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ruiiyoung/Desktop/"/>
    </mc:Choice>
  </mc:AlternateContent>
  <xr:revisionPtr revIDLastSave="0" documentId="13_ncr:1_{A51794A3-AA0B-4946-8089-3F91092505DE}" xr6:coauthVersionLast="45" xr6:coauthVersionMax="45" xr10:uidLastSave="{00000000-0000-0000-0000-000000000000}"/>
  <bookViews>
    <workbookView xWindow="0" yWindow="2020" windowWidth="28800" windowHeight="17540" activeTab="10" xr2:uid="{00000000-000D-0000-FFFF-FFFF00000000}"/>
  </bookViews>
  <sheets>
    <sheet name="Overview" sheetId="1" r:id="rId1"/>
    <sheet name="=" sheetId="4" r:id="rId2"/>
    <sheet name="averag4" sheetId="17" r:id="rId3"/>
    <sheet name="aver11 " sheetId="16" r:id="rId4"/>
    <sheet name="2nd spwning" sheetId="15" r:id="rId5"/>
    <sheet name="Westdiep" sheetId="13" r:id="rId6"/>
    <sheet name="Edulis" sheetId="10" r:id="rId7"/>
    <sheet name="FariyBank" sheetId="11" r:id="rId8"/>
    <sheet name="NobelWind" sheetId="12" r:id="rId9"/>
    <sheet name="TEMPFOOD-AVER" sheetId="14" r:id="rId10"/>
    <sheet name="day-seeicloud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" i="9" l="1"/>
  <c r="M2" i="9"/>
  <c r="A18" i="14"/>
  <c r="B18" i="14"/>
  <c r="A19" i="14"/>
  <c r="B19" i="14"/>
  <c r="A20" i="14"/>
  <c r="B20" i="14"/>
  <c r="A21" i="14"/>
  <c r="B21" i="14"/>
  <c r="A22" i="14"/>
  <c r="B22" i="14"/>
  <c r="A23" i="14"/>
  <c r="B23" i="14"/>
  <c r="A24" i="14"/>
  <c r="B24" i="14"/>
  <c r="A25" i="14"/>
  <c r="B25" i="14"/>
  <c r="A26" i="14"/>
  <c r="B26" i="14"/>
  <c r="A27" i="14"/>
  <c r="B27" i="14"/>
  <c r="A28" i="14"/>
  <c r="B28" i="14"/>
  <c r="N4" i="9"/>
  <c r="N3" i="9"/>
  <c r="Q7" i="9"/>
  <c r="R7" i="9"/>
  <c r="Q8" i="9"/>
  <c r="R8" i="9"/>
  <c r="Q14" i="9"/>
  <c r="R14" i="9"/>
  <c r="Q15" i="9"/>
  <c r="R15" i="9"/>
  <c r="Q21" i="9"/>
  <c r="R21" i="9"/>
  <c r="Q22" i="9"/>
  <c r="R22" i="9"/>
  <c r="N4" i="14"/>
  <c r="N5" i="14"/>
  <c r="N6" i="14"/>
  <c r="N7" i="14"/>
  <c r="N8" i="14"/>
  <c r="N9" i="14"/>
  <c r="N10" i="14"/>
  <c r="N11" i="14"/>
  <c r="N3" i="14"/>
  <c r="N5" i="9" l="1"/>
  <c r="N6" i="9"/>
  <c r="N7" i="9"/>
  <c r="N8" i="9"/>
  <c r="N9" i="9"/>
  <c r="N11" i="9"/>
  <c r="N10" i="9"/>
  <c r="N12" i="9"/>
  <c r="N13" i="9"/>
  <c r="N14" i="9"/>
  <c r="N15" i="9"/>
  <c r="N16" i="9"/>
  <c r="N18" i="9"/>
  <c r="N17" i="9"/>
  <c r="N19" i="9"/>
  <c r="N20" i="9"/>
  <c r="N21" i="9"/>
  <c r="N22" i="9"/>
  <c r="N23" i="9"/>
  <c r="N25" i="9"/>
  <c r="N24" i="9"/>
  <c r="N26" i="9"/>
  <c r="N27" i="9"/>
  <c r="M11" i="9" l="1"/>
  <c r="R11" i="9" l="1"/>
  <c r="Q11" i="9"/>
  <c r="C34" i="9"/>
  <c r="D34" i="9"/>
  <c r="E34" i="9"/>
  <c r="F34" i="9"/>
  <c r="G34" i="9"/>
  <c r="H34" i="9"/>
  <c r="I34" i="9"/>
  <c r="J34" i="9"/>
  <c r="K34" i="9"/>
  <c r="L34" i="9"/>
  <c r="B34" i="9"/>
  <c r="C31" i="9"/>
  <c r="D31" i="9"/>
  <c r="E31" i="9"/>
  <c r="F31" i="9"/>
  <c r="G31" i="9"/>
  <c r="H31" i="9"/>
  <c r="I31" i="9"/>
  <c r="J31" i="9"/>
  <c r="K31" i="9"/>
  <c r="L31" i="9"/>
  <c r="B31" i="9"/>
  <c r="L35" i="9" l="1"/>
  <c r="K35" i="9"/>
  <c r="J35" i="9"/>
  <c r="I35" i="9"/>
  <c r="H35" i="9"/>
  <c r="G35" i="9"/>
  <c r="F35" i="9"/>
  <c r="E35" i="9"/>
  <c r="D35" i="9"/>
  <c r="C35" i="9"/>
  <c r="B35" i="9"/>
  <c r="L32" i="9"/>
  <c r="K32" i="9"/>
  <c r="J32" i="9"/>
  <c r="I32" i="9"/>
  <c r="H32" i="9"/>
  <c r="G32" i="9"/>
  <c r="F32" i="9"/>
  <c r="E32" i="9"/>
  <c r="D32" i="9"/>
  <c r="C32" i="9"/>
  <c r="B32" i="9"/>
  <c r="L33" i="9"/>
  <c r="K33" i="9"/>
  <c r="J33" i="9"/>
  <c r="I33" i="9"/>
  <c r="H33" i="9"/>
  <c r="G33" i="9"/>
  <c r="F33" i="9"/>
  <c r="E33" i="9"/>
  <c r="D33" i="9"/>
  <c r="C33" i="9"/>
  <c r="B33" i="9"/>
  <c r="M27" i="9"/>
  <c r="M20" i="9"/>
  <c r="M13" i="9"/>
  <c r="M6" i="9"/>
  <c r="M26" i="9"/>
  <c r="M19" i="9"/>
  <c r="M12" i="9"/>
  <c r="M5" i="9"/>
  <c r="M24" i="9"/>
  <c r="M17" i="9"/>
  <c r="M10" i="9"/>
  <c r="M3" i="9"/>
  <c r="M25" i="9"/>
  <c r="M18" i="9"/>
  <c r="M4" i="9"/>
  <c r="M23" i="9"/>
  <c r="M16" i="9"/>
  <c r="M9" i="9"/>
  <c r="Q4" i="9" l="1"/>
  <c r="R4" i="9"/>
  <c r="R12" i="9"/>
  <c r="Q12" i="9"/>
  <c r="Q18" i="9"/>
  <c r="R18" i="9"/>
  <c r="R27" i="9"/>
  <c r="Q27" i="9"/>
  <c r="R2" i="9"/>
  <c r="Q2" i="9"/>
  <c r="M31" i="9"/>
  <c r="Q10" i="9"/>
  <c r="R10" i="9"/>
  <c r="Q13" i="9"/>
  <c r="R13" i="9"/>
  <c r="Q9" i="9"/>
  <c r="R9" i="9"/>
  <c r="R17" i="9"/>
  <c r="Q17" i="9"/>
  <c r="Q20" i="9"/>
  <c r="R20" i="9"/>
  <c r="Q16" i="9"/>
  <c r="R16" i="9"/>
  <c r="Q24" i="9"/>
  <c r="R24" i="9"/>
  <c r="R23" i="9"/>
  <c r="Q23" i="9"/>
  <c r="R6" i="9"/>
  <c r="Q6" i="9"/>
  <c r="M34" i="9"/>
  <c r="R26" i="9"/>
  <c r="Q26" i="9"/>
  <c r="Q19" i="9"/>
  <c r="R19" i="9"/>
  <c r="M35" i="9"/>
  <c r="R5" i="9"/>
  <c r="Q5" i="9"/>
  <c r="Q3" i="9"/>
  <c r="R3" i="9"/>
  <c r="Q25" i="9"/>
  <c r="R25" i="9"/>
  <c r="M33" i="9"/>
  <c r="M32" i="9"/>
  <c r="D3003" i="4" l="1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P5" i="14"/>
  <c r="P6" i="14"/>
  <c r="P3" i="14"/>
  <c r="F3" i="14" l="1"/>
  <c r="C11" i="14"/>
  <c r="C10" i="14"/>
  <c r="C9" i="14"/>
  <c r="B11" i="14"/>
  <c r="B10" i="14"/>
  <c r="B9" i="14"/>
  <c r="B8" i="14"/>
  <c r="L11" i="14"/>
  <c r="L10" i="14"/>
  <c r="K11" i="14"/>
  <c r="K10" i="14"/>
  <c r="J11" i="14"/>
  <c r="J10" i="14"/>
  <c r="I11" i="14"/>
  <c r="I10" i="14"/>
  <c r="H11" i="14"/>
  <c r="H10" i="14"/>
  <c r="G11" i="14"/>
  <c r="G10" i="14"/>
  <c r="F11" i="14"/>
  <c r="F10" i="14"/>
  <c r="E11" i="14"/>
  <c r="E10" i="14"/>
  <c r="D11" i="14"/>
  <c r="D10" i="14"/>
  <c r="L9" i="14"/>
  <c r="K9" i="14"/>
  <c r="J9" i="14"/>
  <c r="I9" i="14"/>
  <c r="H9" i="14"/>
  <c r="G9" i="14"/>
  <c r="F9" i="14"/>
  <c r="E9" i="14"/>
  <c r="D8" i="14"/>
  <c r="L8" i="14"/>
  <c r="L14" i="14" s="1"/>
  <c r="K8" i="14"/>
  <c r="J8" i="14"/>
  <c r="J14" i="14" s="1"/>
  <c r="H8" i="14"/>
  <c r="H14" i="14" s="1"/>
  <c r="G8" i="14"/>
  <c r="G14" i="14" s="1"/>
  <c r="F8" i="14"/>
  <c r="F14" i="14" s="1"/>
  <c r="E8" i="14"/>
  <c r="D9" i="14"/>
  <c r="C8" i="14"/>
  <c r="L6" i="14"/>
  <c r="L5" i="14"/>
  <c r="K6" i="14"/>
  <c r="K5" i="14"/>
  <c r="J6" i="14"/>
  <c r="J5" i="14"/>
  <c r="I6" i="14"/>
  <c r="I5" i="14"/>
  <c r="H6" i="14"/>
  <c r="H5" i="14"/>
  <c r="G6" i="14"/>
  <c r="G5" i="14"/>
  <c r="F6" i="14"/>
  <c r="F5" i="14"/>
  <c r="E6" i="14"/>
  <c r="E5" i="14"/>
  <c r="D6" i="14"/>
  <c r="D5" i="14"/>
  <c r="C6" i="14"/>
  <c r="C5" i="14"/>
  <c r="B6" i="14"/>
  <c r="M6" i="14" s="1"/>
  <c r="L4" i="14"/>
  <c r="J4" i="14"/>
  <c r="I4" i="14"/>
  <c r="H4" i="14"/>
  <c r="G4" i="14"/>
  <c r="F4" i="14"/>
  <c r="E4" i="14"/>
  <c r="D4" i="14"/>
  <c r="C4" i="14"/>
  <c r="B5" i="14"/>
  <c r="L3" i="14"/>
  <c r="K4" i="14"/>
  <c r="K3" i="14"/>
  <c r="J3" i="14"/>
  <c r="J13" i="14" s="1"/>
  <c r="I3" i="14"/>
  <c r="H3" i="14"/>
  <c r="H13" i="14" s="1"/>
  <c r="G3" i="14"/>
  <c r="E3" i="14"/>
  <c r="D3" i="14"/>
  <c r="C3" i="14"/>
  <c r="E13" i="14" l="1"/>
  <c r="M5" i="14"/>
  <c r="E14" i="14"/>
  <c r="K14" i="14"/>
  <c r="C14" i="14"/>
  <c r="B14" i="14"/>
  <c r="C13" i="14"/>
  <c r="D13" i="14"/>
  <c r="I13" i="14"/>
  <c r="L13" i="14"/>
  <c r="D14" i="14"/>
  <c r="M9" i="14"/>
  <c r="G13" i="14"/>
  <c r="K13" i="14"/>
  <c r="F13" i="14"/>
  <c r="M11" i="14"/>
  <c r="M10" i="14"/>
  <c r="B4" i="14"/>
  <c r="M4" i="14" s="1"/>
  <c r="I8" i="14"/>
  <c r="I14" i="14" s="1"/>
  <c r="B3" i="14"/>
  <c r="B13" i="14" s="1"/>
  <c r="M3" i="14" l="1"/>
  <c r="P4" i="14"/>
  <c r="M8" i="14"/>
  <c r="F33" i="1"/>
  <c r="D3" i="4"/>
  <c r="K21" i="1"/>
  <c r="K10" i="1"/>
  <c r="G3" i="4"/>
  <c r="K14" i="1" l="1"/>
  <c r="J14" i="1"/>
  <c r="J10" i="1"/>
  <c r="F35" i="1" l="1"/>
  <c r="J6" i="1"/>
  <c r="K6" i="1" l="1"/>
  <c r="I3" i="4" l="1"/>
  <c r="F3" i="4"/>
  <c r="X3" i="4" s="1"/>
  <c r="L14" i="1"/>
  <c r="I14" i="1"/>
  <c r="L10" i="1"/>
  <c r="H3" i="4" l="1"/>
  <c r="L3" i="4"/>
  <c r="K3" i="4"/>
  <c r="M3" i="4" l="1"/>
  <c r="J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" i="4"/>
  <c r="N3" i="4" s="1"/>
  <c r="P3" i="4" l="1"/>
  <c r="P2996" i="4"/>
  <c r="P2980" i="4"/>
  <c r="P2964" i="4"/>
  <c r="P2948" i="4"/>
  <c r="P2932" i="4"/>
  <c r="P2916" i="4"/>
  <c r="P2900" i="4"/>
  <c r="P2884" i="4"/>
  <c r="P2868" i="4"/>
  <c r="P2852" i="4"/>
  <c r="P2836" i="4"/>
  <c r="P2820" i="4"/>
  <c r="P2804" i="4"/>
  <c r="P2788" i="4"/>
  <c r="P2772" i="4"/>
  <c r="P2756" i="4"/>
  <c r="P2740" i="4"/>
  <c r="P2724" i="4"/>
  <c r="P2708" i="4"/>
  <c r="P2692" i="4"/>
  <c r="P2680" i="4"/>
  <c r="P2660" i="4"/>
  <c r="P2644" i="4"/>
  <c r="P2628" i="4"/>
  <c r="P2608" i="4"/>
  <c r="P2592" i="4"/>
  <c r="P2576" i="4"/>
  <c r="P2560" i="4"/>
  <c r="P2544" i="4"/>
  <c r="P2520" i="4"/>
  <c r="P2504" i="4"/>
  <c r="P2492" i="4"/>
  <c r="P2476" i="4"/>
  <c r="P2460" i="4"/>
  <c r="P2444" i="4"/>
  <c r="P2424" i="4"/>
  <c r="P2408" i="4"/>
  <c r="P2392" i="4"/>
  <c r="P2376" i="4"/>
  <c r="P2360" i="4"/>
  <c r="P2344" i="4"/>
  <c r="P2328" i="4"/>
  <c r="P2312" i="4"/>
  <c r="P2296" i="4"/>
  <c r="P2280" i="4"/>
  <c r="P2268" i="4"/>
  <c r="P2244" i="4"/>
  <c r="P2228" i="4"/>
  <c r="P2212" i="4"/>
  <c r="P2196" i="4"/>
  <c r="P2180" i="4"/>
  <c r="P2168" i="4"/>
  <c r="P2148" i="4"/>
  <c r="P2048" i="4"/>
  <c r="P3001" i="4"/>
  <c r="P2997" i="4"/>
  <c r="P2993" i="4"/>
  <c r="P2989" i="4"/>
  <c r="P2985" i="4"/>
  <c r="P2981" i="4"/>
  <c r="P2977" i="4"/>
  <c r="P2973" i="4"/>
  <c r="P2969" i="4"/>
  <c r="P2965" i="4"/>
  <c r="P2961" i="4"/>
  <c r="P2957" i="4"/>
  <c r="P2953" i="4"/>
  <c r="P2949" i="4"/>
  <c r="P2945" i="4"/>
  <c r="P2941" i="4"/>
  <c r="P2937" i="4"/>
  <c r="P2933" i="4"/>
  <c r="P2929" i="4"/>
  <c r="P2925" i="4"/>
  <c r="P2921" i="4"/>
  <c r="P2917" i="4"/>
  <c r="P2913" i="4"/>
  <c r="P2909" i="4"/>
  <c r="P2905" i="4"/>
  <c r="P2901" i="4"/>
  <c r="P2897" i="4"/>
  <c r="P2893" i="4"/>
  <c r="P2889" i="4"/>
  <c r="P2885" i="4"/>
  <c r="P2881" i="4"/>
  <c r="P2877" i="4"/>
  <c r="P2873" i="4"/>
  <c r="P2869" i="4"/>
  <c r="P2865" i="4"/>
  <c r="P2861" i="4"/>
  <c r="P2857" i="4"/>
  <c r="P2853" i="4"/>
  <c r="P2849" i="4"/>
  <c r="P2845" i="4"/>
  <c r="P2841" i="4"/>
  <c r="P2837" i="4"/>
  <c r="P2833" i="4"/>
  <c r="P2829" i="4"/>
  <c r="P2825" i="4"/>
  <c r="P2821" i="4"/>
  <c r="P2817" i="4"/>
  <c r="P2813" i="4"/>
  <c r="P2809" i="4"/>
  <c r="P2805" i="4"/>
  <c r="P2801" i="4"/>
  <c r="P2797" i="4"/>
  <c r="P2793" i="4"/>
  <c r="P2789" i="4"/>
  <c r="P2785" i="4"/>
  <c r="P2781" i="4"/>
  <c r="P2777" i="4"/>
  <c r="P2773" i="4"/>
  <c r="P2769" i="4"/>
  <c r="P2765" i="4"/>
  <c r="P2761" i="4"/>
  <c r="P2757" i="4"/>
  <c r="P2753" i="4"/>
  <c r="P2749" i="4"/>
  <c r="P2745" i="4"/>
  <c r="P2741" i="4"/>
  <c r="P2737" i="4"/>
  <c r="P2733" i="4"/>
  <c r="P2729" i="4"/>
  <c r="P2725" i="4"/>
  <c r="P2721" i="4"/>
  <c r="P2717" i="4"/>
  <c r="P2713" i="4"/>
  <c r="P2709" i="4"/>
  <c r="P2705" i="4"/>
  <c r="P2701" i="4"/>
  <c r="P2697" i="4"/>
  <c r="P2693" i="4"/>
  <c r="P2689" i="4"/>
  <c r="P2685" i="4"/>
  <c r="P2681" i="4"/>
  <c r="P2677" i="4"/>
  <c r="P2673" i="4"/>
  <c r="P2669" i="4"/>
  <c r="P2665" i="4"/>
  <c r="P2661" i="4"/>
  <c r="P2657" i="4"/>
  <c r="P2653" i="4"/>
  <c r="P2649" i="4"/>
  <c r="P2645" i="4"/>
  <c r="P2641" i="4"/>
  <c r="P2637" i="4"/>
  <c r="P2633" i="4"/>
  <c r="P2629" i="4"/>
  <c r="P2625" i="4"/>
  <c r="P2621" i="4"/>
  <c r="P2617" i="4"/>
  <c r="P2613" i="4"/>
  <c r="P2609" i="4"/>
  <c r="P2605" i="4"/>
  <c r="P2601" i="4"/>
  <c r="P2597" i="4"/>
  <c r="P2593" i="4"/>
  <c r="P2589" i="4"/>
  <c r="P2585" i="4"/>
  <c r="P2581" i="4"/>
  <c r="P2577" i="4"/>
  <c r="P2573" i="4"/>
  <c r="P2569" i="4"/>
  <c r="P2565" i="4"/>
  <c r="P2561" i="4"/>
  <c r="P2557" i="4"/>
  <c r="P2553" i="4"/>
  <c r="P2549" i="4"/>
  <c r="P2545" i="4"/>
  <c r="P2541" i="4"/>
  <c r="P2537" i="4"/>
  <c r="P2533" i="4"/>
  <c r="P2529" i="4"/>
  <c r="P2525" i="4"/>
  <c r="P2521" i="4"/>
  <c r="P2517" i="4"/>
  <c r="P2513" i="4"/>
  <c r="P2509" i="4"/>
  <c r="P2505" i="4"/>
  <c r="P2501" i="4"/>
  <c r="P2497" i="4"/>
  <c r="P2493" i="4"/>
  <c r="P2489" i="4"/>
  <c r="P2485" i="4"/>
  <c r="P2481" i="4"/>
  <c r="P2477" i="4"/>
  <c r="P2473" i="4"/>
  <c r="P2469" i="4"/>
  <c r="P2465" i="4"/>
  <c r="P2461" i="4"/>
  <c r="P2457" i="4"/>
  <c r="P2453" i="4"/>
  <c r="P2449" i="4"/>
  <c r="P2445" i="4"/>
  <c r="P2441" i="4"/>
  <c r="P2437" i="4"/>
  <c r="P2433" i="4"/>
  <c r="P2429" i="4"/>
  <c r="P2425" i="4"/>
  <c r="P2421" i="4"/>
  <c r="P2417" i="4"/>
  <c r="P2413" i="4"/>
  <c r="P2409" i="4"/>
  <c r="P2405" i="4"/>
  <c r="P2401" i="4"/>
  <c r="P2397" i="4"/>
  <c r="P2393" i="4"/>
  <c r="P2389" i="4"/>
  <c r="P2385" i="4"/>
  <c r="P2381" i="4"/>
  <c r="P2377" i="4"/>
  <c r="P2373" i="4"/>
  <c r="P2369" i="4"/>
  <c r="P2365" i="4"/>
  <c r="P2361" i="4"/>
  <c r="P2357" i="4"/>
  <c r="P2353" i="4"/>
  <c r="P2349" i="4"/>
  <c r="P2345" i="4"/>
  <c r="P2341" i="4"/>
  <c r="P2337" i="4"/>
  <c r="P2333" i="4"/>
  <c r="P2329" i="4"/>
  <c r="P2325" i="4"/>
  <c r="P2321" i="4"/>
  <c r="P2317" i="4"/>
  <c r="P2313" i="4"/>
  <c r="P2309" i="4"/>
  <c r="P2305" i="4"/>
  <c r="P2301" i="4"/>
  <c r="P2297" i="4"/>
  <c r="P2293" i="4"/>
  <c r="P2289" i="4"/>
  <c r="P2285" i="4"/>
  <c r="P2281" i="4"/>
  <c r="P2277" i="4"/>
  <c r="P2273" i="4"/>
  <c r="P2269" i="4"/>
  <c r="P2265" i="4"/>
  <c r="P2261" i="4"/>
  <c r="P2257" i="4"/>
  <c r="P2253" i="4"/>
  <c r="P2249" i="4"/>
  <c r="P2245" i="4"/>
  <c r="P2241" i="4"/>
  <c r="P2237" i="4"/>
  <c r="P2233" i="4"/>
  <c r="P2229" i="4"/>
  <c r="P2225" i="4"/>
  <c r="P2221" i="4"/>
  <c r="P2217" i="4"/>
  <c r="P2213" i="4"/>
  <c r="P2209" i="4"/>
  <c r="P2205" i="4"/>
  <c r="P2201" i="4"/>
  <c r="P2197" i="4"/>
  <c r="P2193" i="4"/>
  <c r="P2189" i="4"/>
  <c r="P2185" i="4"/>
  <c r="P2181" i="4"/>
  <c r="P2177" i="4"/>
  <c r="P2173" i="4"/>
  <c r="P2169" i="4"/>
  <c r="P2165" i="4"/>
  <c r="P2161" i="4"/>
  <c r="P2157" i="4"/>
  <c r="P2153" i="4"/>
  <c r="P2149" i="4"/>
  <c r="P2145" i="4"/>
  <c r="P2141" i="4"/>
  <c r="P2137" i="4"/>
  <c r="P2133" i="4"/>
  <c r="P2129" i="4"/>
  <c r="P2125" i="4"/>
  <c r="P2121" i="4"/>
  <c r="P2117" i="4"/>
  <c r="P2113" i="4"/>
  <c r="P2109" i="4"/>
  <c r="P2105" i="4"/>
  <c r="P2101" i="4"/>
  <c r="P2097" i="4"/>
  <c r="P2093" i="4"/>
  <c r="P2089" i="4"/>
  <c r="P2085" i="4"/>
  <c r="P2081" i="4"/>
  <c r="P2077" i="4"/>
  <c r="P2073" i="4"/>
  <c r="P2069" i="4"/>
  <c r="P2065" i="4"/>
  <c r="P2061" i="4"/>
  <c r="P2057" i="4"/>
  <c r="P2053" i="4"/>
  <c r="P2049" i="4"/>
  <c r="P2045" i="4"/>
  <c r="P2041" i="4"/>
  <c r="P2037" i="4"/>
  <c r="P2033" i="4"/>
  <c r="P2029" i="4"/>
  <c r="P2025" i="4"/>
  <c r="P2021" i="4"/>
  <c r="P2017" i="4"/>
  <c r="P2013" i="4"/>
  <c r="P2009" i="4"/>
  <c r="P2005" i="4"/>
  <c r="P2001" i="4"/>
  <c r="P1997" i="4"/>
  <c r="P1993" i="4"/>
  <c r="P1989" i="4"/>
  <c r="P1985" i="4"/>
  <c r="P1981" i="4"/>
  <c r="P1977" i="4"/>
  <c r="P1973" i="4"/>
  <c r="P1969" i="4"/>
  <c r="P1965" i="4"/>
  <c r="P1961" i="4"/>
  <c r="P1957" i="4"/>
  <c r="P1953" i="4"/>
  <c r="P1949" i="4"/>
  <c r="P1945" i="4"/>
  <c r="P1941" i="4"/>
  <c r="P1937" i="4"/>
  <c r="P1933" i="4"/>
  <c r="P1929" i="4"/>
  <c r="P1925" i="4"/>
  <c r="P1921" i="4"/>
  <c r="P1917" i="4"/>
  <c r="P1913" i="4"/>
  <c r="P1909" i="4"/>
  <c r="P1905" i="4"/>
  <c r="P1901" i="4"/>
  <c r="P1897" i="4"/>
  <c r="P1893" i="4"/>
  <c r="P1889" i="4"/>
  <c r="P1885" i="4"/>
  <c r="P1881" i="4"/>
  <c r="P1877" i="4"/>
  <c r="P1873" i="4"/>
  <c r="P1869" i="4"/>
  <c r="P1865" i="4"/>
  <c r="P1861" i="4"/>
  <c r="P1857" i="4"/>
  <c r="P1853" i="4"/>
  <c r="P1849" i="4"/>
  <c r="P1845" i="4"/>
  <c r="P1841" i="4"/>
  <c r="P1837" i="4"/>
  <c r="P1833" i="4"/>
  <c r="P1829" i="4"/>
  <c r="P1825" i="4"/>
  <c r="P1821" i="4"/>
  <c r="P1817" i="4"/>
  <c r="P1813" i="4"/>
  <c r="P1809" i="4"/>
  <c r="P1805" i="4"/>
  <c r="P1801" i="4"/>
  <c r="P1797" i="4"/>
  <c r="P1793" i="4"/>
  <c r="P1789" i="4"/>
  <c r="P1785" i="4"/>
  <c r="P1781" i="4"/>
  <c r="P1777" i="4"/>
  <c r="P1773" i="4"/>
  <c r="P1769" i="4"/>
  <c r="P1765" i="4"/>
  <c r="P1761" i="4"/>
  <c r="P1757" i="4"/>
  <c r="P1753" i="4"/>
  <c r="P1749" i="4"/>
  <c r="P1745" i="4"/>
  <c r="P1741" i="4"/>
  <c r="P1737" i="4"/>
  <c r="P1733" i="4"/>
  <c r="P1729" i="4"/>
  <c r="P1725" i="4"/>
  <c r="P1721" i="4"/>
  <c r="P1717" i="4"/>
  <c r="P1713" i="4"/>
  <c r="P1709" i="4"/>
  <c r="P1705" i="4"/>
  <c r="P1701" i="4"/>
  <c r="P1697" i="4"/>
  <c r="P1693" i="4"/>
  <c r="P1689" i="4"/>
  <c r="P1685" i="4"/>
  <c r="P1681" i="4"/>
  <c r="P1677" i="4"/>
  <c r="P1673" i="4"/>
  <c r="P1669" i="4"/>
  <c r="P1665" i="4"/>
  <c r="P1661" i="4"/>
  <c r="P1657" i="4"/>
  <c r="P1653" i="4"/>
  <c r="P1649" i="4"/>
  <c r="P1645" i="4"/>
  <c r="P1641" i="4"/>
  <c r="P1637" i="4"/>
  <c r="P1633" i="4"/>
  <c r="P1629" i="4"/>
  <c r="P1625" i="4"/>
  <c r="P1621" i="4"/>
  <c r="P1617" i="4"/>
  <c r="P1613" i="4"/>
  <c r="P1609" i="4"/>
  <c r="P1605" i="4"/>
  <c r="P1601" i="4"/>
  <c r="P1597" i="4"/>
  <c r="P1593" i="4"/>
  <c r="P1589" i="4"/>
  <c r="P1585" i="4"/>
  <c r="P1581" i="4"/>
  <c r="P1577" i="4"/>
  <c r="P1573" i="4"/>
  <c r="P1569" i="4"/>
  <c r="P1565" i="4"/>
  <c r="P1561" i="4"/>
  <c r="P1557" i="4"/>
  <c r="P1553" i="4"/>
  <c r="P1549" i="4"/>
  <c r="P1545" i="4"/>
  <c r="P1541" i="4"/>
  <c r="P1537" i="4"/>
  <c r="P1533" i="4"/>
  <c r="P1529" i="4"/>
  <c r="P1525" i="4"/>
  <c r="P1521" i="4"/>
  <c r="P1517" i="4"/>
  <c r="P1513" i="4"/>
  <c r="P1509" i="4"/>
  <c r="P1505" i="4"/>
  <c r="P1501" i="4"/>
  <c r="P1497" i="4"/>
  <c r="P1493" i="4"/>
  <c r="P1489" i="4"/>
  <c r="P1485" i="4"/>
  <c r="P1481" i="4"/>
  <c r="P1477" i="4"/>
  <c r="P1473" i="4"/>
  <c r="P1469" i="4"/>
  <c r="P1465" i="4"/>
  <c r="P1461" i="4"/>
  <c r="P1457" i="4"/>
  <c r="P1453" i="4"/>
  <c r="P1449" i="4"/>
  <c r="P1445" i="4"/>
  <c r="P1441" i="4"/>
  <c r="P1437" i="4"/>
  <c r="P1433" i="4"/>
  <c r="P1429" i="4"/>
  <c r="P1425" i="4"/>
  <c r="P1421" i="4"/>
  <c r="P1417" i="4"/>
  <c r="P1413" i="4"/>
  <c r="P1409" i="4"/>
  <c r="P1405" i="4"/>
  <c r="P1401" i="4"/>
  <c r="P1397" i="4"/>
  <c r="P1393" i="4"/>
  <c r="P1389" i="4"/>
  <c r="P1385" i="4"/>
  <c r="P1381" i="4"/>
  <c r="P1377" i="4"/>
  <c r="P1373" i="4"/>
  <c r="P1369" i="4"/>
  <c r="P1365" i="4"/>
  <c r="P1361" i="4"/>
  <c r="P1357" i="4"/>
  <c r="P1353" i="4"/>
  <c r="P1349" i="4"/>
  <c r="P1345" i="4"/>
  <c r="P1341" i="4"/>
  <c r="P1337" i="4"/>
  <c r="P1333" i="4"/>
  <c r="P1329" i="4"/>
  <c r="P1325" i="4"/>
  <c r="P1321" i="4"/>
  <c r="P1317" i="4"/>
  <c r="P1313" i="4"/>
  <c r="P1309" i="4"/>
  <c r="P1305" i="4"/>
  <c r="P1301" i="4"/>
  <c r="P1297" i="4"/>
  <c r="P1293" i="4"/>
  <c r="P1289" i="4"/>
  <c r="P1285" i="4"/>
  <c r="P1281" i="4"/>
  <c r="P1277" i="4"/>
  <c r="P1273" i="4"/>
  <c r="P1269" i="4"/>
  <c r="P1265" i="4"/>
  <c r="P1261" i="4"/>
  <c r="P1257" i="4"/>
  <c r="P1253" i="4"/>
  <c r="P1249" i="4"/>
  <c r="P1245" i="4"/>
  <c r="P1241" i="4"/>
  <c r="P1237" i="4"/>
  <c r="P1233" i="4"/>
  <c r="P1229" i="4"/>
  <c r="P1225" i="4"/>
  <c r="P1221" i="4"/>
  <c r="P1217" i="4"/>
  <c r="P1213" i="4"/>
  <c r="P1209" i="4"/>
  <c r="P1205" i="4"/>
  <c r="P1201" i="4"/>
  <c r="P1197" i="4"/>
  <c r="P1193" i="4"/>
  <c r="P1189" i="4"/>
  <c r="P1185" i="4"/>
  <c r="P1181" i="4"/>
  <c r="P1177" i="4"/>
  <c r="P1173" i="4"/>
  <c r="P1169" i="4"/>
  <c r="P1165" i="4"/>
  <c r="P1161" i="4"/>
  <c r="P1157" i="4"/>
  <c r="P1153" i="4"/>
  <c r="P1149" i="4"/>
  <c r="P1145" i="4"/>
  <c r="P1141" i="4"/>
  <c r="P1137" i="4"/>
  <c r="P1133" i="4"/>
  <c r="P1129" i="4"/>
  <c r="P1125" i="4"/>
  <c r="P1121" i="4"/>
  <c r="P1117" i="4"/>
  <c r="P1113" i="4"/>
  <c r="P1109" i="4"/>
  <c r="P1105" i="4"/>
  <c r="P1101" i="4"/>
  <c r="P1097" i="4"/>
  <c r="P1093" i="4"/>
  <c r="P1089" i="4"/>
  <c r="P1085" i="4"/>
  <c r="P1081" i="4"/>
  <c r="P1077" i="4"/>
  <c r="P1073" i="4"/>
  <c r="P1069" i="4"/>
  <c r="P1065" i="4"/>
  <c r="P1061" i="4"/>
  <c r="P1057" i="4"/>
  <c r="P1053" i="4"/>
  <c r="P1049" i="4"/>
  <c r="P1045" i="4"/>
  <c r="P1041" i="4"/>
  <c r="P1037" i="4"/>
  <c r="P1033" i="4"/>
  <c r="P1029" i="4"/>
  <c r="P1025" i="4"/>
  <c r="P1021" i="4"/>
  <c r="P1017" i="4"/>
  <c r="P1013" i="4"/>
  <c r="P1009" i="4"/>
  <c r="P1005" i="4"/>
  <c r="P1001" i="4"/>
  <c r="P997" i="4"/>
  <c r="P993" i="4"/>
  <c r="P989" i="4"/>
  <c r="P985" i="4"/>
  <c r="P981" i="4"/>
  <c r="P977" i="4"/>
  <c r="P973" i="4"/>
  <c r="P969" i="4"/>
  <c r="P965" i="4"/>
  <c r="P961" i="4"/>
  <c r="P957" i="4"/>
  <c r="P953" i="4"/>
  <c r="P949" i="4"/>
  <c r="P945" i="4"/>
  <c r="P941" i="4"/>
  <c r="P937" i="4"/>
  <c r="P933" i="4"/>
  <c r="P929" i="4"/>
  <c r="P925" i="4"/>
  <c r="P921" i="4"/>
  <c r="P917" i="4"/>
  <c r="P913" i="4"/>
  <c r="P909" i="4"/>
  <c r="P905" i="4"/>
  <c r="P901" i="4"/>
  <c r="P897" i="4"/>
  <c r="P893" i="4"/>
  <c r="P889" i="4"/>
  <c r="P885" i="4"/>
  <c r="P881" i="4"/>
  <c r="P877" i="4"/>
  <c r="P873" i="4"/>
  <c r="P869" i="4"/>
  <c r="P865" i="4"/>
  <c r="P861" i="4"/>
  <c r="P857" i="4"/>
  <c r="P853" i="4"/>
  <c r="P849" i="4"/>
  <c r="P845" i="4"/>
  <c r="P841" i="4"/>
  <c r="P837" i="4"/>
  <c r="P833" i="4"/>
  <c r="P829" i="4"/>
  <c r="P825" i="4"/>
  <c r="P821" i="4"/>
  <c r="P817" i="4"/>
  <c r="P813" i="4"/>
  <c r="P809" i="4"/>
  <c r="P805" i="4"/>
  <c r="P801" i="4"/>
  <c r="P797" i="4"/>
  <c r="P793" i="4"/>
  <c r="P789" i="4"/>
  <c r="P785" i="4"/>
  <c r="P781" i="4"/>
  <c r="P777" i="4"/>
  <c r="P773" i="4"/>
  <c r="P769" i="4"/>
  <c r="P765" i="4"/>
  <c r="P761" i="4"/>
  <c r="P757" i="4"/>
  <c r="P753" i="4"/>
  <c r="P749" i="4"/>
  <c r="P745" i="4"/>
  <c r="P741" i="4"/>
  <c r="P737" i="4"/>
  <c r="P733" i="4"/>
  <c r="P729" i="4"/>
  <c r="P725" i="4"/>
  <c r="P721" i="4"/>
  <c r="P717" i="4"/>
  <c r="P713" i="4"/>
  <c r="P709" i="4"/>
  <c r="P705" i="4"/>
  <c r="P701" i="4"/>
  <c r="P697" i="4"/>
  <c r="P693" i="4"/>
  <c r="P689" i="4"/>
  <c r="P685" i="4"/>
  <c r="P681" i="4"/>
  <c r="P677" i="4"/>
  <c r="P673" i="4"/>
  <c r="P669" i="4"/>
  <c r="P665" i="4"/>
  <c r="P661" i="4"/>
  <c r="P657" i="4"/>
  <c r="P653" i="4"/>
  <c r="P649" i="4"/>
  <c r="P645" i="4"/>
  <c r="P641" i="4"/>
  <c r="P637" i="4"/>
  <c r="P633" i="4"/>
  <c r="P629" i="4"/>
  <c r="P625" i="4"/>
  <c r="P621" i="4"/>
  <c r="P617" i="4"/>
  <c r="P613" i="4"/>
  <c r="P609" i="4"/>
  <c r="P605" i="4"/>
  <c r="P601" i="4"/>
  <c r="P597" i="4"/>
  <c r="P593" i="4"/>
  <c r="P589" i="4"/>
  <c r="P585" i="4"/>
  <c r="P581" i="4"/>
  <c r="P577" i="4"/>
  <c r="P573" i="4"/>
  <c r="P569" i="4"/>
  <c r="P565" i="4"/>
  <c r="P561" i="4"/>
  <c r="P557" i="4"/>
  <c r="P553" i="4"/>
  <c r="P549" i="4"/>
  <c r="P545" i="4"/>
  <c r="P541" i="4"/>
  <c r="P537" i="4"/>
  <c r="P533" i="4"/>
  <c r="P529" i="4"/>
  <c r="P525" i="4"/>
  <c r="P521" i="4"/>
  <c r="P517" i="4"/>
  <c r="P513" i="4"/>
  <c r="P509" i="4"/>
  <c r="P505" i="4"/>
  <c r="P501" i="4"/>
  <c r="P497" i="4"/>
  <c r="P493" i="4"/>
  <c r="P489" i="4"/>
  <c r="P485" i="4"/>
  <c r="P481" i="4"/>
  <c r="P477" i="4"/>
  <c r="P473" i="4"/>
  <c r="P469" i="4"/>
  <c r="P465" i="4"/>
  <c r="P461" i="4"/>
  <c r="P457" i="4"/>
  <c r="P453" i="4"/>
  <c r="P449" i="4"/>
  <c r="P445" i="4"/>
  <c r="P441" i="4"/>
  <c r="P437" i="4"/>
  <c r="P433" i="4"/>
  <c r="P429" i="4"/>
  <c r="P425" i="4"/>
  <c r="P421" i="4"/>
  <c r="P417" i="4"/>
  <c r="P413" i="4"/>
  <c r="P409" i="4"/>
  <c r="P405" i="4"/>
  <c r="P401" i="4"/>
  <c r="P397" i="4"/>
  <c r="P393" i="4"/>
  <c r="P389" i="4"/>
  <c r="P385" i="4"/>
  <c r="P381" i="4"/>
  <c r="P377" i="4"/>
  <c r="P373" i="4"/>
  <c r="P369" i="4"/>
  <c r="P365" i="4"/>
  <c r="P361" i="4"/>
  <c r="P357" i="4"/>
  <c r="P353" i="4"/>
  <c r="P349" i="4"/>
  <c r="P345" i="4"/>
  <c r="P341" i="4"/>
  <c r="P337" i="4"/>
  <c r="P333" i="4"/>
  <c r="P329" i="4"/>
  <c r="P325" i="4"/>
  <c r="P321" i="4"/>
  <c r="P317" i="4"/>
  <c r="P313" i="4"/>
  <c r="P309" i="4"/>
  <c r="P305" i="4"/>
  <c r="P301" i="4"/>
  <c r="P297" i="4"/>
  <c r="P293" i="4"/>
  <c r="P289" i="4"/>
  <c r="P285" i="4"/>
  <c r="P281" i="4"/>
  <c r="P277" i="4"/>
  <c r="P273" i="4"/>
  <c r="P269" i="4"/>
  <c r="P265" i="4"/>
  <c r="P261" i="4"/>
  <c r="P257" i="4"/>
  <c r="P253" i="4"/>
  <c r="P249" i="4"/>
  <c r="P245" i="4"/>
  <c r="P241" i="4"/>
  <c r="P237" i="4"/>
  <c r="P233" i="4"/>
  <c r="P229" i="4"/>
  <c r="P225" i="4"/>
  <c r="P221" i="4"/>
  <c r="P217" i="4"/>
  <c r="P213" i="4"/>
  <c r="P209" i="4"/>
  <c r="P205" i="4"/>
  <c r="P201" i="4"/>
  <c r="P197" i="4"/>
  <c r="P193" i="4"/>
  <c r="P189" i="4"/>
  <c r="P185" i="4"/>
  <c r="P181" i="4"/>
  <c r="P177" i="4"/>
  <c r="P173" i="4"/>
  <c r="P169" i="4"/>
  <c r="P165" i="4"/>
  <c r="P161" i="4"/>
  <c r="P157" i="4"/>
  <c r="P153" i="4"/>
  <c r="P149" i="4"/>
  <c r="P145" i="4"/>
  <c r="P141" i="4"/>
  <c r="P137" i="4"/>
  <c r="P133" i="4"/>
  <c r="P129" i="4"/>
  <c r="P125" i="4"/>
  <c r="P121" i="4"/>
  <c r="P117" i="4"/>
  <c r="P113" i="4"/>
  <c r="P109" i="4"/>
  <c r="P105" i="4"/>
  <c r="P101" i="4"/>
  <c r="P97" i="4"/>
  <c r="P93" i="4"/>
  <c r="P89" i="4"/>
  <c r="P85" i="4"/>
  <c r="P81" i="4"/>
  <c r="P77" i="4"/>
  <c r="P73" i="4"/>
  <c r="P69" i="4"/>
  <c r="P65" i="4"/>
  <c r="P61" i="4"/>
  <c r="P57" i="4"/>
  <c r="P53" i="4"/>
  <c r="P49" i="4"/>
  <c r="P45" i="4"/>
  <c r="P41" i="4"/>
  <c r="P37" i="4"/>
  <c r="P33" i="4"/>
  <c r="P29" i="4"/>
  <c r="P25" i="4"/>
  <c r="P21" i="4"/>
  <c r="P17" i="4"/>
  <c r="P13" i="4"/>
  <c r="P9" i="4"/>
  <c r="P5" i="4"/>
  <c r="P2992" i="4"/>
  <c r="P2976" i="4"/>
  <c r="P2960" i="4"/>
  <c r="P2944" i="4"/>
  <c r="P2928" i="4"/>
  <c r="P2912" i="4"/>
  <c r="P2896" i="4"/>
  <c r="P2880" i="4"/>
  <c r="P2864" i="4"/>
  <c r="P2848" i="4"/>
  <c r="P2828" i="4"/>
  <c r="P2816" i="4"/>
  <c r="P2800" i="4"/>
  <c r="P2784" i="4"/>
  <c r="P2764" i="4"/>
  <c r="P2748" i="4"/>
  <c r="P2732" i="4"/>
  <c r="P2716" i="4"/>
  <c r="P2700" i="4"/>
  <c r="P2684" i="4"/>
  <c r="P2668" i="4"/>
  <c r="P2652" i="4"/>
  <c r="P2636" i="4"/>
  <c r="P2620" i="4"/>
  <c r="P2604" i="4"/>
  <c r="P2588" i="4"/>
  <c r="P2572" i="4"/>
  <c r="P2556" i="4"/>
  <c r="P2540" i="4"/>
  <c r="P2532" i="4"/>
  <c r="P2516" i="4"/>
  <c r="P2500" i="4"/>
  <c r="P2484" i="4"/>
  <c r="P2468" i="4"/>
  <c r="P2452" i="4"/>
  <c r="P2436" i="4"/>
  <c r="P2420" i="4"/>
  <c r="P2404" i="4"/>
  <c r="P2384" i="4"/>
  <c r="P2372" i="4"/>
  <c r="P2352" i="4"/>
  <c r="P2332" i="4"/>
  <c r="P2320" i="4"/>
  <c r="P2304" i="4"/>
  <c r="P2284" i="4"/>
  <c r="P2272" i="4"/>
  <c r="P2256" i="4"/>
  <c r="P2236" i="4"/>
  <c r="P2220" i="4"/>
  <c r="P2204" i="4"/>
  <c r="P2188" i="4"/>
  <c r="P2172" i="4"/>
  <c r="P2156" i="4"/>
  <c r="P2140" i="4"/>
  <c r="P2132" i="4"/>
  <c r="P2124" i="4"/>
  <c r="P2116" i="4"/>
  <c r="P2108" i="4"/>
  <c r="P2100" i="4"/>
  <c r="P2092" i="4"/>
  <c r="P2084" i="4"/>
  <c r="P2076" i="4"/>
  <c r="P2068" i="4"/>
  <c r="P2060" i="4"/>
  <c r="P2052" i="4"/>
  <c r="P2036" i="4"/>
  <c r="P2032" i="4"/>
  <c r="P2028" i="4"/>
  <c r="P2024" i="4"/>
  <c r="P2020" i="4"/>
  <c r="P2016" i="4"/>
  <c r="P2012" i="4"/>
  <c r="P2008" i="4"/>
  <c r="P2004" i="4"/>
  <c r="P2000" i="4"/>
  <c r="P1996" i="4"/>
  <c r="P1992" i="4"/>
  <c r="P1988" i="4"/>
  <c r="P1984" i="4"/>
  <c r="P1980" i="4"/>
  <c r="P1976" i="4"/>
  <c r="P1972" i="4"/>
  <c r="P1968" i="4"/>
  <c r="P1964" i="4"/>
  <c r="P1956" i="4"/>
  <c r="P1952" i="4"/>
  <c r="P1948" i="4"/>
  <c r="P1944" i="4"/>
  <c r="P1940" i="4"/>
  <c r="P1936" i="4"/>
  <c r="P1932" i="4"/>
  <c r="P1928" i="4"/>
  <c r="P1924" i="4"/>
  <c r="P1920" i="4"/>
  <c r="P1916" i="4"/>
  <c r="P1912" i="4"/>
  <c r="P1908" i="4"/>
  <c r="P1904" i="4"/>
  <c r="P1900" i="4"/>
  <c r="P1896" i="4"/>
  <c r="P1892" i="4"/>
  <c r="P1888" i="4"/>
  <c r="P1884" i="4"/>
  <c r="P1880" i="4"/>
  <c r="P1876" i="4"/>
  <c r="P1872" i="4"/>
  <c r="P1868" i="4"/>
  <c r="P1864" i="4"/>
  <c r="P1860" i="4"/>
  <c r="P1856" i="4"/>
  <c r="P1852" i="4"/>
  <c r="P1848" i="4"/>
  <c r="P1844" i="4"/>
  <c r="P1840" i="4"/>
  <c r="P1836" i="4"/>
  <c r="P1832" i="4"/>
  <c r="P1828" i="4"/>
  <c r="P1824" i="4"/>
  <c r="P1820" i="4"/>
  <c r="P1816" i="4"/>
  <c r="P1812" i="4"/>
  <c r="P1808" i="4"/>
  <c r="P1804" i="4"/>
  <c r="P1800" i="4"/>
  <c r="P1796" i="4"/>
  <c r="P1792" i="4"/>
  <c r="P1788" i="4"/>
  <c r="P1784" i="4"/>
  <c r="P1780" i="4"/>
  <c r="P1776" i="4"/>
  <c r="P1772" i="4"/>
  <c r="P1768" i="4"/>
  <c r="P1764" i="4"/>
  <c r="P1760" i="4"/>
  <c r="P1756" i="4"/>
  <c r="P1752" i="4"/>
  <c r="P1748" i="4"/>
  <c r="P1744" i="4"/>
  <c r="P1740" i="4"/>
  <c r="P1736" i="4"/>
  <c r="P1732" i="4"/>
  <c r="P1728" i="4"/>
  <c r="P1724" i="4"/>
  <c r="P1720" i="4"/>
  <c r="P1716" i="4"/>
  <c r="P1712" i="4"/>
  <c r="P1708" i="4"/>
  <c r="P1704" i="4"/>
  <c r="P1700" i="4"/>
  <c r="P1696" i="4"/>
  <c r="P1692" i="4"/>
  <c r="P1688" i="4"/>
  <c r="P1684" i="4"/>
  <c r="P1680" i="4"/>
  <c r="P1676" i="4"/>
  <c r="P1672" i="4"/>
  <c r="P1668" i="4"/>
  <c r="P1664" i="4"/>
  <c r="P1660" i="4"/>
  <c r="P1656" i="4"/>
  <c r="P1652" i="4"/>
  <c r="P1648" i="4"/>
  <c r="P1644" i="4"/>
  <c r="P1640" i="4"/>
  <c r="P1636" i="4"/>
  <c r="P1632" i="4"/>
  <c r="P1628" i="4"/>
  <c r="P1624" i="4"/>
  <c r="P1620" i="4"/>
  <c r="P1616" i="4"/>
  <c r="P1612" i="4"/>
  <c r="P1608" i="4"/>
  <c r="P1604" i="4"/>
  <c r="P1600" i="4"/>
  <c r="P1596" i="4"/>
  <c r="P1592" i="4"/>
  <c r="P1588" i="4"/>
  <c r="P1584" i="4"/>
  <c r="P1580" i="4"/>
  <c r="P1576" i="4"/>
  <c r="P1572" i="4"/>
  <c r="P1568" i="4"/>
  <c r="P1564" i="4"/>
  <c r="P1560" i="4"/>
  <c r="P1556" i="4"/>
  <c r="P1552" i="4"/>
  <c r="P1548" i="4"/>
  <c r="P1544" i="4"/>
  <c r="P1540" i="4"/>
  <c r="P1536" i="4"/>
  <c r="P1532" i="4"/>
  <c r="P1528" i="4"/>
  <c r="P1524" i="4"/>
  <c r="P1520" i="4"/>
  <c r="P1516" i="4"/>
  <c r="P1512" i="4"/>
  <c r="P1508" i="4"/>
  <c r="P1504" i="4"/>
  <c r="P1500" i="4"/>
  <c r="P1496" i="4"/>
  <c r="P1492" i="4"/>
  <c r="P1488" i="4"/>
  <c r="P1484" i="4"/>
  <c r="P1480" i="4"/>
  <c r="P1476" i="4"/>
  <c r="P1472" i="4"/>
  <c r="P1468" i="4"/>
  <c r="P1464" i="4"/>
  <c r="P1460" i="4"/>
  <c r="P1456" i="4"/>
  <c r="P1452" i="4"/>
  <c r="P1448" i="4"/>
  <c r="P1444" i="4"/>
  <c r="P1440" i="4"/>
  <c r="P1436" i="4"/>
  <c r="P1432" i="4"/>
  <c r="P1428" i="4"/>
  <c r="P1424" i="4"/>
  <c r="P1420" i="4"/>
  <c r="P1416" i="4"/>
  <c r="P1412" i="4"/>
  <c r="P1408" i="4"/>
  <c r="P1404" i="4"/>
  <c r="P1400" i="4"/>
  <c r="P1396" i="4"/>
  <c r="P1392" i="4"/>
  <c r="P1388" i="4"/>
  <c r="P1384" i="4"/>
  <c r="P1380" i="4"/>
  <c r="P1376" i="4"/>
  <c r="P1372" i="4"/>
  <c r="P1368" i="4"/>
  <c r="P1364" i="4"/>
  <c r="P1360" i="4"/>
  <c r="P1356" i="4"/>
  <c r="P1352" i="4"/>
  <c r="P1348" i="4"/>
  <c r="P1344" i="4"/>
  <c r="P1340" i="4"/>
  <c r="P1336" i="4"/>
  <c r="P1332" i="4"/>
  <c r="P1328" i="4"/>
  <c r="P1324" i="4"/>
  <c r="P1320" i="4"/>
  <c r="P1316" i="4"/>
  <c r="P1312" i="4"/>
  <c r="P1308" i="4"/>
  <c r="P1304" i="4"/>
  <c r="P1300" i="4"/>
  <c r="P1296" i="4"/>
  <c r="P1292" i="4"/>
  <c r="P1288" i="4"/>
  <c r="P1284" i="4"/>
  <c r="P1280" i="4"/>
  <c r="P1276" i="4"/>
  <c r="P1272" i="4"/>
  <c r="P1268" i="4"/>
  <c r="P1264" i="4"/>
  <c r="P1260" i="4"/>
  <c r="P1256" i="4"/>
  <c r="P1252" i="4"/>
  <c r="P1248" i="4"/>
  <c r="P1244" i="4"/>
  <c r="P1240" i="4"/>
  <c r="P1236" i="4"/>
  <c r="P1232" i="4"/>
  <c r="P1228" i="4"/>
  <c r="P1224" i="4"/>
  <c r="P1220" i="4"/>
  <c r="P1216" i="4"/>
  <c r="P1212" i="4"/>
  <c r="P1208" i="4"/>
  <c r="P1204" i="4"/>
  <c r="P1200" i="4"/>
  <c r="P1196" i="4"/>
  <c r="P1192" i="4"/>
  <c r="P1188" i="4"/>
  <c r="P1184" i="4"/>
  <c r="P1180" i="4"/>
  <c r="P1176" i="4"/>
  <c r="P1172" i="4"/>
  <c r="P1168" i="4"/>
  <c r="P1164" i="4"/>
  <c r="P1160" i="4"/>
  <c r="P1156" i="4"/>
  <c r="P1152" i="4"/>
  <c r="P1148" i="4"/>
  <c r="P1144" i="4"/>
  <c r="P1140" i="4"/>
  <c r="P1136" i="4"/>
  <c r="P1132" i="4"/>
  <c r="P1128" i="4"/>
  <c r="P1124" i="4"/>
  <c r="P1120" i="4"/>
  <c r="P1116" i="4"/>
  <c r="P1112" i="4"/>
  <c r="P1108" i="4"/>
  <c r="P1104" i="4"/>
  <c r="P1100" i="4"/>
  <c r="P1096" i="4"/>
  <c r="P1092" i="4"/>
  <c r="P1088" i="4"/>
  <c r="P1084" i="4"/>
  <c r="P1080" i="4"/>
  <c r="P1076" i="4"/>
  <c r="P1072" i="4"/>
  <c r="P1068" i="4"/>
  <c r="P1064" i="4"/>
  <c r="P1060" i="4"/>
  <c r="P1056" i="4"/>
  <c r="P1052" i="4"/>
  <c r="P1048" i="4"/>
  <c r="P1044" i="4"/>
  <c r="P1040" i="4"/>
  <c r="P1036" i="4"/>
  <c r="P1032" i="4"/>
  <c r="P1028" i="4"/>
  <c r="P1024" i="4"/>
  <c r="P1020" i="4"/>
  <c r="P1016" i="4"/>
  <c r="P1012" i="4"/>
  <c r="P1008" i="4"/>
  <c r="P1004" i="4"/>
  <c r="P1000" i="4"/>
  <c r="P996" i="4"/>
  <c r="P992" i="4"/>
  <c r="P988" i="4"/>
  <c r="P984" i="4"/>
  <c r="P980" i="4"/>
  <c r="P976" i="4"/>
  <c r="P972" i="4"/>
  <c r="P968" i="4"/>
  <c r="P964" i="4"/>
  <c r="P960" i="4"/>
  <c r="P956" i="4"/>
  <c r="P952" i="4"/>
  <c r="P948" i="4"/>
  <c r="P944" i="4"/>
  <c r="P940" i="4"/>
  <c r="P936" i="4"/>
  <c r="P932" i="4"/>
  <c r="P928" i="4"/>
  <c r="P924" i="4"/>
  <c r="P920" i="4"/>
  <c r="P916" i="4"/>
  <c r="P912" i="4"/>
  <c r="P908" i="4"/>
  <c r="P904" i="4"/>
  <c r="P900" i="4"/>
  <c r="P896" i="4"/>
  <c r="P892" i="4"/>
  <c r="P888" i="4"/>
  <c r="P884" i="4"/>
  <c r="P880" i="4"/>
  <c r="P876" i="4"/>
  <c r="P872" i="4"/>
  <c r="P868" i="4"/>
  <c r="P864" i="4"/>
  <c r="P860" i="4"/>
  <c r="P856" i="4"/>
  <c r="P852" i="4"/>
  <c r="P848" i="4"/>
  <c r="P844" i="4"/>
  <c r="P840" i="4"/>
  <c r="P836" i="4"/>
  <c r="P832" i="4"/>
  <c r="P828" i="4"/>
  <c r="P824" i="4"/>
  <c r="P820" i="4"/>
  <c r="P816" i="4"/>
  <c r="P812" i="4"/>
  <c r="P808" i="4"/>
  <c r="P804" i="4"/>
  <c r="P800" i="4"/>
  <c r="P796" i="4"/>
  <c r="P792" i="4"/>
  <c r="P788" i="4"/>
  <c r="P784" i="4"/>
  <c r="P780" i="4"/>
  <c r="P776" i="4"/>
  <c r="P772" i="4"/>
  <c r="P768" i="4"/>
  <c r="P764" i="4"/>
  <c r="P760" i="4"/>
  <c r="P756" i="4"/>
  <c r="P752" i="4"/>
  <c r="P748" i="4"/>
  <c r="P744" i="4"/>
  <c r="P740" i="4"/>
  <c r="P736" i="4"/>
  <c r="P732" i="4"/>
  <c r="P728" i="4"/>
  <c r="P724" i="4"/>
  <c r="P720" i="4"/>
  <c r="P716" i="4"/>
  <c r="P712" i="4"/>
  <c r="P708" i="4"/>
  <c r="P704" i="4"/>
  <c r="P700" i="4"/>
  <c r="P696" i="4"/>
  <c r="P692" i="4"/>
  <c r="P688" i="4"/>
  <c r="P684" i="4"/>
  <c r="P680" i="4"/>
  <c r="P676" i="4"/>
  <c r="P672" i="4"/>
  <c r="P668" i="4"/>
  <c r="P664" i="4"/>
  <c r="P660" i="4"/>
  <c r="P656" i="4"/>
  <c r="P652" i="4"/>
  <c r="P648" i="4"/>
  <c r="P644" i="4"/>
  <c r="P640" i="4"/>
  <c r="P636" i="4"/>
  <c r="P632" i="4"/>
  <c r="P628" i="4"/>
  <c r="P624" i="4"/>
  <c r="P620" i="4"/>
  <c r="P616" i="4"/>
  <c r="P612" i="4"/>
  <c r="P608" i="4"/>
  <c r="P604" i="4"/>
  <c r="P600" i="4"/>
  <c r="P596" i="4"/>
  <c r="P592" i="4"/>
  <c r="P588" i="4"/>
  <c r="P584" i="4"/>
  <c r="P580" i="4"/>
  <c r="P576" i="4"/>
  <c r="P572" i="4"/>
  <c r="P568" i="4"/>
  <c r="P564" i="4"/>
  <c r="P560" i="4"/>
  <c r="P556" i="4"/>
  <c r="P552" i="4"/>
  <c r="P548" i="4"/>
  <c r="P544" i="4"/>
  <c r="P540" i="4"/>
  <c r="P536" i="4"/>
  <c r="P532" i="4"/>
  <c r="P528" i="4"/>
  <c r="P524" i="4"/>
  <c r="P520" i="4"/>
  <c r="P516" i="4"/>
  <c r="P512" i="4"/>
  <c r="P508" i="4"/>
  <c r="P504" i="4"/>
  <c r="P500" i="4"/>
  <c r="P496" i="4"/>
  <c r="P492" i="4"/>
  <c r="P488" i="4"/>
  <c r="P484" i="4"/>
  <c r="P480" i="4"/>
  <c r="P476" i="4"/>
  <c r="P472" i="4"/>
  <c r="P468" i="4"/>
  <c r="P464" i="4"/>
  <c r="P460" i="4"/>
  <c r="P456" i="4"/>
  <c r="P452" i="4"/>
  <c r="P448" i="4"/>
  <c r="P444" i="4"/>
  <c r="P440" i="4"/>
  <c r="P436" i="4"/>
  <c r="P432" i="4"/>
  <c r="P428" i="4"/>
  <c r="P424" i="4"/>
  <c r="P420" i="4"/>
  <c r="P416" i="4"/>
  <c r="P412" i="4"/>
  <c r="P408" i="4"/>
  <c r="P404" i="4"/>
  <c r="P400" i="4"/>
  <c r="P396" i="4"/>
  <c r="P392" i="4"/>
  <c r="P388" i="4"/>
  <c r="P384" i="4"/>
  <c r="P380" i="4"/>
  <c r="P376" i="4"/>
  <c r="P372" i="4"/>
  <c r="P368" i="4"/>
  <c r="P364" i="4"/>
  <c r="P360" i="4"/>
  <c r="P356" i="4"/>
  <c r="P352" i="4"/>
  <c r="P348" i="4"/>
  <c r="P344" i="4"/>
  <c r="P340" i="4"/>
  <c r="P336" i="4"/>
  <c r="P332" i="4"/>
  <c r="P328" i="4"/>
  <c r="P324" i="4"/>
  <c r="P320" i="4"/>
  <c r="P316" i="4"/>
  <c r="P312" i="4"/>
  <c r="P308" i="4"/>
  <c r="P304" i="4"/>
  <c r="P300" i="4"/>
  <c r="P296" i="4"/>
  <c r="P292" i="4"/>
  <c r="P288" i="4"/>
  <c r="P284" i="4"/>
  <c r="P280" i="4"/>
  <c r="P276" i="4"/>
  <c r="P272" i="4"/>
  <c r="P268" i="4"/>
  <c r="P264" i="4"/>
  <c r="P260" i="4"/>
  <c r="P256" i="4"/>
  <c r="P252" i="4"/>
  <c r="P248" i="4"/>
  <c r="P244" i="4"/>
  <c r="P240" i="4"/>
  <c r="P236" i="4"/>
  <c r="P232" i="4"/>
  <c r="P228" i="4"/>
  <c r="P224" i="4"/>
  <c r="P220" i="4"/>
  <c r="P216" i="4"/>
  <c r="P212" i="4"/>
  <c r="P208" i="4"/>
  <c r="P204" i="4"/>
  <c r="P200" i="4"/>
  <c r="P196" i="4"/>
  <c r="P192" i="4"/>
  <c r="P188" i="4"/>
  <c r="P184" i="4"/>
  <c r="P180" i="4"/>
  <c r="P176" i="4"/>
  <c r="P172" i="4"/>
  <c r="P168" i="4"/>
  <c r="P164" i="4"/>
  <c r="P160" i="4"/>
  <c r="P156" i="4"/>
  <c r="P152" i="4"/>
  <c r="P148" i="4"/>
  <c r="P144" i="4"/>
  <c r="P140" i="4"/>
  <c r="P136" i="4"/>
  <c r="P132" i="4"/>
  <c r="P128" i="4"/>
  <c r="P124" i="4"/>
  <c r="P120" i="4"/>
  <c r="P116" i="4"/>
  <c r="P112" i="4"/>
  <c r="P108" i="4"/>
  <c r="P104" i="4"/>
  <c r="P100" i="4"/>
  <c r="P96" i="4"/>
  <c r="P92" i="4"/>
  <c r="P88" i="4"/>
  <c r="P84" i="4"/>
  <c r="P80" i="4"/>
  <c r="P76" i="4"/>
  <c r="P72" i="4"/>
  <c r="P68" i="4"/>
  <c r="P64" i="4"/>
  <c r="P60" i="4"/>
  <c r="P56" i="4"/>
  <c r="P52" i="4"/>
  <c r="P48" i="4"/>
  <c r="P44" i="4"/>
  <c r="P40" i="4"/>
  <c r="P36" i="4"/>
  <c r="P32" i="4"/>
  <c r="P28" i="4"/>
  <c r="P24" i="4"/>
  <c r="P20" i="4"/>
  <c r="P16" i="4"/>
  <c r="P12" i="4"/>
  <c r="P8" i="4"/>
  <c r="P4" i="4"/>
  <c r="P2988" i="4"/>
  <c r="P2972" i="4"/>
  <c r="P2956" i="4"/>
  <c r="P2940" i="4"/>
  <c r="P2924" i="4"/>
  <c r="P2908" i="4"/>
  <c r="P2892" i="4"/>
  <c r="P2876" i="4"/>
  <c r="P2860" i="4"/>
  <c r="P2844" i="4"/>
  <c r="P2832" i="4"/>
  <c r="P2812" i="4"/>
  <c r="P2796" i="4"/>
  <c r="P2780" i="4"/>
  <c r="P2768" i="4"/>
  <c r="P2752" i="4"/>
  <c r="P2736" i="4"/>
  <c r="P2720" i="4"/>
  <c r="P2704" i="4"/>
  <c r="P2688" i="4"/>
  <c r="P2672" i="4"/>
  <c r="P2656" i="4"/>
  <c r="P2640" i="4"/>
  <c r="P2624" i="4"/>
  <c r="P2616" i="4"/>
  <c r="P2600" i="4"/>
  <c r="P2584" i="4"/>
  <c r="P2568" i="4"/>
  <c r="P2552" i="4"/>
  <c r="P2536" i="4"/>
  <c r="P2528" i="4"/>
  <c r="P2512" i="4"/>
  <c r="P2496" i="4"/>
  <c r="P2480" i="4"/>
  <c r="P2464" i="4"/>
  <c r="P2448" i="4"/>
  <c r="P2432" i="4"/>
  <c r="P2416" i="4"/>
  <c r="P2400" i="4"/>
  <c r="P2388" i="4"/>
  <c r="P2368" i="4"/>
  <c r="P2356" i="4"/>
  <c r="P2340" i="4"/>
  <c r="P2316" i="4"/>
  <c r="P2300" i="4"/>
  <c r="P2288" i="4"/>
  <c r="P2264" i="4"/>
  <c r="P2252" i="4"/>
  <c r="P2240" i="4"/>
  <c r="P2224" i="4"/>
  <c r="P2208" i="4"/>
  <c r="P2192" i="4"/>
  <c r="P2176" i="4"/>
  <c r="P2160" i="4"/>
  <c r="P2144" i="4"/>
  <c r="P2136" i="4"/>
  <c r="P2128" i="4"/>
  <c r="P2120" i="4"/>
  <c r="P2112" i="4"/>
  <c r="P2104" i="4"/>
  <c r="P2096" i="4"/>
  <c r="P2088" i="4"/>
  <c r="P2080" i="4"/>
  <c r="P2072" i="4"/>
  <c r="P2064" i="4"/>
  <c r="P2056" i="4"/>
  <c r="P2040" i="4"/>
  <c r="P1960" i="4"/>
  <c r="P3003" i="4"/>
  <c r="P2999" i="4"/>
  <c r="P2995" i="4"/>
  <c r="P2991" i="4"/>
  <c r="P2987" i="4"/>
  <c r="P2983" i="4"/>
  <c r="P2979" i="4"/>
  <c r="P2975" i="4"/>
  <c r="P2971" i="4"/>
  <c r="P2967" i="4"/>
  <c r="P2963" i="4"/>
  <c r="P2959" i="4"/>
  <c r="P2955" i="4"/>
  <c r="P2951" i="4"/>
  <c r="P2947" i="4"/>
  <c r="P2943" i="4"/>
  <c r="P2939" i="4"/>
  <c r="P2935" i="4"/>
  <c r="P2931" i="4"/>
  <c r="P2927" i="4"/>
  <c r="P2923" i="4"/>
  <c r="P2919" i="4"/>
  <c r="P2915" i="4"/>
  <c r="P2911" i="4"/>
  <c r="P2907" i="4"/>
  <c r="P2903" i="4"/>
  <c r="P2899" i="4"/>
  <c r="P2895" i="4"/>
  <c r="P2891" i="4"/>
  <c r="P2887" i="4"/>
  <c r="P2883" i="4"/>
  <c r="P2879" i="4"/>
  <c r="P2875" i="4"/>
  <c r="P2871" i="4"/>
  <c r="P2867" i="4"/>
  <c r="P2863" i="4"/>
  <c r="P2859" i="4"/>
  <c r="P2855" i="4"/>
  <c r="P2851" i="4"/>
  <c r="P2847" i="4"/>
  <c r="P2843" i="4"/>
  <c r="P2839" i="4"/>
  <c r="P2835" i="4"/>
  <c r="P2831" i="4"/>
  <c r="P2827" i="4"/>
  <c r="P2823" i="4"/>
  <c r="P2819" i="4"/>
  <c r="P2815" i="4"/>
  <c r="P2811" i="4"/>
  <c r="P2807" i="4"/>
  <c r="P2803" i="4"/>
  <c r="P2799" i="4"/>
  <c r="P2795" i="4"/>
  <c r="P2791" i="4"/>
  <c r="P2787" i="4"/>
  <c r="P2783" i="4"/>
  <c r="P2779" i="4"/>
  <c r="P2775" i="4"/>
  <c r="P2771" i="4"/>
  <c r="P2767" i="4"/>
  <c r="P2763" i="4"/>
  <c r="P2759" i="4"/>
  <c r="P2755" i="4"/>
  <c r="P2751" i="4"/>
  <c r="P2747" i="4"/>
  <c r="P2743" i="4"/>
  <c r="P2739" i="4"/>
  <c r="P2735" i="4"/>
  <c r="P2731" i="4"/>
  <c r="P2727" i="4"/>
  <c r="P2723" i="4"/>
  <c r="P2719" i="4"/>
  <c r="P2715" i="4"/>
  <c r="P2711" i="4"/>
  <c r="P2707" i="4"/>
  <c r="P2703" i="4"/>
  <c r="P2699" i="4"/>
  <c r="P2695" i="4"/>
  <c r="P2691" i="4"/>
  <c r="P2687" i="4"/>
  <c r="P2683" i="4"/>
  <c r="P2679" i="4"/>
  <c r="P2675" i="4"/>
  <c r="P2671" i="4"/>
  <c r="P2667" i="4"/>
  <c r="P2663" i="4"/>
  <c r="P2659" i="4"/>
  <c r="P2655" i="4"/>
  <c r="P2651" i="4"/>
  <c r="P2647" i="4"/>
  <c r="P2643" i="4"/>
  <c r="P2639" i="4"/>
  <c r="P2635" i="4"/>
  <c r="P2631" i="4"/>
  <c r="P2627" i="4"/>
  <c r="P2623" i="4"/>
  <c r="P2619" i="4"/>
  <c r="P2615" i="4"/>
  <c r="P2611" i="4"/>
  <c r="P2607" i="4"/>
  <c r="P2603" i="4"/>
  <c r="P2599" i="4"/>
  <c r="P2595" i="4"/>
  <c r="P2591" i="4"/>
  <c r="P2587" i="4"/>
  <c r="P2583" i="4"/>
  <c r="P2579" i="4"/>
  <c r="P2575" i="4"/>
  <c r="P2571" i="4"/>
  <c r="P2567" i="4"/>
  <c r="P2563" i="4"/>
  <c r="P2559" i="4"/>
  <c r="P2555" i="4"/>
  <c r="P2551" i="4"/>
  <c r="P2547" i="4"/>
  <c r="P2543" i="4"/>
  <c r="P2539" i="4"/>
  <c r="P2535" i="4"/>
  <c r="P2531" i="4"/>
  <c r="P2527" i="4"/>
  <c r="P2523" i="4"/>
  <c r="P2519" i="4"/>
  <c r="P2515" i="4"/>
  <c r="P2511" i="4"/>
  <c r="P2507" i="4"/>
  <c r="P2503" i="4"/>
  <c r="P2499" i="4"/>
  <c r="P2495" i="4"/>
  <c r="P2491" i="4"/>
  <c r="P2487" i="4"/>
  <c r="P2483" i="4"/>
  <c r="P2479" i="4"/>
  <c r="P2475" i="4"/>
  <c r="P2471" i="4"/>
  <c r="P2467" i="4"/>
  <c r="P2463" i="4"/>
  <c r="P2459" i="4"/>
  <c r="P2455" i="4"/>
  <c r="P2451" i="4"/>
  <c r="P2447" i="4"/>
  <c r="P2443" i="4"/>
  <c r="P2439" i="4"/>
  <c r="P2435" i="4"/>
  <c r="P2431" i="4"/>
  <c r="P2427" i="4"/>
  <c r="P2423" i="4"/>
  <c r="P2419" i="4"/>
  <c r="P2415" i="4"/>
  <c r="P2411" i="4"/>
  <c r="P2407" i="4"/>
  <c r="P2403" i="4"/>
  <c r="P2399" i="4"/>
  <c r="P2395" i="4"/>
  <c r="P2391" i="4"/>
  <c r="P2387" i="4"/>
  <c r="P2383" i="4"/>
  <c r="P2379" i="4"/>
  <c r="P2375" i="4"/>
  <c r="P2371" i="4"/>
  <c r="P2367" i="4"/>
  <c r="P2363" i="4"/>
  <c r="P2359" i="4"/>
  <c r="P2355" i="4"/>
  <c r="P2351" i="4"/>
  <c r="P2347" i="4"/>
  <c r="P2343" i="4"/>
  <c r="P2339" i="4"/>
  <c r="P2335" i="4"/>
  <c r="P2331" i="4"/>
  <c r="P2327" i="4"/>
  <c r="P2323" i="4"/>
  <c r="P2319" i="4"/>
  <c r="P2315" i="4"/>
  <c r="P2311" i="4"/>
  <c r="P2307" i="4"/>
  <c r="P2303" i="4"/>
  <c r="P2299" i="4"/>
  <c r="P2295" i="4"/>
  <c r="P2291" i="4"/>
  <c r="P2287" i="4"/>
  <c r="P2283" i="4"/>
  <c r="P2279" i="4"/>
  <c r="P2275" i="4"/>
  <c r="P2271" i="4"/>
  <c r="P2267" i="4"/>
  <c r="P2263" i="4"/>
  <c r="P2259" i="4"/>
  <c r="P2255" i="4"/>
  <c r="P2251" i="4"/>
  <c r="P2247" i="4"/>
  <c r="P2243" i="4"/>
  <c r="P2239" i="4"/>
  <c r="P2235" i="4"/>
  <c r="P2231" i="4"/>
  <c r="P2227" i="4"/>
  <c r="P2223" i="4"/>
  <c r="P2219" i="4"/>
  <c r="P2215" i="4"/>
  <c r="P2211" i="4"/>
  <c r="P2207" i="4"/>
  <c r="P2203" i="4"/>
  <c r="P2199" i="4"/>
  <c r="P2195" i="4"/>
  <c r="P2191" i="4"/>
  <c r="P2187" i="4"/>
  <c r="P2183" i="4"/>
  <c r="P2179" i="4"/>
  <c r="P2175" i="4"/>
  <c r="P2171" i="4"/>
  <c r="P2167" i="4"/>
  <c r="P2163" i="4"/>
  <c r="P2159" i="4"/>
  <c r="P2155" i="4"/>
  <c r="P2151" i="4"/>
  <c r="P2147" i="4"/>
  <c r="P2143" i="4"/>
  <c r="P2139" i="4"/>
  <c r="P2135" i="4"/>
  <c r="P2131" i="4"/>
  <c r="P2127" i="4"/>
  <c r="P2123" i="4"/>
  <c r="P2119" i="4"/>
  <c r="P2115" i="4"/>
  <c r="P2111" i="4"/>
  <c r="P2107" i="4"/>
  <c r="P2103" i="4"/>
  <c r="P2099" i="4"/>
  <c r="P2095" i="4"/>
  <c r="P2091" i="4"/>
  <c r="P2087" i="4"/>
  <c r="P2083" i="4"/>
  <c r="P2079" i="4"/>
  <c r="P2075" i="4"/>
  <c r="P2071" i="4"/>
  <c r="P2067" i="4"/>
  <c r="P2063" i="4"/>
  <c r="P2059" i="4"/>
  <c r="P2055" i="4"/>
  <c r="P2051" i="4"/>
  <c r="P2047" i="4"/>
  <c r="P2043" i="4"/>
  <c r="P2039" i="4"/>
  <c r="P2035" i="4"/>
  <c r="P2031" i="4"/>
  <c r="P2027" i="4"/>
  <c r="P2023" i="4"/>
  <c r="P2019" i="4"/>
  <c r="P2015" i="4"/>
  <c r="P2011" i="4"/>
  <c r="P2007" i="4"/>
  <c r="P2003" i="4"/>
  <c r="P1999" i="4"/>
  <c r="P1995" i="4"/>
  <c r="P1991" i="4"/>
  <c r="P1987" i="4"/>
  <c r="P1983" i="4"/>
  <c r="P1979" i="4"/>
  <c r="P1975" i="4"/>
  <c r="P1971" i="4"/>
  <c r="P1967" i="4"/>
  <c r="P1963" i="4"/>
  <c r="P1959" i="4"/>
  <c r="P1955" i="4"/>
  <c r="P1951" i="4"/>
  <c r="P1947" i="4"/>
  <c r="P1943" i="4"/>
  <c r="P1939" i="4"/>
  <c r="P1935" i="4"/>
  <c r="P1931" i="4"/>
  <c r="P1927" i="4"/>
  <c r="P1923" i="4"/>
  <c r="P1919" i="4"/>
  <c r="P1915" i="4"/>
  <c r="P1911" i="4"/>
  <c r="P1907" i="4"/>
  <c r="P1903" i="4"/>
  <c r="P1899" i="4"/>
  <c r="P1895" i="4"/>
  <c r="P1891" i="4"/>
  <c r="P1887" i="4"/>
  <c r="P1883" i="4"/>
  <c r="P1879" i="4"/>
  <c r="P1875" i="4"/>
  <c r="P1871" i="4"/>
  <c r="P1867" i="4"/>
  <c r="P1863" i="4"/>
  <c r="P1859" i="4"/>
  <c r="P1855" i="4"/>
  <c r="P1851" i="4"/>
  <c r="P1847" i="4"/>
  <c r="P1843" i="4"/>
  <c r="P1839" i="4"/>
  <c r="P1835" i="4"/>
  <c r="P1831" i="4"/>
  <c r="P1827" i="4"/>
  <c r="P1823" i="4"/>
  <c r="P1819" i="4"/>
  <c r="P1815" i="4"/>
  <c r="P1811" i="4"/>
  <c r="P1807" i="4"/>
  <c r="P1803" i="4"/>
  <c r="P1799" i="4"/>
  <c r="P1795" i="4"/>
  <c r="P1791" i="4"/>
  <c r="P1787" i="4"/>
  <c r="P1783" i="4"/>
  <c r="P1779" i="4"/>
  <c r="P1775" i="4"/>
  <c r="P1771" i="4"/>
  <c r="P1767" i="4"/>
  <c r="P1763" i="4"/>
  <c r="P1759" i="4"/>
  <c r="P1755" i="4"/>
  <c r="P1751" i="4"/>
  <c r="P1747" i="4"/>
  <c r="P1743" i="4"/>
  <c r="P1739" i="4"/>
  <c r="P1735" i="4"/>
  <c r="P1731" i="4"/>
  <c r="P1727" i="4"/>
  <c r="P1723" i="4"/>
  <c r="P1719" i="4"/>
  <c r="P1715" i="4"/>
  <c r="P1711" i="4"/>
  <c r="P1707" i="4"/>
  <c r="P1703" i="4"/>
  <c r="P1699" i="4"/>
  <c r="P1695" i="4"/>
  <c r="P1691" i="4"/>
  <c r="P1687" i="4"/>
  <c r="P1683" i="4"/>
  <c r="P1679" i="4"/>
  <c r="P1675" i="4"/>
  <c r="P1671" i="4"/>
  <c r="P1667" i="4"/>
  <c r="P1663" i="4"/>
  <c r="P1659" i="4"/>
  <c r="P1655" i="4"/>
  <c r="P1651" i="4"/>
  <c r="P1647" i="4"/>
  <c r="P1643" i="4"/>
  <c r="P1639" i="4"/>
  <c r="P1635" i="4"/>
  <c r="P1631" i="4"/>
  <c r="P1627" i="4"/>
  <c r="P1623" i="4"/>
  <c r="P1619" i="4"/>
  <c r="P1615" i="4"/>
  <c r="P1611" i="4"/>
  <c r="P1607" i="4"/>
  <c r="P1603" i="4"/>
  <c r="P1599" i="4"/>
  <c r="P1595" i="4"/>
  <c r="P1591" i="4"/>
  <c r="P1587" i="4"/>
  <c r="P1583" i="4"/>
  <c r="P1579" i="4"/>
  <c r="P1575" i="4"/>
  <c r="P1571" i="4"/>
  <c r="P1567" i="4"/>
  <c r="P1563" i="4"/>
  <c r="P1559" i="4"/>
  <c r="P1555" i="4"/>
  <c r="P1551" i="4"/>
  <c r="P1547" i="4"/>
  <c r="P1543" i="4"/>
  <c r="P1539" i="4"/>
  <c r="P1535" i="4"/>
  <c r="P1531" i="4"/>
  <c r="P1527" i="4"/>
  <c r="P1523" i="4"/>
  <c r="P1519" i="4"/>
  <c r="P1515" i="4"/>
  <c r="P1511" i="4"/>
  <c r="P1507" i="4"/>
  <c r="P1503" i="4"/>
  <c r="P1499" i="4"/>
  <c r="P1495" i="4"/>
  <c r="P1491" i="4"/>
  <c r="P1487" i="4"/>
  <c r="P1483" i="4"/>
  <c r="P1479" i="4"/>
  <c r="P1475" i="4"/>
  <c r="P1471" i="4"/>
  <c r="P1467" i="4"/>
  <c r="P1463" i="4"/>
  <c r="P1459" i="4"/>
  <c r="P1455" i="4"/>
  <c r="P1451" i="4"/>
  <c r="P1447" i="4"/>
  <c r="P1443" i="4"/>
  <c r="P1439" i="4"/>
  <c r="P1435" i="4"/>
  <c r="P1431" i="4"/>
  <c r="P1427" i="4"/>
  <c r="P1423" i="4"/>
  <c r="P1419" i="4"/>
  <c r="P1415" i="4"/>
  <c r="P1411" i="4"/>
  <c r="P1407" i="4"/>
  <c r="P1403" i="4"/>
  <c r="P1399" i="4"/>
  <c r="P1395" i="4"/>
  <c r="P1391" i="4"/>
  <c r="P1387" i="4"/>
  <c r="P1383" i="4"/>
  <c r="P1379" i="4"/>
  <c r="P1375" i="4"/>
  <c r="P1371" i="4"/>
  <c r="P1367" i="4"/>
  <c r="P1363" i="4"/>
  <c r="P1359" i="4"/>
  <c r="P1355" i="4"/>
  <c r="P1351" i="4"/>
  <c r="P1347" i="4"/>
  <c r="P1343" i="4"/>
  <c r="P1339" i="4"/>
  <c r="P1335" i="4"/>
  <c r="P1331" i="4"/>
  <c r="P1327" i="4"/>
  <c r="P1323" i="4"/>
  <c r="P1319" i="4"/>
  <c r="P1315" i="4"/>
  <c r="P1311" i="4"/>
  <c r="P1307" i="4"/>
  <c r="P1303" i="4"/>
  <c r="P1299" i="4"/>
  <c r="P1295" i="4"/>
  <c r="P1291" i="4"/>
  <c r="P1287" i="4"/>
  <c r="P1283" i="4"/>
  <c r="P1279" i="4"/>
  <c r="P1275" i="4"/>
  <c r="P1271" i="4"/>
  <c r="P1267" i="4"/>
  <c r="P1263" i="4"/>
  <c r="P1259" i="4"/>
  <c r="P1255" i="4"/>
  <c r="P1251" i="4"/>
  <c r="P1247" i="4"/>
  <c r="P1243" i="4"/>
  <c r="P1239" i="4"/>
  <c r="P1235" i="4"/>
  <c r="P1231" i="4"/>
  <c r="P1227" i="4"/>
  <c r="P1223" i="4"/>
  <c r="P1219" i="4"/>
  <c r="P1215" i="4"/>
  <c r="P1211" i="4"/>
  <c r="P1207" i="4"/>
  <c r="P1203" i="4"/>
  <c r="P1199" i="4"/>
  <c r="P1195" i="4"/>
  <c r="P1191" i="4"/>
  <c r="P1187" i="4"/>
  <c r="P1183" i="4"/>
  <c r="P1179" i="4"/>
  <c r="P1175" i="4"/>
  <c r="P1171" i="4"/>
  <c r="P1167" i="4"/>
  <c r="P1163" i="4"/>
  <c r="P1159" i="4"/>
  <c r="P1155" i="4"/>
  <c r="P1151" i="4"/>
  <c r="P1147" i="4"/>
  <c r="P1143" i="4"/>
  <c r="P1139" i="4"/>
  <c r="P1135" i="4"/>
  <c r="P1131" i="4"/>
  <c r="P1127" i="4"/>
  <c r="P1123" i="4"/>
  <c r="P1119" i="4"/>
  <c r="P1115" i="4"/>
  <c r="P1111" i="4"/>
  <c r="P1107" i="4"/>
  <c r="P1103" i="4"/>
  <c r="P1099" i="4"/>
  <c r="P1095" i="4"/>
  <c r="P1091" i="4"/>
  <c r="P1087" i="4"/>
  <c r="P1083" i="4"/>
  <c r="P1079" i="4"/>
  <c r="P1075" i="4"/>
  <c r="P1071" i="4"/>
  <c r="P1067" i="4"/>
  <c r="P1063" i="4"/>
  <c r="P1059" i="4"/>
  <c r="P1055" i="4"/>
  <c r="P1051" i="4"/>
  <c r="P1047" i="4"/>
  <c r="P1043" i="4"/>
  <c r="P1039" i="4"/>
  <c r="P1035" i="4"/>
  <c r="P1031" i="4"/>
  <c r="P1027" i="4"/>
  <c r="P1023" i="4"/>
  <c r="P1019" i="4"/>
  <c r="P1015" i="4"/>
  <c r="P1011" i="4"/>
  <c r="P1007" i="4"/>
  <c r="P1003" i="4"/>
  <c r="P999" i="4"/>
  <c r="P995" i="4"/>
  <c r="P991" i="4"/>
  <c r="P987" i="4"/>
  <c r="P983" i="4"/>
  <c r="P979" i="4"/>
  <c r="P975" i="4"/>
  <c r="P971" i="4"/>
  <c r="P967" i="4"/>
  <c r="P963" i="4"/>
  <c r="P959" i="4"/>
  <c r="P955" i="4"/>
  <c r="P951" i="4"/>
  <c r="P947" i="4"/>
  <c r="P943" i="4"/>
  <c r="P939" i="4"/>
  <c r="P935" i="4"/>
  <c r="P931" i="4"/>
  <c r="P927" i="4"/>
  <c r="P923" i="4"/>
  <c r="P919" i="4"/>
  <c r="P915" i="4"/>
  <c r="P911" i="4"/>
  <c r="P907" i="4"/>
  <c r="P903" i="4"/>
  <c r="P899" i="4"/>
  <c r="P895" i="4"/>
  <c r="P891" i="4"/>
  <c r="P887" i="4"/>
  <c r="P883" i="4"/>
  <c r="P879" i="4"/>
  <c r="P875" i="4"/>
  <c r="P871" i="4"/>
  <c r="P867" i="4"/>
  <c r="P863" i="4"/>
  <c r="P859" i="4"/>
  <c r="P855" i="4"/>
  <c r="P851" i="4"/>
  <c r="P847" i="4"/>
  <c r="P843" i="4"/>
  <c r="P839" i="4"/>
  <c r="P835" i="4"/>
  <c r="P831" i="4"/>
  <c r="P827" i="4"/>
  <c r="P823" i="4"/>
  <c r="P819" i="4"/>
  <c r="P815" i="4"/>
  <c r="P811" i="4"/>
  <c r="P807" i="4"/>
  <c r="P803" i="4"/>
  <c r="P799" i="4"/>
  <c r="P795" i="4"/>
  <c r="P791" i="4"/>
  <c r="P787" i="4"/>
  <c r="P783" i="4"/>
  <c r="P779" i="4"/>
  <c r="P775" i="4"/>
  <c r="P771" i="4"/>
  <c r="P767" i="4"/>
  <c r="P763" i="4"/>
  <c r="P759" i="4"/>
  <c r="P755" i="4"/>
  <c r="P751" i="4"/>
  <c r="P747" i="4"/>
  <c r="P743" i="4"/>
  <c r="P739" i="4"/>
  <c r="P735" i="4"/>
  <c r="P731" i="4"/>
  <c r="P727" i="4"/>
  <c r="P723" i="4"/>
  <c r="P719" i="4"/>
  <c r="P715" i="4"/>
  <c r="P711" i="4"/>
  <c r="P707" i="4"/>
  <c r="P703" i="4"/>
  <c r="P699" i="4"/>
  <c r="P695" i="4"/>
  <c r="P691" i="4"/>
  <c r="P687" i="4"/>
  <c r="P683" i="4"/>
  <c r="P679" i="4"/>
  <c r="P675" i="4"/>
  <c r="P671" i="4"/>
  <c r="P667" i="4"/>
  <c r="P663" i="4"/>
  <c r="P659" i="4"/>
  <c r="P655" i="4"/>
  <c r="P651" i="4"/>
  <c r="P647" i="4"/>
  <c r="P643" i="4"/>
  <c r="P639" i="4"/>
  <c r="P635" i="4"/>
  <c r="P631" i="4"/>
  <c r="P627" i="4"/>
  <c r="P623" i="4"/>
  <c r="P619" i="4"/>
  <c r="P615" i="4"/>
  <c r="P611" i="4"/>
  <c r="P607" i="4"/>
  <c r="P603" i="4"/>
  <c r="P599" i="4"/>
  <c r="P595" i="4"/>
  <c r="P591" i="4"/>
  <c r="P587" i="4"/>
  <c r="P583" i="4"/>
  <c r="P579" i="4"/>
  <c r="P575" i="4"/>
  <c r="P571" i="4"/>
  <c r="P567" i="4"/>
  <c r="P563" i="4"/>
  <c r="P559" i="4"/>
  <c r="P555" i="4"/>
  <c r="P551" i="4"/>
  <c r="P547" i="4"/>
  <c r="P543" i="4"/>
  <c r="P539" i="4"/>
  <c r="P535" i="4"/>
  <c r="P531" i="4"/>
  <c r="P527" i="4"/>
  <c r="P523" i="4"/>
  <c r="P519" i="4"/>
  <c r="P515" i="4"/>
  <c r="P511" i="4"/>
  <c r="P507" i="4"/>
  <c r="P503" i="4"/>
  <c r="P499" i="4"/>
  <c r="P495" i="4"/>
  <c r="P491" i="4"/>
  <c r="P487" i="4"/>
  <c r="P483" i="4"/>
  <c r="P479" i="4"/>
  <c r="P475" i="4"/>
  <c r="P471" i="4"/>
  <c r="P467" i="4"/>
  <c r="P463" i="4"/>
  <c r="P459" i="4"/>
  <c r="P455" i="4"/>
  <c r="P451" i="4"/>
  <c r="P447" i="4"/>
  <c r="P443" i="4"/>
  <c r="P439" i="4"/>
  <c r="P435" i="4"/>
  <c r="P431" i="4"/>
  <c r="P427" i="4"/>
  <c r="P423" i="4"/>
  <c r="P419" i="4"/>
  <c r="P415" i="4"/>
  <c r="P411" i="4"/>
  <c r="P407" i="4"/>
  <c r="P403" i="4"/>
  <c r="P399" i="4"/>
  <c r="P395" i="4"/>
  <c r="P391" i="4"/>
  <c r="P387" i="4"/>
  <c r="P383" i="4"/>
  <c r="P379" i="4"/>
  <c r="P375" i="4"/>
  <c r="P371" i="4"/>
  <c r="P367" i="4"/>
  <c r="P363" i="4"/>
  <c r="P359" i="4"/>
  <c r="P355" i="4"/>
  <c r="P351" i="4"/>
  <c r="P347" i="4"/>
  <c r="P343" i="4"/>
  <c r="P339" i="4"/>
  <c r="P335" i="4"/>
  <c r="P331" i="4"/>
  <c r="P327" i="4"/>
  <c r="P323" i="4"/>
  <c r="P319" i="4"/>
  <c r="P315" i="4"/>
  <c r="P311" i="4"/>
  <c r="P307" i="4"/>
  <c r="P303" i="4"/>
  <c r="P299" i="4"/>
  <c r="P295" i="4"/>
  <c r="P291" i="4"/>
  <c r="P287" i="4"/>
  <c r="P283" i="4"/>
  <c r="P279" i="4"/>
  <c r="P275" i="4"/>
  <c r="P271" i="4"/>
  <c r="P267" i="4"/>
  <c r="P263" i="4"/>
  <c r="P259" i="4"/>
  <c r="P255" i="4"/>
  <c r="P251" i="4"/>
  <c r="P247" i="4"/>
  <c r="P243" i="4"/>
  <c r="P239" i="4"/>
  <c r="P235" i="4"/>
  <c r="P231" i="4"/>
  <c r="P227" i="4"/>
  <c r="P223" i="4"/>
  <c r="P219" i="4"/>
  <c r="P215" i="4"/>
  <c r="P211" i="4"/>
  <c r="P207" i="4"/>
  <c r="P203" i="4"/>
  <c r="P199" i="4"/>
  <c r="P195" i="4"/>
  <c r="P191" i="4"/>
  <c r="P187" i="4"/>
  <c r="P183" i="4"/>
  <c r="P179" i="4"/>
  <c r="P175" i="4"/>
  <c r="P171" i="4"/>
  <c r="P167" i="4"/>
  <c r="P163" i="4"/>
  <c r="P159" i="4"/>
  <c r="P155" i="4"/>
  <c r="P151" i="4"/>
  <c r="P147" i="4"/>
  <c r="P143" i="4"/>
  <c r="P139" i="4"/>
  <c r="P135" i="4"/>
  <c r="P131" i="4"/>
  <c r="P127" i="4"/>
  <c r="P123" i="4"/>
  <c r="P119" i="4"/>
  <c r="P115" i="4"/>
  <c r="P111" i="4"/>
  <c r="P107" i="4"/>
  <c r="P103" i="4"/>
  <c r="P99" i="4"/>
  <c r="P95" i="4"/>
  <c r="P91" i="4"/>
  <c r="P87" i="4"/>
  <c r="P83" i="4"/>
  <c r="P79" i="4"/>
  <c r="P75" i="4"/>
  <c r="P71" i="4"/>
  <c r="P67" i="4"/>
  <c r="P63" i="4"/>
  <c r="P59" i="4"/>
  <c r="P55" i="4"/>
  <c r="P51" i="4"/>
  <c r="P47" i="4"/>
  <c r="P43" i="4"/>
  <c r="P39" i="4"/>
  <c r="P35" i="4"/>
  <c r="P31" i="4"/>
  <c r="P27" i="4"/>
  <c r="P23" i="4"/>
  <c r="P19" i="4"/>
  <c r="P15" i="4"/>
  <c r="P11" i="4"/>
  <c r="P7" i="4"/>
  <c r="P3000" i="4"/>
  <c r="P2984" i="4"/>
  <c r="P2968" i="4"/>
  <c r="P2952" i="4"/>
  <c r="P2936" i="4"/>
  <c r="P2920" i="4"/>
  <c r="P2904" i="4"/>
  <c r="P2888" i="4"/>
  <c r="P2872" i="4"/>
  <c r="P2856" i="4"/>
  <c r="P2840" i="4"/>
  <c r="P2824" i="4"/>
  <c r="P2808" i="4"/>
  <c r="P2792" i="4"/>
  <c r="P2776" i="4"/>
  <c r="P2760" i="4"/>
  <c r="P2744" i="4"/>
  <c r="P2728" i="4"/>
  <c r="P2712" i="4"/>
  <c r="P2696" i="4"/>
  <c r="P2676" i="4"/>
  <c r="P2664" i="4"/>
  <c r="P2648" i="4"/>
  <c r="P2632" i="4"/>
  <c r="P2612" i="4"/>
  <c r="P2596" i="4"/>
  <c r="P2580" i="4"/>
  <c r="P2564" i="4"/>
  <c r="P2548" i="4"/>
  <c r="P2524" i="4"/>
  <c r="P2508" i="4"/>
  <c r="P2488" i="4"/>
  <c r="P2472" i="4"/>
  <c r="P2456" i="4"/>
  <c r="P2440" i="4"/>
  <c r="P2428" i="4"/>
  <c r="P2412" i="4"/>
  <c r="P2396" i="4"/>
  <c r="P2380" i="4"/>
  <c r="P2364" i="4"/>
  <c r="P2348" i="4"/>
  <c r="P2336" i="4"/>
  <c r="P2324" i="4"/>
  <c r="P2308" i="4"/>
  <c r="P2292" i="4"/>
  <c r="P2276" i="4"/>
  <c r="P2260" i="4"/>
  <c r="P2248" i="4"/>
  <c r="P2232" i="4"/>
  <c r="P2216" i="4"/>
  <c r="P2200" i="4"/>
  <c r="P2184" i="4"/>
  <c r="P2164" i="4"/>
  <c r="P2152" i="4"/>
  <c r="P2044" i="4"/>
  <c r="P3002" i="4"/>
  <c r="P2998" i="4"/>
  <c r="P2994" i="4"/>
  <c r="P2990" i="4"/>
  <c r="P2986" i="4"/>
  <c r="P2982" i="4"/>
  <c r="P2978" i="4"/>
  <c r="P2974" i="4"/>
  <c r="P2970" i="4"/>
  <c r="P2966" i="4"/>
  <c r="P2962" i="4"/>
  <c r="P2958" i="4"/>
  <c r="P2954" i="4"/>
  <c r="P2950" i="4"/>
  <c r="P2946" i="4"/>
  <c r="P2942" i="4"/>
  <c r="P2938" i="4"/>
  <c r="P2934" i="4"/>
  <c r="P2930" i="4"/>
  <c r="P2926" i="4"/>
  <c r="P2922" i="4"/>
  <c r="P2918" i="4"/>
  <c r="P2914" i="4"/>
  <c r="P2910" i="4"/>
  <c r="P2906" i="4"/>
  <c r="P2902" i="4"/>
  <c r="P2898" i="4"/>
  <c r="P2894" i="4"/>
  <c r="P2890" i="4"/>
  <c r="P2886" i="4"/>
  <c r="P2882" i="4"/>
  <c r="P2878" i="4"/>
  <c r="P2874" i="4"/>
  <c r="P2870" i="4"/>
  <c r="P2866" i="4"/>
  <c r="P2862" i="4"/>
  <c r="P2858" i="4"/>
  <c r="P2854" i="4"/>
  <c r="P2850" i="4"/>
  <c r="P2846" i="4"/>
  <c r="P2842" i="4"/>
  <c r="P2838" i="4"/>
  <c r="P2834" i="4"/>
  <c r="P2830" i="4"/>
  <c r="P2826" i="4"/>
  <c r="P2822" i="4"/>
  <c r="P2818" i="4"/>
  <c r="P2814" i="4"/>
  <c r="P2810" i="4"/>
  <c r="P2806" i="4"/>
  <c r="P2802" i="4"/>
  <c r="P2798" i="4"/>
  <c r="P2794" i="4"/>
  <c r="P2790" i="4"/>
  <c r="P2786" i="4"/>
  <c r="P2782" i="4"/>
  <c r="P2778" i="4"/>
  <c r="P2774" i="4"/>
  <c r="P2770" i="4"/>
  <c r="P2766" i="4"/>
  <c r="P2762" i="4"/>
  <c r="P2758" i="4"/>
  <c r="P2754" i="4"/>
  <c r="P2750" i="4"/>
  <c r="P2746" i="4"/>
  <c r="P2742" i="4"/>
  <c r="P2738" i="4"/>
  <c r="P2734" i="4"/>
  <c r="P2730" i="4"/>
  <c r="P2726" i="4"/>
  <c r="P2722" i="4"/>
  <c r="P2718" i="4"/>
  <c r="P2714" i="4"/>
  <c r="P2710" i="4"/>
  <c r="P2706" i="4"/>
  <c r="P2702" i="4"/>
  <c r="P2698" i="4"/>
  <c r="P2694" i="4"/>
  <c r="P2690" i="4"/>
  <c r="P2686" i="4"/>
  <c r="P2682" i="4"/>
  <c r="P2678" i="4"/>
  <c r="P2674" i="4"/>
  <c r="P2670" i="4"/>
  <c r="P2666" i="4"/>
  <c r="P2662" i="4"/>
  <c r="P2658" i="4"/>
  <c r="P2654" i="4"/>
  <c r="P2650" i="4"/>
  <c r="P2646" i="4"/>
  <c r="P2642" i="4"/>
  <c r="P2638" i="4"/>
  <c r="P2634" i="4"/>
  <c r="P2630" i="4"/>
  <c r="P2626" i="4"/>
  <c r="P2622" i="4"/>
  <c r="P2618" i="4"/>
  <c r="P2614" i="4"/>
  <c r="P2610" i="4"/>
  <c r="P2606" i="4"/>
  <c r="P2602" i="4"/>
  <c r="P2598" i="4"/>
  <c r="P2594" i="4"/>
  <c r="P2590" i="4"/>
  <c r="P2586" i="4"/>
  <c r="P2582" i="4"/>
  <c r="P2578" i="4"/>
  <c r="P2574" i="4"/>
  <c r="P2570" i="4"/>
  <c r="P2566" i="4"/>
  <c r="P2562" i="4"/>
  <c r="P2558" i="4"/>
  <c r="P2554" i="4"/>
  <c r="P2550" i="4"/>
  <c r="P2546" i="4"/>
  <c r="P2542" i="4"/>
  <c r="P2538" i="4"/>
  <c r="P2534" i="4"/>
  <c r="P2530" i="4"/>
  <c r="P2526" i="4"/>
  <c r="P2522" i="4"/>
  <c r="P2518" i="4"/>
  <c r="P2514" i="4"/>
  <c r="P2510" i="4"/>
  <c r="P2506" i="4"/>
  <c r="P2502" i="4"/>
  <c r="P2498" i="4"/>
  <c r="P2494" i="4"/>
  <c r="P2490" i="4"/>
  <c r="P2486" i="4"/>
  <c r="P2482" i="4"/>
  <c r="P2478" i="4"/>
  <c r="P2474" i="4"/>
  <c r="P2470" i="4"/>
  <c r="P2466" i="4"/>
  <c r="P2462" i="4"/>
  <c r="P2458" i="4"/>
  <c r="P2454" i="4"/>
  <c r="P2450" i="4"/>
  <c r="P2446" i="4"/>
  <c r="P2442" i="4"/>
  <c r="P2438" i="4"/>
  <c r="P2434" i="4"/>
  <c r="P2430" i="4"/>
  <c r="P2426" i="4"/>
  <c r="P2422" i="4"/>
  <c r="P2418" i="4"/>
  <c r="P2414" i="4"/>
  <c r="P2410" i="4"/>
  <c r="P2406" i="4"/>
  <c r="P2402" i="4"/>
  <c r="P2398" i="4"/>
  <c r="P2394" i="4"/>
  <c r="P2390" i="4"/>
  <c r="P2386" i="4"/>
  <c r="P2382" i="4"/>
  <c r="P2378" i="4"/>
  <c r="P2374" i="4"/>
  <c r="P2370" i="4"/>
  <c r="P2366" i="4"/>
  <c r="P2362" i="4"/>
  <c r="P2358" i="4"/>
  <c r="P2354" i="4"/>
  <c r="P2350" i="4"/>
  <c r="P2346" i="4"/>
  <c r="P2342" i="4"/>
  <c r="P2338" i="4"/>
  <c r="P2334" i="4"/>
  <c r="P2330" i="4"/>
  <c r="P2326" i="4"/>
  <c r="P2322" i="4"/>
  <c r="P2318" i="4"/>
  <c r="P2314" i="4"/>
  <c r="P2310" i="4"/>
  <c r="P2306" i="4"/>
  <c r="P2302" i="4"/>
  <c r="P2298" i="4"/>
  <c r="P2294" i="4"/>
  <c r="P2290" i="4"/>
  <c r="P2286" i="4"/>
  <c r="P2282" i="4"/>
  <c r="P2278" i="4"/>
  <c r="P2274" i="4"/>
  <c r="P2270" i="4"/>
  <c r="P2266" i="4"/>
  <c r="P2262" i="4"/>
  <c r="P2258" i="4"/>
  <c r="P2254" i="4"/>
  <c r="P2250" i="4"/>
  <c r="P2246" i="4"/>
  <c r="P2242" i="4"/>
  <c r="P2238" i="4"/>
  <c r="P2234" i="4"/>
  <c r="P2230" i="4"/>
  <c r="P2226" i="4"/>
  <c r="P2222" i="4"/>
  <c r="P2218" i="4"/>
  <c r="P2214" i="4"/>
  <c r="P2210" i="4"/>
  <c r="P2206" i="4"/>
  <c r="P2202" i="4"/>
  <c r="P2198" i="4"/>
  <c r="P2194" i="4"/>
  <c r="P2190" i="4"/>
  <c r="P2186" i="4"/>
  <c r="P2182" i="4"/>
  <c r="P2178" i="4"/>
  <c r="P2174" i="4"/>
  <c r="P2170" i="4"/>
  <c r="P2166" i="4"/>
  <c r="P2162" i="4"/>
  <c r="P2158" i="4"/>
  <c r="P2154" i="4"/>
  <c r="P2150" i="4"/>
  <c r="P2146" i="4"/>
  <c r="P2142" i="4"/>
  <c r="P2138" i="4"/>
  <c r="P2134" i="4"/>
  <c r="P2130" i="4"/>
  <c r="P2126" i="4"/>
  <c r="P2122" i="4"/>
  <c r="P2118" i="4"/>
  <c r="P2114" i="4"/>
  <c r="P2110" i="4"/>
  <c r="P2106" i="4"/>
  <c r="P2102" i="4"/>
  <c r="P2098" i="4"/>
  <c r="P2094" i="4"/>
  <c r="P2090" i="4"/>
  <c r="P2086" i="4"/>
  <c r="P2082" i="4"/>
  <c r="P2078" i="4"/>
  <c r="P2074" i="4"/>
  <c r="P2070" i="4"/>
  <c r="P2066" i="4"/>
  <c r="P2062" i="4"/>
  <c r="P2058" i="4"/>
  <c r="P2054" i="4"/>
  <c r="P2050" i="4"/>
  <c r="P2046" i="4"/>
  <c r="P2042" i="4"/>
  <c r="P2038" i="4"/>
  <c r="P2034" i="4"/>
  <c r="P2030" i="4"/>
  <c r="P2026" i="4"/>
  <c r="P2022" i="4"/>
  <c r="P2018" i="4"/>
  <c r="P2014" i="4"/>
  <c r="P2010" i="4"/>
  <c r="P2006" i="4"/>
  <c r="P2002" i="4"/>
  <c r="P1998" i="4"/>
  <c r="P1994" i="4"/>
  <c r="P1990" i="4"/>
  <c r="P1986" i="4"/>
  <c r="P1982" i="4"/>
  <c r="P1978" i="4"/>
  <c r="P1974" i="4"/>
  <c r="P1970" i="4"/>
  <c r="P1966" i="4"/>
  <c r="P1962" i="4"/>
  <c r="P1958" i="4"/>
  <c r="P1954" i="4"/>
  <c r="P1950" i="4"/>
  <c r="P1946" i="4"/>
  <c r="P1942" i="4"/>
  <c r="P1938" i="4"/>
  <c r="P1934" i="4"/>
  <c r="P1930" i="4"/>
  <c r="P1926" i="4"/>
  <c r="P1922" i="4"/>
  <c r="P1918" i="4"/>
  <c r="P1914" i="4"/>
  <c r="P1910" i="4"/>
  <c r="P1906" i="4"/>
  <c r="P1902" i="4"/>
  <c r="P1898" i="4"/>
  <c r="P1894" i="4"/>
  <c r="P1890" i="4"/>
  <c r="P1886" i="4"/>
  <c r="P1882" i="4"/>
  <c r="P1878" i="4"/>
  <c r="P1874" i="4"/>
  <c r="P1870" i="4"/>
  <c r="P1866" i="4"/>
  <c r="P1862" i="4"/>
  <c r="P1858" i="4"/>
  <c r="P1854" i="4"/>
  <c r="P1850" i="4"/>
  <c r="P1846" i="4"/>
  <c r="P1842" i="4"/>
  <c r="P1838" i="4"/>
  <c r="P1834" i="4"/>
  <c r="P1830" i="4"/>
  <c r="P1826" i="4"/>
  <c r="P1822" i="4"/>
  <c r="P1818" i="4"/>
  <c r="P1814" i="4"/>
  <c r="P1810" i="4"/>
  <c r="P1806" i="4"/>
  <c r="P1802" i="4"/>
  <c r="P1798" i="4"/>
  <c r="P1794" i="4"/>
  <c r="P1790" i="4"/>
  <c r="P1786" i="4"/>
  <c r="P1782" i="4"/>
  <c r="P1778" i="4"/>
  <c r="P1774" i="4"/>
  <c r="P1770" i="4"/>
  <c r="P1766" i="4"/>
  <c r="P1762" i="4"/>
  <c r="P1758" i="4"/>
  <c r="P1754" i="4"/>
  <c r="P1750" i="4"/>
  <c r="P1746" i="4"/>
  <c r="P1742" i="4"/>
  <c r="P1738" i="4"/>
  <c r="P1734" i="4"/>
  <c r="P1730" i="4"/>
  <c r="P1726" i="4"/>
  <c r="P1722" i="4"/>
  <c r="P1718" i="4"/>
  <c r="P1714" i="4"/>
  <c r="P1710" i="4"/>
  <c r="P1706" i="4"/>
  <c r="P1702" i="4"/>
  <c r="P1698" i="4"/>
  <c r="P1694" i="4"/>
  <c r="P1690" i="4"/>
  <c r="P1686" i="4"/>
  <c r="P1682" i="4"/>
  <c r="P1678" i="4"/>
  <c r="P1674" i="4"/>
  <c r="P1670" i="4"/>
  <c r="P1666" i="4"/>
  <c r="P1662" i="4"/>
  <c r="P1658" i="4"/>
  <c r="P1654" i="4"/>
  <c r="P1650" i="4"/>
  <c r="P1646" i="4"/>
  <c r="P1642" i="4"/>
  <c r="P1638" i="4"/>
  <c r="P1634" i="4"/>
  <c r="P1630" i="4"/>
  <c r="P1626" i="4"/>
  <c r="P1622" i="4"/>
  <c r="P1618" i="4"/>
  <c r="P1614" i="4"/>
  <c r="P1610" i="4"/>
  <c r="P1606" i="4"/>
  <c r="P1602" i="4"/>
  <c r="P1598" i="4"/>
  <c r="P1594" i="4"/>
  <c r="P1590" i="4"/>
  <c r="P1586" i="4"/>
  <c r="P1582" i="4"/>
  <c r="P1578" i="4"/>
  <c r="P1574" i="4"/>
  <c r="P1570" i="4"/>
  <c r="P1566" i="4"/>
  <c r="P1562" i="4"/>
  <c r="P1558" i="4"/>
  <c r="P1554" i="4"/>
  <c r="P1550" i="4"/>
  <c r="P1546" i="4"/>
  <c r="P1542" i="4"/>
  <c r="P1538" i="4"/>
  <c r="P1534" i="4"/>
  <c r="P1530" i="4"/>
  <c r="P1526" i="4"/>
  <c r="P1522" i="4"/>
  <c r="P1518" i="4"/>
  <c r="P1514" i="4"/>
  <c r="P1510" i="4"/>
  <c r="P1506" i="4"/>
  <c r="P1502" i="4"/>
  <c r="P1498" i="4"/>
  <c r="P1494" i="4"/>
  <c r="P1490" i="4"/>
  <c r="P1486" i="4"/>
  <c r="P1482" i="4"/>
  <c r="P1478" i="4"/>
  <c r="P1474" i="4"/>
  <c r="P1470" i="4"/>
  <c r="P1466" i="4"/>
  <c r="P1462" i="4"/>
  <c r="P1458" i="4"/>
  <c r="P1454" i="4"/>
  <c r="P1450" i="4"/>
  <c r="P1446" i="4"/>
  <c r="P1442" i="4"/>
  <c r="P1438" i="4"/>
  <c r="P1434" i="4"/>
  <c r="P1430" i="4"/>
  <c r="P1426" i="4"/>
  <c r="P1422" i="4"/>
  <c r="P1418" i="4"/>
  <c r="P1414" i="4"/>
  <c r="P1410" i="4"/>
  <c r="P1406" i="4"/>
  <c r="P1402" i="4"/>
  <c r="P1398" i="4"/>
  <c r="P1394" i="4"/>
  <c r="P1390" i="4"/>
  <c r="P1386" i="4"/>
  <c r="P1382" i="4"/>
  <c r="P1378" i="4"/>
  <c r="P1374" i="4"/>
  <c r="P1370" i="4"/>
  <c r="P1366" i="4"/>
  <c r="P1362" i="4"/>
  <c r="P1358" i="4"/>
  <c r="P1354" i="4"/>
  <c r="P1350" i="4"/>
  <c r="P1346" i="4"/>
  <c r="P1342" i="4"/>
  <c r="P1338" i="4"/>
  <c r="P1334" i="4"/>
  <c r="P1330" i="4"/>
  <c r="P1326" i="4"/>
  <c r="P1322" i="4"/>
  <c r="P1318" i="4"/>
  <c r="P1314" i="4"/>
  <c r="P1310" i="4"/>
  <c r="P1306" i="4"/>
  <c r="P1302" i="4"/>
  <c r="P1298" i="4"/>
  <c r="P1294" i="4"/>
  <c r="P1290" i="4"/>
  <c r="P1286" i="4"/>
  <c r="P1282" i="4"/>
  <c r="P1278" i="4"/>
  <c r="P1274" i="4"/>
  <c r="P1270" i="4"/>
  <c r="P1266" i="4"/>
  <c r="P1262" i="4"/>
  <c r="P1258" i="4"/>
  <c r="P1254" i="4"/>
  <c r="P1250" i="4"/>
  <c r="P1246" i="4"/>
  <c r="P1242" i="4"/>
  <c r="P1238" i="4"/>
  <c r="P1234" i="4"/>
  <c r="P1230" i="4"/>
  <c r="P1226" i="4"/>
  <c r="P1222" i="4"/>
  <c r="P1218" i="4"/>
  <c r="P1214" i="4"/>
  <c r="P1210" i="4"/>
  <c r="P1206" i="4"/>
  <c r="P1202" i="4"/>
  <c r="P1198" i="4"/>
  <c r="P1194" i="4"/>
  <c r="P1190" i="4"/>
  <c r="P1186" i="4"/>
  <c r="P1182" i="4"/>
  <c r="P1178" i="4"/>
  <c r="P1174" i="4"/>
  <c r="P1170" i="4"/>
  <c r="P1166" i="4"/>
  <c r="P1162" i="4"/>
  <c r="P1158" i="4"/>
  <c r="P1154" i="4"/>
  <c r="P1150" i="4"/>
  <c r="P1146" i="4"/>
  <c r="P1142" i="4"/>
  <c r="P1138" i="4"/>
  <c r="P1134" i="4"/>
  <c r="P1130" i="4"/>
  <c r="P1126" i="4"/>
  <c r="P1122" i="4"/>
  <c r="P1118" i="4"/>
  <c r="P1114" i="4"/>
  <c r="P1110" i="4"/>
  <c r="P1106" i="4"/>
  <c r="P1102" i="4"/>
  <c r="P1098" i="4"/>
  <c r="P1094" i="4"/>
  <c r="P1090" i="4"/>
  <c r="P1086" i="4"/>
  <c r="P1082" i="4"/>
  <c r="P1078" i="4"/>
  <c r="P1074" i="4"/>
  <c r="P1070" i="4"/>
  <c r="P1066" i="4"/>
  <c r="P1062" i="4"/>
  <c r="P1058" i="4"/>
  <c r="P1054" i="4"/>
  <c r="P1050" i="4"/>
  <c r="P1046" i="4"/>
  <c r="P1042" i="4"/>
  <c r="P1038" i="4"/>
  <c r="P1034" i="4"/>
  <c r="P1030" i="4"/>
  <c r="P1026" i="4"/>
  <c r="P1022" i="4"/>
  <c r="P1018" i="4"/>
  <c r="P1014" i="4"/>
  <c r="P1010" i="4"/>
  <c r="P1006" i="4"/>
  <c r="P1002" i="4"/>
  <c r="P998" i="4"/>
  <c r="P994" i="4"/>
  <c r="P990" i="4"/>
  <c r="P986" i="4"/>
  <c r="P982" i="4"/>
  <c r="P978" i="4"/>
  <c r="P974" i="4"/>
  <c r="P970" i="4"/>
  <c r="P966" i="4"/>
  <c r="P962" i="4"/>
  <c r="P958" i="4"/>
  <c r="P954" i="4"/>
  <c r="P950" i="4"/>
  <c r="P946" i="4"/>
  <c r="P942" i="4"/>
  <c r="P938" i="4"/>
  <c r="P934" i="4"/>
  <c r="P930" i="4"/>
  <c r="P926" i="4"/>
  <c r="P922" i="4"/>
  <c r="P918" i="4"/>
  <c r="P914" i="4"/>
  <c r="P910" i="4"/>
  <c r="P906" i="4"/>
  <c r="P902" i="4"/>
  <c r="P898" i="4"/>
  <c r="P894" i="4"/>
  <c r="P890" i="4"/>
  <c r="P886" i="4"/>
  <c r="P882" i="4"/>
  <c r="P878" i="4"/>
  <c r="P874" i="4"/>
  <c r="P870" i="4"/>
  <c r="P866" i="4"/>
  <c r="P862" i="4"/>
  <c r="P858" i="4"/>
  <c r="P854" i="4"/>
  <c r="P850" i="4"/>
  <c r="P846" i="4"/>
  <c r="P842" i="4"/>
  <c r="P838" i="4"/>
  <c r="P834" i="4"/>
  <c r="P830" i="4"/>
  <c r="P826" i="4"/>
  <c r="P822" i="4"/>
  <c r="P818" i="4"/>
  <c r="P814" i="4"/>
  <c r="P810" i="4"/>
  <c r="P806" i="4"/>
  <c r="P802" i="4"/>
  <c r="P798" i="4"/>
  <c r="P794" i="4"/>
  <c r="P790" i="4"/>
  <c r="P786" i="4"/>
  <c r="P782" i="4"/>
  <c r="P778" i="4"/>
  <c r="P774" i="4"/>
  <c r="P770" i="4"/>
  <c r="P766" i="4"/>
  <c r="P762" i="4"/>
  <c r="P758" i="4"/>
  <c r="P754" i="4"/>
  <c r="P750" i="4"/>
  <c r="P746" i="4"/>
  <c r="P742" i="4"/>
  <c r="P738" i="4"/>
  <c r="P734" i="4"/>
  <c r="P730" i="4"/>
  <c r="P726" i="4"/>
  <c r="P722" i="4"/>
  <c r="P718" i="4"/>
  <c r="P714" i="4"/>
  <c r="P710" i="4"/>
  <c r="P706" i="4"/>
  <c r="P702" i="4"/>
  <c r="P698" i="4"/>
  <c r="P694" i="4"/>
  <c r="P690" i="4"/>
  <c r="P686" i="4"/>
  <c r="P682" i="4"/>
  <c r="P678" i="4"/>
  <c r="P674" i="4"/>
  <c r="P670" i="4"/>
  <c r="P666" i="4"/>
  <c r="P662" i="4"/>
  <c r="P658" i="4"/>
  <c r="P654" i="4"/>
  <c r="P650" i="4"/>
  <c r="P646" i="4"/>
  <c r="P642" i="4"/>
  <c r="P638" i="4"/>
  <c r="P634" i="4"/>
  <c r="P630" i="4"/>
  <c r="P626" i="4"/>
  <c r="P622" i="4"/>
  <c r="P618" i="4"/>
  <c r="P614" i="4"/>
  <c r="P610" i="4"/>
  <c r="P606" i="4"/>
  <c r="P602" i="4"/>
  <c r="P598" i="4"/>
  <c r="P594" i="4"/>
  <c r="P590" i="4"/>
  <c r="P586" i="4"/>
  <c r="P582" i="4"/>
  <c r="P578" i="4"/>
  <c r="P574" i="4"/>
  <c r="P570" i="4"/>
  <c r="P566" i="4"/>
  <c r="P562" i="4"/>
  <c r="P558" i="4"/>
  <c r="P554" i="4"/>
  <c r="P550" i="4"/>
  <c r="P546" i="4"/>
  <c r="P542" i="4"/>
  <c r="P538" i="4"/>
  <c r="P534" i="4"/>
  <c r="P530" i="4"/>
  <c r="P526" i="4"/>
  <c r="P522" i="4"/>
  <c r="P518" i="4"/>
  <c r="P514" i="4"/>
  <c r="P510" i="4"/>
  <c r="P506" i="4"/>
  <c r="P502" i="4"/>
  <c r="P498" i="4"/>
  <c r="P494" i="4"/>
  <c r="P490" i="4"/>
  <c r="P486" i="4"/>
  <c r="P482" i="4"/>
  <c r="P478" i="4"/>
  <c r="P474" i="4"/>
  <c r="P470" i="4"/>
  <c r="P466" i="4"/>
  <c r="P462" i="4"/>
  <c r="P458" i="4"/>
  <c r="P454" i="4"/>
  <c r="P450" i="4"/>
  <c r="P446" i="4"/>
  <c r="P442" i="4"/>
  <c r="P438" i="4"/>
  <c r="P434" i="4"/>
  <c r="P430" i="4"/>
  <c r="P426" i="4"/>
  <c r="P422" i="4"/>
  <c r="P418" i="4"/>
  <c r="P414" i="4"/>
  <c r="P410" i="4"/>
  <c r="P406" i="4"/>
  <c r="P402" i="4"/>
  <c r="P398" i="4"/>
  <c r="P394" i="4"/>
  <c r="P390" i="4"/>
  <c r="P386" i="4"/>
  <c r="P382" i="4"/>
  <c r="P378" i="4"/>
  <c r="P374" i="4"/>
  <c r="P370" i="4"/>
  <c r="P366" i="4"/>
  <c r="P362" i="4"/>
  <c r="P358" i="4"/>
  <c r="P354" i="4"/>
  <c r="P350" i="4"/>
  <c r="P346" i="4"/>
  <c r="P342" i="4"/>
  <c r="P338" i="4"/>
  <c r="P334" i="4"/>
  <c r="P330" i="4"/>
  <c r="P326" i="4"/>
  <c r="P322" i="4"/>
  <c r="P318" i="4"/>
  <c r="P314" i="4"/>
  <c r="P310" i="4"/>
  <c r="P306" i="4"/>
  <c r="P302" i="4"/>
  <c r="P298" i="4"/>
  <c r="P294" i="4"/>
  <c r="P290" i="4"/>
  <c r="P286" i="4"/>
  <c r="P282" i="4"/>
  <c r="P278" i="4"/>
  <c r="P274" i="4"/>
  <c r="P270" i="4"/>
  <c r="P266" i="4"/>
  <c r="P262" i="4"/>
  <c r="P258" i="4"/>
  <c r="P254" i="4"/>
  <c r="P250" i="4"/>
  <c r="P246" i="4"/>
  <c r="P242" i="4"/>
  <c r="P238" i="4"/>
  <c r="P234" i="4"/>
  <c r="P230" i="4"/>
  <c r="P226" i="4"/>
  <c r="P222" i="4"/>
  <c r="P218" i="4"/>
  <c r="P214" i="4"/>
  <c r="P210" i="4"/>
  <c r="P206" i="4"/>
  <c r="P202" i="4"/>
  <c r="P198" i="4"/>
  <c r="P194" i="4"/>
  <c r="P190" i="4"/>
  <c r="P186" i="4"/>
  <c r="P182" i="4"/>
  <c r="P178" i="4"/>
  <c r="P174" i="4"/>
  <c r="P170" i="4"/>
  <c r="P166" i="4"/>
  <c r="P162" i="4"/>
  <c r="P158" i="4"/>
  <c r="P154" i="4"/>
  <c r="P150" i="4"/>
  <c r="P146" i="4"/>
  <c r="P142" i="4"/>
  <c r="P138" i="4"/>
  <c r="P134" i="4"/>
  <c r="P130" i="4"/>
  <c r="P126" i="4"/>
  <c r="P122" i="4"/>
  <c r="P118" i="4"/>
  <c r="P114" i="4"/>
  <c r="P110" i="4"/>
  <c r="P106" i="4"/>
  <c r="P102" i="4"/>
  <c r="P98" i="4"/>
  <c r="P94" i="4"/>
  <c r="P90" i="4"/>
  <c r="P86" i="4"/>
  <c r="P82" i="4"/>
  <c r="P78" i="4"/>
  <c r="P74" i="4"/>
  <c r="P70" i="4"/>
  <c r="P66" i="4"/>
  <c r="P62" i="4"/>
  <c r="P58" i="4"/>
  <c r="P54" i="4"/>
  <c r="P50" i="4"/>
  <c r="P46" i="4"/>
  <c r="P42" i="4"/>
  <c r="P38" i="4"/>
  <c r="P34" i="4"/>
  <c r="P30" i="4"/>
  <c r="P26" i="4"/>
  <c r="P22" i="4"/>
  <c r="P18" i="4"/>
  <c r="P14" i="4"/>
  <c r="P10" i="4"/>
  <c r="P6" i="4"/>
  <c r="Y3" i="4" l="1"/>
  <c r="O3" i="4"/>
  <c r="S3" i="4" l="1"/>
  <c r="G4" i="4" s="1"/>
  <c r="Q3" i="4"/>
  <c r="T3" i="4" s="1"/>
  <c r="R3" i="4" l="1"/>
  <c r="V3" i="4" s="1"/>
  <c r="J4" i="4" s="1"/>
  <c r="F4" i="4"/>
  <c r="N4" i="4" l="1"/>
  <c r="H4" i="4"/>
  <c r="U3" i="4"/>
  <c r="I4" i="4" s="1"/>
  <c r="X4" i="4"/>
  <c r="Y4" i="4"/>
  <c r="K4" i="4" l="1"/>
  <c r="L4" i="4"/>
  <c r="M4" i="4" l="1"/>
  <c r="O4" i="4" s="1"/>
  <c r="Q4" i="4" s="1"/>
  <c r="T4" i="4" s="1"/>
  <c r="F5" i="4" s="1"/>
  <c r="N5" i="4" s="1"/>
  <c r="S4" i="4" l="1"/>
  <c r="G5" i="4" s="1"/>
  <c r="X5" i="4" s="1"/>
  <c r="H5" i="4"/>
  <c r="R4" i="4"/>
  <c r="U4" i="4" l="1"/>
  <c r="I5" i="4" s="1"/>
  <c r="L5" i="4" s="1"/>
  <c r="V4" i="4"/>
  <c r="J5" i="4" s="1"/>
  <c r="Y5" i="4" s="1"/>
  <c r="K5" i="4" l="1"/>
  <c r="M5" i="4" s="1"/>
  <c r="O5" i="4" s="1"/>
  <c r="Q5" i="4" l="1"/>
  <c r="T5" i="4" s="1"/>
  <c r="F6" i="4" s="1"/>
  <c r="N6" i="4" s="1"/>
  <c r="S5" i="4"/>
  <c r="G6" i="4" s="1"/>
  <c r="R5" i="4" l="1"/>
  <c r="U5" i="4" s="1"/>
  <c r="I6" i="4" s="1"/>
  <c r="H6" i="4"/>
  <c r="X6" i="4"/>
  <c r="V5" i="4" l="1"/>
  <c r="J6" i="4" s="1"/>
  <c r="Y6" i="4" s="1"/>
  <c r="L6" i="4"/>
  <c r="K6" i="4"/>
  <c r="M6" i="4" l="1"/>
  <c r="O6" i="4" s="1"/>
  <c r="S6" i="4" s="1"/>
  <c r="Q6" i="4" l="1"/>
  <c r="T6" i="4" s="1"/>
  <c r="F7" i="4" s="1"/>
  <c r="N7" i="4" s="1"/>
  <c r="G7" i="4"/>
  <c r="H7" i="4" l="1"/>
  <c r="X7" i="4"/>
  <c r="R6" i="4"/>
  <c r="U6" i="4" l="1"/>
  <c r="I7" i="4" s="1"/>
  <c r="L7" i="4" s="1"/>
  <c r="V6" i="4"/>
  <c r="J7" i="4" s="1"/>
  <c r="Y7" i="4" s="1"/>
  <c r="K7" i="4" l="1"/>
  <c r="M7" i="4" s="1"/>
  <c r="O7" i="4" s="1"/>
  <c r="S7" i="4" s="1"/>
  <c r="G8" i="4" s="1"/>
  <c r="Q7" i="4" l="1"/>
  <c r="T7" i="4" s="1"/>
  <c r="F8" i="4" s="1"/>
  <c r="N8" i="4" s="1"/>
  <c r="R7" i="4" l="1"/>
  <c r="X8" i="4"/>
  <c r="H8" i="4"/>
  <c r="U7" i="4" l="1"/>
  <c r="I8" i="4" s="1"/>
  <c r="K8" i="4" s="1"/>
  <c r="V7" i="4"/>
  <c r="J8" i="4" s="1"/>
  <c r="Y8" i="4" s="1"/>
  <c r="L8" i="4" l="1"/>
  <c r="M8" i="4" s="1"/>
  <c r="O8" i="4" s="1"/>
  <c r="S8" i="4" s="1"/>
  <c r="G9" i="4" s="1"/>
  <c r="Q8" i="4" l="1"/>
  <c r="T8" i="4" s="1"/>
  <c r="F9" i="4" s="1"/>
  <c r="N9" i="4" s="1"/>
  <c r="H9" i="4" l="1"/>
  <c r="X9" i="4"/>
  <c r="R8" i="4"/>
  <c r="U8" i="4" l="1"/>
  <c r="I9" i="4" s="1"/>
  <c r="L9" i="4" s="1"/>
  <c r="V8" i="4"/>
  <c r="J9" i="4" s="1"/>
  <c r="Y9" i="4" s="1"/>
  <c r="K9" i="4" l="1"/>
  <c r="M9" i="4" s="1"/>
  <c r="O9" i="4" s="1"/>
  <c r="S9" i="4" s="1"/>
  <c r="G10" i="4" s="1"/>
  <c r="Q9" i="4" l="1"/>
  <c r="T9" i="4" s="1"/>
  <c r="F10" i="4" s="1"/>
  <c r="N10" i="4" s="1"/>
  <c r="X10" i="4" l="1"/>
  <c r="H10" i="4"/>
  <c r="R9" i="4"/>
  <c r="U9" i="4" l="1"/>
  <c r="I10" i="4" s="1"/>
  <c r="L10" i="4" s="1"/>
  <c r="V9" i="4"/>
  <c r="J10" i="4" s="1"/>
  <c r="Y10" i="4" s="1"/>
  <c r="K10" i="4" l="1"/>
  <c r="M10" i="4" s="1"/>
  <c r="O10" i="4" s="1"/>
  <c r="S10" i="4" l="1"/>
  <c r="G11" i="4" s="1"/>
  <c r="Q10" i="4"/>
  <c r="T10" i="4" s="1"/>
  <c r="F11" i="4" s="1"/>
  <c r="N11" i="4" s="1"/>
  <c r="R10" i="4" l="1"/>
  <c r="H11" i="4"/>
  <c r="X11" i="4"/>
  <c r="U10" i="4" l="1"/>
  <c r="I11" i="4" s="1"/>
  <c r="L11" i="4" s="1"/>
  <c r="V10" i="4"/>
  <c r="J11" i="4" s="1"/>
  <c r="Y11" i="4" s="1"/>
  <c r="K11" i="4" l="1"/>
  <c r="M11" i="4" s="1"/>
  <c r="O11" i="4" s="1"/>
  <c r="S11" i="4" s="1"/>
  <c r="G12" i="4" s="1"/>
  <c r="Q11" i="4" l="1"/>
  <c r="T11" i="4" s="1"/>
  <c r="F12" i="4" s="1"/>
  <c r="N12" i="4" s="1"/>
  <c r="R11" i="4" l="1"/>
  <c r="H12" i="4"/>
  <c r="X12" i="4"/>
  <c r="U11" i="4" l="1"/>
  <c r="I12" i="4" s="1"/>
  <c r="L12" i="4" s="1"/>
  <c r="V11" i="4"/>
  <c r="J12" i="4" s="1"/>
  <c r="Y12" i="4" s="1"/>
  <c r="K12" i="4" l="1"/>
  <c r="M12" i="4" s="1"/>
  <c r="O12" i="4" s="1"/>
  <c r="S12" i="4" s="1"/>
  <c r="G13" i="4" s="1"/>
  <c r="Q12" i="4" l="1"/>
  <c r="T12" i="4" s="1"/>
  <c r="F13" i="4" s="1"/>
  <c r="N13" i="4" s="1"/>
  <c r="H13" i="4" l="1"/>
  <c r="R12" i="4"/>
  <c r="U12" i="4" s="1"/>
  <c r="I13" i="4" s="1"/>
  <c r="K13" i="4" s="1"/>
  <c r="X13" i="4"/>
  <c r="V12" i="4"/>
  <c r="J13" i="4" s="1"/>
  <c r="Y13" i="4" s="1"/>
  <c r="L13" i="4" l="1"/>
  <c r="M13" i="4" s="1"/>
  <c r="O13" i="4" s="1"/>
  <c r="Q13" i="4" s="1"/>
  <c r="T13" i="4" s="1"/>
  <c r="F14" i="4" s="1"/>
  <c r="N14" i="4" s="1"/>
  <c r="S13" i="4" l="1"/>
  <c r="G14" i="4" s="1"/>
  <c r="X14" i="4" s="1"/>
  <c r="H14" i="4"/>
  <c r="R13" i="4"/>
  <c r="U13" i="4" s="1"/>
  <c r="I14" i="4" s="1"/>
  <c r="L14" i="4" s="1"/>
  <c r="V13" i="4"/>
  <c r="J14" i="4" s="1"/>
  <c r="Y14" i="4" l="1"/>
  <c r="K14" i="4"/>
  <c r="M14" i="4" s="1"/>
  <c r="O14" i="4" s="1"/>
  <c r="S14" i="4" s="1"/>
  <c r="G15" i="4" s="1"/>
  <c r="Q14" i="4" l="1"/>
  <c r="T14" i="4" s="1"/>
  <c r="F15" i="4" s="1"/>
  <c r="N15" i="4" s="1"/>
  <c r="X15" i="4" l="1"/>
  <c r="H15" i="4"/>
  <c r="R14" i="4"/>
  <c r="U14" i="4" l="1"/>
  <c r="I15" i="4" s="1"/>
  <c r="L15" i="4" s="1"/>
  <c r="V14" i="4"/>
  <c r="J15" i="4" s="1"/>
  <c r="Y15" i="4" s="1"/>
  <c r="K15" i="4" l="1"/>
  <c r="M15" i="4" s="1"/>
  <c r="O15" i="4" s="1"/>
  <c r="Q15" i="4" s="1"/>
  <c r="S15" i="4" l="1"/>
  <c r="G16" i="4" s="1"/>
  <c r="T15" i="4"/>
  <c r="F16" i="4" s="1"/>
  <c r="N16" i="4" s="1"/>
  <c r="R15" i="4"/>
  <c r="U15" i="4" l="1"/>
  <c r="I16" i="4" s="1"/>
  <c r="K16" i="4" s="1"/>
  <c r="V15" i="4"/>
  <c r="J16" i="4" s="1"/>
  <c r="Y16" i="4" s="1"/>
  <c r="H16" i="4"/>
  <c r="X16" i="4"/>
  <c r="L16" i="4" l="1"/>
  <c r="M16" i="4" s="1"/>
  <c r="O16" i="4" s="1"/>
  <c r="S16" i="4" s="1"/>
  <c r="G17" i="4" s="1"/>
  <c r="Q16" i="4" l="1"/>
  <c r="T16" i="4" s="1"/>
  <c r="F17" i="4" s="1"/>
  <c r="N17" i="4" s="1"/>
  <c r="H17" i="4" l="1"/>
  <c r="X17" i="4"/>
  <c r="R16" i="4"/>
  <c r="U16" i="4" l="1"/>
  <c r="I17" i="4" s="1"/>
  <c r="K17" i="4" s="1"/>
  <c r="V16" i="4"/>
  <c r="J17" i="4" s="1"/>
  <c r="Y17" i="4" s="1"/>
  <c r="L17" i="4" l="1"/>
  <c r="M17" i="4" s="1"/>
  <c r="O17" i="4" s="1"/>
  <c r="S17" i="4" s="1"/>
  <c r="G18" i="4" s="1"/>
  <c r="Q17" i="4" l="1"/>
  <c r="T17" i="4" s="1"/>
  <c r="F18" i="4" s="1"/>
  <c r="N18" i="4" s="1"/>
  <c r="R17" i="4" l="1"/>
  <c r="U17" i="4" s="1"/>
  <c r="I18" i="4" s="1"/>
  <c r="L18" i="4" s="1"/>
  <c r="X18" i="4"/>
  <c r="H18" i="4"/>
  <c r="V17" i="4"/>
  <c r="J18" i="4" s="1"/>
  <c r="Y18" i="4" s="1"/>
  <c r="K18" i="4" l="1"/>
  <c r="M18" i="4" s="1"/>
  <c r="O18" i="4" s="1"/>
  <c r="S18" i="4" s="1"/>
  <c r="G19" i="4" s="1"/>
  <c r="Q18" i="4" l="1"/>
  <c r="T18" i="4" s="1"/>
  <c r="F19" i="4" s="1"/>
  <c r="N19" i="4" s="1"/>
  <c r="H19" i="4" l="1"/>
  <c r="X19" i="4"/>
  <c r="R18" i="4"/>
  <c r="U18" i="4" s="1"/>
  <c r="I19" i="4" s="1"/>
  <c r="K19" i="4" s="1"/>
  <c r="V18" i="4"/>
  <c r="J19" i="4" s="1"/>
  <c r="Y19" i="4" s="1"/>
  <c r="L19" i="4" l="1"/>
  <c r="M19" i="4" s="1"/>
  <c r="O19" i="4" s="1"/>
  <c r="S19" i="4" s="1"/>
  <c r="G20" i="4" s="1"/>
  <c r="Q19" i="4" l="1"/>
  <c r="T19" i="4" s="1"/>
  <c r="F20" i="4" s="1"/>
  <c r="N20" i="4" s="1"/>
  <c r="R19" i="4" l="1"/>
  <c r="U19" i="4" s="1"/>
  <c r="I20" i="4" s="1"/>
  <c r="K20" i="4" s="1"/>
  <c r="H20" i="4"/>
  <c r="X20" i="4"/>
  <c r="V19" i="4"/>
  <c r="J20" i="4" s="1"/>
  <c r="Y20" i="4" s="1"/>
  <c r="L20" i="4" l="1"/>
  <c r="M20" i="4" s="1"/>
  <c r="O20" i="4" s="1"/>
  <c r="S20" i="4" s="1"/>
  <c r="G21" i="4" s="1"/>
  <c r="Q20" i="4" l="1"/>
  <c r="T20" i="4" s="1"/>
  <c r="F21" i="4" s="1"/>
  <c r="N21" i="4" s="1"/>
  <c r="R20" i="4" l="1"/>
  <c r="U20" i="4" s="1"/>
  <c r="I21" i="4" s="1"/>
  <c r="K21" i="4" s="1"/>
  <c r="X21" i="4"/>
  <c r="H21" i="4"/>
  <c r="V20" i="4"/>
  <c r="J21" i="4" s="1"/>
  <c r="Y21" i="4" s="1"/>
  <c r="L21" i="4" l="1"/>
  <c r="M21" i="4" s="1"/>
  <c r="O21" i="4" s="1"/>
  <c r="S21" i="4" s="1"/>
  <c r="G22" i="4" s="1"/>
  <c r="Q21" i="4" l="1"/>
  <c r="T21" i="4" s="1"/>
  <c r="F22" i="4" s="1"/>
  <c r="N22" i="4" s="1"/>
  <c r="H22" i="4" l="1"/>
  <c r="X22" i="4"/>
  <c r="R21" i="4"/>
  <c r="U21" i="4" s="1"/>
  <c r="I22" i="4" s="1"/>
  <c r="K22" i="4" s="1"/>
  <c r="V21" i="4"/>
  <c r="J22" i="4" s="1"/>
  <c r="Y22" i="4" s="1"/>
  <c r="L22" i="4" l="1"/>
  <c r="M22" i="4" s="1"/>
  <c r="O22" i="4" s="1"/>
  <c r="S22" i="4" s="1"/>
  <c r="G23" i="4" s="1"/>
  <c r="Q22" i="4" l="1"/>
  <c r="T22" i="4" s="1"/>
  <c r="F23" i="4" s="1"/>
  <c r="N23" i="4" s="1"/>
  <c r="R22" i="4" l="1"/>
  <c r="V22" i="4" s="1"/>
  <c r="J23" i="4" s="1"/>
  <c r="Y23" i="4" s="1"/>
  <c r="X23" i="4"/>
  <c r="H23" i="4"/>
  <c r="U22" i="4" l="1"/>
  <c r="I23" i="4" s="1"/>
  <c r="L23" i="4" s="1"/>
  <c r="K23" i="4" l="1"/>
  <c r="M23" i="4" s="1"/>
  <c r="O23" i="4" s="1"/>
  <c r="S23" i="4" s="1"/>
  <c r="G24" i="4" s="1"/>
  <c r="Q23" i="4" l="1"/>
  <c r="T23" i="4" s="1"/>
  <c r="F24" i="4" s="1"/>
  <c r="N24" i="4" s="1"/>
  <c r="H24" i="4" l="1"/>
  <c r="X24" i="4"/>
  <c r="R23" i="4"/>
  <c r="U23" i="4" s="1"/>
  <c r="I24" i="4" s="1"/>
  <c r="K24" i="4" s="1"/>
  <c r="V23" i="4"/>
  <c r="J24" i="4" s="1"/>
  <c r="Y24" i="4" s="1"/>
  <c r="L24" i="4" l="1"/>
  <c r="M24" i="4" s="1"/>
  <c r="O24" i="4" s="1"/>
  <c r="Q24" i="4" s="1"/>
  <c r="T24" i="4" s="1"/>
  <c r="F25" i="4" s="1"/>
  <c r="N25" i="4" s="1"/>
  <c r="R24" i="4" l="1"/>
  <c r="H25" i="4"/>
  <c r="S24" i="4"/>
  <c r="G25" i="4" s="1"/>
  <c r="X25" i="4" s="1"/>
  <c r="U24" i="4" l="1"/>
  <c r="I25" i="4" s="1"/>
  <c r="L25" i="4" s="1"/>
  <c r="V24" i="4"/>
  <c r="J25" i="4" s="1"/>
  <c r="Y25" i="4" s="1"/>
  <c r="K25" i="4" l="1"/>
  <c r="M25" i="4" s="1"/>
  <c r="O25" i="4" s="1"/>
  <c r="S25" i="4" s="1"/>
  <c r="G26" i="4" s="1"/>
  <c r="Q25" i="4" l="1"/>
  <c r="T25" i="4" s="1"/>
  <c r="F26" i="4" s="1"/>
  <c r="N26" i="4" s="1"/>
  <c r="H26" i="4" l="1"/>
  <c r="X26" i="4"/>
  <c r="R25" i="4"/>
  <c r="U25" i="4" s="1"/>
  <c r="I26" i="4" s="1"/>
  <c r="K26" i="4" s="1"/>
  <c r="V25" i="4"/>
  <c r="J26" i="4" s="1"/>
  <c r="Y26" i="4" s="1"/>
  <c r="L26" i="4" l="1"/>
  <c r="M26" i="4" s="1"/>
  <c r="O26" i="4" s="1"/>
  <c r="Q26" i="4" s="1"/>
  <c r="T26" i="4" s="1"/>
  <c r="F27" i="4" s="1"/>
  <c r="N27" i="4" s="1"/>
  <c r="S26" i="4" l="1"/>
  <c r="G27" i="4" s="1"/>
  <c r="X27" i="4" s="1"/>
  <c r="H27" i="4"/>
  <c r="R26" i="4"/>
  <c r="U26" i="4" l="1"/>
  <c r="I27" i="4" s="1"/>
  <c r="L27" i="4" s="1"/>
  <c r="V26" i="4"/>
  <c r="J27" i="4" s="1"/>
  <c r="Y27" i="4" s="1"/>
  <c r="K27" i="4" l="1"/>
  <c r="M27" i="4" s="1"/>
  <c r="O27" i="4" s="1"/>
  <c r="S27" i="4" s="1"/>
  <c r="G28" i="4" s="1"/>
  <c r="Q27" i="4" l="1"/>
  <c r="T27" i="4" s="1"/>
  <c r="F28" i="4" s="1"/>
  <c r="N28" i="4" s="1"/>
  <c r="H28" i="4" l="1"/>
  <c r="R27" i="4"/>
  <c r="V27" i="4" s="1"/>
  <c r="J28" i="4" s="1"/>
  <c r="Y28" i="4" s="1"/>
  <c r="X28" i="4"/>
  <c r="U27" i="4" l="1"/>
  <c r="I28" i="4" s="1"/>
  <c r="L28" i="4" s="1"/>
  <c r="K28" i="4" l="1"/>
  <c r="M28" i="4" s="1"/>
  <c r="O28" i="4" s="1"/>
  <c r="Q28" i="4" s="1"/>
  <c r="T28" i="4" s="1"/>
  <c r="F29" i="4" s="1"/>
  <c r="N29" i="4" s="1"/>
  <c r="V28" i="4"/>
  <c r="J29" i="4" s="1"/>
  <c r="R28" i="4" l="1"/>
  <c r="U28" i="4" s="1"/>
  <c r="I29" i="4" s="1"/>
  <c r="K29" i="4" s="1"/>
  <c r="S28" i="4"/>
  <c r="G29" i="4" s="1"/>
  <c r="X29" i="4" s="1"/>
  <c r="H29" i="4"/>
  <c r="L29" i="4" l="1"/>
  <c r="M29" i="4" s="1"/>
  <c r="O29" i="4" s="1"/>
  <c r="S29" i="4" s="1"/>
  <c r="G30" i="4" s="1"/>
  <c r="Y29" i="4"/>
  <c r="Q29" i="4" l="1"/>
  <c r="T29" i="4" s="1"/>
  <c r="F30" i="4" s="1"/>
  <c r="N30" i="4" s="1"/>
  <c r="H30" i="4" l="1"/>
  <c r="R29" i="4"/>
  <c r="U29" i="4" s="1"/>
  <c r="I30" i="4" s="1"/>
  <c r="K30" i="4" s="1"/>
  <c r="X30" i="4"/>
  <c r="V29" i="4"/>
  <c r="J30" i="4" s="1"/>
  <c r="Y30" i="4" s="1"/>
  <c r="L30" i="4" l="1"/>
  <c r="M30" i="4" s="1"/>
  <c r="O30" i="4" s="1"/>
  <c r="S30" i="4" l="1"/>
  <c r="G31" i="4" s="1"/>
  <c r="Q30" i="4"/>
  <c r="T30" i="4" s="1"/>
  <c r="F31" i="4" s="1"/>
  <c r="N31" i="4" s="1"/>
  <c r="R30" i="4" l="1"/>
  <c r="X31" i="4"/>
  <c r="H31" i="4"/>
  <c r="U30" i="4" l="1"/>
  <c r="I31" i="4" s="1"/>
  <c r="K31" i="4" s="1"/>
  <c r="V30" i="4"/>
  <c r="J31" i="4" s="1"/>
  <c r="Y31" i="4" s="1"/>
  <c r="L31" i="4" l="1"/>
  <c r="M31" i="4" s="1"/>
  <c r="O31" i="4" s="1"/>
  <c r="Q31" i="4" s="1"/>
  <c r="S31" i="4" l="1"/>
  <c r="G32" i="4" s="1"/>
  <c r="T31" i="4"/>
  <c r="F32" i="4" s="1"/>
  <c r="N32" i="4" s="1"/>
  <c r="R31" i="4"/>
  <c r="U31" i="4" l="1"/>
  <c r="I32" i="4" s="1"/>
  <c r="L32" i="4" s="1"/>
  <c r="V31" i="4"/>
  <c r="J32" i="4" s="1"/>
  <c r="Y32" i="4" s="1"/>
  <c r="X32" i="4"/>
  <c r="H32" i="4"/>
  <c r="K32" i="4" l="1"/>
  <c r="M32" i="4" s="1"/>
  <c r="O32" i="4" s="1"/>
  <c r="S32" i="4" s="1"/>
  <c r="G33" i="4" s="1"/>
  <c r="Q32" i="4" l="1"/>
  <c r="T32" i="4" s="1"/>
  <c r="F33" i="4" s="1"/>
  <c r="N33" i="4" s="1"/>
  <c r="X33" i="4" l="1"/>
  <c r="R32" i="4"/>
  <c r="H33" i="4"/>
  <c r="U32" i="4" l="1"/>
  <c r="I33" i="4" s="1"/>
  <c r="L33" i="4" s="1"/>
  <c r="V32" i="4"/>
  <c r="J33" i="4" s="1"/>
  <c r="Y33" i="4" s="1"/>
  <c r="K33" i="4" l="1"/>
  <c r="M33" i="4" s="1"/>
  <c r="O33" i="4" s="1"/>
  <c r="S33" i="4" s="1"/>
  <c r="G34" i="4" s="1"/>
  <c r="Q33" i="4" l="1"/>
  <c r="T33" i="4" s="1"/>
  <c r="F34" i="4" s="1"/>
  <c r="N34" i="4" s="1"/>
  <c r="H34" i="4" l="1"/>
  <c r="X34" i="4"/>
  <c r="R33" i="4"/>
  <c r="U33" i="4" s="1"/>
  <c r="I34" i="4" s="1"/>
  <c r="K34" i="4" s="1"/>
  <c r="V33" i="4"/>
  <c r="J34" i="4" s="1"/>
  <c r="Y34" i="4" s="1"/>
  <c r="L34" i="4" l="1"/>
  <c r="M34" i="4" s="1"/>
  <c r="O34" i="4" s="1"/>
  <c r="Q34" i="4" s="1"/>
  <c r="T34" i="4" s="1"/>
  <c r="F35" i="4" s="1"/>
  <c r="N35" i="4" s="1"/>
  <c r="R34" i="4" l="1"/>
  <c r="U34" i="4" s="1"/>
  <c r="I35" i="4" s="1"/>
  <c r="L35" i="4" s="1"/>
  <c r="H35" i="4"/>
  <c r="S34" i="4"/>
  <c r="G35" i="4" s="1"/>
  <c r="X35" i="4" s="1"/>
  <c r="V34" i="4"/>
  <c r="J35" i="4" s="1"/>
  <c r="K35" i="4" l="1"/>
  <c r="M35" i="4" s="1"/>
  <c r="O35" i="4" s="1"/>
  <c r="S35" i="4" s="1"/>
  <c r="G36" i="4" s="1"/>
  <c r="Y35" i="4"/>
  <c r="Q35" i="4" l="1"/>
  <c r="T35" i="4" s="1"/>
  <c r="F36" i="4" s="1"/>
  <c r="N36" i="4" s="1"/>
  <c r="R35" i="4" l="1"/>
  <c r="X36" i="4"/>
  <c r="H36" i="4"/>
  <c r="U35" i="4" l="1"/>
  <c r="I36" i="4" s="1"/>
  <c r="K36" i="4" s="1"/>
  <c r="V35" i="4"/>
  <c r="J36" i="4" s="1"/>
  <c r="Y36" i="4" s="1"/>
  <c r="L36" i="4" l="1"/>
  <c r="M36" i="4" s="1"/>
  <c r="O36" i="4" s="1"/>
  <c r="Q36" i="4" s="1"/>
  <c r="T36" i="4" s="1"/>
  <c r="F37" i="4" s="1"/>
  <c r="N37" i="4" s="1"/>
  <c r="S36" i="4" l="1"/>
  <c r="G37" i="4" s="1"/>
  <c r="X37" i="4" s="1"/>
  <c r="H37" i="4"/>
  <c r="R36" i="4"/>
  <c r="U36" i="4" l="1"/>
  <c r="I37" i="4" s="1"/>
  <c r="L37" i="4" s="1"/>
  <c r="V36" i="4"/>
  <c r="J37" i="4" s="1"/>
  <c r="Y37" i="4" s="1"/>
  <c r="K37" i="4" l="1"/>
  <c r="M37" i="4" s="1"/>
  <c r="O37" i="4" s="1"/>
  <c r="Q37" i="4" s="1"/>
  <c r="T37" i="4" s="1"/>
  <c r="F38" i="4" s="1"/>
  <c r="N38" i="4" s="1"/>
  <c r="R37" i="4" l="1"/>
  <c r="H38" i="4"/>
  <c r="S37" i="4"/>
  <c r="G38" i="4" s="1"/>
  <c r="X38" i="4" s="1"/>
  <c r="U37" i="4" l="1"/>
  <c r="I38" i="4" s="1"/>
  <c r="V37" i="4"/>
  <c r="J38" i="4" s="1"/>
  <c r="Y38" i="4" s="1"/>
  <c r="L38" i="4" l="1"/>
  <c r="K38" i="4"/>
  <c r="M38" i="4" l="1"/>
  <c r="O38" i="4" s="1"/>
  <c r="S38" i="4" s="1"/>
  <c r="G39" i="4" s="1"/>
  <c r="Q38" i="4" l="1"/>
  <c r="T38" i="4" s="1"/>
  <c r="F39" i="4" s="1"/>
  <c r="N39" i="4" s="1"/>
  <c r="H39" i="4" l="1"/>
  <c r="X39" i="4"/>
  <c r="R38" i="4"/>
  <c r="U38" i="4" s="1"/>
  <c r="I39" i="4" s="1"/>
  <c r="V38" i="4"/>
  <c r="J39" i="4" s="1"/>
  <c r="Y39" i="4" s="1"/>
  <c r="K39" i="4" l="1"/>
  <c r="L39" i="4"/>
  <c r="M39" i="4" l="1"/>
  <c r="O39" i="4" s="1"/>
  <c r="S39" i="4" l="1"/>
  <c r="G40" i="4" s="1"/>
  <c r="Q39" i="4"/>
  <c r="T39" i="4" s="1"/>
  <c r="F40" i="4" s="1"/>
  <c r="N40" i="4" s="1"/>
  <c r="R39" i="4" l="1"/>
  <c r="V39" i="4" s="1"/>
  <c r="J40" i="4" s="1"/>
  <c r="Y40" i="4" s="1"/>
  <c r="X40" i="4"/>
  <c r="H40" i="4"/>
  <c r="U39" i="4" l="1"/>
  <c r="I40" i="4" s="1"/>
  <c r="L40" i="4" s="1"/>
  <c r="K40" i="4" l="1"/>
  <c r="M40" i="4" s="1"/>
  <c r="O40" i="4" s="1"/>
  <c r="S40" i="4" l="1"/>
  <c r="G41" i="4" s="1"/>
  <c r="Q40" i="4"/>
  <c r="T40" i="4" s="1"/>
  <c r="F41" i="4" s="1"/>
  <c r="N41" i="4" s="1"/>
  <c r="R40" i="4" l="1"/>
  <c r="H41" i="4"/>
  <c r="X41" i="4"/>
  <c r="U40" i="4" l="1"/>
  <c r="I41" i="4" s="1"/>
  <c r="V40" i="4"/>
  <c r="J41" i="4" s="1"/>
  <c r="Y41" i="4" s="1"/>
  <c r="K41" i="4" l="1"/>
  <c r="L41" i="4"/>
  <c r="M41" i="4" l="1"/>
  <c r="O41" i="4" s="1"/>
  <c r="S41" i="4" s="1"/>
  <c r="G42" i="4" s="1"/>
  <c r="Q41" i="4" l="1"/>
  <c r="T41" i="4" s="1"/>
  <c r="F42" i="4" s="1"/>
  <c r="N42" i="4" s="1"/>
  <c r="X42" i="4" l="1"/>
  <c r="H42" i="4"/>
  <c r="R41" i="4"/>
  <c r="U41" i="4" s="1"/>
  <c r="I42" i="4" s="1"/>
  <c r="L42" i="4" s="1"/>
  <c r="V41" i="4"/>
  <c r="J42" i="4" s="1"/>
  <c r="Y42" i="4" s="1"/>
  <c r="K42" i="4" l="1"/>
  <c r="M42" i="4" s="1"/>
  <c r="O42" i="4" s="1"/>
  <c r="S42" i="4" s="1"/>
  <c r="G43" i="4" s="1"/>
  <c r="Q42" i="4" l="1"/>
  <c r="T42" i="4" s="1"/>
  <c r="F43" i="4" s="1"/>
  <c r="N43" i="4" s="1"/>
  <c r="X43" i="4" l="1"/>
  <c r="H43" i="4"/>
  <c r="R42" i="4"/>
  <c r="U42" i="4" l="1"/>
  <c r="I43" i="4" s="1"/>
  <c r="V42" i="4"/>
  <c r="J43" i="4" s="1"/>
  <c r="Y43" i="4" s="1"/>
  <c r="K43" i="4" l="1"/>
  <c r="L43" i="4"/>
  <c r="M43" i="4" l="1"/>
  <c r="O43" i="4" s="1"/>
  <c r="S43" i="4" s="1"/>
  <c r="G44" i="4" s="1"/>
  <c r="Q43" i="4" l="1"/>
  <c r="T43" i="4" s="1"/>
  <c r="F44" i="4" s="1"/>
  <c r="N44" i="4" s="1"/>
  <c r="H44" i="4" l="1"/>
  <c r="X44" i="4"/>
  <c r="R43" i="4"/>
  <c r="U43" i="4" s="1"/>
  <c r="I44" i="4" s="1"/>
  <c r="V43" i="4"/>
  <c r="J44" i="4" s="1"/>
  <c r="Y44" i="4" s="1"/>
  <c r="K44" i="4" l="1"/>
  <c r="L44" i="4"/>
  <c r="M44" i="4" l="1"/>
  <c r="O44" i="4" s="1"/>
  <c r="V44" i="4"/>
  <c r="J45" i="4" s="1"/>
  <c r="S44" i="4" l="1"/>
  <c r="G45" i="4" s="1"/>
  <c r="Q44" i="4"/>
  <c r="T44" i="4" s="1"/>
  <c r="F45" i="4" s="1"/>
  <c r="N45" i="4" s="1"/>
  <c r="Y45" i="4" l="1"/>
  <c r="R44" i="4"/>
  <c r="U44" i="4" s="1"/>
  <c r="I45" i="4" s="1"/>
  <c r="K45" i="4" s="1"/>
  <c r="H45" i="4"/>
  <c r="X45" i="4"/>
  <c r="L45" i="4" l="1"/>
  <c r="M45" i="4" s="1"/>
  <c r="O45" i="4" s="1"/>
  <c r="S45" i="4" l="1"/>
  <c r="G46" i="4" s="1"/>
  <c r="Q45" i="4"/>
  <c r="T45" i="4" s="1"/>
  <c r="F46" i="4" s="1"/>
  <c r="N46" i="4" s="1"/>
  <c r="H46" i="4" l="1"/>
  <c r="R45" i="4"/>
  <c r="U45" i="4" s="1"/>
  <c r="I46" i="4" s="1"/>
  <c r="X46" i="4"/>
  <c r="V45" i="4"/>
  <c r="J46" i="4" s="1"/>
  <c r="Y46" i="4" s="1"/>
  <c r="L46" i="4" l="1"/>
  <c r="K46" i="4"/>
  <c r="M46" i="4" l="1"/>
  <c r="O46" i="4" s="1"/>
  <c r="S46" i="4" s="1"/>
  <c r="G47" i="4" s="1"/>
  <c r="V46" i="4"/>
  <c r="J47" i="4" s="1"/>
  <c r="Q46" i="4" l="1"/>
  <c r="T46" i="4" s="1"/>
  <c r="F47" i="4" s="1"/>
  <c r="N47" i="4" s="1"/>
  <c r="R46" i="4" l="1"/>
  <c r="U46" i="4" s="1"/>
  <c r="I47" i="4" s="1"/>
  <c r="L47" i="4" s="1"/>
  <c r="Y47" i="4"/>
  <c r="H47" i="4"/>
  <c r="X47" i="4"/>
  <c r="K47" i="4" l="1"/>
  <c r="M47" i="4" s="1"/>
  <c r="O47" i="4" s="1"/>
  <c r="S47" i="4" s="1"/>
  <c r="G48" i="4" s="1"/>
  <c r="Q47" i="4" l="1"/>
  <c r="T47" i="4" s="1"/>
  <c r="F48" i="4" s="1"/>
  <c r="N48" i="4" s="1"/>
  <c r="R47" i="4" l="1"/>
  <c r="V47" i="4" s="1"/>
  <c r="J48" i="4" s="1"/>
  <c r="Y48" i="4" s="1"/>
  <c r="X48" i="4"/>
  <c r="H48" i="4"/>
  <c r="U47" i="4" l="1"/>
  <c r="I48" i="4" s="1"/>
  <c r="L48" i="4" s="1"/>
  <c r="K48" i="4" l="1"/>
  <c r="M48" i="4" s="1"/>
  <c r="O48" i="4" s="1"/>
  <c r="Q48" i="4" s="1"/>
  <c r="T48" i="4" s="1"/>
  <c r="F49" i="4" s="1"/>
  <c r="N49" i="4" s="1"/>
  <c r="R48" i="4" l="1"/>
  <c r="U48" i="4" s="1"/>
  <c r="I49" i="4" s="1"/>
  <c r="L49" i="4" s="1"/>
  <c r="S48" i="4"/>
  <c r="G49" i="4" s="1"/>
  <c r="X49" i="4" s="1"/>
  <c r="V48" i="4"/>
  <c r="J49" i="4" s="1"/>
  <c r="H49" i="4"/>
  <c r="Y49" i="4" l="1"/>
  <c r="K49" i="4"/>
  <c r="M49" i="4" s="1"/>
  <c r="O49" i="4" s="1"/>
  <c r="S49" i="4" s="1"/>
  <c r="G50" i="4" s="1"/>
  <c r="Q49" i="4" l="1"/>
  <c r="T49" i="4" s="1"/>
  <c r="F50" i="4" s="1"/>
  <c r="N50" i="4" s="1"/>
  <c r="V49" i="4"/>
  <c r="J50" i="4" s="1"/>
  <c r="Y50" i="4" l="1"/>
  <c r="H50" i="4"/>
  <c r="R49" i="4"/>
  <c r="U49" i="4" s="1"/>
  <c r="I50" i="4" s="1"/>
  <c r="L50" i="4" s="1"/>
  <c r="X50" i="4"/>
  <c r="K50" i="4" l="1"/>
  <c r="M50" i="4" s="1"/>
  <c r="O50" i="4" s="1"/>
  <c r="Q50" i="4" l="1"/>
  <c r="T50" i="4" s="1"/>
  <c r="F51" i="4" s="1"/>
  <c r="N51" i="4" s="1"/>
  <c r="S50" i="4"/>
  <c r="G51" i="4" s="1"/>
  <c r="R50" i="4" l="1"/>
  <c r="U50" i="4" s="1"/>
  <c r="I51" i="4" s="1"/>
  <c r="K51" i="4" s="1"/>
  <c r="H51" i="4"/>
  <c r="X51" i="4"/>
  <c r="V50" i="4" l="1"/>
  <c r="J51" i="4" s="1"/>
  <c r="Y51" i="4" s="1"/>
  <c r="L51" i="4"/>
  <c r="M51" i="4" s="1"/>
  <c r="O51" i="4" s="1"/>
  <c r="Q51" i="4" l="1"/>
  <c r="T51" i="4" s="1"/>
  <c r="F52" i="4" s="1"/>
  <c r="N52" i="4" s="1"/>
  <c r="S51" i="4"/>
  <c r="G52" i="4" s="1"/>
  <c r="H52" i="4" l="1"/>
  <c r="R51" i="4"/>
  <c r="U51" i="4" s="1"/>
  <c r="I52" i="4" s="1"/>
  <c r="K52" i="4" s="1"/>
  <c r="X52" i="4"/>
  <c r="V51" i="4" l="1"/>
  <c r="J52" i="4" s="1"/>
  <c r="Y52" i="4" s="1"/>
  <c r="L52" i="4"/>
  <c r="M52" i="4" s="1"/>
  <c r="O52" i="4" s="1"/>
  <c r="Q52" i="4" l="1"/>
  <c r="T52" i="4" s="1"/>
  <c r="F53" i="4" s="1"/>
  <c r="N53" i="4" s="1"/>
  <c r="S52" i="4"/>
  <c r="G53" i="4" s="1"/>
  <c r="H53" i="4" l="1"/>
  <c r="R52" i="4"/>
  <c r="U52" i="4" s="1"/>
  <c r="I53" i="4" s="1"/>
  <c r="X53" i="4"/>
  <c r="V52" i="4" l="1"/>
  <c r="J53" i="4" s="1"/>
  <c r="Y53" i="4" s="1"/>
  <c r="L53" i="4"/>
  <c r="K53" i="4"/>
  <c r="M53" i="4" l="1"/>
  <c r="O53" i="4" s="1"/>
  <c r="Q53" i="4" s="1"/>
  <c r="T53" i="4" s="1"/>
  <c r="F54" i="4" s="1"/>
  <c r="N54" i="4" s="1"/>
  <c r="S53" i="4" l="1"/>
  <c r="G54" i="4" s="1"/>
  <c r="X54" i="4" s="1"/>
  <c r="H54" i="4"/>
  <c r="R53" i="4"/>
  <c r="U53" i="4" s="1"/>
  <c r="I54" i="4" s="1"/>
  <c r="V53" i="4" l="1"/>
  <c r="J54" i="4" s="1"/>
  <c r="Y54" i="4" s="1"/>
  <c r="L54" i="4"/>
  <c r="K54" i="4"/>
  <c r="M54" i="4" l="1"/>
  <c r="O54" i="4" s="1"/>
  <c r="S54" i="4" s="1"/>
  <c r="G55" i="4" s="1"/>
  <c r="Q54" i="4" l="1"/>
  <c r="T54" i="4" s="1"/>
  <c r="F55" i="4" s="1"/>
  <c r="N55" i="4" s="1"/>
  <c r="R54" i="4" l="1"/>
  <c r="U54" i="4" s="1"/>
  <c r="I55" i="4" s="1"/>
  <c r="X55" i="4"/>
  <c r="H55" i="4"/>
  <c r="V54" i="4" l="1"/>
  <c r="J55" i="4" s="1"/>
  <c r="Y55" i="4" s="1"/>
  <c r="L55" i="4"/>
  <c r="K55" i="4"/>
  <c r="M55" i="4" l="1"/>
  <c r="O55" i="4" s="1"/>
  <c r="Q55" i="4" s="1"/>
  <c r="T55" i="4" s="1"/>
  <c r="F56" i="4" s="1"/>
  <c r="N56" i="4" s="1"/>
  <c r="S55" i="4" l="1"/>
  <c r="G56" i="4" s="1"/>
  <c r="X56" i="4" s="1"/>
  <c r="H56" i="4"/>
  <c r="R55" i="4"/>
  <c r="U55" i="4" s="1"/>
  <c r="I56" i="4" s="1"/>
  <c r="K56" i="4" s="1"/>
  <c r="V55" i="4" l="1"/>
  <c r="J56" i="4" s="1"/>
  <c r="Y56" i="4" s="1"/>
  <c r="L56" i="4"/>
  <c r="M56" i="4" l="1"/>
  <c r="O56" i="4" s="1"/>
  <c r="Q56" i="4" l="1"/>
  <c r="T56" i="4" s="1"/>
  <c r="F57" i="4" s="1"/>
  <c r="N57" i="4" s="1"/>
  <c r="S56" i="4"/>
  <c r="G57" i="4" s="1"/>
  <c r="H57" i="4" l="1"/>
  <c r="X57" i="4"/>
  <c r="R56" i="4"/>
  <c r="U56" i="4" s="1"/>
  <c r="I57" i="4" s="1"/>
  <c r="K57" i="4" s="1"/>
  <c r="V56" i="4" l="1"/>
  <c r="J57" i="4" s="1"/>
  <c r="Y57" i="4" s="1"/>
  <c r="L57" i="4"/>
  <c r="M57" i="4" s="1"/>
  <c r="O57" i="4" s="1"/>
  <c r="Q57" i="4" s="1"/>
  <c r="T57" i="4" s="1"/>
  <c r="F58" i="4" s="1"/>
  <c r="N58" i="4" s="1"/>
  <c r="S57" i="4" l="1"/>
  <c r="G58" i="4" s="1"/>
  <c r="H58" i="4"/>
  <c r="R57" i="4"/>
  <c r="X58" i="4" l="1"/>
  <c r="U57" i="4"/>
  <c r="I58" i="4" s="1"/>
  <c r="V57" i="4"/>
  <c r="J58" i="4" s="1"/>
  <c r="Y58" i="4" s="1"/>
  <c r="L58" i="4" l="1"/>
  <c r="K58" i="4"/>
  <c r="M58" i="4" l="1"/>
  <c r="O58" i="4" s="1"/>
  <c r="S58" i="4" s="1"/>
  <c r="G59" i="4" s="1"/>
  <c r="Q58" i="4" l="1"/>
  <c r="T58" i="4" s="1"/>
  <c r="F59" i="4" s="1"/>
  <c r="N59" i="4" s="1"/>
  <c r="R58" i="4" l="1"/>
  <c r="X59" i="4"/>
  <c r="H59" i="4"/>
  <c r="U58" i="4" l="1"/>
  <c r="I59" i="4" s="1"/>
  <c r="K59" i="4" s="1"/>
  <c r="V58" i="4"/>
  <c r="J59" i="4" s="1"/>
  <c r="Y59" i="4" s="1"/>
  <c r="L59" i="4" l="1"/>
  <c r="M59" i="4" s="1"/>
  <c r="O59" i="4" s="1"/>
  <c r="S59" i="4" s="1"/>
  <c r="G60" i="4" s="1"/>
  <c r="Q59" i="4" l="1"/>
  <c r="T59" i="4" s="1"/>
  <c r="F60" i="4" s="1"/>
  <c r="N60" i="4" s="1"/>
  <c r="X60" i="4" l="1"/>
  <c r="R59" i="4"/>
  <c r="H60" i="4"/>
  <c r="U59" i="4" l="1"/>
  <c r="I60" i="4" s="1"/>
  <c r="V59" i="4"/>
  <c r="J60" i="4" s="1"/>
  <c r="Y60" i="4" s="1"/>
  <c r="L60" i="4" l="1"/>
  <c r="K60" i="4"/>
  <c r="M60" i="4" l="1"/>
  <c r="O60" i="4" s="1"/>
  <c r="Q60" i="4" l="1"/>
  <c r="T60" i="4" s="1"/>
  <c r="F61" i="4" s="1"/>
  <c r="N61" i="4" s="1"/>
  <c r="S60" i="4"/>
  <c r="G61" i="4" s="1"/>
  <c r="R60" i="4" l="1"/>
  <c r="X61" i="4"/>
  <c r="H61" i="4"/>
  <c r="U60" i="4" l="1"/>
  <c r="I61" i="4" s="1"/>
  <c r="V60" i="4"/>
  <c r="J61" i="4" s="1"/>
  <c r="Y61" i="4" s="1"/>
  <c r="L61" i="4" l="1"/>
  <c r="K61" i="4"/>
  <c r="M61" i="4" l="1"/>
  <c r="O61" i="4" s="1"/>
  <c r="Q61" i="4" l="1"/>
  <c r="T61" i="4" s="1"/>
  <c r="F62" i="4" s="1"/>
  <c r="N62" i="4" s="1"/>
  <c r="S61" i="4"/>
  <c r="G62" i="4" s="1"/>
  <c r="R61" i="4" l="1"/>
  <c r="U61" i="4" s="1"/>
  <c r="I62" i="4" s="1"/>
  <c r="L62" i="4" s="1"/>
  <c r="V61" i="4"/>
  <c r="J62" i="4" s="1"/>
  <c r="Y62" i="4" s="1"/>
  <c r="X62" i="4"/>
  <c r="H62" i="4"/>
  <c r="K62" i="4" l="1"/>
  <c r="M62" i="4" s="1"/>
  <c r="O62" i="4" s="1"/>
  <c r="S62" i="4" s="1"/>
  <c r="G63" i="4" s="1"/>
  <c r="Q62" i="4" l="1"/>
  <c r="T62" i="4" s="1"/>
  <c r="F63" i="4" s="1"/>
  <c r="N63" i="4" s="1"/>
  <c r="V62" i="4"/>
  <c r="J63" i="4" s="1"/>
  <c r="X63" i="4" l="1"/>
  <c r="H63" i="4"/>
  <c r="Y63" i="4"/>
  <c r="R62" i="4"/>
  <c r="U62" i="4" s="1"/>
  <c r="I63" i="4" s="1"/>
  <c r="L63" i="4" s="1"/>
  <c r="K63" i="4" l="1"/>
  <c r="M63" i="4" s="1"/>
  <c r="O63" i="4" s="1"/>
  <c r="Q63" i="4" s="1"/>
  <c r="T63" i="4" s="1"/>
  <c r="F64" i="4" s="1"/>
  <c r="N64" i="4" s="1"/>
  <c r="V63" i="4"/>
  <c r="J64" i="4" s="1"/>
  <c r="H64" i="4" l="1"/>
  <c r="S63" i="4"/>
  <c r="G64" i="4" s="1"/>
  <c r="X64" i="4" s="1"/>
  <c r="R63" i="4"/>
  <c r="U63" i="4" s="1"/>
  <c r="I64" i="4" s="1"/>
  <c r="L64" i="4" s="1"/>
  <c r="Y64" i="4" l="1"/>
  <c r="K64" i="4"/>
  <c r="M64" i="4" s="1"/>
  <c r="O64" i="4" s="1"/>
  <c r="Q64" i="4" s="1"/>
  <c r="T64" i="4" s="1"/>
  <c r="F65" i="4" s="1"/>
  <c r="N65" i="4" s="1"/>
  <c r="V64" i="4"/>
  <c r="J65" i="4" s="1"/>
  <c r="R64" i="4" l="1"/>
  <c r="U64" i="4" s="1"/>
  <c r="I65" i="4" s="1"/>
  <c r="K65" i="4" s="1"/>
  <c r="H65" i="4"/>
  <c r="S64" i="4"/>
  <c r="G65" i="4" s="1"/>
  <c r="X65" i="4" s="1"/>
  <c r="Y65" i="4" l="1"/>
  <c r="L65" i="4"/>
  <c r="M65" i="4" s="1"/>
  <c r="O65" i="4" s="1"/>
  <c r="Q65" i="4" s="1"/>
  <c r="T65" i="4" s="1"/>
  <c r="F66" i="4" s="1"/>
  <c r="N66" i="4" s="1"/>
  <c r="S65" i="4" l="1"/>
  <c r="G66" i="4" s="1"/>
  <c r="X66" i="4" s="1"/>
  <c r="R65" i="4"/>
  <c r="U65" i="4" s="1"/>
  <c r="I66" i="4" s="1"/>
  <c r="K66" i="4" s="1"/>
  <c r="H66" i="4"/>
  <c r="V65" i="4"/>
  <c r="J66" i="4" s="1"/>
  <c r="Y66" i="4" l="1"/>
  <c r="L66" i="4"/>
  <c r="M66" i="4" s="1"/>
  <c r="O66" i="4" s="1"/>
  <c r="S66" i="4" s="1"/>
  <c r="Q66" i="4" l="1"/>
  <c r="T66" i="4" s="1"/>
  <c r="F67" i="4" s="1"/>
  <c r="N67" i="4" s="1"/>
  <c r="G67" i="4"/>
  <c r="H67" i="4" l="1"/>
  <c r="X67" i="4"/>
  <c r="R66" i="4"/>
  <c r="U66" i="4" l="1"/>
  <c r="I67" i="4" s="1"/>
  <c r="V66" i="4"/>
  <c r="J67" i="4" s="1"/>
  <c r="Y67" i="4" s="1"/>
  <c r="L67" i="4" l="1"/>
  <c r="K67" i="4"/>
  <c r="M67" i="4" l="1"/>
  <c r="O67" i="4" s="1"/>
  <c r="Q67" i="4" s="1"/>
  <c r="T67" i="4" s="1"/>
  <c r="F68" i="4" s="1"/>
  <c r="N68" i="4" s="1"/>
  <c r="H68" i="4" l="1"/>
  <c r="S67" i="4"/>
  <c r="G68" i="4" s="1"/>
  <c r="X68" i="4" s="1"/>
  <c r="R67" i="4"/>
  <c r="U67" i="4" s="1"/>
  <c r="I68" i="4" s="1"/>
  <c r="K68" i="4" s="1"/>
  <c r="V67" i="4" l="1"/>
  <c r="J68" i="4" s="1"/>
  <c r="Y68" i="4" s="1"/>
  <c r="L68" i="4"/>
  <c r="M68" i="4" s="1"/>
  <c r="O68" i="4" s="1"/>
  <c r="S68" i="4" s="1"/>
  <c r="Q68" i="4" l="1"/>
  <c r="T68" i="4" s="1"/>
  <c r="F69" i="4" s="1"/>
  <c r="N69" i="4" s="1"/>
  <c r="G69" i="4"/>
  <c r="H69" i="4" l="1"/>
  <c r="X69" i="4"/>
  <c r="R68" i="4"/>
  <c r="U68" i="4" l="1"/>
  <c r="I69" i="4" s="1"/>
  <c r="K69" i="4" s="1"/>
  <c r="V68" i="4"/>
  <c r="J69" i="4" s="1"/>
  <c r="Y69" i="4" s="1"/>
  <c r="L69" i="4" l="1"/>
  <c r="M69" i="4" s="1"/>
  <c r="O69" i="4" s="1"/>
  <c r="S69" i="4" s="1"/>
  <c r="Q69" i="4" l="1"/>
  <c r="T69" i="4" s="1"/>
  <c r="F70" i="4" s="1"/>
  <c r="N70" i="4" s="1"/>
  <c r="G70" i="4"/>
  <c r="H70" i="4" l="1"/>
  <c r="X70" i="4"/>
  <c r="R69" i="4"/>
  <c r="V69" i="4" s="1"/>
  <c r="J70" i="4" s="1"/>
  <c r="Y70" i="4" s="1"/>
  <c r="U69" i="4" l="1"/>
  <c r="I70" i="4" s="1"/>
  <c r="L70" i="4" l="1"/>
  <c r="K70" i="4"/>
  <c r="M70" i="4" l="1"/>
  <c r="O70" i="4" s="1"/>
  <c r="Q70" i="4" s="1"/>
  <c r="T70" i="4" s="1"/>
  <c r="F71" i="4" s="1"/>
  <c r="N71" i="4" s="1"/>
  <c r="H71" i="4" l="1"/>
  <c r="S70" i="4"/>
  <c r="G71" i="4" s="1"/>
  <c r="X71" i="4" s="1"/>
  <c r="R70" i="4"/>
  <c r="U70" i="4" s="1"/>
  <c r="I71" i="4" s="1"/>
  <c r="V70" i="4" l="1"/>
  <c r="J71" i="4" s="1"/>
  <c r="Y71" i="4" s="1"/>
  <c r="L71" i="4"/>
  <c r="K71" i="4"/>
  <c r="M71" i="4" l="1"/>
  <c r="O71" i="4" s="1"/>
  <c r="Q71" i="4" s="1"/>
  <c r="T71" i="4" s="1"/>
  <c r="F72" i="4" s="1"/>
  <c r="N72" i="4" s="1"/>
  <c r="S71" i="4" l="1"/>
  <c r="G72" i="4" s="1"/>
  <c r="X72" i="4" s="1"/>
  <c r="R71" i="4"/>
  <c r="H72" i="4"/>
  <c r="U71" i="4" l="1"/>
  <c r="I72" i="4" s="1"/>
  <c r="L72" i="4" s="1"/>
  <c r="V71" i="4"/>
  <c r="J72" i="4" s="1"/>
  <c r="Y72" i="4" s="1"/>
  <c r="K72" i="4" l="1"/>
  <c r="M72" i="4" s="1"/>
  <c r="O72" i="4" s="1"/>
  <c r="Q72" i="4" s="1"/>
  <c r="T72" i="4" s="1"/>
  <c r="F73" i="4" s="1"/>
  <c r="N73" i="4" s="1"/>
  <c r="R72" i="4" l="1"/>
  <c r="U72" i="4" s="1"/>
  <c r="I73" i="4" s="1"/>
  <c r="K73" i="4" s="1"/>
  <c r="H73" i="4"/>
  <c r="S72" i="4"/>
  <c r="G73" i="4" s="1"/>
  <c r="X73" i="4" s="1"/>
  <c r="L73" i="4" l="1"/>
  <c r="M73" i="4" s="1"/>
  <c r="O73" i="4" s="1"/>
  <c r="S73" i="4" s="1"/>
  <c r="G74" i="4" s="1"/>
  <c r="V72" i="4"/>
  <c r="J73" i="4" s="1"/>
  <c r="Y73" i="4" s="1"/>
  <c r="Q73" i="4" l="1"/>
  <c r="T73" i="4" s="1"/>
  <c r="F74" i="4" s="1"/>
  <c r="N74" i="4" s="1"/>
  <c r="V73" i="4"/>
  <c r="J74" i="4" s="1"/>
  <c r="H74" i="4" l="1"/>
  <c r="Y74" i="4"/>
  <c r="R73" i="4"/>
  <c r="U73" i="4" s="1"/>
  <c r="I74" i="4" s="1"/>
  <c r="K74" i="4" s="1"/>
  <c r="X74" i="4"/>
  <c r="L74" i="4" l="1"/>
  <c r="M74" i="4" s="1"/>
  <c r="O74" i="4" s="1"/>
  <c r="S74" i="4" s="1"/>
  <c r="G75" i="4" s="1"/>
  <c r="Q74" i="4" l="1"/>
  <c r="T74" i="4" s="1"/>
  <c r="F75" i="4" s="1"/>
  <c r="N75" i="4" s="1"/>
  <c r="R74" i="4" l="1"/>
  <c r="U74" i="4" s="1"/>
  <c r="I75" i="4" s="1"/>
  <c r="K75" i="4" s="1"/>
  <c r="X75" i="4"/>
  <c r="H75" i="4"/>
  <c r="V74" i="4"/>
  <c r="J75" i="4" s="1"/>
  <c r="Y75" i="4" s="1"/>
  <c r="L75" i="4" l="1"/>
  <c r="M75" i="4" s="1"/>
  <c r="O75" i="4" s="1"/>
  <c r="Q75" i="4" l="1"/>
  <c r="T75" i="4" s="1"/>
  <c r="F76" i="4" s="1"/>
  <c r="N76" i="4" s="1"/>
  <c r="S75" i="4"/>
  <c r="G76" i="4" s="1"/>
  <c r="H76" i="4" l="1"/>
  <c r="R75" i="4"/>
  <c r="U75" i="4" s="1"/>
  <c r="I76" i="4" s="1"/>
  <c r="X76" i="4"/>
  <c r="V75" i="4"/>
  <c r="J76" i="4" s="1"/>
  <c r="Y76" i="4" s="1"/>
  <c r="L76" i="4" l="1"/>
  <c r="K76" i="4"/>
  <c r="M76" i="4" l="1"/>
  <c r="O76" i="4" s="1"/>
  <c r="S76" i="4" s="1"/>
  <c r="G77" i="4" s="1"/>
  <c r="Q76" i="4" l="1"/>
  <c r="T76" i="4" s="1"/>
  <c r="F77" i="4" s="1"/>
  <c r="N77" i="4" s="1"/>
  <c r="R76" i="4" l="1"/>
  <c r="U76" i="4" s="1"/>
  <c r="I77" i="4" s="1"/>
  <c r="X77" i="4"/>
  <c r="H77" i="4"/>
  <c r="V76" i="4" l="1"/>
  <c r="J77" i="4" s="1"/>
  <c r="Y77" i="4" s="1"/>
  <c r="L77" i="4"/>
  <c r="K77" i="4"/>
  <c r="M77" i="4" l="1"/>
  <c r="O77" i="4" s="1"/>
  <c r="Q77" i="4" l="1"/>
  <c r="T77" i="4" s="1"/>
  <c r="F78" i="4" s="1"/>
  <c r="N78" i="4" s="1"/>
  <c r="S77" i="4"/>
  <c r="G78" i="4" s="1"/>
  <c r="H78" i="4" l="1"/>
  <c r="R77" i="4"/>
  <c r="X78" i="4"/>
  <c r="U77" i="4" l="1"/>
  <c r="I78" i="4" s="1"/>
  <c r="K78" i="4" s="1"/>
  <c r="V77" i="4"/>
  <c r="J78" i="4" s="1"/>
  <c r="Y78" i="4" s="1"/>
  <c r="L78" i="4" l="1"/>
  <c r="M78" i="4" s="1"/>
  <c r="O78" i="4" s="1"/>
  <c r="S78" i="4" s="1"/>
  <c r="G79" i="4" s="1"/>
  <c r="Q78" i="4" l="1"/>
  <c r="T78" i="4" s="1"/>
  <c r="F79" i="4" s="1"/>
  <c r="N79" i="4" s="1"/>
  <c r="X79" i="4" l="1"/>
  <c r="R78" i="4"/>
  <c r="U78" i="4" s="1"/>
  <c r="I79" i="4" s="1"/>
  <c r="K79" i="4" s="1"/>
  <c r="H79" i="4"/>
  <c r="V78" i="4"/>
  <c r="J79" i="4" s="1"/>
  <c r="Y79" i="4" s="1"/>
  <c r="L79" i="4" l="1"/>
  <c r="M79" i="4" s="1"/>
  <c r="O79" i="4" s="1"/>
  <c r="S79" i="4" s="1"/>
  <c r="G80" i="4" s="1"/>
  <c r="Q79" i="4" l="1"/>
  <c r="T79" i="4" s="1"/>
  <c r="F80" i="4" s="1"/>
  <c r="N80" i="4" s="1"/>
  <c r="H80" i="4" l="1"/>
  <c r="X80" i="4"/>
  <c r="R79" i="4"/>
  <c r="U79" i="4" l="1"/>
  <c r="I80" i="4" s="1"/>
  <c r="K80" i="4" s="1"/>
  <c r="V79" i="4"/>
  <c r="J80" i="4" s="1"/>
  <c r="Y80" i="4" s="1"/>
  <c r="L80" i="4" l="1"/>
  <c r="M80" i="4" s="1"/>
  <c r="O80" i="4" s="1"/>
  <c r="S80" i="4" s="1"/>
  <c r="G81" i="4" s="1"/>
  <c r="Q80" i="4" l="1"/>
  <c r="T80" i="4" s="1"/>
  <c r="F81" i="4" s="1"/>
  <c r="N81" i="4" s="1"/>
  <c r="R80" i="4" l="1"/>
  <c r="U80" i="4" s="1"/>
  <c r="I81" i="4" s="1"/>
  <c r="L81" i="4" s="1"/>
  <c r="H81" i="4"/>
  <c r="X81" i="4"/>
  <c r="V80" i="4"/>
  <c r="J81" i="4" s="1"/>
  <c r="Y81" i="4" s="1"/>
  <c r="K81" i="4" l="1"/>
  <c r="M81" i="4" s="1"/>
  <c r="O81" i="4" s="1"/>
  <c r="Q81" i="4" s="1"/>
  <c r="T81" i="4" s="1"/>
  <c r="F82" i="4" s="1"/>
  <c r="N82" i="4" s="1"/>
  <c r="H82" i="4" l="1"/>
  <c r="S81" i="4"/>
  <c r="G82" i="4" s="1"/>
  <c r="X82" i="4" s="1"/>
  <c r="R81" i="4"/>
  <c r="V81" i="4" s="1"/>
  <c r="J82" i="4" s="1"/>
  <c r="Y82" i="4" l="1"/>
  <c r="U81" i="4"/>
  <c r="I82" i="4" s="1"/>
  <c r="K82" i="4" s="1"/>
  <c r="L82" i="4" l="1"/>
  <c r="M82" i="4" s="1"/>
  <c r="O82" i="4" s="1"/>
  <c r="S82" i="4" s="1"/>
  <c r="G83" i="4" s="1"/>
  <c r="Q82" i="4" l="1"/>
  <c r="T82" i="4" s="1"/>
  <c r="F83" i="4" s="1"/>
  <c r="N83" i="4" s="1"/>
  <c r="H83" i="4" l="1"/>
  <c r="X83" i="4"/>
  <c r="R82" i="4"/>
  <c r="V82" i="4" s="1"/>
  <c r="J83" i="4" s="1"/>
  <c r="Y83" i="4" s="1"/>
  <c r="U82" i="4" l="1"/>
  <c r="I83" i="4" s="1"/>
  <c r="K83" i="4" l="1"/>
  <c r="L83" i="4"/>
  <c r="M83" i="4" l="1"/>
  <c r="O83" i="4" s="1"/>
  <c r="S83" i="4" l="1"/>
  <c r="G84" i="4" s="1"/>
  <c r="Q83" i="4"/>
  <c r="V83" i="4"/>
  <c r="J84" i="4" s="1"/>
  <c r="T83" i="4" l="1"/>
  <c r="F84" i="4" s="1"/>
  <c r="N84" i="4" s="1"/>
  <c r="R83" i="4"/>
  <c r="U83" i="4" s="1"/>
  <c r="I84" i="4" s="1"/>
  <c r="K84" i="4" l="1"/>
  <c r="L84" i="4"/>
  <c r="H84" i="4"/>
  <c r="X84" i="4"/>
  <c r="Y84" i="4"/>
  <c r="M84" i="4" l="1"/>
  <c r="O84" i="4" s="1"/>
  <c r="S84" i="4" l="1"/>
  <c r="G85" i="4" s="1"/>
  <c r="Q84" i="4"/>
  <c r="V84" i="4"/>
  <c r="J85" i="4" s="1"/>
  <c r="T84" i="4" l="1"/>
  <c r="F85" i="4" s="1"/>
  <c r="N85" i="4" s="1"/>
  <c r="R84" i="4"/>
  <c r="U84" i="4" s="1"/>
  <c r="I85" i="4" s="1"/>
  <c r="K85" i="4" l="1"/>
  <c r="L85" i="4"/>
  <c r="X85" i="4"/>
  <c r="H85" i="4"/>
  <c r="Y85" i="4"/>
  <c r="M85" i="4" l="1"/>
  <c r="O85" i="4" s="1"/>
  <c r="S85" i="4" s="1"/>
  <c r="G86" i="4" s="1"/>
  <c r="Q85" i="4" l="1"/>
  <c r="T85" i="4" s="1"/>
  <c r="F86" i="4" s="1"/>
  <c r="N86" i="4" s="1"/>
  <c r="R85" i="4" l="1"/>
  <c r="V85" i="4" s="1"/>
  <c r="J86" i="4" s="1"/>
  <c r="Y86" i="4" s="1"/>
  <c r="X86" i="4"/>
  <c r="H86" i="4"/>
  <c r="U85" i="4" l="1"/>
  <c r="I86" i="4" s="1"/>
  <c r="L86" i="4" s="1"/>
  <c r="K86" i="4" l="1"/>
  <c r="M86" i="4" s="1"/>
  <c r="O86" i="4" s="1"/>
  <c r="S86" i="4" s="1"/>
  <c r="G87" i="4" s="1"/>
  <c r="Q86" i="4" l="1"/>
  <c r="T86" i="4" s="1"/>
  <c r="F87" i="4" s="1"/>
  <c r="N87" i="4" s="1"/>
  <c r="R86" i="4" l="1"/>
  <c r="V86" i="4" s="1"/>
  <c r="J87" i="4" s="1"/>
  <c r="Y87" i="4" s="1"/>
  <c r="H87" i="4"/>
  <c r="X87" i="4"/>
  <c r="U86" i="4" l="1"/>
  <c r="I87" i="4" s="1"/>
  <c r="L87" i="4" s="1"/>
  <c r="K87" i="4" l="1"/>
  <c r="M87" i="4" s="1"/>
  <c r="O87" i="4" s="1"/>
  <c r="Q87" i="4" s="1"/>
  <c r="S87" i="4" l="1"/>
  <c r="G88" i="4" s="1"/>
  <c r="T87" i="4"/>
  <c r="F88" i="4" s="1"/>
  <c r="N88" i="4" s="1"/>
  <c r="R87" i="4"/>
  <c r="V87" i="4" s="1"/>
  <c r="J88" i="4" s="1"/>
  <c r="U87" i="4" l="1"/>
  <c r="I88" i="4" s="1"/>
  <c r="K88" i="4" s="1"/>
  <c r="Y88" i="4"/>
  <c r="H88" i="4"/>
  <c r="X88" i="4"/>
  <c r="L88" i="4" l="1"/>
  <c r="M88" i="4" s="1"/>
  <c r="O88" i="4" s="1"/>
  <c r="Q88" i="4" s="1"/>
  <c r="T88" i="4" s="1"/>
  <c r="F89" i="4" s="1"/>
  <c r="N89" i="4" s="1"/>
  <c r="S88" i="4" l="1"/>
  <c r="G89" i="4" s="1"/>
  <c r="X89" i="4" s="1"/>
  <c r="R88" i="4"/>
  <c r="V88" i="4" s="1"/>
  <c r="J89" i="4" s="1"/>
  <c r="H89" i="4"/>
  <c r="Y89" i="4" l="1"/>
  <c r="U88" i="4"/>
  <c r="I89" i="4" s="1"/>
  <c r="L89" i="4" s="1"/>
  <c r="K89" i="4" l="1"/>
  <c r="M89" i="4" s="1"/>
  <c r="O89" i="4" s="1"/>
  <c r="Q89" i="4" l="1"/>
  <c r="S89" i="4"/>
  <c r="G90" i="4" s="1"/>
  <c r="T89" i="4" l="1"/>
  <c r="F90" i="4" s="1"/>
  <c r="N90" i="4" s="1"/>
  <c r="R89" i="4"/>
  <c r="V89" i="4" l="1"/>
  <c r="J90" i="4" s="1"/>
  <c r="Y90" i="4" s="1"/>
  <c r="U89" i="4"/>
  <c r="I90" i="4" s="1"/>
  <c r="H90" i="4"/>
  <c r="X90" i="4"/>
  <c r="L90" i="4" l="1"/>
  <c r="K90" i="4"/>
  <c r="M90" i="4" l="1"/>
  <c r="O90" i="4" s="1"/>
  <c r="Q90" i="4" l="1"/>
  <c r="T90" i="4" s="1"/>
  <c r="F91" i="4" s="1"/>
  <c r="N91" i="4" s="1"/>
  <c r="S90" i="4"/>
  <c r="G91" i="4" s="1"/>
  <c r="R90" i="4" l="1"/>
  <c r="H91" i="4"/>
  <c r="X91" i="4"/>
  <c r="U90" i="4" l="1"/>
  <c r="I91" i="4" s="1"/>
  <c r="L91" i="4" s="1"/>
  <c r="V90" i="4"/>
  <c r="J91" i="4" s="1"/>
  <c r="Y91" i="4" s="1"/>
  <c r="K91" i="4" l="1"/>
  <c r="M91" i="4" s="1"/>
  <c r="O91" i="4" s="1"/>
  <c r="Q91" i="4" s="1"/>
  <c r="T91" i="4" s="1"/>
  <c r="F92" i="4" s="1"/>
  <c r="N92" i="4" s="1"/>
  <c r="H92" i="4" l="1"/>
  <c r="S91" i="4"/>
  <c r="G92" i="4" s="1"/>
  <c r="X92" i="4" s="1"/>
  <c r="R91" i="4"/>
  <c r="U91" i="4" s="1"/>
  <c r="I92" i="4" s="1"/>
  <c r="K92" i="4" s="1"/>
  <c r="V91" i="4"/>
  <c r="J92" i="4" s="1"/>
  <c r="Y92" i="4" l="1"/>
  <c r="L92" i="4"/>
  <c r="M92" i="4" s="1"/>
  <c r="O92" i="4" s="1"/>
  <c r="S92" i="4" s="1"/>
  <c r="G93" i="4" s="1"/>
  <c r="Q92" i="4" l="1"/>
  <c r="T92" i="4" s="1"/>
  <c r="F93" i="4" s="1"/>
  <c r="N93" i="4" s="1"/>
  <c r="X93" i="4" l="1"/>
  <c r="H93" i="4"/>
  <c r="R92" i="4"/>
  <c r="V92" i="4" s="1"/>
  <c r="J93" i="4" s="1"/>
  <c r="Y93" i="4" s="1"/>
  <c r="U92" i="4" l="1"/>
  <c r="I93" i="4" s="1"/>
  <c r="L93" i="4" s="1"/>
  <c r="K93" i="4" l="1"/>
  <c r="M93" i="4" s="1"/>
  <c r="O93" i="4" s="1"/>
  <c r="Q93" i="4" l="1"/>
  <c r="T93" i="4" s="1"/>
  <c r="F94" i="4" s="1"/>
  <c r="N94" i="4" s="1"/>
  <c r="S93" i="4"/>
  <c r="G94" i="4" s="1"/>
  <c r="H94" i="4" l="1"/>
  <c r="R93" i="4"/>
  <c r="X94" i="4"/>
  <c r="U93" i="4" l="1"/>
  <c r="I94" i="4" s="1"/>
  <c r="K94" i="4" s="1"/>
  <c r="V93" i="4"/>
  <c r="J94" i="4" s="1"/>
  <c r="Y94" i="4" s="1"/>
  <c r="L94" i="4" l="1"/>
  <c r="M94" i="4" s="1"/>
  <c r="O94" i="4" s="1"/>
  <c r="Q94" i="4" s="1"/>
  <c r="S94" i="4" l="1"/>
  <c r="G95" i="4" s="1"/>
  <c r="T94" i="4"/>
  <c r="F95" i="4" s="1"/>
  <c r="N95" i="4" s="1"/>
  <c r="R94" i="4"/>
  <c r="X95" i="4" l="1"/>
  <c r="U94" i="4"/>
  <c r="I95" i="4" s="1"/>
  <c r="L95" i="4" s="1"/>
  <c r="V94" i="4"/>
  <c r="J95" i="4" s="1"/>
  <c r="Y95" i="4" s="1"/>
  <c r="H95" i="4"/>
  <c r="K95" i="4" l="1"/>
  <c r="M95" i="4" s="1"/>
  <c r="O95" i="4" s="1"/>
  <c r="Q95" i="4" s="1"/>
  <c r="T95" i="4" s="1"/>
  <c r="F96" i="4" s="1"/>
  <c r="N96" i="4" s="1"/>
  <c r="R95" i="4" l="1"/>
  <c r="U95" i="4" s="1"/>
  <c r="I96" i="4" s="1"/>
  <c r="K96" i="4" s="1"/>
  <c r="S95" i="4"/>
  <c r="G96" i="4" s="1"/>
  <c r="X96" i="4" s="1"/>
  <c r="H96" i="4"/>
  <c r="V95" i="4" l="1"/>
  <c r="J96" i="4" s="1"/>
  <c r="Y96" i="4" s="1"/>
  <c r="L96" i="4"/>
  <c r="M96" i="4" l="1"/>
  <c r="O96" i="4" s="1"/>
  <c r="Q96" i="4" l="1"/>
  <c r="T96" i="4" s="1"/>
  <c r="F97" i="4" s="1"/>
  <c r="N97" i="4" s="1"/>
  <c r="S96" i="4"/>
  <c r="G97" i="4" s="1"/>
  <c r="X97" i="4" l="1"/>
  <c r="R96" i="4"/>
  <c r="U96" i="4" s="1"/>
  <c r="I97" i="4" s="1"/>
  <c r="K97" i="4" s="1"/>
  <c r="H97" i="4"/>
  <c r="V96" i="4" l="1"/>
  <c r="J97" i="4" s="1"/>
  <c r="Y97" i="4" s="1"/>
  <c r="L97" i="4"/>
  <c r="M97" i="4" l="1"/>
  <c r="O97" i="4" s="1"/>
  <c r="S97" i="4" l="1"/>
  <c r="G98" i="4" s="1"/>
  <c r="Q97" i="4"/>
  <c r="T97" i="4" s="1"/>
  <c r="F98" i="4" s="1"/>
  <c r="N98" i="4" s="1"/>
  <c r="H98" i="4" l="1"/>
  <c r="R97" i="4"/>
  <c r="U97" i="4" s="1"/>
  <c r="I98" i="4" s="1"/>
  <c r="K98" i="4" s="1"/>
  <c r="X98" i="4"/>
  <c r="V97" i="4" l="1"/>
  <c r="J98" i="4" s="1"/>
  <c r="Y98" i="4" s="1"/>
  <c r="L98" i="4"/>
  <c r="M98" i="4" l="1"/>
  <c r="O98" i="4" s="1"/>
  <c r="Q98" i="4" l="1"/>
  <c r="T98" i="4" s="1"/>
  <c r="F99" i="4" s="1"/>
  <c r="N99" i="4" s="1"/>
  <c r="S98" i="4"/>
  <c r="G99" i="4" s="1"/>
  <c r="R98" i="4" l="1"/>
  <c r="U98" i="4" s="1"/>
  <c r="I99" i="4" s="1"/>
  <c r="K99" i="4" s="1"/>
  <c r="H99" i="4"/>
  <c r="X99" i="4"/>
  <c r="V98" i="4" l="1"/>
  <c r="J99" i="4" s="1"/>
  <c r="Y99" i="4" s="1"/>
  <c r="L99" i="4"/>
  <c r="M99" i="4" l="1"/>
  <c r="O99" i="4" s="1"/>
  <c r="Q99" i="4" l="1"/>
  <c r="T99" i="4" s="1"/>
  <c r="F100" i="4" s="1"/>
  <c r="N100" i="4" s="1"/>
  <c r="S99" i="4"/>
  <c r="G100" i="4" s="1"/>
  <c r="R99" i="4" l="1"/>
  <c r="U99" i="4" s="1"/>
  <c r="I100" i="4" s="1"/>
  <c r="K100" i="4" s="1"/>
  <c r="H100" i="4"/>
  <c r="X100" i="4"/>
  <c r="V99" i="4" l="1"/>
  <c r="J100" i="4" s="1"/>
  <c r="Y100" i="4" s="1"/>
  <c r="L100" i="4"/>
  <c r="M100" i="4" l="1"/>
  <c r="O100" i="4" s="1"/>
  <c r="Q100" i="4" l="1"/>
  <c r="T100" i="4" s="1"/>
  <c r="F101" i="4" s="1"/>
  <c r="N101" i="4" s="1"/>
  <c r="S100" i="4"/>
  <c r="G101" i="4" s="1"/>
  <c r="X101" i="4" l="1"/>
  <c r="R100" i="4"/>
  <c r="U100" i="4" s="1"/>
  <c r="I101" i="4" s="1"/>
  <c r="K101" i="4" s="1"/>
  <c r="H101" i="4"/>
  <c r="V100" i="4"/>
  <c r="J101" i="4" s="1"/>
  <c r="Y101" i="4" s="1"/>
  <c r="L101" i="4" l="1"/>
  <c r="M101" i="4" l="1"/>
  <c r="O101" i="4" s="1"/>
  <c r="S101" i="4" l="1"/>
  <c r="G102" i="4" s="1"/>
  <c r="Q101" i="4"/>
  <c r="T101" i="4" s="1"/>
  <c r="F102" i="4" s="1"/>
  <c r="N102" i="4" s="1"/>
  <c r="H102" i="4" l="1"/>
  <c r="X102" i="4"/>
  <c r="R101" i="4"/>
  <c r="V101" i="4" s="1"/>
  <c r="J102" i="4" s="1"/>
  <c r="Y102" i="4" s="1"/>
  <c r="U101" i="4" l="1"/>
  <c r="I102" i="4" s="1"/>
  <c r="L102" i="4" l="1"/>
  <c r="K102" i="4"/>
  <c r="M102" i="4" l="1"/>
  <c r="O102" i="4" s="1"/>
  <c r="Q102" i="4" l="1"/>
  <c r="T102" i="4" s="1"/>
  <c r="F103" i="4" s="1"/>
  <c r="N103" i="4" s="1"/>
  <c r="S102" i="4"/>
  <c r="G103" i="4" s="1"/>
  <c r="X103" i="4" l="1"/>
  <c r="H103" i="4"/>
  <c r="R102" i="4"/>
  <c r="U102" i="4" l="1"/>
  <c r="I103" i="4" s="1"/>
  <c r="K103" i="4" s="1"/>
  <c r="V102" i="4"/>
  <c r="J103" i="4" s="1"/>
  <c r="Y103" i="4" s="1"/>
  <c r="L103" i="4" l="1"/>
  <c r="M103" i="4" s="1"/>
  <c r="O103" i="4" s="1"/>
  <c r="S103" i="4" s="1"/>
  <c r="G104" i="4" s="1"/>
  <c r="Q103" i="4" l="1"/>
  <c r="T103" i="4" s="1"/>
  <c r="F104" i="4" s="1"/>
  <c r="N104" i="4" s="1"/>
  <c r="R103" i="4" l="1"/>
  <c r="U103" i="4" s="1"/>
  <c r="I104" i="4" s="1"/>
  <c r="K104" i="4" s="1"/>
  <c r="X104" i="4"/>
  <c r="H104" i="4"/>
  <c r="L104" i="4" l="1"/>
  <c r="M104" i="4" s="1"/>
  <c r="O104" i="4" s="1"/>
  <c r="V103" i="4"/>
  <c r="J104" i="4" s="1"/>
  <c r="Y104" i="4" s="1"/>
  <c r="Q104" i="4" l="1"/>
  <c r="T104" i="4" s="1"/>
  <c r="F105" i="4" s="1"/>
  <c r="N105" i="4" s="1"/>
  <c r="S104" i="4"/>
  <c r="G105" i="4" s="1"/>
  <c r="R104" i="4" l="1"/>
  <c r="U104" i="4" s="1"/>
  <c r="I105" i="4" s="1"/>
  <c r="K105" i="4" s="1"/>
  <c r="H105" i="4"/>
  <c r="X105" i="4"/>
  <c r="V104" i="4" l="1"/>
  <c r="J105" i="4" s="1"/>
  <c r="Y105" i="4" s="1"/>
  <c r="L105" i="4"/>
  <c r="M105" i="4" l="1"/>
  <c r="O105" i="4" s="1"/>
  <c r="S105" i="4" l="1"/>
  <c r="G106" i="4" s="1"/>
  <c r="Q105" i="4"/>
  <c r="T105" i="4" s="1"/>
  <c r="F106" i="4" s="1"/>
  <c r="N106" i="4" s="1"/>
  <c r="H106" i="4" l="1"/>
  <c r="X106" i="4"/>
  <c r="R105" i="4"/>
  <c r="U105" i="4" s="1"/>
  <c r="I106" i="4" s="1"/>
  <c r="K106" i="4" s="1"/>
  <c r="V105" i="4" l="1"/>
  <c r="J106" i="4" s="1"/>
  <c r="Y106" i="4" s="1"/>
  <c r="L106" i="4"/>
  <c r="M106" i="4" l="1"/>
  <c r="O106" i="4" s="1"/>
  <c r="Q106" i="4" l="1"/>
  <c r="T106" i="4" s="1"/>
  <c r="F107" i="4" s="1"/>
  <c r="N107" i="4" s="1"/>
  <c r="S106" i="4"/>
  <c r="G107" i="4" s="1"/>
  <c r="R106" i="4" l="1"/>
  <c r="U106" i="4" s="1"/>
  <c r="I107" i="4" s="1"/>
  <c r="K107" i="4" s="1"/>
  <c r="H107" i="4"/>
  <c r="X107" i="4"/>
  <c r="V106" i="4" l="1"/>
  <c r="J107" i="4" s="1"/>
  <c r="Y107" i="4" s="1"/>
  <c r="L107" i="4"/>
  <c r="M107" i="4" l="1"/>
  <c r="O107" i="4" s="1"/>
  <c r="S107" i="4" l="1"/>
  <c r="G108" i="4" s="1"/>
  <c r="Q107" i="4"/>
  <c r="T107" i="4" s="1"/>
  <c r="F108" i="4" s="1"/>
  <c r="N108" i="4" s="1"/>
  <c r="H108" i="4" l="1"/>
  <c r="X108" i="4"/>
  <c r="R107" i="4"/>
  <c r="V107" i="4" s="1"/>
  <c r="J108" i="4" s="1"/>
  <c r="Y108" i="4" s="1"/>
  <c r="U107" i="4" l="1"/>
  <c r="I108" i="4" s="1"/>
  <c r="L108" i="4" l="1"/>
  <c r="K108" i="4"/>
  <c r="M108" i="4" l="1"/>
  <c r="O108" i="4" s="1"/>
  <c r="Q108" i="4" l="1"/>
  <c r="T108" i="4" s="1"/>
  <c r="F109" i="4" s="1"/>
  <c r="N109" i="4" s="1"/>
  <c r="S108" i="4"/>
  <c r="G109" i="4" s="1"/>
  <c r="H109" i="4" l="1"/>
  <c r="R108" i="4"/>
  <c r="X109" i="4"/>
  <c r="U108" i="4" l="1"/>
  <c r="I109" i="4" s="1"/>
  <c r="K109" i="4" s="1"/>
  <c r="V108" i="4"/>
  <c r="J109" i="4" s="1"/>
  <c r="Y109" i="4" s="1"/>
  <c r="L109" i="4" l="1"/>
  <c r="M109" i="4" s="1"/>
  <c r="O109" i="4" s="1"/>
  <c r="Q109" i="4" s="1"/>
  <c r="T109" i="4" s="1"/>
  <c r="F110" i="4" s="1"/>
  <c r="N110" i="4" s="1"/>
  <c r="S109" i="4" l="1"/>
  <c r="G110" i="4" s="1"/>
  <c r="X110" i="4" s="1"/>
  <c r="R109" i="4"/>
  <c r="U109" i="4" s="1"/>
  <c r="I110" i="4" s="1"/>
  <c r="K110" i="4" s="1"/>
  <c r="H110" i="4"/>
  <c r="V109" i="4" l="1"/>
  <c r="J110" i="4" s="1"/>
  <c r="Y110" i="4" s="1"/>
  <c r="L110" i="4"/>
  <c r="M110" i="4" s="1"/>
  <c r="O110" i="4" s="1"/>
  <c r="Q110" i="4" l="1"/>
  <c r="T110" i="4" s="1"/>
  <c r="F111" i="4" s="1"/>
  <c r="N111" i="4" s="1"/>
  <c r="S110" i="4"/>
  <c r="G111" i="4" s="1"/>
  <c r="R110" i="4" l="1"/>
  <c r="U110" i="4" s="1"/>
  <c r="I111" i="4" s="1"/>
  <c r="K111" i="4" s="1"/>
  <c r="H111" i="4"/>
  <c r="X111" i="4"/>
  <c r="V110" i="4" l="1"/>
  <c r="J111" i="4" s="1"/>
  <c r="Y111" i="4" s="1"/>
  <c r="L111" i="4"/>
  <c r="M111" i="4" l="1"/>
  <c r="O111" i="4" s="1"/>
  <c r="Q111" i="4" l="1"/>
  <c r="T111" i="4" s="1"/>
  <c r="F112" i="4" s="1"/>
  <c r="N112" i="4" s="1"/>
  <c r="S111" i="4"/>
  <c r="G112" i="4" s="1"/>
  <c r="H112" i="4" l="1"/>
  <c r="X112" i="4"/>
  <c r="R111" i="4"/>
  <c r="U111" i="4" s="1"/>
  <c r="I112" i="4" s="1"/>
  <c r="K112" i="4" s="1"/>
  <c r="V111" i="4" l="1"/>
  <c r="J112" i="4" s="1"/>
  <c r="Y112" i="4" s="1"/>
  <c r="L112" i="4"/>
  <c r="M112" i="4" l="1"/>
  <c r="O112" i="4" s="1"/>
  <c r="S112" i="4" l="1"/>
  <c r="G113" i="4" s="1"/>
  <c r="Q112" i="4"/>
  <c r="T112" i="4" s="1"/>
  <c r="F113" i="4" s="1"/>
  <c r="N113" i="4" s="1"/>
  <c r="H113" i="4" l="1"/>
  <c r="R112" i="4"/>
  <c r="V112" i="4" s="1"/>
  <c r="J113" i="4" s="1"/>
  <c r="Y113" i="4" s="1"/>
  <c r="X113" i="4"/>
  <c r="U112" i="4" l="1"/>
  <c r="I113" i="4" s="1"/>
  <c r="K113" i="4" s="1"/>
  <c r="L113" i="4" l="1"/>
  <c r="M113" i="4" s="1"/>
  <c r="O113" i="4" s="1"/>
  <c r="S113" i="4" l="1"/>
  <c r="G114" i="4" s="1"/>
  <c r="Q113" i="4"/>
  <c r="T113" i="4" s="1"/>
  <c r="F114" i="4" s="1"/>
  <c r="N114" i="4" s="1"/>
  <c r="H114" i="4" l="1"/>
  <c r="X114" i="4"/>
  <c r="R113" i="4"/>
  <c r="U113" i="4" s="1"/>
  <c r="I114" i="4" s="1"/>
  <c r="V113" i="4" l="1"/>
  <c r="J114" i="4" s="1"/>
  <c r="Y114" i="4" s="1"/>
  <c r="L114" i="4"/>
  <c r="K114" i="4"/>
  <c r="M114" i="4" l="1"/>
  <c r="O114" i="4" s="1"/>
  <c r="Q114" i="4" s="1"/>
  <c r="T114" i="4" s="1"/>
  <c r="F115" i="4" s="1"/>
  <c r="N115" i="4" s="1"/>
  <c r="S114" i="4" l="1"/>
  <c r="G115" i="4" s="1"/>
  <c r="X115" i="4" s="1"/>
  <c r="H115" i="4"/>
  <c r="R114" i="4"/>
  <c r="V114" i="4" l="1"/>
  <c r="J115" i="4" s="1"/>
  <c r="Y115" i="4" s="1"/>
  <c r="U114" i="4"/>
  <c r="I115" i="4" s="1"/>
  <c r="K115" i="4" s="1"/>
  <c r="L115" i="4" l="1"/>
  <c r="M115" i="4" l="1"/>
  <c r="O115" i="4" s="1"/>
  <c r="S115" i="4" s="1"/>
  <c r="Q115" i="4" l="1"/>
  <c r="T115" i="4" s="1"/>
  <c r="F116" i="4" s="1"/>
  <c r="N116" i="4" s="1"/>
  <c r="G116" i="4"/>
  <c r="H116" i="4" l="1"/>
  <c r="R115" i="4"/>
  <c r="X116" i="4"/>
  <c r="U115" i="4" l="1"/>
  <c r="I116" i="4" s="1"/>
  <c r="V115" i="4"/>
  <c r="J116" i="4" s="1"/>
  <c r="Y116" i="4" s="1"/>
  <c r="L116" i="4" l="1"/>
  <c r="K116" i="4"/>
  <c r="M116" i="4" l="1"/>
  <c r="O116" i="4" s="1"/>
  <c r="Q116" i="4" l="1"/>
  <c r="S116" i="4"/>
  <c r="G117" i="4" s="1"/>
  <c r="T116" i="4" l="1"/>
  <c r="F117" i="4" s="1"/>
  <c r="N117" i="4" s="1"/>
  <c r="R116" i="4"/>
  <c r="V116" i="4" l="1"/>
  <c r="J117" i="4" s="1"/>
  <c r="Y117" i="4" s="1"/>
  <c r="U116" i="4"/>
  <c r="I117" i="4" s="1"/>
  <c r="H117" i="4"/>
  <c r="X117" i="4"/>
  <c r="K117" i="4" l="1"/>
  <c r="L117" i="4"/>
  <c r="M117" i="4" l="1"/>
  <c r="O117" i="4" s="1"/>
  <c r="S117" i="4" s="1"/>
  <c r="G118" i="4" s="1"/>
  <c r="Q117" i="4" l="1"/>
  <c r="T117" i="4" s="1"/>
  <c r="F118" i="4" s="1"/>
  <c r="N118" i="4" s="1"/>
  <c r="X118" i="4" l="1"/>
  <c r="H118" i="4"/>
  <c r="R117" i="4"/>
  <c r="U117" i="4" l="1"/>
  <c r="I118" i="4" s="1"/>
  <c r="K118" i="4" s="1"/>
  <c r="V117" i="4"/>
  <c r="J118" i="4" s="1"/>
  <c r="Y118" i="4" s="1"/>
  <c r="L118" i="4" l="1"/>
  <c r="M118" i="4" s="1"/>
  <c r="O118" i="4" s="1"/>
  <c r="S118" i="4" s="1"/>
  <c r="G119" i="4" s="1"/>
  <c r="Q118" i="4" l="1"/>
  <c r="T118" i="4" s="1"/>
  <c r="F119" i="4" s="1"/>
  <c r="N119" i="4" s="1"/>
  <c r="R118" i="4" l="1"/>
  <c r="H119" i="4"/>
  <c r="X119" i="4"/>
  <c r="V118" i="4" l="1"/>
  <c r="J119" i="4" s="1"/>
  <c r="Y119" i="4" s="1"/>
  <c r="U118" i="4"/>
  <c r="I119" i="4" s="1"/>
  <c r="K119" i="4" l="1"/>
  <c r="L119" i="4"/>
  <c r="M119" i="4" l="1"/>
  <c r="O119" i="4" s="1"/>
  <c r="S119" i="4" s="1"/>
  <c r="G120" i="4" s="1"/>
  <c r="Q119" i="4" l="1"/>
  <c r="T119" i="4" s="1"/>
  <c r="F120" i="4" s="1"/>
  <c r="N120" i="4" s="1"/>
  <c r="X120" i="4" l="1"/>
  <c r="R119" i="4"/>
  <c r="H120" i="4"/>
  <c r="U119" i="4" l="1"/>
  <c r="I120" i="4" s="1"/>
  <c r="K120" i="4" s="1"/>
  <c r="V119" i="4"/>
  <c r="J120" i="4" s="1"/>
  <c r="Y120" i="4" s="1"/>
  <c r="L120" i="4" l="1"/>
  <c r="M120" i="4" s="1"/>
  <c r="O120" i="4" s="1"/>
  <c r="S120" i="4" l="1"/>
  <c r="G121" i="4" s="1"/>
  <c r="Q120" i="4"/>
  <c r="T120" i="4" s="1"/>
  <c r="F121" i="4" s="1"/>
  <c r="N121" i="4" s="1"/>
  <c r="X121" i="4" l="1"/>
  <c r="H121" i="4"/>
  <c r="R120" i="4"/>
  <c r="U120" i="4" l="1"/>
  <c r="I121" i="4" s="1"/>
  <c r="K121" i="4" s="1"/>
  <c r="V120" i="4"/>
  <c r="J121" i="4" s="1"/>
  <c r="Y121" i="4" s="1"/>
  <c r="L121" i="4" l="1"/>
  <c r="M121" i="4" s="1"/>
  <c r="O121" i="4" s="1"/>
  <c r="Q121" i="4" l="1"/>
  <c r="S121" i="4"/>
  <c r="G122" i="4" s="1"/>
  <c r="T121" i="4" l="1"/>
  <c r="F122" i="4" s="1"/>
  <c r="N122" i="4" s="1"/>
  <c r="R121" i="4"/>
  <c r="U121" i="4" l="1"/>
  <c r="I122" i="4" s="1"/>
  <c r="L122" i="4" s="1"/>
  <c r="V121" i="4"/>
  <c r="J122" i="4" s="1"/>
  <c r="Y122" i="4" s="1"/>
  <c r="H122" i="4"/>
  <c r="X122" i="4"/>
  <c r="K122" i="4" l="1"/>
  <c r="M122" i="4" s="1"/>
  <c r="O122" i="4" s="1"/>
  <c r="S122" i="4" s="1"/>
  <c r="G123" i="4" s="1"/>
  <c r="Q122" i="4" l="1"/>
  <c r="T122" i="4" s="1"/>
  <c r="F123" i="4" s="1"/>
  <c r="N123" i="4" s="1"/>
  <c r="X123" i="4" l="1"/>
  <c r="H123" i="4"/>
  <c r="R122" i="4"/>
  <c r="U122" i="4" s="1"/>
  <c r="I123" i="4" s="1"/>
  <c r="K123" i="4" s="1"/>
  <c r="V122" i="4" l="1"/>
  <c r="J123" i="4" s="1"/>
  <c r="Y123" i="4" s="1"/>
  <c r="L123" i="4"/>
  <c r="M123" i="4" s="1"/>
  <c r="O123" i="4" s="1"/>
  <c r="Q123" i="4" s="1"/>
  <c r="T123" i="4" s="1"/>
  <c r="F124" i="4" s="1"/>
  <c r="N124" i="4" s="1"/>
  <c r="S123" i="4" l="1"/>
  <c r="G124" i="4" s="1"/>
  <c r="X124" i="4" s="1"/>
  <c r="R123" i="4"/>
  <c r="H124" i="4"/>
  <c r="U123" i="4" l="1"/>
  <c r="I124" i="4" s="1"/>
  <c r="K124" i="4" s="1"/>
  <c r="V123" i="4"/>
  <c r="J124" i="4" s="1"/>
  <c r="Y124" i="4" s="1"/>
  <c r="L124" i="4" l="1"/>
  <c r="M124" i="4" s="1"/>
  <c r="O124" i="4" s="1"/>
  <c r="Q124" i="4" s="1"/>
  <c r="T124" i="4" s="1"/>
  <c r="F125" i="4" s="1"/>
  <c r="N125" i="4" s="1"/>
  <c r="S124" i="4" l="1"/>
  <c r="G125" i="4" s="1"/>
  <c r="X125" i="4" s="1"/>
  <c r="R124" i="4"/>
  <c r="H125" i="4"/>
  <c r="U124" i="4" l="1"/>
  <c r="I125" i="4" s="1"/>
  <c r="K125" i="4" s="1"/>
  <c r="V124" i="4"/>
  <c r="J125" i="4" s="1"/>
  <c r="Y125" i="4" s="1"/>
  <c r="L125" i="4" l="1"/>
  <c r="M125" i="4" s="1"/>
  <c r="O125" i="4" s="1"/>
  <c r="S125" i="4" s="1"/>
  <c r="G126" i="4" s="1"/>
  <c r="Q125" i="4" l="1"/>
  <c r="T125" i="4" s="1"/>
  <c r="F126" i="4" s="1"/>
  <c r="N126" i="4" s="1"/>
  <c r="H126" i="4" l="1"/>
  <c r="X126" i="4"/>
  <c r="R125" i="4"/>
  <c r="U125" i="4" s="1"/>
  <c r="I126" i="4" s="1"/>
  <c r="K126" i="4" s="1"/>
  <c r="V125" i="4" l="1"/>
  <c r="J126" i="4" s="1"/>
  <c r="Y126" i="4" s="1"/>
  <c r="L126" i="4"/>
  <c r="M126" i="4" s="1"/>
  <c r="O126" i="4" s="1"/>
  <c r="Q126" i="4" l="1"/>
  <c r="T126" i="4" s="1"/>
  <c r="F127" i="4" s="1"/>
  <c r="N127" i="4" s="1"/>
  <c r="S126" i="4"/>
  <c r="G127" i="4" s="1"/>
  <c r="X127" i="4" l="1"/>
  <c r="H127" i="4"/>
  <c r="R126" i="4"/>
  <c r="U126" i="4" l="1"/>
  <c r="I127" i="4" s="1"/>
  <c r="K127" i="4" s="1"/>
  <c r="V126" i="4"/>
  <c r="J127" i="4" s="1"/>
  <c r="Y127" i="4" s="1"/>
  <c r="L127" i="4" l="1"/>
  <c r="M127" i="4" s="1"/>
  <c r="O127" i="4" s="1"/>
  <c r="S127" i="4" s="1"/>
  <c r="G128" i="4" s="1"/>
  <c r="Q127" i="4" l="1"/>
  <c r="T127" i="4" s="1"/>
  <c r="F128" i="4" s="1"/>
  <c r="N128" i="4" s="1"/>
  <c r="R127" i="4" l="1"/>
  <c r="X128" i="4"/>
  <c r="H128" i="4"/>
  <c r="U127" i="4" l="1"/>
  <c r="I128" i="4" s="1"/>
  <c r="V127" i="4"/>
  <c r="J128" i="4" s="1"/>
  <c r="Y128" i="4" s="1"/>
  <c r="K128" i="4" l="1"/>
  <c r="L128" i="4"/>
  <c r="M128" i="4" l="1"/>
  <c r="O128" i="4" s="1"/>
  <c r="S128" i="4" s="1"/>
  <c r="G129" i="4" s="1"/>
  <c r="Q128" i="4" l="1"/>
  <c r="T128" i="4" s="1"/>
  <c r="F129" i="4" s="1"/>
  <c r="N129" i="4" s="1"/>
  <c r="R128" i="4" l="1"/>
  <c r="U128" i="4" s="1"/>
  <c r="I129" i="4" s="1"/>
  <c r="H129" i="4"/>
  <c r="X129" i="4"/>
  <c r="V128" i="4" l="1"/>
  <c r="J129" i="4" s="1"/>
  <c r="Y129" i="4" s="1"/>
  <c r="K129" i="4"/>
  <c r="L129" i="4"/>
  <c r="M129" i="4" l="1"/>
  <c r="O129" i="4" s="1"/>
  <c r="Q129" i="4" s="1"/>
  <c r="T129" i="4" s="1"/>
  <c r="F130" i="4" s="1"/>
  <c r="N130" i="4" s="1"/>
  <c r="S129" i="4" l="1"/>
  <c r="G130" i="4" s="1"/>
  <c r="X130" i="4" s="1"/>
  <c r="R129" i="4"/>
  <c r="U129" i="4" s="1"/>
  <c r="I130" i="4" s="1"/>
  <c r="H130" i="4"/>
  <c r="V129" i="4" l="1"/>
  <c r="J130" i="4" s="1"/>
  <c r="Y130" i="4" s="1"/>
  <c r="L130" i="4"/>
  <c r="K130" i="4"/>
  <c r="M130" i="4" l="1"/>
  <c r="O130" i="4" s="1"/>
  <c r="S130" i="4" l="1"/>
  <c r="G131" i="4" s="1"/>
  <c r="Q130" i="4"/>
  <c r="T130" i="4" s="1"/>
  <c r="F131" i="4" s="1"/>
  <c r="N131" i="4" s="1"/>
  <c r="R130" i="4" l="1"/>
  <c r="U130" i="4" s="1"/>
  <c r="I131" i="4" s="1"/>
  <c r="X131" i="4"/>
  <c r="H131" i="4"/>
  <c r="V130" i="4" l="1"/>
  <c r="J131" i="4" s="1"/>
  <c r="Y131" i="4" s="1"/>
  <c r="K131" i="4"/>
  <c r="L131" i="4"/>
  <c r="M131" i="4" l="1"/>
  <c r="O131" i="4" s="1"/>
  <c r="S131" i="4" s="1"/>
  <c r="G132" i="4" s="1"/>
  <c r="Q131" i="4" l="1"/>
  <c r="T131" i="4" s="1"/>
  <c r="F132" i="4" s="1"/>
  <c r="N132" i="4" s="1"/>
  <c r="H132" i="4" l="1"/>
  <c r="X132" i="4"/>
  <c r="R131" i="4"/>
  <c r="U131" i="4" s="1"/>
  <c r="I132" i="4" s="1"/>
  <c r="L132" i="4" s="1"/>
  <c r="V131" i="4" l="1"/>
  <c r="J132" i="4" s="1"/>
  <c r="Y132" i="4" s="1"/>
  <c r="K132" i="4"/>
  <c r="M132" i="4" s="1"/>
  <c r="O132" i="4" s="1"/>
  <c r="Q132" i="4" s="1"/>
  <c r="R132" i="4" s="1"/>
  <c r="V132" i="4" s="1"/>
  <c r="J133" i="4" l="1"/>
  <c r="T132" i="4"/>
  <c r="F133" i="4" s="1"/>
  <c r="N133" i="4" s="1"/>
  <c r="S132" i="4"/>
  <c r="G133" i="4" s="1"/>
  <c r="U132" i="4"/>
  <c r="I133" i="4" s="1"/>
  <c r="L133" i="4" l="1"/>
  <c r="K133" i="4"/>
  <c r="Y133" i="4"/>
  <c r="X133" i="4"/>
  <c r="H133" i="4"/>
  <c r="M133" i="4" l="1"/>
  <c r="O133" i="4" s="1"/>
  <c r="S133" i="4" s="1"/>
  <c r="G134" i="4" s="1"/>
  <c r="Q133" i="4" l="1"/>
  <c r="T133" i="4" s="1"/>
  <c r="F134" i="4" s="1"/>
  <c r="N134" i="4" s="1"/>
  <c r="X134" i="4" l="1"/>
  <c r="R133" i="4"/>
  <c r="H134" i="4"/>
  <c r="U133" i="4" l="1"/>
  <c r="I134" i="4" s="1"/>
  <c r="K134" i="4" s="1"/>
  <c r="V133" i="4"/>
  <c r="J134" i="4" s="1"/>
  <c r="Y134" i="4" s="1"/>
  <c r="L134" i="4" l="1"/>
  <c r="M134" i="4" s="1"/>
  <c r="O134" i="4" s="1"/>
  <c r="S134" i="4" s="1"/>
  <c r="G135" i="4" s="1"/>
  <c r="Q134" i="4" l="1"/>
  <c r="T134" i="4" s="1"/>
  <c r="F135" i="4" s="1"/>
  <c r="N135" i="4" s="1"/>
  <c r="H135" i="4" l="1"/>
  <c r="X135" i="4"/>
  <c r="R134" i="4"/>
  <c r="U134" i="4" l="1"/>
  <c r="I135" i="4" s="1"/>
  <c r="V134" i="4"/>
  <c r="J135" i="4" s="1"/>
  <c r="Y135" i="4" s="1"/>
  <c r="L135" i="4" l="1"/>
  <c r="K135" i="4"/>
  <c r="M135" i="4" l="1"/>
  <c r="O135" i="4" s="1"/>
  <c r="S135" i="4" s="1"/>
  <c r="G136" i="4" s="1"/>
  <c r="Q135" i="4" l="1"/>
  <c r="T135" i="4" s="1"/>
  <c r="F136" i="4" s="1"/>
  <c r="N136" i="4" s="1"/>
  <c r="H136" i="4" l="1"/>
  <c r="X136" i="4"/>
  <c r="R135" i="4"/>
  <c r="V135" i="4" s="1"/>
  <c r="J136" i="4" s="1"/>
  <c r="Y136" i="4" s="1"/>
  <c r="U135" i="4" l="1"/>
  <c r="I136" i="4" s="1"/>
  <c r="K136" i="4" s="1"/>
  <c r="L136" i="4" l="1"/>
  <c r="M136" i="4" s="1"/>
  <c r="O136" i="4" s="1"/>
  <c r="Q136" i="4" s="1"/>
  <c r="T136" i="4" s="1"/>
  <c r="F137" i="4" s="1"/>
  <c r="N137" i="4" s="1"/>
  <c r="S136" i="4" l="1"/>
  <c r="G137" i="4" s="1"/>
  <c r="X137" i="4" s="1"/>
  <c r="H137" i="4"/>
  <c r="R136" i="4"/>
  <c r="V136" i="4" l="1"/>
  <c r="J137" i="4" s="1"/>
  <c r="Y137" i="4" s="1"/>
  <c r="U136" i="4"/>
  <c r="I137" i="4" s="1"/>
  <c r="L137" i="4" l="1"/>
  <c r="K137" i="4"/>
  <c r="M137" i="4" l="1"/>
  <c r="O137" i="4" s="1"/>
  <c r="Q137" i="4" s="1"/>
  <c r="T137" i="4" s="1"/>
  <c r="F138" i="4" s="1"/>
  <c r="N138" i="4" s="1"/>
  <c r="S137" i="4" l="1"/>
  <c r="G138" i="4" s="1"/>
  <c r="X138" i="4" s="1"/>
  <c r="H138" i="4"/>
  <c r="R137" i="4"/>
  <c r="V137" i="4" l="1"/>
  <c r="J138" i="4" s="1"/>
  <c r="Y138" i="4" s="1"/>
  <c r="U137" i="4"/>
  <c r="I138" i="4" s="1"/>
  <c r="K138" i="4" l="1"/>
  <c r="L138" i="4"/>
  <c r="M138" i="4" l="1"/>
  <c r="O138" i="4" s="1"/>
  <c r="S138" i="4" l="1"/>
  <c r="G139" i="4" s="1"/>
  <c r="Q138" i="4"/>
  <c r="T138" i="4" s="1"/>
  <c r="F139" i="4" s="1"/>
  <c r="N139" i="4" s="1"/>
  <c r="R138" i="4" l="1"/>
  <c r="X139" i="4"/>
  <c r="H139" i="4"/>
  <c r="U138" i="4" l="1"/>
  <c r="I139" i="4" s="1"/>
  <c r="K139" i="4" s="1"/>
  <c r="V138" i="4"/>
  <c r="J139" i="4" s="1"/>
  <c r="Y139" i="4" s="1"/>
  <c r="L139" i="4" l="1"/>
  <c r="M139" i="4" s="1"/>
  <c r="O139" i="4" s="1"/>
  <c r="S139" i="4" s="1"/>
  <c r="G140" i="4" s="1"/>
  <c r="Q139" i="4" l="1"/>
  <c r="T139" i="4" s="1"/>
  <c r="F140" i="4" s="1"/>
  <c r="N140" i="4" s="1"/>
  <c r="R139" i="4" l="1"/>
  <c r="V139" i="4" s="1"/>
  <c r="J140" i="4" s="1"/>
  <c r="Y140" i="4" s="1"/>
  <c r="X140" i="4"/>
  <c r="H140" i="4"/>
  <c r="U139" i="4" l="1"/>
  <c r="I140" i="4" s="1"/>
  <c r="L140" i="4" s="1"/>
  <c r="K140" i="4" l="1"/>
  <c r="M140" i="4" s="1"/>
  <c r="O140" i="4" s="1"/>
  <c r="Q140" i="4" s="1"/>
  <c r="T140" i="4" s="1"/>
  <c r="F141" i="4" s="1"/>
  <c r="N141" i="4" s="1"/>
  <c r="H141" i="4" l="1"/>
  <c r="R140" i="4"/>
  <c r="S140" i="4"/>
  <c r="G141" i="4" s="1"/>
  <c r="X141" i="4" s="1"/>
  <c r="U140" i="4" l="1"/>
  <c r="I141" i="4" s="1"/>
  <c r="L141" i="4" s="1"/>
  <c r="V140" i="4"/>
  <c r="J141" i="4" s="1"/>
  <c r="Y141" i="4" s="1"/>
  <c r="K141" i="4" l="1"/>
  <c r="M141" i="4" s="1"/>
  <c r="O141" i="4" s="1"/>
  <c r="Q141" i="4" s="1"/>
  <c r="T141" i="4" s="1"/>
  <c r="F142" i="4" s="1"/>
  <c r="N142" i="4" s="1"/>
  <c r="H142" i="4" l="1"/>
  <c r="R141" i="4"/>
  <c r="V141" i="4" s="1"/>
  <c r="J142" i="4" s="1"/>
  <c r="S141" i="4"/>
  <c r="G142" i="4" s="1"/>
  <c r="X142" i="4" s="1"/>
  <c r="U141" i="4" l="1"/>
  <c r="I142" i="4" s="1"/>
  <c r="L142" i="4" s="1"/>
  <c r="Y142" i="4"/>
  <c r="K142" i="4" l="1"/>
  <c r="M142" i="4" s="1"/>
  <c r="O142" i="4" s="1"/>
  <c r="Q142" i="4" s="1"/>
  <c r="T142" i="4" s="1"/>
  <c r="F143" i="4" s="1"/>
  <c r="N143" i="4" s="1"/>
  <c r="S142" i="4" l="1"/>
  <c r="G143" i="4" s="1"/>
  <c r="X143" i="4" s="1"/>
  <c r="H143" i="4"/>
  <c r="R142" i="4"/>
  <c r="V142" i="4" s="1"/>
  <c r="J143" i="4" s="1"/>
  <c r="Y143" i="4" l="1"/>
  <c r="U142" i="4"/>
  <c r="I143" i="4" s="1"/>
  <c r="K143" i="4" s="1"/>
  <c r="L143" i="4" l="1"/>
  <c r="M143" i="4" s="1"/>
  <c r="O143" i="4" s="1"/>
  <c r="Q143" i="4" s="1"/>
  <c r="T143" i="4" s="1"/>
  <c r="F144" i="4" s="1"/>
  <c r="N144" i="4" s="1"/>
  <c r="H144" i="4" l="1"/>
  <c r="R143" i="4"/>
  <c r="U143" i="4" s="1"/>
  <c r="I144" i="4" s="1"/>
  <c r="K144" i="4" s="1"/>
  <c r="S143" i="4"/>
  <c r="G144" i="4" s="1"/>
  <c r="X144" i="4" s="1"/>
  <c r="V143" i="4"/>
  <c r="J144" i="4" s="1"/>
  <c r="Y144" i="4" l="1"/>
  <c r="L144" i="4"/>
  <c r="M144" i="4" s="1"/>
  <c r="O144" i="4" s="1"/>
  <c r="Q144" i="4" s="1"/>
  <c r="T144" i="4" s="1"/>
  <c r="F145" i="4" s="1"/>
  <c r="N145" i="4" s="1"/>
  <c r="H145" i="4" l="1"/>
  <c r="R144" i="4"/>
  <c r="V144" i="4" s="1"/>
  <c r="J145" i="4" s="1"/>
  <c r="S144" i="4"/>
  <c r="G145" i="4" s="1"/>
  <c r="X145" i="4" s="1"/>
  <c r="U144" i="4" l="1"/>
  <c r="I145" i="4" s="1"/>
  <c r="K145" i="4" s="1"/>
  <c r="Y145" i="4"/>
  <c r="L145" i="4" l="1"/>
  <c r="M145" i="4" s="1"/>
  <c r="O145" i="4" s="1"/>
  <c r="Q145" i="4" s="1"/>
  <c r="T145" i="4" s="1"/>
  <c r="F146" i="4" s="1"/>
  <c r="N146" i="4" s="1"/>
  <c r="H146" i="4" l="1"/>
  <c r="R145" i="4"/>
  <c r="V145" i="4" s="1"/>
  <c r="J146" i="4" s="1"/>
  <c r="S145" i="4"/>
  <c r="G146" i="4" s="1"/>
  <c r="X146" i="4" s="1"/>
  <c r="U145" i="4" l="1"/>
  <c r="I146" i="4" s="1"/>
  <c r="K146" i="4" s="1"/>
  <c r="Y146" i="4"/>
  <c r="L146" i="4" l="1"/>
  <c r="M146" i="4" s="1"/>
  <c r="O146" i="4" s="1"/>
  <c r="S146" i="4" s="1"/>
  <c r="G147" i="4" s="1"/>
  <c r="Q146" i="4" l="1"/>
  <c r="T146" i="4" s="1"/>
  <c r="F147" i="4" s="1"/>
  <c r="N147" i="4" s="1"/>
  <c r="H147" i="4" l="1"/>
  <c r="X147" i="4"/>
  <c r="R146" i="4"/>
  <c r="V146" i="4" s="1"/>
  <c r="J147" i="4" s="1"/>
  <c r="Y147" i="4" s="1"/>
  <c r="U146" i="4" l="1"/>
  <c r="I147" i="4" s="1"/>
  <c r="K147" i="4" s="1"/>
  <c r="L147" i="4" l="1"/>
  <c r="M147" i="4" s="1"/>
  <c r="O147" i="4" s="1"/>
  <c r="S147" i="4" s="1"/>
  <c r="G148" i="4" s="1"/>
  <c r="Q147" i="4" l="1"/>
  <c r="T147" i="4" s="1"/>
  <c r="F148" i="4" s="1"/>
  <c r="N148" i="4" s="1"/>
  <c r="H148" i="4" l="1"/>
  <c r="R147" i="4"/>
  <c r="U147" i="4" s="1"/>
  <c r="I148" i="4" s="1"/>
  <c r="X148" i="4"/>
  <c r="V147" i="4"/>
  <c r="J148" i="4" s="1"/>
  <c r="Y148" i="4" s="1"/>
  <c r="L148" i="4" l="1"/>
  <c r="K148" i="4"/>
  <c r="M148" i="4" l="1"/>
  <c r="O148" i="4" s="1"/>
  <c r="Q148" i="4" l="1"/>
  <c r="T148" i="4" s="1"/>
  <c r="F149" i="4" s="1"/>
  <c r="N149" i="4" s="1"/>
  <c r="S148" i="4"/>
  <c r="G149" i="4" s="1"/>
  <c r="R148" i="4" l="1"/>
  <c r="X149" i="4"/>
  <c r="H149" i="4"/>
  <c r="V148" i="4" l="1"/>
  <c r="J149" i="4" s="1"/>
  <c r="Y149" i="4" s="1"/>
  <c r="U148" i="4"/>
  <c r="I149" i="4" s="1"/>
  <c r="L149" i="4" l="1"/>
  <c r="K149" i="4"/>
  <c r="M149" i="4" l="1"/>
  <c r="O149" i="4" s="1"/>
  <c r="S149" i="4" s="1"/>
  <c r="G150" i="4" s="1"/>
  <c r="Q149" i="4" l="1"/>
  <c r="T149" i="4" s="1"/>
  <c r="F150" i="4" s="1"/>
  <c r="N150" i="4" s="1"/>
  <c r="H150" i="4" l="1"/>
  <c r="R149" i="4"/>
  <c r="U149" i="4" s="1"/>
  <c r="I150" i="4" s="1"/>
  <c r="X150" i="4"/>
  <c r="V149" i="4" l="1"/>
  <c r="J150" i="4" s="1"/>
  <c r="Y150" i="4" s="1"/>
  <c r="L150" i="4"/>
  <c r="K150" i="4"/>
  <c r="M150" i="4" l="1"/>
  <c r="O150" i="4" s="1"/>
  <c r="Q150" i="4" s="1"/>
  <c r="T150" i="4" s="1"/>
  <c r="F151" i="4" s="1"/>
  <c r="N151" i="4" s="1"/>
  <c r="S150" i="4" l="1"/>
  <c r="G151" i="4" s="1"/>
  <c r="X151" i="4" s="1"/>
  <c r="R150" i="4"/>
  <c r="H151" i="4"/>
  <c r="V150" i="4" l="1"/>
  <c r="J151" i="4" s="1"/>
  <c r="Y151" i="4" s="1"/>
  <c r="U150" i="4"/>
  <c r="I151" i="4" s="1"/>
  <c r="L151" i="4" l="1"/>
  <c r="K151" i="4"/>
  <c r="M151" i="4" l="1"/>
  <c r="O151" i="4" s="1"/>
  <c r="Q151" i="4" l="1"/>
  <c r="T151" i="4" s="1"/>
  <c r="F152" i="4" s="1"/>
  <c r="N152" i="4" s="1"/>
  <c r="S151" i="4"/>
  <c r="G152" i="4" s="1"/>
  <c r="H152" i="4" l="1"/>
  <c r="X152" i="4"/>
  <c r="R151" i="4"/>
  <c r="U151" i="4" l="1"/>
  <c r="I152" i="4" s="1"/>
  <c r="K152" i="4" s="1"/>
  <c r="V151" i="4"/>
  <c r="J152" i="4" s="1"/>
  <c r="Y152" i="4" s="1"/>
  <c r="L152" i="4" l="1"/>
  <c r="M152" i="4" s="1"/>
  <c r="O152" i="4" s="1"/>
  <c r="Q152" i="4" l="1"/>
  <c r="T152" i="4" s="1"/>
  <c r="F153" i="4" s="1"/>
  <c r="N153" i="4" s="1"/>
  <c r="S152" i="4"/>
  <c r="G153" i="4" s="1"/>
  <c r="H153" i="4" l="1"/>
  <c r="X153" i="4"/>
  <c r="R152" i="4"/>
  <c r="V152" i="4" l="1"/>
  <c r="J153" i="4" s="1"/>
  <c r="Y153" i="4" s="1"/>
  <c r="U152" i="4"/>
  <c r="I153" i="4" s="1"/>
  <c r="K153" i="4" l="1"/>
  <c r="L153" i="4"/>
  <c r="M153" i="4" l="1"/>
  <c r="O153" i="4" s="1"/>
  <c r="Q153" i="4" l="1"/>
  <c r="T153" i="4" s="1"/>
  <c r="F154" i="4" s="1"/>
  <c r="N154" i="4" s="1"/>
  <c r="S153" i="4"/>
  <c r="G154" i="4" s="1"/>
  <c r="R153" i="4" l="1"/>
  <c r="U153" i="4" s="1"/>
  <c r="I154" i="4" s="1"/>
  <c r="X154" i="4"/>
  <c r="H154" i="4"/>
  <c r="V153" i="4" l="1"/>
  <c r="J154" i="4" s="1"/>
  <c r="Y154" i="4" s="1"/>
  <c r="K154" i="4"/>
  <c r="L154" i="4"/>
  <c r="M154" i="4" l="1"/>
  <c r="O154" i="4" s="1"/>
  <c r="Q154" i="4" l="1"/>
  <c r="T154" i="4" s="1"/>
  <c r="F155" i="4" s="1"/>
  <c r="N155" i="4" s="1"/>
  <c r="S154" i="4"/>
  <c r="G155" i="4" s="1"/>
  <c r="R154" i="4" l="1"/>
  <c r="H155" i="4"/>
  <c r="X155" i="4"/>
  <c r="V154" i="4" l="1"/>
  <c r="J155" i="4" s="1"/>
  <c r="Y155" i="4" s="1"/>
  <c r="U154" i="4"/>
  <c r="I155" i="4" s="1"/>
  <c r="L155" i="4" l="1"/>
  <c r="K155" i="4"/>
  <c r="M155" i="4" l="1"/>
  <c r="O155" i="4" s="1"/>
  <c r="Q155" i="4" l="1"/>
  <c r="T155" i="4" s="1"/>
  <c r="F156" i="4" s="1"/>
  <c r="N156" i="4" s="1"/>
  <c r="S155" i="4"/>
  <c r="G156" i="4" s="1"/>
  <c r="R155" i="4" l="1"/>
  <c r="X156" i="4"/>
  <c r="H156" i="4"/>
  <c r="V155" i="4" l="1"/>
  <c r="J156" i="4" s="1"/>
  <c r="Y156" i="4" s="1"/>
  <c r="U155" i="4"/>
  <c r="I156" i="4" s="1"/>
  <c r="L156" i="4" l="1"/>
  <c r="K156" i="4"/>
  <c r="M156" i="4" l="1"/>
  <c r="O156" i="4" s="1"/>
  <c r="Q156" i="4" s="1"/>
  <c r="T156" i="4" s="1"/>
  <c r="F157" i="4" s="1"/>
  <c r="N157" i="4" s="1"/>
  <c r="S156" i="4" l="1"/>
  <c r="G157" i="4" s="1"/>
  <c r="R156" i="4"/>
  <c r="H157" i="4"/>
  <c r="U156" i="4" l="1"/>
  <c r="I157" i="4" s="1"/>
  <c r="K157" i="4" s="1"/>
  <c r="V156" i="4"/>
  <c r="J157" i="4" s="1"/>
  <c r="Y157" i="4" s="1"/>
  <c r="X157" i="4"/>
  <c r="L157" i="4" l="1"/>
  <c r="M157" i="4" s="1"/>
  <c r="O157" i="4" s="1"/>
  <c r="Q157" i="4" l="1"/>
  <c r="T157" i="4" s="1"/>
  <c r="F158" i="4" s="1"/>
  <c r="N158" i="4" s="1"/>
  <c r="S157" i="4"/>
  <c r="G158" i="4" s="1"/>
  <c r="R157" i="4" l="1"/>
  <c r="X158" i="4"/>
  <c r="H158" i="4"/>
  <c r="U157" i="4" l="1"/>
  <c r="I158" i="4" s="1"/>
  <c r="L158" i="4" s="1"/>
  <c r="V157" i="4"/>
  <c r="J158" i="4" s="1"/>
  <c r="Y158" i="4" s="1"/>
  <c r="K158" i="4" l="1"/>
  <c r="M158" i="4" s="1"/>
  <c r="O158" i="4" s="1"/>
  <c r="S158" i="4" l="1"/>
  <c r="G159" i="4" s="1"/>
  <c r="Q158" i="4"/>
  <c r="T158" i="4" s="1"/>
  <c r="F159" i="4" s="1"/>
  <c r="N159" i="4" s="1"/>
  <c r="R158" i="4" l="1"/>
  <c r="H159" i="4"/>
  <c r="X159" i="4"/>
  <c r="U158" i="4" l="1"/>
  <c r="I159" i="4" s="1"/>
  <c r="K159" i="4" s="1"/>
  <c r="V158" i="4"/>
  <c r="J159" i="4" s="1"/>
  <c r="Y159" i="4" s="1"/>
  <c r="L159" i="4" l="1"/>
  <c r="M159" i="4" s="1"/>
  <c r="O159" i="4" s="1"/>
  <c r="Q159" i="4" s="1"/>
  <c r="T159" i="4" s="1"/>
  <c r="F160" i="4" s="1"/>
  <c r="N160" i="4" s="1"/>
  <c r="H160" i="4" l="1"/>
  <c r="R159" i="4"/>
  <c r="S159" i="4"/>
  <c r="G160" i="4" s="1"/>
  <c r="X160" i="4" l="1"/>
  <c r="U159" i="4"/>
  <c r="I160" i="4" s="1"/>
  <c r="V159" i="4"/>
  <c r="J160" i="4" s="1"/>
  <c r="Y160" i="4" s="1"/>
  <c r="K160" i="4" l="1"/>
  <c r="L160" i="4"/>
  <c r="M160" i="4" l="1"/>
  <c r="O160" i="4" s="1"/>
  <c r="S160" i="4" s="1"/>
  <c r="G161" i="4" s="1"/>
  <c r="Q160" i="4" l="1"/>
  <c r="T160" i="4" s="1"/>
  <c r="F161" i="4" s="1"/>
  <c r="N161" i="4" s="1"/>
  <c r="H161" i="4" l="1"/>
  <c r="R160" i="4"/>
  <c r="X161" i="4"/>
  <c r="V160" i="4" l="1"/>
  <c r="J161" i="4" s="1"/>
  <c r="Y161" i="4" s="1"/>
  <c r="U160" i="4"/>
  <c r="I161" i="4" s="1"/>
  <c r="L161" i="4" l="1"/>
  <c r="K161" i="4"/>
  <c r="M161" i="4" l="1"/>
  <c r="O161" i="4" s="1"/>
  <c r="Q161" i="4" l="1"/>
  <c r="T161" i="4" s="1"/>
  <c r="F162" i="4" s="1"/>
  <c r="N162" i="4" s="1"/>
  <c r="S161" i="4"/>
  <c r="G162" i="4" s="1"/>
  <c r="R161" i="4" l="1"/>
  <c r="H162" i="4"/>
  <c r="X162" i="4"/>
  <c r="U161" i="4" l="1"/>
  <c r="I162" i="4" s="1"/>
  <c r="K162" i="4" s="1"/>
  <c r="V161" i="4"/>
  <c r="J162" i="4" s="1"/>
  <c r="Y162" i="4" s="1"/>
  <c r="L162" i="4" l="1"/>
  <c r="M162" i="4" s="1"/>
  <c r="O162" i="4" s="1"/>
  <c r="S162" i="4" s="1"/>
  <c r="G163" i="4" s="1"/>
  <c r="Q162" i="4" l="1"/>
  <c r="T162" i="4" s="1"/>
  <c r="F163" i="4" s="1"/>
  <c r="N163" i="4" s="1"/>
  <c r="X163" i="4" l="1"/>
  <c r="H163" i="4"/>
  <c r="R162" i="4"/>
  <c r="U162" i="4" l="1"/>
  <c r="I163" i="4" s="1"/>
  <c r="L163" i="4" s="1"/>
  <c r="V162" i="4"/>
  <c r="J163" i="4" s="1"/>
  <c r="Y163" i="4" s="1"/>
  <c r="K163" i="4" l="1"/>
  <c r="M163" i="4" s="1"/>
  <c r="O163" i="4" s="1"/>
  <c r="S163" i="4" s="1"/>
  <c r="G164" i="4" s="1"/>
  <c r="Q163" i="4" l="1"/>
  <c r="T163" i="4" s="1"/>
  <c r="F164" i="4" s="1"/>
  <c r="N164" i="4" s="1"/>
  <c r="X164" i="4" l="1"/>
  <c r="R163" i="4"/>
  <c r="H164" i="4"/>
  <c r="U163" i="4" l="1"/>
  <c r="I164" i="4" s="1"/>
  <c r="V163" i="4"/>
  <c r="J164" i="4" s="1"/>
  <c r="Y164" i="4" s="1"/>
  <c r="L164" i="4" l="1"/>
  <c r="K164" i="4"/>
  <c r="M164" i="4" l="1"/>
  <c r="O164" i="4" s="1"/>
  <c r="S164" i="4" l="1"/>
  <c r="G165" i="4" s="1"/>
  <c r="Q164" i="4"/>
  <c r="T164" i="4" s="1"/>
  <c r="F165" i="4" s="1"/>
  <c r="N165" i="4" s="1"/>
  <c r="X165" i="4" l="1"/>
  <c r="H165" i="4"/>
  <c r="R164" i="4"/>
  <c r="U164" i="4" l="1"/>
  <c r="I165" i="4" s="1"/>
  <c r="V164" i="4"/>
  <c r="J165" i="4" s="1"/>
  <c r="Y165" i="4" s="1"/>
  <c r="K165" i="4" l="1"/>
  <c r="L165" i="4"/>
  <c r="M165" i="4" l="1"/>
  <c r="O165" i="4" s="1"/>
  <c r="Q165" i="4" s="1"/>
  <c r="T165" i="4" s="1"/>
  <c r="F166" i="4" s="1"/>
  <c r="N166" i="4" s="1"/>
  <c r="S165" i="4" l="1"/>
  <c r="G166" i="4" s="1"/>
  <c r="X166" i="4" s="1"/>
  <c r="R165" i="4"/>
  <c r="H166" i="4"/>
  <c r="V165" i="4" l="1"/>
  <c r="J166" i="4" s="1"/>
  <c r="Y166" i="4" s="1"/>
  <c r="U165" i="4"/>
  <c r="I166" i="4" s="1"/>
  <c r="L166" i="4" l="1"/>
  <c r="K166" i="4"/>
  <c r="M166" i="4" l="1"/>
  <c r="O166" i="4" s="1"/>
  <c r="Q166" i="4" s="1"/>
  <c r="T166" i="4" s="1"/>
  <c r="F167" i="4" s="1"/>
  <c r="N167" i="4" s="1"/>
  <c r="S166" i="4" l="1"/>
  <c r="G167" i="4" s="1"/>
  <c r="X167" i="4" s="1"/>
  <c r="R166" i="4"/>
  <c r="H167" i="4"/>
  <c r="U166" i="4" l="1"/>
  <c r="I167" i="4" s="1"/>
  <c r="K167" i="4" s="1"/>
  <c r="V166" i="4"/>
  <c r="J167" i="4" s="1"/>
  <c r="Y167" i="4" s="1"/>
  <c r="L167" i="4" l="1"/>
  <c r="M167" i="4" s="1"/>
  <c r="O167" i="4" s="1"/>
  <c r="S167" i="4" s="1"/>
  <c r="G168" i="4" s="1"/>
  <c r="Q167" i="4" l="1"/>
  <c r="T167" i="4" s="1"/>
  <c r="F168" i="4" s="1"/>
  <c r="N168" i="4" s="1"/>
  <c r="H168" i="4" l="1"/>
  <c r="R167" i="4"/>
  <c r="V167" i="4" s="1"/>
  <c r="J168" i="4" s="1"/>
  <c r="Y168" i="4" s="1"/>
  <c r="X168" i="4"/>
  <c r="U167" i="4" l="1"/>
  <c r="I168" i="4" s="1"/>
  <c r="L168" i="4" s="1"/>
  <c r="K168" i="4" l="1"/>
  <c r="M168" i="4" s="1"/>
  <c r="O168" i="4" s="1"/>
  <c r="Q168" i="4" s="1"/>
  <c r="T168" i="4" s="1"/>
  <c r="F169" i="4" s="1"/>
  <c r="N169" i="4" s="1"/>
  <c r="R168" i="4" l="1"/>
  <c r="U168" i="4" s="1"/>
  <c r="I169" i="4" s="1"/>
  <c r="S168" i="4"/>
  <c r="G169" i="4" s="1"/>
  <c r="X169" i="4" s="1"/>
  <c r="H169" i="4"/>
  <c r="V168" i="4" l="1"/>
  <c r="J169" i="4" s="1"/>
  <c r="Y169" i="4" s="1"/>
  <c r="L169" i="4"/>
  <c r="K169" i="4"/>
  <c r="M169" i="4" l="1"/>
  <c r="O169" i="4" s="1"/>
  <c r="Q169" i="4" s="1"/>
  <c r="T169" i="4" s="1"/>
  <c r="F170" i="4" s="1"/>
  <c r="N170" i="4" s="1"/>
  <c r="S169" i="4" l="1"/>
  <c r="G170" i="4" s="1"/>
  <c r="X170" i="4" s="1"/>
  <c r="R169" i="4"/>
  <c r="H170" i="4"/>
  <c r="U169" i="4" l="1"/>
  <c r="I170" i="4" s="1"/>
  <c r="V169" i="4"/>
  <c r="J170" i="4" s="1"/>
  <c r="Y170" i="4" s="1"/>
  <c r="K170" i="4" l="1"/>
  <c r="L170" i="4"/>
  <c r="M170" i="4" l="1"/>
  <c r="O170" i="4" s="1"/>
  <c r="S170" i="4" l="1"/>
  <c r="G171" i="4" s="1"/>
  <c r="Q170" i="4"/>
  <c r="T170" i="4" s="1"/>
  <c r="F171" i="4" s="1"/>
  <c r="N171" i="4" s="1"/>
  <c r="H171" i="4" l="1"/>
  <c r="X171" i="4"/>
  <c r="R170" i="4"/>
  <c r="U170" i="4" l="1"/>
  <c r="I171" i="4" s="1"/>
  <c r="V170" i="4"/>
  <c r="J171" i="4" s="1"/>
  <c r="Y171" i="4" s="1"/>
  <c r="K171" i="4" l="1"/>
  <c r="L171" i="4"/>
  <c r="M171" i="4" l="1"/>
  <c r="O171" i="4" s="1"/>
  <c r="Q171" i="4" l="1"/>
  <c r="T171" i="4" s="1"/>
  <c r="F172" i="4" s="1"/>
  <c r="N172" i="4" s="1"/>
  <c r="S171" i="4"/>
  <c r="G172" i="4" s="1"/>
  <c r="X172" i="4" l="1"/>
  <c r="H172" i="4"/>
  <c r="R171" i="4"/>
  <c r="V171" i="4" l="1"/>
  <c r="J172" i="4" s="1"/>
  <c r="Y172" i="4" s="1"/>
  <c r="U171" i="4"/>
  <c r="I172" i="4" s="1"/>
  <c r="L172" i="4" l="1"/>
  <c r="K172" i="4"/>
  <c r="M172" i="4" l="1"/>
  <c r="O172" i="4" s="1"/>
  <c r="Q172" i="4" s="1"/>
  <c r="T172" i="4" s="1"/>
  <c r="F173" i="4" s="1"/>
  <c r="N173" i="4" s="1"/>
  <c r="S172" i="4" l="1"/>
  <c r="G173" i="4" s="1"/>
  <c r="X173" i="4" s="1"/>
  <c r="H173" i="4"/>
  <c r="R172" i="4"/>
  <c r="V172" i="4" l="1"/>
  <c r="J173" i="4" s="1"/>
  <c r="Y173" i="4" s="1"/>
  <c r="U172" i="4"/>
  <c r="I173" i="4" s="1"/>
  <c r="L173" i="4" l="1"/>
  <c r="K173" i="4"/>
  <c r="M173" i="4" l="1"/>
  <c r="O173" i="4" s="1"/>
  <c r="Q173" i="4" s="1"/>
  <c r="T173" i="4" s="1"/>
  <c r="F174" i="4" s="1"/>
  <c r="N174" i="4" s="1"/>
  <c r="S173" i="4" l="1"/>
  <c r="G174" i="4" s="1"/>
  <c r="X174" i="4" s="1"/>
  <c r="R173" i="4"/>
  <c r="U173" i="4" s="1"/>
  <c r="I174" i="4" s="1"/>
  <c r="H174" i="4"/>
  <c r="V173" i="4" l="1"/>
  <c r="J174" i="4" s="1"/>
  <c r="Y174" i="4" s="1"/>
  <c r="L174" i="4"/>
  <c r="K174" i="4"/>
  <c r="M174" i="4" l="1"/>
  <c r="O174" i="4" s="1"/>
  <c r="Q174" i="4" l="1"/>
  <c r="T174" i="4" s="1"/>
  <c r="F175" i="4" s="1"/>
  <c r="N175" i="4" s="1"/>
  <c r="S174" i="4"/>
  <c r="G175" i="4" s="1"/>
  <c r="R174" i="4" l="1"/>
  <c r="V174" i="4" s="1"/>
  <c r="J175" i="4" s="1"/>
  <c r="Y175" i="4" s="1"/>
  <c r="X175" i="4"/>
  <c r="H175" i="4"/>
  <c r="U174" i="4" l="1"/>
  <c r="I175" i="4" s="1"/>
  <c r="L175" i="4" s="1"/>
  <c r="K175" i="4" l="1"/>
  <c r="M175" i="4" s="1"/>
  <c r="O175" i="4" s="1"/>
  <c r="Q175" i="4" l="1"/>
  <c r="T175" i="4" s="1"/>
  <c r="F176" i="4" s="1"/>
  <c r="N176" i="4" s="1"/>
  <c r="S175" i="4"/>
  <c r="G176" i="4" s="1"/>
  <c r="R175" i="4" l="1"/>
  <c r="H176" i="4"/>
  <c r="X176" i="4"/>
  <c r="V175" i="4" l="1"/>
  <c r="J176" i="4" s="1"/>
  <c r="Y176" i="4" s="1"/>
  <c r="U175" i="4"/>
  <c r="I176" i="4" s="1"/>
  <c r="K176" i="4" l="1"/>
  <c r="L176" i="4"/>
  <c r="M176" i="4" l="1"/>
  <c r="O176" i="4" s="1"/>
  <c r="S176" i="4" s="1"/>
  <c r="G177" i="4" s="1"/>
  <c r="Q176" i="4" l="1"/>
  <c r="T176" i="4" s="1"/>
  <c r="F177" i="4" s="1"/>
  <c r="N177" i="4" s="1"/>
  <c r="H177" i="4" l="1"/>
  <c r="R176" i="4"/>
  <c r="X177" i="4"/>
  <c r="V176" i="4" l="1"/>
  <c r="J177" i="4" s="1"/>
  <c r="Y177" i="4" s="1"/>
  <c r="U176" i="4"/>
  <c r="I177" i="4" s="1"/>
  <c r="K177" i="4" l="1"/>
  <c r="L177" i="4"/>
  <c r="M177" i="4" l="1"/>
  <c r="O177" i="4" s="1"/>
  <c r="Q177" i="4" l="1"/>
  <c r="T177" i="4" s="1"/>
  <c r="F178" i="4" s="1"/>
  <c r="N178" i="4" s="1"/>
  <c r="S177" i="4"/>
  <c r="G178" i="4" s="1"/>
  <c r="R177" i="4" l="1"/>
  <c r="V177" i="4" s="1"/>
  <c r="J178" i="4" s="1"/>
  <c r="Y178" i="4" s="1"/>
  <c r="X178" i="4"/>
  <c r="H178" i="4"/>
  <c r="U177" i="4" l="1"/>
  <c r="I178" i="4" s="1"/>
  <c r="L178" i="4" s="1"/>
  <c r="K178" i="4" l="1"/>
  <c r="M178" i="4" s="1"/>
  <c r="O178" i="4" s="1"/>
  <c r="S178" i="4" s="1"/>
  <c r="G179" i="4" s="1"/>
  <c r="Q178" i="4" l="1"/>
  <c r="T178" i="4" s="1"/>
  <c r="F179" i="4" s="1"/>
  <c r="N179" i="4" s="1"/>
  <c r="H179" i="4" l="1"/>
  <c r="R178" i="4"/>
  <c r="X179" i="4"/>
  <c r="V178" i="4" l="1"/>
  <c r="J179" i="4" s="1"/>
  <c r="Y179" i="4" s="1"/>
  <c r="U178" i="4"/>
  <c r="I179" i="4" s="1"/>
  <c r="K179" i="4" l="1"/>
  <c r="L179" i="4"/>
  <c r="M179" i="4" l="1"/>
  <c r="O179" i="4" s="1"/>
  <c r="Q179" i="4" s="1"/>
  <c r="T179" i="4" s="1"/>
  <c r="F180" i="4" s="1"/>
  <c r="N180" i="4" s="1"/>
  <c r="H180" i="4" l="1"/>
  <c r="R179" i="4"/>
  <c r="V179" i="4" s="1"/>
  <c r="J180" i="4" s="1"/>
  <c r="S179" i="4"/>
  <c r="G180" i="4" s="1"/>
  <c r="X180" i="4" s="1"/>
  <c r="U179" i="4" l="1"/>
  <c r="I180" i="4" s="1"/>
  <c r="L180" i="4" s="1"/>
  <c r="Y180" i="4"/>
  <c r="K180" i="4" l="1"/>
  <c r="M180" i="4" s="1"/>
  <c r="O180" i="4" s="1"/>
  <c r="S180" i="4" s="1"/>
  <c r="G181" i="4" s="1"/>
  <c r="Q180" i="4" l="1"/>
  <c r="T180" i="4" s="1"/>
  <c r="F181" i="4" s="1"/>
  <c r="N181" i="4" s="1"/>
  <c r="H181" i="4" l="1"/>
  <c r="X181" i="4"/>
  <c r="R180" i="4"/>
  <c r="U180" i="4" s="1"/>
  <c r="I181" i="4" s="1"/>
  <c r="L181" i="4" s="1"/>
  <c r="V180" i="4"/>
  <c r="J181" i="4" s="1"/>
  <c r="Y181" i="4" s="1"/>
  <c r="K181" i="4" l="1"/>
  <c r="M181" i="4" s="1"/>
  <c r="O181" i="4" s="1"/>
  <c r="Q181" i="4" s="1"/>
  <c r="T181" i="4" s="1"/>
  <c r="F182" i="4" s="1"/>
  <c r="N182" i="4" s="1"/>
  <c r="S181" i="4" l="1"/>
  <c r="G182" i="4" s="1"/>
  <c r="X182" i="4" s="1"/>
  <c r="H182" i="4"/>
  <c r="R181" i="4"/>
  <c r="V181" i="4" l="1"/>
  <c r="J182" i="4" s="1"/>
  <c r="Y182" i="4" s="1"/>
  <c r="U181" i="4"/>
  <c r="I182" i="4" s="1"/>
  <c r="L182" i="4" l="1"/>
  <c r="K182" i="4"/>
  <c r="M182" i="4" l="1"/>
  <c r="O182" i="4" s="1"/>
  <c r="Q182" i="4" s="1"/>
  <c r="T182" i="4" s="1"/>
  <c r="F183" i="4" s="1"/>
  <c r="N183" i="4" s="1"/>
  <c r="S182" i="4" l="1"/>
  <c r="G183" i="4" s="1"/>
  <c r="X183" i="4" s="1"/>
  <c r="R182" i="4"/>
  <c r="H183" i="4"/>
  <c r="V182" i="4" l="1"/>
  <c r="J183" i="4" s="1"/>
  <c r="Y183" i="4" s="1"/>
  <c r="U182" i="4"/>
  <c r="I183" i="4" s="1"/>
  <c r="L183" i="4" l="1"/>
  <c r="K183" i="4"/>
  <c r="M183" i="4" l="1"/>
  <c r="O183" i="4" s="1"/>
  <c r="Q183" i="4" s="1"/>
  <c r="T183" i="4" s="1"/>
  <c r="F184" i="4" s="1"/>
  <c r="N184" i="4" s="1"/>
  <c r="S183" i="4" l="1"/>
  <c r="G184" i="4" s="1"/>
  <c r="X184" i="4" s="1"/>
  <c r="R183" i="4"/>
  <c r="H184" i="4"/>
  <c r="V183" i="4" l="1"/>
  <c r="J184" i="4" s="1"/>
  <c r="Y184" i="4" s="1"/>
  <c r="U183" i="4"/>
  <c r="I184" i="4" s="1"/>
  <c r="L184" i="4" l="1"/>
  <c r="K184" i="4"/>
  <c r="M184" i="4" l="1"/>
  <c r="O184" i="4" s="1"/>
  <c r="Q184" i="4" l="1"/>
  <c r="T184" i="4" s="1"/>
  <c r="F185" i="4" s="1"/>
  <c r="S184" i="4"/>
  <c r="G185" i="4" s="1"/>
  <c r="R184" i="4" l="1"/>
  <c r="V184" i="4" s="1"/>
  <c r="J185" i="4" s="1"/>
  <c r="Y185" i="4" s="1"/>
  <c r="N185" i="4"/>
  <c r="X185" i="4"/>
  <c r="H185" i="4"/>
  <c r="U184" i="4" l="1"/>
  <c r="I185" i="4" s="1"/>
  <c r="L185" i="4" s="1"/>
  <c r="K185" i="4" l="1"/>
  <c r="M185" i="4" s="1"/>
  <c r="O185" i="4" s="1"/>
  <c r="Q185" i="4" s="1"/>
  <c r="T185" i="4" s="1"/>
  <c r="F186" i="4" s="1"/>
  <c r="S185" i="4" l="1"/>
  <c r="G186" i="4" s="1"/>
  <c r="N186" i="4"/>
  <c r="H186" i="4"/>
  <c r="R185" i="4"/>
  <c r="V185" i="4" l="1"/>
  <c r="J186" i="4" s="1"/>
  <c r="Y186" i="4" s="1"/>
  <c r="U185" i="4"/>
  <c r="I186" i="4" s="1"/>
  <c r="X186" i="4"/>
  <c r="L186" i="4" l="1"/>
  <c r="K186" i="4"/>
  <c r="M186" i="4" l="1"/>
  <c r="O186" i="4" s="1"/>
  <c r="Q186" i="4" s="1"/>
  <c r="S186" i="4" l="1"/>
  <c r="G187" i="4" s="1"/>
  <c r="T186" i="4"/>
  <c r="F187" i="4" s="1"/>
  <c r="R186" i="4"/>
  <c r="V186" i="4" l="1"/>
  <c r="J187" i="4" s="1"/>
  <c r="Y187" i="4" s="1"/>
  <c r="U186" i="4"/>
  <c r="I187" i="4" s="1"/>
  <c r="K187" i="4" s="1"/>
  <c r="X187" i="4"/>
  <c r="N187" i="4"/>
  <c r="H187" i="4"/>
  <c r="L187" i="4" l="1"/>
  <c r="M187" i="4" s="1"/>
  <c r="O187" i="4" s="1"/>
  <c r="Q187" i="4" l="1"/>
  <c r="T187" i="4" s="1"/>
  <c r="F188" i="4" s="1"/>
  <c r="S187" i="4"/>
  <c r="G188" i="4" s="1"/>
  <c r="R187" i="4" l="1"/>
  <c r="U187" i="4" s="1"/>
  <c r="I188" i="4" s="1"/>
  <c r="V187" i="4"/>
  <c r="J188" i="4" s="1"/>
  <c r="Y188" i="4" s="1"/>
  <c r="N188" i="4"/>
  <c r="H188" i="4"/>
  <c r="X188" i="4"/>
  <c r="L188" i="4" l="1"/>
  <c r="K188" i="4"/>
  <c r="M188" i="4" l="1"/>
  <c r="O188" i="4" s="1"/>
  <c r="S188" i="4" s="1"/>
  <c r="G189" i="4" s="1"/>
  <c r="Q188" i="4" l="1"/>
  <c r="T188" i="4" s="1"/>
  <c r="F189" i="4" s="1"/>
  <c r="H189" i="4" s="1"/>
  <c r="N189" i="4" l="1"/>
  <c r="R188" i="4"/>
  <c r="U188" i="4" s="1"/>
  <c r="I189" i="4" s="1"/>
  <c r="X189" i="4"/>
  <c r="V188" i="4"/>
  <c r="J189" i="4" s="1"/>
  <c r="Y189" i="4" s="1"/>
  <c r="L189" i="4" l="1"/>
  <c r="K189" i="4"/>
  <c r="M189" i="4" l="1"/>
  <c r="O189" i="4" s="1"/>
  <c r="S189" i="4" s="1"/>
  <c r="G190" i="4" s="1"/>
  <c r="Q189" i="4" l="1"/>
  <c r="T189" i="4" s="1"/>
  <c r="F190" i="4" s="1"/>
  <c r="N190" i="4" s="1"/>
  <c r="V189" i="4"/>
  <c r="J190" i="4" s="1"/>
  <c r="H190" i="4" l="1"/>
  <c r="Y190" i="4"/>
  <c r="X190" i="4"/>
  <c r="R189" i="4"/>
  <c r="U189" i="4" s="1"/>
  <c r="I190" i="4" s="1"/>
  <c r="L190" i="4" s="1"/>
  <c r="K190" i="4" l="1"/>
  <c r="M190" i="4" s="1"/>
  <c r="O190" i="4" s="1"/>
  <c r="S190" i="4" s="1"/>
  <c r="G191" i="4" s="1"/>
  <c r="Q190" i="4" l="1"/>
  <c r="T190" i="4" s="1"/>
  <c r="F191" i="4" s="1"/>
  <c r="H191" i="4" s="1"/>
  <c r="V190" i="4"/>
  <c r="J191" i="4" s="1"/>
  <c r="N191" i="4" l="1"/>
  <c r="R190" i="4"/>
  <c r="U190" i="4" s="1"/>
  <c r="I191" i="4" s="1"/>
  <c r="L191" i="4" s="1"/>
  <c r="X191" i="4"/>
  <c r="Y191" i="4"/>
  <c r="K191" i="4" l="1"/>
  <c r="M191" i="4" s="1"/>
  <c r="O191" i="4" s="1"/>
  <c r="Q191" i="4" l="1"/>
  <c r="T191" i="4" s="1"/>
  <c r="F192" i="4" s="1"/>
  <c r="S191" i="4"/>
  <c r="G192" i="4" s="1"/>
  <c r="R191" i="4" l="1"/>
  <c r="U191" i="4" s="1"/>
  <c r="I192" i="4" s="1"/>
  <c r="K192" i="4" s="1"/>
  <c r="V191" i="4"/>
  <c r="J192" i="4" s="1"/>
  <c r="Y192" i="4" s="1"/>
  <c r="N192" i="4"/>
  <c r="H192" i="4"/>
  <c r="X192" i="4"/>
  <c r="L192" i="4" l="1"/>
  <c r="M192" i="4" s="1"/>
  <c r="O192" i="4" s="1"/>
  <c r="S192" i="4" s="1"/>
  <c r="G193" i="4" s="1"/>
  <c r="V192" i="4"/>
  <c r="J193" i="4" s="1"/>
  <c r="Q192" i="4" l="1"/>
  <c r="T192" i="4" s="1"/>
  <c r="F193" i="4" s="1"/>
  <c r="X193" i="4" s="1"/>
  <c r="R192" i="4" l="1"/>
  <c r="U192" i="4" s="1"/>
  <c r="I193" i="4" s="1"/>
  <c r="L193" i="4" s="1"/>
  <c r="N193" i="4"/>
  <c r="H193" i="4"/>
  <c r="Y193" i="4"/>
  <c r="V193" i="4" l="1"/>
  <c r="J194" i="4" s="1"/>
  <c r="K193" i="4"/>
  <c r="M193" i="4" s="1"/>
  <c r="O193" i="4" s="1"/>
  <c r="S193" i="4" s="1"/>
  <c r="G194" i="4" s="1"/>
  <c r="Q193" i="4" l="1"/>
  <c r="T193" i="4" s="1"/>
  <c r="F194" i="4" s="1"/>
  <c r="Y194" i="4" s="1"/>
  <c r="N194" i="4" l="1"/>
  <c r="H194" i="4"/>
  <c r="X194" i="4"/>
  <c r="R193" i="4"/>
  <c r="U193" i="4" s="1"/>
  <c r="I194" i="4" s="1"/>
  <c r="V194" i="4" l="1"/>
  <c r="J195" i="4" s="1"/>
  <c r="K194" i="4"/>
  <c r="L194" i="4"/>
  <c r="M194" i="4" l="1"/>
  <c r="O194" i="4" s="1"/>
  <c r="S194" i="4" s="1"/>
  <c r="G195" i="4" s="1"/>
  <c r="Q194" i="4" l="1"/>
  <c r="T194" i="4" s="1"/>
  <c r="F195" i="4" s="1"/>
  <c r="X195" i="4" s="1"/>
  <c r="N195" i="4" l="1"/>
  <c r="Y195" i="4"/>
  <c r="R194" i="4"/>
  <c r="U194" i="4" s="1"/>
  <c r="I195" i="4" s="1"/>
  <c r="K195" i="4" s="1"/>
  <c r="H195" i="4"/>
  <c r="L195" i="4" l="1"/>
  <c r="M195" i="4" s="1"/>
  <c r="O195" i="4" s="1"/>
  <c r="Q195" i="4" s="1"/>
  <c r="T195" i="4" s="1"/>
  <c r="F196" i="4" s="1"/>
  <c r="V195" i="4"/>
  <c r="J196" i="4" s="1"/>
  <c r="S195" i="4" l="1"/>
  <c r="G196" i="4" s="1"/>
  <c r="X196" i="4" s="1"/>
  <c r="H196" i="4"/>
  <c r="N196" i="4"/>
  <c r="R195" i="4"/>
  <c r="U195" i="4" s="1"/>
  <c r="I196" i="4" s="1"/>
  <c r="L196" i="4" s="1"/>
  <c r="Y196" i="4" l="1"/>
  <c r="K196" i="4"/>
  <c r="M196" i="4" s="1"/>
  <c r="O196" i="4" s="1"/>
  <c r="Q196" i="4" s="1"/>
  <c r="T196" i="4" s="1"/>
  <c r="F197" i="4" s="1"/>
  <c r="V196" i="4"/>
  <c r="J197" i="4" s="1"/>
  <c r="S196" i="4" l="1"/>
  <c r="G197" i="4" s="1"/>
  <c r="X197" i="4" s="1"/>
  <c r="R196" i="4"/>
  <c r="U196" i="4" s="1"/>
  <c r="I197" i="4" s="1"/>
  <c r="V197" i="4" s="1"/>
  <c r="J198" i="4" s="1"/>
  <c r="N197" i="4"/>
  <c r="H197" i="4"/>
  <c r="Y197" i="4" l="1"/>
  <c r="K197" i="4"/>
  <c r="L197" i="4"/>
  <c r="M197" i="4" l="1"/>
  <c r="O197" i="4" s="1"/>
  <c r="S197" i="4" s="1"/>
  <c r="G198" i="4" s="1"/>
  <c r="Q197" i="4" l="1"/>
  <c r="T197" i="4" s="1"/>
  <c r="F198" i="4" s="1"/>
  <c r="N198" i="4" s="1"/>
  <c r="X198" i="4" l="1"/>
  <c r="Y198" i="4"/>
  <c r="R197" i="4"/>
  <c r="U197" i="4" s="1"/>
  <c r="I198" i="4" s="1"/>
  <c r="L198" i="4" s="1"/>
  <c r="H198" i="4"/>
  <c r="K198" i="4" l="1"/>
  <c r="M198" i="4" s="1"/>
  <c r="O198" i="4" s="1"/>
  <c r="S198" i="4" s="1"/>
  <c r="G199" i="4" s="1"/>
  <c r="V198" i="4"/>
  <c r="J199" i="4" s="1"/>
  <c r="Q198" i="4" l="1"/>
  <c r="T198" i="4" s="1"/>
  <c r="F199" i="4" s="1"/>
  <c r="H199" i="4" s="1"/>
  <c r="R198" i="4" l="1"/>
  <c r="U198" i="4" s="1"/>
  <c r="I199" i="4" s="1"/>
  <c r="V199" i="4" s="1"/>
  <c r="J200" i="4" s="1"/>
  <c r="N199" i="4"/>
  <c r="X199" i="4"/>
  <c r="Y199" i="4"/>
  <c r="L199" i="4" l="1"/>
  <c r="K199" i="4"/>
  <c r="M199" i="4" l="1"/>
  <c r="O199" i="4" s="1"/>
  <c r="Q199" i="4" s="1"/>
  <c r="T199" i="4" s="1"/>
  <c r="F200" i="4" s="1"/>
  <c r="S199" i="4" l="1"/>
  <c r="G200" i="4" s="1"/>
  <c r="X200" i="4" s="1"/>
  <c r="R199" i="4"/>
  <c r="U199" i="4" s="1"/>
  <c r="I200" i="4" s="1"/>
  <c r="L200" i="4" s="1"/>
  <c r="N200" i="4"/>
  <c r="H200" i="4"/>
  <c r="Y200" i="4" l="1"/>
  <c r="V200" i="4"/>
  <c r="J201" i="4" s="1"/>
  <c r="K200" i="4"/>
  <c r="M200" i="4" s="1"/>
  <c r="O200" i="4" s="1"/>
  <c r="Q200" i="4" s="1"/>
  <c r="T200" i="4" s="1"/>
  <c r="F201" i="4" s="1"/>
  <c r="S200" i="4" l="1"/>
  <c r="G201" i="4" s="1"/>
  <c r="Y201" i="4" s="1"/>
  <c r="R200" i="4"/>
  <c r="U200" i="4" s="1"/>
  <c r="I201" i="4" s="1"/>
  <c r="N201" i="4"/>
  <c r="H201" i="4"/>
  <c r="X201" i="4" l="1"/>
  <c r="L201" i="4"/>
  <c r="K201" i="4"/>
  <c r="V201" i="4"/>
  <c r="J202" i="4" s="1"/>
  <c r="M201" i="4" l="1"/>
  <c r="O201" i="4" s="1"/>
  <c r="Q201" i="4" s="1"/>
  <c r="T201" i="4" s="1"/>
  <c r="F202" i="4" s="1"/>
  <c r="S201" i="4" l="1"/>
  <c r="G202" i="4" s="1"/>
  <c r="X202" i="4" s="1"/>
  <c r="R201" i="4"/>
  <c r="U201" i="4" s="1"/>
  <c r="I202" i="4" s="1"/>
  <c r="L202" i="4" s="1"/>
  <c r="N202" i="4"/>
  <c r="H202" i="4"/>
  <c r="Y202" i="4" l="1"/>
  <c r="K202" i="4"/>
  <c r="M202" i="4" s="1"/>
  <c r="O202" i="4" s="1"/>
  <c r="Q202" i="4" l="1"/>
  <c r="T202" i="4" s="1"/>
  <c r="F203" i="4" s="1"/>
  <c r="S202" i="4"/>
  <c r="G203" i="4" s="1"/>
  <c r="X203" i="4" l="1"/>
  <c r="R202" i="4"/>
  <c r="N203" i="4"/>
  <c r="H203" i="4"/>
  <c r="V202" i="4" l="1"/>
  <c r="J203" i="4" s="1"/>
  <c r="Y203" i="4" s="1"/>
  <c r="U202" i="4"/>
  <c r="I203" i="4" s="1"/>
  <c r="K203" i="4" l="1"/>
  <c r="L203" i="4"/>
  <c r="V203" i="4"/>
  <c r="J204" i="4" s="1"/>
  <c r="M203" i="4" l="1"/>
  <c r="O203" i="4" s="1"/>
  <c r="Q203" i="4" l="1"/>
  <c r="T203" i="4" s="1"/>
  <c r="F204" i="4" s="1"/>
  <c r="S203" i="4"/>
  <c r="G204" i="4" s="1"/>
  <c r="R203" i="4" l="1"/>
  <c r="U203" i="4" s="1"/>
  <c r="I204" i="4" s="1"/>
  <c r="N204" i="4"/>
  <c r="X204" i="4"/>
  <c r="H204" i="4"/>
  <c r="Y204" i="4"/>
  <c r="L204" i="4" l="1"/>
  <c r="K204" i="4"/>
  <c r="V204" i="4"/>
  <c r="J205" i="4" s="1"/>
  <c r="M204" i="4" l="1"/>
  <c r="O204" i="4" s="1"/>
  <c r="Q204" i="4" l="1"/>
  <c r="T204" i="4" s="1"/>
  <c r="F205" i="4" s="1"/>
  <c r="S204" i="4"/>
  <c r="G205" i="4" s="1"/>
  <c r="X205" i="4" l="1"/>
  <c r="R204" i="4"/>
  <c r="U204" i="4" s="1"/>
  <c r="I205" i="4" s="1"/>
  <c r="K205" i="4" s="1"/>
  <c r="N205" i="4"/>
  <c r="H205" i="4"/>
  <c r="Y205" i="4"/>
  <c r="V205" i="4" l="1"/>
  <c r="J206" i="4" s="1"/>
  <c r="L205" i="4"/>
  <c r="M205" i="4" s="1"/>
  <c r="O205" i="4" s="1"/>
  <c r="S205" i="4" l="1"/>
  <c r="G206" i="4" s="1"/>
  <c r="Q205" i="4"/>
  <c r="T205" i="4" s="1"/>
  <c r="F206" i="4" s="1"/>
  <c r="R205" i="4" l="1"/>
  <c r="U205" i="4" s="1"/>
  <c r="I206" i="4" s="1"/>
  <c r="K206" i="4" s="1"/>
  <c r="N206" i="4"/>
  <c r="X206" i="4"/>
  <c r="H206" i="4"/>
  <c r="Y206" i="4"/>
  <c r="L206" i="4" l="1"/>
  <c r="M206" i="4" s="1"/>
  <c r="O206" i="4" s="1"/>
  <c r="S206" i="4" s="1"/>
  <c r="G207" i="4" s="1"/>
  <c r="V206" i="4"/>
  <c r="J207" i="4" s="1"/>
  <c r="Q206" i="4" l="1"/>
  <c r="T206" i="4" s="1"/>
  <c r="F207" i="4" s="1"/>
  <c r="N207" i="4" s="1"/>
  <c r="R206" i="4" l="1"/>
  <c r="U206" i="4" s="1"/>
  <c r="I207" i="4" s="1"/>
  <c r="Y207" i="4"/>
  <c r="H207" i="4"/>
  <c r="X207" i="4"/>
  <c r="K207" i="4" l="1"/>
  <c r="L207" i="4"/>
  <c r="M207" i="4" l="1"/>
  <c r="O207" i="4" s="1"/>
  <c r="S207" i="4" s="1"/>
  <c r="G208" i="4" s="1"/>
  <c r="Q207" i="4" l="1"/>
  <c r="T207" i="4" s="1"/>
  <c r="F208" i="4" s="1"/>
  <c r="N208" i="4" s="1"/>
  <c r="V207" i="4"/>
  <c r="J208" i="4" s="1"/>
  <c r="Y208" i="4" l="1"/>
  <c r="R207" i="4"/>
  <c r="U207" i="4" s="1"/>
  <c r="I208" i="4" s="1"/>
  <c r="L208" i="4" s="1"/>
  <c r="H208" i="4"/>
  <c r="X208" i="4"/>
  <c r="K208" i="4" l="1"/>
  <c r="M208" i="4" s="1"/>
  <c r="O208" i="4" s="1"/>
  <c r="Q208" i="4" s="1"/>
  <c r="T208" i="4" s="1"/>
  <c r="F209" i="4" s="1"/>
  <c r="N209" i="4" s="1"/>
  <c r="S208" i="4" l="1"/>
  <c r="G209" i="4" s="1"/>
  <c r="X209" i="4" s="1"/>
  <c r="R208" i="4"/>
  <c r="H209" i="4"/>
  <c r="U208" i="4" l="1"/>
  <c r="I209" i="4" s="1"/>
  <c r="L209" i="4" s="1"/>
  <c r="V208" i="4"/>
  <c r="J209" i="4" s="1"/>
  <c r="Y209" i="4" s="1"/>
  <c r="K209" i="4" l="1"/>
  <c r="M209" i="4" s="1"/>
  <c r="O209" i="4" s="1"/>
  <c r="Q209" i="4" s="1"/>
  <c r="T209" i="4" s="1"/>
  <c r="F210" i="4" s="1"/>
  <c r="N210" i="4" s="1"/>
  <c r="S209" i="4" l="1"/>
  <c r="G210" i="4" s="1"/>
  <c r="X210" i="4" s="1"/>
  <c r="R209" i="4"/>
  <c r="H210" i="4"/>
  <c r="U209" i="4" l="1"/>
  <c r="I210" i="4" s="1"/>
  <c r="K210" i="4" s="1"/>
  <c r="V209" i="4"/>
  <c r="J210" i="4" s="1"/>
  <c r="Y210" i="4" s="1"/>
  <c r="L210" i="4" l="1"/>
  <c r="M210" i="4" s="1"/>
  <c r="O210" i="4" s="1"/>
  <c r="Q210" i="4" s="1"/>
  <c r="T210" i="4" s="1"/>
  <c r="F211" i="4" s="1"/>
  <c r="N211" i="4" s="1"/>
  <c r="S210" i="4" l="1"/>
  <c r="G211" i="4" s="1"/>
  <c r="X211" i="4" s="1"/>
  <c r="R210" i="4"/>
  <c r="H211" i="4"/>
  <c r="V210" i="4" l="1"/>
  <c r="J211" i="4" s="1"/>
  <c r="Y211" i="4" s="1"/>
  <c r="U210" i="4"/>
  <c r="I211" i="4" s="1"/>
  <c r="L211" i="4" l="1"/>
  <c r="K211" i="4"/>
  <c r="M211" i="4" l="1"/>
  <c r="O211" i="4" s="1"/>
  <c r="Q211" i="4" s="1"/>
  <c r="T211" i="4" s="1"/>
  <c r="F212" i="4" s="1"/>
  <c r="N212" i="4" s="1"/>
  <c r="S211" i="4" l="1"/>
  <c r="G212" i="4" s="1"/>
  <c r="X212" i="4" s="1"/>
  <c r="R211" i="4"/>
  <c r="H212" i="4"/>
  <c r="V211" i="4" l="1"/>
  <c r="J212" i="4" s="1"/>
  <c r="Y212" i="4" s="1"/>
  <c r="U211" i="4"/>
  <c r="I212" i="4" s="1"/>
  <c r="L212" i="4" l="1"/>
  <c r="K212" i="4"/>
  <c r="M212" i="4" l="1"/>
  <c r="O212" i="4" s="1"/>
  <c r="Q212" i="4" s="1"/>
  <c r="S212" i="4" l="1"/>
  <c r="G213" i="4" s="1"/>
  <c r="T212" i="4"/>
  <c r="F213" i="4" s="1"/>
  <c r="N213" i="4" s="1"/>
  <c r="R212" i="4"/>
  <c r="H213" i="4" l="1"/>
  <c r="X213" i="4"/>
  <c r="V212" i="4"/>
  <c r="J213" i="4" s="1"/>
  <c r="Y213" i="4" s="1"/>
  <c r="U212" i="4"/>
  <c r="I213" i="4" s="1"/>
  <c r="L213" i="4" l="1"/>
  <c r="K213" i="4"/>
  <c r="M213" i="4" l="1"/>
  <c r="O213" i="4" s="1"/>
  <c r="Q213" i="4" l="1"/>
  <c r="T213" i="4" s="1"/>
  <c r="F214" i="4" s="1"/>
  <c r="N214" i="4" s="1"/>
  <c r="S213" i="4"/>
  <c r="G214" i="4" s="1"/>
  <c r="R213" i="4" l="1"/>
  <c r="X214" i="4"/>
  <c r="H214" i="4"/>
  <c r="V213" i="4" l="1"/>
  <c r="J214" i="4" s="1"/>
  <c r="Y214" i="4" s="1"/>
  <c r="U213" i="4"/>
  <c r="I214" i="4" s="1"/>
  <c r="L214" i="4" l="1"/>
  <c r="K214" i="4"/>
  <c r="M214" i="4" l="1"/>
  <c r="O214" i="4" s="1"/>
  <c r="Q214" i="4" l="1"/>
  <c r="T214" i="4" s="1"/>
  <c r="F215" i="4" s="1"/>
  <c r="N215" i="4" s="1"/>
  <c r="S214" i="4"/>
  <c r="G215" i="4" s="1"/>
  <c r="R214" i="4" l="1"/>
  <c r="V214" i="4" s="1"/>
  <c r="J215" i="4" s="1"/>
  <c r="Y215" i="4" s="1"/>
  <c r="X215" i="4"/>
  <c r="H215" i="4"/>
  <c r="U214" i="4" l="1"/>
  <c r="I215" i="4" s="1"/>
  <c r="K215" i="4" s="1"/>
  <c r="L215" i="4" l="1"/>
  <c r="M215" i="4" s="1"/>
  <c r="O215" i="4" s="1"/>
  <c r="S215" i="4" s="1"/>
  <c r="G216" i="4" s="1"/>
  <c r="Q215" i="4" l="1"/>
  <c r="T215" i="4" s="1"/>
  <c r="F216" i="4" s="1"/>
  <c r="N216" i="4" s="1"/>
  <c r="R215" i="4" l="1"/>
  <c r="V215" i="4" s="1"/>
  <c r="J216" i="4" s="1"/>
  <c r="Y216" i="4" s="1"/>
  <c r="H216" i="4"/>
  <c r="X216" i="4"/>
  <c r="U215" i="4" l="1"/>
  <c r="I216" i="4" s="1"/>
  <c r="L216" i="4" s="1"/>
  <c r="K216" i="4" l="1"/>
  <c r="M216" i="4" s="1"/>
  <c r="O216" i="4" s="1"/>
  <c r="Q216" i="4" s="1"/>
  <c r="T216" i="4" s="1"/>
  <c r="F217" i="4" s="1"/>
  <c r="N217" i="4" s="1"/>
  <c r="S216" i="4" l="1"/>
  <c r="G217" i="4" s="1"/>
  <c r="X217" i="4" s="1"/>
  <c r="R216" i="4"/>
  <c r="V216" i="4" s="1"/>
  <c r="J217" i="4" s="1"/>
  <c r="H217" i="4"/>
  <c r="U216" i="4" l="1"/>
  <c r="I217" i="4" s="1"/>
  <c r="K217" i="4" s="1"/>
  <c r="Y217" i="4"/>
  <c r="L217" i="4" l="1"/>
  <c r="M217" i="4" s="1"/>
  <c r="O217" i="4" s="1"/>
  <c r="S217" i="4" s="1"/>
  <c r="G218" i="4" s="1"/>
  <c r="Q217" i="4" l="1"/>
  <c r="T217" i="4" s="1"/>
  <c r="F218" i="4" s="1"/>
  <c r="N218" i="4" s="1"/>
  <c r="X218" i="4" l="1"/>
  <c r="H218" i="4"/>
  <c r="R217" i="4"/>
  <c r="V217" i="4" l="1"/>
  <c r="J218" i="4" s="1"/>
  <c r="Y218" i="4" s="1"/>
  <c r="U217" i="4"/>
  <c r="I218" i="4" s="1"/>
  <c r="L218" i="4" l="1"/>
  <c r="K218" i="4"/>
  <c r="M218" i="4" l="1"/>
  <c r="O218" i="4" s="1"/>
  <c r="Q218" i="4" l="1"/>
  <c r="T218" i="4" s="1"/>
  <c r="F219" i="4" s="1"/>
  <c r="N219" i="4" s="1"/>
  <c r="S218" i="4"/>
  <c r="G219" i="4" s="1"/>
  <c r="X219" i="4" l="1"/>
  <c r="R218" i="4"/>
  <c r="H219" i="4"/>
  <c r="V218" i="4" l="1"/>
  <c r="J219" i="4" s="1"/>
  <c r="Y219" i="4" s="1"/>
  <c r="U218" i="4"/>
  <c r="I219" i="4" s="1"/>
  <c r="L219" i="4" l="1"/>
  <c r="K219" i="4"/>
  <c r="M219" i="4" l="1"/>
  <c r="O219" i="4" s="1"/>
  <c r="Q219" i="4" l="1"/>
  <c r="T219" i="4" s="1"/>
  <c r="F220" i="4" s="1"/>
  <c r="N220" i="4" s="1"/>
  <c r="S219" i="4"/>
  <c r="G220" i="4" s="1"/>
  <c r="R219" i="4" l="1"/>
  <c r="V219" i="4" s="1"/>
  <c r="J220" i="4" s="1"/>
  <c r="Y220" i="4" s="1"/>
  <c r="X220" i="4"/>
  <c r="H220" i="4"/>
  <c r="U219" i="4" l="1"/>
  <c r="I220" i="4" s="1"/>
  <c r="L220" i="4" s="1"/>
  <c r="K220" i="4" l="1"/>
  <c r="M220" i="4" s="1"/>
  <c r="O220" i="4" s="1"/>
  <c r="S220" i="4" s="1"/>
  <c r="G221" i="4" s="1"/>
  <c r="Q220" i="4" l="1"/>
  <c r="T220" i="4" s="1"/>
  <c r="F221" i="4" s="1"/>
  <c r="N221" i="4" s="1"/>
  <c r="X221" i="4" l="1"/>
  <c r="R220" i="4"/>
  <c r="V220" i="4" s="1"/>
  <c r="J221" i="4" s="1"/>
  <c r="Y221" i="4" s="1"/>
  <c r="H221" i="4"/>
  <c r="U220" i="4" l="1"/>
  <c r="I221" i="4" s="1"/>
  <c r="L221" i="4" s="1"/>
  <c r="K221" i="4" l="1"/>
  <c r="M221" i="4" s="1"/>
  <c r="O221" i="4" s="1"/>
  <c r="S221" i="4" s="1"/>
  <c r="G222" i="4" s="1"/>
  <c r="Q221" i="4" l="1"/>
  <c r="T221" i="4" s="1"/>
  <c r="F222" i="4" s="1"/>
  <c r="N222" i="4" s="1"/>
  <c r="X222" i="4" l="1"/>
  <c r="H222" i="4"/>
  <c r="R221" i="4"/>
  <c r="V221" i="4" s="1"/>
  <c r="J222" i="4" s="1"/>
  <c r="Y222" i="4" s="1"/>
  <c r="U221" i="4" l="1"/>
  <c r="I222" i="4" s="1"/>
  <c r="K222" i="4" s="1"/>
  <c r="L222" i="4" l="1"/>
  <c r="M222" i="4" s="1"/>
  <c r="O222" i="4" s="1"/>
  <c r="Q222" i="4" l="1"/>
  <c r="T222" i="4" s="1"/>
  <c r="F223" i="4" s="1"/>
  <c r="N223" i="4" s="1"/>
  <c r="S222" i="4"/>
  <c r="G223" i="4" s="1"/>
  <c r="H223" i="4" l="1"/>
  <c r="X223" i="4"/>
  <c r="R222" i="4"/>
  <c r="V222" i="4" l="1"/>
  <c r="J223" i="4" s="1"/>
  <c r="Y223" i="4" s="1"/>
  <c r="U222" i="4"/>
  <c r="I223" i="4" s="1"/>
  <c r="L223" i="4" l="1"/>
  <c r="K223" i="4"/>
  <c r="M223" i="4" l="1"/>
  <c r="O223" i="4" s="1"/>
  <c r="Q223" i="4" l="1"/>
  <c r="T223" i="4" s="1"/>
  <c r="F224" i="4" s="1"/>
  <c r="N224" i="4" s="1"/>
  <c r="S223" i="4"/>
  <c r="G224" i="4" s="1"/>
  <c r="R223" i="4" l="1"/>
  <c r="V223" i="4" s="1"/>
  <c r="J224" i="4" s="1"/>
  <c r="Y224" i="4" s="1"/>
  <c r="X224" i="4"/>
  <c r="H224" i="4"/>
  <c r="U223" i="4" l="1"/>
  <c r="I224" i="4" s="1"/>
  <c r="L224" i="4" s="1"/>
  <c r="K224" i="4" l="1"/>
  <c r="M224" i="4" s="1"/>
  <c r="O224" i="4" s="1"/>
  <c r="Q224" i="4" s="1"/>
  <c r="T224" i="4" s="1"/>
  <c r="F225" i="4" s="1"/>
  <c r="N225" i="4" s="1"/>
  <c r="S224" i="4" l="1"/>
  <c r="G225" i="4" s="1"/>
  <c r="X225" i="4" s="1"/>
  <c r="R224" i="4"/>
  <c r="H225" i="4"/>
  <c r="V224" i="4" l="1"/>
  <c r="J225" i="4" s="1"/>
  <c r="Y225" i="4" s="1"/>
  <c r="U224" i="4"/>
  <c r="I225" i="4" s="1"/>
  <c r="L225" i="4" l="1"/>
  <c r="K225" i="4"/>
  <c r="M225" i="4" l="1"/>
  <c r="O225" i="4" s="1"/>
  <c r="S225" i="4" l="1"/>
  <c r="G226" i="4" s="1"/>
  <c r="Q225" i="4"/>
  <c r="T225" i="4" s="1"/>
  <c r="F226" i="4" s="1"/>
  <c r="N226" i="4" s="1"/>
  <c r="R225" i="4" l="1"/>
  <c r="H226" i="4"/>
  <c r="X226" i="4"/>
  <c r="V225" i="4" l="1"/>
  <c r="J226" i="4" s="1"/>
  <c r="Y226" i="4" s="1"/>
  <c r="U225" i="4"/>
  <c r="I226" i="4" s="1"/>
  <c r="L226" i="4" l="1"/>
  <c r="K226" i="4"/>
  <c r="M226" i="4" l="1"/>
  <c r="O226" i="4" s="1"/>
  <c r="Q226" i="4" s="1"/>
  <c r="T226" i="4" s="1"/>
  <c r="F227" i="4" s="1"/>
  <c r="N227" i="4" s="1"/>
  <c r="S226" i="4" l="1"/>
  <c r="G227" i="4" s="1"/>
  <c r="X227" i="4" s="1"/>
  <c r="R226" i="4"/>
  <c r="H227" i="4"/>
  <c r="V226" i="4" l="1"/>
  <c r="J227" i="4" s="1"/>
  <c r="Y227" i="4" s="1"/>
  <c r="U226" i="4"/>
  <c r="I227" i="4" s="1"/>
  <c r="L227" i="4" l="1"/>
  <c r="K227" i="4"/>
  <c r="M227" i="4" l="1"/>
  <c r="O227" i="4" s="1"/>
  <c r="Q227" i="4" s="1"/>
  <c r="T227" i="4" s="1"/>
  <c r="F228" i="4" s="1"/>
  <c r="N228" i="4" s="1"/>
  <c r="S227" i="4" l="1"/>
  <c r="G228" i="4" s="1"/>
  <c r="X228" i="4" s="1"/>
  <c r="R227" i="4"/>
  <c r="V227" i="4" s="1"/>
  <c r="J228" i="4" s="1"/>
  <c r="H228" i="4"/>
  <c r="U227" i="4" l="1"/>
  <c r="I228" i="4" s="1"/>
  <c r="L228" i="4" s="1"/>
  <c r="Y228" i="4"/>
  <c r="K228" i="4" l="1"/>
  <c r="M228" i="4" s="1"/>
  <c r="O228" i="4" s="1"/>
  <c r="S228" i="4" s="1"/>
  <c r="G229" i="4" s="1"/>
  <c r="Q228" i="4" l="1"/>
  <c r="T228" i="4" s="1"/>
  <c r="F229" i="4" s="1"/>
  <c r="N229" i="4" s="1"/>
  <c r="H229" i="4" l="1"/>
  <c r="X229" i="4"/>
  <c r="R228" i="4"/>
  <c r="V228" i="4" s="1"/>
  <c r="J229" i="4" s="1"/>
  <c r="Y229" i="4" s="1"/>
  <c r="U228" i="4" l="1"/>
  <c r="I229" i="4" s="1"/>
  <c r="L229" i="4" s="1"/>
  <c r="K229" i="4" l="1"/>
  <c r="M229" i="4" s="1"/>
  <c r="O229" i="4" s="1"/>
  <c r="Q229" i="4" l="1"/>
  <c r="T229" i="4" s="1"/>
  <c r="F230" i="4" s="1"/>
  <c r="N230" i="4" s="1"/>
  <c r="S229" i="4"/>
  <c r="G230" i="4" s="1"/>
  <c r="R229" i="4" l="1"/>
  <c r="X230" i="4"/>
  <c r="H230" i="4"/>
  <c r="V229" i="4" l="1"/>
  <c r="J230" i="4" s="1"/>
  <c r="Y230" i="4" s="1"/>
  <c r="U229" i="4"/>
  <c r="I230" i="4" s="1"/>
  <c r="L230" i="4" l="1"/>
  <c r="K230" i="4"/>
  <c r="M230" i="4" l="1"/>
  <c r="O230" i="4" s="1"/>
  <c r="Q230" i="4" l="1"/>
  <c r="T230" i="4" s="1"/>
  <c r="F231" i="4" s="1"/>
  <c r="N231" i="4" s="1"/>
  <c r="S230" i="4"/>
  <c r="G231" i="4" s="1"/>
  <c r="R230" i="4" l="1"/>
  <c r="V230" i="4" s="1"/>
  <c r="J231" i="4" s="1"/>
  <c r="Y231" i="4" s="1"/>
  <c r="H231" i="4"/>
  <c r="X231" i="4"/>
  <c r="U230" i="4" l="1"/>
  <c r="I231" i="4" s="1"/>
  <c r="L231" i="4" s="1"/>
  <c r="K231" i="4" l="1"/>
  <c r="M231" i="4" s="1"/>
  <c r="O231" i="4" s="1"/>
  <c r="Q231" i="4" l="1"/>
  <c r="T231" i="4" s="1"/>
  <c r="F232" i="4" s="1"/>
  <c r="N232" i="4" s="1"/>
  <c r="S231" i="4"/>
  <c r="G232" i="4" s="1"/>
  <c r="R231" i="4" l="1"/>
  <c r="X232" i="4"/>
  <c r="H232" i="4"/>
  <c r="V231" i="4" l="1"/>
  <c r="J232" i="4" s="1"/>
  <c r="Y232" i="4" s="1"/>
  <c r="U231" i="4"/>
  <c r="I232" i="4" s="1"/>
  <c r="L232" i="4" l="1"/>
  <c r="K232" i="4"/>
  <c r="M232" i="4" l="1"/>
  <c r="O232" i="4" s="1"/>
  <c r="Q232" i="4" l="1"/>
  <c r="T232" i="4" s="1"/>
  <c r="F233" i="4" s="1"/>
  <c r="N233" i="4" s="1"/>
  <c r="S232" i="4"/>
  <c r="G233" i="4" s="1"/>
  <c r="R232" i="4" l="1"/>
  <c r="X233" i="4"/>
  <c r="H233" i="4"/>
  <c r="V232" i="4" l="1"/>
  <c r="J233" i="4" s="1"/>
  <c r="Y233" i="4" s="1"/>
  <c r="U232" i="4"/>
  <c r="I233" i="4" s="1"/>
  <c r="L233" i="4" l="1"/>
  <c r="K233" i="4"/>
  <c r="M233" i="4" l="1"/>
  <c r="O233" i="4" s="1"/>
  <c r="S233" i="4" l="1"/>
  <c r="G234" i="4" s="1"/>
  <c r="Q233" i="4"/>
  <c r="T233" i="4" s="1"/>
  <c r="F234" i="4" s="1"/>
  <c r="R233" i="4" l="1"/>
  <c r="U233" i="4" s="1"/>
  <c r="I234" i="4" s="1"/>
  <c r="N234" i="4"/>
  <c r="X234" i="4"/>
  <c r="H234" i="4"/>
  <c r="V233" i="4" l="1"/>
  <c r="J234" i="4" s="1"/>
  <c r="Y234" i="4" s="1"/>
  <c r="L234" i="4"/>
  <c r="K234" i="4"/>
  <c r="M234" i="4" l="1"/>
  <c r="O234" i="4" s="1"/>
  <c r="Q234" i="4" s="1"/>
  <c r="T234" i="4" s="1"/>
  <c r="F235" i="4" s="1"/>
  <c r="S234" i="4" l="1"/>
  <c r="G235" i="4" s="1"/>
  <c r="X235" i="4" s="1"/>
  <c r="R234" i="4"/>
  <c r="V234" i="4" s="1"/>
  <c r="J235" i="4" s="1"/>
  <c r="N235" i="4"/>
  <c r="H235" i="4"/>
  <c r="Y235" i="4" l="1"/>
  <c r="U234" i="4"/>
  <c r="I235" i="4" s="1"/>
  <c r="L235" i="4" s="1"/>
  <c r="K235" i="4" l="1"/>
  <c r="M235" i="4" s="1"/>
  <c r="O235" i="4" s="1"/>
  <c r="Q235" i="4" l="1"/>
  <c r="T235" i="4" s="1"/>
  <c r="F236" i="4" s="1"/>
  <c r="S235" i="4"/>
  <c r="G236" i="4" s="1"/>
  <c r="X236" i="4" l="1"/>
  <c r="R235" i="4"/>
  <c r="N236" i="4"/>
  <c r="H236" i="4"/>
  <c r="U235" i="4" l="1"/>
  <c r="I236" i="4" s="1"/>
  <c r="L236" i="4" s="1"/>
  <c r="V235" i="4"/>
  <c r="J236" i="4" s="1"/>
  <c r="Y236" i="4" s="1"/>
  <c r="K236" i="4" l="1"/>
  <c r="M236" i="4" s="1"/>
  <c r="O236" i="4" s="1"/>
  <c r="Q236" i="4" s="1"/>
  <c r="T236" i="4" s="1"/>
  <c r="F237" i="4" s="1"/>
  <c r="N237" i="4" s="1"/>
  <c r="H237" i="4" l="1"/>
  <c r="R236" i="4"/>
  <c r="U236" i="4" s="1"/>
  <c r="I237" i="4" s="1"/>
  <c r="L237" i="4" s="1"/>
  <c r="S236" i="4"/>
  <c r="G237" i="4" s="1"/>
  <c r="X237" i="4" s="1"/>
  <c r="V236" i="4"/>
  <c r="J237" i="4" s="1"/>
  <c r="Y237" i="4" l="1"/>
  <c r="K237" i="4"/>
  <c r="M237" i="4" s="1"/>
  <c r="O237" i="4" s="1"/>
  <c r="Q237" i="4" s="1"/>
  <c r="T237" i="4" s="1"/>
  <c r="F238" i="4" s="1"/>
  <c r="S237" i="4" l="1"/>
  <c r="G238" i="4" s="1"/>
  <c r="X238" i="4" s="1"/>
  <c r="R237" i="4"/>
  <c r="N238" i="4"/>
  <c r="H238" i="4"/>
  <c r="U237" i="4" l="1"/>
  <c r="I238" i="4" s="1"/>
  <c r="L238" i="4" s="1"/>
  <c r="V237" i="4"/>
  <c r="J238" i="4" s="1"/>
  <c r="Y238" i="4" s="1"/>
  <c r="K238" i="4" l="1"/>
  <c r="M238" i="4" s="1"/>
  <c r="O238" i="4" s="1"/>
  <c r="Q238" i="4" s="1"/>
  <c r="T238" i="4" s="1"/>
  <c r="F239" i="4" s="1"/>
  <c r="N239" i="4" s="1"/>
  <c r="S238" i="4" l="1"/>
  <c r="G239" i="4" s="1"/>
  <c r="X239" i="4" s="1"/>
  <c r="R238" i="4"/>
  <c r="U238" i="4" s="1"/>
  <c r="I239" i="4" s="1"/>
  <c r="H239" i="4"/>
  <c r="V238" i="4"/>
  <c r="J239" i="4" s="1"/>
  <c r="Y239" i="4" l="1"/>
  <c r="L239" i="4"/>
  <c r="K239" i="4"/>
  <c r="M239" i="4" l="1"/>
  <c r="O239" i="4" s="1"/>
  <c r="S239" i="4" s="1"/>
  <c r="G240" i="4" s="1"/>
  <c r="Q239" i="4" l="1"/>
  <c r="T239" i="4" s="1"/>
  <c r="F240" i="4" s="1"/>
  <c r="R239" i="4" l="1"/>
  <c r="N240" i="4"/>
  <c r="H240" i="4"/>
  <c r="X240" i="4"/>
  <c r="V239" i="4" l="1"/>
  <c r="J240" i="4" s="1"/>
  <c r="Y240" i="4" s="1"/>
  <c r="U239" i="4"/>
  <c r="I240" i="4" s="1"/>
  <c r="L240" i="4" l="1"/>
  <c r="K240" i="4"/>
  <c r="M240" i="4" l="1"/>
  <c r="O240" i="4" s="1"/>
  <c r="Q240" i="4" s="1"/>
  <c r="T240" i="4" s="1"/>
  <c r="F241" i="4" s="1"/>
  <c r="S240" i="4" l="1"/>
  <c r="G241" i="4" s="1"/>
  <c r="X241" i="4" s="1"/>
  <c r="R240" i="4"/>
  <c r="N241" i="4"/>
  <c r="H241" i="4"/>
  <c r="U240" i="4" l="1"/>
  <c r="I241" i="4" s="1"/>
  <c r="K241" i="4" s="1"/>
  <c r="V240" i="4"/>
  <c r="J241" i="4" s="1"/>
  <c r="Y241" i="4" s="1"/>
  <c r="L241" i="4" l="1"/>
  <c r="M241" i="4" s="1"/>
  <c r="O241" i="4" s="1"/>
  <c r="Q241" i="4" s="1"/>
  <c r="T241" i="4" s="1"/>
  <c r="F242" i="4" s="1"/>
  <c r="N242" i="4" s="1"/>
  <c r="R241" i="4" l="1"/>
  <c r="U241" i="4" s="1"/>
  <c r="I242" i="4" s="1"/>
  <c r="H242" i="4"/>
  <c r="S241" i="4"/>
  <c r="G242" i="4" s="1"/>
  <c r="X242" i="4" s="1"/>
  <c r="V241" i="4" l="1"/>
  <c r="J242" i="4" s="1"/>
  <c r="Y242" i="4" s="1"/>
  <c r="L242" i="4"/>
  <c r="K242" i="4"/>
  <c r="M242" i="4" l="1"/>
  <c r="O242" i="4" s="1"/>
  <c r="Q242" i="4" s="1"/>
  <c r="T242" i="4" s="1"/>
  <c r="F243" i="4" s="1"/>
  <c r="S242" i="4" l="1"/>
  <c r="G243" i="4" s="1"/>
  <c r="X243" i="4" s="1"/>
  <c r="R242" i="4"/>
  <c r="U242" i="4" s="1"/>
  <c r="I243" i="4" s="1"/>
  <c r="N243" i="4"/>
  <c r="H243" i="4"/>
  <c r="V242" i="4" l="1"/>
  <c r="J243" i="4" s="1"/>
  <c r="Y243" i="4" s="1"/>
  <c r="K243" i="4"/>
  <c r="L243" i="4"/>
  <c r="M243" i="4" l="1"/>
  <c r="O243" i="4" s="1"/>
  <c r="S243" i="4" l="1"/>
  <c r="G244" i="4" s="1"/>
  <c r="Q243" i="4"/>
  <c r="T243" i="4" l="1"/>
  <c r="F244" i="4" s="1"/>
  <c r="R243" i="4"/>
  <c r="V243" i="4" l="1"/>
  <c r="J244" i="4" s="1"/>
  <c r="Y244" i="4" s="1"/>
  <c r="U243" i="4"/>
  <c r="I244" i="4" s="1"/>
  <c r="N244" i="4"/>
  <c r="X244" i="4"/>
  <c r="H244" i="4"/>
  <c r="L244" i="4" l="1"/>
  <c r="K244" i="4"/>
  <c r="M244" i="4" l="1"/>
  <c r="O244" i="4" s="1"/>
  <c r="Q244" i="4" s="1"/>
  <c r="T244" i="4" s="1"/>
  <c r="F245" i="4" s="1"/>
  <c r="S244" i="4" l="1"/>
  <c r="G245" i="4" s="1"/>
  <c r="X245" i="4" s="1"/>
  <c r="R244" i="4"/>
  <c r="U244" i="4" s="1"/>
  <c r="I245" i="4" s="1"/>
  <c r="N245" i="4"/>
  <c r="H245" i="4"/>
  <c r="V244" i="4" l="1"/>
  <c r="J245" i="4" s="1"/>
  <c r="Y245" i="4" s="1"/>
  <c r="L245" i="4"/>
  <c r="K245" i="4"/>
  <c r="M245" i="4" l="1"/>
  <c r="O245" i="4" s="1"/>
  <c r="Q245" i="4" l="1"/>
  <c r="T245" i="4" s="1"/>
  <c r="F246" i="4" s="1"/>
  <c r="S245" i="4"/>
  <c r="G246" i="4" s="1"/>
  <c r="X246" i="4" l="1"/>
  <c r="R245" i="4"/>
  <c r="U245" i="4" s="1"/>
  <c r="I246" i="4" s="1"/>
  <c r="N246" i="4"/>
  <c r="H246" i="4"/>
  <c r="V245" i="4" l="1"/>
  <c r="J246" i="4" s="1"/>
  <c r="Y246" i="4" s="1"/>
  <c r="L246" i="4"/>
  <c r="K246" i="4"/>
  <c r="M246" i="4" l="1"/>
  <c r="O246" i="4" s="1"/>
  <c r="Q246" i="4" s="1"/>
  <c r="T246" i="4" s="1"/>
  <c r="F247" i="4" s="1"/>
  <c r="S246" i="4" l="1"/>
  <c r="G247" i="4" s="1"/>
  <c r="X247" i="4" s="1"/>
  <c r="R246" i="4"/>
  <c r="N247" i="4"/>
  <c r="H247" i="4"/>
  <c r="V246" i="4" l="1"/>
  <c r="J247" i="4" s="1"/>
  <c r="Y247" i="4" s="1"/>
  <c r="U246" i="4"/>
  <c r="I247" i="4" s="1"/>
  <c r="L247" i="4" l="1"/>
  <c r="K247" i="4"/>
  <c r="M247" i="4" l="1"/>
  <c r="O247" i="4" s="1"/>
  <c r="S247" i="4" s="1"/>
  <c r="G248" i="4" s="1"/>
  <c r="Q247" i="4" l="1"/>
  <c r="T247" i="4" s="1"/>
  <c r="F248" i="4" s="1"/>
  <c r="X248" i="4" s="1"/>
  <c r="H248" i="4" l="1"/>
  <c r="N248" i="4"/>
  <c r="R247" i="4"/>
  <c r="V247" i="4" s="1"/>
  <c r="J248" i="4" s="1"/>
  <c r="Y248" i="4" s="1"/>
  <c r="U247" i="4" l="1"/>
  <c r="I248" i="4" s="1"/>
  <c r="K248" i="4" s="1"/>
  <c r="L248" i="4" l="1"/>
  <c r="M248" i="4" s="1"/>
  <c r="O248" i="4" s="1"/>
  <c r="Q248" i="4" l="1"/>
  <c r="T248" i="4" s="1"/>
  <c r="F249" i="4" s="1"/>
  <c r="S248" i="4"/>
  <c r="G249" i="4" s="1"/>
  <c r="R248" i="4" l="1"/>
  <c r="X249" i="4"/>
  <c r="N249" i="4"/>
  <c r="H249" i="4"/>
  <c r="U248" i="4" l="1"/>
  <c r="I249" i="4" s="1"/>
  <c r="V248" i="4"/>
  <c r="J249" i="4" s="1"/>
  <c r="Y249" i="4" s="1"/>
  <c r="L249" i="4" l="1"/>
  <c r="K249" i="4"/>
  <c r="M249" i="4" l="1"/>
  <c r="O249" i="4" s="1"/>
  <c r="S249" i="4" s="1"/>
  <c r="G250" i="4" s="1"/>
  <c r="Q249" i="4" l="1"/>
  <c r="T249" i="4" s="1"/>
  <c r="F250" i="4" s="1"/>
  <c r="X250" i="4" s="1"/>
  <c r="H250" i="4" l="1"/>
  <c r="N250" i="4"/>
  <c r="R249" i="4"/>
  <c r="V249" i="4" s="1"/>
  <c r="J250" i="4" s="1"/>
  <c r="Y250" i="4" s="1"/>
  <c r="U249" i="4" l="1"/>
  <c r="I250" i="4" s="1"/>
  <c r="L250" i="4" s="1"/>
  <c r="K250" i="4" l="1"/>
  <c r="M250" i="4" s="1"/>
  <c r="O250" i="4" s="1"/>
  <c r="S250" i="4" s="1"/>
  <c r="G251" i="4" s="1"/>
  <c r="Q250" i="4" l="1"/>
  <c r="T250" i="4" s="1"/>
  <c r="F251" i="4" s="1"/>
  <c r="X251" i="4" s="1"/>
  <c r="N251" i="4" l="1"/>
  <c r="H251" i="4"/>
  <c r="R250" i="4"/>
  <c r="U250" i="4" l="1"/>
  <c r="I251" i="4" s="1"/>
  <c r="L251" i="4" s="1"/>
  <c r="V250" i="4"/>
  <c r="J251" i="4" s="1"/>
  <c r="Y251" i="4" s="1"/>
  <c r="K251" i="4" l="1"/>
  <c r="M251" i="4" s="1"/>
  <c r="O251" i="4" s="1"/>
  <c r="Q251" i="4" s="1"/>
  <c r="S251" i="4" l="1"/>
  <c r="G252" i="4" s="1"/>
  <c r="T251" i="4"/>
  <c r="F252" i="4" s="1"/>
  <c r="R251" i="4"/>
  <c r="U251" i="4" l="1"/>
  <c r="I252" i="4" s="1"/>
  <c r="K252" i="4" s="1"/>
  <c r="V251" i="4"/>
  <c r="J252" i="4" s="1"/>
  <c r="Y252" i="4" s="1"/>
  <c r="N252" i="4"/>
  <c r="H252" i="4"/>
  <c r="X252" i="4"/>
  <c r="L252" i="4" l="1"/>
  <c r="M252" i="4" s="1"/>
  <c r="O252" i="4" s="1"/>
  <c r="Q252" i="4" s="1"/>
  <c r="T252" i="4" s="1"/>
  <c r="F253" i="4" s="1"/>
  <c r="S252" i="4" l="1"/>
  <c r="G253" i="4" s="1"/>
  <c r="X253" i="4" s="1"/>
  <c r="R252" i="4"/>
  <c r="H253" i="4"/>
  <c r="N253" i="4"/>
  <c r="U252" i="4" l="1"/>
  <c r="I253" i="4" s="1"/>
  <c r="K253" i="4" s="1"/>
  <c r="V252" i="4"/>
  <c r="J253" i="4" s="1"/>
  <c r="Y253" i="4" s="1"/>
  <c r="L253" i="4" l="1"/>
  <c r="M253" i="4" s="1"/>
  <c r="O253" i="4" s="1"/>
  <c r="Q253" i="4" s="1"/>
  <c r="T253" i="4" s="1"/>
  <c r="F254" i="4" s="1"/>
  <c r="S253" i="4" l="1"/>
  <c r="G254" i="4" s="1"/>
  <c r="X254" i="4" s="1"/>
  <c r="R253" i="4"/>
  <c r="N254" i="4"/>
  <c r="H254" i="4"/>
  <c r="U253" i="4" l="1"/>
  <c r="I254" i="4" s="1"/>
  <c r="K254" i="4" s="1"/>
  <c r="V253" i="4"/>
  <c r="J254" i="4" s="1"/>
  <c r="Y254" i="4" s="1"/>
  <c r="L254" i="4" l="1"/>
  <c r="M254" i="4" s="1"/>
  <c r="O254" i="4" s="1"/>
  <c r="S254" i="4" s="1"/>
  <c r="G255" i="4" s="1"/>
  <c r="Q254" i="4" l="1"/>
  <c r="T254" i="4" s="1"/>
  <c r="F255" i="4" s="1"/>
  <c r="X255" i="4" s="1"/>
  <c r="H255" i="4" l="1"/>
  <c r="N255" i="4"/>
  <c r="R254" i="4"/>
  <c r="V254" i="4" s="1"/>
  <c r="J255" i="4" s="1"/>
  <c r="Y255" i="4" s="1"/>
  <c r="U254" i="4" l="1"/>
  <c r="I255" i="4" s="1"/>
  <c r="K255" i="4" s="1"/>
  <c r="L255" i="4" l="1"/>
  <c r="M255" i="4" s="1"/>
  <c r="O255" i="4" s="1"/>
  <c r="Q255" i="4" s="1"/>
  <c r="T255" i="4" s="1"/>
  <c r="F256" i="4" s="1"/>
  <c r="H256" i="4" s="1"/>
  <c r="N256" i="4" l="1"/>
  <c r="R255" i="4"/>
  <c r="U255" i="4" s="1"/>
  <c r="I256" i="4" s="1"/>
  <c r="S255" i="4"/>
  <c r="G256" i="4" s="1"/>
  <c r="X256" i="4" s="1"/>
  <c r="V255" i="4" l="1"/>
  <c r="J256" i="4" s="1"/>
  <c r="Y256" i="4" s="1"/>
  <c r="L256" i="4"/>
  <c r="K256" i="4"/>
  <c r="M256" i="4" l="1"/>
  <c r="O256" i="4" s="1"/>
  <c r="Q256" i="4" s="1"/>
  <c r="T256" i="4" s="1"/>
  <c r="F257" i="4" s="1"/>
  <c r="S256" i="4" l="1"/>
  <c r="G257" i="4" s="1"/>
  <c r="X257" i="4" s="1"/>
  <c r="R256" i="4"/>
  <c r="U256" i="4" s="1"/>
  <c r="I257" i="4" s="1"/>
  <c r="N257" i="4"/>
  <c r="H257" i="4"/>
  <c r="V256" i="4" l="1"/>
  <c r="J257" i="4" s="1"/>
  <c r="Y257" i="4" s="1"/>
  <c r="L257" i="4"/>
  <c r="K257" i="4"/>
  <c r="M257" i="4" l="1"/>
  <c r="O257" i="4" s="1"/>
  <c r="Q257" i="4" s="1"/>
  <c r="T257" i="4" s="1"/>
  <c r="F258" i="4" s="1"/>
  <c r="S257" i="4" l="1"/>
  <c r="G258" i="4" s="1"/>
  <c r="X258" i="4" s="1"/>
  <c r="R257" i="4"/>
  <c r="H258" i="4"/>
  <c r="N258" i="4"/>
  <c r="U257" i="4" l="1"/>
  <c r="I258" i="4" s="1"/>
  <c r="L258" i="4" s="1"/>
  <c r="V257" i="4"/>
  <c r="J258" i="4" s="1"/>
  <c r="Y258" i="4" s="1"/>
  <c r="K258" i="4" l="1"/>
  <c r="M258" i="4" s="1"/>
  <c r="O258" i="4" s="1"/>
  <c r="Q258" i="4" s="1"/>
  <c r="T258" i="4" s="1"/>
  <c r="F259" i="4" s="1"/>
  <c r="H259" i="4" s="1"/>
  <c r="S258" i="4" l="1"/>
  <c r="G259" i="4" s="1"/>
  <c r="X259" i="4" s="1"/>
  <c r="N259" i="4"/>
  <c r="R258" i="4"/>
  <c r="V258" i="4" s="1"/>
  <c r="J259" i="4" s="1"/>
  <c r="U258" i="4" l="1"/>
  <c r="I259" i="4" s="1"/>
  <c r="K259" i="4" s="1"/>
  <c r="Y259" i="4"/>
  <c r="L259" i="4" l="1"/>
  <c r="M259" i="4" s="1"/>
  <c r="O259" i="4" s="1"/>
  <c r="S259" i="4" s="1"/>
  <c r="G260" i="4" s="1"/>
  <c r="Q259" i="4" l="1"/>
  <c r="T259" i="4" s="1"/>
  <c r="F260" i="4" s="1"/>
  <c r="N260" i="4" s="1"/>
  <c r="H260" i="4" l="1"/>
  <c r="X260" i="4"/>
  <c r="R259" i="4"/>
  <c r="U259" i="4" s="1"/>
  <c r="I260" i="4" s="1"/>
  <c r="K260" i="4" s="1"/>
  <c r="V259" i="4" l="1"/>
  <c r="J260" i="4" s="1"/>
  <c r="Y260" i="4" s="1"/>
  <c r="L260" i="4"/>
  <c r="M260" i="4" s="1"/>
  <c r="O260" i="4" s="1"/>
  <c r="S260" i="4" s="1"/>
  <c r="G261" i="4" s="1"/>
  <c r="Q260" i="4" l="1"/>
  <c r="T260" i="4" s="1"/>
  <c r="F261" i="4" s="1"/>
  <c r="X261" i="4" s="1"/>
  <c r="N261" i="4" l="1"/>
  <c r="H261" i="4"/>
  <c r="R260" i="4"/>
  <c r="V260" i="4" s="1"/>
  <c r="J261" i="4" s="1"/>
  <c r="Y261" i="4" s="1"/>
  <c r="U260" i="4" l="1"/>
  <c r="I261" i="4" s="1"/>
  <c r="K261" i="4" s="1"/>
  <c r="L261" i="4" l="1"/>
  <c r="M261" i="4" s="1"/>
  <c r="O261" i="4" s="1"/>
  <c r="Q261" i="4" s="1"/>
  <c r="T261" i="4" s="1"/>
  <c r="F262" i="4" s="1"/>
  <c r="N262" i="4" s="1"/>
  <c r="H262" i="4" l="1"/>
  <c r="S261" i="4"/>
  <c r="G262" i="4" s="1"/>
  <c r="X262" i="4" s="1"/>
  <c r="R261" i="4"/>
  <c r="V261" i="4" s="1"/>
  <c r="J262" i="4" s="1"/>
  <c r="U261" i="4" l="1"/>
  <c r="I262" i="4" s="1"/>
  <c r="K262" i="4" s="1"/>
  <c r="Y262" i="4"/>
  <c r="L262" i="4" l="1"/>
  <c r="M262" i="4" s="1"/>
  <c r="O262" i="4" s="1"/>
  <c r="Q262" i="4" s="1"/>
  <c r="T262" i="4" s="1"/>
  <c r="F263" i="4" s="1"/>
  <c r="H263" i="4" s="1"/>
  <c r="S262" i="4" l="1"/>
  <c r="G263" i="4" s="1"/>
  <c r="X263" i="4" s="1"/>
  <c r="N263" i="4"/>
  <c r="R262" i="4"/>
  <c r="U262" i="4" l="1"/>
  <c r="I263" i="4" s="1"/>
  <c r="K263" i="4" s="1"/>
  <c r="V262" i="4"/>
  <c r="J263" i="4" s="1"/>
  <c r="Y263" i="4" s="1"/>
  <c r="L263" i="4" l="1"/>
  <c r="M263" i="4" s="1"/>
  <c r="O263" i="4" s="1"/>
  <c r="S263" i="4" s="1"/>
  <c r="G264" i="4" s="1"/>
  <c r="Q263" i="4" l="1"/>
  <c r="T263" i="4" s="1"/>
  <c r="F264" i="4" s="1"/>
  <c r="N264" i="4" s="1"/>
  <c r="H264" i="4" l="1"/>
  <c r="X264" i="4"/>
  <c r="R263" i="4"/>
  <c r="V263" i="4" s="1"/>
  <c r="J264" i="4" s="1"/>
  <c r="Y264" i="4" s="1"/>
  <c r="U263" i="4" l="1"/>
  <c r="I264" i="4" s="1"/>
  <c r="L264" i="4" s="1"/>
  <c r="K264" i="4" l="1"/>
  <c r="M264" i="4" s="1"/>
  <c r="O264" i="4" s="1"/>
  <c r="Q264" i="4" s="1"/>
  <c r="T264" i="4" s="1"/>
  <c r="F265" i="4" s="1"/>
  <c r="N265" i="4" s="1"/>
  <c r="H265" i="4" l="1"/>
  <c r="R264" i="4"/>
  <c r="V264" i="4" s="1"/>
  <c r="J265" i="4" s="1"/>
  <c r="S264" i="4"/>
  <c r="G265" i="4" s="1"/>
  <c r="X265" i="4" s="1"/>
  <c r="U264" i="4" l="1"/>
  <c r="I265" i="4" s="1"/>
  <c r="K265" i="4" s="1"/>
  <c r="Y265" i="4"/>
  <c r="L265" i="4" l="1"/>
  <c r="M265" i="4" s="1"/>
  <c r="O265" i="4" s="1"/>
  <c r="Q265" i="4" s="1"/>
  <c r="T265" i="4" s="1"/>
  <c r="F266" i="4" s="1"/>
  <c r="S265" i="4" l="1"/>
  <c r="G266" i="4" s="1"/>
  <c r="X266" i="4" s="1"/>
  <c r="N266" i="4"/>
  <c r="H266" i="4"/>
  <c r="R265" i="4"/>
  <c r="V265" i="4" l="1"/>
  <c r="J266" i="4" s="1"/>
  <c r="Y266" i="4" s="1"/>
  <c r="U265" i="4"/>
  <c r="I266" i="4" s="1"/>
  <c r="L266" i="4" l="1"/>
  <c r="K266" i="4"/>
  <c r="M266" i="4" l="1"/>
  <c r="O266" i="4" s="1"/>
  <c r="S266" i="4" l="1"/>
  <c r="G267" i="4" s="1"/>
  <c r="Q266" i="4"/>
  <c r="T266" i="4" s="1"/>
  <c r="F267" i="4" s="1"/>
  <c r="H267" i="4" l="1"/>
  <c r="N267" i="4"/>
  <c r="X267" i="4"/>
  <c r="R266" i="4"/>
  <c r="V266" i="4" l="1"/>
  <c r="J267" i="4" s="1"/>
  <c r="Y267" i="4" s="1"/>
  <c r="U266" i="4"/>
  <c r="I267" i="4" s="1"/>
  <c r="L267" i="4" l="1"/>
  <c r="K267" i="4"/>
  <c r="M267" i="4" l="1"/>
  <c r="O267" i="4" s="1"/>
  <c r="Q267" i="4" s="1"/>
  <c r="T267" i="4" s="1"/>
  <c r="F268" i="4" s="1"/>
  <c r="S267" i="4" l="1"/>
  <c r="G268" i="4" s="1"/>
  <c r="X268" i="4" s="1"/>
  <c r="R267" i="4"/>
  <c r="N268" i="4"/>
  <c r="H268" i="4"/>
  <c r="V267" i="4" l="1"/>
  <c r="J268" i="4" s="1"/>
  <c r="Y268" i="4" s="1"/>
  <c r="U267" i="4"/>
  <c r="I268" i="4" s="1"/>
  <c r="L268" i="4" l="1"/>
  <c r="K268" i="4"/>
  <c r="M268" i="4" l="1"/>
  <c r="O268" i="4" s="1"/>
  <c r="Q268" i="4" l="1"/>
  <c r="T268" i="4" s="1"/>
  <c r="F269" i="4" s="1"/>
  <c r="S268" i="4"/>
  <c r="G269" i="4" s="1"/>
  <c r="R268" i="4" l="1"/>
  <c r="U268" i="4" s="1"/>
  <c r="I269" i="4" s="1"/>
  <c r="H269" i="4"/>
  <c r="N269" i="4"/>
  <c r="X269" i="4"/>
  <c r="V268" i="4" l="1"/>
  <c r="J269" i="4" s="1"/>
  <c r="Y269" i="4" s="1"/>
  <c r="L269" i="4"/>
  <c r="K269" i="4"/>
  <c r="M269" i="4" l="1"/>
  <c r="O269" i="4" s="1"/>
  <c r="Q269" i="4" s="1"/>
  <c r="T269" i="4" s="1"/>
  <c r="F270" i="4" s="1"/>
  <c r="S269" i="4" l="1"/>
  <c r="G270" i="4" s="1"/>
  <c r="X270" i="4" s="1"/>
  <c r="R269" i="4"/>
  <c r="U269" i="4" s="1"/>
  <c r="I270" i="4" s="1"/>
  <c r="H270" i="4"/>
  <c r="N270" i="4"/>
  <c r="V269" i="4" l="1"/>
  <c r="J270" i="4" s="1"/>
  <c r="Y270" i="4" s="1"/>
  <c r="L270" i="4"/>
  <c r="K270" i="4"/>
  <c r="M270" i="4" l="1"/>
  <c r="O270" i="4" s="1"/>
  <c r="Q270" i="4" s="1"/>
  <c r="T270" i="4" s="1"/>
  <c r="F271" i="4" s="1"/>
  <c r="S270" i="4" l="1"/>
  <c r="G271" i="4" s="1"/>
  <c r="X271" i="4" s="1"/>
  <c r="R270" i="4"/>
  <c r="V270" i="4" s="1"/>
  <c r="J271" i="4" s="1"/>
  <c r="N271" i="4"/>
  <c r="H271" i="4"/>
  <c r="U270" i="4" l="1"/>
  <c r="I271" i="4" s="1"/>
  <c r="L271" i="4" s="1"/>
  <c r="Y271" i="4"/>
  <c r="K271" i="4" l="1"/>
  <c r="M271" i="4" s="1"/>
  <c r="O271" i="4" s="1"/>
  <c r="Q271" i="4" l="1"/>
  <c r="T271" i="4" s="1"/>
  <c r="F272" i="4" s="1"/>
  <c r="S271" i="4"/>
  <c r="G272" i="4" s="1"/>
  <c r="X272" i="4" l="1"/>
  <c r="N272" i="4"/>
  <c r="H272" i="4"/>
  <c r="R271" i="4"/>
  <c r="V271" i="4" l="1"/>
  <c r="J272" i="4" s="1"/>
  <c r="Y272" i="4" s="1"/>
  <c r="U271" i="4"/>
  <c r="I272" i="4" s="1"/>
  <c r="L272" i="4" l="1"/>
  <c r="K272" i="4"/>
  <c r="M272" i="4" l="1"/>
  <c r="O272" i="4" s="1"/>
  <c r="Q272" i="4" s="1"/>
  <c r="S272" i="4" l="1"/>
  <c r="G273" i="4" s="1"/>
  <c r="T272" i="4"/>
  <c r="F273" i="4" s="1"/>
  <c r="H273" i="4" s="1"/>
  <c r="R272" i="4"/>
  <c r="U272" i="4" s="1"/>
  <c r="I273" i="4" s="1"/>
  <c r="X273" i="4" l="1"/>
  <c r="N273" i="4"/>
  <c r="V272" i="4"/>
  <c r="J273" i="4" s="1"/>
  <c r="Y273" i="4" s="1"/>
  <c r="L273" i="4"/>
  <c r="K273" i="4"/>
  <c r="M273" i="4" l="1"/>
  <c r="O273" i="4" s="1"/>
  <c r="S273" i="4" s="1"/>
  <c r="G274" i="4" s="1"/>
  <c r="Q273" i="4" l="1"/>
  <c r="T273" i="4" s="1"/>
  <c r="F274" i="4" s="1"/>
  <c r="H274" i="4" s="1"/>
  <c r="X274" i="4" l="1"/>
  <c r="N274" i="4"/>
  <c r="R273" i="4"/>
  <c r="V273" i="4" s="1"/>
  <c r="J274" i="4" s="1"/>
  <c r="Y274" i="4" s="1"/>
  <c r="U273" i="4" l="1"/>
  <c r="I274" i="4" s="1"/>
  <c r="L274" i="4" s="1"/>
  <c r="K274" i="4" l="1"/>
  <c r="M274" i="4" s="1"/>
  <c r="O274" i="4" s="1"/>
  <c r="Q274" i="4" s="1"/>
  <c r="T274" i="4" s="1"/>
  <c r="F275" i="4" s="1"/>
  <c r="S274" i="4" l="1"/>
  <c r="G275" i="4" s="1"/>
  <c r="R274" i="4"/>
  <c r="H275" i="4"/>
  <c r="N275" i="4"/>
  <c r="U274" i="4" l="1"/>
  <c r="I275" i="4" s="1"/>
  <c r="L275" i="4" s="1"/>
  <c r="V274" i="4"/>
  <c r="J275" i="4" s="1"/>
  <c r="Y275" i="4" s="1"/>
  <c r="X275" i="4"/>
  <c r="K275" i="4" l="1"/>
  <c r="M275" i="4" s="1"/>
  <c r="O275" i="4" s="1"/>
  <c r="S275" i="4" s="1"/>
  <c r="G276" i="4" s="1"/>
  <c r="Q275" i="4" l="1"/>
  <c r="T275" i="4" s="1"/>
  <c r="F276" i="4" s="1"/>
  <c r="X276" i="4" s="1"/>
  <c r="R275" i="4" l="1"/>
  <c r="H276" i="4"/>
  <c r="N276" i="4"/>
  <c r="U275" i="4" l="1"/>
  <c r="I276" i="4" s="1"/>
  <c r="V275" i="4"/>
  <c r="J276" i="4" s="1"/>
  <c r="Y276" i="4" s="1"/>
  <c r="L276" i="4" l="1"/>
  <c r="K276" i="4"/>
  <c r="M276" i="4" l="1"/>
  <c r="O276" i="4" s="1"/>
  <c r="Q276" i="4" l="1"/>
  <c r="T276" i="4" s="1"/>
  <c r="F277" i="4" s="1"/>
  <c r="S276" i="4"/>
  <c r="G277" i="4" s="1"/>
  <c r="R276" i="4" l="1"/>
  <c r="H277" i="4"/>
  <c r="X277" i="4"/>
  <c r="N277" i="4"/>
  <c r="V276" i="4" l="1"/>
  <c r="J277" i="4" s="1"/>
  <c r="Y277" i="4" s="1"/>
  <c r="U276" i="4"/>
  <c r="I277" i="4" s="1"/>
  <c r="L277" i="4" l="1"/>
  <c r="K277" i="4"/>
  <c r="M277" i="4" l="1"/>
  <c r="O277" i="4" s="1"/>
  <c r="Q277" i="4" s="1"/>
  <c r="T277" i="4" s="1"/>
  <c r="F278" i="4" s="1"/>
  <c r="S277" i="4" l="1"/>
  <c r="G278" i="4" s="1"/>
  <c r="R277" i="4"/>
  <c r="N278" i="4"/>
  <c r="H278" i="4"/>
  <c r="X278" i="4"/>
  <c r="V277" i="4" l="1"/>
  <c r="J278" i="4" s="1"/>
  <c r="Y278" i="4" s="1"/>
  <c r="U277" i="4"/>
  <c r="I278" i="4" s="1"/>
  <c r="L278" i="4" l="1"/>
  <c r="K278" i="4"/>
  <c r="M278" i="4" l="1"/>
  <c r="O278" i="4" s="1"/>
  <c r="Q278" i="4" l="1"/>
  <c r="T278" i="4" s="1"/>
  <c r="F279" i="4" s="1"/>
  <c r="S278" i="4"/>
  <c r="G279" i="4" s="1"/>
  <c r="R278" i="4" l="1"/>
  <c r="V278" i="4"/>
  <c r="J279" i="4" s="1"/>
  <c r="Y279" i="4" s="1"/>
  <c r="U278" i="4"/>
  <c r="I279" i="4" s="1"/>
  <c r="H279" i="4"/>
  <c r="X279" i="4"/>
  <c r="N279" i="4"/>
  <c r="K279" i="4" l="1"/>
  <c r="L279" i="4"/>
  <c r="V279" i="4"/>
  <c r="J280" i="4" s="1"/>
  <c r="M279" i="4" l="1"/>
  <c r="O279" i="4" s="1"/>
  <c r="S279" i="4" s="1"/>
  <c r="G280" i="4" s="1"/>
  <c r="Q279" i="4" l="1"/>
  <c r="T279" i="4" s="1"/>
  <c r="F280" i="4" s="1"/>
  <c r="Y280" i="4" s="1"/>
  <c r="H280" i="4" l="1"/>
  <c r="N280" i="4"/>
  <c r="X280" i="4"/>
  <c r="R279" i="4"/>
  <c r="U279" i="4" s="1"/>
  <c r="I280" i="4" s="1"/>
  <c r="K280" i="4" s="1"/>
  <c r="V280" i="4" l="1"/>
  <c r="J281" i="4" s="1"/>
  <c r="L280" i="4"/>
  <c r="M280" i="4" s="1"/>
  <c r="O280" i="4" s="1"/>
  <c r="S280" i="4" s="1"/>
  <c r="G281" i="4" s="1"/>
  <c r="Q280" i="4" l="1"/>
  <c r="T280" i="4" s="1"/>
  <c r="F281" i="4" s="1"/>
  <c r="N281" i="4" s="1"/>
  <c r="H281" i="4"/>
  <c r="X281" i="4"/>
  <c r="Y281" i="4"/>
  <c r="R280" i="4" l="1"/>
  <c r="U280" i="4" s="1"/>
  <c r="I281" i="4" s="1"/>
  <c r="K281" i="4" l="1"/>
  <c r="L281" i="4"/>
  <c r="V281" i="4"/>
  <c r="J282" i="4" s="1"/>
  <c r="M281" i="4" l="1"/>
  <c r="O281" i="4" s="1"/>
  <c r="Q281" i="4" l="1"/>
  <c r="T281" i="4" s="1"/>
  <c r="F282" i="4" s="1"/>
  <c r="S281" i="4"/>
  <c r="G282" i="4" s="1"/>
  <c r="R281" i="4" l="1"/>
  <c r="U281" i="4" s="1"/>
  <c r="I282" i="4" s="1"/>
  <c r="X282" i="4"/>
  <c r="K282" i="4"/>
  <c r="L282" i="4"/>
  <c r="H282" i="4"/>
  <c r="N282" i="4"/>
  <c r="Y282" i="4"/>
  <c r="M282" i="4" l="1"/>
  <c r="O282" i="4" s="1"/>
  <c r="V282" i="4"/>
  <c r="J283" i="4" s="1"/>
  <c r="Q282" i="4" l="1"/>
  <c r="T282" i="4" s="1"/>
  <c r="F283" i="4" s="1"/>
  <c r="R282" i="4"/>
  <c r="U282" i="4" s="1"/>
  <c r="I283" i="4" s="1"/>
  <c r="L283" i="4" s="1"/>
  <c r="S282" i="4"/>
  <c r="G283" i="4" s="1"/>
  <c r="X283" i="4" s="1"/>
  <c r="K283" i="4" l="1"/>
  <c r="H283" i="4"/>
  <c r="N283" i="4"/>
  <c r="Y283" i="4"/>
  <c r="M283" i="4"/>
  <c r="O283" i="4" s="1"/>
  <c r="Q283" i="4" l="1"/>
  <c r="T283" i="4" s="1"/>
  <c r="F284" i="4" s="1"/>
  <c r="S283" i="4"/>
  <c r="G284" i="4" s="1"/>
  <c r="H284" i="4" l="1"/>
  <c r="N284" i="4"/>
  <c r="X284" i="4"/>
  <c r="R283" i="4"/>
  <c r="V283" i="4" l="1"/>
  <c r="J284" i="4" s="1"/>
  <c r="Y284" i="4" s="1"/>
  <c r="U283" i="4"/>
  <c r="I284" i="4" s="1"/>
  <c r="K284" i="4" l="1"/>
  <c r="L284" i="4"/>
  <c r="M284" i="4" l="1"/>
  <c r="O284" i="4" s="1"/>
  <c r="Q284" i="4" s="1"/>
  <c r="T284" i="4" s="1"/>
  <c r="F285" i="4" s="1"/>
  <c r="S284" i="4" l="1"/>
  <c r="G285" i="4" s="1"/>
  <c r="X285" i="4" s="1"/>
  <c r="R284" i="4"/>
  <c r="U284" i="4" s="1"/>
  <c r="I285" i="4" s="1"/>
  <c r="N285" i="4"/>
  <c r="H285" i="4"/>
  <c r="V284" i="4" l="1"/>
  <c r="J285" i="4" s="1"/>
  <c r="Y285" i="4" s="1"/>
  <c r="L285" i="4"/>
  <c r="K285" i="4"/>
  <c r="M285" i="4" l="1"/>
  <c r="O285" i="4" s="1"/>
  <c r="S285" i="4" s="1"/>
  <c r="G286" i="4" s="1"/>
  <c r="Q285" i="4" l="1"/>
  <c r="T285" i="4" s="1"/>
  <c r="F286" i="4" s="1"/>
  <c r="N286" i="4" s="1"/>
  <c r="H286" i="4" l="1"/>
  <c r="X286" i="4"/>
  <c r="R285" i="4"/>
  <c r="U285" i="4" l="1"/>
  <c r="I286" i="4" s="1"/>
  <c r="K286" i="4" s="1"/>
  <c r="V285" i="4"/>
  <c r="J286" i="4" s="1"/>
  <c r="Y286" i="4" s="1"/>
  <c r="L286" i="4" l="1"/>
  <c r="M286" i="4" s="1"/>
  <c r="O286" i="4" s="1"/>
  <c r="Q286" i="4" s="1"/>
  <c r="T286" i="4" s="1"/>
  <c r="F287" i="4" s="1"/>
  <c r="S286" i="4" l="1"/>
  <c r="G287" i="4" s="1"/>
  <c r="X287" i="4" s="1"/>
  <c r="N287" i="4"/>
  <c r="R286" i="4"/>
  <c r="U286" i="4" s="1"/>
  <c r="I287" i="4" s="1"/>
  <c r="H287" i="4"/>
  <c r="V286" i="4" l="1"/>
  <c r="J287" i="4" s="1"/>
  <c r="Y287" i="4" s="1"/>
  <c r="L287" i="4"/>
  <c r="K287" i="4"/>
  <c r="M287" i="4" l="1"/>
  <c r="O287" i="4" s="1"/>
  <c r="S287" i="4" s="1"/>
  <c r="G288" i="4" s="1"/>
  <c r="Q287" i="4" l="1"/>
  <c r="T287" i="4" s="1"/>
  <c r="F288" i="4" s="1"/>
  <c r="H288" i="4" s="1"/>
  <c r="N288" i="4" l="1"/>
  <c r="X288" i="4"/>
  <c r="R287" i="4"/>
  <c r="V287" i="4" s="1"/>
  <c r="J288" i="4" s="1"/>
  <c r="Y288" i="4" s="1"/>
  <c r="U287" i="4" l="1"/>
  <c r="I288" i="4" s="1"/>
  <c r="K288" i="4" s="1"/>
  <c r="L288" i="4" l="1"/>
  <c r="M288" i="4" s="1"/>
  <c r="O288" i="4" s="1"/>
  <c r="S288" i="4" l="1"/>
  <c r="G289" i="4" s="1"/>
  <c r="Q288" i="4"/>
  <c r="T288" i="4" l="1"/>
  <c r="F289" i="4" s="1"/>
  <c r="R288" i="4"/>
  <c r="U288" i="4" l="1"/>
  <c r="I289" i="4" s="1"/>
  <c r="V288" i="4"/>
  <c r="J289" i="4" s="1"/>
  <c r="Y289" i="4" s="1"/>
  <c r="N289" i="4"/>
  <c r="H289" i="4"/>
  <c r="X289" i="4"/>
  <c r="L289" i="4" l="1"/>
  <c r="K289" i="4"/>
  <c r="M289" i="4" l="1"/>
  <c r="O289" i="4" s="1"/>
  <c r="Q289" i="4" s="1"/>
  <c r="T289" i="4" s="1"/>
  <c r="F290" i="4" s="1"/>
  <c r="S289" i="4" l="1"/>
  <c r="G290" i="4" s="1"/>
  <c r="X290" i="4" s="1"/>
  <c r="R289" i="4"/>
  <c r="N290" i="4"/>
  <c r="H290" i="4"/>
  <c r="V289" i="4" l="1"/>
  <c r="J290" i="4" s="1"/>
  <c r="Y290" i="4" s="1"/>
  <c r="U289" i="4"/>
  <c r="I290" i="4" s="1"/>
  <c r="L290" i="4" l="1"/>
  <c r="K290" i="4"/>
  <c r="M290" i="4" l="1"/>
  <c r="O290" i="4" s="1"/>
  <c r="Q290" i="4" s="1"/>
  <c r="S290" i="4" l="1"/>
  <c r="G291" i="4" s="1"/>
  <c r="T290" i="4"/>
  <c r="F291" i="4" s="1"/>
  <c r="R290" i="4"/>
  <c r="N291" i="4" l="1"/>
  <c r="X291" i="4"/>
  <c r="H291" i="4"/>
  <c r="V290" i="4"/>
  <c r="J291" i="4" s="1"/>
  <c r="Y291" i="4" s="1"/>
  <c r="U290" i="4"/>
  <c r="I291" i="4" s="1"/>
  <c r="K291" i="4" s="1"/>
  <c r="L291" i="4" l="1"/>
  <c r="M291" i="4" s="1"/>
  <c r="O291" i="4" s="1"/>
  <c r="Q291" i="4" l="1"/>
  <c r="T291" i="4" s="1"/>
  <c r="F292" i="4" s="1"/>
  <c r="S291" i="4"/>
  <c r="G292" i="4" s="1"/>
  <c r="R291" i="4" l="1"/>
  <c r="N292" i="4"/>
  <c r="H292" i="4"/>
  <c r="X292" i="4"/>
  <c r="V291" i="4" l="1"/>
  <c r="J292" i="4" s="1"/>
  <c r="Y292" i="4" s="1"/>
  <c r="U291" i="4"/>
  <c r="I292" i="4" s="1"/>
  <c r="K292" i="4" l="1"/>
  <c r="L292" i="4"/>
  <c r="M292" i="4" l="1"/>
  <c r="O292" i="4" s="1"/>
  <c r="Q292" i="4" l="1"/>
  <c r="T292" i="4" s="1"/>
  <c r="F293" i="4" s="1"/>
  <c r="S292" i="4"/>
  <c r="G293" i="4" s="1"/>
  <c r="R292" i="4" l="1"/>
  <c r="U292" i="4" s="1"/>
  <c r="I293" i="4" s="1"/>
  <c r="X293" i="4"/>
  <c r="N293" i="4"/>
  <c r="H293" i="4"/>
  <c r="V292" i="4" l="1"/>
  <c r="J293" i="4" s="1"/>
  <c r="Y293" i="4" s="1"/>
  <c r="K293" i="4"/>
  <c r="L293" i="4"/>
  <c r="M293" i="4" l="1"/>
  <c r="O293" i="4" s="1"/>
  <c r="S293" i="4" l="1"/>
  <c r="G294" i="4" s="1"/>
  <c r="Q293" i="4"/>
  <c r="T293" i="4" s="1"/>
  <c r="F294" i="4" s="1"/>
  <c r="R293" i="4" l="1"/>
  <c r="V293" i="4" s="1"/>
  <c r="J294" i="4" s="1"/>
  <c r="Y294" i="4" s="1"/>
  <c r="U293" i="4"/>
  <c r="I294" i="4" s="1"/>
  <c r="N294" i="4"/>
  <c r="X294" i="4"/>
  <c r="H294" i="4"/>
  <c r="L294" i="4" l="1"/>
  <c r="K294" i="4"/>
  <c r="M294" i="4" l="1"/>
  <c r="O294" i="4" s="1"/>
  <c r="S294" i="4" l="1"/>
  <c r="G295" i="4" s="1"/>
  <c r="Q294" i="4"/>
  <c r="T294" i="4" s="1"/>
  <c r="F295" i="4" s="1"/>
  <c r="R294" i="4" l="1"/>
  <c r="H295" i="4"/>
  <c r="X295" i="4"/>
  <c r="N295" i="4"/>
  <c r="V294" i="4" l="1"/>
  <c r="J295" i="4" s="1"/>
  <c r="Y295" i="4" s="1"/>
  <c r="U294" i="4"/>
  <c r="I295" i="4" s="1"/>
  <c r="L295" i="4" l="1"/>
  <c r="K295" i="4"/>
  <c r="M295" i="4" l="1"/>
  <c r="O295" i="4" s="1"/>
  <c r="Q295" i="4" l="1"/>
  <c r="T295" i="4" s="1"/>
  <c r="F296" i="4" s="1"/>
  <c r="S295" i="4"/>
  <c r="G296" i="4" s="1"/>
  <c r="X296" i="4" l="1"/>
  <c r="H296" i="4"/>
  <c r="N296" i="4"/>
  <c r="R295" i="4"/>
  <c r="V295" i="4" l="1"/>
  <c r="J296" i="4" s="1"/>
  <c r="Y296" i="4" s="1"/>
  <c r="U295" i="4"/>
  <c r="I296" i="4" s="1"/>
  <c r="L296" i="4" l="1"/>
  <c r="K296" i="4"/>
  <c r="M296" i="4" s="1"/>
  <c r="O296" i="4" s="1"/>
  <c r="Q296" i="4" l="1"/>
  <c r="T296" i="4" s="1"/>
  <c r="F297" i="4" s="1"/>
  <c r="S296" i="4"/>
  <c r="G297" i="4" s="1"/>
  <c r="R296" i="4"/>
  <c r="V296" i="4" l="1"/>
  <c r="J297" i="4" s="1"/>
  <c r="Y297" i="4" s="1"/>
  <c r="U296" i="4"/>
  <c r="I297" i="4" s="1"/>
  <c r="N297" i="4"/>
  <c r="X297" i="4"/>
  <c r="H297" i="4"/>
  <c r="L297" i="4" l="1"/>
  <c r="K297" i="4"/>
  <c r="M297" i="4" l="1"/>
  <c r="O297" i="4" s="1"/>
  <c r="Q297" i="4" l="1"/>
  <c r="T297" i="4" s="1"/>
  <c r="F298" i="4" s="1"/>
  <c r="S297" i="4"/>
  <c r="G298" i="4" s="1"/>
  <c r="R297" i="4" l="1"/>
  <c r="X298" i="4"/>
  <c r="N298" i="4"/>
  <c r="H298" i="4"/>
  <c r="V297" i="4" l="1"/>
  <c r="J298" i="4" s="1"/>
  <c r="Y298" i="4" s="1"/>
  <c r="U297" i="4"/>
  <c r="I298" i="4" s="1"/>
  <c r="L298" i="4" l="1"/>
  <c r="K298" i="4"/>
  <c r="M298" i="4" s="1"/>
  <c r="O298" i="4" s="1"/>
  <c r="Q298" i="4" l="1"/>
  <c r="T298" i="4" s="1"/>
  <c r="F299" i="4" s="1"/>
  <c r="S298" i="4"/>
  <c r="G299" i="4" s="1"/>
  <c r="X299" i="4" l="1"/>
  <c r="R298" i="4"/>
  <c r="H299" i="4"/>
  <c r="N299" i="4"/>
  <c r="U298" i="4" l="1"/>
  <c r="I299" i="4" s="1"/>
  <c r="V298" i="4"/>
  <c r="J299" i="4" s="1"/>
  <c r="Y299" i="4" s="1"/>
  <c r="L299" i="4"/>
  <c r="K299" i="4"/>
  <c r="M299" i="4" s="1"/>
  <c r="O299" i="4" s="1"/>
  <c r="Q299" i="4" l="1"/>
  <c r="T299" i="4" s="1"/>
  <c r="F300" i="4" s="1"/>
  <c r="R299" i="4"/>
  <c r="S299" i="4"/>
  <c r="G300" i="4" s="1"/>
  <c r="U299" i="4" l="1"/>
  <c r="I300" i="4" s="1"/>
  <c r="V299" i="4"/>
  <c r="J300" i="4" s="1"/>
  <c r="Y300" i="4" s="1"/>
  <c r="X300" i="4"/>
  <c r="L300" i="4"/>
  <c r="K300" i="4"/>
  <c r="N300" i="4"/>
  <c r="H300" i="4"/>
  <c r="M300" i="4" l="1"/>
  <c r="O300" i="4" s="1"/>
  <c r="S300" i="4" s="1"/>
  <c r="G301" i="4" s="1"/>
  <c r="Q300" i="4" l="1"/>
  <c r="T300" i="4" s="1"/>
  <c r="F301" i="4" s="1"/>
  <c r="H301" i="4" l="1"/>
  <c r="N301" i="4"/>
  <c r="R300" i="4"/>
  <c r="X301" i="4"/>
  <c r="U300" i="4" l="1"/>
  <c r="I301" i="4" s="1"/>
  <c r="V300" i="4"/>
  <c r="J301" i="4" s="1"/>
  <c r="Y301" i="4" s="1"/>
  <c r="K301" i="4"/>
  <c r="L301" i="4"/>
  <c r="M301" i="4" l="1"/>
  <c r="O301" i="4" s="1"/>
  <c r="Q301" i="4" l="1"/>
  <c r="T301" i="4" s="1"/>
  <c r="F302" i="4" s="1"/>
  <c r="S301" i="4"/>
  <c r="G302" i="4" s="1"/>
  <c r="X302" i="4" l="1"/>
  <c r="R301" i="4"/>
  <c r="V301" i="4" s="1"/>
  <c r="J302" i="4" s="1"/>
  <c r="Y302" i="4" s="1"/>
  <c r="U301" i="4"/>
  <c r="I302" i="4" s="1"/>
  <c r="K302" i="4" s="1"/>
  <c r="H302" i="4"/>
  <c r="N302" i="4"/>
  <c r="L302" i="4" l="1"/>
  <c r="M302" i="4" s="1"/>
  <c r="O302" i="4" s="1"/>
  <c r="Q302" i="4" l="1"/>
  <c r="T302" i="4" s="1"/>
  <c r="F303" i="4" s="1"/>
  <c r="S302" i="4"/>
  <c r="G303" i="4" s="1"/>
  <c r="X303" i="4" l="1"/>
  <c r="N303" i="4"/>
  <c r="H303" i="4"/>
  <c r="R302" i="4"/>
  <c r="V302" i="4" l="1"/>
  <c r="J303" i="4" s="1"/>
  <c r="Y303" i="4" s="1"/>
  <c r="U302" i="4"/>
  <c r="I303" i="4" s="1"/>
  <c r="L303" i="4" l="1"/>
  <c r="K303" i="4"/>
  <c r="M303" i="4" s="1"/>
  <c r="O303" i="4" s="1"/>
  <c r="Q303" i="4" l="1"/>
  <c r="T303" i="4" s="1"/>
  <c r="F304" i="4" s="1"/>
  <c r="S303" i="4"/>
  <c r="G304" i="4" s="1"/>
  <c r="R303" i="4" l="1"/>
  <c r="V303" i="4" s="1"/>
  <c r="J304" i="4" s="1"/>
  <c r="Y304" i="4" s="1"/>
  <c r="U303" i="4"/>
  <c r="I304" i="4" s="1"/>
  <c r="N304" i="4"/>
  <c r="H304" i="4"/>
  <c r="X304" i="4"/>
  <c r="L304" i="4" l="1"/>
  <c r="K304" i="4"/>
  <c r="M304" i="4" s="1"/>
  <c r="O304" i="4" s="1"/>
  <c r="Q304" i="4" l="1"/>
  <c r="T304" i="4" s="1"/>
  <c r="F305" i="4" s="1"/>
  <c r="S304" i="4"/>
  <c r="G305" i="4" s="1"/>
  <c r="X305" i="4" s="1"/>
  <c r="N305" i="4" l="1"/>
  <c r="H305" i="4"/>
  <c r="R304" i="4"/>
  <c r="V304" i="4" l="1"/>
  <c r="J305" i="4" s="1"/>
  <c r="Y305" i="4" s="1"/>
  <c r="U304" i="4"/>
  <c r="I305" i="4" s="1"/>
  <c r="L305" i="4" l="1"/>
  <c r="K305" i="4"/>
  <c r="M305" i="4" l="1"/>
  <c r="O305" i="4" s="1"/>
  <c r="Q305" i="4" l="1"/>
  <c r="T305" i="4" s="1"/>
  <c r="F306" i="4" s="1"/>
  <c r="S305" i="4"/>
  <c r="G306" i="4" s="1"/>
  <c r="R305" i="4" l="1"/>
  <c r="X306" i="4"/>
  <c r="H306" i="4"/>
  <c r="N306" i="4"/>
  <c r="V305" i="4" l="1"/>
  <c r="J306" i="4" s="1"/>
  <c r="Y306" i="4" s="1"/>
  <c r="U305" i="4"/>
  <c r="I306" i="4" s="1"/>
  <c r="L306" i="4" l="1"/>
  <c r="K306" i="4"/>
  <c r="M306" i="4" s="1"/>
  <c r="O306" i="4" s="1"/>
  <c r="Q306" i="4" l="1"/>
  <c r="T306" i="4" s="1"/>
  <c r="F307" i="4" s="1"/>
  <c r="R306" i="4"/>
  <c r="S306" i="4"/>
  <c r="G307" i="4" s="1"/>
  <c r="V306" i="4" l="1"/>
  <c r="J307" i="4" s="1"/>
  <c r="Y307" i="4" s="1"/>
  <c r="U306" i="4"/>
  <c r="I307" i="4" s="1"/>
  <c r="N307" i="4"/>
  <c r="H307" i="4"/>
  <c r="X307" i="4"/>
  <c r="L307" i="4" l="1"/>
  <c r="K307" i="4"/>
  <c r="M307" i="4" l="1"/>
  <c r="O307" i="4" s="1"/>
  <c r="Q307" i="4" s="1"/>
  <c r="S307" i="4"/>
  <c r="G308" i="4" s="1"/>
  <c r="T307" i="4" l="1"/>
  <c r="F308" i="4" s="1"/>
  <c r="R307" i="4"/>
  <c r="V307" i="4" s="1"/>
  <c r="J308" i="4" s="1"/>
  <c r="Y308" i="4" s="1"/>
  <c r="U307" i="4"/>
  <c r="I308" i="4" s="1"/>
  <c r="H308" i="4"/>
  <c r="N308" i="4"/>
  <c r="X308" i="4"/>
  <c r="U308" i="4" l="1"/>
  <c r="I309" i="4" s="1"/>
  <c r="L308" i="4"/>
  <c r="K308" i="4"/>
  <c r="M308" i="4" s="1"/>
  <c r="O308" i="4" s="1"/>
  <c r="Q308" i="4" l="1"/>
  <c r="T308" i="4" s="1"/>
  <c r="F309" i="4" s="1"/>
  <c r="K309" i="4" s="1"/>
  <c r="M309" i="4" s="1"/>
  <c r="O309" i="4" s="1"/>
  <c r="S308" i="4"/>
  <c r="G309" i="4" s="1"/>
  <c r="L309" i="4"/>
  <c r="U309" i="4"/>
  <c r="I310" i="4" s="1"/>
  <c r="Q309" i="4" l="1"/>
  <c r="T309" i="4" s="1"/>
  <c r="F310" i="4" s="1"/>
  <c r="K310" i="4" s="1"/>
  <c r="L310" i="4"/>
  <c r="U310" i="4"/>
  <c r="I311" i="4" s="1"/>
  <c r="R308" i="4"/>
  <c r="V308" i="4" s="1"/>
  <c r="J309" i="4" s="1"/>
  <c r="Y309" i="4" s="1"/>
  <c r="X309" i="4"/>
  <c r="N309" i="4"/>
  <c r="S309" i="4" s="1"/>
  <c r="G310" i="4" s="1"/>
  <c r="H309" i="4"/>
  <c r="R309" i="4" l="1"/>
  <c r="V309" i="4" s="1"/>
  <c r="J310" i="4" s="1"/>
  <c r="Y310" i="4" s="1"/>
  <c r="L311" i="4"/>
  <c r="U311" i="4"/>
  <c r="I312" i="4" s="1"/>
  <c r="M310" i="4"/>
  <c r="O310" i="4" s="1"/>
  <c r="H310" i="4"/>
  <c r="X310" i="4"/>
  <c r="N310" i="4"/>
  <c r="Q310" i="4" l="1"/>
  <c r="T310" i="4" s="1"/>
  <c r="F311" i="4" s="1"/>
  <c r="S310" i="4"/>
  <c r="G311" i="4" s="1"/>
  <c r="L312" i="4"/>
  <c r="U312" i="4"/>
  <c r="I313" i="4" s="1"/>
  <c r="R310" i="4" l="1"/>
  <c r="V310" i="4" s="1"/>
  <c r="J311" i="4" s="1"/>
  <c r="Y311" i="4" s="1"/>
  <c r="L313" i="4"/>
  <c r="U313" i="4"/>
  <c r="I314" i="4" s="1"/>
  <c r="N311" i="4"/>
  <c r="X311" i="4"/>
  <c r="H311" i="4"/>
  <c r="K311" i="4"/>
  <c r="M311" i="4" s="1"/>
  <c r="O311" i="4" s="1"/>
  <c r="S311" i="4" l="1"/>
  <c r="G312" i="4" s="1"/>
  <c r="Q311" i="4"/>
  <c r="T311" i="4" s="1"/>
  <c r="F312" i="4" s="1"/>
  <c r="L314" i="4"/>
  <c r="U314" i="4"/>
  <c r="I315" i="4" s="1"/>
  <c r="R311" i="4" l="1"/>
  <c r="V311" i="4" s="1"/>
  <c r="J312" i="4" s="1"/>
  <c r="Y312" i="4" s="1"/>
  <c r="L315" i="4"/>
  <c r="U315" i="4"/>
  <c r="I316" i="4" s="1"/>
  <c r="H312" i="4"/>
  <c r="N312" i="4"/>
  <c r="S312" i="4" s="1"/>
  <c r="G313" i="4" s="1"/>
  <c r="X312" i="4"/>
  <c r="K312" i="4"/>
  <c r="M312" i="4" s="1"/>
  <c r="O312" i="4" s="1"/>
  <c r="Q312" i="4" l="1"/>
  <c r="T312" i="4" s="1"/>
  <c r="F313" i="4" s="1"/>
  <c r="L316" i="4"/>
  <c r="U316" i="4"/>
  <c r="I317" i="4" s="1"/>
  <c r="R312" i="4" l="1"/>
  <c r="V312" i="4" s="1"/>
  <c r="J313" i="4" s="1"/>
  <c r="Y313" i="4" s="1"/>
  <c r="L317" i="4"/>
  <c r="U317" i="4"/>
  <c r="I318" i="4" s="1"/>
  <c r="X313" i="4"/>
  <c r="N313" i="4"/>
  <c r="H313" i="4"/>
  <c r="K313" i="4"/>
  <c r="M313" i="4" s="1"/>
  <c r="O313" i="4" s="1"/>
  <c r="S313" i="4" l="1"/>
  <c r="G314" i="4" s="1"/>
  <c r="Q313" i="4"/>
  <c r="T313" i="4" s="1"/>
  <c r="F314" i="4" s="1"/>
  <c r="R313" i="4"/>
  <c r="V313" i="4" s="1"/>
  <c r="J314" i="4" s="1"/>
  <c r="Y314" i="4" s="1"/>
  <c r="L318" i="4"/>
  <c r="N314" i="4" l="1"/>
  <c r="H314" i="4"/>
  <c r="X314" i="4"/>
  <c r="K314" i="4"/>
  <c r="M314" i="4" s="1"/>
  <c r="O314" i="4" s="1"/>
  <c r="S314" i="4" l="1"/>
  <c r="G315" i="4" s="1"/>
  <c r="Q314" i="4"/>
  <c r="T314" i="4" s="1"/>
  <c r="F315" i="4" s="1"/>
  <c r="U318" i="4"/>
  <c r="I319" i="4" s="1"/>
  <c r="R314" i="4" l="1"/>
  <c r="V314" i="4" s="1"/>
  <c r="J315" i="4" s="1"/>
  <c r="Y315" i="4" s="1"/>
  <c r="K315" i="4"/>
  <c r="M315" i="4" s="1"/>
  <c r="O315" i="4" s="1"/>
  <c r="X315" i="4"/>
  <c r="N315" i="4"/>
  <c r="H315" i="4"/>
  <c r="L319" i="4"/>
  <c r="Q315" i="4" l="1"/>
  <c r="T315" i="4" s="1"/>
  <c r="F316" i="4" s="1"/>
  <c r="S315" i="4"/>
  <c r="G316" i="4" s="1"/>
  <c r="R315" i="4" l="1"/>
  <c r="V315" i="4" s="1"/>
  <c r="J316" i="4" s="1"/>
  <c r="Y316" i="4" s="1"/>
  <c r="N316" i="4"/>
  <c r="X316" i="4"/>
  <c r="H316" i="4"/>
  <c r="K316" i="4"/>
  <c r="M316" i="4" s="1"/>
  <c r="O316" i="4" s="1"/>
  <c r="Q316" i="4" l="1"/>
  <c r="T316" i="4" s="1"/>
  <c r="F317" i="4" s="1"/>
  <c r="S316" i="4"/>
  <c r="G317" i="4" s="1"/>
  <c r="R316" i="4" l="1"/>
  <c r="V316" i="4" s="1"/>
  <c r="J317" i="4" s="1"/>
  <c r="Y317" i="4" s="1"/>
  <c r="N317" i="4"/>
  <c r="X317" i="4"/>
  <c r="H317" i="4"/>
  <c r="K317" i="4"/>
  <c r="M317" i="4" s="1"/>
  <c r="O317" i="4" s="1"/>
  <c r="U319" i="4"/>
  <c r="I320" i="4" s="1"/>
  <c r="S317" i="4" l="1"/>
  <c r="G318" i="4" s="1"/>
  <c r="Q317" i="4"/>
  <c r="T317" i="4" s="1"/>
  <c r="F318" i="4" s="1"/>
  <c r="R317" i="4"/>
  <c r="V317" i="4" s="1"/>
  <c r="J318" i="4" s="1"/>
  <c r="L320" i="4"/>
  <c r="Y318" i="4" l="1"/>
  <c r="N318" i="4"/>
  <c r="X318" i="4"/>
  <c r="H318" i="4"/>
  <c r="K318" i="4"/>
  <c r="M318" i="4" s="1"/>
  <c r="O318" i="4" s="1"/>
  <c r="S318" i="4" l="1"/>
  <c r="G319" i="4" s="1"/>
  <c r="Q318" i="4"/>
  <c r="T318" i="4" s="1"/>
  <c r="F319" i="4" s="1"/>
  <c r="R318" i="4" l="1"/>
  <c r="V318" i="4" s="1"/>
  <c r="J319" i="4" s="1"/>
  <c r="Y319" i="4" s="1"/>
  <c r="N319" i="4"/>
  <c r="H319" i="4"/>
  <c r="X319" i="4"/>
  <c r="K319" i="4"/>
  <c r="M319" i="4" s="1"/>
  <c r="O319" i="4" s="1"/>
  <c r="U320" i="4"/>
  <c r="I321" i="4" s="1"/>
  <c r="S319" i="4" l="1"/>
  <c r="G320" i="4" s="1"/>
  <c r="Q319" i="4"/>
  <c r="T319" i="4" s="1"/>
  <c r="F320" i="4" s="1"/>
  <c r="L321" i="4"/>
  <c r="R319" i="4" l="1"/>
  <c r="V319" i="4" s="1"/>
  <c r="J320" i="4" s="1"/>
  <c r="Y320" i="4" s="1"/>
  <c r="N320" i="4"/>
  <c r="X320" i="4"/>
  <c r="H320" i="4"/>
  <c r="K320" i="4"/>
  <c r="M320" i="4" s="1"/>
  <c r="O320" i="4" s="1"/>
  <c r="S320" i="4" l="1"/>
  <c r="G321" i="4" s="1"/>
  <c r="Q320" i="4"/>
  <c r="T320" i="4" s="1"/>
  <c r="F321" i="4" s="1"/>
  <c r="R320" i="4"/>
  <c r="V320" i="4" s="1"/>
  <c r="J321" i="4" s="1"/>
  <c r="Y321" i="4" s="1"/>
  <c r="N321" i="4" l="1"/>
  <c r="X321" i="4"/>
  <c r="H321" i="4"/>
  <c r="K321" i="4"/>
  <c r="M321" i="4" s="1"/>
  <c r="O321" i="4" s="1"/>
  <c r="Q321" i="4" s="1"/>
  <c r="T321" i="4" s="1"/>
  <c r="F322" i="4" s="1"/>
  <c r="N322" i="4" s="1"/>
  <c r="U321" i="4"/>
  <c r="I322" i="4" s="1"/>
  <c r="K322" i="4" l="1"/>
  <c r="X322" i="4"/>
  <c r="R321" i="4"/>
  <c r="V321" i="4" s="1"/>
  <c r="J322" i="4" s="1"/>
  <c r="Y322" i="4" s="1"/>
  <c r="H322" i="4"/>
  <c r="S321" i="4"/>
  <c r="G322" i="4" s="1"/>
  <c r="L322" i="4"/>
  <c r="M322" i="4" l="1"/>
  <c r="O322" i="4" s="1"/>
  <c r="Q322" i="4" l="1"/>
  <c r="T322" i="4" s="1"/>
  <c r="F323" i="4" s="1"/>
  <c r="N323" i="4" s="1"/>
  <c r="S322" i="4"/>
  <c r="G323" i="4" s="1"/>
  <c r="X323" i="4" l="1"/>
  <c r="H323" i="4"/>
  <c r="R322" i="4"/>
  <c r="V322" i="4" s="1"/>
  <c r="J323" i="4" s="1"/>
  <c r="Y323" i="4" s="1"/>
  <c r="U322" i="4"/>
  <c r="I323" i="4" s="1"/>
  <c r="K323" i="4" s="1"/>
  <c r="L323" i="4" l="1"/>
  <c r="U323" i="4"/>
  <c r="I324" i="4" s="1"/>
  <c r="M323" i="4" l="1"/>
  <c r="O323" i="4" s="1"/>
  <c r="L324" i="4"/>
  <c r="U324" i="4"/>
  <c r="I325" i="4" s="1"/>
  <c r="Q323" i="4" l="1"/>
  <c r="T323" i="4" s="1"/>
  <c r="F324" i="4" s="1"/>
  <c r="N324" i="4" s="1"/>
  <c r="S323" i="4"/>
  <c r="G324" i="4" s="1"/>
  <c r="L325" i="4"/>
  <c r="K324" i="4" l="1"/>
  <c r="M324" i="4" s="1"/>
  <c r="O324" i="4" s="1"/>
  <c r="H324" i="4"/>
  <c r="R323" i="4"/>
  <c r="V323" i="4" s="1"/>
  <c r="J324" i="4" s="1"/>
  <c r="Y324" i="4" s="1"/>
  <c r="X324" i="4"/>
  <c r="S324" i="4" l="1"/>
  <c r="G325" i="4" s="1"/>
  <c r="Q324" i="4"/>
  <c r="T324" i="4" s="1"/>
  <c r="F325" i="4" s="1"/>
  <c r="N325" i="4" s="1"/>
  <c r="R324" i="4" l="1"/>
  <c r="V324" i="4" s="1"/>
  <c r="J325" i="4" s="1"/>
  <c r="Y325" i="4" s="1"/>
  <c r="X325" i="4"/>
  <c r="K325" i="4"/>
  <c r="M325" i="4" s="1"/>
  <c r="O325" i="4" s="1"/>
  <c r="Q325" i="4" s="1"/>
  <c r="T325" i="4" s="1"/>
  <c r="F326" i="4" s="1"/>
  <c r="N326" i="4" s="1"/>
  <c r="H325" i="4"/>
  <c r="U325" i="4"/>
  <c r="I326" i="4" s="1"/>
  <c r="S325" i="4" l="1"/>
  <c r="G326" i="4" s="1"/>
  <c r="X326" i="4" s="1"/>
  <c r="K326" i="4"/>
  <c r="H326" i="4"/>
  <c r="R325" i="4"/>
  <c r="V325" i="4" s="1"/>
  <c r="J326" i="4" s="1"/>
  <c r="L326" i="4"/>
  <c r="U326" i="4"/>
  <c r="I327" i="4" s="1"/>
  <c r="Y326" i="4" l="1"/>
  <c r="L327" i="4"/>
  <c r="M326" i="4"/>
  <c r="O326" i="4" s="1"/>
  <c r="S326" i="4" s="1"/>
  <c r="Q326" i="4" l="1"/>
  <c r="T326" i="4" s="1"/>
  <c r="F327" i="4" s="1"/>
  <c r="N327" i="4" s="1"/>
  <c r="G327" i="4"/>
  <c r="H327" i="4" l="1"/>
  <c r="K327" i="4"/>
  <c r="M327" i="4" s="1"/>
  <c r="O327" i="4" s="1"/>
  <c r="R326" i="4"/>
  <c r="V326" i="4" s="1"/>
  <c r="J327" i="4" s="1"/>
  <c r="Y327" i="4" s="1"/>
  <c r="X327" i="4"/>
  <c r="S327" i="4" l="1"/>
  <c r="G328" i="4" s="1"/>
  <c r="Q327" i="4"/>
  <c r="T327" i="4" s="1"/>
  <c r="F328" i="4" s="1"/>
  <c r="N328" i="4" s="1"/>
  <c r="H328" i="4" l="1"/>
  <c r="X328" i="4"/>
  <c r="R327" i="4"/>
  <c r="V327" i="4" s="1"/>
  <c r="J328" i="4" s="1"/>
  <c r="Y328" i="4" s="1"/>
  <c r="U327" i="4"/>
  <c r="I328" i="4" s="1"/>
  <c r="K328" i="4" s="1"/>
  <c r="L328" i="4" l="1"/>
  <c r="M328" i="4" l="1"/>
  <c r="O328" i="4" s="1"/>
  <c r="Q328" i="4" l="1"/>
  <c r="T328" i="4" s="1"/>
  <c r="F329" i="4" s="1"/>
  <c r="N329" i="4" s="1"/>
  <c r="S328" i="4"/>
  <c r="G329" i="4" s="1"/>
  <c r="U328" i="4"/>
  <c r="I329" i="4" s="1"/>
  <c r="R328" i="4" l="1"/>
  <c r="V328" i="4" s="1"/>
  <c r="J329" i="4" s="1"/>
  <c r="Y329" i="4" s="1"/>
  <c r="X329" i="4"/>
  <c r="K329" i="4"/>
  <c r="H329" i="4"/>
  <c r="L329" i="4"/>
  <c r="M329" i="4" l="1"/>
  <c r="O329" i="4" s="1"/>
  <c r="S329" i="4" s="1"/>
  <c r="Q329" i="4" l="1"/>
  <c r="T329" i="4" s="1"/>
  <c r="F330" i="4" s="1"/>
  <c r="N330" i="4" s="1"/>
  <c r="G330" i="4"/>
  <c r="H330" i="4" l="1"/>
  <c r="X330" i="4"/>
  <c r="R329" i="4"/>
  <c r="U329" i="4" l="1"/>
  <c r="I330" i="4" s="1"/>
  <c r="K330" i="4" s="1"/>
  <c r="V329" i="4"/>
  <c r="J330" i="4" s="1"/>
  <c r="Y330" i="4" s="1"/>
  <c r="L330" i="4" l="1"/>
  <c r="U330" i="4"/>
  <c r="I331" i="4" s="1"/>
  <c r="L331" i="4" l="1"/>
  <c r="M330" i="4"/>
  <c r="O330" i="4" s="1"/>
  <c r="S330" i="4" s="1"/>
  <c r="Q330" i="4" l="1"/>
  <c r="T330" i="4" s="1"/>
  <c r="F331" i="4" s="1"/>
  <c r="N331" i="4" s="1"/>
  <c r="G331" i="4"/>
  <c r="H331" i="4" l="1"/>
  <c r="K331" i="4"/>
  <c r="M331" i="4" s="1"/>
  <c r="O331" i="4" s="1"/>
  <c r="X331" i="4"/>
  <c r="R330" i="4"/>
  <c r="V330" i="4" s="1"/>
  <c r="J331" i="4" s="1"/>
  <c r="Y331" i="4" s="1"/>
  <c r="S331" i="4" l="1"/>
  <c r="G332" i="4" s="1"/>
  <c r="Q331" i="4"/>
  <c r="T331" i="4" s="1"/>
  <c r="F332" i="4" s="1"/>
  <c r="N332" i="4" s="1"/>
  <c r="H332" i="4" l="1"/>
  <c r="R331" i="4"/>
  <c r="V331" i="4" s="1"/>
  <c r="J332" i="4" s="1"/>
  <c r="Y332" i="4" s="1"/>
  <c r="U331" i="4"/>
  <c r="I332" i="4" s="1"/>
  <c r="K332" i="4" s="1"/>
  <c r="X332" i="4"/>
  <c r="L332" i="4" l="1"/>
  <c r="M332" i="4" l="1"/>
  <c r="O332" i="4" s="1"/>
  <c r="S332" i="4" s="1"/>
  <c r="Q332" i="4" l="1"/>
  <c r="T332" i="4" s="1"/>
  <c r="F333" i="4" s="1"/>
  <c r="N333" i="4" s="1"/>
  <c r="G333" i="4"/>
  <c r="H333" i="4" l="1"/>
  <c r="X333" i="4"/>
  <c r="R332" i="4"/>
  <c r="U332" i="4" l="1"/>
  <c r="I333" i="4" s="1"/>
  <c r="K333" i="4" s="1"/>
  <c r="V332" i="4"/>
  <c r="J333" i="4" s="1"/>
  <c r="Y333" i="4" s="1"/>
  <c r="L333" i="4" l="1"/>
  <c r="M333" i="4" l="1"/>
  <c r="O333" i="4" s="1"/>
  <c r="S333" i="4" s="1"/>
  <c r="Q333" i="4" l="1"/>
  <c r="T333" i="4" s="1"/>
  <c r="F334" i="4" s="1"/>
  <c r="N334" i="4" s="1"/>
  <c r="G334" i="4"/>
  <c r="H334" i="4" l="1"/>
  <c r="X334" i="4"/>
  <c r="R333" i="4"/>
  <c r="U333" i="4" l="1"/>
  <c r="I334" i="4" s="1"/>
  <c r="K334" i="4" s="1"/>
  <c r="V333" i="4"/>
  <c r="J334" i="4" s="1"/>
  <c r="Y334" i="4" s="1"/>
  <c r="L334" i="4" l="1"/>
  <c r="M334" i="4" l="1"/>
  <c r="O334" i="4" s="1"/>
  <c r="S334" i="4" s="1"/>
  <c r="G335" i="4" l="1"/>
  <c r="Q334" i="4"/>
  <c r="T334" i="4" s="1"/>
  <c r="F335" i="4" s="1"/>
  <c r="N335" i="4" s="1"/>
  <c r="H335" i="4" l="1"/>
  <c r="R334" i="4"/>
  <c r="V334" i="4" s="1"/>
  <c r="J335" i="4" s="1"/>
  <c r="Y335" i="4" s="1"/>
  <c r="U334" i="4"/>
  <c r="I335" i="4" s="1"/>
  <c r="K335" i="4" s="1"/>
  <c r="X335" i="4"/>
  <c r="L335" i="4" l="1"/>
  <c r="M335" i="4" l="1"/>
  <c r="O335" i="4" s="1"/>
  <c r="S335" i="4" s="1"/>
  <c r="Q335" i="4" l="1"/>
  <c r="T335" i="4" s="1"/>
  <c r="F336" i="4" s="1"/>
  <c r="N336" i="4" s="1"/>
  <c r="G336" i="4"/>
  <c r="H336" i="4" l="1"/>
  <c r="X336" i="4"/>
  <c r="R335" i="4"/>
  <c r="U335" i="4" l="1"/>
  <c r="I336" i="4" s="1"/>
  <c r="K336" i="4" s="1"/>
  <c r="V335" i="4"/>
  <c r="J336" i="4" s="1"/>
  <c r="Y336" i="4" s="1"/>
  <c r="L336" i="4" l="1"/>
  <c r="M336" i="4" l="1"/>
  <c r="O336" i="4" s="1"/>
  <c r="S336" i="4" s="1"/>
  <c r="G337" i="4" l="1"/>
  <c r="Q336" i="4"/>
  <c r="T336" i="4" s="1"/>
  <c r="F337" i="4" s="1"/>
  <c r="N337" i="4" s="1"/>
  <c r="H337" i="4" l="1"/>
  <c r="R336" i="4"/>
  <c r="V336" i="4" s="1"/>
  <c r="J337" i="4" s="1"/>
  <c r="Y337" i="4" s="1"/>
  <c r="U336" i="4"/>
  <c r="I337" i="4" s="1"/>
  <c r="K337" i="4" s="1"/>
  <c r="X337" i="4"/>
  <c r="L337" i="4" l="1"/>
  <c r="M337" i="4" l="1"/>
  <c r="O337" i="4" s="1"/>
  <c r="S337" i="4" s="1"/>
  <c r="G338" i="4" l="1"/>
  <c r="Q337" i="4"/>
  <c r="T337" i="4" s="1"/>
  <c r="F338" i="4" s="1"/>
  <c r="N338" i="4" s="1"/>
  <c r="H338" i="4" l="1"/>
  <c r="R337" i="4"/>
  <c r="X338" i="4"/>
  <c r="U337" i="4" l="1"/>
  <c r="I338" i="4" s="1"/>
  <c r="K338" i="4" s="1"/>
  <c r="V337" i="4"/>
  <c r="J338" i="4" s="1"/>
  <c r="Y338" i="4" s="1"/>
  <c r="L338" i="4" l="1"/>
  <c r="M338" i="4" l="1"/>
  <c r="O338" i="4" s="1"/>
  <c r="S338" i="4" l="1"/>
  <c r="G339" i="4" s="1"/>
  <c r="Q338" i="4"/>
  <c r="T338" i="4" s="1"/>
  <c r="F339" i="4" s="1"/>
  <c r="N339" i="4" s="1"/>
  <c r="H339" i="4" l="1"/>
  <c r="X339" i="4"/>
  <c r="R338" i="4"/>
  <c r="V338" i="4" s="1"/>
  <c r="J339" i="4" s="1"/>
  <c r="Y339" i="4" s="1"/>
  <c r="U338" i="4"/>
  <c r="I339" i="4" s="1"/>
  <c r="K339" i="4" s="1"/>
  <c r="L339" i="4" l="1"/>
  <c r="U339" i="4"/>
  <c r="I340" i="4" s="1"/>
  <c r="M339" i="4" l="1"/>
  <c r="O339" i="4" s="1"/>
  <c r="L340" i="4"/>
  <c r="Q339" i="4" l="1"/>
  <c r="T339" i="4" s="1"/>
  <c r="F340" i="4" s="1"/>
  <c r="N340" i="4" s="1"/>
  <c r="S339" i="4"/>
  <c r="G340" i="4" s="1"/>
  <c r="K340" i="4" l="1"/>
  <c r="M340" i="4" s="1"/>
  <c r="O340" i="4" s="1"/>
  <c r="H340" i="4"/>
  <c r="R339" i="4"/>
  <c r="V339" i="4" s="1"/>
  <c r="J340" i="4" s="1"/>
  <c r="Y340" i="4" s="1"/>
  <c r="X340" i="4"/>
  <c r="S340" i="4" l="1"/>
  <c r="G341" i="4" s="1"/>
  <c r="Q340" i="4"/>
  <c r="T340" i="4" s="1"/>
  <c r="F341" i="4" s="1"/>
  <c r="N341" i="4" s="1"/>
  <c r="U340" i="4"/>
  <c r="I341" i="4" s="1"/>
  <c r="H341" i="4" l="1"/>
  <c r="X341" i="4"/>
  <c r="K341" i="4"/>
  <c r="R340" i="4"/>
  <c r="V340" i="4" s="1"/>
  <c r="J341" i="4" s="1"/>
  <c r="Y341" i="4" s="1"/>
  <c r="L341" i="4"/>
  <c r="M341" i="4" l="1"/>
  <c r="O341" i="4" s="1"/>
  <c r="Q341" i="4" l="1"/>
  <c r="T341" i="4" s="1"/>
  <c r="F342" i="4" s="1"/>
  <c r="N342" i="4" s="1"/>
  <c r="S341" i="4"/>
  <c r="G342" i="4" s="1"/>
  <c r="R341" i="4" l="1"/>
  <c r="V341" i="4" s="1"/>
  <c r="J342" i="4" s="1"/>
  <c r="Y342" i="4" s="1"/>
  <c r="X342" i="4"/>
  <c r="H342" i="4"/>
  <c r="U341" i="4"/>
  <c r="I342" i="4" s="1"/>
  <c r="K342" i="4" s="1"/>
  <c r="L342" i="4" l="1"/>
  <c r="M342" i="4" l="1"/>
  <c r="O342" i="4" s="1"/>
  <c r="S342" i="4" l="1"/>
  <c r="G343" i="4" s="1"/>
  <c r="Q342" i="4"/>
  <c r="T342" i="4" s="1"/>
  <c r="F343" i="4" s="1"/>
  <c r="N343" i="4" s="1"/>
  <c r="U342" i="4"/>
  <c r="I343" i="4" s="1"/>
  <c r="K343" i="4" l="1"/>
  <c r="H343" i="4"/>
  <c r="R342" i="4"/>
  <c r="V342" i="4" s="1"/>
  <c r="J343" i="4" s="1"/>
  <c r="Y343" i="4" s="1"/>
  <c r="X343" i="4"/>
  <c r="L343" i="4"/>
  <c r="M343" i="4" l="1"/>
  <c r="O343" i="4" s="1"/>
  <c r="S343" i="4" s="1"/>
  <c r="Q343" i="4" l="1"/>
  <c r="T343" i="4" s="1"/>
  <c r="F344" i="4" s="1"/>
  <c r="N344" i="4" s="1"/>
  <c r="G344" i="4"/>
  <c r="H344" i="4" l="1"/>
  <c r="R343" i="4"/>
  <c r="X344" i="4"/>
  <c r="U343" i="4" l="1"/>
  <c r="I344" i="4" s="1"/>
  <c r="K344" i="4" s="1"/>
  <c r="V343" i="4"/>
  <c r="J344" i="4" s="1"/>
  <c r="Y344" i="4" s="1"/>
  <c r="L344" i="4" l="1"/>
  <c r="M344" i="4" l="1"/>
  <c r="O344" i="4" s="1"/>
  <c r="S344" i="4" s="1"/>
  <c r="Q344" i="4" l="1"/>
  <c r="T344" i="4" s="1"/>
  <c r="F345" i="4" s="1"/>
  <c r="N345" i="4" s="1"/>
  <c r="G345" i="4"/>
  <c r="H345" i="4" l="1"/>
  <c r="X345" i="4"/>
  <c r="R344" i="4"/>
  <c r="U344" i="4" l="1"/>
  <c r="I345" i="4" s="1"/>
  <c r="K345" i="4" s="1"/>
  <c r="V344" i="4"/>
  <c r="J345" i="4" s="1"/>
  <c r="Y345" i="4" s="1"/>
  <c r="L345" i="4" l="1"/>
  <c r="M345" i="4" l="1"/>
  <c r="O345" i="4" s="1"/>
  <c r="S345" i="4" s="1"/>
  <c r="Q345" i="4" l="1"/>
  <c r="T345" i="4" s="1"/>
  <c r="F346" i="4" s="1"/>
  <c r="N346" i="4" s="1"/>
  <c r="G346" i="4"/>
  <c r="H346" i="4" l="1"/>
  <c r="R345" i="4"/>
  <c r="V345" i="4" s="1"/>
  <c r="J346" i="4" s="1"/>
  <c r="Y346" i="4" s="1"/>
  <c r="U345" i="4"/>
  <c r="I346" i="4" s="1"/>
  <c r="K346" i="4" s="1"/>
  <c r="X346" i="4"/>
  <c r="L346" i="4" l="1"/>
  <c r="M346" i="4" l="1"/>
  <c r="O346" i="4" s="1"/>
  <c r="Q346" i="4" l="1"/>
  <c r="T346" i="4" s="1"/>
  <c r="F347" i="4" s="1"/>
  <c r="N347" i="4" s="1"/>
  <c r="S346" i="4"/>
  <c r="G347" i="4" s="1"/>
  <c r="U346" i="4"/>
  <c r="I347" i="4" s="1"/>
  <c r="R346" i="4" l="1"/>
  <c r="V346" i="4" s="1"/>
  <c r="J347" i="4" s="1"/>
  <c r="Y347" i="4" s="1"/>
  <c r="K347" i="4"/>
  <c r="H347" i="4"/>
  <c r="X347" i="4"/>
  <c r="L347" i="4"/>
  <c r="U347" i="4"/>
  <c r="I348" i="4" s="1"/>
  <c r="L348" i="4" l="1"/>
  <c r="M347" i="4"/>
  <c r="O347" i="4" s="1"/>
  <c r="S347" i="4" s="1"/>
  <c r="Q347" i="4" l="1"/>
  <c r="T347" i="4" s="1"/>
  <c r="F348" i="4" s="1"/>
  <c r="N348" i="4" s="1"/>
  <c r="G348" i="4"/>
  <c r="H348" i="4" l="1"/>
  <c r="K348" i="4"/>
  <c r="M348" i="4" s="1"/>
  <c r="O348" i="4" s="1"/>
  <c r="X348" i="4"/>
  <c r="R347" i="4"/>
  <c r="V347" i="4" s="1"/>
  <c r="J348" i="4" s="1"/>
  <c r="Y348" i="4" s="1"/>
  <c r="S348" i="4" l="1"/>
  <c r="G349" i="4" s="1"/>
  <c r="Q348" i="4"/>
  <c r="T348" i="4" s="1"/>
  <c r="F349" i="4" s="1"/>
  <c r="N349" i="4" s="1"/>
  <c r="H349" i="4" l="1"/>
  <c r="X349" i="4"/>
  <c r="R348" i="4"/>
  <c r="U348" i="4" l="1"/>
  <c r="I349" i="4" s="1"/>
  <c r="K349" i="4" s="1"/>
  <c r="V348" i="4"/>
  <c r="J349" i="4" s="1"/>
  <c r="Y349" i="4" s="1"/>
  <c r="L349" i="4" l="1"/>
  <c r="U349" i="4"/>
  <c r="I350" i="4" s="1"/>
  <c r="M349" i="4" l="1"/>
  <c r="O349" i="4" s="1"/>
  <c r="L350" i="4"/>
  <c r="Q349" i="4" l="1"/>
  <c r="T349" i="4" s="1"/>
  <c r="F350" i="4" s="1"/>
  <c r="N350" i="4" s="1"/>
  <c r="S349" i="4"/>
  <c r="G350" i="4" s="1"/>
  <c r="H350" i="4" l="1"/>
  <c r="K350" i="4"/>
  <c r="M350" i="4" s="1"/>
  <c r="O350" i="4" s="1"/>
  <c r="Q350" i="4" s="1"/>
  <c r="T350" i="4" s="1"/>
  <c r="F351" i="4" s="1"/>
  <c r="N351" i="4" s="1"/>
  <c r="R349" i="4"/>
  <c r="V349" i="4" s="1"/>
  <c r="J350" i="4" s="1"/>
  <c r="Y350" i="4" s="1"/>
  <c r="X350" i="4"/>
  <c r="S350" i="4" l="1"/>
  <c r="G351" i="4" s="1"/>
  <c r="X351" i="4" s="1"/>
  <c r="H351" i="4"/>
  <c r="R350" i="4"/>
  <c r="U350" i="4" l="1"/>
  <c r="I351" i="4" s="1"/>
  <c r="K351" i="4" s="1"/>
  <c r="V350" i="4"/>
  <c r="J351" i="4" s="1"/>
  <c r="Y351" i="4" s="1"/>
  <c r="L351" i="4" l="1"/>
  <c r="M351" i="4" l="1"/>
  <c r="O351" i="4" s="1"/>
  <c r="S351" i="4" s="1"/>
  <c r="G352" i="4" l="1"/>
  <c r="Q351" i="4"/>
  <c r="T351" i="4" s="1"/>
  <c r="F352" i="4" s="1"/>
  <c r="N352" i="4" s="1"/>
  <c r="H352" i="4" l="1"/>
  <c r="R351" i="4"/>
  <c r="X352" i="4"/>
  <c r="U351" i="4" l="1"/>
  <c r="I352" i="4" s="1"/>
  <c r="K352" i="4" s="1"/>
  <c r="V351" i="4"/>
  <c r="J352" i="4" s="1"/>
  <c r="Y352" i="4" s="1"/>
  <c r="L352" i="4" l="1"/>
  <c r="M352" i="4" l="1"/>
  <c r="O352" i="4" s="1"/>
  <c r="S352" i="4" s="1"/>
  <c r="Q352" i="4" l="1"/>
  <c r="T352" i="4" s="1"/>
  <c r="F353" i="4" s="1"/>
  <c r="N353" i="4" s="1"/>
  <c r="G353" i="4"/>
  <c r="H353" i="4" l="1"/>
  <c r="R352" i="4"/>
  <c r="X353" i="4"/>
  <c r="U352" i="4" l="1"/>
  <c r="I353" i="4" s="1"/>
  <c r="K353" i="4" s="1"/>
  <c r="V352" i="4"/>
  <c r="J353" i="4" s="1"/>
  <c r="Y353" i="4" s="1"/>
  <c r="L353" i="4" l="1"/>
  <c r="M353" i="4" l="1"/>
  <c r="O353" i="4" s="1"/>
  <c r="Q353" i="4" l="1"/>
  <c r="T353" i="4" s="1"/>
  <c r="F354" i="4" s="1"/>
  <c r="N354" i="4" s="1"/>
  <c r="S353" i="4"/>
  <c r="G354" i="4" s="1"/>
  <c r="R353" i="4" l="1"/>
  <c r="V353" i="4" s="1"/>
  <c r="J354" i="4" s="1"/>
  <c r="Y354" i="4" s="1"/>
  <c r="X354" i="4"/>
  <c r="H354" i="4"/>
  <c r="U353" i="4"/>
  <c r="I354" i="4" s="1"/>
  <c r="K354" i="4" s="1"/>
  <c r="L354" i="4" l="1"/>
  <c r="M354" i="4" s="1"/>
  <c r="O354" i="4" s="1"/>
  <c r="S354" i="4" s="1"/>
  <c r="U354" i="4"/>
  <c r="I355" i="4" s="1"/>
  <c r="L355" i="4" l="1"/>
  <c r="Q354" i="4"/>
  <c r="T354" i="4" s="1"/>
  <c r="F355" i="4" s="1"/>
  <c r="N355" i="4" s="1"/>
  <c r="G355" i="4"/>
  <c r="H355" i="4" l="1"/>
  <c r="K355" i="4"/>
  <c r="M355" i="4" s="1"/>
  <c r="O355" i="4" s="1"/>
  <c r="X355" i="4"/>
  <c r="R354" i="4"/>
  <c r="V354" i="4" s="1"/>
  <c r="J355" i="4" s="1"/>
  <c r="Y355" i="4" s="1"/>
  <c r="S355" i="4" l="1"/>
  <c r="G356" i="4" s="1"/>
  <c r="Q355" i="4"/>
  <c r="T355" i="4" s="1"/>
  <c r="F356" i="4" s="1"/>
  <c r="N356" i="4" s="1"/>
  <c r="H356" i="4" l="1"/>
  <c r="R355" i="4"/>
  <c r="X356" i="4"/>
  <c r="U355" i="4" l="1"/>
  <c r="I356" i="4" s="1"/>
  <c r="K356" i="4" s="1"/>
  <c r="V355" i="4"/>
  <c r="J356" i="4" s="1"/>
  <c r="Y356" i="4" s="1"/>
  <c r="L356" i="4" l="1"/>
  <c r="U356" i="4"/>
  <c r="I357" i="4" s="1"/>
  <c r="M356" i="4" l="1"/>
  <c r="O356" i="4" s="1"/>
  <c r="L357" i="4"/>
  <c r="Q356" i="4" l="1"/>
  <c r="T356" i="4" s="1"/>
  <c r="F357" i="4" s="1"/>
  <c r="N357" i="4" s="1"/>
  <c r="S356" i="4"/>
  <c r="G357" i="4" s="1"/>
  <c r="K357" i="4" l="1"/>
  <c r="M357" i="4" s="1"/>
  <c r="O357" i="4" s="1"/>
  <c r="Q357" i="4" s="1"/>
  <c r="T357" i="4" s="1"/>
  <c r="F358" i="4" s="1"/>
  <c r="N358" i="4" s="1"/>
  <c r="R356" i="4"/>
  <c r="V356" i="4" s="1"/>
  <c r="J357" i="4" s="1"/>
  <c r="Y357" i="4" s="1"/>
  <c r="H357" i="4"/>
  <c r="X357" i="4"/>
  <c r="S357" i="4" l="1"/>
  <c r="G358" i="4" s="1"/>
  <c r="X358" i="4" s="1"/>
  <c r="H358" i="4"/>
  <c r="R357" i="4"/>
  <c r="V357" i="4" s="1"/>
  <c r="J358" i="4" s="1"/>
  <c r="U357" i="4"/>
  <c r="I358" i="4" s="1"/>
  <c r="K358" i="4" s="1"/>
  <c r="Y358" i="4" l="1"/>
  <c r="L358" i="4"/>
  <c r="M358" i="4" l="1"/>
  <c r="O358" i="4" s="1"/>
  <c r="S358" i="4" l="1"/>
  <c r="G359" i="4" s="1"/>
  <c r="Q358" i="4"/>
  <c r="T358" i="4" s="1"/>
  <c r="F359" i="4" s="1"/>
  <c r="N359" i="4" s="1"/>
  <c r="H359" i="4" l="1"/>
  <c r="X359" i="4"/>
  <c r="R358" i="4"/>
  <c r="V358" i="4" s="1"/>
  <c r="J359" i="4" s="1"/>
  <c r="Y359" i="4" s="1"/>
  <c r="U358" i="4"/>
  <c r="I359" i="4" s="1"/>
  <c r="K359" i="4" s="1"/>
  <c r="L359" i="4" l="1"/>
  <c r="M359" i="4" l="1"/>
  <c r="O359" i="4" s="1"/>
  <c r="S359" i="4" l="1"/>
  <c r="G360" i="4" s="1"/>
  <c r="Q359" i="4"/>
  <c r="T359" i="4" s="1"/>
  <c r="F360" i="4" s="1"/>
  <c r="N360" i="4" s="1"/>
  <c r="H360" i="4" l="1"/>
  <c r="X360" i="4"/>
  <c r="R359" i="4"/>
  <c r="V359" i="4" s="1"/>
  <c r="J360" i="4" s="1"/>
  <c r="Y360" i="4" s="1"/>
  <c r="U359" i="4"/>
  <c r="I360" i="4" s="1"/>
  <c r="K360" i="4" s="1"/>
  <c r="L360" i="4" l="1"/>
  <c r="M360" i="4" l="1"/>
  <c r="O360" i="4" s="1"/>
  <c r="Q360" i="4" l="1"/>
  <c r="T360" i="4" s="1"/>
  <c r="F361" i="4" s="1"/>
  <c r="N361" i="4" s="1"/>
  <c r="S360" i="4"/>
  <c r="G361" i="4" s="1"/>
  <c r="X361" i="4" l="1"/>
  <c r="H361" i="4"/>
  <c r="R360" i="4"/>
  <c r="V360" i="4" s="1"/>
  <c r="J361" i="4" s="1"/>
  <c r="Y361" i="4" s="1"/>
  <c r="U360" i="4"/>
  <c r="I361" i="4" s="1"/>
  <c r="K361" i="4" s="1"/>
  <c r="L361" i="4" l="1"/>
  <c r="M361" i="4" l="1"/>
  <c r="O361" i="4" s="1"/>
  <c r="Q361" i="4" l="1"/>
  <c r="T361" i="4" s="1"/>
  <c r="F362" i="4" s="1"/>
  <c r="N362" i="4" s="1"/>
  <c r="S361" i="4"/>
  <c r="G362" i="4" s="1"/>
  <c r="R361" i="4" l="1"/>
  <c r="V361" i="4" s="1"/>
  <c r="J362" i="4" s="1"/>
  <c r="Y362" i="4" s="1"/>
  <c r="X362" i="4"/>
  <c r="H362" i="4"/>
  <c r="U361" i="4"/>
  <c r="I362" i="4" s="1"/>
  <c r="K362" i="4" s="1"/>
  <c r="L362" i="4" l="1"/>
  <c r="M362" i="4" l="1"/>
  <c r="O362" i="4" s="1"/>
  <c r="S362" i="4" s="1"/>
  <c r="Q362" i="4" l="1"/>
  <c r="T362" i="4" s="1"/>
  <c r="F363" i="4" s="1"/>
  <c r="N363" i="4" s="1"/>
  <c r="G363" i="4"/>
  <c r="H363" i="4" l="1"/>
  <c r="R362" i="4"/>
  <c r="X363" i="4"/>
  <c r="U362" i="4" l="1"/>
  <c r="I363" i="4" s="1"/>
  <c r="K363" i="4" s="1"/>
  <c r="V362" i="4"/>
  <c r="J363" i="4" s="1"/>
  <c r="Y363" i="4" s="1"/>
  <c r="L363" i="4" l="1"/>
  <c r="M363" i="4" l="1"/>
  <c r="O363" i="4" s="1"/>
  <c r="S363" i="4" s="1"/>
  <c r="Q363" i="4" l="1"/>
  <c r="T363" i="4" s="1"/>
  <c r="F364" i="4" s="1"/>
  <c r="N364" i="4" s="1"/>
  <c r="G364" i="4"/>
  <c r="H364" i="4" l="1"/>
  <c r="X364" i="4"/>
  <c r="R363" i="4"/>
  <c r="V363" i="4" s="1"/>
  <c r="J364" i="4" s="1"/>
  <c r="Y364" i="4" s="1"/>
  <c r="U363" i="4"/>
  <c r="I364" i="4" s="1"/>
  <c r="K364" i="4" s="1"/>
  <c r="L364" i="4" l="1"/>
  <c r="U364" i="4"/>
  <c r="I365" i="4" s="1"/>
  <c r="L365" i="4" l="1"/>
  <c r="M364" i="4"/>
  <c r="O364" i="4" s="1"/>
  <c r="S364" i="4" s="1"/>
  <c r="Q364" i="4" l="1"/>
  <c r="T364" i="4" s="1"/>
  <c r="F365" i="4" s="1"/>
  <c r="N365" i="4" s="1"/>
  <c r="G365" i="4"/>
  <c r="H365" i="4" l="1"/>
  <c r="K365" i="4"/>
  <c r="M365" i="4" s="1"/>
  <c r="O365" i="4" s="1"/>
  <c r="X365" i="4"/>
  <c r="R364" i="4"/>
  <c r="V364" i="4" s="1"/>
  <c r="J365" i="4" s="1"/>
  <c r="Y365" i="4" s="1"/>
  <c r="S365" i="4" l="1"/>
  <c r="G366" i="4" s="1"/>
  <c r="Q365" i="4"/>
  <c r="T365" i="4" s="1"/>
  <c r="F366" i="4" s="1"/>
  <c r="N366" i="4" s="1"/>
  <c r="H366" i="4" l="1"/>
  <c r="X366" i="4"/>
  <c r="R365" i="4"/>
  <c r="V365" i="4" s="1"/>
  <c r="J366" i="4" s="1"/>
  <c r="U365" i="4"/>
  <c r="I366" i="4" s="1"/>
  <c r="K366" i="4" s="1"/>
  <c r="Y366" i="4" l="1"/>
  <c r="L366" i="4"/>
  <c r="M366" i="4" l="1"/>
  <c r="O366" i="4" s="1"/>
  <c r="Q366" i="4" l="1"/>
  <c r="T366" i="4" s="1"/>
  <c r="F367" i="4" s="1"/>
  <c r="N367" i="4" s="1"/>
  <c r="S366" i="4"/>
  <c r="G367" i="4" s="1"/>
  <c r="X367" i="4" l="1"/>
  <c r="H367" i="4"/>
  <c r="R366" i="4"/>
  <c r="V366" i="4" s="1"/>
  <c r="J367" i="4" s="1"/>
  <c r="Y367" i="4" s="1"/>
  <c r="U366" i="4"/>
  <c r="I367" i="4" s="1"/>
  <c r="K367" i="4" s="1"/>
  <c r="L367" i="4" l="1"/>
  <c r="M367" i="4" l="1"/>
  <c r="O367" i="4" s="1"/>
  <c r="S367" i="4" s="1"/>
  <c r="Q367" i="4" l="1"/>
  <c r="T367" i="4" s="1"/>
  <c r="F368" i="4" s="1"/>
  <c r="N368" i="4" s="1"/>
  <c r="G368" i="4"/>
  <c r="H368" i="4" l="1"/>
  <c r="R367" i="4"/>
  <c r="X368" i="4"/>
  <c r="U367" i="4" l="1"/>
  <c r="I368" i="4" s="1"/>
  <c r="K368" i="4" s="1"/>
  <c r="V367" i="4"/>
  <c r="J368" i="4" s="1"/>
  <c r="Y368" i="4" s="1"/>
  <c r="L368" i="4" l="1"/>
  <c r="M368" i="4" l="1"/>
  <c r="O368" i="4" s="1"/>
  <c r="S368" i="4" s="1"/>
  <c r="Q368" i="4" l="1"/>
  <c r="T368" i="4" s="1"/>
  <c r="F369" i="4" s="1"/>
  <c r="N369" i="4" s="1"/>
  <c r="G369" i="4"/>
  <c r="H369" i="4" l="1"/>
  <c r="X369" i="4"/>
  <c r="R368" i="4"/>
  <c r="U368" i="4" l="1"/>
  <c r="I369" i="4" s="1"/>
  <c r="K369" i="4" s="1"/>
  <c r="V368" i="4"/>
  <c r="J369" i="4" s="1"/>
  <c r="Y369" i="4" s="1"/>
  <c r="L369" i="4" l="1"/>
  <c r="U369" i="4"/>
  <c r="I370" i="4" s="1"/>
  <c r="L370" i="4" l="1"/>
  <c r="M369" i="4"/>
  <c r="O369" i="4" s="1"/>
  <c r="S369" i="4" s="1"/>
  <c r="Q369" i="4" l="1"/>
  <c r="T369" i="4" s="1"/>
  <c r="F370" i="4" s="1"/>
  <c r="N370" i="4" s="1"/>
  <c r="G370" i="4"/>
  <c r="H370" i="4" l="1"/>
  <c r="K370" i="4"/>
  <c r="M370" i="4" s="1"/>
  <c r="O370" i="4" s="1"/>
  <c r="R369" i="4"/>
  <c r="V369" i="4" s="1"/>
  <c r="J370" i="4" s="1"/>
  <c r="Y370" i="4" s="1"/>
  <c r="X370" i="4"/>
  <c r="S370" i="4" l="1"/>
  <c r="G371" i="4" s="1"/>
  <c r="Q370" i="4"/>
  <c r="T370" i="4" s="1"/>
  <c r="F371" i="4" s="1"/>
  <c r="N371" i="4" s="1"/>
  <c r="H371" i="4" l="1"/>
  <c r="X371" i="4"/>
  <c r="R370" i="4"/>
  <c r="U370" i="4" l="1"/>
  <c r="I371" i="4" s="1"/>
  <c r="K371" i="4" s="1"/>
  <c r="V370" i="4"/>
  <c r="J371" i="4" s="1"/>
  <c r="Y371" i="4" s="1"/>
  <c r="L371" i="4" l="1"/>
  <c r="M371" i="4" l="1"/>
  <c r="O371" i="4" s="1"/>
  <c r="S371" i="4" l="1"/>
  <c r="G372" i="4" s="1"/>
  <c r="Q371" i="4"/>
  <c r="T371" i="4" s="1"/>
  <c r="F372" i="4" s="1"/>
  <c r="N372" i="4" s="1"/>
  <c r="H372" i="4" l="1"/>
  <c r="R371" i="4"/>
  <c r="V371" i="4" s="1"/>
  <c r="J372" i="4" s="1"/>
  <c r="Y372" i="4" s="1"/>
  <c r="X372" i="4"/>
  <c r="U371" i="4"/>
  <c r="I372" i="4" s="1"/>
  <c r="K372" i="4" s="1"/>
  <c r="L372" i="4" l="1"/>
  <c r="M372" i="4" l="1"/>
  <c r="O372" i="4" s="1"/>
  <c r="S372" i="4" s="1"/>
  <c r="Q372" i="4" l="1"/>
  <c r="T372" i="4" s="1"/>
  <c r="F373" i="4" s="1"/>
  <c r="N373" i="4" s="1"/>
  <c r="G373" i="4"/>
  <c r="H373" i="4" l="1"/>
  <c r="R372" i="4"/>
  <c r="X373" i="4"/>
  <c r="U372" i="4" l="1"/>
  <c r="I373" i="4" s="1"/>
  <c r="K373" i="4" s="1"/>
  <c r="V372" i="4"/>
  <c r="J373" i="4" s="1"/>
  <c r="Y373" i="4" s="1"/>
  <c r="L373" i="4" l="1"/>
  <c r="M373" i="4" l="1"/>
  <c r="O373" i="4" s="1"/>
  <c r="S373" i="4" s="1"/>
  <c r="Q373" i="4" l="1"/>
  <c r="T373" i="4" s="1"/>
  <c r="F374" i="4" s="1"/>
  <c r="N374" i="4" s="1"/>
  <c r="G374" i="4"/>
  <c r="H374" i="4" l="1"/>
  <c r="X374" i="4"/>
  <c r="R373" i="4"/>
  <c r="U373" i="4" l="1"/>
  <c r="I374" i="4" s="1"/>
  <c r="K374" i="4" s="1"/>
  <c r="V373" i="4"/>
  <c r="J374" i="4" s="1"/>
  <c r="Y374" i="4" s="1"/>
  <c r="L374" i="4" l="1"/>
  <c r="M374" i="4" l="1"/>
  <c r="O374" i="4" s="1"/>
  <c r="S374" i="4" s="1"/>
  <c r="Q374" i="4" l="1"/>
  <c r="T374" i="4" s="1"/>
  <c r="F375" i="4" s="1"/>
  <c r="N375" i="4" s="1"/>
  <c r="G375" i="4"/>
  <c r="H375" i="4" l="1"/>
  <c r="X375" i="4"/>
  <c r="R374" i="4"/>
  <c r="U374" i="4" l="1"/>
  <c r="I375" i="4" s="1"/>
  <c r="K375" i="4" s="1"/>
  <c r="V374" i="4"/>
  <c r="J375" i="4" s="1"/>
  <c r="Y375" i="4" s="1"/>
  <c r="L375" i="4" l="1"/>
  <c r="U375" i="4"/>
  <c r="I376" i="4" s="1"/>
  <c r="L376" i="4" l="1"/>
  <c r="M375" i="4"/>
  <c r="O375" i="4" s="1"/>
  <c r="S375" i="4" s="1"/>
  <c r="Q375" i="4" l="1"/>
  <c r="T375" i="4" s="1"/>
  <c r="F376" i="4" s="1"/>
  <c r="N376" i="4" s="1"/>
  <c r="G376" i="4"/>
  <c r="H376" i="4" l="1"/>
  <c r="K376" i="4"/>
  <c r="M376" i="4" s="1"/>
  <c r="O376" i="4" s="1"/>
  <c r="X376" i="4"/>
  <c r="R375" i="4"/>
  <c r="V375" i="4" s="1"/>
  <c r="J376" i="4" s="1"/>
  <c r="Y376" i="4" s="1"/>
  <c r="S376" i="4" l="1"/>
  <c r="G377" i="4" s="1"/>
  <c r="Q376" i="4"/>
  <c r="T376" i="4" s="1"/>
  <c r="F377" i="4" s="1"/>
  <c r="N377" i="4" s="1"/>
  <c r="H377" i="4" l="1"/>
  <c r="R376" i="4"/>
  <c r="X377" i="4"/>
  <c r="U376" i="4" l="1"/>
  <c r="I377" i="4" s="1"/>
  <c r="K377" i="4" s="1"/>
  <c r="V376" i="4"/>
  <c r="J377" i="4" s="1"/>
  <c r="Y377" i="4" s="1"/>
  <c r="L377" i="4" l="1"/>
  <c r="M377" i="4" l="1"/>
  <c r="O377" i="4" s="1"/>
  <c r="S377" i="4" s="1"/>
  <c r="Q377" i="4" l="1"/>
  <c r="T377" i="4" s="1"/>
  <c r="F378" i="4" s="1"/>
  <c r="N378" i="4" s="1"/>
  <c r="G378" i="4"/>
  <c r="H378" i="4" l="1"/>
  <c r="X378" i="4"/>
  <c r="R377" i="4"/>
  <c r="U377" i="4" l="1"/>
  <c r="I378" i="4" s="1"/>
  <c r="K378" i="4" s="1"/>
  <c r="V377" i="4"/>
  <c r="J378" i="4" s="1"/>
  <c r="Y378" i="4" s="1"/>
  <c r="L378" i="4" l="1"/>
  <c r="M378" i="4" l="1"/>
  <c r="O378" i="4" s="1"/>
  <c r="S378" i="4" s="1"/>
  <c r="Q378" i="4" l="1"/>
  <c r="T378" i="4" s="1"/>
  <c r="F379" i="4" s="1"/>
  <c r="N379" i="4" s="1"/>
  <c r="G379" i="4"/>
  <c r="H379" i="4" l="1"/>
  <c r="X379" i="4"/>
  <c r="R378" i="4"/>
  <c r="U378" i="4" l="1"/>
  <c r="I379" i="4" s="1"/>
  <c r="K379" i="4" s="1"/>
  <c r="V378" i="4"/>
  <c r="J379" i="4" s="1"/>
  <c r="Y379" i="4" s="1"/>
  <c r="L379" i="4" l="1"/>
  <c r="M379" i="4" l="1"/>
  <c r="O379" i="4" s="1"/>
  <c r="Q379" i="4" l="1"/>
  <c r="T379" i="4" s="1"/>
  <c r="F380" i="4" s="1"/>
  <c r="N380" i="4" s="1"/>
  <c r="S379" i="4"/>
  <c r="G380" i="4" s="1"/>
  <c r="U379" i="4"/>
  <c r="I380" i="4" s="1"/>
  <c r="K380" i="4" l="1"/>
  <c r="X380" i="4"/>
  <c r="H380" i="4"/>
  <c r="R379" i="4"/>
  <c r="V379" i="4" s="1"/>
  <c r="J380" i="4" s="1"/>
  <c r="Y380" i="4" s="1"/>
  <c r="L380" i="4"/>
  <c r="U380" i="4"/>
  <c r="I381" i="4" s="1"/>
  <c r="M380" i="4" l="1"/>
  <c r="O380" i="4" s="1"/>
  <c r="L381" i="4"/>
  <c r="Q380" i="4" l="1"/>
  <c r="T380" i="4" s="1"/>
  <c r="F381" i="4" s="1"/>
  <c r="N381" i="4" s="1"/>
  <c r="S380" i="4"/>
  <c r="G381" i="4" s="1"/>
  <c r="K381" i="4" l="1"/>
  <c r="M381" i="4" s="1"/>
  <c r="O381" i="4" s="1"/>
  <c r="Q381" i="4" s="1"/>
  <c r="T381" i="4" s="1"/>
  <c r="F382" i="4" s="1"/>
  <c r="N382" i="4" s="1"/>
  <c r="H381" i="4"/>
  <c r="R380" i="4"/>
  <c r="V380" i="4" s="1"/>
  <c r="J381" i="4" s="1"/>
  <c r="Y381" i="4" s="1"/>
  <c r="X381" i="4"/>
  <c r="S381" i="4" l="1"/>
  <c r="G382" i="4" s="1"/>
  <c r="X382" i="4" s="1"/>
  <c r="H382" i="4"/>
  <c r="R381" i="4"/>
  <c r="V381" i="4" s="1"/>
  <c r="J382" i="4" s="1"/>
  <c r="U381" i="4"/>
  <c r="I382" i="4" s="1"/>
  <c r="K382" i="4" s="1"/>
  <c r="Y382" i="4" l="1"/>
  <c r="L382" i="4"/>
  <c r="U382" i="4"/>
  <c r="I383" i="4" s="1"/>
  <c r="L383" i="4" l="1"/>
  <c r="M382" i="4"/>
  <c r="O382" i="4" s="1"/>
  <c r="S382" i="4" s="1"/>
  <c r="Q382" i="4" l="1"/>
  <c r="T382" i="4" s="1"/>
  <c r="F383" i="4" s="1"/>
  <c r="N383" i="4" s="1"/>
  <c r="G383" i="4"/>
  <c r="H383" i="4" l="1"/>
  <c r="K383" i="4"/>
  <c r="M383" i="4" s="1"/>
  <c r="O383" i="4" s="1"/>
  <c r="X383" i="4"/>
  <c r="R382" i="4"/>
  <c r="V382" i="4" s="1"/>
  <c r="J383" i="4" s="1"/>
  <c r="Y383" i="4" s="1"/>
  <c r="S383" i="4" l="1"/>
  <c r="G384" i="4" s="1"/>
  <c r="Q383" i="4"/>
  <c r="T383" i="4" s="1"/>
  <c r="F384" i="4" s="1"/>
  <c r="N384" i="4" s="1"/>
  <c r="H384" i="4" l="1"/>
  <c r="R383" i="4"/>
  <c r="V383" i="4" s="1"/>
  <c r="J384" i="4" s="1"/>
  <c r="Y384" i="4" s="1"/>
  <c r="U383" i="4"/>
  <c r="I384" i="4" s="1"/>
  <c r="K384" i="4" s="1"/>
  <c r="X384" i="4"/>
  <c r="L384" i="4" l="1"/>
  <c r="M384" i="4" l="1"/>
  <c r="O384" i="4" s="1"/>
  <c r="S384" i="4" l="1"/>
  <c r="G385" i="4" s="1"/>
  <c r="Q384" i="4"/>
  <c r="T384" i="4" s="1"/>
  <c r="F385" i="4" s="1"/>
  <c r="N385" i="4" s="1"/>
  <c r="U384" i="4"/>
  <c r="I385" i="4" s="1"/>
  <c r="K385" i="4" l="1"/>
  <c r="H385" i="4"/>
  <c r="X385" i="4"/>
  <c r="R384" i="4"/>
  <c r="V384" i="4" s="1"/>
  <c r="J385" i="4" s="1"/>
  <c r="Y385" i="4" s="1"/>
  <c r="L385" i="4"/>
  <c r="M385" i="4" l="1"/>
  <c r="O385" i="4" s="1"/>
  <c r="Q385" i="4" s="1"/>
  <c r="T385" i="4" s="1"/>
  <c r="F386" i="4" s="1"/>
  <c r="N386" i="4" s="1"/>
  <c r="S385" i="4" l="1"/>
  <c r="G386" i="4" s="1"/>
  <c r="X386" i="4" s="1"/>
  <c r="H386" i="4"/>
  <c r="R385" i="4"/>
  <c r="U385" i="4" l="1"/>
  <c r="I386" i="4" s="1"/>
  <c r="K386" i="4" s="1"/>
  <c r="V385" i="4"/>
  <c r="J386" i="4" s="1"/>
  <c r="Y386" i="4" s="1"/>
  <c r="L386" i="4" l="1"/>
  <c r="M386" i="4" l="1"/>
  <c r="O386" i="4" s="1"/>
  <c r="S386" i="4" s="1"/>
  <c r="Q386" i="4" l="1"/>
  <c r="T386" i="4" s="1"/>
  <c r="F387" i="4" s="1"/>
  <c r="N387" i="4" s="1"/>
  <c r="G387" i="4"/>
  <c r="H387" i="4" l="1"/>
  <c r="X387" i="4"/>
  <c r="R386" i="4"/>
  <c r="U386" i="4" l="1"/>
  <c r="I387" i="4" s="1"/>
  <c r="K387" i="4" s="1"/>
  <c r="V386" i="4"/>
  <c r="J387" i="4" s="1"/>
  <c r="Y387" i="4" s="1"/>
  <c r="L387" i="4" l="1"/>
  <c r="M387" i="4" l="1"/>
  <c r="O387" i="4" s="1"/>
  <c r="S387" i="4" s="1"/>
  <c r="Q387" i="4" l="1"/>
  <c r="T387" i="4" s="1"/>
  <c r="F388" i="4" s="1"/>
  <c r="N388" i="4" s="1"/>
  <c r="G388" i="4"/>
  <c r="H388" i="4" l="1"/>
  <c r="X388" i="4"/>
  <c r="R387" i="4"/>
  <c r="U387" i="4" l="1"/>
  <c r="I388" i="4" s="1"/>
  <c r="K388" i="4" s="1"/>
  <c r="V387" i="4"/>
  <c r="J388" i="4" s="1"/>
  <c r="Y388" i="4" s="1"/>
  <c r="L388" i="4" l="1"/>
  <c r="U388" i="4"/>
  <c r="I389" i="4" s="1"/>
  <c r="L389" i="4" l="1"/>
  <c r="M388" i="4"/>
  <c r="O388" i="4" s="1"/>
  <c r="S388" i="4" s="1"/>
  <c r="Q388" i="4" l="1"/>
  <c r="T388" i="4" s="1"/>
  <c r="F389" i="4" s="1"/>
  <c r="N389" i="4" s="1"/>
  <c r="G389" i="4"/>
  <c r="H389" i="4" l="1"/>
  <c r="K389" i="4"/>
  <c r="M389" i="4" s="1"/>
  <c r="O389" i="4" s="1"/>
  <c r="X389" i="4"/>
  <c r="R388" i="4"/>
  <c r="V388" i="4" s="1"/>
  <c r="J389" i="4" s="1"/>
  <c r="Y389" i="4" s="1"/>
  <c r="S389" i="4" l="1"/>
  <c r="G390" i="4" s="1"/>
  <c r="Q389" i="4"/>
  <c r="T389" i="4" s="1"/>
  <c r="F390" i="4" s="1"/>
  <c r="N390" i="4" s="1"/>
  <c r="H390" i="4" l="1"/>
  <c r="R389" i="4"/>
  <c r="X390" i="4"/>
  <c r="U389" i="4" l="1"/>
  <c r="I390" i="4" s="1"/>
  <c r="K390" i="4" s="1"/>
  <c r="V389" i="4"/>
  <c r="J390" i="4" s="1"/>
  <c r="Y390" i="4" s="1"/>
  <c r="L390" i="4" l="1"/>
  <c r="U390" i="4"/>
  <c r="I391" i="4" s="1"/>
  <c r="L391" i="4" l="1"/>
  <c r="U391" i="4"/>
  <c r="I392" i="4" s="1"/>
  <c r="M390" i="4"/>
  <c r="O390" i="4" s="1"/>
  <c r="S390" i="4" s="1"/>
  <c r="L392" i="4" l="1"/>
  <c r="Q390" i="4"/>
  <c r="T390" i="4" s="1"/>
  <c r="F391" i="4" s="1"/>
  <c r="N391" i="4" s="1"/>
  <c r="G391" i="4"/>
  <c r="H391" i="4" l="1"/>
  <c r="K391" i="4"/>
  <c r="M391" i="4" s="1"/>
  <c r="O391" i="4" s="1"/>
  <c r="X391" i="4"/>
  <c r="R390" i="4"/>
  <c r="V390" i="4" s="1"/>
  <c r="J391" i="4" s="1"/>
  <c r="Y391" i="4" s="1"/>
  <c r="S391" i="4" l="1"/>
  <c r="G392" i="4" s="1"/>
  <c r="Q391" i="4"/>
  <c r="T391" i="4" s="1"/>
  <c r="F392" i="4" s="1"/>
  <c r="N392" i="4" s="1"/>
  <c r="H392" i="4" l="1"/>
  <c r="K392" i="4"/>
  <c r="M392" i="4" s="1"/>
  <c r="O392" i="4" s="1"/>
  <c r="R391" i="4"/>
  <c r="V391" i="4" s="1"/>
  <c r="J392" i="4" s="1"/>
  <c r="Y392" i="4" s="1"/>
  <c r="X392" i="4"/>
  <c r="S392" i="4" l="1"/>
  <c r="G393" i="4" s="1"/>
  <c r="Q392" i="4"/>
  <c r="T392" i="4" s="1"/>
  <c r="F393" i="4" s="1"/>
  <c r="N393" i="4" s="1"/>
  <c r="H393" i="4" l="1"/>
  <c r="R392" i="4"/>
  <c r="X393" i="4"/>
  <c r="U392" i="4" l="1"/>
  <c r="I393" i="4" s="1"/>
  <c r="K393" i="4" s="1"/>
  <c r="V392" i="4"/>
  <c r="J393" i="4" s="1"/>
  <c r="Y393" i="4" s="1"/>
  <c r="L393" i="4" l="1"/>
  <c r="M393" i="4" l="1"/>
  <c r="O393" i="4" s="1"/>
  <c r="S393" i="4" s="1"/>
  <c r="Q393" i="4" l="1"/>
  <c r="T393" i="4" s="1"/>
  <c r="F394" i="4" s="1"/>
  <c r="N394" i="4" s="1"/>
  <c r="G394" i="4"/>
  <c r="H394" i="4" l="1"/>
  <c r="X394" i="4"/>
  <c r="R393" i="4"/>
  <c r="U393" i="4" l="1"/>
  <c r="I394" i="4" s="1"/>
  <c r="K394" i="4" s="1"/>
  <c r="V393" i="4"/>
  <c r="J394" i="4" s="1"/>
  <c r="Y394" i="4" s="1"/>
  <c r="L394" i="4" l="1"/>
  <c r="M394" i="4" l="1"/>
  <c r="O394" i="4" s="1"/>
  <c r="Q394" i="4" l="1"/>
  <c r="T394" i="4" s="1"/>
  <c r="F395" i="4" s="1"/>
  <c r="N395" i="4" s="1"/>
  <c r="S394" i="4"/>
  <c r="G395" i="4" s="1"/>
  <c r="R394" i="4" l="1"/>
  <c r="V394" i="4" s="1"/>
  <c r="J395" i="4" s="1"/>
  <c r="Y395" i="4" s="1"/>
  <c r="X395" i="4"/>
  <c r="H395" i="4"/>
  <c r="U394" i="4"/>
  <c r="I395" i="4" s="1"/>
  <c r="K395" i="4" s="1"/>
  <c r="L395" i="4" l="1"/>
  <c r="M395" i="4" l="1"/>
  <c r="O395" i="4" s="1"/>
  <c r="S395" i="4" s="1"/>
  <c r="Q395" i="4" l="1"/>
  <c r="T395" i="4" s="1"/>
  <c r="F396" i="4" s="1"/>
  <c r="N396" i="4" s="1"/>
  <c r="G396" i="4"/>
  <c r="H396" i="4" l="1"/>
  <c r="X396" i="4"/>
  <c r="R395" i="4"/>
  <c r="U395" i="4" l="1"/>
  <c r="I396" i="4" s="1"/>
  <c r="K396" i="4" s="1"/>
  <c r="V395" i="4"/>
  <c r="J396" i="4" s="1"/>
  <c r="Y396" i="4" s="1"/>
  <c r="L396" i="4" l="1"/>
  <c r="M396" i="4" l="1"/>
  <c r="O396" i="4" s="1"/>
  <c r="Q396" i="4" l="1"/>
  <c r="T396" i="4" s="1"/>
  <c r="F397" i="4" s="1"/>
  <c r="N397" i="4" s="1"/>
  <c r="S396" i="4"/>
  <c r="G397" i="4" s="1"/>
  <c r="R396" i="4" l="1"/>
  <c r="V396" i="4" s="1"/>
  <c r="J397" i="4" s="1"/>
  <c r="Y397" i="4" s="1"/>
  <c r="X397" i="4"/>
  <c r="H397" i="4"/>
  <c r="U396" i="4"/>
  <c r="I397" i="4" s="1"/>
  <c r="K397" i="4" s="1"/>
  <c r="L397" i="4" l="1"/>
  <c r="U397" i="4"/>
  <c r="I398" i="4" s="1"/>
  <c r="L398" i="4" l="1"/>
  <c r="M397" i="4"/>
  <c r="O397" i="4" s="1"/>
  <c r="S397" i="4" s="1"/>
  <c r="Q397" i="4" l="1"/>
  <c r="T397" i="4" s="1"/>
  <c r="F398" i="4" s="1"/>
  <c r="N398" i="4" s="1"/>
  <c r="G398" i="4"/>
  <c r="H398" i="4" l="1"/>
  <c r="K398" i="4"/>
  <c r="M398" i="4" s="1"/>
  <c r="O398" i="4" s="1"/>
  <c r="R397" i="4"/>
  <c r="V397" i="4" s="1"/>
  <c r="J398" i="4" s="1"/>
  <c r="Y398" i="4" s="1"/>
  <c r="X398" i="4"/>
  <c r="S398" i="4" l="1"/>
  <c r="G399" i="4" s="1"/>
  <c r="Q398" i="4"/>
  <c r="T398" i="4" s="1"/>
  <c r="F399" i="4" s="1"/>
  <c r="N399" i="4" s="1"/>
  <c r="H399" i="4" l="1"/>
  <c r="X399" i="4"/>
  <c r="R398" i="4"/>
  <c r="U398" i="4" l="1"/>
  <c r="I399" i="4" s="1"/>
  <c r="K399" i="4" s="1"/>
  <c r="V398" i="4"/>
  <c r="J399" i="4" s="1"/>
  <c r="Y399" i="4" s="1"/>
  <c r="L399" i="4" l="1"/>
  <c r="M399" i="4" l="1"/>
  <c r="O399" i="4" s="1"/>
  <c r="Q399" i="4" l="1"/>
  <c r="T399" i="4" s="1"/>
  <c r="F400" i="4" s="1"/>
  <c r="N400" i="4" s="1"/>
  <c r="S399" i="4"/>
  <c r="G400" i="4" s="1"/>
  <c r="H400" i="4" l="1"/>
  <c r="R399" i="4"/>
  <c r="V399" i="4" s="1"/>
  <c r="J400" i="4" s="1"/>
  <c r="Y400" i="4" s="1"/>
  <c r="X400" i="4"/>
  <c r="U399" i="4"/>
  <c r="I400" i="4" s="1"/>
  <c r="K400" i="4" s="1"/>
  <c r="L400" i="4" l="1"/>
  <c r="M400" i="4" l="1"/>
  <c r="O400" i="4" s="1"/>
  <c r="S400" i="4" s="1"/>
  <c r="Q400" i="4" l="1"/>
  <c r="T400" i="4" s="1"/>
  <c r="F401" i="4" s="1"/>
  <c r="N401" i="4" s="1"/>
  <c r="G401" i="4"/>
  <c r="H401" i="4" l="1"/>
  <c r="R400" i="4"/>
  <c r="V400" i="4" s="1"/>
  <c r="J401" i="4" s="1"/>
  <c r="Y401" i="4" s="1"/>
  <c r="U400" i="4"/>
  <c r="I401" i="4" s="1"/>
  <c r="K401" i="4" s="1"/>
  <c r="X401" i="4"/>
  <c r="L401" i="4" l="1"/>
  <c r="M401" i="4" l="1"/>
  <c r="O401" i="4" s="1"/>
  <c r="S401" i="4" l="1"/>
  <c r="G402" i="4" s="1"/>
  <c r="Q401" i="4"/>
  <c r="T401" i="4" s="1"/>
  <c r="F402" i="4" s="1"/>
  <c r="N402" i="4" s="1"/>
  <c r="U401" i="4"/>
  <c r="I402" i="4" s="1"/>
  <c r="K402" i="4" l="1"/>
  <c r="H402" i="4"/>
  <c r="X402" i="4"/>
  <c r="R401" i="4"/>
  <c r="V401" i="4" s="1"/>
  <c r="J402" i="4" s="1"/>
  <c r="Y402" i="4" s="1"/>
  <c r="L402" i="4"/>
  <c r="M402" i="4" l="1"/>
  <c r="O402" i="4" s="1"/>
  <c r="S402" i="4" l="1"/>
  <c r="G403" i="4" s="1"/>
  <c r="Q402" i="4"/>
  <c r="T402" i="4" s="1"/>
  <c r="F403" i="4" s="1"/>
  <c r="N403" i="4" s="1"/>
  <c r="H403" i="4" l="1"/>
  <c r="X403" i="4"/>
  <c r="R402" i="4"/>
  <c r="V402" i="4" s="1"/>
  <c r="J403" i="4" s="1"/>
  <c r="Y403" i="4" s="1"/>
  <c r="U402" i="4"/>
  <c r="I403" i="4" s="1"/>
  <c r="K403" i="4" s="1"/>
  <c r="L403" i="4" l="1"/>
  <c r="M403" i="4" l="1"/>
  <c r="O403" i="4" s="1"/>
  <c r="S403" i="4" s="1"/>
  <c r="G404" i="4" l="1"/>
  <c r="Q403" i="4"/>
  <c r="T403" i="4" s="1"/>
  <c r="F404" i="4" s="1"/>
  <c r="N404" i="4" s="1"/>
  <c r="H404" i="4" l="1"/>
  <c r="R403" i="4"/>
  <c r="X404" i="4"/>
  <c r="U403" i="4" l="1"/>
  <c r="I404" i="4" s="1"/>
  <c r="K404" i="4" s="1"/>
  <c r="V403" i="4"/>
  <c r="J404" i="4" s="1"/>
  <c r="Y404" i="4" s="1"/>
  <c r="L404" i="4" l="1"/>
  <c r="M404" i="4" l="1"/>
  <c r="O404" i="4" s="1"/>
  <c r="S404" i="4" s="1"/>
  <c r="G405" i="4" l="1"/>
  <c r="Q404" i="4"/>
  <c r="T404" i="4" s="1"/>
  <c r="F405" i="4" s="1"/>
  <c r="N405" i="4" s="1"/>
  <c r="H405" i="4" l="1"/>
  <c r="R404" i="4"/>
  <c r="V404" i="4" s="1"/>
  <c r="J405" i="4" s="1"/>
  <c r="Y405" i="4" s="1"/>
  <c r="X405" i="4"/>
  <c r="U404" i="4"/>
  <c r="I405" i="4" s="1"/>
  <c r="K405" i="4" s="1"/>
  <c r="L405" i="4" l="1"/>
  <c r="M405" i="4" l="1"/>
  <c r="O405" i="4" s="1"/>
  <c r="S405" i="4" l="1"/>
  <c r="G406" i="4" s="1"/>
  <c r="Q405" i="4"/>
  <c r="T405" i="4" s="1"/>
  <c r="F406" i="4" s="1"/>
  <c r="N406" i="4" s="1"/>
  <c r="H406" i="4" l="1"/>
  <c r="X406" i="4"/>
  <c r="R405" i="4"/>
  <c r="V405" i="4" s="1"/>
  <c r="J406" i="4" s="1"/>
  <c r="Y406" i="4" s="1"/>
  <c r="U405" i="4"/>
  <c r="I406" i="4" s="1"/>
  <c r="K406" i="4" s="1"/>
  <c r="L406" i="4" l="1"/>
  <c r="M406" i="4" l="1"/>
  <c r="O406" i="4" s="1"/>
  <c r="S406" i="4" s="1"/>
  <c r="G407" i="4" l="1"/>
  <c r="Q406" i="4"/>
  <c r="T406" i="4" s="1"/>
  <c r="F407" i="4" s="1"/>
  <c r="N407" i="4" s="1"/>
  <c r="H407" i="4" l="1"/>
  <c r="R406" i="4"/>
  <c r="V406" i="4" s="1"/>
  <c r="J407" i="4" s="1"/>
  <c r="Y407" i="4" s="1"/>
  <c r="U406" i="4"/>
  <c r="I407" i="4" s="1"/>
  <c r="K407" i="4" s="1"/>
  <c r="X407" i="4"/>
  <c r="L407" i="4" l="1"/>
  <c r="U407" i="4"/>
  <c r="I408" i="4" s="1"/>
  <c r="M407" i="4" l="1"/>
  <c r="O407" i="4" s="1"/>
  <c r="L408" i="4"/>
  <c r="Q407" i="4" l="1"/>
  <c r="T407" i="4" s="1"/>
  <c r="F408" i="4" s="1"/>
  <c r="N408" i="4" s="1"/>
  <c r="S407" i="4"/>
  <c r="G408" i="4" s="1"/>
  <c r="K408" i="4" l="1"/>
  <c r="M408" i="4" s="1"/>
  <c r="O408" i="4" s="1"/>
  <c r="H408" i="4"/>
  <c r="R407" i="4"/>
  <c r="V407" i="4" s="1"/>
  <c r="J408" i="4" s="1"/>
  <c r="Y408" i="4" s="1"/>
  <c r="X408" i="4"/>
  <c r="S408" i="4" l="1"/>
  <c r="G409" i="4" s="1"/>
  <c r="Q408" i="4"/>
  <c r="T408" i="4" s="1"/>
  <c r="F409" i="4" s="1"/>
  <c r="N409" i="4" s="1"/>
  <c r="H409" i="4" l="1"/>
  <c r="X409" i="4"/>
  <c r="R408" i="4"/>
  <c r="V408" i="4" s="1"/>
  <c r="J409" i="4" s="1"/>
  <c r="Y409" i="4" s="1"/>
  <c r="U408" i="4"/>
  <c r="I409" i="4" s="1"/>
  <c r="K409" i="4" s="1"/>
  <c r="L409" i="4" l="1"/>
  <c r="M409" i="4" l="1"/>
  <c r="O409" i="4" s="1"/>
  <c r="S409" i="4" s="1"/>
  <c r="Q409" i="4" l="1"/>
  <c r="T409" i="4" s="1"/>
  <c r="F410" i="4" s="1"/>
  <c r="N410" i="4" s="1"/>
  <c r="G410" i="4"/>
  <c r="H410" i="4" l="1"/>
  <c r="X410" i="4"/>
  <c r="R409" i="4"/>
  <c r="U409" i="4" l="1"/>
  <c r="I410" i="4" s="1"/>
  <c r="K410" i="4" s="1"/>
  <c r="V409" i="4"/>
  <c r="J410" i="4" s="1"/>
  <c r="Y410" i="4" s="1"/>
  <c r="L410" i="4" l="1"/>
  <c r="M410" i="4" l="1"/>
  <c r="O410" i="4" s="1"/>
  <c r="S410" i="4" s="1"/>
  <c r="Q410" i="4" l="1"/>
  <c r="T410" i="4" s="1"/>
  <c r="F411" i="4" s="1"/>
  <c r="N411" i="4" s="1"/>
  <c r="G411" i="4"/>
  <c r="H411" i="4" l="1"/>
  <c r="X411" i="4"/>
  <c r="R410" i="4"/>
  <c r="U410" i="4" l="1"/>
  <c r="I411" i="4" s="1"/>
  <c r="K411" i="4" s="1"/>
  <c r="V410" i="4"/>
  <c r="J411" i="4" s="1"/>
  <c r="Y411" i="4" s="1"/>
  <c r="L411" i="4" l="1"/>
  <c r="U411" i="4"/>
  <c r="I412" i="4" s="1"/>
  <c r="L412" i="4" l="1"/>
  <c r="M411" i="4"/>
  <c r="O411" i="4" s="1"/>
  <c r="S411" i="4" s="1"/>
  <c r="Q411" i="4" l="1"/>
  <c r="T411" i="4" s="1"/>
  <c r="F412" i="4" s="1"/>
  <c r="N412" i="4" s="1"/>
  <c r="G412" i="4"/>
  <c r="H412" i="4" l="1"/>
  <c r="K412" i="4"/>
  <c r="M412" i="4" s="1"/>
  <c r="O412" i="4" s="1"/>
  <c r="X412" i="4"/>
  <c r="R411" i="4"/>
  <c r="V411" i="4" s="1"/>
  <c r="J412" i="4" s="1"/>
  <c r="Y412" i="4" s="1"/>
  <c r="S412" i="4" l="1"/>
  <c r="G413" i="4" s="1"/>
  <c r="Q412" i="4"/>
  <c r="T412" i="4" s="1"/>
  <c r="F413" i="4" s="1"/>
  <c r="N413" i="4" s="1"/>
  <c r="H413" i="4" l="1"/>
  <c r="R412" i="4"/>
  <c r="V412" i="4" s="1"/>
  <c r="J413" i="4" s="1"/>
  <c r="Y413" i="4" s="1"/>
  <c r="U412" i="4"/>
  <c r="I413" i="4" s="1"/>
  <c r="K413" i="4" s="1"/>
  <c r="X413" i="4"/>
  <c r="L413" i="4" l="1"/>
  <c r="M413" i="4" l="1"/>
  <c r="O413" i="4" s="1"/>
  <c r="Q413" i="4" l="1"/>
  <c r="T413" i="4" s="1"/>
  <c r="F414" i="4" s="1"/>
  <c r="N414" i="4" s="1"/>
  <c r="S413" i="4"/>
  <c r="G414" i="4" s="1"/>
  <c r="H414" i="4" l="1"/>
  <c r="R413" i="4"/>
  <c r="V413" i="4" s="1"/>
  <c r="J414" i="4" s="1"/>
  <c r="Y414" i="4" s="1"/>
  <c r="X414" i="4"/>
  <c r="U413" i="4"/>
  <c r="I414" i="4" s="1"/>
  <c r="K414" i="4" s="1"/>
  <c r="L414" i="4" l="1"/>
  <c r="M414" i="4" l="1"/>
  <c r="O414" i="4" s="1"/>
  <c r="S414" i="4" s="1"/>
  <c r="G415" i="4" l="1"/>
  <c r="Q414" i="4"/>
  <c r="T414" i="4" s="1"/>
  <c r="F415" i="4" s="1"/>
  <c r="N415" i="4" s="1"/>
  <c r="H415" i="4" l="1"/>
  <c r="R414" i="4"/>
  <c r="V414" i="4" s="1"/>
  <c r="J415" i="4" s="1"/>
  <c r="Y415" i="4" s="1"/>
  <c r="X415" i="4"/>
  <c r="U414" i="4"/>
  <c r="I415" i="4" s="1"/>
  <c r="K415" i="4" s="1"/>
  <c r="L415" i="4" l="1"/>
  <c r="M415" i="4" l="1"/>
  <c r="O415" i="4" s="1"/>
  <c r="S415" i="4" l="1"/>
  <c r="G416" i="4" s="1"/>
  <c r="Q415" i="4"/>
  <c r="T415" i="4" s="1"/>
  <c r="F416" i="4" s="1"/>
  <c r="N416" i="4" s="1"/>
  <c r="H416" i="4" l="1"/>
  <c r="R415" i="4"/>
  <c r="V415" i="4" s="1"/>
  <c r="J416" i="4" s="1"/>
  <c r="Y416" i="4" s="1"/>
  <c r="X416" i="4"/>
  <c r="U415" i="4"/>
  <c r="I416" i="4" s="1"/>
  <c r="K416" i="4" s="1"/>
  <c r="L416" i="4" l="1"/>
  <c r="U416" i="4"/>
  <c r="I417" i="4" s="1"/>
  <c r="L417" i="4" l="1"/>
  <c r="M416" i="4"/>
  <c r="O416" i="4" s="1"/>
  <c r="S416" i="4" s="1"/>
  <c r="G417" i="4" l="1"/>
  <c r="Q416" i="4"/>
  <c r="T416" i="4" s="1"/>
  <c r="F417" i="4" s="1"/>
  <c r="N417" i="4" s="1"/>
  <c r="H417" i="4" l="1"/>
  <c r="K417" i="4"/>
  <c r="M417" i="4" s="1"/>
  <c r="O417" i="4" s="1"/>
  <c r="R416" i="4"/>
  <c r="V416" i="4" s="1"/>
  <c r="J417" i="4" s="1"/>
  <c r="Y417" i="4" s="1"/>
  <c r="X417" i="4"/>
  <c r="S417" i="4" l="1"/>
  <c r="G418" i="4" s="1"/>
  <c r="Q417" i="4"/>
  <c r="T417" i="4" s="1"/>
  <c r="F418" i="4" s="1"/>
  <c r="N418" i="4" s="1"/>
  <c r="H418" i="4" l="1"/>
  <c r="R417" i="4"/>
  <c r="X418" i="4"/>
  <c r="U417" i="4" l="1"/>
  <c r="I418" i="4" s="1"/>
  <c r="K418" i="4" s="1"/>
  <c r="V417" i="4"/>
  <c r="J418" i="4" s="1"/>
  <c r="Y418" i="4" s="1"/>
  <c r="L418" i="4" l="1"/>
  <c r="M418" i="4" s="1"/>
  <c r="O418" i="4" s="1"/>
  <c r="S418" i="4" s="1"/>
  <c r="Q418" i="4" l="1"/>
  <c r="T418" i="4" s="1"/>
  <c r="F419" i="4" s="1"/>
  <c r="N419" i="4" s="1"/>
  <c r="G419" i="4"/>
  <c r="H419" i="4" l="1"/>
  <c r="X419" i="4"/>
  <c r="R418" i="4"/>
  <c r="U418" i="4" l="1"/>
  <c r="I419" i="4" s="1"/>
  <c r="K419" i="4" s="1"/>
  <c r="V418" i="4"/>
  <c r="J419" i="4" s="1"/>
  <c r="Y419" i="4" s="1"/>
  <c r="L419" i="4" l="1"/>
  <c r="M419" i="4" s="1"/>
  <c r="O419" i="4" s="1"/>
  <c r="S419" i="4" s="1"/>
  <c r="U419" i="4"/>
  <c r="I420" i="4" s="1"/>
  <c r="L420" i="4" l="1"/>
  <c r="Q419" i="4"/>
  <c r="T419" i="4" s="1"/>
  <c r="F420" i="4" s="1"/>
  <c r="N420" i="4" s="1"/>
  <c r="G420" i="4"/>
  <c r="H420" i="4" l="1"/>
  <c r="K420" i="4"/>
  <c r="M420" i="4" s="1"/>
  <c r="O420" i="4" s="1"/>
  <c r="X420" i="4"/>
  <c r="R419" i="4"/>
  <c r="V419" i="4" s="1"/>
  <c r="J420" i="4" s="1"/>
  <c r="Y420" i="4" s="1"/>
  <c r="S420" i="4" l="1"/>
  <c r="G421" i="4" s="1"/>
  <c r="Q420" i="4"/>
  <c r="T420" i="4" s="1"/>
  <c r="F421" i="4" s="1"/>
  <c r="N421" i="4" s="1"/>
  <c r="H421" i="4" l="1"/>
  <c r="R420" i="4"/>
  <c r="X421" i="4"/>
  <c r="U420" i="4" l="1"/>
  <c r="I421" i="4" s="1"/>
  <c r="K421" i="4" s="1"/>
  <c r="V420" i="4"/>
  <c r="J421" i="4" s="1"/>
  <c r="Y421" i="4" s="1"/>
  <c r="L421" i="4" l="1"/>
  <c r="M421" i="4" l="1"/>
  <c r="O421" i="4" s="1"/>
  <c r="Q421" i="4" l="1"/>
  <c r="T421" i="4" s="1"/>
  <c r="F422" i="4" s="1"/>
  <c r="N422" i="4" s="1"/>
  <c r="S421" i="4"/>
  <c r="G422" i="4" s="1"/>
  <c r="R421" i="4" l="1"/>
  <c r="V421" i="4" s="1"/>
  <c r="J422" i="4" s="1"/>
  <c r="Y422" i="4" s="1"/>
  <c r="X422" i="4"/>
  <c r="H422" i="4"/>
  <c r="U421" i="4"/>
  <c r="I422" i="4" s="1"/>
  <c r="K422" i="4" s="1"/>
  <c r="L422" i="4" l="1"/>
  <c r="U422" i="4"/>
  <c r="I423" i="4" s="1"/>
  <c r="L423" i="4" l="1"/>
  <c r="M422" i="4"/>
  <c r="O422" i="4" s="1"/>
  <c r="S422" i="4" s="1"/>
  <c r="Q422" i="4" l="1"/>
  <c r="T422" i="4" s="1"/>
  <c r="F423" i="4" s="1"/>
  <c r="N423" i="4" s="1"/>
  <c r="G423" i="4"/>
  <c r="H423" i="4" l="1"/>
  <c r="K423" i="4"/>
  <c r="M423" i="4" s="1"/>
  <c r="O423" i="4" s="1"/>
  <c r="X423" i="4"/>
  <c r="R422" i="4"/>
  <c r="V422" i="4" s="1"/>
  <c r="J423" i="4" s="1"/>
  <c r="Y423" i="4" s="1"/>
  <c r="S423" i="4" l="1"/>
  <c r="G424" i="4" s="1"/>
  <c r="Q423" i="4"/>
  <c r="T423" i="4" s="1"/>
  <c r="F424" i="4" s="1"/>
  <c r="N424" i="4" s="1"/>
  <c r="H424" i="4" l="1"/>
  <c r="R423" i="4"/>
  <c r="V423" i="4" s="1"/>
  <c r="J424" i="4" s="1"/>
  <c r="Y424" i="4" s="1"/>
  <c r="U423" i="4"/>
  <c r="I424" i="4" s="1"/>
  <c r="K424" i="4" s="1"/>
  <c r="X424" i="4"/>
  <c r="L424" i="4" l="1"/>
  <c r="M424" i="4" l="1"/>
  <c r="O424" i="4" s="1"/>
  <c r="S424" i="4" l="1"/>
  <c r="G425" i="4" s="1"/>
  <c r="Q424" i="4"/>
  <c r="T424" i="4" s="1"/>
  <c r="F425" i="4" s="1"/>
  <c r="N425" i="4" s="1"/>
  <c r="H425" i="4" l="1"/>
  <c r="R424" i="4"/>
  <c r="V424" i="4" s="1"/>
  <c r="J425" i="4" s="1"/>
  <c r="Y425" i="4" s="1"/>
  <c r="X425" i="4"/>
  <c r="U424" i="4"/>
  <c r="I425" i="4" s="1"/>
  <c r="K425" i="4" s="1"/>
  <c r="L425" i="4" l="1"/>
  <c r="M425" i="4" l="1"/>
  <c r="O425" i="4" s="1"/>
  <c r="S425" i="4" s="1"/>
  <c r="Q425" i="4" l="1"/>
  <c r="T425" i="4" s="1"/>
  <c r="F426" i="4" s="1"/>
  <c r="N426" i="4" s="1"/>
  <c r="G426" i="4"/>
  <c r="H426" i="4" l="1"/>
  <c r="R425" i="4"/>
  <c r="X426" i="4"/>
  <c r="U425" i="4" l="1"/>
  <c r="I426" i="4" s="1"/>
  <c r="K426" i="4" s="1"/>
  <c r="V425" i="4"/>
  <c r="J426" i="4" s="1"/>
  <c r="Y426" i="4" s="1"/>
  <c r="L426" i="4" l="1"/>
  <c r="M426" i="4" l="1"/>
  <c r="O426" i="4" s="1"/>
  <c r="S426" i="4" s="1"/>
  <c r="G427" i="4" l="1"/>
  <c r="Q426" i="4"/>
  <c r="T426" i="4" s="1"/>
  <c r="F427" i="4" s="1"/>
  <c r="N427" i="4" s="1"/>
  <c r="H427" i="4" l="1"/>
  <c r="R426" i="4"/>
  <c r="V426" i="4" s="1"/>
  <c r="J427" i="4" s="1"/>
  <c r="Y427" i="4" s="1"/>
  <c r="U426" i="4"/>
  <c r="I427" i="4" s="1"/>
  <c r="K427" i="4" s="1"/>
  <c r="X427" i="4"/>
  <c r="L427" i="4" l="1"/>
  <c r="M427" i="4" l="1"/>
  <c r="O427" i="4" s="1"/>
  <c r="Q427" i="4" l="1"/>
  <c r="T427" i="4" s="1"/>
  <c r="F428" i="4" s="1"/>
  <c r="N428" i="4" s="1"/>
  <c r="S427" i="4"/>
  <c r="G428" i="4" s="1"/>
  <c r="R427" i="4" l="1"/>
  <c r="V427" i="4" s="1"/>
  <c r="J428" i="4" s="1"/>
  <c r="Y428" i="4" s="1"/>
  <c r="X428" i="4"/>
  <c r="H428" i="4"/>
  <c r="U427" i="4"/>
  <c r="I428" i="4" s="1"/>
  <c r="K428" i="4" s="1"/>
  <c r="L428" i="4" l="1"/>
  <c r="M428" i="4" l="1"/>
  <c r="O428" i="4" s="1"/>
  <c r="S428" i="4" s="1"/>
  <c r="G429" i="4" l="1"/>
  <c r="Q428" i="4"/>
  <c r="T428" i="4" s="1"/>
  <c r="F429" i="4" s="1"/>
  <c r="N429" i="4" s="1"/>
  <c r="H429" i="4" l="1"/>
  <c r="X429" i="4"/>
  <c r="R428" i="4"/>
  <c r="U428" i="4" l="1"/>
  <c r="I429" i="4" s="1"/>
  <c r="K429" i="4" s="1"/>
  <c r="V428" i="4"/>
  <c r="J429" i="4" s="1"/>
  <c r="Y429" i="4" s="1"/>
  <c r="L429" i="4" l="1"/>
  <c r="M429" i="4" s="1"/>
  <c r="O429" i="4" s="1"/>
  <c r="S429" i="4" s="1"/>
  <c r="Q429" i="4" l="1"/>
  <c r="T429" i="4" s="1"/>
  <c r="F430" i="4" s="1"/>
  <c r="N430" i="4" s="1"/>
  <c r="G430" i="4"/>
  <c r="H430" i="4" l="1"/>
  <c r="R429" i="4"/>
  <c r="X430" i="4"/>
  <c r="U429" i="4" l="1"/>
  <c r="I430" i="4" s="1"/>
  <c r="K430" i="4" s="1"/>
  <c r="V429" i="4"/>
  <c r="J430" i="4" s="1"/>
  <c r="Y430" i="4" s="1"/>
  <c r="L430" i="4" l="1"/>
  <c r="M430" i="4" l="1"/>
  <c r="O430" i="4" s="1"/>
  <c r="Q430" i="4" l="1"/>
  <c r="T430" i="4" s="1"/>
  <c r="F431" i="4" s="1"/>
  <c r="N431" i="4" s="1"/>
  <c r="S430" i="4"/>
  <c r="G431" i="4" s="1"/>
  <c r="U430" i="4"/>
  <c r="I431" i="4" s="1"/>
  <c r="R430" i="4" l="1"/>
  <c r="V430" i="4" s="1"/>
  <c r="J431" i="4" s="1"/>
  <c r="Y431" i="4" s="1"/>
  <c r="X431" i="4"/>
  <c r="H431" i="4"/>
  <c r="K431" i="4"/>
  <c r="L431" i="4"/>
  <c r="M431" i="4" l="1"/>
  <c r="O431" i="4" s="1"/>
  <c r="Q431" i="4" l="1"/>
  <c r="T431" i="4" s="1"/>
  <c r="F432" i="4" s="1"/>
  <c r="N432" i="4" s="1"/>
  <c r="S431" i="4"/>
  <c r="G432" i="4" s="1"/>
  <c r="R431" i="4" l="1"/>
  <c r="V431" i="4" s="1"/>
  <c r="J432" i="4" s="1"/>
  <c r="Y432" i="4" s="1"/>
  <c r="X432" i="4"/>
  <c r="H432" i="4"/>
  <c r="U431" i="4"/>
  <c r="I432" i="4" s="1"/>
  <c r="K432" i="4" s="1"/>
  <c r="L432" i="4" l="1"/>
  <c r="M432" i="4" l="1"/>
  <c r="O432" i="4" s="1"/>
  <c r="Q432" i="4" l="1"/>
  <c r="T432" i="4" s="1"/>
  <c r="F433" i="4" s="1"/>
  <c r="N433" i="4" s="1"/>
  <c r="S432" i="4"/>
  <c r="G433" i="4" s="1"/>
  <c r="X433" i="4" l="1"/>
  <c r="R432" i="4"/>
  <c r="V432" i="4" s="1"/>
  <c r="J433" i="4" s="1"/>
  <c r="Y433" i="4" s="1"/>
  <c r="H433" i="4"/>
  <c r="U432" i="4"/>
  <c r="I433" i="4" s="1"/>
  <c r="K433" i="4" s="1"/>
  <c r="L433" i="4" l="1"/>
  <c r="M433" i="4" l="1"/>
  <c r="O433" i="4" s="1"/>
  <c r="Q433" i="4" l="1"/>
  <c r="T433" i="4" s="1"/>
  <c r="F434" i="4" s="1"/>
  <c r="N434" i="4" s="1"/>
  <c r="S433" i="4"/>
  <c r="G434" i="4" s="1"/>
  <c r="U433" i="4"/>
  <c r="I434" i="4" s="1"/>
  <c r="X434" i="4" l="1"/>
  <c r="H434" i="4"/>
  <c r="K434" i="4"/>
  <c r="R433" i="4"/>
  <c r="V433" i="4" s="1"/>
  <c r="J434" i="4" s="1"/>
  <c r="Y434" i="4" s="1"/>
  <c r="L434" i="4"/>
  <c r="M434" i="4" l="1"/>
  <c r="O434" i="4" s="1"/>
  <c r="S434" i="4" s="1"/>
  <c r="G435" i="4" l="1"/>
  <c r="Q434" i="4"/>
  <c r="T434" i="4" s="1"/>
  <c r="F435" i="4" s="1"/>
  <c r="N435" i="4" s="1"/>
  <c r="H435" i="4" l="1"/>
  <c r="R434" i="4"/>
  <c r="X435" i="4"/>
  <c r="U434" i="4" l="1"/>
  <c r="I435" i="4" s="1"/>
  <c r="K435" i="4" s="1"/>
  <c r="V434" i="4"/>
  <c r="J435" i="4" s="1"/>
  <c r="Y435" i="4" s="1"/>
  <c r="L435" i="4" l="1"/>
  <c r="M435" i="4" l="1"/>
  <c r="O435" i="4" s="1"/>
  <c r="Q435" i="4" l="1"/>
  <c r="T435" i="4" s="1"/>
  <c r="F436" i="4" s="1"/>
  <c r="N436" i="4" s="1"/>
  <c r="S435" i="4"/>
  <c r="G436" i="4" s="1"/>
  <c r="X436" i="4" l="1"/>
  <c r="R435" i="4"/>
  <c r="V435" i="4" s="1"/>
  <c r="J436" i="4" s="1"/>
  <c r="Y436" i="4" s="1"/>
  <c r="H436" i="4"/>
  <c r="U435" i="4"/>
  <c r="I436" i="4" s="1"/>
  <c r="K436" i="4" s="1"/>
  <c r="L436" i="4" l="1"/>
  <c r="U436" i="4"/>
  <c r="I437" i="4" s="1"/>
  <c r="M436" i="4" l="1"/>
  <c r="O436" i="4" s="1"/>
  <c r="L437" i="4"/>
  <c r="Q436" i="4" l="1"/>
  <c r="T436" i="4" s="1"/>
  <c r="F437" i="4" s="1"/>
  <c r="N437" i="4" s="1"/>
  <c r="S436" i="4"/>
  <c r="G437" i="4" s="1"/>
  <c r="X437" i="4" l="1"/>
  <c r="K437" i="4"/>
  <c r="M437" i="4" s="1"/>
  <c r="O437" i="4" s="1"/>
  <c r="Q437" i="4" s="1"/>
  <c r="T437" i="4" s="1"/>
  <c r="F438" i="4" s="1"/>
  <c r="N438" i="4" s="1"/>
  <c r="H437" i="4"/>
  <c r="R436" i="4"/>
  <c r="V436" i="4" s="1"/>
  <c r="J437" i="4" s="1"/>
  <c r="Y437" i="4" s="1"/>
  <c r="S437" i="4" l="1"/>
  <c r="G438" i="4" s="1"/>
  <c r="X438" i="4" s="1"/>
  <c r="H438" i="4"/>
  <c r="R437" i="4"/>
  <c r="U437" i="4" l="1"/>
  <c r="I438" i="4" s="1"/>
  <c r="K438" i="4" s="1"/>
  <c r="V437" i="4"/>
  <c r="J438" i="4" s="1"/>
  <c r="Y438" i="4" s="1"/>
  <c r="L438" i="4" l="1"/>
  <c r="M438" i="4" l="1"/>
  <c r="O438" i="4" s="1"/>
  <c r="S438" i="4" s="1"/>
  <c r="G439" i="4" l="1"/>
  <c r="Q438" i="4"/>
  <c r="T438" i="4" s="1"/>
  <c r="F439" i="4" s="1"/>
  <c r="N439" i="4" s="1"/>
  <c r="H439" i="4" l="1"/>
  <c r="X439" i="4"/>
  <c r="R438" i="4"/>
  <c r="U438" i="4" l="1"/>
  <c r="I439" i="4" s="1"/>
  <c r="K439" i="4" s="1"/>
  <c r="V438" i="4"/>
  <c r="J439" i="4" s="1"/>
  <c r="Y439" i="4" s="1"/>
  <c r="L439" i="4" l="1"/>
  <c r="U439" i="4"/>
  <c r="I440" i="4" s="1"/>
  <c r="L440" i="4" l="1"/>
  <c r="M439" i="4"/>
  <c r="O439" i="4" s="1"/>
  <c r="S439" i="4" s="1"/>
  <c r="Q439" i="4" l="1"/>
  <c r="T439" i="4" s="1"/>
  <c r="F440" i="4" s="1"/>
  <c r="N440" i="4" s="1"/>
  <c r="G440" i="4"/>
  <c r="H440" i="4" l="1"/>
  <c r="K440" i="4"/>
  <c r="M440" i="4" s="1"/>
  <c r="O440" i="4" s="1"/>
  <c r="R439" i="4"/>
  <c r="V439" i="4" s="1"/>
  <c r="J440" i="4" s="1"/>
  <c r="Y440" i="4" s="1"/>
  <c r="X440" i="4"/>
  <c r="S440" i="4" l="1"/>
  <c r="G441" i="4" s="1"/>
  <c r="Q440" i="4"/>
  <c r="T440" i="4" s="1"/>
  <c r="F441" i="4" s="1"/>
  <c r="N441" i="4" s="1"/>
  <c r="H441" i="4" l="1"/>
  <c r="X441" i="4"/>
  <c r="R440" i="4"/>
  <c r="U440" i="4" l="1"/>
  <c r="I441" i="4" s="1"/>
  <c r="K441" i="4" s="1"/>
  <c r="V440" i="4"/>
  <c r="J441" i="4" s="1"/>
  <c r="Y441" i="4" s="1"/>
  <c r="L441" i="4" l="1"/>
  <c r="M441" i="4" s="1"/>
  <c r="O441" i="4" s="1"/>
  <c r="S441" i="4" s="1"/>
  <c r="U441" i="4"/>
  <c r="I442" i="4" s="1"/>
  <c r="L442" i="4" l="1"/>
  <c r="U442" i="4"/>
  <c r="I443" i="4" s="1"/>
  <c r="Q441" i="4"/>
  <c r="T441" i="4" s="1"/>
  <c r="F442" i="4" s="1"/>
  <c r="N442" i="4" s="1"/>
  <c r="G442" i="4"/>
  <c r="H442" i="4" l="1"/>
  <c r="K442" i="4"/>
  <c r="M442" i="4" s="1"/>
  <c r="O442" i="4" s="1"/>
  <c r="R441" i="4"/>
  <c r="V441" i="4" s="1"/>
  <c r="J442" i="4" s="1"/>
  <c r="Y442" i="4" s="1"/>
  <c r="L443" i="4"/>
  <c r="X442" i="4"/>
  <c r="S442" i="4" l="1"/>
  <c r="G443" i="4" s="1"/>
  <c r="Q442" i="4"/>
  <c r="T442" i="4" s="1"/>
  <c r="F443" i="4" s="1"/>
  <c r="N443" i="4" s="1"/>
  <c r="H443" i="4" l="1"/>
  <c r="K443" i="4"/>
  <c r="M443" i="4" s="1"/>
  <c r="O443" i="4" s="1"/>
  <c r="R442" i="4"/>
  <c r="V442" i="4" s="1"/>
  <c r="J443" i="4" s="1"/>
  <c r="Y443" i="4" s="1"/>
  <c r="X443" i="4"/>
  <c r="S443" i="4" l="1"/>
  <c r="G444" i="4" s="1"/>
  <c r="Q443" i="4"/>
  <c r="T443" i="4" s="1"/>
  <c r="F444" i="4" s="1"/>
  <c r="N444" i="4" s="1"/>
  <c r="H444" i="4" l="1"/>
  <c r="R443" i="4"/>
  <c r="V443" i="4" s="1"/>
  <c r="J444" i="4" s="1"/>
  <c r="Y444" i="4" s="1"/>
  <c r="U443" i="4"/>
  <c r="I444" i="4" s="1"/>
  <c r="K444" i="4" s="1"/>
  <c r="X444" i="4"/>
  <c r="L444" i="4" l="1"/>
  <c r="U444" i="4"/>
  <c r="I445" i="4" s="1"/>
  <c r="L445" i="4" l="1"/>
  <c r="M444" i="4"/>
  <c r="O444" i="4" s="1"/>
  <c r="S444" i="4" s="1"/>
  <c r="Q444" i="4" l="1"/>
  <c r="T444" i="4" s="1"/>
  <c r="F445" i="4" s="1"/>
  <c r="N445" i="4" s="1"/>
  <c r="G445" i="4"/>
  <c r="H445" i="4" l="1"/>
  <c r="K445" i="4"/>
  <c r="M445" i="4" s="1"/>
  <c r="O445" i="4" s="1"/>
  <c r="X445" i="4"/>
  <c r="R444" i="4"/>
  <c r="V444" i="4" s="1"/>
  <c r="J445" i="4" s="1"/>
  <c r="Y445" i="4" s="1"/>
  <c r="S445" i="4" l="1"/>
  <c r="G446" i="4" s="1"/>
  <c r="Q445" i="4"/>
  <c r="T445" i="4" s="1"/>
  <c r="F446" i="4" s="1"/>
  <c r="N446" i="4" s="1"/>
  <c r="H446" i="4" l="1"/>
  <c r="R445" i="4"/>
  <c r="X446" i="4"/>
  <c r="U445" i="4" l="1"/>
  <c r="I446" i="4" s="1"/>
  <c r="K446" i="4" s="1"/>
  <c r="V445" i="4"/>
  <c r="J446" i="4" s="1"/>
  <c r="Y446" i="4" s="1"/>
  <c r="L446" i="4" l="1"/>
  <c r="M446" i="4" l="1"/>
  <c r="O446" i="4" s="1"/>
  <c r="S446" i="4" s="1"/>
  <c r="Q446" i="4" l="1"/>
  <c r="T446" i="4" s="1"/>
  <c r="F447" i="4" s="1"/>
  <c r="N447" i="4" s="1"/>
  <c r="G447" i="4"/>
  <c r="H447" i="4" l="1"/>
  <c r="R446" i="4"/>
  <c r="X447" i="4"/>
  <c r="U446" i="4" l="1"/>
  <c r="I447" i="4" s="1"/>
  <c r="K447" i="4" s="1"/>
  <c r="V446" i="4"/>
  <c r="J447" i="4" s="1"/>
  <c r="Y447" i="4" s="1"/>
  <c r="L447" i="4" l="1"/>
  <c r="M447" i="4" l="1"/>
  <c r="O447" i="4" s="1"/>
  <c r="S447" i="4" s="1"/>
  <c r="Q447" i="4" l="1"/>
  <c r="T447" i="4" s="1"/>
  <c r="F448" i="4" s="1"/>
  <c r="N448" i="4" s="1"/>
  <c r="G448" i="4"/>
  <c r="H448" i="4" l="1"/>
  <c r="R447" i="4"/>
  <c r="X448" i="4"/>
  <c r="U447" i="4" l="1"/>
  <c r="I448" i="4" s="1"/>
  <c r="K448" i="4" s="1"/>
  <c r="V447" i="4"/>
  <c r="J448" i="4" s="1"/>
  <c r="Y448" i="4" s="1"/>
  <c r="L448" i="4" l="1"/>
  <c r="U448" i="4"/>
  <c r="I449" i="4" s="1"/>
  <c r="M448" i="4" l="1"/>
  <c r="O448" i="4" s="1"/>
  <c r="L449" i="4"/>
  <c r="Q448" i="4" l="1"/>
  <c r="T448" i="4" s="1"/>
  <c r="F449" i="4" s="1"/>
  <c r="N449" i="4" s="1"/>
  <c r="S448" i="4"/>
  <c r="G449" i="4" s="1"/>
  <c r="K449" i="4" l="1"/>
  <c r="M449" i="4" s="1"/>
  <c r="O449" i="4" s="1"/>
  <c r="H449" i="4"/>
  <c r="R448" i="4"/>
  <c r="V448" i="4" s="1"/>
  <c r="J449" i="4" s="1"/>
  <c r="Y449" i="4" s="1"/>
  <c r="X449" i="4"/>
  <c r="S449" i="4" l="1"/>
  <c r="G450" i="4" s="1"/>
  <c r="Q449" i="4"/>
  <c r="T449" i="4" s="1"/>
  <c r="F450" i="4" s="1"/>
  <c r="N450" i="4" s="1"/>
  <c r="U449" i="4"/>
  <c r="I450" i="4" s="1"/>
  <c r="X450" i="4" l="1"/>
  <c r="R449" i="4"/>
  <c r="V449" i="4" s="1"/>
  <c r="J450" i="4" s="1"/>
  <c r="Y450" i="4" s="1"/>
  <c r="H450" i="4"/>
  <c r="K450" i="4"/>
  <c r="L450" i="4"/>
  <c r="M450" i="4" l="1"/>
  <c r="O450" i="4" s="1"/>
  <c r="S450" i="4" s="1"/>
  <c r="Q450" i="4" l="1"/>
  <c r="T450" i="4" s="1"/>
  <c r="F451" i="4" s="1"/>
  <c r="N451" i="4" s="1"/>
  <c r="G451" i="4"/>
  <c r="H451" i="4" l="1"/>
  <c r="R450" i="4"/>
  <c r="X451" i="4"/>
  <c r="U450" i="4" l="1"/>
  <c r="I451" i="4" s="1"/>
  <c r="K451" i="4" s="1"/>
  <c r="V450" i="4"/>
  <c r="J451" i="4" s="1"/>
  <c r="Y451" i="4" s="1"/>
  <c r="L451" i="4" l="1"/>
  <c r="M451" i="4" l="1"/>
  <c r="O451" i="4" s="1"/>
  <c r="Q451" i="4" l="1"/>
  <c r="T451" i="4" s="1"/>
  <c r="F452" i="4" s="1"/>
  <c r="N452" i="4" s="1"/>
  <c r="S451" i="4"/>
  <c r="G452" i="4" s="1"/>
  <c r="H452" i="4" l="1"/>
  <c r="X452" i="4"/>
  <c r="R451" i="4"/>
  <c r="V451" i="4" s="1"/>
  <c r="J452" i="4" s="1"/>
  <c r="Y452" i="4" s="1"/>
  <c r="U451" i="4"/>
  <c r="I452" i="4" s="1"/>
  <c r="K452" i="4" s="1"/>
  <c r="L452" i="4" l="1"/>
  <c r="M452" i="4" l="1"/>
  <c r="O452" i="4" s="1"/>
  <c r="Q452" i="4" l="1"/>
  <c r="T452" i="4" s="1"/>
  <c r="F453" i="4" s="1"/>
  <c r="N453" i="4" s="1"/>
  <c r="S452" i="4"/>
  <c r="G453" i="4" s="1"/>
  <c r="U452" i="4"/>
  <c r="I453" i="4" s="1"/>
  <c r="K453" i="4" l="1"/>
  <c r="R452" i="4"/>
  <c r="V452" i="4" s="1"/>
  <c r="J453" i="4" s="1"/>
  <c r="Y453" i="4" s="1"/>
  <c r="H453" i="4"/>
  <c r="X453" i="4"/>
  <c r="L453" i="4"/>
  <c r="U453" i="4"/>
  <c r="I454" i="4" s="1"/>
  <c r="M453" i="4" l="1"/>
  <c r="O453" i="4" s="1"/>
  <c r="L454" i="4"/>
  <c r="Q453" i="4" l="1"/>
  <c r="T453" i="4" s="1"/>
  <c r="F454" i="4" s="1"/>
  <c r="N454" i="4" s="1"/>
  <c r="S453" i="4"/>
  <c r="G454" i="4" s="1"/>
  <c r="K454" i="4" l="1"/>
  <c r="M454" i="4" s="1"/>
  <c r="O454" i="4" s="1"/>
  <c r="H454" i="4"/>
  <c r="R453" i="4"/>
  <c r="V453" i="4" s="1"/>
  <c r="J454" i="4" s="1"/>
  <c r="Y454" i="4" s="1"/>
  <c r="X454" i="4"/>
  <c r="S454" i="4" l="1"/>
  <c r="G455" i="4" s="1"/>
  <c r="Q454" i="4"/>
  <c r="T454" i="4" s="1"/>
  <c r="F455" i="4" s="1"/>
  <c r="N455" i="4" s="1"/>
  <c r="R454" i="4" l="1"/>
  <c r="V454" i="4" s="1"/>
  <c r="J455" i="4" s="1"/>
  <c r="Y455" i="4" s="1"/>
  <c r="X455" i="4"/>
  <c r="H455" i="4"/>
  <c r="U454" i="4"/>
  <c r="I455" i="4" s="1"/>
  <c r="K455" i="4" s="1"/>
  <c r="L455" i="4" l="1"/>
  <c r="M455" i="4" l="1"/>
  <c r="O455" i="4" s="1"/>
  <c r="S455" i="4" l="1"/>
  <c r="G456" i="4" s="1"/>
  <c r="Q455" i="4"/>
  <c r="T455" i="4" s="1"/>
  <c r="F456" i="4" s="1"/>
  <c r="N456" i="4" s="1"/>
  <c r="H456" i="4" l="1"/>
  <c r="X456" i="4"/>
  <c r="R455" i="4"/>
  <c r="V455" i="4" s="1"/>
  <c r="J456" i="4" s="1"/>
  <c r="Y456" i="4" s="1"/>
  <c r="U455" i="4"/>
  <c r="I456" i="4" s="1"/>
  <c r="K456" i="4" s="1"/>
  <c r="L456" i="4" l="1"/>
  <c r="M456" i="4" l="1"/>
  <c r="O456" i="4" s="1"/>
  <c r="S456" i="4" s="1"/>
  <c r="Q456" i="4" l="1"/>
  <c r="T456" i="4" s="1"/>
  <c r="F457" i="4" s="1"/>
  <c r="N457" i="4" s="1"/>
  <c r="G457" i="4"/>
  <c r="H457" i="4" l="1"/>
  <c r="X457" i="4"/>
  <c r="R456" i="4"/>
  <c r="V456" i="4" s="1"/>
  <c r="J457" i="4" s="1"/>
  <c r="Y457" i="4" s="1"/>
  <c r="U456" i="4"/>
  <c r="I457" i="4" s="1"/>
  <c r="K457" i="4" s="1"/>
  <c r="L457" i="4" l="1"/>
  <c r="M457" i="4" l="1"/>
  <c r="O457" i="4" s="1"/>
  <c r="Q457" i="4" l="1"/>
  <c r="T457" i="4" s="1"/>
  <c r="F458" i="4" s="1"/>
  <c r="N458" i="4" s="1"/>
  <c r="S457" i="4"/>
  <c r="G458" i="4" s="1"/>
  <c r="X458" i="4" l="1"/>
  <c r="H458" i="4"/>
  <c r="R457" i="4"/>
  <c r="V457" i="4" s="1"/>
  <c r="J458" i="4" s="1"/>
  <c r="Y458" i="4" s="1"/>
  <c r="U457" i="4"/>
  <c r="I458" i="4" s="1"/>
  <c r="K458" i="4" s="1"/>
  <c r="L458" i="4" l="1"/>
  <c r="M458" i="4" l="1"/>
  <c r="O458" i="4" s="1"/>
  <c r="S458" i="4" s="1"/>
  <c r="Q458" i="4" l="1"/>
  <c r="T458" i="4" s="1"/>
  <c r="F459" i="4" s="1"/>
  <c r="N459" i="4" s="1"/>
  <c r="G459" i="4"/>
  <c r="H459" i="4" l="1"/>
  <c r="X459" i="4"/>
  <c r="R458" i="4"/>
  <c r="U458" i="4" l="1"/>
  <c r="I459" i="4" s="1"/>
  <c r="K459" i="4" s="1"/>
  <c r="V458" i="4"/>
  <c r="J459" i="4" s="1"/>
  <c r="Y459" i="4" s="1"/>
  <c r="L459" i="4" l="1"/>
  <c r="M459" i="4" l="1"/>
  <c r="O459" i="4" s="1"/>
  <c r="S459" i="4" s="1"/>
  <c r="G460" i="4" l="1"/>
  <c r="Q459" i="4"/>
  <c r="T459" i="4" s="1"/>
  <c r="F460" i="4" s="1"/>
  <c r="N460" i="4" s="1"/>
  <c r="H460" i="4" l="1"/>
  <c r="R459" i="4"/>
  <c r="X460" i="4"/>
  <c r="U459" i="4" l="1"/>
  <c r="I460" i="4" s="1"/>
  <c r="K460" i="4" s="1"/>
  <c r="V459" i="4"/>
  <c r="J460" i="4" s="1"/>
  <c r="Y460" i="4" s="1"/>
  <c r="L460" i="4" l="1"/>
  <c r="M460" i="4" s="1"/>
  <c r="O460" i="4" s="1"/>
  <c r="S460" i="4" s="1"/>
  <c r="Q460" i="4" l="1"/>
  <c r="T460" i="4" s="1"/>
  <c r="F461" i="4" s="1"/>
  <c r="N461" i="4" s="1"/>
  <c r="G461" i="4"/>
  <c r="H461" i="4" l="1"/>
  <c r="R460" i="4"/>
  <c r="X461" i="4"/>
  <c r="U460" i="4" l="1"/>
  <c r="I461" i="4" s="1"/>
  <c r="K461" i="4" s="1"/>
  <c r="V460" i="4"/>
  <c r="J461" i="4" s="1"/>
  <c r="Y461" i="4" s="1"/>
  <c r="L461" i="4" l="1"/>
  <c r="M461" i="4" l="1"/>
  <c r="O461" i="4" s="1"/>
  <c r="Q461" i="4" l="1"/>
  <c r="T461" i="4" s="1"/>
  <c r="F462" i="4" s="1"/>
  <c r="N462" i="4" s="1"/>
  <c r="S461" i="4"/>
  <c r="G462" i="4" s="1"/>
  <c r="U461" i="4"/>
  <c r="I462" i="4" s="1"/>
  <c r="X462" i="4" l="1"/>
  <c r="R461" i="4"/>
  <c r="V461" i="4" s="1"/>
  <c r="J462" i="4" s="1"/>
  <c r="Y462" i="4" s="1"/>
  <c r="H462" i="4"/>
  <c r="K462" i="4"/>
  <c r="L462" i="4"/>
  <c r="M462" i="4" l="1"/>
  <c r="O462" i="4" s="1"/>
  <c r="S462" i="4" l="1"/>
  <c r="G463" i="4" s="1"/>
  <c r="Q462" i="4"/>
  <c r="T462" i="4" s="1"/>
  <c r="F463" i="4" s="1"/>
  <c r="N463" i="4" s="1"/>
  <c r="U462" i="4"/>
  <c r="I463" i="4" s="1"/>
  <c r="K463" i="4" l="1"/>
  <c r="H463" i="4"/>
  <c r="X463" i="4"/>
  <c r="R462" i="4"/>
  <c r="V462" i="4" s="1"/>
  <c r="J463" i="4" s="1"/>
  <c r="Y463" i="4" s="1"/>
  <c r="L463" i="4"/>
  <c r="M463" i="4" l="1"/>
  <c r="O463" i="4" s="1"/>
  <c r="S463" i="4" l="1"/>
  <c r="G464" i="4" s="1"/>
  <c r="Q463" i="4"/>
  <c r="T463" i="4" s="1"/>
  <c r="F464" i="4" s="1"/>
  <c r="N464" i="4" s="1"/>
  <c r="H464" i="4" l="1"/>
  <c r="X464" i="4"/>
  <c r="R463" i="4"/>
  <c r="V463" i="4" s="1"/>
  <c r="J464" i="4" s="1"/>
  <c r="Y464" i="4" s="1"/>
  <c r="U463" i="4"/>
  <c r="I464" i="4" s="1"/>
  <c r="K464" i="4" s="1"/>
  <c r="L464" i="4" l="1"/>
  <c r="M464" i="4" l="1"/>
  <c r="O464" i="4" s="1"/>
  <c r="Q464" i="4" l="1"/>
  <c r="T464" i="4" s="1"/>
  <c r="F465" i="4" s="1"/>
  <c r="N465" i="4" s="1"/>
  <c r="S464" i="4"/>
  <c r="G465" i="4" s="1"/>
  <c r="U464" i="4"/>
  <c r="I465" i="4" s="1"/>
  <c r="X465" i="4" l="1"/>
  <c r="K465" i="4"/>
  <c r="R464" i="4"/>
  <c r="V464" i="4" s="1"/>
  <c r="J465" i="4" s="1"/>
  <c r="Y465" i="4" s="1"/>
  <c r="H465" i="4"/>
  <c r="L465" i="4"/>
  <c r="U465" i="4"/>
  <c r="I466" i="4" s="1"/>
  <c r="M465" i="4" l="1"/>
  <c r="O465" i="4" s="1"/>
  <c r="L466" i="4"/>
  <c r="U466" i="4"/>
  <c r="I467" i="4" s="1"/>
  <c r="Q465" i="4" l="1"/>
  <c r="T465" i="4" s="1"/>
  <c r="F466" i="4" s="1"/>
  <c r="N466" i="4" s="1"/>
  <c r="S465" i="4"/>
  <c r="G466" i="4" s="1"/>
  <c r="L467" i="4"/>
  <c r="H466" i="4" l="1"/>
  <c r="K466" i="4"/>
  <c r="M466" i="4" s="1"/>
  <c r="O466" i="4" s="1"/>
  <c r="Q466" i="4" s="1"/>
  <c r="T466" i="4" s="1"/>
  <c r="F467" i="4" s="1"/>
  <c r="N467" i="4" s="1"/>
  <c r="R465" i="4"/>
  <c r="V465" i="4" s="1"/>
  <c r="J466" i="4" s="1"/>
  <c r="Y466" i="4" s="1"/>
  <c r="X466" i="4"/>
  <c r="S466" i="4" l="1"/>
  <c r="G467" i="4" s="1"/>
  <c r="X467" i="4" s="1"/>
  <c r="H467" i="4"/>
  <c r="K467" i="4"/>
  <c r="M467" i="4" s="1"/>
  <c r="O467" i="4" s="1"/>
  <c r="R466" i="4"/>
  <c r="V466" i="4" s="1"/>
  <c r="J467" i="4" s="1"/>
  <c r="Y467" i="4" l="1"/>
  <c r="S467" i="4"/>
  <c r="G468" i="4" s="1"/>
  <c r="Q467" i="4"/>
  <c r="T467" i="4" s="1"/>
  <c r="F468" i="4" s="1"/>
  <c r="N468" i="4" s="1"/>
  <c r="H468" i="4" l="1"/>
  <c r="R467" i="4"/>
  <c r="X468" i="4"/>
  <c r="U467" i="4" l="1"/>
  <c r="I468" i="4" s="1"/>
  <c r="K468" i="4" s="1"/>
  <c r="V467" i="4"/>
  <c r="J468" i="4" s="1"/>
  <c r="Y468" i="4" s="1"/>
  <c r="L468" i="4" l="1"/>
  <c r="M468" i="4" l="1"/>
  <c r="O468" i="4" s="1"/>
  <c r="Q468" i="4" l="1"/>
  <c r="T468" i="4" s="1"/>
  <c r="F469" i="4" s="1"/>
  <c r="N469" i="4" s="1"/>
  <c r="S468" i="4"/>
  <c r="G469" i="4" s="1"/>
  <c r="R468" i="4" l="1"/>
  <c r="V468" i="4" s="1"/>
  <c r="J469" i="4" s="1"/>
  <c r="Y469" i="4" s="1"/>
  <c r="X469" i="4"/>
  <c r="H469" i="4"/>
  <c r="U468" i="4"/>
  <c r="I469" i="4" s="1"/>
  <c r="K469" i="4" s="1"/>
  <c r="L469" i="4" l="1"/>
  <c r="M469" i="4" l="1"/>
  <c r="O469" i="4" s="1"/>
  <c r="Q469" i="4" l="1"/>
  <c r="T469" i="4" s="1"/>
  <c r="F470" i="4" s="1"/>
  <c r="N470" i="4" s="1"/>
  <c r="S469" i="4"/>
  <c r="G470" i="4" s="1"/>
  <c r="X470" i="4" l="1"/>
  <c r="R469" i="4"/>
  <c r="V469" i="4" s="1"/>
  <c r="J470" i="4" s="1"/>
  <c r="Y470" i="4" s="1"/>
  <c r="H470" i="4"/>
  <c r="U469" i="4"/>
  <c r="I470" i="4" s="1"/>
  <c r="K470" i="4" s="1"/>
  <c r="L470" i="4" l="1"/>
  <c r="M470" i="4" l="1"/>
  <c r="O470" i="4" s="1"/>
  <c r="Q470" i="4" l="1"/>
  <c r="T470" i="4" s="1"/>
  <c r="F471" i="4" s="1"/>
  <c r="N471" i="4" s="1"/>
  <c r="S470" i="4"/>
  <c r="G471" i="4" s="1"/>
  <c r="U470" i="4"/>
  <c r="I471" i="4" s="1"/>
  <c r="K471" i="4" l="1"/>
  <c r="X471" i="4"/>
  <c r="R470" i="4"/>
  <c r="V470" i="4" s="1"/>
  <c r="J471" i="4" s="1"/>
  <c r="Y471" i="4" s="1"/>
  <c r="H471" i="4"/>
  <c r="L471" i="4"/>
  <c r="M471" i="4" l="1"/>
  <c r="O471" i="4" s="1"/>
  <c r="Q471" i="4" l="1"/>
  <c r="T471" i="4" s="1"/>
  <c r="F472" i="4" s="1"/>
  <c r="N472" i="4" s="1"/>
  <c r="S471" i="4"/>
  <c r="G472" i="4" s="1"/>
  <c r="X472" i="4" l="1"/>
  <c r="R471" i="4"/>
  <c r="V471" i="4" s="1"/>
  <c r="J472" i="4" s="1"/>
  <c r="Y472" i="4" s="1"/>
  <c r="H472" i="4"/>
  <c r="U471" i="4"/>
  <c r="I472" i="4" s="1"/>
  <c r="K472" i="4" s="1"/>
  <c r="L472" i="4" l="1"/>
  <c r="U472" i="4"/>
  <c r="I473" i="4" s="1"/>
  <c r="M472" i="4" l="1"/>
  <c r="O472" i="4" s="1"/>
  <c r="L473" i="4"/>
  <c r="Q472" i="4" l="1"/>
  <c r="T472" i="4" s="1"/>
  <c r="F473" i="4" s="1"/>
  <c r="N473" i="4" s="1"/>
  <c r="S472" i="4"/>
  <c r="G473" i="4" s="1"/>
  <c r="K473" i="4" l="1"/>
  <c r="M473" i="4" s="1"/>
  <c r="O473" i="4" s="1"/>
  <c r="Q473" i="4" s="1"/>
  <c r="T473" i="4" s="1"/>
  <c r="F474" i="4" s="1"/>
  <c r="N474" i="4" s="1"/>
  <c r="X473" i="4"/>
  <c r="H473" i="4"/>
  <c r="R472" i="4"/>
  <c r="V472" i="4" s="1"/>
  <c r="J473" i="4" s="1"/>
  <c r="Y473" i="4" s="1"/>
  <c r="S473" i="4" l="1"/>
  <c r="G474" i="4" s="1"/>
  <c r="X474" i="4" s="1"/>
  <c r="H474" i="4"/>
  <c r="R473" i="4"/>
  <c r="U473" i="4" l="1"/>
  <c r="I474" i="4" s="1"/>
  <c r="K474" i="4" s="1"/>
  <c r="V473" i="4"/>
  <c r="J474" i="4" s="1"/>
  <c r="Y474" i="4" s="1"/>
  <c r="L474" i="4" l="1"/>
  <c r="M474" i="4" l="1"/>
  <c r="O474" i="4" s="1"/>
  <c r="S474" i="4" s="1"/>
  <c r="G475" i="4" l="1"/>
  <c r="Q474" i="4"/>
  <c r="T474" i="4" s="1"/>
  <c r="F475" i="4" s="1"/>
  <c r="N475" i="4" s="1"/>
  <c r="H475" i="4" l="1"/>
  <c r="R474" i="4"/>
  <c r="V474" i="4" s="1"/>
  <c r="J475" i="4" s="1"/>
  <c r="Y475" i="4" s="1"/>
  <c r="U474" i="4"/>
  <c r="I475" i="4" s="1"/>
  <c r="K475" i="4" s="1"/>
  <c r="X475" i="4"/>
  <c r="L475" i="4" l="1"/>
  <c r="M475" i="4" l="1"/>
  <c r="O475" i="4" s="1"/>
  <c r="Q475" i="4" l="1"/>
  <c r="T475" i="4" s="1"/>
  <c r="F476" i="4" s="1"/>
  <c r="N476" i="4" s="1"/>
  <c r="S475" i="4"/>
  <c r="G476" i="4" s="1"/>
  <c r="R475" i="4" l="1"/>
  <c r="V475" i="4" s="1"/>
  <c r="J476" i="4" s="1"/>
  <c r="Y476" i="4" s="1"/>
  <c r="X476" i="4"/>
  <c r="H476" i="4"/>
  <c r="U475" i="4"/>
  <c r="I476" i="4" s="1"/>
  <c r="K476" i="4" s="1"/>
  <c r="L476" i="4" l="1"/>
  <c r="M476" i="4" l="1"/>
  <c r="O476" i="4" s="1"/>
  <c r="S476" i="4" l="1"/>
  <c r="G477" i="4" s="1"/>
  <c r="Q476" i="4"/>
  <c r="T476" i="4" s="1"/>
  <c r="F477" i="4" s="1"/>
  <c r="N477" i="4" s="1"/>
  <c r="U476" i="4"/>
  <c r="I477" i="4" s="1"/>
  <c r="K477" i="4" l="1"/>
  <c r="H477" i="4"/>
  <c r="X477" i="4"/>
  <c r="R476" i="4"/>
  <c r="V476" i="4" s="1"/>
  <c r="J477" i="4" s="1"/>
  <c r="Y477" i="4" s="1"/>
  <c r="L477" i="4"/>
  <c r="M477" i="4" l="1"/>
  <c r="O477" i="4" s="1"/>
  <c r="Q477" i="4" s="1"/>
  <c r="T477" i="4" s="1"/>
  <c r="F478" i="4" s="1"/>
  <c r="N478" i="4" s="1"/>
  <c r="S477" i="4" l="1"/>
  <c r="G478" i="4" s="1"/>
  <c r="X478" i="4" s="1"/>
  <c r="H478" i="4"/>
  <c r="R477" i="4"/>
  <c r="U477" i="4" l="1"/>
  <c r="I478" i="4" s="1"/>
  <c r="K478" i="4" s="1"/>
  <c r="V477" i="4"/>
  <c r="J478" i="4" s="1"/>
  <c r="Y478" i="4" s="1"/>
  <c r="L478" i="4" l="1"/>
  <c r="M478" i="4" l="1"/>
  <c r="O478" i="4" s="1"/>
  <c r="Q478" i="4" l="1"/>
  <c r="T478" i="4" s="1"/>
  <c r="F479" i="4" s="1"/>
  <c r="N479" i="4" s="1"/>
  <c r="S478" i="4"/>
  <c r="G479" i="4" s="1"/>
  <c r="X479" i="4" l="1"/>
  <c r="R478" i="4"/>
  <c r="V478" i="4" s="1"/>
  <c r="J479" i="4" s="1"/>
  <c r="Y479" i="4" s="1"/>
  <c r="H479" i="4"/>
  <c r="U478" i="4"/>
  <c r="I479" i="4" s="1"/>
  <c r="K479" i="4" s="1"/>
  <c r="L479" i="4" l="1"/>
  <c r="M479" i="4" l="1"/>
  <c r="O479" i="4" s="1"/>
  <c r="S479" i="4" s="1"/>
  <c r="Q479" i="4" l="1"/>
  <c r="T479" i="4" s="1"/>
  <c r="F480" i="4" s="1"/>
  <c r="N480" i="4" s="1"/>
  <c r="G480" i="4"/>
  <c r="H480" i="4" l="1"/>
  <c r="X480" i="4"/>
  <c r="R479" i="4"/>
  <c r="U479" i="4" l="1"/>
  <c r="I480" i="4" s="1"/>
  <c r="K480" i="4" s="1"/>
  <c r="V479" i="4"/>
  <c r="J480" i="4" s="1"/>
  <c r="Y480" i="4" s="1"/>
  <c r="L480" i="4" l="1"/>
  <c r="M480" i="4" l="1"/>
  <c r="O480" i="4" s="1"/>
  <c r="S480" i="4" l="1"/>
  <c r="G481" i="4" s="1"/>
  <c r="Q480" i="4"/>
  <c r="T480" i="4" s="1"/>
  <c r="F481" i="4" s="1"/>
  <c r="N481" i="4" s="1"/>
  <c r="U480" i="4"/>
  <c r="I481" i="4" s="1"/>
  <c r="K481" i="4" l="1"/>
  <c r="H481" i="4"/>
  <c r="R480" i="4"/>
  <c r="V480" i="4" s="1"/>
  <c r="J481" i="4" s="1"/>
  <c r="Y481" i="4" s="1"/>
  <c r="X481" i="4"/>
  <c r="L481" i="4"/>
  <c r="M481" i="4" l="1"/>
  <c r="O481" i="4" s="1"/>
  <c r="S481" i="4" s="1"/>
  <c r="Q481" i="4" l="1"/>
  <c r="T481" i="4" s="1"/>
  <c r="F482" i="4" s="1"/>
  <c r="N482" i="4" s="1"/>
  <c r="G482" i="4"/>
  <c r="H482" i="4" l="1"/>
  <c r="R481" i="4"/>
  <c r="X482" i="4"/>
  <c r="U481" i="4" l="1"/>
  <c r="I482" i="4" s="1"/>
  <c r="K482" i="4" s="1"/>
  <c r="V481" i="4"/>
  <c r="J482" i="4" s="1"/>
  <c r="Y482" i="4" s="1"/>
  <c r="L482" i="4" l="1"/>
  <c r="M482" i="4" l="1"/>
  <c r="O482" i="4" s="1"/>
  <c r="Q482" i="4" l="1"/>
  <c r="T482" i="4" s="1"/>
  <c r="F483" i="4" s="1"/>
  <c r="N483" i="4" s="1"/>
  <c r="S482" i="4"/>
  <c r="G483" i="4" s="1"/>
  <c r="X483" i="4" l="1"/>
  <c r="R482" i="4"/>
  <c r="V482" i="4" s="1"/>
  <c r="J483" i="4" s="1"/>
  <c r="Y483" i="4" s="1"/>
  <c r="H483" i="4"/>
  <c r="U482" i="4"/>
  <c r="I483" i="4" s="1"/>
  <c r="K483" i="4" s="1"/>
  <c r="L483" i="4" l="1"/>
  <c r="M483" i="4" l="1"/>
  <c r="O483" i="4" s="1"/>
  <c r="S483" i="4" s="1"/>
  <c r="G484" i="4" l="1"/>
  <c r="Q483" i="4"/>
  <c r="T483" i="4" s="1"/>
  <c r="F484" i="4" s="1"/>
  <c r="N484" i="4" s="1"/>
  <c r="H484" i="4" l="1"/>
  <c r="R483" i="4"/>
  <c r="X484" i="4"/>
  <c r="U483" i="4" l="1"/>
  <c r="I484" i="4" s="1"/>
  <c r="K484" i="4" s="1"/>
  <c r="V483" i="4"/>
  <c r="J484" i="4" s="1"/>
  <c r="Y484" i="4" s="1"/>
  <c r="L484" i="4" l="1"/>
  <c r="M484" i="4" l="1"/>
  <c r="O484" i="4" s="1"/>
  <c r="S484" i="4" s="1"/>
  <c r="Q484" i="4" l="1"/>
  <c r="T484" i="4" s="1"/>
  <c r="F485" i="4" s="1"/>
  <c r="N485" i="4" s="1"/>
  <c r="G485" i="4"/>
  <c r="H485" i="4" l="1"/>
  <c r="X485" i="4"/>
  <c r="R484" i="4"/>
  <c r="V484" i="4" s="1"/>
  <c r="J485" i="4" s="1"/>
  <c r="Y485" i="4" s="1"/>
  <c r="U484" i="4"/>
  <c r="I485" i="4" s="1"/>
  <c r="K485" i="4" s="1"/>
  <c r="L485" i="4" l="1"/>
  <c r="M485" i="4" l="1"/>
  <c r="O485" i="4" s="1"/>
  <c r="S485" i="4" s="1"/>
  <c r="Q485" i="4" l="1"/>
  <c r="T485" i="4" s="1"/>
  <c r="F486" i="4" s="1"/>
  <c r="N486" i="4" s="1"/>
  <c r="G486" i="4"/>
  <c r="H486" i="4" l="1"/>
  <c r="X486" i="4"/>
  <c r="R485" i="4"/>
  <c r="U485" i="4" l="1"/>
  <c r="I486" i="4" s="1"/>
  <c r="K486" i="4" s="1"/>
  <c r="V485" i="4"/>
  <c r="J486" i="4" s="1"/>
  <c r="Y486" i="4" s="1"/>
  <c r="L486" i="4" l="1"/>
  <c r="M486" i="4" l="1"/>
  <c r="O486" i="4" s="1"/>
  <c r="S486" i="4" s="1"/>
  <c r="G487" i="4" l="1"/>
  <c r="Q486" i="4"/>
  <c r="T486" i="4" s="1"/>
  <c r="F487" i="4" s="1"/>
  <c r="N487" i="4" s="1"/>
  <c r="H487" i="4" l="1"/>
  <c r="R486" i="4"/>
  <c r="V486" i="4" s="1"/>
  <c r="J487" i="4" s="1"/>
  <c r="Y487" i="4" s="1"/>
  <c r="U486" i="4"/>
  <c r="I487" i="4" s="1"/>
  <c r="K487" i="4" s="1"/>
  <c r="X487" i="4"/>
  <c r="L487" i="4" l="1"/>
  <c r="M487" i="4" l="1"/>
  <c r="O487" i="4" s="1"/>
  <c r="S487" i="4" s="1"/>
  <c r="Q487" i="4" l="1"/>
  <c r="T487" i="4" s="1"/>
  <c r="F488" i="4" s="1"/>
  <c r="N488" i="4" s="1"/>
  <c r="G488" i="4"/>
  <c r="H488" i="4" l="1"/>
  <c r="R487" i="4"/>
  <c r="X488" i="4"/>
  <c r="U487" i="4" l="1"/>
  <c r="I488" i="4" s="1"/>
  <c r="K488" i="4" s="1"/>
  <c r="V487" i="4"/>
  <c r="J488" i="4" s="1"/>
  <c r="Y488" i="4" s="1"/>
  <c r="L488" i="4" l="1"/>
  <c r="U488" i="4"/>
  <c r="I489" i="4" s="1"/>
  <c r="L489" i="4" l="1"/>
  <c r="M488" i="4"/>
  <c r="O488" i="4" s="1"/>
  <c r="S488" i="4" s="1"/>
  <c r="Q488" i="4" l="1"/>
  <c r="T488" i="4" s="1"/>
  <c r="F489" i="4" s="1"/>
  <c r="N489" i="4" s="1"/>
  <c r="G489" i="4"/>
  <c r="H489" i="4" l="1"/>
  <c r="K489" i="4"/>
  <c r="M489" i="4" s="1"/>
  <c r="O489" i="4" s="1"/>
  <c r="X489" i="4"/>
  <c r="R488" i="4"/>
  <c r="V488" i="4" s="1"/>
  <c r="J489" i="4" s="1"/>
  <c r="Y489" i="4" s="1"/>
  <c r="S489" i="4" l="1"/>
  <c r="G490" i="4" s="1"/>
  <c r="Q489" i="4"/>
  <c r="T489" i="4" s="1"/>
  <c r="F490" i="4" s="1"/>
  <c r="N490" i="4" s="1"/>
  <c r="H490" i="4" l="1"/>
  <c r="R489" i="4"/>
  <c r="X490" i="4"/>
  <c r="U489" i="4" l="1"/>
  <c r="I490" i="4" s="1"/>
  <c r="K490" i="4" s="1"/>
  <c r="V489" i="4"/>
  <c r="J490" i="4" s="1"/>
  <c r="Y490" i="4" s="1"/>
  <c r="L490" i="4" l="1"/>
  <c r="M490" i="4" l="1"/>
  <c r="O490" i="4" s="1"/>
  <c r="S490" i="4" s="1"/>
  <c r="Q490" i="4" l="1"/>
  <c r="T490" i="4" s="1"/>
  <c r="F491" i="4" s="1"/>
  <c r="N491" i="4" s="1"/>
  <c r="G491" i="4"/>
  <c r="H491" i="4" l="1"/>
  <c r="X491" i="4"/>
  <c r="R490" i="4"/>
  <c r="U490" i="4" l="1"/>
  <c r="I491" i="4" s="1"/>
  <c r="K491" i="4" s="1"/>
  <c r="V490" i="4"/>
  <c r="J491" i="4" s="1"/>
  <c r="Y491" i="4" s="1"/>
  <c r="L491" i="4" l="1"/>
  <c r="M491" i="4" l="1"/>
  <c r="O491" i="4" s="1"/>
  <c r="S491" i="4" s="1"/>
  <c r="Q491" i="4" l="1"/>
  <c r="T491" i="4" s="1"/>
  <c r="F492" i="4" s="1"/>
  <c r="N492" i="4" s="1"/>
  <c r="G492" i="4"/>
  <c r="H492" i="4" l="1"/>
  <c r="R491" i="4"/>
  <c r="X492" i="4"/>
  <c r="U491" i="4" l="1"/>
  <c r="I492" i="4" s="1"/>
  <c r="K492" i="4" s="1"/>
  <c r="V491" i="4"/>
  <c r="J492" i="4" s="1"/>
  <c r="Y492" i="4" s="1"/>
  <c r="L492" i="4" l="1"/>
  <c r="M492" i="4" l="1"/>
  <c r="O492" i="4" s="1"/>
  <c r="Q492" i="4" l="1"/>
  <c r="T492" i="4" s="1"/>
  <c r="F493" i="4" s="1"/>
  <c r="N493" i="4" s="1"/>
  <c r="S492" i="4"/>
  <c r="G493" i="4" s="1"/>
  <c r="U492" i="4"/>
  <c r="I493" i="4" s="1"/>
  <c r="R492" i="4" l="1"/>
  <c r="V492" i="4" s="1"/>
  <c r="J493" i="4" s="1"/>
  <c r="Y493" i="4" s="1"/>
  <c r="X493" i="4"/>
  <c r="H493" i="4"/>
  <c r="K493" i="4"/>
  <c r="L493" i="4"/>
  <c r="M493" i="4" l="1"/>
  <c r="O493" i="4" s="1"/>
  <c r="S493" i="4" s="1"/>
  <c r="G494" i="4" l="1"/>
  <c r="Q493" i="4"/>
  <c r="T493" i="4" s="1"/>
  <c r="F494" i="4" s="1"/>
  <c r="N494" i="4" s="1"/>
  <c r="H494" i="4" l="1"/>
  <c r="X494" i="4"/>
  <c r="R493" i="4"/>
  <c r="U493" i="4" l="1"/>
  <c r="I494" i="4" s="1"/>
  <c r="K494" i="4" s="1"/>
  <c r="V493" i="4"/>
  <c r="J494" i="4" s="1"/>
  <c r="Y494" i="4" s="1"/>
  <c r="L494" i="4" l="1"/>
  <c r="M494" i="4" l="1"/>
  <c r="O494" i="4" s="1"/>
  <c r="S494" i="4" l="1"/>
  <c r="G495" i="4" s="1"/>
  <c r="Q494" i="4"/>
  <c r="T494" i="4" s="1"/>
  <c r="F495" i="4" s="1"/>
  <c r="N495" i="4" s="1"/>
  <c r="H495" i="4" l="1"/>
  <c r="X495" i="4"/>
  <c r="R494" i="4"/>
  <c r="V494" i="4" s="1"/>
  <c r="J495" i="4" s="1"/>
  <c r="Y495" i="4" s="1"/>
  <c r="U494" i="4"/>
  <c r="I495" i="4" s="1"/>
  <c r="K495" i="4" s="1"/>
  <c r="L495" i="4" l="1"/>
  <c r="M495" i="4" l="1"/>
  <c r="O495" i="4" s="1"/>
  <c r="S495" i="4" l="1"/>
  <c r="G496" i="4" s="1"/>
  <c r="Q495" i="4"/>
  <c r="T495" i="4" s="1"/>
  <c r="F496" i="4" s="1"/>
  <c r="N496" i="4" s="1"/>
  <c r="H496" i="4" l="1"/>
  <c r="X496" i="4"/>
  <c r="R495" i="4"/>
  <c r="V495" i="4" s="1"/>
  <c r="J496" i="4" s="1"/>
  <c r="Y496" i="4" s="1"/>
  <c r="U495" i="4"/>
  <c r="I496" i="4" s="1"/>
  <c r="K496" i="4" s="1"/>
  <c r="L496" i="4" l="1"/>
  <c r="M496" i="4" l="1"/>
  <c r="O496" i="4" s="1"/>
  <c r="Q496" i="4" l="1"/>
  <c r="T496" i="4" s="1"/>
  <c r="F497" i="4" s="1"/>
  <c r="N497" i="4" s="1"/>
  <c r="S496" i="4"/>
  <c r="G497" i="4" s="1"/>
  <c r="X497" i="4" l="1"/>
  <c r="R496" i="4"/>
  <c r="V496" i="4" s="1"/>
  <c r="J497" i="4" s="1"/>
  <c r="Y497" i="4" s="1"/>
  <c r="H497" i="4"/>
  <c r="U496" i="4"/>
  <c r="I497" i="4" s="1"/>
  <c r="K497" i="4" s="1"/>
  <c r="L497" i="4" l="1"/>
  <c r="M497" i="4" l="1"/>
  <c r="O497" i="4" s="1"/>
  <c r="Q497" i="4" l="1"/>
  <c r="T497" i="4" s="1"/>
  <c r="F498" i="4" s="1"/>
  <c r="N498" i="4" s="1"/>
  <c r="S497" i="4"/>
  <c r="G498" i="4" s="1"/>
  <c r="X498" i="4" l="1"/>
  <c r="R497" i="4"/>
  <c r="V497" i="4" s="1"/>
  <c r="J498" i="4" s="1"/>
  <c r="Y498" i="4" s="1"/>
  <c r="H498" i="4"/>
  <c r="U497" i="4"/>
  <c r="I498" i="4" s="1"/>
  <c r="K498" i="4" s="1"/>
  <c r="L498" i="4" l="1"/>
  <c r="M498" i="4" s="1"/>
  <c r="O498" i="4" s="1"/>
  <c r="S498" i="4" s="1"/>
  <c r="G499" i="4" l="1"/>
  <c r="Q498" i="4"/>
  <c r="T498" i="4" s="1"/>
  <c r="F499" i="4" s="1"/>
  <c r="N499" i="4" s="1"/>
  <c r="H499" i="4" l="1"/>
  <c r="R498" i="4"/>
  <c r="X499" i="4"/>
  <c r="U498" i="4" l="1"/>
  <c r="I499" i="4" s="1"/>
  <c r="K499" i="4" s="1"/>
  <c r="V498" i="4"/>
  <c r="J499" i="4" s="1"/>
  <c r="Y499" i="4" s="1"/>
  <c r="L499" i="4" l="1"/>
  <c r="M499" i="4" l="1"/>
  <c r="O499" i="4" s="1"/>
  <c r="S499" i="4" s="1"/>
  <c r="G500" i="4" l="1"/>
  <c r="Q499" i="4"/>
  <c r="T499" i="4" s="1"/>
  <c r="F500" i="4" s="1"/>
  <c r="N500" i="4" s="1"/>
  <c r="H500" i="4" l="1"/>
  <c r="R499" i="4"/>
  <c r="X500" i="4"/>
  <c r="U499" i="4" l="1"/>
  <c r="I500" i="4" s="1"/>
  <c r="K500" i="4" s="1"/>
  <c r="V499" i="4"/>
  <c r="J500" i="4" s="1"/>
  <c r="Y500" i="4" s="1"/>
  <c r="L500" i="4" l="1"/>
  <c r="M500" i="4" l="1"/>
  <c r="O500" i="4" s="1"/>
  <c r="S500" i="4" l="1"/>
  <c r="G501" i="4" s="1"/>
  <c r="Q500" i="4"/>
  <c r="T500" i="4" s="1"/>
  <c r="F501" i="4" s="1"/>
  <c r="N501" i="4" s="1"/>
  <c r="H501" i="4" l="1"/>
  <c r="X501" i="4"/>
  <c r="R500" i="4"/>
  <c r="V500" i="4" s="1"/>
  <c r="J501" i="4" s="1"/>
  <c r="Y501" i="4" s="1"/>
  <c r="U500" i="4"/>
  <c r="I501" i="4" s="1"/>
  <c r="K501" i="4" s="1"/>
  <c r="L501" i="4" l="1"/>
  <c r="M501" i="4" l="1"/>
  <c r="O501" i="4" s="1"/>
  <c r="Q501" i="4" l="1"/>
  <c r="T501" i="4" s="1"/>
  <c r="F502" i="4" s="1"/>
  <c r="N502" i="4" s="1"/>
  <c r="S501" i="4"/>
  <c r="G502" i="4" s="1"/>
  <c r="H502" i="4" l="1"/>
  <c r="R501" i="4"/>
  <c r="V501" i="4" s="1"/>
  <c r="J502" i="4" s="1"/>
  <c r="Y502" i="4" s="1"/>
  <c r="X502" i="4"/>
  <c r="U501" i="4"/>
  <c r="I502" i="4" s="1"/>
  <c r="K502" i="4" s="1"/>
  <c r="L502" i="4" l="1"/>
  <c r="U502" i="4"/>
  <c r="I503" i="4" s="1"/>
  <c r="M502" i="4" l="1"/>
  <c r="O502" i="4" s="1"/>
  <c r="L503" i="4"/>
  <c r="Q502" i="4" l="1"/>
  <c r="T502" i="4" s="1"/>
  <c r="F503" i="4" s="1"/>
  <c r="N503" i="4" s="1"/>
  <c r="S502" i="4"/>
  <c r="G503" i="4" s="1"/>
  <c r="H503" i="4" l="1"/>
  <c r="K503" i="4"/>
  <c r="M503" i="4" s="1"/>
  <c r="O503" i="4" s="1"/>
  <c r="Q503" i="4" s="1"/>
  <c r="T503" i="4" s="1"/>
  <c r="F504" i="4" s="1"/>
  <c r="N504" i="4" s="1"/>
  <c r="R502" i="4"/>
  <c r="V502" i="4" s="1"/>
  <c r="J503" i="4" s="1"/>
  <c r="Y503" i="4" s="1"/>
  <c r="X503" i="4"/>
  <c r="S503" i="4" l="1"/>
  <c r="G504" i="4" s="1"/>
  <c r="X504" i="4" s="1"/>
  <c r="H504" i="4"/>
  <c r="R503" i="4"/>
  <c r="V503" i="4" s="1"/>
  <c r="J504" i="4" s="1"/>
  <c r="U503" i="4"/>
  <c r="I504" i="4" s="1"/>
  <c r="K504" i="4" s="1"/>
  <c r="Y504" i="4" l="1"/>
  <c r="L504" i="4"/>
  <c r="M504" i="4" l="1"/>
  <c r="O504" i="4" s="1"/>
  <c r="S504" i="4" l="1"/>
  <c r="G505" i="4" s="1"/>
  <c r="Q504" i="4"/>
  <c r="T504" i="4" s="1"/>
  <c r="F505" i="4" s="1"/>
  <c r="N505" i="4" s="1"/>
  <c r="H505" i="4" l="1"/>
  <c r="X505" i="4"/>
  <c r="R504" i="4"/>
  <c r="V504" i="4" s="1"/>
  <c r="J505" i="4" s="1"/>
  <c r="Y505" i="4" s="1"/>
  <c r="U504" i="4"/>
  <c r="I505" i="4" s="1"/>
  <c r="K505" i="4" s="1"/>
  <c r="L505" i="4" l="1"/>
  <c r="M505" i="4" l="1"/>
  <c r="O505" i="4" s="1"/>
  <c r="S505" i="4" s="1"/>
  <c r="Q505" i="4" l="1"/>
  <c r="T505" i="4" s="1"/>
  <c r="F506" i="4" s="1"/>
  <c r="N506" i="4" s="1"/>
  <c r="G506" i="4"/>
  <c r="H506" i="4" l="1"/>
  <c r="X506" i="4"/>
  <c r="R505" i="4"/>
  <c r="U505" i="4" l="1"/>
  <c r="I506" i="4" s="1"/>
  <c r="K506" i="4" s="1"/>
  <c r="V505" i="4"/>
  <c r="J506" i="4" s="1"/>
  <c r="Y506" i="4" s="1"/>
  <c r="L506" i="4" l="1"/>
  <c r="M506" i="4" s="1"/>
  <c r="O506" i="4" s="1"/>
  <c r="S506" i="4" s="1"/>
  <c r="G507" i="4" l="1"/>
  <c r="Q506" i="4"/>
  <c r="T506" i="4" s="1"/>
  <c r="F507" i="4" s="1"/>
  <c r="N507" i="4" s="1"/>
  <c r="H507" i="4" l="1"/>
  <c r="X507" i="4"/>
  <c r="R506" i="4"/>
  <c r="U506" i="4" l="1"/>
  <c r="I507" i="4" s="1"/>
  <c r="K507" i="4" s="1"/>
  <c r="V506" i="4"/>
  <c r="J507" i="4" s="1"/>
  <c r="Y507" i="4" s="1"/>
  <c r="L507" i="4" l="1"/>
  <c r="M507" i="4" l="1"/>
  <c r="O507" i="4" s="1"/>
  <c r="S507" i="4" s="1"/>
  <c r="Q507" i="4" l="1"/>
  <c r="T507" i="4" s="1"/>
  <c r="F508" i="4" s="1"/>
  <c r="N508" i="4" s="1"/>
  <c r="G508" i="4"/>
  <c r="H508" i="4" l="1"/>
  <c r="R507" i="4"/>
  <c r="X508" i="4"/>
  <c r="U507" i="4" l="1"/>
  <c r="I508" i="4" s="1"/>
  <c r="K508" i="4" s="1"/>
  <c r="V507" i="4"/>
  <c r="J508" i="4" s="1"/>
  <c r="Y508" i="4" s="1"/>
  <c r="L508" i="4" l="1"/>
  <c r="U508" i="4"/>
  <c r="I509" i="4" s="1"/>
  <c r="L509" i="4" l="1"/>
  <c r="M508" i="4"/>
  <c r="O508" i="4" s="1"/>
  <c r="S508" i="4" s="1"/>
  <c r="Q508" i="4" l="1"/>
  <c r="T508" i="4" s="1"/>
  <c r="F509" i="4" s="1"/>
  <c r="N509" i="4" s="1"/>
  <c r="G509" i="4"/>
  <c r="H509" i="4" l="1"/>
  <c r="K509" i="4"/>
  <c r="M509" i="4" s="1"/>
  <c r="O509" i="4" s="1"/>
  <c r="X509" i="4"/>
  <c r="R508" i="4"/>
  <c r="V508" i="4" s="1"/>
  <c r="J509" i="4" s="1"/>
  <c r="Y509" i="4" s="1"/>
  <c r="S509" i="4" l="1"/>
  <c r="G510" i="4" s="1"/>
  <c r="Q509" i="4"/>
  <c r="T509" i="4" s="1"/>
  <c r="F510" i="4" s="1"/>
  <c r="N510" i="4" s="1"/>
  <c r="H510" i="4" l="1"/>
  <c r="R509" i="4"/>
  <c r="V509" i="4" s="1"/>
  <c r="J510" i="4" s="1"/>
  <c r="Y510" i="4" s="1"/>
  <c r="U509" i="4"/>
  <c r="I510" i="4" s="1"/>
  <c r="K510" i="4" s="1"/>
  <c r="X510" i="4"/>
  <c r="L510" i="4" l="1"/>
  <c r="M510" i="4" s="1"/>
  <c r="O510" i="4" s="1"/>
  <c r="S510" i="4" s="1"/>
  <c r="Q510" i="4" l="1"/>
  <c r="T510" i="4" s="1"/>
  <c r="F511" i="4" s="1"/>
  <c r="N511" i="4" s="1"/>
  <c r="G511" i="4"/>
  <c r="H511" i="4" l="1"/>
  <c r="R510" i="4"/>
  <c r="X511" i="4"/>
  <c r="U510" i="4" l="1"/>
  <c r="I511" i="4" s="1"/>
  <c r="K511" i="4" s="1"/>
  <c r="V510" i="4"/>
  <c r="J511" i="4" s="1"/>
  <c r="Y511" i="4" s="1"/>
  <c r="L511" i="4" l="1"/>
  <c r="M511" i="4" l="1"/>
  <c r="O511" i="4" s="1"/>
  <c r="S511" i="4" s="1"/>
  <c r="G512" i="4" l="1"/>
  <c r="Q511" i="4"/>
  <c r="T511" i="4" s="1"/>
  <c r="F512" i="4" s="1"/>
  <c r="N512" i="4" s="1"/>
  <c r="H512" i="4" l="1"/>
  <c r="R511" i="4"/>
  <c r="V511" i="4" s="1"/>
  <c r="J512" i="4" s="1"/>
  <c r="Y512" i="4" s="1"/>
  <c r="U511" i="4"/>
  <c r="I512" i="4" s="1"/>
  <c r="K512" i="4" s="1"/>
  <c r="X512" i="4"/>
  <c r="L512" i="4" l="1"/>
  <c r="M512" i="4" l="1"/>
  <c r="O512" i="4" s="1"/>
  <c r="S512" i="4" s="1"/>
  <c r="Q512" i="4" l="1"/>
  <c r="T512" i="4" s="1"/>
  <c r="F513" i="4" s="1"/>
  <c r="N513" i="4" s="1"/>
  <c r="G513" i="4"/>
  <c r="H513" i="4" l="1"/>
  <c r="X513" i="4"/>
  <c r="R512" i="4"/>
  <c r="U512" i="4" l="1"/>
  <c r="I513" i="4" s="1"/>
  <c r="K513" i="4" s="1"/>
  <c r="V512" i="4"/>
  <c r="J513" i="4" s="1"/>
  <c r="Y513" i="4" s="1"/>
  <c r="L513" i="4" l="1"/>
  <c r="M513" i="4" s="1"/>
  <c r="O513" i="4" s="1"/>
  <c r="S513" i="4" s="1"/>
  <c r="Q513" i="4" l="1"/>
  <c r="T513" i="4" s="1"/>
  <c r="F514" i="4" s="1"/>
  <c r="N514" i="4" s="1"/>
  <c r="G514" i="4"/>
  <c r="H514" i="4" l="1"/>
  <c r="X514" i="4"/>
  <c r="R513" i="4"/>
  <c r="U513" i="4" l="1"/>
  <c r="I514" i="4" s="1"/>
  <c r="K514" i="4" s="1"/>
  <c r="V513" i="4"/>
  <c r="J514" i="4" s="1"/>
  <c r="Y514" i="4" s="1"/>
  <c r="L514" i="4" l="1"/>
  <c r="M514" i="4" l="1"/>
  <c r="O514" i="4" s="1"/>
  <c r="Q514" i="4" l="1"/>
  <c r="T514" i="4" s="1"/>
  <c r="F515" i="4" s="1"/>
  <c r="N515" i="4" s="1"/>
  <c r="S514" i="4"/>
  <c r="G515" i="4" s="1"/>
  <c r="U514" i="4"/>
  <c r="I515" i="4" s="1"/>
  <c r="K515" i="4" l="1"/>
  <c r="H515" i="4"/>
  <c r="X515" i="4"/>
  <c r="R514" i="4"/>
  <c r="V514" i="4" s="1"/>
  <c r="J515" i="4" s="1"/>
  <c r="Y515" i="4" s="1"/>
  <c r="L515" i="4"/>
  <c r="M515" i="4" l="1"/>
  <c r="O515" i="4" s="1"/>
  <c r="S515" i="4" s="1"/>
  <c r="Q515" i="4" l="1"/>
  <c r="T515" i="4" s="1"/>
  <c r="F516" i="4" s="1"/>
  <c r="N516" i="4" s="1"/>
  <c r="G516" i="4"/>
  <c r="H516" i="4" l="1"/>
  <c r="R515" i="4"/>
  <c r="X516" i="4"/>
  <c r="U515" i="4" l="1"/>
  <c r="I516" i="4" s="1"/>
  <c r="K516" i="4" s="1"/>
  <c r="V515" i="4"/>
  <c r="J516" i="4" s="1"/>
  <c r="Y516" i="4" s="1"/>
  <c r="L516" i="4" l="1"/>
  <c r="M516" i="4" l="1"/>
  <c r="O516" i="4" s="1"/>
  <c r="S516" i="4" s="1"/>
  <c r="G517" i="4" l="1"/>
  <c r="Q516" i="4"/>
  <c r="T516" i="4" s="1"/>
  <c r="F517" i="4" s="1"/>
  <c r="N517" i="4" s="1"/>
  <c r="H517" i="4" l="1"/>
  <c r="X517" i="4"/>
  <c r="R516" i="4"/>
  <c r="U516" i="4" l="1"/>
  <c r="I517" i="4" s="1"/>
  <c r="K517" i="4" s="1"/>
  <c r="V516" i="4"/>
  <c r="J517" i="4" s="1"/>
  <c r="Y517" i="4" s="1"/>
  <c r="L517" i="4" l="1"/>
  <c r="M517" i="4" l="1"/>
  <c r="O517" i="4" s="1"/>
  <c r="Q517" i="4" l="1"/>
  <c r="T517" i="4" s="1"/>
  <c r="F518" i="4" s="1"/>
  <c r="N518" i="4" s="1"/>
  <c r="S517" i="4"/>
  <c r="G518" i="4" s="1"/>
  <c r="U517" i="4"/>
  <c r="I518" i="4" s="1"/>
  <c r="X518" i="4" l="1"/>
  <c r="K518" i="4"/>
  <c r="H518" i="4"/>
  <c r="R517" i="4"/>
  <c r="V517" i="4" s="1"/>
  <c r="J518" i="4" s="1"/>
  <c r="Y518" i="4" s="1"/>
  <c r="L518" i="4"/>
  <c r="M518" i="4" l="1"/>
  <c r="O518" i="4" s="1"/>
  <c r="S518" i="4" s="1"/>
  <c r="G519" i="4" s="1"/>
  <c r="Q518" i="4" l="1"/>
  <c r="T518" i="4" s="1"/>
  <c r="F519" i="4" s="1"/>
  <c r="N519" i="4" s="1"/>
  <c r="R518" i="4" l="1"/>
  <c r="V518" i="4" s="1"/>
  <c r="J519" i="4" s="1"/>
  <c r="Y519" i="4" s="1"/>
  <c r="X519" i="4"/>
  <c r="H519" i="4"/>
  <c r="U518" i="4"/>
  <c r="I519" i="4" s="1"/>
  <c r="K519" i="4" s="1"/>
  <c r="L519" i="4" l="1"/>
  <c r="M519" i="4" l="1"/>
  <c r="O519" i="4" s="1"/>
  <c r="Q519" i="4" l="1"/>
  <c r="T519" i="4" s="1"/>
  <c r="F520" i="4" s="1"/>
  <c r="N520" i="4" s="1"/>
  <c r="S519" i="4"/>
  <c r="G520" i="4" s="1"/>
  <c r="U519" i="4"/>
  <c r="I520" i="4" s="1"/>
  <c r="X520" i="4" l="1"/>
  <c r="K520" i="4"/>
  <c r="H520" i="4"/>
  <c r="R519" i="4"/>
  <c r="V519" i="4" s="1"/>
  <c r="J520" i="4" s="1"/>
  <c r="Y520" i="4" s="1"/>
  <c r="L520" i="4"/>
  <c r="M520" i="4" l="1"/>
  <c r="O520" i="4" s="1"/>
  <c r="Q520" i="4" l="1"/>
  <c r="T520" i="4" s="1"/>
  <c r="F521" i="4" s="1"/>
  <c r="N521" i="4" s="1"/>
  <c r="S520" i="4"/>
  <c r="G521" i="4" s="1"/>
  <c r="U520" i="4"/>
  <c r="I521" i="4" s="1"/>
  <c r="R520" i="4" l="1"/>
  <c r="V520" i="4" s="1"/>
  <c r="J521" i="4" s="1"/>
  <c r="Y521" i="4" s="1"/>
  <c r="H521" i="4"/>
  <c r="K521" i="4"/>
  <c r="X521" i="4"/>
  <c r="L521" i="4"/>
  <c r="M521" i="4" l="1"/>
  <c r="O521" i="4" s="1"/>
  <c r="S521" i="4" l="1"/>
  <c r="G522" i="4" s="1"/>
  <c r="Q521" i="4"/>
  <c r="T521" i="4" s="1"/>
  <c r="F522" i="4" s="1"/>
  <c r="N522" i="4" s="1"/>
  <c r="U521" i="4"/>
  <c r="I522" i="4" s="1"/>
  <c r="K522" i="4" l="1"/>
  <c r="H522" i="4"/>
  <c r="R521" i="4"/>
  <c r="V521" i="4" s="1"/>
  <c r="J522" i="4" s="1"/>
  <c r="Y522" i="4" s="1"/>
  <c r="X522" i="4"/>
  <c r="L522" i="4"/>
  <c r="M522" i="4" l="1"/>
  <c r="O522" i="4" s="1"/>
  <c r="S522" i="4" s="1"/>
  <c r="Q522" i="4" l="1"/>
  <c r="T522" i="4" s="1"/>
  <c r="F523" i="4" s="1"/>
  <c r="N523" i="4" s="1"/>
  <c r="G523" i="4"/>
  <c r="H523" i="4" l="1"/>
  <c r="X523" i="4"/>
  <c r="R522" i="4"/>
  <c r="U522" i="4" l="1"/>
  <c r="I523" i="4" s="1"/>
  <c r="K523" i="4" s="1"/>
  <c r="V522" i="4"/>
  <c r="J523" i="4" s="1"/>
  <c r="Y523" i="4" s="1"/>
  <c r="L523" i="4" l="1"/>
  <c r="M523" i="4" l="1"/>
  <c r="O523" i="4" s="1"/>
  <c r="S523" i="4" s="1"/>
  <c r="G524" i="4" l="1"/>
  <c r="Q523" i="4"/>
  <c r="T523" i="4" s="1"/>
  <c r="F524" i="4" s="1"/>
  <c r="N524" i="4" s="1"/>
  <c r="H524" i="4" l="1"/>
  <c r="R523" i="4"/>
  <c r="V523" i="4" s="1"/>
  <c r="J524" i="4" s="1"/>
  <c r="Y524" i="4" s="1"/>
  <c r="U523" i="4"/>
  <c r="I524" i="4" s="1"/>
  <c r="K524" i="4" s="1"/>
  <c r="X524" i="4"/>
  <c r="L524" i="4" l="1"/>
  <c r="M524" i="4" s="1"/>
  <c r="O524" i="4" s="1"/>
  <c r="S524" i="4" s="1"/>
  <c r="U524" i="4"/>
  <c r="I525" i="4" s="1"/>
  <c r="Q524" i="4" l="1"/>
  <c r="T524" i="4" s="1"/>
  <c r="F525" i="4" s="1"/>
  <c r="N525" i="4" s="1"/>
  <c r="L525" i="4"/>
  <c r="U525" i="4"/>
  <c r="I526" i="4" s="1"/>
  <c r="G525" i="4"/>
  <c r="H525" i="4" l="1"/>
  <c r="K525" i="4"/>
  <c r="M525" i="4" s="1"/>
  <c r="O525" i="4" s="1"/>
  <c r="Q525" i="4" s="1"/>
  <c r="T525" i="4" s="1"/>
  <c r="F526" i="4" s="1"/>
  <c r="N526" i="4" s="1"/>
  <c r="X525" i="4"/>
  <c r="L526" i="4"/>
  <c r="R524" i="4"/>
  <c r="V524" i="4" s="1"/>
  <c r="J525" i="4" s="1"/>
  <c r="Y525" i="4" s="1"/>
  <c r="S525" i="4" l="1"/>
  <c r="G526" i="4" s="1"/>
  <c r="X526" i="4" s="1"/>
  <c r="H526" i="4"/>
  <c r="K526" i="4"/>
  <c r="M526" i="4" s="1"/>
  <c r="O526" i="4" s="1"/>
  <c r="R525" i="4"/>
  <c r="V525" i="4" s="1"/>
  <c r="J526" i="4" s="1"/>
  <c r="Y526" i="4" l="1"/>
  <c r="Q526" i="4"/>
  <c r="T526" i="4" s="1"/>
  <c r="F527" i="4" s="1"/>
  <c r="N527" i="4" s="1"/>
  <c r="S526" i="4"/>
  <c r="G527" i="4" s="1"/>
  <c r="R526" i="4" l="1"/>
  <c r="V526" i="4" s="1"/>
  <c r="J527" i="4" s="1"/>
  <c r="Y527" i="4" s="1"/>
  <c r="H527" i="4"/>
  <c r="X527" i="4"/>
  <c r="U526" i="4"/>
  <c r="I527" i="4" s="1"/>
  <c r="K527" i="4" s="1"/>
  <c r="L527" i="4" l="1"/>
  <c r="M527" i="4" l="1"/>
  <c r="O527" i="4" s="1"/>
  <c r="Q527" i="4" l="1"/>
  <c r="T527" i="4" s="1"/>
  <c r="F528" i="4" s="1"/>
  <c r="N528" i="4" s="1"/>
  <c r="S527" i="4"/>
  <c r="G528" i="4" s="1"/>
  <c r="H528" i="4" l="1"/>
  <c r="X528" i="4"/>
  <c r="R527" i="4"/>
  <c r="V527" i="4" s="1"/>
  <c r="J528" i="4" s="1"/>
  <c r="Y528" i="4" s="1"/>
  <c r="U527" i="4"/>
  <c r="I528" i="4" s="1"/>
  <c r="K528" i="4" s="1"/>
  <c r="L528" i="4" l="1"/>
  <c r="U528" i="4"/>
  <c r="I529" i="4" s="1"/>
  <c r="M528" i="4" l="1"/>
  <c r="O528" i="4" s="1"/>
  <c r="L529" i="4"/>
  <c r="Q528" i="4" l="1"/>
  <c r="T528" i="4" s="1"/>
  <c r="F529" i="4" s="1"/>
  <c r="N529" i="4" s="1"/>
  <c r="S528" i="4"/>
  <c r="G529" i="4" s="1"/>
  <c r="R528" i="4" l="1"/>
  <c r="V528" i="4" s="1"/>
  <c r="J529" i="4" s="1"/>
  <c r="Y529" i="4" s="1"/>
  <c r="K529" i="4"/>
  <c r="M529" i="4" s="1"/>
  <c r="O529" i="4" s="1"/>
  <c r="Q529" i="4" s="1"/>
  <c r="T529" i="4" s="1"/>
  <c r="F530" i="4" s="1"/>
  <c r="N530" i="4" s="1"/>
  <c r="H529" i="4"/>
  <c r="X529" i="4"/>
  <c r="S529" i="4" l="1"/>
  <c r="G530" i="4" s="1"/>
  <c r="X530" i="4" s="1"/>
  <c r="H530" i="4"/>
  <c r="R529" i="4"/>
  <c r="U529" i="4" l="1"/>
  <c r="I530" i="4" s="1"/>
  <c r="K530" i="4" s="1"/>
  <c r="V529" i="4"/>
  <c r="J530" i="4" s="1"/>
  <c r="Y530" i="4" s="1"/>
  <c r="L530" i="4" l="1"/>
  <c r="M530" i="4" l="1"/>
  <c r="O530" i="4" s="1"/>
  <c r="S530" i="4" s="1"/>
  <c r="G531" i="4" l="1"/>
  <c r="Q530" i="4"/>
  <c r="T530" i="4" s="1"/>
  <c r="F531" i="4" s="1"/>
  <c r="N531" i="4" s="1"/>
  <c r="H531" i="4" l="1"/>
  <c r="R530" i="4"/>
  <c r="V530" i="4" s="1"/>
  <c r="J531" i="4" s="1"/>
  <c r="Y531" i="4" s="1"/>
  <c r="U530" i="4"/>
  <c r="I531" i="4" s="1"/>
  <c r="K531" i="4" s="1"/>
  <c r="X531" i="4"/>
  <c r="L531" i="4" l="1"/>
  <c r="U531" i="4"/>
  <c r="I532" i="4" s="1"/>
  <c r="L532" i="4" l="1"/>
  <c r="M531" i="4"/>
  <c r="O531" i="4" s="1"/>
  <c r="S531" i="4" s="1"/>
  <c r="Q531" i="4" l="1"/>
  <c r="T531" i="4" s="1"/>
  <c r="F532" i="4" s="1"/>
  <c r="N532" i="4" s="1"/>
  <c r="G532" i="4"/>
  <c r="H532" i="4" l="1"/>
  <c r="K532" i="4"/>
  <c r="M532" i="4" s="1"/>
  <c r="O532" i="4" s="1"/>
  <c r="X532" i="4"/>
  <c r="R531" i="4"/>
  <c r="V531" i="4" s="1"/>
  <c r="J532" i="4" s="1"/>
  <c r="Y532" i="4" s="1"/>
  <c r="S532" i="4" l="1"/>
  <c r="G533" i="4" s="1"/>
  <c r="Q532" i="4"/>
  <c r="T532" i="4" s="1"/>
  <c r="F533" i="4" s="1"/>
  <c r="N533" i="4" s="1"/>
  <c r="H533" i="4" l="1"/>
  <c r="R532" i="4"/>
  <c r="X533" i="4"/>
  <c r="U532" i="4" l="1"/>
  <c r="I533" i="4" s="1"/>
  <c r="K533" i="4" s="1"/>
  <c r="V532" i="4"/>
  <c r="J533" i="4" s="1"/>
  <c r="Y533" i="4" s="1"/>
  <c r="L533" i="4" l="1"/>
  <c r="M533" i="4" l="1"/>
  <c r="O533" i="4" s="1"/>
  <c r="Q533" i="4" l="1"/>
  <c r="T533" i="4" s="1"/>
  <c r="F534" i="4" s="1"/>
  <c r="N534" i="4" s="1"/>
  <c r="S533" i="4"/>
  <c r="G534" i="4" s="1"/>
  <c r="R533" i="4" l="1"/>
  <c r="V533" i="4" s="1"/>
  <c r="J534" i="4" s="1"/>
  <c r="Y534" i="4" s="1"/>
  <c r="X534" i="4"/>
  <c r="H534" i="4"/>
  <c r="U533" i="4"/>
  <c r="I534" i="4" s="1"/>
  <c r="K534" i="4" s="1"/>
  <c r="L534" i="4" l="1"/>
  <c r="M534" i="4" l="1"/>
  <c r="O534" i="4" s="1"/>
  <c r="Q534" i="4" l="1"/>
  <c r="T534" i="4" s="1"/>
  <c r="F535" i="4" s="1"/>
  <c r="N535" i="4" s="1"/>
  <c r="S534" i="4"/>
  <c r="G535" i="4" s="1"/>
  <c r="R534" i="4" l="1"/>
  <c r="V534" i="4" s="1"/>
  <c r="J535" i="4" s="1"/>
  <c r="Y535" i="4" s="1"/>
  <c r="X535" i="4"/>
  <c r="H535" i="4"/>
  <c r="U534" i="4"/>
  <c r="I535" i="4" s="1"/>
  <c r="K535" i="4" s="1"/>
  <c r="L535" i="4" l="1"/>
  <c r="M535" i="4" l="1"/>
  <c r="O535" i="4" s="1"/>
  <c r="Q535" i="4" l="1"/>
  <c r="T535" i="4" s="1"/>
  <c r="F536" i="4" s="1"/>
  <c r="N536" i="4" s="1"/>
  <c r="S535" i="4"/>
  <c r="G536" i="4" s="1"/>
  <c r="R535" i="4" l="1"/>
  <c r="V535" i="4" s="1"/>
  <c r="J536" i="4" s="1"/>
  <c r="Y536" i="4" s="1"/>
  <c r="X536" i="4"/>
  <c r="H536" i="4"/>
  <c r="U535" i="4"/>
  <c r="I536" i="4" s="1"/>
  <c r="K536" i="4" s="1"/>
  <c r="L536" i="4" l="1"/>
  <c r="U536" i="4"/>
  <c r="I537" i="4" s="1"/>
  <c r="L537" i="4" l="1"/>
  <c r="M536" i="4"/>
  <c r="O536" i="4" s="1"/>
  <c r="S536" i="4" s="1"/>
  <c r="Q536" i="4" l="1"/>
  <c r="T536" i="4" s="1"/>
  <c r="F537" i="4" s="1"/>
  <c r="N537" i="4" s="1"/>
  <c r="G537" i="4"/>
  <c r="H537" i="4" l="1"/>
  <c r="K537" i="4"/>
  <c r="M537" i="4" s="1"/>
  <c r="O537" i="4" s="1"/>
  <c r="R536" i="4"/>
  <c r="V536" i="4" s="1"/>
  <c r="J537" i="4" s="1"/>
  <c r="Y537" i="4" s="1"/>
  <c r="X537" i="4"/>
  <c r="S537" i="4" l="1"/>
  <c r="G538" i="4" s="1"/>
  <c r="Q537" i="4"/>
  <c r="T537" i="4" s="1"/>
  <c r="F538" i="4" s="1"/>
  <c r="N538" i="4" s="1"/>
  <c r="H538" i="4" l="1"/>
  <c r="R537" i="4"/>
  <c r="V537" i="4" s="1"/>
  <c r="J538" i="4" s="1"/>
  <c r="Y538" i="4" s="1"/>
  <c r="U537" i="4"/>
  <c r="I538" i="4" s="1"/>
  <c r="K538" i="4" s="1"/>
  <c r="X538" i="4"/>
  <c r="L538" i="4" l="1"/>
  <c r="M538" i="4" s="1"/>
  <c r="O538" i="4" s="1"/>
  <c r="S538" i="4" s="1"/>
  <c r="Q538" i="4" l="1"/>
  <c r="T538" i="4" s="1"/>
  <c r="F539" i="4" s="1"/>
  <c r="N539" i="4" s="1"/>
  <c r="G539" i="4"/>
  <c r="H539" i="4" l="1"/>
  <c r="X539" i="4"/>
  <c r="R538" i="4"/>
  <c r="U538" i="4" l="1"/>
  <c r="I539" i="4" s="1"/>
  <c r="K539" i="4" s="1"/>
  <c r="V538" i="4"/>
  <c r="J539" i="4" s="1"/>
  <c r="Y539" i="4" s="1"/>
  <c r="L539" i="4" l="1"/>
  <c r="M539" i="4" l="1"/>
  <c r="O539" i="4" s="1"/>
  <c r="S539" i="4" l="1"/>
  <c r="G540" i="4" s="1"/>
  <c r="Q539" i="4"/>
  <c r="T539" i="4" s="1"/>
  <c r="F540" i="4" s="1"/>
  <c r="N540" i="4" s="1"/>
  <c r="H540" i="4" l="1"/>
  <c r="X540" i="4"/>
  <c r="R539" i="4"/>
  <c r="V539" i="4" s="1"/>
  <c r="J540" i="4" s="1"/>
  <c r="Y540" i="4" s="1"/>
  <c r="U539" i="4"/>
  <c r="I540" i="4" s="1"/>
  <c r="K540" i="4" s="1"/>
  <c r="L540" i="4" l="1"/>
  <c r="M540" i="4" l="1"/>
  <c r="O540" i="4" s="1"/>
  <c r="S540" i="4" s="1"/>
  <c r="Q540" i="4" l="1"/>
  <c r="T540" i="4" s="1"/>
  <c r="F541" i="4" s="1"/>
  <c r="N541" i="4" s="1"/>
  <c r="G541" i="4"/>
  <c r="H541" i="4" l="1"/>
  <c r="X541" i="4"/>
  <c r="R540" i="4"/>
  <c r="U540" i="4" l="1"/>
  <c r="I541" i="4" s="1"/>
  <c r="K541" i="4" s="1"/>
  <c r="V540" i="4"/>
  <c r="J541" i="4" s="1"/>
  <c r="Y541" i="4" s="1"/>
  <c r="L541" i="4" l="1"/>
  <c r="U541" i="4"/>
  <c r="I542" i="4" s="1"/>
  <c r="M541" i="4" l="1"/>
  <c r="O541" i="4" s="1"/>
  <c r="L542" i="4"/>
  <c r="U542" i="4"/>
  <c r="I543" i="4" s="1"/>
  <c r="S541" i="4" l="1"/>
  <c r="G542" i="4" s="1"/>
  <c r="Q541" i="4"/>
  <c r="T541" i="4" s="1"/>
  <c r="F542" i="4" s="1"/>
  <c r="N542" i="4" s="1"/>
  <c r="L543" i="4"/>
  <c r="U543" i="4"/>
  <c r="I544" i="4" s="1"/>
  <c r="H542" i="4" l="1"/>
  <c r="K542" i="4"/>
  <c r="M542" i="4" s="1"/>
  <c r="O542" i="4" s="1"/>
  <c r="Q542" i="4" s="1"/>
  <c r="T542" i="4" s="1"/>
  <c r="F543" i="4" s="1"/>
  <c r="N543" i="4" s="1"/>
  <c r="X542" i="4"/>
  <c r="R541" i="4"/>
  <c r="V541" i="4" s="1"/>
  <c r="J542" i="4" s="1"/>
  <c r="Y542" i="4" s="1"/>
  <c r="L544" i="4"/>
  <c r="S542" i="4" l="1"/>
  <c r="G543" i="4" s="1"/>
  <c r="X543" i="4" s="1"/>
  <c r="H543" i="4"/>
  <c r="K543" i="4"/>
  <c r="M543" i="4" s="1"/>
  <c r="O543" i="4" s="1"/>
  <c r="R542" i="4"/>
  <c r="V542" i="4" s="1"/>
  <c r="J543" i="4" s="1"/>
  <c r="Y543" i="4" l="1"/>
  <c r="S543" i="4"/>
  <c r="G544" i="4" s="1"/>
  <c r="Q543" i="4"/>
  <c r="T543" i="4" s="1"/>
  <c r="F544" i="4" s="1"/>
  <c r="N544" i="4" s="1"/>
  <c r="H544" i="4" l="1"/>
  <c r="K544" i="4"/>
  <c r="M544" i="4" s="1"/>
  <c r="O544" i="4" s="1"/>
  <c r="R543" i="4"/>
  <c r="V543" i="4" s="1"/>
  <c r="J544" i="4" s="1"/>
  <c r="Y544" i="4" s="1"/>
  <c r="X544" i="4"/>
  <c r="S544" i="4" l="1"/>
  <c r="G545" i="4" s="1"/>
  <c r="Q544" i="4"/>
  <c r="T544" i="4" s="1"/>
  <c r="F545" i="4" s="1"/>
  <c r="N545" i="4" s="1"/>
  <c r="H545" i="4" l="1"/>
  <c r="R544" i="4"/>
  <c r="V544" i="4" s="1"/>
  <c r="J545" i="4" s="1"/>
  <c r="Y545" i="4" s="1"/>
  <c r="U544" i="4"/>
  <c r="I545" i="4" s="1"/>
  <c r="K545" i="4" s="1"/>
  <c r="X545" i="4"/>
  <c r="L545" i="4" l="1"/>
  <c r="M545" i="4" l="1"/>
  <c r="O545" i="4" s="1"/>
  <c r="S545" i="4" s="1"/>
  <c r="Q545" i="4" l="1"/>
  <c r="T545" i="4" s="1"/>
  <c r="F546" i="4" s="1"/>
  <c r="N546" i="4" s="1"/>
  <c r="G546" i="4"/>
  <c r="H546" i="4" l="1"/>
  <c r="R545" i="4"/>
  <c r="X546" i="4"/>
  <c r="U545" i="4" l="1"/>
  <c r="I546" i="4" s="1"/>
  <c r="K546" i="4" s="1"/>
  <c r="V545" i="4"/>
  <c r="J546" i="4" s="1"/>
  <c r="Y546" i="4" s="1"/>
  <c r="L546" i="4" l="1"/>
  <c r="M546" i="4" l="1"/>
  <c r="O546" i="4" s="1"/>
  <c r="S546" i="4" s="1"/>
  <c r="Q546" i="4" l="1"/>
  <c r="T546" i="4" s="1"/>
  <c r="F547" i="4" s="1"/>
  <c r="N547" i="4" s="1"/>
  <c r="G547" i="4"/>
  <c r="H547" i="4" l="1"/>
  <c r="R546" i="4"/>
  <c r="X547" i="4"/>
  <c r="U546" i="4" l="1"/>
  <c r="I547" i="4" s="1"/>
  <c r="K547" i="4" s="1"/>
  <c r="V546" i="4"/>
  <c r="J547" i="4" s="1"/>
  <c r="Y547" i="4" s="1"/>
  <c r="L547" i="4" l="1"/>
  <c r="M547" i="4" l="1"/>
  <c r="O547" i="4" s="1"/>
  <c r="S547" i="4" l="1"/>
  <c r="G548" i="4" s="1"/>
  <c r="Q547" i="4"/>
  <c r="T547" i="4" s="1"/>
  <c r="F548" i="4" s="1"/>
  <c r="N548" i="4" s="1"/>
  <c r="U547" i="4"/>
  <c r="I548" i="4" s="1"/>
  <c r="K548" i="4" l="1"/>
  <c r="H548" i="4"/>
  <c r="X548" i="4"/>
  <c r="R547" i="4"/>
  <c r="V547" i="4" s="1"/>
  <c r="J548" i="4" s="1"/>
  <c r="Y548" i="4" s="1"/>
  <c r="L548" i="4"/>
  <c r="U548" i="4"/>
  <c r="I549" i="4" s="1"/>
  <c r="M548" i="4" l="1"/>
  <c r="O548" i="4" s="1"/>
  <c r="Q548" i="4" s="1"/>
  <c r="T548" i="4" s="1"/>
  <c r="F549" i="4" s="1"/>
  <c r="N549" i="4" s="1"/>
  <c r="L549" i="4"/>
  <c r="S548" i="4" l="1"/>
  <c r="G549" i="4" s="1"/>
  <c r="X549" i="4" s="1"/>
  <c r="H549" i="4"/>
  <c r="K549" i="4"/>
  <c r="M549" i="4" s="1"/>
  <c r="O549" i="4" s="1"/>
  <c r="R548" i="4"/>
  <c r="V548" i="4" s="1"/>
  <c r="J549" i="4" s="1"/>
  <c r="Y549" i="4" l="1"/>
  <c r="S549" i="4"/>
  <c r="G550" i="4" s="1"/>
  <c r="Q549" i="4"/>
  <c r="T549" i="4" s="1"/>
  <c r="F550" i="4" s="1"/>
  <c r="N550" i="4" s="1"/>
  <c r="U549" i="4"/>
  <c r="I550" i="4" s="1"/>
  <c r="K550" i="4" l="1"/>
  <c r="R549" i="4"/>
  <c r="V549" i="4" s="1"/>
  <c r="J550" i="4" s="1"/>
  <c r="Y550" i="4" s="1"/>
  <c r="X550" i="4"/>
  <c r="H550" i="4"/>
  <c r="L550" i="4"/>
  <c r="M550" i="4" l="1"/>
  <c r="O550" i="4" s="1"/>
  <c r="S550" i="4" s="1"/>
  <c r="G551" i="4" s="1"/>
  <c r="Q550" i="4" l="1"/>
  <c r="T550" i="4" s="1"/>
  <c r="F551" i="4" s="1"/>
  <c r="N551" i="4" s="1"/>
  <c r="H551" i="4" l="1"/>
  <c r="X551" i="4"/>
  <c r="R550" i="4"/>
  <c r="V550" i="4" s="1"/>
  <c r="J551" i="4" s="1"/>
  <c r="Y551" i="4" s="1"/>
  <c r="U550" i="4"/>
  <c r="I551" i="4" s="1"/>
  <c r="K551" i="4" s="1"/>
  <c r="L551" i="4" l="1"/>
  <c r="M551" i="4" l="1"/>
  <c r="O551" i="4" s="1"/>
  <c r="S551" i="4" s="1"/>
  <c r="G552" i="4" l="1"/>
  <c r="Q551" i="4"/>
  <c r="T551" i="4" s="1"/>
  <c r="F552" i="4" s="1"/>
  <c r="N552" i="4" s="1"/>
  <c r="H552" i="4" l="1"/>
  <c r="R551" i="4"/>
  <c r="V551" i="4" s="1"/>
  <c r="J552" i="4" s="1"/>
  <c r="Y552" i="4" s="1"/>
  <c r="U551" i="4"/>
  <c r="I552" i="4" s="1"/>
  <c r="K552" i="4" s="1"/>
  <c r="X552" i="4"/>
  <c r="L552" i="4" l="1"/>
  <c r="M552" i="4" l="1"/>
  <c r="O552" i="4" s="1"/>
  <c r="S552" i="4" l="1"/>
  <c r="G553" i="4" s="1"/>
  <c r="Q552" i="4"/>
  <c r="T552" i="4" s="1"/>
  <c r="F553" i="4" s="1"/>
  <c r="N553" i="4" s="1"/>
  <c r="H553" i="4" l="1"/>
  <c r="X553" i="4"/>
  <c r="R552" i="4"/>
  <c r="V552" i="4" s="1"/>
  <c r="J553" i="4" s="1"/>
  <c r="Y553" i="4" s="1"/>
  <c r="U552" i="4"/>
  <c r="I553" i="4" s="1"/>
  <c r="K553" i="4" s="1"/>
  <c r="L553" i="4" l="1"/>
  <c r="M553" i="4" l="1"/>
  <c r="O553" i="4" s="1"/>
  <c r="S553" i="4" s="1"/>
  <c r="Q553" i="4" l="1"/>
  <c r="T553" i="4" s="1"/>
  <c r="F554" i="4" s="1"/>
  <c r="N554" i="4" s="1"/>
  <c r="G554" i="4"/>
  <c r="H554" i="4" l="1"/>
  <c r="R553" i="4"/>
  <c r="V553" i="4" s="1"/>
  <c r="J554" i="4" s="1"/>
  <c r="Y554" i="4" s="1"/>
  <c r="U553" i="4"/>
  <c r="I554" i="4" s="1"/>
  <c r="K554" i="4" s="1"/>
  <c r="X554" i="4"/>
  <c r="L554" i="4" l="1"/>
  <c r="U554" i="4"/>
  <c r="I555" i="4" s="1"/>
  <c r="M554" i="4" l="1"/>
  <c r="O554" i="4" s="1"/>
  <c r="S554" i="4" s="1"/>
  <c r="L555" i="4"/>
  <c r="Q554" i="4" l="1"/>
  <c r="T554" i="4" s="1"/>
  <c r="F555" i="4" s="1"/>
  <c r="N555" i="4" s="1"/>
  <c r="G555" i="4"/>
  <c r="H555" i="4" l="1"/>
  <c r="K555" i="4"/>
  <c r="M555" i="4" s="1"/>
  <c r="O555" i="4" s="1"/>
  <c r="X555" i="4"/>
  <c r="R554" i="4"/>
  <c r="V554" i="4" s="1"/>
  <c r="J555" i="4" s="1"/>
  <c r="Y555" i="4" s="1"/>
  <c r="S555" i="4" l="1"/>
  <c r="G556" i="4" s="1"/>
  <c r="Q555" i="4"/>
  <c r="T555" i="4" s="1"/>
  <c r="F556" i="4" s="1"/>
  <c r="N556" i="4" s="1"/>
  <c r="H556" i="4" l="1"/>
  <c r="X556" i="4"/>
  <c r="R555" i="4"/>
  <c r="U555" i="4" l="1"/>
  <c r="I556" i="4" s="1"/>
  <c r="K556" i="4" s="1"/>
  <c r="V555" i="4"/>
  <c r="J556" i="4" s="1"/>
  <c r="Y556" i="4" s="1"/>
  <c r="L556" i="4" l="1"/>
  <c r="M556" i="4" l="1"/>
  <c r="O556" i="4" s="1"/>
  <c r="S556" i="4" l="1"/>
  <c r="G557" i="4" s="1"/>
  <c r="Q556" i="4"/>
  <c r="T556" i="4" s="1"/>
  <c r="F557" i="4" s="1"/>
  <c r="N557" i="4" s="1"/>
  <c r="U556" i="4"/>
  <c r="I557" i="4" s="1"/>
  <c r="K557" i="4" l="1"/>
  <c r="H557" i="4"/>
  <c r="X557" i="4"/>
  <c r="R556" i="4"/>
  <c r="V556" i="4" s="1"/>
  <c r="J557" i="4" s="1"/>
  <c r="Y557" i="4" s="1"/>
  <c r="L557" i="4"/>
  <c r="U557" i="4"/>
  <c r="I558" i="4" s="1"/>
  <c r="M557" i="4" l="1"/>
  <c r="O557" i="4" s="1"/>
  <c r="Q557" i="4" s="1"/>
  <c r="T557" i="4" s="1"/>
  <c r="F558" i="4" s="1"/>
  <c r="N558" i="4" s="1"/>
  <c r="L558" i="4"/>
  <c r="S557" i="4" l="1"/>
  <c r="G558" i="4" s="1"/>
  <c r="X558" i="4" s="1"/>
  <c r="H558" i="4"/>
  <c r="K558" i="4"/>
  <c r="M558" i="4" s="1"/>
  <c r="O558" i="4" s="1"/>
  <c r="R557" i="4"/>
  <c r="V557" i="4" s="1"/>
  <c r="J558" i="4" s="1"/>
  <c r="Y558" i="4" l="1"/>
  <c r="S558" i="4"/>
  <c r="G559" i="4" s="1"/>
  <c r="Q558" i="4"/>
  <c r="T558" i="4" s="1"/>
  <c r="F559" i="4" s="1"/>
  <c r="N559" i="4" s="1"/>
  <c r="H559" i="4" l="1"/>
  <c r="X559" i="4"/>
  <c r="R558" i="4"/>
  <c r="U558" i="4" l="1"/>
  <c r="I559" i="4" s="1"/>
  <c r="K559" i="4" s="1"/>
  <c r="V558" i="4"/>
  <c r="J559" i="4" s="1"/>
  <c r="Y559" i="4" s="1"/>
  <c r="L559" i="4" l="1"/>
  <c r="M559" i="4" l="1"/>
  <c r="O559" i="4" s="1"/>
  <c r="Q559" i="4" l="1"/>
  <c r="T559" i="4" s="1"/>
  <c r="F560" i="4" s="1"/>
  <c r="N560" i="4" s="1"/>
  <c r="S559" i="4"/>
  <c r="G560" i="4" s="1"/>
  <c r="U559" i="4"/>
  <c r="I560" i="4" s="1"/>
  <c r="K560" i="4" l="1"/>
  <c r="X560" i="4"/>
  <c r="R559" i="4"/>
  <c r="V559" i="4" s="1"/>
  <c r="J560" i="4" s="1"/>
  <c r="Y560" i="4" s="1"/>
  <c r="H560" i="4"/>
  <c r="L560" i="4"/>
  <c r="M560" i="4" l="1"/>
  <c r="O560" i="4" s="1"/>
  <c r="S560" i="4" l="1"/>
  <c r="G561" i="4" s="1"/>
  <c r="Q560" i="4"/>
  <c r="T560" i="4" s="1"/>
  <c r="F561" i="4" s="1"/>
  <c r="N561" i="4" s="1"/>
  <c r="H561" i="4" l="1"/>
  <c r="R560" i="4"/>
  <c r="V560" i="4" s="1"/>
  <c r="J561" i="4" s="1"/>
  <c r="Y561" i="4" s="1"/>
  <c r="X561" i="4"/>
  <c r="U560" i="4"/>
  <c r="I561" i="4" s="1"/>
  <c r="K561" i="4" s="1"/>
  <c r="L561" i="4" l="1"/>
  <c r="M561" i="4" l="1"/>
  <c r="O561" i="4" s="1"/>
  <c r="Q561" i="4" l="1"/>
  <c r="T561" i="4" s="1"/>
  <c r="F562" i="4" s="1"/>
  <c r="N562" i="4" s="1"/>
  <c r="S561" i="4"/>
  <c r="G562" i="4" s="1"/>
  <c r="X562" i="4" l="1"/>
  <c r="R561" i="4"/>
  <c r="V561" i="4" s="1"/>
  <c r="J562" i="4" s="1"/>
  <c r="Y562" i="4" s="1"/>
  <c r="H562" i="4"/>
  <c r="U561" i="4"/>
  <c r="I562" i="4" s="1"/>
  <c r="K562" i="4" s="1"/>
  <c r="L562" i="4" l="1"/>
  <c r="M562" i="4" l="1"/>
  <c r="O562" i="4" s="1"/>
  <c r="Q562" i="4" l="1"/>
  <c r="T562" i="4" s="1"/>
  <c r="F563" i="4" s="1"/>
  <c r="N563" i="4" s="1"/>
  <c r="S562" i="4"/>
  <c r="G563" i="4" s="1"/>
  <c r="U562" i="4"/>
  <c r="I563" i="4" s="1"/>
  <c r="K563" i="4" l="1"/>
  <c r="X563" i="4"/>
  <c r="R562" i="4"/>
  <c r="V562" i="4" s="1"/>
  <c r="J563" i="4" s="1"/>
  <c r="Y563" i="4" s="1"/>
  <c r="H563" i="4"/>
  <c r="L563" i="4"/>
  <c r="M563" i="4" l="1"/>
  <c r="O563" i="4" s="1"/>
  <c r="Q563" i="4" l="1"/>
  <c r="T563" i="4" s="1"/>
  <c r="F564" i="4" s="1"/>
  <c r="N564" i="4" s="1"/>
  <c r="S563" i="4"/>
  <c r="G564" i="4" s="1"/>
  <c r="X564" i="4" l="1"/>
  <c r="R563" i="4"/>
  <c r="V563" i="4" s="1"/>
  <c r="J564" i="4" s="1"/>
  <c r="Y564" i="4" s="1"/>
  <c r="H564" i="4"/>
  <c r="U563" i="4"/>
  <c r="I564" i="4" s="1"/>
  <c r="K564" i="4" s="1"/>
  <c r="L564" i="4" l="1"/>
  <c r="M564" i="4" l="1"/>
  <c r="O564" i="4" s="1"/>
  <c r="S564" i="4" l="1"/>
  <c r="G565" i="4" s="1"/>
  <c r="Q564" i="4"/>
  <c r="T564" i="4" s="1"/>
  <c r="F565" i="4" s="1"/>
  <c r="N565" i="4" s="1"/>
  <c r="U564" i="4"/>
  <c r="I565" i="4" s="1"/>
  <c r="K565" i="4" l="1"/>
  <c r="H565" i="4"/>
  <c r="X565" i="4"/>
  <c r="R564" i="4"/>
  <c r="V564" i="4" s="1"/>
  <c r="J565" i="4" s="1"/>
  <c r="Y565" i="4" s="1"/>
  <c r="L565" i="4"/>
  <c r="M565" i="4" l="1"/>
  <c r="O565" i="4" s="1"/>
  <c r="Q565" i="4" s="1"/>
  <c r="T565" i="4" s="1"/>
  <c r="F566" i="4" s="1"/>
  <c r="N566" i="4" s="1"/>
  <c r="S565" i="4" l="1"/>
  <c r="G566" i="4" s="1"/>
  <c r="X566" i="4" s="1"/>
  <c r="H566" i="4"/>
  <c r="R565" i="4"/>
  <c r="U565" i="4" l="1"/>
  <c r="I566" i="4" s="1"/>
  <c r="K566" i="4" s="1"/>
  <c r="V565" i="4"/>
  <c r="J566" i="4" s="1"/>
  <c r="Y566" i="4" s="1"/>
  <c r="L566" i="4" l="1"/>
  <c r="U566" i="4"/>
  <c r="I567" i="4" s="1"/>
  <c r="M566" i="4" l="1"/>
  <c r="O566" i="4" s="1"/>
  <c r="L567" i="4"/>
  <c r="Q566" i="4" l="1"/>
  <c r="T566" i="4" s="1"/>
  <c r="F567" i="4" s="1"/>
  <c r="N567" i="4" s="1"/>
  <c r="S566" i="4"/>
  <c r="G567" i="4" s="1"/>
  <c r="K567" i="4" l="1"/>
  <c r="M567" i="4" s="1"/>
  <c r="O567" i="4" s="1"/>
  <c r="Q567" i="4" s="1"/>
  <c r="T567" i="4" s="1"/>
  <c r="F568" i="4" s="1"/>
  <c r="N568" i="4" s="1"/>
  <c r="H567" i="4"/>
  <c r="R566" i="4"/>
  <c r="V566" i="4" s="1"/>
  <c r="J567" i="4" s="1"/>
  <c r="Y567" i="4" s="1"/>
  <c r="X567" i="4"/>
  <c r="S567" i="4" l="1"/>
  <c r="G568" i="4" s="1"/>
  <c r="X568" i="4" s="1"/>
  <c r="H568" i="4"/>
  <c r="R567" i="4"/>
  <c r="U567" i="4" l="1"/>
  <c r="I568" i="4" s="1"/>
  <c r="K568" i="4" s="1"/>
  <c r="V567" i="4"/>
  <c r="J568" i="4" s="1"/>
  <c r="Y568" i="4" s="1"/>
  <c r="L568" i="4" l="1"/>
  <c r="M568" i="4" l="1"/>
  <c r="O568" i="4" s="1"/>
  <c r="S568" i="4" s="1"/>
  <c r="G569" i="4" l="1"/>
  <c r="Q568" i="4"/>
  <c r="T568" i="4" s="1"/>
  <c r="F569" i="4" s="1"/>
  <c r="N569" i="4" s="1"/>
  <c r="H569" i="4" l="1"/>
  <c r="R568" i="4"/>
  <c r="V568" i="4" s="1"/>
  <c r="J569" i="4" s="1"/>
  <c r="Y569" i="4" s="1"/>
  <c r="X569" i="4"/>
  <c r="U568" i="4"/>
  <c r="I569" i="4" s="1"/>
  <c r="K569" i="4" s="1"/>
  <c r="L569" i="4" l="1"/>
  <c r="U569" i="4"/>
  <c r="I570" i="4" s="1"/>
  <c r="M569" i="4" l="1"/>
  <c r="O569" i="4" s="1"/>
  <c r="L570" i="4"/>
  <c r="Q569" i="4" l="1"/>
  <c r="T569" i="4" s="1"/>
  <c r="F570" i="4" s="1"/>
  <c r="N570" i="4" s="1"/>
  <c r="S569" i="4"/>
  <c r="G570" i="4" s="1"/>
  <c r="R569" i="4" l="1"/>
  <c r="V569" i="4" s="1"/>
  <c r="J570" i="4" s="1"/>
  <c r="Y570" i="4" s="1"/>
  <c r="K570" i="4"/>
  <c r="M570" i="4" s="1"/>
  <c r="O570" i="4" s="1"/>
  <c r="X570" i="4"/>
  <c r="H570" i="4"/>
  <c r="S570" i="4" l="1"/>
  <c r="G571" i="4" s="1"/>
  <c r="Q570" i="4"/>
  <c r="T570" i="4" s="1"/>
  <c r="F571" i="4" s="1"/>
  <c r="N571" i="4" s="1"/>
  <c r="U570" i="4"/>
  <c r="I571" i="4" s="1"/>
  <c r="H571" i="4" l="1"/>
  <c r="K571" i="4"/>
  <c r="R570" i="4"/>
  <c r="V570" i="4" s="1"/>
  <c r="J571" i="4" s="1"/>
  <c r="Y571" i="4" s="1"/>
  <c r="X571" i="4"/>
  <c r="L571" i="4"/>
  <c r="U571" i="4"/>
  <c r="I572" i="4" s="1"/>
  <c r="M571" i="4" l="1"/>
  <c r="O571" i="4" s="1"/>
  <c r="L572" i="4"/>
  <c r="Q571" i="4" l="1"/>
  <c r="T571" i="4" s="1"/>
  <c r="F572" i="4" s="1"/>
  <c r="N572" i="4" s="1"/>
  <c r="S571" i="4"/>
  <c r="G572" i="4" s="1"/>
  <c r="K572" i="4" l="1"/>
  <c r="M572" i="4" s="1"/>
  <c r="O572" i="4" s="1"/>
  <c r="Q572" i="4" s="1"/>
  <c r="T572" i="4" s="1"/>
  <c r="F573" i="4" s="1"/>
  <c r="N573" i="4" s="1"/>
  <c r="H572" i="4"/>
  <c r="R571" i="4"/>
  <c r="V571" i="4" s="1"/>
  <c r="J572" i="4" s="1"/>
  <c r="Y572" i="4" s="1"/>
  <c r="X572" i="4"/>
  <c r="S572" i="4" l="1"/>
  <c r="G573" i="4" s="1"/>
  <c r="X573" i="4" s="1"/>
  <c r="H573" i="4"/>
  <c r="R572" i="4"/>
  <c r="U572" i="4" l="1"/>
  <c r="I573" i="4" s="1"/>
  <c r="K573" i="4" s="1"/>
  <c r="V572" i="4"/>
  <c r="J573" i="4" s="1"/>
  <c r="Y573" i="4" s="1"/>
  <c r="L573" i="4" l="1"/>
  <c r="M573" i="4" s="1"/>
  <c r="O573" i="4" s="1"/>
  <c r="S573" i="4" s="1"/>
  <c r="U573" i="4"/>
  <c r="I574" i="4" s="1"/>
  <c r="L574" i="4" l="1"/>
  <c r="Q573" i="4"/>
  <c r="T573" i="4" s="1"/>
  <c r="F574" i="4" s="1"/>
  <c r="N574" i="4" s="1"/>
  <c r="G574" i="4"/>
  <c r="H574" i="4" l="1"/>
  <c r="K574" i="4"/>
  <c r="M574" i="4" s="1"/>
  <c r="O574" i="4" s="1"/>
  <c r="X574" i="4"/>
  <c r="R573" i="4"/>
  <c r="V573" i="4" s="1"/>
  <c r="J574" i="4" s="1"/>
  <c r="Y574" i="4" s="1"/>
  <c r="S574" i="4" l="1"/>
  <c r="G575" i="4" s="1"/>
  <c r="Q574" i="4"/>
  <c r="T574" i="4" s="1"/>
  <c r="F575" i="4" s="1"/>
  <c r="N575" i="4" s="1"/>
  <c r="H575" i="4" l="1"/>
  <c r="R574" i="4"/>
  <c r="X575" i="4"/>
  <c r="U574" i="4" l="1"/>
  <c r="I575" i="4" s="1"/>
  <c r="K575" i="4" s="1"/>
  <c r="V574" i="4"/>
  <c r="J575" i="4" s="1"/>
  <c r="Y575" i="4" s="1"/>
  <c r="L575" i="4" l="1"/>
  <c r="M575" i="4" l="1"/>
  <c r="O575" i="4" s="1"/>
  <c r="Q575" i="4" l="1"/>
  <c r="T575" i="4" s="1"/>
  <c r="F576" i="4" s="1"/>
  <c r="N576" i="4" s="1"/>
  <c r="S575" i="4"/>
  <c r="G576" i="4" s="1"/>
  <c r="R575" i="4" l="1"/>
  <c r="V575" i="4" s="1"/>
  <c r="J576" i="4" s="1"/>
  <c r="Y576" i="4" s="1"/>
  <c r="X576" i="4"/>
  <c r="H576" i="4"/>
  <c r="U575" i="4"/>
  <c r="I576" i="4" s="1"/>
  <c r="K576" i="4" s="1"/>
  <c r="L576" i="4" l="1"/>
  <c r="M576" i="4" l="1"/>
  <c r="O576" i="4" s="1"/>
  <c r="S576" i="4" s="1"/>
  <c r="Q576" i="4" l="1"/>
  <c r="T576" i="4" s="1"/>
  <c r="F577" i="4" s="1"/>
  <c r="N577" i="4" s="1"/>
  <c r="G577" i="4"/>
  <c r="H577" i="4" l="1"/>
  <c r="X577" i="4"/>
  <c r="R576" i="4"/>
  <c r="U576" i="4" l="1"/>
  <c r="I577" i="4" s="1"/>
  <c r="K577" i="4" s="1"/>
  <c r="V576" i="4"/>
  <c r="J577" i="4" s="1"/>
  <c r="Y577" i="4" s="1"/>
  <c r="L577" i="4" l="1"/>
  <c r="M577" i="4" l="1"/>
  <c r="O577" i="4" s="1"/>
  <c r="Q577" i="4" l="1"/>
  <c r="T577" i="4" s="1"/>
  <c r="F578" i="4" s="1"/>
  <c r="N578" i="4" s="1"/>
  <c r="S577" i="4"/>
  <c r="G578" i="4" s="1"/>
  <c r="U577" i="4"/>
  <c r="I578" i="4" s="1"/>
  <c r="X578" i="4" l="1"/>
  <c r="H578" i="4"/>
  <c r="K578" i="4"/>
  <c r="R577" i="4"/>
  <c r="V577" i="4" s="1"/>
  <c r="J578" i="4" s="1"/>
  <c r="Y578" i="4" s="1"/>
  <c r="L578" i="4"/>
  <c r="M578" i="4" l="1"/>
  <c r="O578" i="4" s="1"/>
  <c r="S578" i="4" s="1"/>
  <c r="Q578" i="4" l="1"/>
  <c r="T578" i="4" s="1"/>
  <c r="F579" i="4" s="1"/>
  <c r="N579" i="4" s="1"/>
  <c r="G579" i="4"/>
  <c r="H579" i="4" l="1"/>
  <c r="R578" i="4"/>
  <c r="X579" i="4"/>
  <c r="U578" i="4" l="1"/>
  <c r="I579" i="4" s="1"/>
  <c r="K579" i="4" s="1"/>
  <c r="V578" i="4"/>
  <c r="J579" i="4" s="1"/>
  <c r="Y579" i="4" s="1"/>
  <c r="L579" i="4" l="1"/>
  <c r="M579" i="4" l="1"/>
  <c r="O579" i="4" s="1"/>
  <c r="S579" i="4" s="1"/>
  <c r="Q579" i="4" l="1"/>
  <c r="T579" i="4" s="1"/>
  <c r="F580" i="4" s="1"/>
  <c r="N580" i="4" s="1"/>
  <c r="G580" i="4"/>
  <c r="H580" i="4" l="1"/>
  <c r="R579" i="4"/>
  <c r="X580" i="4"/>
  <c r="U579" i="4" l="1"/>
  <c r="I580" i="4" s="1"/>
  <c r="K580" i="4" s="1"/>
  <c r="V579" i="4"/>
  <c r="J580" i="4" s="1"/>
  <c r="Y580" i="4" s="1"/>
  <c r="L580" i="4" l="1"/>
  <c r="M580" i="4" l="1"/>
  <c r="O580" i="4" s="1"/>
  <c r="Q580" i="4" l="1"/>
  <c r="T580" i="4" s="1"/>
  <c r="F581" i="4" s="1"/>
  <c r="N581" i="4" s="1"/>
  <c r="S580" i="4"/>
  <c r="G581" i="4" s="1"/>
  <c r="X581" i="4" l="1"/>
  <c r="R580" i="4"/>
  <c r="V580" i="4" s="1"/>
  <c r="J581" i="4" s="1"/>
  <c r="Y581" i="4" s="1"/>
  <c r="H581" i="4"/>
  <c r="U580" i="4"/>
  <c r="I581" i="4" s="1"/>
  <c r="K581" i="4" s="1"/>
  <c r="L581" i="4" l="1"/>
  <c r="M581" i="4" s="1"/>
  <c r="O581" i="4" s="1"/>
  <c r="S581" i="4" s="1"/>
  <c r="Q581" i="4" l="1"/>
  <c r="T581" i="4" s="1"/>
  <c r="F582" i="4" s="1"/>
  <c r="N582" i="4" s="1"/>
  <c r="G582" i="4"/>
  <c r="H582" i="4" l="1"/>
  <c r="X582" i="4"/>
  <c r="R581" i="4"/>
  <c r="U581" i="4" l="1"/>
  <c r="I582" i="4" s="1"/>
  <c r="K582" i="4" s="1"/>
  <c r="V581" i="4"/>
  <c r="J582" i="4" s="1"/>
  <c r="Y582" i="4" s="1"/>
  <c r="L582" i="4" l="1"/>
  <c r="M582" i="4" l="1"/>
  <c r="O582" i="4" s="1"/>
  <c r="S582" i="4" s="1"/>
  <c r="Q582" i="4" l="1"/>
  <c r="T582" i="4" s="1"/>
  <c r="F583" i="4" s="1"/>
  <c r="N583" i="4" s="1"/>
  <c r="G583" i="4"/>
  <c r="H583" i="4" l="1"/>
  <c r="R582" i="4"/>
  <c r="X583" i="4"/>
  <c r="U582" i="4" l="1"/>
  <c r="I583" i="4" s="1"/>
  <c r="K583" i="4" s="1"/>
  <c r="V582" i="4"/>
  <c r="J583" i="4" s="1"/>
  <c r="Y583" i="4" s="1"/>
  <c r="L583" i="4" l="1"/>
  <c r="M583" i="4" l="1"/>
  <c r="O583" i="4" s="1"/>
  <c r="Q583" i="4" l="1"/>
  <c r="T583" i="4" s="1"/>
  <c r="F584" i="4" s="1"/>
  <c r="N584" i="4" s="1"/>
  <c r="S583" i="4"/>
  <c r="G584" i="4" s="1"/>
  <c r="R583" i="4" l="1"/>
  <c r="V583" i="4" s="1"/>
  <c r="J584" i="4" s="1"/>
  <c r="Y584" i="4" s="1"/>
  <c r="X584" i="4"/>
  <c r="H584" i="4"/>
  <c r="U583" i="4"/>
  <c r="I584" i="4" s="1"/>
  <c r="K584" i="4" s="1"/>
  <c r="L584" i="4" l="1"/>
  <c r="M584" i="4" l="1"/>
  <c r="O584" i="4" s="1"/>
  <c r="S584" i="4" s="1"/>
  <c r="G585" i="4" l="1"/>
  <c r="Q584" i="4"/>
  <c r="T584" i="4" s="1"/>
  <c r="F585" i="4" s="1"/>
  <c r="N585" i="4" s="1"/>
  <c r="H585" i="4" l="1"/>
  <c r="R584" i="4"/>
  <c r="X585" i="4"/>
  <c r="U584" i="4" l="1"/>
  <c r="I585" i="4" s="1"/>
  <c r="K585" i="4" s="1"/>
  <c r="V584" i="4"/>
  <c r="J585" i="4" s="1"/>
  <c r="Y585" i="4" s="1"/>
  <c r="L585" i="4" l="1"/>
  <c r="M585" i="4" l="1"/>
  <c r="O585" i="4" s="1"/>
  <c r="Q585" i="4" l="1"/>
  <c r="T585" i="4" s="1"/>
  <c r="F586" i="4" s="1"/>
  <c r="N586" i="4" s="1"/>
  <c r="S585" i="4"/>
  <c r="G586" i="4" s="1"/>
  <c r="X586" i="4" l="1"/>
  <c r="R585" i="4"/>
  <c r="V585" i="4" s="1"/>
  <c r="J586" i="4" s="1"/>
  <c r="Y586" i="4" s="1"/>
  <c r="H586" i="4"/>
  <c r="U585" i="4"/>
  <c r="I586" i="4" s="1"/>
  <c r="K586" i="4" s="1"/>
  <c r="L586" i="4" l="1"/>
  <c r="M586" i="4" s="1"/>
  <c r="O586" i="4" s="1"/>
  <c r="S586" i="4" s="1"/>
  <c r="Q586" i="4" l="1"/>
  <c r="T586" i="4" s="1"/>
  <c r="F587" i="4" s="1"/>
  <c r="N587" i="4" s="1"/>
  <c r="G587" i="4"/>
  <c r="H587" i="4" l="1"/>
  <c r="X587" i="4"/>
  <c r="R586" i="4"/>
  <c r="U586" i="4" l="1"/>
  <c r="I587" i="4" s="1"/>
  <c r="K587" i="4" s="1"/>
  <c r="V586" i="4"/>
  <c r="J587" i="4" s="1"/>
  <c r="Y587" i="4" s="1"/>
  <c r="L587" i="4" l="1"/>
  <c r="M587" i="4" l="1"/>
  <c r="O587" i="4" s="1"/>
  <c r="Q587" i="4" l="1"/>
  <c r="T587" i="4" s="1"/>
  <c r="F588" i="4" s="1"/>
  <c r="N588" i="4" s="1"/>
  <c r="S587" i="4"/>
  <c r="G588" i="4" s="1"/>
  <c r="X588" i="4" l="1"/>
  <c r="R587" i="4"/>
  <c r="V587" i="4" s="1"/>
  <c r="J588" i="4" s="1"/>
  <c r="Y588" i="4" s="1"/>
  <c r="H588" i="4"/>
  <c r="U587" i="4"/>
  <c r="I588" i="4" s="1"/>
  <c r="K588" i="4" s="1"/>
  <c r="L588" i="4" l="1"/>
  <c r="U588" i="4"/>
  <c r="I589" i="4" s="1"/>
  <c r="M588" i="4" l="1"/>
  <c r="O588" i="4" s="1"/>
  <c r="L589" i="4"/>
  <c r="Q588" i="4" l="1"/>
  <c r="T588" i="4" s="1"/>
  <c r="F589" i="4" s="1"/>
  <c r="N589" i="4" s="1"/>
  <c r="S588" i="4"/>
  <c r="G589" i="4" s="1"/>
  <c r="K589" i="4" l="1"/>
  <c r="M589" i="4" s="1"/>
  <c r="O589" i="4" s="1"/>
  <c r="Q589" i="4" s="1"/>
  <c r="T589" i="4" s="1"/>
  <c r="F590" i="4" s="1"/>
  <c r="N590" i="4" s="1"/>
  <c r="X589" i="4"/>
  <c r="H589" i="4"/>
  <c r="R588" i="4"/>
  <c r="V588" i="4" s="1"/>
  <c r="J589" i="4" s="1"/>
  <c r="Y589" i="4" s="1"/>
  <c r="S589" i="4" l="1"/>
  <c r="G590" i="4" s="1"/>
  <c r="X590" i="4" s="1"/>
  <c r="H590" i="4"/>
  <c r="R589" i="4"/>
  <c r="U589" i="4" l="1"/>
  <c r="I590" i="4" s="1"/>
  <c r="K590" i="4" s="1"/>
  <c r="V589" i="4"/>
  <c r="J590" i="4" s="1"/>
  <c r="Y590" i="4" s="1"/>
  <c r="L590" i="4" l="1"/>
  <c r="M590" i="4" l="1"/>
  <c r="O590" i="4" s="1"/>
  <c r="S590" i="4" s="1"/>
  <c r="Q590" i="4" l="1"/>
  <c r="T590" i="4" s="1"/>
  <c r="F591" i="4" s="1"/>
  <c r="N591" i="4" s="1"/>
  <c r="G591" i="4"/>
  <c r="H591" i="4" l="1"/>
  <c r="X591" i="4"/>
  <c r="R590" i="4"/>
  <c r="U590" i="4" l="1"/>
  <c r="I591" i="4" s="1"/>
  <c r="K591" i="4" s="1"/>
  <c r="V590" i="4"/>
  <c r="J591" i="4" s="1"/>
  <c r="Y591" i="4" s="1"/>
  <c r="L591" i="4" l="1"/>
  <c r="M591" i="4" s="1"/>
  <c r="O591" i="4" s="1"/>
  <c r="S591" i="4" s="1"/>
  <c r="Q591" i="4" l="1"/>
  <c r="T591" i="4" s="1"/>
  <c r="F592" i="4" s="1"/>
  <c r="N592" i="4" s="1"/>
  <c r="G592" i="4"/>
  <c r="H592" i="4" l="1"/>
  <c r="X592" i="4"/>
  <c r="R591" i="4"/>
  <c r="U591" i="4" l="1"/>
  <c r="I592" i="4" s="1"/>
  <c r="K592" i="4" s="1"/>
  <c r="V591" i="4"/>
  <c r="J592" i="4" s="1"/>
  <c r="Y592" i="4" s="1"/>
  <c r="L592" i="4" l="1"/>
  <c r="M592" i="4" s="1"/>
  <c r="O592" i="4" s="1"/>
  <c r="S592" i="4" s="1"/>
  <c r="Q592" i="4" l="1"/>
  <c r="T592" i="4" s="1"/>
  <c r="F593" i="4" s="1"/>
  <c r="N593" i="4" s="1"/>
  <c r="G593" i="4"/>
  <c r="H593" i="4" l="1"/>
  <c r="R592" i="4"/>
  <c r="X593" i="4"/>
  <c r="U592" i="4" l="1"/>
  <c r="I593" i="4" s="1"/>
  <c r="K593" i="4" s="1"/>
  <c r="V592" i="4"/>
  <c r="J593" i="4" s="1"/>
  <c r="Y593" i="4" s="1"/>
  <c r="L593" i="4" l="1"/>
  <c r="M593" i="4" l="1"/>
  <c r="O593" i="4" s="1"/>
  <c r="Q593" i="4" l="1"/>
  <c r="T593" i="4" s="1"/>
  <c r="F594" i="4" s="1"/>
  <c r="N594" i="4" s="1"/>
  <c r="S593" i="4"/>
  <c r="G594" i="4" s="1"/>
  <c r="R593" i="4" l="1"/>
  <c r="V593" i="4" s="1"/>
  <c r="J594" i="4" s="1"/>
  <c r="Y594" i="4" s="1"/>
  <c r="X594" i="4"/>
  <c r="H594" i="4"/>
  <c r="U593" i="4"/>
  <c r="I594" i="4" s="1"/>
  <c r="K594" i="4" s="1"/>
  <c r="L594" i="4" l="1"/>
  <c r="M594" i="4" s="1"/>
  <c r="O594" i="4" s="1"/>
  <c r="S594" i="4" s="1"/>
  <c r="Q594" i="4" l="1"/>
  <c r="T594" i="4" s="1"/>
  <c r="F595" i="4" s="1"/>
  <c r="N595" i="4" s="1"/>
  <c r="G595" i="4"/>
  <c r="H595" i="4" l="1"/>
  <c r="R594" i="4"/>
  <c r="X595" i="4"/>
  <c r="U594" i="4" l="1"/>
  <c r="I595" i="4" s="1"/>
  <c r="K595" i="4" s="1"/>
  <c r="V594" i="4"/>
  <c r="J595" i="4" s="1"/>
  <c r="Y595" i="4" s="1"/>
  <c r="L595" i="4" l="1"/>
  <c r="M595" i="4" l="1"/>
  <c r="O595" i="4" s="1"/>
  <c r="Q595" i="4" l="1"/>
  <c r="T595" i="4" s="1"/>
  <c r="F596" i="4" s="1"/>
  <c r="N596" i="4" s="1"/>
  <c r="S595" i="4"/>
  <c r="G596" i="4" s="1"/>
  <c r="H596" i="4" l="1"/>
  <c r="R595" i="4"/>
  <c r="V595" i="4" s="1"/>
  <c r="J596" i="4" s="1"/>
  <c r="Y596" i="4" s="1"/>
  <c r="X596" i="4"/>
  <c r="U595" i="4"/>
  <c r="I596" i="4" s="1"/>
  <c r="K596" i="4" s="1"/>
  <c r="L596" i="4" l="1"/>
  <c r="M596" i="4" l="1"/>
  <c r="O596" i="4" s="1"/>
  <c r="Q596" i="4" l="1"/>
  <c r="T596" i="4" s="1"/>
  <c r="F597" i="4" s="1"/>
  <c r="N597" i="4" s="1"/>
  <c r="S596" i="4"/>
  <c r="G597" i="4" s="1"/>
  <c r="U596" i="4"/>
  <c r="I597" i="4" s="1"/>
  <c r="R596" i="4" l="1"/>
  <c r="V596" i="4" s="1"/>
  <c r="J597" i="4" s="1"/>
  <c r="Y597" i="4" s="1"/>
  <c r="X597" i="4"/>
  <c r="H597" i="4"/>
  <c r="K597" i="4"/>
  <c r="L597" i="4"/>
  <c r="M597" i="4" l="1"/>
  <c r="O597" i="4" s="1"/>
  <c r="S597" i="4" s="1"/>
  <c r="G598" i="4" s="1"/>
  <c r="Q597" i="4" l="1"/>
  <c r="T597" i="4" s="1"/>
  <c r="F598" i="4" s="1"/>
  <c r="N598" i="4" s="1"/>
  <c r="R597" i="4" l="1"/>
  <c r="V597" i="4" s="1"/>
  <c r="J598" i="4" s="1"/>
  <c r="Y598" i="4" s="1"/>
  <c r="X598" i="4"/>
  <c r="H598" i="4"/>
  <c r="U597" i="4"/>
  <c r="I598" i="4" s="1"/>
  <c r="K598" i="4" s="1"/>
  <c r="L598" i="4" l="1"/>
  <c r="M598" i="4" l="1"/>
  <c r="O598" i="4" s="1"/>
  <c r="Q598" i="4" l="1"/>
  <c r="T598" i="4" s="1"/>
  <c r="F599" i="4" s="1"/>
  <c r="N599" i="4" s="1"/>
  <c r="S598" i="4"/>
  <c r="G599" i="4" s="1"/>
  <c r="H599" i="4" l="1"/>
  <c r="X599" i="4"/>
  <c r="R598" i="4"/>
  <c r="V598" i="4" s="1"/>
  <c r="J599" i="4" s="1"/>
  <c r="Y599" i="4" s="1"/>
  <c r="U598" i="4"/>
  <c r="I599" i="4" s="1"/>
  <c r="K599" i="4" s="1"/>
  <c r="L599" i="4" l="1"/>
  <c r="U599" i="4"/>
  <c r="I600" i="4" s="1"/>
  <c r="M599" i="4" l="1"/>
  <c r="O599" i="4" s="1"/>
  <c r="L600" i="4"/>
  <c r="U600" i="4"/>
  <c r="I601" i="4" s="1"/>
  <c r="S599" i="4" l="1"/>
  <c r="G600" i="4" s="1"/>
  <c r="Q599" i="4"/>
  <c r="T599" i="4" s="1"/>
  <c r="F600" i="4" s="1"/>
  <c r="N600" i="4" s="1"/>
  <c r="L601" i="4"/>
  <c r="H600" i="4" l="1"/>
  <c r="K600" i="4"/>
  <c r="M600" i="4" s="1"/>
  <c r="O600" i="4" s="1"/>
  <c r="Q600" i="4" s="1"/>
  <c r="T600" i="4" s="1"/>
  <c r="F601" i="4" s="1"/>
  <c r="N601" i="4" s="1"/>
  <c r="X600" i="4"/>
  <c r="R599" i="4"/>
  <c r="V599" i="4" s="1"/>
  <c r="J600" i="4" s="1"/>
  <c r="Y600" i="4" s="1"/>
  <c r="S600" i="4" l="1"/>
  <c r="G601" i="4" s="1"/>
  <c r="X601" i="4" s="1"/>
  <c r="H601" i="4"/>
  <c r="K601" i="4"/>
  <c r="M601" i="4" s="1"/>
  <c r="O601" i="4" s="1"/>
  <c r="R600" i="4"/>
  <c r="V600" i="4" s="1"/>
  <c r="J601" i="4" s="1"/>
  <c r="Y601" i="4" l="1"/>
  <c r="S601" i="4"/>
  <c r="G602" i="4" s="1"/>
  <c r="Q601" i="4"/>
  <c r="T601" i="4" s="1"/>
  <c r="F602" i="4" s="1"/>
  <c r="N602" i="4" s="1"/>
  <c r="H602" i="4" l="1"/>
  <c r="R601" i="4"/>
  <c r="V601" i="4" s="1"/>
  <c r="J602" i="4" s="1"/>
  <c r="Y602" i="4" s="1"/>
  <c r="U601" i="4"/>
  <c r="I602" i="4" s="1"/>
  <c r="K602" i="4" s="1"/>
  <c r="X602" i="4"/>
  <c r="L602" i="4" l="1"/>
  <c r="M602" i="4" l="1"/>
  <c r="O602" i="4" s="1"/>
  <c r="Q602" i="4" l="1"/>
  <c r="T602" i="4" s="1"/>
  <c r="F603" i="4" s="1"/>
  <c r="N603" i="4" s="1"/>
  <c r="S602" i="4"/>
  <c r="G603" i="4" s="1"/>
  <c r="R602" i="4" l="1"/>
  <c r="V602" i="4" s="1"/>
  <c r="J603" i="4" s="1"/>
  <c r="Y603" i="4" s="1"/>
  <c r="H603" i="4"/>
  <c r="X603" i="4"/>
  <c r="U602" i="4"/>
  <c r="I603" i="4" s="1"/>
  <c r="K603" i="4" s="1"/>
  <c r="L603" i="4" l="1"/>
  <c r="M603" i="4" l="1"/>
  <c r="O603" i="4" s="1"/>
  <c r="Q603" i="4" l="1"/>
  <c r="T603" i="4" s="1"/>
  <c r="F604" i="4" s="1"/>
  <c r="N604" i="4" s="1"/>
  <c r="S603" i="4"/>
  <c r="G604" i="4" s="1"/>
  <c r="X604" i="4" l="1"/>
  <c r="R603" i="4"/>
  <c r="V603" i="4" s="1"/>
  <c r="J604" i="4" s="1"/>
  <c r="Y604" i="4" s="1"/>
  <c r="H604" i="4"/>
  <c r="U603" i="4"/>
  <c r="I604" i="4" s="1"/>
  <c r="K604" i="4" s="1"/>
  <c r="L604" i="4" l="1"/>
  <c r="M604" i="4" s="1"/>
  <c r="O604" i="4" s="1"/>
  <c r="S604" i="4" s="1"/>
  <c r="Q604" i="4" l="1"/>
  <c r="T604" i="4" s="1"/>
  <c r="F605" i="4" s="1"/>
  <c r="N605" i="4" s="1"/>
  <c r="G605" i="4"/>
  <c r="H605" i="4" l="1"/>
  <c r="X605" i="4"/>
  <c r="R604" i="4"/>
  <c r="U604" i="4" l="1"/>
  <c r="I605" i="4" s="1"/>
  <c r="K605" i="4" s="1"/>
  <c r="V604" i="4"/>
  <c r="J605" i="4" s="1"/>
  <c r="Y605" i="4" s="1"/>
  <c r="L605" i="4" l="1"/>
  <c r="M605" i="4" l="1"/>
  <c r="O605" i="4" s="1"/>
  <c r="S605" i="4" s="1"/>
  <c r="Q605" i="4" l="1"/>
  <c r="T605" i="4" s="1"/>
  <c r="F606" i="4" s="1"/>
  <c r="N606" i="4" s="1"/>
  <c r="G606" i="4"/>
  <c r="H606" i="4" l="1"/>
  <c r="X606" i="4"/>
  <c r="R605" i="4"/>
  <c r="V605" i="4" s="1"/>
  <c r="J606" i="4" s="1"/>
  <c r="Y606" i="4" s="1"/>
  <c r="U605" i="4"/>
  <c r="I606" i="4" s="1"/>
  <c r="K606" i="4" s="1"/>
  <c r="L606" i="4" l="1"/>
  <c r="M606" i="4" l="1"/>
  <c r="O606" i="4" s="1"/>
  <c r="Q606" i="4" l="1"/>
  <c r="T606" i="4" s="1"/>
  <c r="F607" i="4" s="1"/>
  <c r="N607" i="4" s="1"/>
  <c r="S606" i="4"/>
  <c r="G607" i="4" s="1"/>
  <c r="X607" i="4" l="1"/>
  <c r="R606" i="4"/>
  <c r="V606" i="4" s="1"/>
  <c r="J607" i="4" s="1"/>
  <c r="Y607" i="4" s="1"/>
  <c r="H607" i="4"/>
  <c r="U606" i="4"/>
  <c r="I607" i="4" s="1"/>
  <c r="K607" i="4" s="1"/>
  <c r="L607" i="4" l="1"/>
  <c r="M607" i="4" l="1"/>
  <c r="O607" i="4" s="1"/>
  <c r="S607" i="4" s="1"/>
  <c r="Q607" i="4" l="1"/>
  <c r="T607" i="4" s="1"/>
  <c r="F608" i="4" s="1"/>
  <c r="N608" i="4" s="1"/>
  <c r="G608" i="4"/>
  <c r="H608" i="4" l="1"/>
  <c r="X608" i="4"/>
  <c r="R607" i="4"/>
  <c r="V607" i="4" s="1"/>
  <c r="J608" i="4" s="1"/>
  <c r="Y608" i="4" s="1"/>
  <c r="U607" i="4"/>
  <c r="I608" i="4" s="1"/>
  <c r="K608" i="4" s="1"/>
  <c r="L608" i="4" l="1"/>
  <c r="M608" i="4" l="1"/>
  <c r="O608" i="4" s="1"/>
  <c r="S608" i="4" l="1"/>
  <c r="G609" i="4" s="1"/>
  <c r="Q608" i="4"/>
  <c r="T608" i="4" s="1"/>
  <c r="F609" i="4" s="1"/>
  <c r="N609" i="4" s="1"/>
  <c r="U608" i="4"/>
  <c r="I609" i="4" s="1"/>
  <c r="K609" i="4" l="1"/>
  <c r="H609" i="4"/>
  <c r="X609" i="4"/>
  <c r="R608" i="4"/>
  <c r="V608" i="4" s="1"/>
  <c r="J609" i="4" s="1"/>
  <c r="Y609" i="4" s="1"/>
  <c r="L609" i="4"/>
  <c r="M609" i="4" l="1"/>
  <c r="O609" i="4" s="1"/>
  <c r="S609" i="4" l="1"/>
  <c r="G610" i="4" s="1"/>
  <c r="Q609" i="4"/>
  <c r="T609" i="4" s="1"/>
  <c r="F610" i="4" s="1"/>
  <c r="N610" i="4" s="1"/>
  <c r="U609" i="4"/>
  <c r="I610" i="4" s="1"/>
  <c r="K610" i="4" l="1"/>
  <c r="H610" i="4"/>
  <c r="X610" i="4"/>
  <c r="R609" i="4"/>
  <c r="V609" i="4" s="1"/>
  <c r="J610" i="4" s="1"/>
  <c r="Y610" i="4" s="1"/>
  <c r="L610" i="4"/>
  <c r="M610" i="4" l="1"/>
  <c r="O610" i="4" s="1"/>
  <c r="S610" i="4" s="1"/>
  <c r="Q610" i="4" l="1"/>
  <c r="T610" i="4" s="1"/>
  <c r="F611" i="4" s="1"/>
  <c r="N611" i="4" s="1"/>
  <c r="G611" i="4"/>
  <c r="H611" i="4" l="1"/>
  <c r="X611" i="4"/>
  <c r="R610" i="4"/>
  <c r="U610" i="4" l="1"/>
  <c r="I611" i="4" s="1"/>
  <c r="K611" i="4" s="1"/>
  <c r="V610" i="4"/>
  <c r="J611" i="4" s="1"/>
  <c r="Y611" i="4" s="1"/>
  <c r="L611" i="4" l="1"/>
  <c r="M611" i="4" l="1"/>
  <c r="O611" i="4" s="1"/>
  <c r="S611" i="4" s="1"/>
  <c r="Q611" i="4" l="1"/>
  <c r="T611" i="4" s="1"/>
  <c r="F612" i="4" s="1"/>
  <c r="N612" i="4" s="1"/>
  <c r="G612" i="4"/>
  <c r="H612" i="4" l="1"/>
  <c r="X612" i="4"/>
  <c r="R611" i="4"/>
  <c r="V611" i="4" s="1"/>
  <c r="J612" i="4" s="1"/>
  <c r="Y612" i="4" s="1"/>
  <c r="U611" i="4"/>
  <c r="I612" i="4" s="1"/>
  <c r="K612" i="4" s="1"/>
  <c r="L612" i="4" l="1"/>
  <c r="M612" i="4" l="1"/>
  <c r="O612" i="4" s="1"/>
  <c r="S612" i="4" s="1"/>
  <c r="Q612" i="4" l="1"/>
  <c r="T612" i="4" s="1"/>
  <c r="F613" i="4" s="1"/>
  <c r="N613" i="4" s="1"/>
  <c r="G613" i="4"/>
  <c r="H613" i="4" l="1"/>
  <c r="X613" i="4"/>
  <c r="R612" i="4"/>
  <c r="U612" i="4" l="1"/>
  <c r="I613" i="4" s="1"/>
  <c r="K613" i="4" s="1"/>
  <c r="V612" i="4"/>
  <c r="J613" i="4" s="1"/>
  <c r="Y613" i="4" s="1"/>
  <c r="L613" i="4" l="1"/>
  <c r="M613" i="4" s="1"/>
  <c r="O613" i="4" s="1"/>
  <c r="S613" i="4" s="1"/>
  <c r="Q613" i="4" l="1"/>
  <c r="T613" i="4" s="1"/>
  <c r="F614" i="4" s="1"/>
  <c r="N614" i="4" s="1"/>
  <c r="G614" i="4"/>
  <c r="H614" i="4" l="1"/>
  <c r="X614" i="4"/>
  <c r="R613" i="4"/>
  <c r="V613" i="4" s="1"/>
  <c r="J614" i="4" s="1"/>
  <c r="Y614" i="4" s="1"/>
  <c r="U613" i="4"/>
  <c r="I614" i="4" s="1"/>
  <c r="K614" i="4" s="1"/>
  <c r="L614" i="4" l="1"/>
  <c r="M614" i="4" l="1"/>
  <c r="O614" i="4" s="1"/>
  <c r="S614" i="4" s="1"/>
  <c r="Q614" i="4" l="1"/>
  <c r="T614" i="4" s="1"/>
  <c r="F615" i="4" s="1"/>
  <c r="N615" i="4" s="1"/>
  <c r="G615" i="4"/>
  <c r="H615" i="4" l="1"/>
  <c r="X615" i="4"/>
  <c r="R614" i="4"/>
  <c r="U614" i="4" l="1"/>
  <c r="I615" i="4" s="1"/>
  <c r="K615" i="4" s="1"/>
  <c r="V614" i="4"/>
  <c r="J615" i="4" s="1"/>
  <c r="Y615" i="4" s="1"/>
  <c r="L615" i="4" l="1"/>
  <c r="M615" i="4" l="1"/>
  <c r="O615" i="4" s="1"/>
  <c r="S615" i="4" s="1"/>
  <c r="Q615" i="4" l="1"/>
  <c r="T615" i="4" s="1"/>
  <c r="F616" i="4" s="1"/>
  <c r="N616" i="4" s="1"/>
  <c r="G616" i="4"/>
  <c r="H616" i="4" l="1"/>
  <c r="X616" i="4"/>
  <c r="R615" i="4"/>
  <c r="U615" i="4" l="1"/>
  <c r="I616" i="4" s="1"/>
  <c r="K616" i="4" s="1"/>
  <c r="V615" i="4"/>
  <c r="J616" i="4" s="1"/>
  <c r="Y616" i="4" s="1"/>
  <c r="L616" i="4" l="1"/>
  <c r="M616" i="4" l="1"/>
  <c r="O616" i="4" s="1"/>
  <c r="S616" i="4" l="1"/>
  <c r="G617" i="4" s="1"/>
  <c r="Q616" i="4"/>
  <c r="T616" i="4" s="1"/>
  <c r="F617" i="4" s="1"/>
  <c r="N617" i="4" s="1"/>
  <c r="U616" i="4"/>
  <c r="I617" i="4" s="1"/>
  <c r="K617" i="4" l="1"/>
  <c r="H617" i="4"/>
  <c r="X617" i="4"/>
  <c r="R616" i="4"/>
  <c r="V616" i="4" s="1"/>
  <c r="J617" i="4" s="1"/>
  <c r="Y617" i="4" s="1"/>
  <c r="L617" i="4"/>
  <c r="M617" i="4" l="1"/>
  <c r="O617" i="4" s="1"/>
  <c r="S617" i="4" s="1"/>
  <c r="G618" i="4" s="1"/>
  <c r="Q617" i="4" l="1"/>
  <c r="T617" i="4" s="1"/>
  <c r="F618" i="4" s="1"/>
  <c r="N618" i="4" s="1"/>
  <c r="X618" i="4" l="1"/>
  <c r="R617" i="4"/>
  <c r="V617" i="4" s="1"/>
  <c r="J618" i="4" s="1"/>
  <c r="Y618" i="4" s="1"/>
  <c r="H618" i="4"/>
  <c r="U617" i="4"/>
  <c r="I618" i="4" s="1"/>
  <c r="K618" i="4" s="1"/>
  <c r="L618" i="4" l="1"/>
  <c r="M618" i="4" l="1"/>
  <c r="O618" i="4" s="1"/>
  <c r="Q618" i="4" l="1"/>
  <c r="T618" i="4" s="1"/>
  <c r="F619" i="4" s="1"/>
  <c r="N619" i="4" s="1"/>
  <c r="S618" i="4"/>
  <c r="G619" i="4" s="1"/>
  <c r="R618" i="4" l="1"/>
  <c r="V618" i="4" s="1"/>
  <c r="J619" i="4" s="1"/>
  <c r="Y619" i="4" s="1"/>
  <c r="H619" i="4"/>
  <c r="X619" i="4"/>
  <c r="U618" i="4"/>
  <c r="I619" i="4" s="1"/>
  <c r="K619" i="4" s="1"/>
  <c r="L619" i="4" l="1"/>
  <c r="M619" i="4" l="1"/>
  <c r="O619" i="4" s="1"/>
  <c r="S619" i="4" s="1"/>
  <c r="G620" i="4" l="1"/>
  <c r="Q619" i="4"/>
  <c r="T619" i="4" s="1"/>
  <c r="F620" i="4" s="1"/>
  <c r="N620" i="4" s="1"/>
  <c r="H620" i="4" l="1"/>
  <c r="X620" i="4"/>
  <c r="R619" i="4"/>
  <c r="U619" i="4" l="1"/>
  <c r="I620" i="4" s="1"/>
  <c r="K620" i="4" s="1"/>
  <c r="V619" i="4"/>
  <c r="J620" i="4" s="1"/>
  <c r="Y620" i="4" s="1"/>
  <c r="L620" i="4" l="1"/>
  <c r="M620" i="4" l="1"/>
  <c r="O620" i="4" s="1"/>
  <c r="S620" i="4" s="1"/>
  <c r="Q620" i="4" l="1"/>
  <c r="T620" i="4" s="1"/>
  <c r="F621" i="4" s="1"/>
  <c r="N621" i="4" s="1"/>
  <c r="G621" i="4"/>
  <c r="H621" i="4" l="1"/>
  <c r="R620" i="4"/>
  <c r="X621" i="4"/>
  <c r="U620" i="4" l="1"/>
  <c r="I621" i="4" s="1"/>
  <c r="K621" i="4" s="1"/>
  <c r="V620" i="4"/>
  <c r="J621" i="4" s="1"/>
  <c r="Y621" i="4" s="1"/>
  <c r="L621" i="4" l="1"/>
  <c r="M621" i="4" l="1"/>
  <c r="O621" i="4" s="1"/>
  <c r="S621" i="4" s="1"/>
  <c r="G622" i="4" l="1"/>
  <c r="Q621" i="4"/>
  <c r="T621" i="4" s="1"/>
  <c r="F622" i="4" s="1"/>
  <c r="N622" i="4" s="1"/>
  <c r="H622" i="4" l="1"/>
  <c r="R621" i="4"/>
  <c r="V621" i="4" s="1"/>
  <c r="J622" i="4" s="1"/>
  <c r="Y622" i="4" s="1"/>
  <c r="U621" i="4"/>
  <c r="I622" i="4" s="1"/>
  <c r="K622" i="4" s="1"/>
  <c r="X622" i="4"/>
  <c r="L622" i="4" l="1"/>
  <c r="M622" i="4" l="1"/>
  <c r="O622" i="4" s="1"/>
  <c r="S622" i="4" s="1"/>
  <c r="Q622" i="4" l="1"/>
  <c r="T622" i="4" s="1"/>
  <c r="F623" i="4" s="1"/>
  <c r="N623" i="4" s="1"/>
  <c r="G623" i="4"/>
  <c r="H623" i="4" l="1"/>
  <c r="R622" i="4"/>
  <c r="X623" i="4"/>
  <c r="U622" i="4" l="1"/>
  <c r="I623" i="4" s="1"/>
  <c r="K623" i="4" s="1"/>
  <c r="V622" i="4"/>
  <c r="J623" i="4" s="1"/>
  <c r="Y623" i="4" s="1"/>
  <c r="L623" i="4" l="1"/>
  <c r="U623" i="4"/>
  <c r="I624" i="4" s="1"/>
  <c r="L624" i="4" l="1"/>
  <c r="U624" i="4"/>
  <c r="I625" i="4" s="1"/>
  <c r="M623" i="4"/>
  <c r="O623" i="4" s="1"/>
  <c r="S623" i="4" s="1"/>
  <c r="L625" i="4" l="1"/>
  <c r="Q623" i="4"/>
  <c r="T623" i="4" s="1"/>
  <c r="F624" i="4" s="1"/>
  <c r="N624" i="4" s="1"/>
  <c r="G624" i="4"/>
  <c r="H624" i="4" l="1"/>
  <c r="K624" i="4"/>
  <c r="M624" i="4" s="1"/>
  <c r="O624" i="4" s="1"/>
  <c r="X624" i="4"/>
  <c r="R623" i="4"/>
  <c r="V623" i="4" s="1"/>
  <c r="J624" i="4" s="1"/>
  <c r="Y624" i="4" s="1"/>
  <c r="S624" i="4" l="1"/>
  <c r="G625" i="4" s="1"/>
  <c r="Q624" i="4"/>
  <c r="T624" i="4" s="1"/>
  <c r="F625" i="4" s="1"/>
  <c r="N625" i="4" s="1"/>
  <c r="H625" i="4" l="1"/>
  <c r="K625" i="4"/>
  <c r="M625" i="4" s="1"/>
  <c r="O625" i="4" s="1"/>
  <c r="X625" i="4"/>
  <c r="R624" i="4"/>
  <c r="V624" i="4" s="1"/>
  <c r="J625" i="4" s="1"/>
  <c r="Y625" i="4" s="1"/>
  <c r="S625" i="4" l="1"/>
  <c r="G626" i="4" s="1"/>
  <c r="Q625" i="4"/>
  <c r="T625" i="4" s="1"/>
  <c r="F626" i="4" s="1"/>
  <c r="N626" i="4" s="1"/>
  <c r="H626" i="4" l="1"/>
  <c r="R625" i="4"/>
  <c r="V625" i="4" s="1"/>
  <c r="J626" i="4" s="1"/>
  <c r="Y626" i="4" s="1"/>
  <c r="U625" i="4"/>
  <c r="I626" i="4" s="1"/>
  <c r="K626" i="4" s="1"/>
  <c r="X626" i="4"/>
  <c r="L626" i="4" l="1"/>
  <c r="M626" i="4" l="1"/>
  <c r="O626" i="4" s="1"/>
  <c r="S626" i="4" l="1"/>
  <c r="G627" i="4" s="1"/>
  <c r="Q626" i="4"/>
  <c r="T626" i="4" s="1"/>
  <c r="F627" i="4" s="1"/>
  <c r="N627" i="4" s="1"/>
  <c r="U626" i="4"/>
  <c r="I627" i="4" s="1"/>
  <c r="K627" i="4" l="1"/>
  <c r="H627" i="4"/>
  <c r="X627" i="4"/>
  <c r="R626" i="4"/>
  <c r="V626" i="4" s="1"/>
  <c r="J627" i="4" s="1"/>
  <c r="Y627" i="4" s="1"/>
  <c r="L627" i="4"/>
  <c r="M627" i="4" l="1"/>
  <c r="O627" i="4" s="1"/>
  <c r="Q627" i="4" s="1"/>
  <c r="T627" i="4" s="1"/>
  <c r="F628" i="4" s="1"/>
  <c r="N628" i="4" s="1"/>
  <c r="S627" i="4" l="1"/>
  <c r="G628" i="4" s="1"/>
  <c r="X628" i="4" s="1"/>
  <c r="H628" i="4"/>
  <c r="R627" i="4"/>
  <c r="U627" i="4" l="1"/>
  <c r="I628" i="4" s="1"/>
  <c r="K628" i="4" s="1"/>
  <c r="V627" i="4"/>
  <c r="J628" i="4" s="1"/>
  <c r="Y628" i="4" s="1"/>
  <c r="L628" i="4" l="1"/>
  <c r="M628" i="4" l="1"/>
  <c r="O628" i="4" s="1"/>
  <c r="S628" i="4" l="1"/>
  <c r="G629" i="4" s="1"/>
  <c r="Q628" i="4"/>
  <c r="T628" i="4" s="1"/>
  <c r="F629" i="4" s="1"/>
  <c r="N629" i="4" s="1"/>
  <c r="H629" i="4" l="1"/>
  <c r="R628" i="4"/>
  <c r="V628" i="4" s="1"/>
  <c r="J629" i="4" s="1"/>
  <c r="Y629" i="4" s="1"/>
  <c r="X629" i="4"/>
  <c r="U628" i="4"/>
  <c r="I629" i="4" s="1"/>
  <c r="K629" i="4" s="1"/>
  <c r="L629" i="4" l="1"/>
  <c r="M629" i="4" l="1"/>
  <c r="O629" i="4" s="1"/>
  <c r="S629" i="4" s="1"/>
  <c r="Q629" i="4" l="1"/>
  <c r="T629" i="4" s="1"/>
  <c r="F630" i="4" s="1"/>
  <c r="N630" i="4" s="1"/>
  <c r="G630" i="4"/>
  <c r="H630" i="4" l="1"/>
  <c r="X630" i="4"/>
  <c r="R629" i="4"/>
  <c r="U629" i="4" l="1"/>
  <c r="I630" i="4" s="1"/>
  <c r="K630" i="4" s="1"/>
  <c r="V629" i="4"/>
  <c r="J630" i="4" s="1"/>
  <c r="Y630" i="4" s="1"/>
  <c r="L630" i="4" l="1"/>
  <c r="M630" i="4" l="1"/>
  <c r="O630" i="4" s="1"/>
  <c r="Q630" i="4" l="1"/>
  <c r="T630" i="4" s="1"/>
  <c r="F631" i="4" s="1"/>
  <c r="N631" i="4" s="1"/>
  <c r="S630" i="4"/>
  <c r="G631" i="4" s="1"/>
  <c r="U630" i="4"/>
  <c r="I631" i="4" s="1"/>
  <c r="H631" i="4" l="1"/>
  <c r="R630" i="4"/>
  <c r="V630" i="4" s="1"/>
  <c r="J631" i="4" s="1"/>
  <c r="Y631" i="4" s="1"/>
  <c r="K631" i="4"/>
  <c r="X631" i="4"/>
  <c r="L631" i="4"/>
  <c r="M631" i="4" l="1"/>
  <c r="O631" i="4" s="1"/>
  <c r="S631" i="4" s="1"/>
  <c r="Q631" i="4" l="1"/>
  <c r="T631" i="4" s="1"/>
  <c r="F632" i="4" s="1"/>
  <c r="N632" i="4" s="1"/>
  <c r="G632" i="4"/>
  <c r="H632" i="4" l="1"/>
  <c r="X632" i="4"/>
  <c r="R631" i="4"/>
  <c r="U631" i="4" l="1"/>
  <c r="I632" i="4" s="1"/>
  <c r="K632" i="4" s="1"/>
  <c r="V631" i="4"/>
  <c r="J632" i="4" s="1"/>
  <c r="Y632" i="4" s="1"/>
  <c r="L632" i="4" l="1"/>
  <c r="M632" i="4" l="1"/>
  <c r="O632" i="4" s="1"/>
  <c r="Q632" i="4" l="1"/>
  <c r="T632" i="4" s="1"/>
  <c r="F633" i="4" s="1"/>
  <c r="N633" i="4" s="1"/>
  <c r="S632" i="4"/>
  <c r="G633" i="4" s="1"/>
  <c r="H633" i="4" l="1"/>
  <c r="X633" i="4"/>
  <c r="R632" i="4"/>
  <c r="V632" i="4" s="1"/>
  <c r="J633" i="4" s="1"/>
  <c r="Y633" i="4" s="1"/>
  <c r="U632" i="4"/>
  <c r="I633" i="4" s="1"/>
  <c r="K633" i="4" s="1"/>
  <c r="L633" i="4" l="1"/>
  <c r="M633" i="4" l="1"/>
  <c r="O633" i="4" s="1"/>
  <c r="Q633" i="4" l="1"/>
  <c r="T633" i="4" s="1"/>
  <c r="F634" i="4" s="1"/>
  <c r="N634" i="4" s="1"/>
  <c r="S633" i="4"/>
  <c r="G634" i="4" s="1"/>
  <c r="R633" i="4" l="1"/>
  <c r="V633" i="4" s="1"/>
  <c r="J634" i="4" s="1"/>
  <c r="Y634" i="4" s="1"/>
  <c r="H634" i="4"/>
  <c r="X634" i="4"/>
  <c r="U633" i="4"/>
  <c r="I634" i="4" s="1"/>
  <c r="K634" i="4" s="1"/>
  <c r="L634" i="4" l="1"/>
  <c r="M634" i="4" l="1"/>
  <c r="O634" i="4" s="1"/>
  <c r="Q634" i="4" l="1"/>
  <c r="T634" i="4" s="1"/>
  <c r="F635" i="4" s="1"/>
  <c r="N635" i="4" s="1"/>
  <c r="S634" i="4"/>
  <c r="G635" i="4" s="1"/>
  <c r="U634" i="4"/>
  <c r="I635" i="4" s="1"/>
  <c r="R634" i="4" l="1"/>
  <c r="V634" i="4" s="1"/>
  <c r="J635" i="4" s="1"/>
  <c r="Y635" i="4" s="1"/>
  <c r="K635" i="4"/>
  <c r="H635" i="4"/>
  <c r="X635" i="4"/>
  <c r="L635" i="4"/>
  <c r="M635" i="4" l="1"/>
  <c r="O635" i="4" s="1"/>
  <c r="S635" i="4" s="1"/>
  <c r="Q635" i="4" l="1"/>
  <c r="T635" i="4" s="1"/>
  <c r="F636" i="4" s="1"/>
  <c r="N636" i="4" s="1"/>
  <c r="G636" i="4"/>
  <c r="H636" i="4" l="1"/>
  <c r="X636" i="4"/>
  <c r="R635" i="4"/>
  <c r="U635" i="4" l="1"/>
  <c r="I636" i="4" s="1"/>
  <c r="K636" i="4" s="1"/>
  <c r="V635" i="4"/>
  <c r="J636" i="4" s="1"/>
  <c r="Y636" i="4" s="1"/>
  <c r="L636" i="4" l="1"/>
  <c r="M636" i="4" l="1"/>
  <c r="O636" i="4" s="1"/>
  <c r="Q636" i="4" l="1"/>
  <c r="T636" i="4" s="1"/>
  <c r="F637" i="4" s="1"/>
  <c r="N637" i="4" s="1"/>
  <c r="S636" i="4"/>
  <c r="G637" i="4" s="1"/>
  <c r="X637" i="4" l="1"/>
  <c r="H637" i="4"/>
  <c r="R636" i="4"/>
  <c r="V636" i="4" s="1"/>
  <c r="J637" i="4" s="1"/>
  <c r="Y637" i="4" s="1"/>
  <c r="U636" i="4"/>
  <c r="I637" i="4" s="1"/>
  <c r="K637" i="4" s="1"/>
  <c r="L637" i="4" l="1"/>
  <c r="M637" i="4" l="1"/>
  <c r="O637" i="4" s="1"/>
  <c r="S637" i="4" l="1"/>
  <c r="G638" i="4" s="1"/>
  <c r="Q637" i="4"/>
  <c r="T637" i="4" s="1"/>
  <c r="F638" i="4" s="1"/>
  <c r="N638" i="4" s="1"/>
  <c r="H638" i="4" l="1"/>
  <c r="R637" i="4"/>
  <c r="V637" i="4" s="1"/>
  <c r="J638" i="4" s="1"/>
  <c r="Y638" i="4" s="1"/>
  <c r="X638" i="4"/>
  <c r="U637" i="4"/>
  <c r="I638" i="4" s="1"/>
  <c r="K638" i="4" s="1"/>
  <c r="L638" i="4" l="1"/>
  <c r="M638" i="4" l="1"/>
  <c r="O638" i="4" s="1"/>
  <c r="S638" i="4" s="1"/>
  <c r="G639" i="4" l="1"/>
  <c r="Q638" i="4"/>
  <c r="T638" i="4" s="1"/>
  <c r="F639" i="4" s="1"/>
  <c r="N639" i="4" s="1"/>
  <c r="H639" i="4" l="1"/>
  <c r="X639" i="4"/>
  <c r="R638" i="4"/>
  <c r="U638" i="4" l="1"/>
  <c r="I639" i="4" s="1"/>
  <c r="K639" i="4" s="1"/>
  <c r="V638" i="4"/>
  <c r="J639" i="4" s="1"/>
  <c r="Y639" i="4" s="1"/>
  <c r="L639" i="4" l="1"/>
  <c r="M639" i="4" l="1"/>
  <c r="O639" i="4" s="1"/>
  <c r="S639" i="4" s="1"/>
  <c r="Q639" i="4" l="1"/>
  <c r="T639" i="4" s="1"/>
  <c r="F640" i="4" s="1"/>
  <c r="N640" i="4" s="1"/>
  <c r="G640" i="4"/>
  <c r="H640" i="4" l="1"/>
  <c r="X640" i="4"/>
  <c r="R639" i="4"/>
  <c r="U639" i="4" l="1"/>
  <c r="I640" i="4" s="1"/>
  <c r="K640" i="4" s="1"/>
  <c r="V639" i="4"/>
  <c r="J640" i="4" s="1"/>
  <c r="Y640" i="4" s="1"/>
  <c r="L640" i="4" l="1"/>
  <c r="U640" i="4"/>
  <c r="I641" i="4" s="1"/>
  <c r="L641" i="4" l="1"/>
  <c r="M640" i="4"/>
  <c r="O640" i="4" s="1"/>
  <c r="S640" i="4" s="1"/>
  <c r="Q640" i="4" l="1"/>
  <c r="T640" i="4" s="1"/>
  <c r="F641" i="4" s="1"/>
  <c r="N641" i="4" s="1"/>
  <c r="G641" i="4"/>
  <c r="H641" i="4" l="1"/>
  <c r="K641" i="4"/>
  <c r="M641" i="4" s="1"/>
  <c r="O641" i="4" s="1"/>
  <c r="R640" i="4"/>
  <c r="V640" i="4" s="1"/>
  <c r="J641" i="4" s="1"/>
  <c r="Y641" i="4" s="1"/>
  <c r="X641" i="4"/>
  <c r="S641" i="4" l="1"/>
  <c r="G642" i="4" s="1"/>
  <c r="Q641" i="4"/>
  <c r="T641" i="4" s="1"/>
  <c r="F642" i="4" s="1"/>
  <c r="N642" i="4" s="1"/>
  <c r="H642" i="4" l="1"/>
  <c r="R641" i="4"/>
  <c r="X642" i="4"/>
  <c r="U641" i="4" l="1"/>
  <c r="I642" i="4" s="1"/>
  <c r="K642" i="4" s="1"/>
  <c r="V641" i="4"/>
  <c r="J642" i="4" s="1"/>
  <c r="Y642" i="4" s="1"/>
  <c r="L642" i="4" l="1"/>
  <c r="M642" i="4" l="1"/>
  <c r="O642" i="4" s="1"/>
  <c r="S642" i="4" s="1"/>
  <c r="Q642" i="4" l="1"/>
  <c r="T642" i="4" s="1"/>
  <c r="F643" i="4" s="1"/>
  <c r="N643" i="4" s="1"/>
  <c r="G643" i="4"/>
  <c r="H643" i="4" l="1"/>
  <c r="R642" i="4"/>
  <c r="X643" i="4"/>
  <c r="U642" i="4" l="1"/>
  <c r="I643" i="4" s="1"/>
  <c r="K643" i="4" s="1"/>
  <c r="V642" i="4"/>
  <c r="J643" i="4" s="1"/>
  <c r="Y643" i="4" s="1"/>
  <c r="L643" i="4" l="1"/>
  <c r="M643" i="4" l="1"/>
  <c r="O643" i="4" s="1"/>
  <c r="Q643" i="4" l="1"/>
  <c r="T643" i="4" s="1"/>
  <c r="F644" i="4" s="1"/>
  <c r="N644" i="4" s="1"/>
  <c r="S643" i="4"/>
  <c r="G644" i="4" s="1"/>
  <c r="H644" i="4" l="1"/>
  <c r="X644" i="4"/>
  <c r="R643" i="4"/>
  <c r="V643" i="4" s="1"/>
  <c r="J644" i="4" s="1"/>
  <c r="Y644" i="4" s="1"/>
  <c r="U643" i="4"/>
  <c r="I644" i="4" s="1"/>
  <c r="K644" i="4" s="1"/>
  <c r="L644" i="4" l="1"/>
  <c r="U644" i="4"/>
  <c r="I645" i="4" s="1"/>
  <c r="M644" i="4" l="1"/>
  <c r="O644" i="4" s="1"/>
  <c r="L645" i="4"/>
  <c r="Q644" i="4" l="1"/>
  <c r="T644" i="4" s="1"/>
  <c r="F645" i="4" s="1"/>
  <c r="N645" i="4" s="1"/>
  <c r="S644" i="4"/>
  <c r="G645" i="4" s="1"/>
  <c r="K645" i="4" l="1"/>
  <c r="M645" i="4" s="1"/>
  <c r="O645" i="4" s="1"/>
  <c r="X645" i="4"/>
  <c r="H645" i="4"/>
  <c r="R644" i="4"/>
  <c r="V644" i="4" s="1"/>
  <c r="J645" i="4" s="1"/>
  <c r="Y645" i="4" s="1"/>
  <c r="S645" i="4" l="1"/>
  <c r="G646" i="4" s="1"/>
  <c r="Q645" i="4"/>
  <c r="T645" i="4" s="1"/>
  <c r="F646" i="4" s="1"/>
  <c r="N646" i="4" s="1"/>
  <c r="X646" i="4" l="1"/>
  <c r="R645" i="4"/>
  <c r="V645" i="4" s="1"/>
  <c r="J646" i="4" s="1"/>
  <c r="Y646" i="4" s="1"/>
  <c r="H646" i="4"/>
  <c r="U645" i="4"/>
  <c r="I646" i="4" s="1"/>
  <c r="K646" i="4" s="1"/>
  <c r="L646" i="4" l="1"/>
  <c r="M646" i="4" l="1"/>
  <c r="O646" i="4" s="1"/>
  <c r="S646" i="4" l="1"/>
  <c r="G647" i="4" s="1"/>
  <c r="Q646" i="4"/>
  <c r="T646" i="4" s="1"/>
  <c r="F647" i="4" s="1"/>
  <c r="N647" i="4" s="1"/>
  <c r="H647" i="4" l="1"/>
  <c r="X647" i="4"/>
  <c r="R646" i="4"/>
  <c r="V646" i="4" s="1"/>
  <c r="J647" i="4" s="1"/>
  <c r="Y647" i="4" s="1"/>
  <c r="U646" i="4"/>
  <c r="I647" i="4" s="1"/>
  <c r="K647" i="4" s="1"/>
  <c r="L647" i="4" l="1"/>
  <c r="M647" i="4" l="1"/>
  <c r="O647" i="4" s="1"/>
  <c r="S647" i="4" s="1"/>
  <c r="Q647" i="4" l="1"/>
  <c r="T647" i="4" s="1"/>
  <c r="F648" i="4" s="1"/>
  <c r="N648" i="4" s="1"/>
  <c r="G648" i="4"/>
  <c r="H648" i="4" l="1"/>
  <c r="R647" i="4"/>
  <c r="V647" i="4" s="1"/>
  <c r="J648" i="4" s="1"/>
  <c r="Y648" i="4" s="1"/>
  <c r="U647" i="4"/>
  <c r="I648" i="4" s="1"/>
  <c r="K648" i="4" s="1"/>
  <c r="X648" i="4"/>
  <c r="L648" i="4" l="1"/>
  <c r="M648" i="4" l="1"/>
  <c r="O648" i="4" s="1"/>
  <c r="S648" i="4" s="1"/>
  <c r="Q648" i="4" l="1"/>
  <c r="T648" i="4" s="1"/>
  <c r="F649" i="4" s="1"/>
  <c r="N649" i="4" s="1"/>
  <c r="G649" i="4"/>
  <c r="H649" i="4" l="1"/>
  <c r="X649" i="4"/>
  <c r="R648" i="4"/>
  <c r="U648" i="4" l="1"/>
  <c r="I649" i="4" s="1"/>
  <c r="K649" i="4" s="1"/>
  <c r="V648" i="4"/>
  <c r="J649" i="4" s="1"/>
  <c r="Y649" i="4" s="1"/>
  <c r="L649" i="4" l="1"/>
  <c r="M649" i="4" l="1"/>
  <c r="O649" i="4" s="1"/>
  <c r="S649" i="4" l="1"/>
  <c r="G650" i="4" s="1"/>
  <c r="Q649" i="4"/>
  <c r="T649" i="4" s="1"/>
  <c r="F650" i="4" s="1"/>
  <c r="N650" i="4" s="1"/>
  <c r="U649" i="4"/>
  <c r="I650" i="4" s="1"/>
  <c r="K650" i="4" l="1"/>
  <c r="H650" i="4"/>
  <c r="X650" i="4"/>
  <c r="R649" i="4"/>
  <c r="V649" i="4" s="1"/>
  <c r="J650" i="4" s="1"/>
  <c r="Y650" i="4" s="1"/>
  <c r="L650" i="4"/>
  <c r="U650" i="4"/>
  <c r="I651" i="4" s="1"/>
  <c r="M650" i="4" l="1"/>
  <c r="O650" i="4" s="1"/>
  <c r="S650" i="4" s="1"/>
  <c r="G651" i="4" s="1"/>
  <c r="L651" i="4"/>
  <c r="Q650" i="4" l="1"/>
  <c r="T650" i="4" s="1"/>
  <c r="F651" i="4" s="1"/>
  <c r="N651" i="4" s="1"/>
  <c r="H651" i="4" l="1"/>
  <c r="X651" i="4"/>
  <c r="R650" i="4"/>
  <c r="V650" i="4" s="1"/>
  <c r="J651" i="4" s="1"/>
  <c r="Y651" i="4" s="1"/>
  <c r="K651" i="4"/>
  <c r="M651" i="4" s="1"/>
  <c r="O651" i="4" s="1"/>
  <c r="Q651" i="4" s="1"/>
  <c r="T651" i="4" s="1"/>
  <c r="F652" i="4" s="1"/>
  <c r="N652" i="4" s="1"/>
  <c r="R651" i="4" l="1"/>
  <c r="V651" i="4" s="1"/>
  <c r="J652" i="4" s="1"/>
  <c r="H652" i="4"/>
  <c r="S651" i="4"/>
  <c r="G652" i="4" s="1"/>
  <c r="X652" i="4" s="1"/>
  <c r="U651" i="4"/>
  <c r="I652" i="4" s="1"/>
  <c r="K652" i="4" s="1"/>
  <c r="Y652" i="4" l="1"/>
  <c r="L652" i="4"/>
  <c r="M652" i="4" s="1"/>
  <c r="O652" i="4" s="1"/>
  <c r="S652" i="4" s="1"/>
  <c r="U652" i="4"/>
  <c r="I653" i="4" s="1"/>
  <c r="L653" i="4" l="1"/>
  <c r="Q652" i="4"/>
  <c r="T652" i="4" s="1"/>
  <c r="F653" i="4" s="1"/>
  <c r="N653" i="4" s="1"/>
  <c r="G653" i="4"/>
  <c r="H653" i="4" l="1"/>
  <c r="K653" i="4"/>
  <c r="M653" i="4" s="1"/>
  <c r="O653" i="4" s="1"/>
  <c r="X653" i="4"/>
  <c r="R652" i="4"/>
  <c r="V652" i="4" s="1"/>
  <c r="J653" i="4" s="1"/>
  <c r="Y653" i="4" s="1"/>
  <c r="S653" i="4" l="1"/>
  <c r="G654" i="4" s="1"/>
  <c r="Q653" i="4"/>
  <c r="T653" i="4" s="1"/>
  <c r="F654" i="4" s="1"/>
  <c r="N654" i="4" s="1"/>
  <c r="H654" i="4" l="1"/>
  <c r="R653" i="4"/>
  <c r="X654" i="4"/>
  <c r="U653" i="4" l="1"/>
  <c r="I654" i="4" s="1"/>
  <c r="K654" i="4" s="1"/>
  <c r="V653" i="4"/>
  <c r="J654" i="4" s="1"/>
  <c r="Y654" i="4" s="1"/>
  <c r="L654" i="4" l="1"/>
  <c r="U654" i="4"/>
  <c r="I655" i="4" s="1"/>
  <c r="L655" i="4" l="1"/>
  <c r="M654" i="4"/>
  <c r="O654" i="4" s="1"/>
  <c r="S654" i="4" s="1"/>
  <c r="Q654" i="4" l="1"/>
  <c r="T654" i="4" s="1"/>
  <c r="F655" i="4" s="1"/>
  <c r="N655" i="4" s="1"/>
  <c r="G655" i="4"/>
  <c r="H655" i="4" l="1"/>
  <c r="K655" i="4"/>
  <c r="M655" i="4" s="1"/>
  <c r="O655" i="4" s="1"/>
  <c r="X655" i="4"/>
  <c r="R654" i="4"/>
  <c r="V654" i="4" s="1"/>
  <c r="J655" i="4" s="1"/>
  <c r="Y655" i="4" s="1"/>
  <c r="S655" i="4" l="1"/>
  <c r="G656" i="4" s="1"/>
  <c r="Q655" i="4"/>
  <c r="T655" i="4" s="1"/>
  <c r="F656" i="4" s="1"/>
  <c r="N656" i="4" s="1"/>
  <c r="H656" i="4" l="1"/>
  <c r="R655" i="4"/>
  <c r="V655" i="4" s="1"/>
  <c r="J656" i="4" s="1"/>
  <c r="Y656" i="4" s="1"/>
  <c r="U655" i="4"/>
  <c r="I656" i="4" s="1"/>
  <c r="K656" i="4" s="1"/>
  <c r="X656" i="4"/>
  <c r="L656" i="4" l="1"/>
  <c r="M656" i="4" l="1"/>
  <c r="O656" i="4" s="1"/>
  <c r="Q656" i="4" l="1"/>
  <c r="T656" i="4" s="1"/>
  <c r="F657" i="4" s="1"/>
  <c r="N657" i="4" s="1"/>
  <c r="S656" i="4"/>
  <c r="G657" i="4" s="1"/>
  <c r="R656" i="4" l="1"/>
  <c r="V656" i="4" s="1"/>
  <c r="J657" i="4" s="1"/>
  <c r="Y657" i="4" s="1"/>
  <c r="H657" i="4"/>
  <c r="X657" i="4"/>
  <c r="U656" i="4"/>
  <c r="I657" i="4" s="1"/>
  <c r="K657" i="4" s="1"/>
  <c r="L657" i="4" l="1"/>
  <c r="M657" i="4" l="1"/>
  <c r="O657" i="4" s="1"/>
  <c r="S657" i="4" s="1"/>
  <c r="G658" i="4" l="1"/>
  <c r="Q657" i="4"/>
  <c r="T657" i="4" s="1"/>
  <c r="F658" i="4" s="1"/>
  <c r="N658" i="4" s="1"/>
  <c r="H658" i="4" l="1"/>
  <c r="R657" i="4"/>
  <c r="X658" i="4"/>
  <c r="U657" i="4" l="1"/>
  <c r="I658" i="4" s="1"/>
  <c r="K658" i="4" s="1"/>
  <c r="V657" i="4"/>
  <c r="J658" i="4" s="1"/>
  <c r="Y658" i="4" s="1"/>
  <c r="L658" i="4" l="1"/>
  <c r="M658" i="4" l="1"/>
  <c r="O658" i="4" s="1"/>
  <c r="S658" i="4" l="1"/>
  <c r="G659" i="4" s="1"/>
  <c r="Q658" i="4"/>
  <c r="T658" i="4" s="1"/>
  <c r="F659" i="4" s="1"/>
  <c r="N659" i="4" s="1"/>
  <c r="H659" i="4" l="1"/>
  <c r="X659" i="4"/>
  <c r="R658" i="4"/>
  <c r="V658" i="4" s="1"/>
  <c r="J659" i="4" s="1"/>
  <c r="Y659" i="4" s="1"/>
  <c r="U658" i="4"/>
  <c r="I659" i="4" s="1"/>
  <c r="K659" i="4" s="1"/>
  <c r="L659" i="4" l="1"/>
  <c r="U659" i="4"/>
  <c r="I660" i="4" s="1"/>
  <c r="L660" i="4" l="1"/>
  <c r="M659" i="4"/>
  <c r="O659" i="4" s="1"/>
  <c r="S659" i="4" s="1"/>
  <c r="Q659" i="4" l="1"/>
  <c r="T659" i="4" s="1"/>
  <c r="F660" i="4" s="1"/>
  <c r="N660" i="4" s="1"/>
  <c r="G660" i="4"/>
  <c r="H660" i="4" l="1"/>
  <c r="K660" i="4"/>
  <c r="M660" i="4" s="1"/>
  <c r="O660" i="4" s="1"/>
  <c r="X660" i="4"/>
  <c r="R659" i="4"/>
  <c r="V659" i="4" s="1"/>
  <c r="J660" i="4" s="1"/>
  <c r="Y660" i="4" s="1"/>
  <c r="S660" i="4" l="1"/>
  <c r="G661" i="4" s="1"/>
  <c r="Q660" i="4"/>
  <c r="T660" i="4" s="1"/>
  <c r="F661" i="4" s="1"/>
  <c r="N661" i="4" s="1"/>
  <c r="H661" i="4" l="1"/>
  <c r="X661" i="4"/>
  <c r="R660" i="4"/>
  <c r="U660" i="4" l="1"/>
  <c r="I661" i="4" s="1"/>
  <c r="K661" i="4" s="1"/>
  <c r="V660" i="4"/>
  <c r="J661" i="4" s="1"/>
  <c r="Y661" i="4" s="1"/>
  <c r="L661" i="4" l="1"/>
  <c r="M661" i="4" l="1"/>
  <c r="O661" i="4" s="1"/>
  <c r="S661" i="4" l="1"/>
  <c r="G662" i="4" s="1"/>
  <c r="Q661" i="4"/>
  <c r="T661" i="4" s="1"/>
  <c r="F662" i="4" s="1"/>
  <c r="N662" i="4" s="1"/>
  <c r="U661" i="4"/>
  <c r="I662" i="4" s="1"/>
  <c r="H662" i="4" l="1"/>
  <c r="K662" i="4"/>
  <c r="X662" i="4"/>
  <c r="R661" i="4"/>
  <c r="V661" i="4" s="1"/>
  <c r="J662" i="4" s="1"/>
  <c r="Y662" i="4" s="1"/>
  <c r="L662" i="4"/>
  <c r="U662" i="4"/>
  <c r="I663" i="4" s="1"/>
  <c r="M662" i="4" l="1"/>
  <c r="O662" i="4" s="1"/>
  <c r="Q662" i="4" s="1"/>
  <c r="T662" i="4" s="1"/>
  <c r="F663" i="4" s="1"/>
  <c r="N663" i="4" s="1"/>
  <c r="L663" i="4"/>
  <c r="S662" i="4" l="1"/>
  <c r="G663" i="4" s="1"/>
  <c r="X663" i="4" s="1"/>
  <c r="H663" i="4"/>
  <c r="K663" i="4"/>
  <c r="M663" i="4" s="1"/>
  <c r="O663" i="4" s="1"/>
  <c r="R662" i="4"/>
  <c r="V662" i="4" s="1"/>
  <c r="J663" i="4" s="1"/>
  <c r="Y663" i="4" l="1"/>
  <c r="Q663" i="4"/>
  <c r="T663" i="4" s="1"/>
  <c r="F664" i="4" s="1"/>
  <c r="N664" i="4" s="1"/>
  <c r="S663" i="4"/>
  <c r="G664" i="4" s="1"/>
  <c r="U663" i="4"/>
  <c r="I664" i="4" s="1"/>
  <c r="K664" i="4" l="1"/>
  <c r="R663" i="4"/>
  <c r="V663" i="4" s="1"/>
  <c r="J664" i="4" s="1"/>
  <c r="Y664" i="4" s="1"/>
  <c r="X664" i="4"/>
  <c r="H664" i="4"/>
  <c r="L664" i="4"/>
  <c r="M664" i="4" l="1"/>
  <c r="O664" i="4" s="1"/>
  <c r="Q664" i="4" l="1"/>
  <c r="T664" i="4" s="1"/>
  <c r="F665" i="4" s="1"/>
  <c r="N665" i="4" s="1"/>
  <c r="S664" i="4"/>
  <c r="G665" i="4" s="1"/>
  <c r="H665" i="4" l="1"/>
  <c r="X665" i="4"/>
  <c r="R664" i="4"/>
  <c r="V664" i="4" s="1"/>
  <c r="J665" i="4" s="1"/>
  <c r="Y665" i="4" s="1"/>
  <c r="U664" i="4"/>
  <c r="I665" i="4" s="1"/>
  <c r="K665" i="4" s="1"/>
  <c r="L665" i="4" l="1"/>
  <c r="M665" i="4" l="1"/>
  <c r="O665" i="4" s="1"/>
  <c r="S665" i="4" s="1"/>
  <c r="Q665" i="4" l="1"/>
  <c r="T665" i="4" s="1"/>
  <c r="F666" i="4" s="1"/>
  <c r="N666" i="4" s="1"/>
  <c r="G666" i="4"/>
  <c r="H666" i="4" l="1"/>
  <c r="X666" i="4"/>
  <c r="R665" i="4"/>
  <c r="U665" i="4" l="1"/>
  <c r="I666" i="4" s="1"/>
  <c r="K666" i="4" s="1"/>
  <c r="V665" i="4"/>
  <c r="J666" i="4" s="1"/>
  <c r="Y666" i="4" s="1"/>
  <c r="L666" i="4" l="1"/>
  <c r="M666" i="4" l="1"/>
  <c r="O666" i="4" s="1"/>
  <c r="S666" i="4" s="1"/>
  <c r="G667" i="4" l="1"/>
  <c r="Q666" i="4"/>
  <c r="T666" i="4" s="1"/>
  <c r="F667" i="4" s="1"/>
  <c r="N667" i="4" s="1"/>
  <c r="H667" i="4" l="1"/>
  <c r="R666" i="4"/>
  <c r="V666" i="4" s="1"/>
  <c r="J667" i="4" s="1"/>
  <c r="Y667" i="4" s="1"/>
  <c r="U666" i="4"/>
  <c r="I667" i="4" s="1"/>
  <c r="K667" i="4" s="1"/>
  <c r="X667" i="4"/>
  <c r="L667" i="4" l="1"/>
  <c r="M667" i="4" l="1"/>
  <c r="O667" i="4" s="1"/>
  <c r="Q667" i="4" l="1"/>
  <c r="T667" i="4" s="1"/>
  <c r="F668" i="4" s="1"/>
  <c r="N668" i="4" s="1"/>
  <c r="S667" i="4"/>
  <c r="G668" i="4" s="1"/>
  <c r="H668" i="4" l="1"/>
  <c r="X668" i="4"/>
  <c r="R667" i="4"/>
  <c r="V667" i="4" s="1"/>
  <c r="J668" i="4" s="1"/>
  <c r="Y668" i="4" s="1"/>
  <c r="U667" i="4"/>
  <c r="I668" i="4" s="1"/>
  <c r="K668" i="4" s="1"/>
  <c r="L668" i="4" l="1"/>
  <c r="M668" i="4" l="1"/>
  <c r="O668" i="4" s="1"/>
  <c r="Q668" i="4" l="1"/>
  <c r="T668" i="4" s="1"/>
  <c r="F669" i="4" s="1"/>
  <c r="N669" i="4" s="1"/>
  <c r="S668" i="4"/>
  <c r="G669" i="4" s="1"/>
  <c r="U668" i="4"/>
  <c r="I669" i="4" s="1"/>
  <c r="K669" i="4" l="1"/>
  <c r="X669" i="4"/>
  <c r="R668" i="4"/>
  <c r="V668" i="4" s="1"/>
  <c r="J669" i="4" s="1"/>
  <c r="Y669" i="4" s="1"/>
  <c r="H669" i="4"/>
  <c r="L669" i="4"/>
  <c r="M669" i="4" l="1"/>
  <c r="O669" i="4" s="1"/>
  <c r="S669" i="4" l="1"/>
  <c r="G670" i="4" s="1"/>
  <c r="Q669" i="4"/>
  <c r="T669" i="4" s="1"/>
  <c r="F670" i="4" s="1"/>
  <c r="N670" i="4" s="1"/>
  <c r="H670" i="4" l="1"/>
  <c r="X670" i="4"/>
  <c r="R669" i="4"/>
  <c r="V669" i="4" s="1"/>
  <c r="J670" i="4" s="1"/>
  <c r="Y670" i="4" s="1"/>
  <c r="U669" i="4"/>
  <c r="I670" i="4" s="1"/>
  <c r="K670" i="4" s="1"/>
  <c r="L670" i="4" l="1"/>
  <c r="U670" i="4"/>
  <c r="I671" i="4" s="1"/>
  <c r="L671" i="4" l="1"/>
  <c r="M670" i="4"/>
  <c r="O670" i="4" s="1"/>
  <c r="S670" i="4" s="1"/>
  <c r="Q670" i="4" l="1"/>
  <c r="T670" i="4" s="1"/>
  <c r="F671" i="4" s="1"/>
  <c r="N671" i="4" s="1"/>
  <c r="G671" i="4"/>
  <c r="H671" i="4" l="1"/>
  <c r="K671" i="4"/>
  <c r="M671" i="4" s="1"/>
  <c r="O671" i="4" s="1"/>
  <c r="R670" i="4"/>
  <c r="V670" i="4" s="1"/>
  <c r="J671" i="4" s="1"/>
  <c r="Y671" i="4" s="1"/>
  <c r="X671" i="4"/>
  <c r="S671" i="4" l="1"/>
  <c r="G672" i="4" s="1"/>
  <c r="Q671" i="4"/>
  <c r="T671" i="4" s="1"/>
  <c r="F672" i="4" s="1"/>
  <c r="N672" i="4" s="1"/>
  <c r="H672" i="4" l="1"/>
  <c r="R671" i="4"/>
  <c r="X672" i="4"/>
  <c r="U671" i="4" l="1"/>
  <c r="I672" i="4" s="1"/>
  <c r="K672" i="4" s="1"/>
  <c r="V671" i="4"/>
  <c r="J672" i="4" s="1"/>
  <c r="Y672" i="4" s="1"/>
  <c r="L672" i="4" l="1"/>
  <c r="M672" i="4" l="1"/>
  <c r="O672" i="4" s="1"/>
  <c r="S672" i="4" l="1"/>
  <c r="G673" i="4" s="1"/>
  <c r="Q672" i="4"/>
  <c r="T672" i="4" s="1"/>
  <c r="F673" i="4" s="1"/>
  <c r="N673" i="4" s="1"/>
  <c r="U672" i="4"/>
  <c r="I673" i="4" s="1"/>
  <c r="K673" i="4" l="1"/>
  <c r="H673" i="4"/>
  <c r="X673" i="4"/>
  <c r="R672" i="4"/>
  <c r="V672" i="4" s="1"/>
  <c r="J673" i="4" s="1"/>
  <c r="Y673" i="4" s="1"/>
  <c r="L673" i="4"/>
  <c r="M673" i="4" l="1"/>
  <c r="O673" i="4" s="1"/>
  <c r="S673" i="4" s="1"/>
  <c r="Q673" i="4" l="1"/>
  <c r="T673" i="4" s="1"/>
  <c r="F674" i="4" s="1"/>
  <c r="N674" i="4" s="1"/>
  <c r="G674" i="4"/>
  <c r="U673" i="4"/>
  <c r="I674" i="4" s="1"/>
  <c r="K674" i="4" l="1"/>
  <c r="H674" i="4"/>
  <c r="R673" i="4"/>
  <c r="V673" i="4" s="1"/>
  <c r="J674" i="4" s="1"/>
  <c r="Y674" i="4" s="1"/>
  <c r="X674" i="4"/>
  <c r="L674" i="4"/>
  <c r="U674" i="4"/>
  <c r="I675" i="4" s="1"/>
  <c r="M674" i="4" l="1"/>
  <c r="O674" i="4" s="1"/>
  <c r="Q674" i="4" s="1"/>
  <c r="T674" i="4" s="1"/>
  <c r="F675" i="4" s="1"/>
  <c r="N675" i="4" s="1"/>
  <c r="L675" i="4"/>
  <c r="S674" i="4" l="1"/>
  <c r="G675" i="4" s="1"/>
  <c r="X675" i="4" s="1"/>
  <c r="H675" i="4"/>
  <c r="K675" i="4"/>
  <c r="M675" i="4" s="1"/>
  <c r="O675" i="4" s="1"/>
  <c r="R674" i="4"/>
  <c r="V674" i="4" s="1"/>
  <c r="J675" i="4" s="1"/>
  <c r="Y675" i="4" l="1"/>
  <c r="S675" i="4"/>
  <c r="G676" i="4" s="1"/>
  <c r="Q675" i="4"/>
  <c r="T675" i="4" s="1"/>
  <c r="F676" i="4" s="1"/>
  <c r="N676" i="4" s="1"/>
  <c r="X676" i="4" l="1"/>
  <c r="R675" i="4"/>
  <c r="V675" i="4" s="1"/>
  <c r="J676" i="4" s="1"/>
  <c r="Y676" i="4" s="1"/>
  <c r="H676" i="4"/>
  <c r="U675" i="4"/>
  <c r="I676" i="4" s="1"/>
  <c r="K676" i="4" s="1"/>
  <c r="L676" i="4" l="1"/>
  <c r="U676" i="4"/>
  <c r="I677" i="4" s="1"/>
  <c r="M676" i="4" l="1"/>
  <c r="O676" i="4" s="1"/>
  <c r="L677" i="4"/>
  <c r="Q676" i="4" l="1"/>
  <c r="T676" i="4" s="1"/>
  <c r="F677" i="4" s="1"/>
  <c r="N677" i="4" s="1"/>
  <c r="S676" i="4"/>
  <c r="G677" i="4" s="1"/>
  <c r="R676" i="4" l="1"/>
  <c r="V676" i="4" s="1"/>
  <c r="J677" i="4" s="1"/>
  <c r="Y677" i="4" s="1"/>
  <c r="X677" i="4"/>
  <c r="K677" i="4"/>
  <c r="M677" i="4" s="1"/>
  <c r="O677" i="4" s="1"/>
  <c r="H677" i="4"/>
  <c r="S677" i="4" l="1"/>
  <c r="G678" i="4" s="1"/>
  <c r="Q677" i="4"/>
  <c r="T677" i="4" s="1"/>
  <c r="F678" i="4" s="1"/>
  <c r="N678" i="4" s="1"/>
  <c r="X678" i="4" l="1"/>
  <c r="R677" i="4"/>
  <c r="V677" i="4" s="1"/>
  <c r="J678" i="4" s="1"/>
  <c r="Y678" i="4" s="1"/>
  <c r="H678" i="4"/>
  <c r="U677" i="4"/>
  <c r="I678" i="4" s="1"/>
  <c r="K678" i="4" s="1"/>
  <c r="L678" i="4" l="1"/>
  <c r="M678" i="4" l="1"/>
  <c r="O678" i="4" s="1"/>
  <c r="Q678" i="4" l="1"/>
  <c r="T678" i="4" s="1"/>
  <c r="F679" i="4" s="1"/>
  <c r="N679" i="4" s="1"/>
  <c r="S678" i="4"/>
  <c r="G679" i="4" s="1"/>
  <c r="H679" i="4" l="1"/>
  <c r="X679" i="4"/>
  <c r="R678" i="4"/>
  <c r="V678" i="4" s="1"/>
  <c r="J679" i="4" s="1"/>
  <c r="Y679" i="4" s="1"/>
  <c r="U678" i="4"/>
  <c r="I679" i="4" s="1"/>
  <c r="K679" i="4" s="1"/>
  <c r="L679" i="4" l="1"/>
  <c r="M679" i="4" l="1"/>
  <c r="O679" i="4" s="1"/>
  <c r="Q679" i="4" l="1"/>
  <c r="T679" i="4" s="1"/>
  <c r="F680" i="4" s="1"/>
  <c r="N680" i="4" s="1"/>
  <c r="S679" i="4"/>
  <c r="G680" i="4" s="1"/>
  <c r="X680" i="4" l="1"/>
  <c r="R679" i="4"/>
  <c r="V679" i="4" s="1"/>
  <c r="J680" i="4" s="1"/>
  <c r="Y680" i="4" s="1"/>
  <c r="H680" i="4"/>
  <c r="U679" i="4"/>
  <c r="I680" i="4" s="1"/>
  <c r="K680" i="4" s="1"/>
  <c r="L680" i="4" l="1"/>
  <c r="M680" i="4" l="1"/>
  <c r="O680" i="4" s="1"/>
  <c r="S680" i="4" s="1"/>
  <c r="Q680" i="4" l="1"/>
  <c r="T680" i="4" s="1"/>
  <c r="F681" i="4" s="1"/>
  <c r="N681" i="4" s="1"/>
  <c r="G681" i="4"/>
  <c r="H681" i="4" l="1"/>
  <c r="X681" i="4"/>
  <c r="R680" i="4"/>
  <c r="U680" i="4" l="1"/>
  <c r="I681" i="4" s="1"/>
  <c r="K681" i="4" s="1"/>
  <c r="V680" i="4"/>
  <c r="J681" i="4" s="1"/>
  <c r="Y681" i="4" s="1"/>
  <c r="L681" i="4" l="1"/>
  <c r="U681" i="4"/>
  <c r="I682" i="4" s="1"/>
  <c r="L682" i="4" l="1"/>
  <c r="M681" i="4"/>
  <c r="O681" i="4" s="1"/>
  <c r="S681" i="4" s="1"/>
  <c r="Q681" i="4" l="1"/>
  <c r="T681" i="4" s="1"/>
  <c r="F682" i="4" s="1"/>
  <c r="N682" i="4" s="1"/>
  <c r="G682" i="4"/>
  <c r="H682" i="4" l="1"/>
  <c r="K682" i="4"/>
  <c r="M682" i="4" s="1"/>
  <c r="O682" i="4" s="1"/>
  <c r="R681" i="4"/>
  <c r="V681" i="4" s="1"/>
  <c r="J682" i="4" s="1"/>
  <c r="Y682" i="4" s="1"/>
  <c r="X682" i="4"/>
  <c r="S682" i="4" l="1"/>
  <c r="G683" i="4" s="1"/>
  <c r="Q682" i="4"/>
  <c r="T682" i="4" s="1"/>
  <c r="F683" i="4" s="1"/>
  <c r="N683" i="4" s="1"/>
  <c r="H683" i="4" l="1"/>
  <c r="X683" i="4"/>
  <c r="R682" i="4"/>
  <c r="U682" i="4" l="1"/>
  <c r="I683" i="4" s="1"/>
  <c r="K683" i="4" s="1"/>
  <c r="V682" i="4"/>
  <c r="J683" i="4" s="1"/>
  <c r="Y683" i="4" s="1"/>
  <c r="L683" i="4" l="1"/>
  <c r="M683" i="4" s="1"/>
  <c r="O683" i="4" s="1"/>
  <c r="S683" i="4" s="1"/>
  <c r="Q683" i="4" l="1"/>
  <c r="T683" i="4" s="1"/>
  <c r="F684" i="4" s="1"/>
  <c r="N684" i="4" s="1"/>
  <c r="G684" i="4"/>
  <c r="H684" i="4" l="1"/>
  <c r="X684" i="4"/>
  <c r="R683" i="4"/>
  <c r="U683" i="4" l="1"/>
  <c r="I684" i="4" s="1"/>
  <c r="K684" i="4" s="1"/>
  <c r="V683" i="4"/>
  <c r="J684" i="4" s="1"/>
  <c r="Y684" i="4" s="1"/>
  <c r="L684" i="4" l="1"/>
  <c r="U684" i="4"/>
  <c r="I685" i="4" s="1"/>
  <c r="M684" i="4" l="1"/>
  <c r="O684" i="4" s="1"/>
  <c r="L685" i="4"/>
  <c r="Q684" i="4" l="1"/>
  <c r="T684" i="4" s="1"/>
  <c r="F685" i="4" s="1"/>
  <c r="N685" i="4" s="1"/>
  <c r="S684" i="4"/>
  <c r="G685" i="4" s="1"/>
  <c r="R684" i="4" l="1"/>
  <c r="V684" i="4" s="1"/>
  <c r="J685" i="4" s="1"/>
  <c r="Y685" i="4" s="1"/>
  <c r="K685" i="4"/>
  <c r="M685" i="4" s="1"/>
  <c r="O685" i="4" s="1"/>
  <c r="Q685" i="4" s="1"/>
  <c r="T685" i="4" s="1"/>
  <c r="F686" i="4" s="1"/>
  <c r="N686" i="4" s="1"/>
  <c r="H685" i="4"/>
  <c r="X685" i="4"/>
  <c r="S685" i="4" l="1"/>
  <c r="G686" i="4" s="1"/>
  <c r="X686" i="4" s="1"/>
  <c r="H686" i="4"/>
  <c r="R685" i="4"/>
  <c r="U685" i="4" l="1"/>
  <c r="I686" i="4" s="1"/>
  <c r="K686" i="4" s="1"/>
  <c r="V685" i="4"/>
  <c r="J686" i="4" s="1"/>
  <c r="Y686" i="4" s="1"/>
  <c r="L686" i="4" l="1"/>
  <c r="M686" i="4" l="1"/>
  <c r="O686" i="4" s="1"/>
  <c r="Q686" i="4" l="1"/>
  <c r="T686" i="4" s="1"/>
  <c r="F687" i="4" s="1"/>
  <c r="N687" i="4" s="1"/>
  <c r="S686" i="4"/>
  <c r="G687" i="4" s="1"/>
  <c r="R686" i="4" l="1"/>
  <c r="V686" i="4" s="1"/>
  <c r="J687" i="4" s="1"/>
  <c r="Y687" i="4" s="1"/>
  <c r="H687" i="4"/>
  <c r="X687" i="4"/>
  <c r="U686" i="4"/>
  <c r="I687" i="4" s="1"/>
  <c r="K687" i="4" s="1"/>
  <c r="L687" i="4" l="1"/>
  <c r="M687" i="4" l="1"/>
  <c r="O687" i="4" s="1"/>
  <c r="S687" i="4" l="1"/>
  <c r="G688" i="4" s="1"/>
  <c r="Q687" i="4"/>
  <c r="T687" i="4" s="1"/>
  <c r="F688" i="4" s="1"/>
  <c r="N688" i="4" s="1"/>
  <c r="H688" i="4" l="1"/>
  <c r="R687" i="4"/>
  <c r="V687" i="4" s="1"/>
  <c r="J688" i="4" s="1"/>
  <c r="Y688" i="4" s="1"/>
  <c r="X688" i="4"/>
  <c r="U687" i="4"/>
  <c r="I688" i="4" s="1"/>
  <c r="K688" i="4" s="1"/>
  <c r="L688" i="4" l="1"/>
  <c r="M688" i="4" s="1"/>
  <c r="O688" i="4" s="1"/>
  <c r="S688" i="4" s="1"/>
  <c r="Q688" i="4" l="1"/>
  <c r="T688" i="4" s="1"/>
  <c r="F689" i="4" s="1"/>
  <c r="N689" i="4" s="1"/>
  <c r="G689" i="4"/>
  <c r="H689" i="4" l="1"/>
  <c r="R688" i="4"/>
  <c r="X689" i="4"/>
  <c r="U688" i="4" l="1"/>
  <c r="I689" i="4" s="1"/>
  <c r="K689" i="4" s="1"/>
  <c r="V688" i="4"/>
  <c r="J689" i="4" s="1"/>
  <c r="Y689" i="4" s="1"/>
  <c r="L689" i="4" l="1"/>
  <c r="M689" i="4" l="1"/>
  <c r="O689" i="4" s="1"/>
  <c r="Q689" i="4" l="1"/>
  <c r="T689" i="4" s="1"/>
  <c r="F690" i="4" s="1"/>
  <c r="N690" i="4" s="1"/>
  <c r="S689" i="4"/>
  <c r="G690" i="4" s="1"/>
  <c r="X690" i="4" l="1"/>
  <c r="R689" i="4"/>
  <c r="V689" i="4" s="1"/>
  <c r="J690" i="4" s="1"/>
  <c r="Y690" i="4" s="1"/>
  <c r="H690" i="4"/>
  <c r="U689" i="4"/>
  <c r="I690" i="4" s="1"/>
  <c r="K690" i="4" s="1"/>
  <c r="L690" i="4" l="1"/>
  <c r="M690" i="4" l="1"/>
  <c r="O690" i="4" s="1"/>
  <c r="S690" i="4" s="1"/>
  <c r="Q690" i="4" l="1"/>
  <c r="T690" i="4" s="1"/>
  <c r="F691" i="4" s="1"/>
  <c r="N691" i="4" s="1"/>
  <c r="G691" i="4"/>
  <c r="H691" i="4" l="1"/>
  <c r="R690" i="4"/>
  <c r="V690" i="4" s="1"/>
  <c r="J691" i="4" s="1"/>
  <c r="Y691" i="4" s="1"/>
  <c r="X691" i="4"/>
  <c r="U690" i="4"/>
  <c r="I691" i="4" s="1"/>
  <c r="K691" i="4" s="1"/>
  <c r="L691" i="4" l="1"/>
  <c r="M691" i="4" l="1"/>
  <c r="O691" i="4" s="1"/>
  <c r="S691" i="4" l="1"/>
  <c r="G692" i="4" s="1"/>
  <c r="Q691" i="4"/>
  <c r="T691" i="4" s="1"/>
  <c r="F692" i="4" s="1"/>
  <c r="N692" i="4" s="1"/>
  <c r="H692" i="4" l="1"/>
  <c r="X692" i="4"/>
  <c r="R691" i="4"/>
  <c r="V691" i="4" s="1"/>
  <c r="J692" i="4" s="1"/>
  <c r="Y692" i="4" s="1"/>
  <c r="U691" i="4"/>
  <c r="I692" i="4" s="1"/>
  <c r="K692" i="4" s="1"/>
  <c r="L692" i="4" l="1"/>
  <c r="M692" i="4" l="1"/>
  <c r="O692" i="4" s="1"/>
  <c r="S692" i="4" l="1"/>
  <c r="G693" i="4" s="1"/>
  <c r="Q692" i="4"/>
  <c r="T692" i="4" s="1"/>
  <c r="F693" i="4" s="1"/>
  <c r="N693" i="4" s="1"/>
  <c r="H693" i="4" l="1"/>
  <c r="X693" i="4"/>
  <c r="R692" i="4"/>
  <c r="V692" i="4" s="1"/>
  <c r="J693" i="4" s="1"/>
  <c r="Y693" i="4" s="1"/>
  <c r="U692" i="4"/>
  <c r="I693" i="4" s="1"/>
  <c r="K693" i="4" s="1"/>
  <c r="L693" i="4" l="1"/>
  <c r="M693" i="4" l="1"/>
  <c r="O693" i="4" s="1"/>
  <c r="Q693" i="4" l="1"/>
  <c r="T693" i="4" s="1"/>
  <c r="F694" i="4" s="1"/>
  <c r="N694" i="4" s="1"/>
  <c r="S693" i="4"/>
  <c r="G694" i="4" s="1"/>
  <c r="H694" i="4" l="1"/>
  <c r="X694" i="4"/>
  <c r="R693" i="4"/>
  <c r="V693" i="4" s="1"/>
  <c r="J694" i="4" s="1"/>
  <c r="Y694" i="4" s="1"/>
  <c r="U693" i="4"/>
  <c r="I694" i="4" s="1"/>
  <c r="K694" i="4" s="1"/>
  <c r="L694" i="4" l="1"/>
  <c r="M694" i="4" l="1"/>
  <c r="O694" i="4" s="1"/>
  <c r="S694" i="4" s="1"/>
  <c r="Q694" i="4" l="1"/>
  <c r="T694" i="4" s="1"/>
  <c r="F695" i="4" s="1"/>
  <c r="N695" i="4" s="1"/>
  <c r="G695" i="4"/>
  <c r="H695" i="4" l="1"/>
  <c r="X695" i="4"/>
  <c r="R694" i="4"/>
  <c r="U694" i="4" l="1"/>
  <c r="I695" i="4" s="1"/>
  <c r="K695" i="4" s="1"/>
  <c r="V694" i="4"/>
  <c r="J695" i="4" s="1"/>
  <c r="Y695" i="4" s="1"/>
  <c r="L695" i="4" l="1"/>
  <c r="M695" i="4" l="1"/>
  <c r="O695" i="4" s="1"/>
  <c r="S695" i="4" s="1"/>
  <c r="G696" i="4" l="1"/>
  <c r="Q695" i="4"/>
  <c r="T695" i="4" s="1"/>
  <c r="F696" i="4" s="1"/>
  <c r="N696" i="4" s="1"/>
  <c r="H696" i="4" l="1"/>
  <c r="R695" i="4"/>
  <c r="V695" i="4" s="1"/>
  <c r="J696" i="4" s="1"/>
  <c r="Y696" i="4" s="1"/>
  <c r="U695" i="4"/>
  <c r="I696" i="4" s="1"/>
  <c r="K696" i="4" s="1"/>
  <c r="X696" i="4"/>
  <c r="L696" i="4" l="1"/>
  <c r="M696" i="4" s="1"/>
  <c r="O696" i="4" s="1"/>
  <c r="S696" i="4" s="1"/>
  <c r="Q696" i="4" l="1"/>
  <c r="T696" i="4" s="1"/>
  <c r="F697" i="4" s="1"/>
  <c r="N697" i="4" s="1"/>
  <c r="G697" i="4"/>
  <c r="H697" i="4" l="1"/>
  <c r="R696" i="4"/>
  <c r="X697" i="4"/>
  <c r="U696" i="4" l="1"/>
  <c r="I697" i="4" s="1"/>
  <c r="K697" i="4" s="1"/>
  <c r="V696" i="4"/>
  <c r="J697" i="4" s="1"/>
  <c r="Y697" i="4" s="1"/>
  <c r="L697" i="4" l="1"/>
  <c r="M697" i="4" s="1"/>
  <c r="O697" i="4" s="1"/>
  <c r="S697" i="4" s="1"/>
  <c r="U697" i="4"/>
  <c r="I698" i="4" s="1"/>
  <c r="L698" i="4" l="1"/>
  <c r="Q697" i="4"/>
  <c r="T697" i="4" s="1"/>
  <c r="F698" i="4" s="1"/>
  <c r="N698" i="4" s="1"/>
  <c r="G698" i="4"/>
  <c r="H698" i="4" l="1"/>
  <c r="K698" i="4"/>
  <c r="M698" i="4" s="1"/>
  <c r="O698" i="4" s="1"/>
  <c r="X698" i="4"/>
  <c r="R697" i="4"/>
  <c r="V697" i="4" s="1"/>
  <c r="J698" i="4" s="1"/>
  <c r="Y698" i="4" s="1"/>
  <c r="S698" i="4" l="1"/>
  <c r="G699" i="4" s="1"/>
  <c r="Q698" i="4"/>
  <c r="T698" i="4" s="1"/>
  <c r="F699" i="4" s="1"/>
  <c r="N699" i="4" s="1"/>
  <c r="H699" i="4" l="1"/>
  <c r="R698" i="4"/>
  <c r="X699" i="4"/>
  <c r="U698" i="4" l="1"/>
  <c r="I699" i="4" s="1"/>
  <c r="K699" i="4" s="1"/>
  <c r="V698" i="4"/>
  <c r="J699" i="4" s="1"/>
  <c r="Y699" i="4" s="1"/>
  <c r="L699" i="4" l="1"/>
  <c r="M699" i="4" s="1"/>
  <c r="O699" i="4" s="1"/>
  <c r="S699" i="4" s="1"/>
  <c r="Q699" i="4" l="1"/>
  <c r="T699" i="4" s="1"/>
  <c r="F700" i="4" s="1"/>
  <c r="N700" i="4" s="1"/>
  <c r="G700" i="4"/>
  <c r="H700" i="4" l="1"/>
  <c r="R699" i="4"/>
  <c r="X700" i="4"/>
  <c r="U699" i="4" l="1"/>
  <c r="I700" i="4" s="1"/>
  <c r="K700" i="4" s="1"/>
  <c r="V699" i="4"/>
  <c r="J700" i="4" s="1"/>
  <c r="Y700" i="4" s="1"/>
  <c r="L700" i="4" l="1"/>
  <c r="U700" i="4"/>
  <c r="I701" i="4" s="1"/>
  <c r="M700" i="4" l="1"/>
  <c r="O700" i="4" s="1"/>
  <c r="L701" i="4"/>
  <c r="S700" i="4" l="1"/>
  <c r="G701" i="4" s="1"/>
  <c r="Q700" i="4"/>
  <c r="T700" i="4" s="1"/>
  <c r="F701" i="4" s="1"/>
  <c r="N701" i="4" s="1"/>
  <c r="H701" i="4" l="1"/>
  <c r="K701" i="4"/>
  <c r="M701" i="4" s="1"/>
  <c r="O701" i="4" s="1"/>
  <c r="Q701" i="4" s="1"/>
  <c r="T701" i="4" s="1"/>
  <c r="F702" i="4" s="1"/>
  <c r="N702" i="4" s="1"/>
  <c r="X701" i="4"/>
  <c r="R700" i="4"/>
  <c r="V700" i="4" s="1"/>
  <c r="J701" i="4" s="1"/>
  <c r="Y701" i="4" s="1"/>
  <c r="S701" i="4" l="1"/>
  <c r="G702" i="4" s="1"/>
  <c r="X702" i="4" s="1"/>
  <c r="H702" i="4"/>
  <c r="R701" i="4"/>
  <c r="V701" i="4" s="1"/>
  <c r="J702" i="4" s="1"/>
  <c r="U701" i="4"/>
  <c r="I702" i="4" s="1"/>
  <c r="K702" i="4" s="1"/>
  <c r="Y702" i="4" l="1"/>
  <c r="L702" i="4"/>
  <c r="M702" i="4" l="1"/>
  <c r="O702" i="4" s="1"/>
  <c r="S702" i="4" s="1"/>
  <c r="Q702" i="4" l="1"/>
  <c r="T702" i="4" s="1"/>
  <c r="F703" i="4" s="1"/>
  <c r="N703" i="4" s="1"/>
  <c r="G703" i="4"/>
  <c r="H703" i="4" l="1"/>
  <c r="X703" i="4"/>
  <c r="R702" i="4"/>
  <c r="U702" i="4" l="1"/>
  <c r="I703" i="4" s="1"/>
  <c r="K703" i="4" s="1"/>
  <c r="V702" i="4"/>
  <c r="J703" i="4" s="1"/>
  <c r="Y703" i="4" s="1"/>
  <c r="L703" i="4" l="1"/>
  <c r="M703" i="4" l="1"/>
  <c r="O703" i="4" s="1"/>
  <c r="S703" i="4" s="1"/>
  <c r="Q703" i="4" l="1"/>
  <c r="T703" i="4" s="1"/>
  <c r="F704" i="4" s="1"/>
  <c r="N704" i="4" s="1"/>
  <c r="G704" i="4"/>
  <c r="H704" i="4" l="1"/>
  <c r="R703" i="4"/>
  <c r="V703" i="4" s="1"/>
  <c r="J704" i="4" s="1"/>
  <c r="Y704" i="4" s="1"/>
  <c r="U703" i="4"/>
  <c r="I704" i="4" s="1"/>
  <c r="K704" i="4" s="1"/>
  <c r="X704" i="4"/>
  <c r="L704" i="4" l="1"/>
  <c r="U704" i="4"/>
  <c r="I705" i="4" s="1"/>
  <c r="M704" i="4" l="1"/>
  <c r="O704" i="4" s="1"/>
  <c r="L705" i="4"/>
  <c r="Q704" i="4" l="1"/>
  <c r="T704" i="4" s="1"/>
  <c r="F705" i="4" s="1"/>
  <c r="N705" i="4" s="1"/>
  <c r="S704" i="4"/>
  <c r="G705" i="4" s="1"/>
  <c r="K705" i="4" l="1"/>
  <c r="M705" i="4" s="1"/>
  <c r="O705" i="4" s="1"/>
  <c r="Q705" i="4" s="1"/>
  <c r="T705" i="4" s="1"/>
  <c r="F706" i="4" s="1"/>
  <c r="N706" i="4" s="1"/>
  <c r="H705" i="4"/>
  <c r="R704" i="4"/>
  <c r="V704" i="4" s="1"/>
  <c r="J705" i="4" s="1"/>
  <c r="Y705" i="4" s="1"/>
  <c r="X705" i="4"/>
  <c r="S705" i="4" l="1"/>
  <c r="G706" i="4" s="1"/>
  <c r="X706" i="4" s="1"/>
  <c r="H706" i="4"/>
  <c r="R705" i="4"/>
  <c r="V705" i="4" s="1"/>
  <c r="J706" i="4" s="1"/>
  <c r="U705" i="4"/>
  <c r="I706" i="4" s="1"/>
  <c r="K706" i="4" s="1"/>
  <c r="Y706" i="4" l="1"/>
  <c r="L706" i="4"/>
  <c r="M706" i="4" l="1"/>
  <c r="O706" i="4" s="1"/>
  <c r="S706" i="4" s="1"/>
  <c r="Q706" i="4" l="1"/>
  <c r="T706" i="4" s="1"/>
  <c r="F707" i="4" s="1"/>
  <c r="N707" i="4" s="1"/>
  <c r="G707" i="4"/>
  <c r="H707" i="4" l="1"/>
  <c r="R706" i="4"/>
  <c r="V706" i="4" s="1"/>
  <c r="J707" i="4" s="1"/>
  <c r="Y707" i="4" s="1"/>
  <c r="U706" i="4"/>
  <c r="I707" i="4" s="1"/>
  <c r="K707" i="4" s="1"/>
  <c r="X707" i="4"/>
  <c r="L707" i="4" l="1"/>
  <c r="M707" i="4" s="1"/>
  <c r="O707" i="4" s="1"/>
  <c r="S707" i="4" s="1"/>
  <c r="G708" i="4" l="1"/>
  <c r="Q707" i="4"/>
  <c r="T707" i="4" s="1"/>
  <c r="F708" i="4" s="1"/>
  <c r="N708" i="4" s="1"/>
  <c r="H708" i="4" l="1"/>
  <c r="R707" i="4"/>
  <c r="V707" i="4" s="1"/>
  <c r="J708" i="4" s="1"/>
  <c r="Y708" i="4" s="1"/>
  <c r="U707" i="4"/>
  <c r="I708" i="4" s="1"/>
  <c r="K708" i="4" s="1"/>
  <c r="X708" i="4"/>
  <c r="L708" i="4" l="1"/>
  <c r="M708" i="4" l="1"/>
  <c r="O708" i="4" s="1"/>
  <c r="S708" i="4" s="1"/>
  <c r="Q708" i="4" l="1"/>
  <c r="T708" i="4" s="1"/>
  <c r="F709" i="4" s="1"/>
  <c r="N709" i="4" s="1"/>
  <c r="G709" i="4"/>
  <c r="H709" i="4" l="1"/>
  <c r="X709" i="4"/>
  <c r="R708" i="4"/>
  <c r="V708" i="4" s="1"/>
  <c r="J709" i="4" s="1"/>
  <c r="Y709" i="4" s="1"/>
  <c r="U708" i="4"/>
  <c r="I709" i="4" s="1"/>
  <c r="K709" i="4" s="1"/>
  <c r="L709" i="4" l="1"/>
  <c r="M709" i="4" s="1"/>
  <c r="O709" i="4" s="1"/>
  <c r="S709" i="4" s="1"/>
  <c r="G710" i="4" l="1"/>
  <c r="Q709" i="4"/>
  <c r="T709" i="4" s="1"/>
  <c r="F710" i="4" s="1"/>
  <c r="N710" i="4" s="1"/>
  <c r="H710" i="4" l="1"/>
  <c r="X710" i="4"/>
  <c r="R709" i="4"/>
  <c r="U709" i="4" l="1"/>
  <c r="I710" i="4" s="1"/>
  <c r="K710" i="4" s="1"/>
  <c r="V709" i="4"/>
  <c r="J710" i="4" s="1"/>
  <c r="Y710" i="4" s="1"/>
  <c r="L710" i="4" l="1"/>
  <c r="M710" i="4" l="1"/>
  <c r="O710" i="4" s="1"/>
  <c r="S710" i="4" s="1"/>
  <c r="Q710" i="4" l="1"/>
  <c r="T710" i="4" s="1"/>
  <c r="F711" i="4" s="1"/>
  <c r="N711" i="4" s="1"/>
  <c r="G711" i="4"/>
  <c r="H711" i="4" l="1"/>
  <c r="X711" i="4"/>
  <c r="R710" i="4"/>
  <c r="U710" i="4" l="1"/>
  <c r="I711" i="4" s="1"/>
  <c r="K711" i="4" s="1"/>
  <c r="V710" i="4"/>
  <c r="J711" i="4" s="1"/>
  <c r="Y711" i="4" s="1"/>
  <c r="L711" i="4" l="1"/>
  <c r="M711" i="4" l="1"/>
  <c r="O711" i="4" s="1"/>
  <c r="S711" i="4" s="1"/>
  <c r="G712" i="4" l="1"/>
  <c r="Q711" i="4"/>
  <c r="T711" i="4" s="1"/>
  <c r="F712" i="4" s="1"/>
  <c r="N712" i="4" s="1"/>
  <c r="H712" i="4" l="1"/>
  <c r="R711" i="4"/>
  <c r="X712" i="4"/>
  <c r="U711" i="4" l="1"/>
  <c r="I712" i="4" s="1"/>
  <c r="K712" i="4" s="1"/>
  <c r="V711" i="4"/>
  <c r="J712" i="4" s="1"/>
  <c r="Y712" i="4" s="1"/>
  <c r="L712" i="4" l="1"/>
  <c r="M712" i="4" l="1"/>
  <c r="O712" i="4" s="1"/>
  <c r="S712" i="4" s="1"/>
  <c r="Q712" i="4" l="1"/>
  <c r="T712" i="4" s="1"/>
  <c r="F713" i="4" s="1"/>
  <c r="N713" i="4" s="1"/>
  <c r="G713" i="4"/>
  <c r="H713" i="4" l="1"/>
  <c r="X713" i="4"/>
  <c r="R712" i="4"/>
  <c r="U712" i="4" l="1"/>
  <c r="I713" i="4" s="1"/>
  <c r="K713" i="4" s="1"/>
  <c r="V712" i="4"/>
  <c r="J713" i="4" s="1"/>
  <c r="Y713" i="4" s="1"/>
  <c r="L713" i="4" l="1"/>
  <c r="M713" i="4" l="1"/>
  <c r="O713" i="4" s="1"/>
  <c r="Q713" i="4" l="1"/>
  <c r="T713" i="4" s="1"/>
  <c r="F714" i="4" s="1"/>
  <c r="N714" i="4" s="1"/>
  <c r="S713" i="4"/>
  <c r="G714" i="4" s="1"/>
  <c r="H714" i="4" l="1"/>
  <c r="X714" i="4"/>
  <c r="R713" i="4"/>
  <c r="V713" i="4" s="1"/>
  <c r="J714" i="4" s="1"/>
  <c r="Y714" i="4" s="1"/>
  <c r="U713" i="4"/>
  <c r="I714" i="4" s="1"/>
  <c r="K714" i="4" s="1"/>
  <c r="L714" i="4" l="1"/>
  <c r="M714" i="4" l="1"/>
  <c r="O714" i="4" s="1"/>
  <c r="Q714" i="4" l="1"/>
  <c r="T714" i="4" s="1"/>
  <c r="F715" i="4" s="1"/>
  <c r="N715" i="4" s="1"/>
  <c r="S714" i="4"/>
  <c r="G715" i="4" s="1"/>
  <c r="R714" i="4" l="1"/>
  <c r="V714" i="4" s="1"/>
  <c r="J715" i="4" s="1"/>
  <c r="Y715" i="4" s="1"/>
  <c r="H715" i="4"/>
  <c r="X715" i="4"/>
  <c r="U714" i="4"/>
  <c r="I715" i="4" s="1"/>
  <c r="K715" i="4" s="1"/>
  <c r="L715" i="4" l="1"/>
  <c r="M715" i="4" l="1"/>
  <c r="O715" i="4" s="1"/>
  <c r="S715" i="4" s="1"/>
  <c r="Q715" i="4" l="1"/>
  <c r="T715" i="4" s="1"/>
  <c r="F716" i="4" s="1"/>
  <c r="N716" i="4" s="1"/>
  <c r="G716" i="4"/>
  <c r="H716" i="4" l="1"/>
  <c r="X716" i="4"/>
  <c r="R715" i="4"/>
  <c r="U715" i="4" l="1"/>
  <c r="I716" i="4" s="1"/>
  <c r="K716" i="4" s="1"/>
  <c r="V715" i="4"/>
  <c r="J716" i="4" s="1"/>
  <c r="Y716" i="4" s="1"/>
  <c r="L716" i="4" l="1"/>
  <c r="M716" i="4" l="1"/>
  <c r="O716" i="4" s="1"/>
  <c r="Q716" i="4" l="1"/>
  <c r="T716" i="4" s="1"/>
  <c r="F717" i="4" s="1"/>
  <c r="N717" i="4" s="1"/>
  <c r="S716" i="4"/>
  <c r="G717" i="4" s="1"/>
  <c r="U716" i="4"/>
  <c r="I717" i="4" s="1"/>
  <c r="K717" i="4" l="1"/>
  <c r="H717" i="4"/>
  <c r="X717" i="4"/>
  <c r="R716" i="4"/>
  <c r="V716" i="4" s="1"/>
  <c r="J717" i="4" s="1"/>
  <c r="Y717" i="4" s="1"/>
  <c r="L717" i="4"/>
  <c r="U717" i="4"/>
  <c r="I718" i="4" s="1"/>
  <c r="M717" i="4" l="1"/>
  <c r="O717" i="4" s="1"/>
  <c r="L718" i="4"/>
  <c r="U718" i="4"/>
  <c r="I719" i="4" s="1"/>
  <c r="S717" i="4" l="1"/>
  <c r="G718" i="4" s="1"/>
  <c r="Q717" i="4"/>
  <c r="T717" i="4" s="1"/>
  <c r="F718" i="4" s="1"/>
  <c r="N718" i="4" s="1"/>
  <c r="L719" i="4"/>
  <c r="H718" i="4" l="1"/>
  <c r="K718" i="4"/>
  <c r="M718" i="4" s="1"/>
  <c r="O718" i="4" s="1"/>
  <c r="X718" i="4"/>
  <c r="R717" i="4"/>
  <c r="V717" i="4" s="1"/>
  <c r="J718" i="4" s="1"/>
  <c r="Y718" i="4" s="1"/>
  <c r="S718" i="4" l="1"/>
  <c r="G719" i="4" s="1"/>
  <c r="Q718" i="4"/>
  <c r="T718" i="4" s="1"/>
  <c r="F719" i="4" s="1"/>
  <c r="N719" i="4" s="1"/>
  <c r="H719" i="4" l="1"/>
  <c r="K719" i="4"/>
  <c r="M719" i="4" s="1"/>
  <c r="O719" i="4" s="1"/>
  <c r="Q719" i="4" s="1"/>
  <c r="T719" i="4" s="1"/>
  <c r="F720" i="4" s="1"/>
  <c r="N720" i="4" s="1"/>
  <c r="X719" i="4"/>
  <c r="R718" i="4"/>
  <c r="V718" i="4" s="1"/>
  <c r="J719" i="4" s="1"/>
  <c r="Y719" i="4" s="1"/>
  <c r="S719" i="4" l="1"/>
  <c r="G720" i="4" s="1"/>
  <c r="X720" i="4" s="1"/>
  <c r="H720" i="4"/>
  <c r="R719" i="4"/>
  <c r="V719" i="4" s="1"/>
  <c r="J720" i="4" s="1"/>
  <c r="U719" i="4"/>
  <c r="I720" i="4" s="1"/>
  <c r="K720" i="4" s="1"/>
  <c r="Y720" i="4" l="1"/>
  <c r="L720" i="4"/>
  <c r="M720" i="4" l="1"/>
  <c r="O720" i="4" s="1"/>
  <c r="Q720" i="4" l="1"/>
  <c r="T720" i="4" s="1"/>
  <c r="F721" i="4" s="1"/>
  <c r="N721" i="4" s="1"/>
  <c r="S720" i="4"/>
  <c r="G721" i="4" s="1"/>
  <c r="X721" i="4" l="1"/>
  <c r="R720" i="4"/>
  <c r="V720" i="4" s="1"/>
  <c r="J721" i="4" s="1"/>
  <c r="Y721" i="4" s="1"/>
  <c r="H721" i="4"/>
  <c r="U720" i="4"/>
  <c r="I721" i="4" s="1"/>
  <c r="K721" i="4" s="1"/>
  <c r="L721" i="4" l="1"/>
  <c r="M721" i="4" l="1"/>
  <c r="O721" i="4" s="1"/>
  <c r="Q721" i="4" l="1"/>
  <c r="T721" i="4" s="1"/>
  <c r="F722" i="4" s="1"/>
  <c r="N722" i="4" s="1"/>
  <c r="S721" i="4"/>
  <c r="G722" i="4" s="1"/>
  <c r="U721" i="4"/>
  <c r="I722" i="4" s="1"/>
  <c r="K722" i="4" l="1"/>
  <c r="R721" i="4"/>
  <c r="V721" i="4" s="1"/>
  <c r="J722" i="4" s="1"/>
  <c r="Y722" i="4" s="1"/>
  <c r="H722" i="4"/>
  <c r="X722" i="4"/>
  <c r="L722" i="4"/>
  <c r="M722" i="4" l="1"/>
  <c r="O722" i="4" s="1"/>
  <c r="S722" i="4" l="1"/>
  <c r="G723" i="4" s="1"/>
  <c r="Q722" i="4"/>
  <c r="T722" i="4" s="1"/>
  <c r="F723" i="4" s="1"/>
  <c r="N723" i="4" s="1"/>
  <c r="H723" i="4" l="1"/>
  <c r="R722" i="4"/>
  <c r="V722" i="4" s="1"/>
  <c r="J723" i="4" s="1"/>
  <c r="Y723" i="4" s="1"/>
  <c r="X723" i="4"/>
  <c r="U722" i="4"/>
  <c r="I723" i="4" s="1"/>
  <c r="K723" i="4" s="1"/>
  <c r="L723" i="4" l="1"/>
  <c r="M723" i="4" l="1"/>
  <c r="O723" i="4" s="1"/>
  <c r="S723" i="4" l="1"/>
  <c r="G724" i="4" s="1"/>
  <c r="Q723" i="4"/>
  <c r="T723" i="4" s="1"/>
  <c r="F724" i="4" s="1"/>
  <c r="N724" i="4" s="1"/>
  <c r="U723" i="4"/>
  <c r="I724" i="4" s="1"/>
  <c r="K724" i="4" l="1"/>
  <c r="H724" i="4"/>
  <c r="R723" i="4"/>
  <c r="V723" i="4" s="1"/>
  <c r="J724" i="4" s="1"/>
  <c r="Y724" i="4" s="1"/>
  <c r="X724" i="4"/>
  <c r="L724" i="4"/>
  <c r="M724" i="4" l="1"/>
  <c r="O724" i="4" s="1"/>
  <c r="S724" i="4" s="1"/>
  <c r="Q724" i="4" l="1"/>
  <c r="T724" i="4" s="1"/>
  <c r="F725" i="4" s="1"/>
  <c r="N725" i="4" s="1"/>
  <c r="G725" i="4"/>
  <c r="H725" i="4" l="1"/>
  <c r="X725" i="4"/>
  <c r="R724" i="4"/>
  <c r="U724" i="4" l="1"/>
  <c r="I725" i="4" s="1"/>
  <c r="K725" i="4" s="1"/>
  <c r="V724" i="4"/>
  <c r="J725" i="4" s="1"/>
  <c r="Y725" i="4" s="1"/>
  <c r="L725" i="4" l="1"/>
  <c r="M725" i="4" s="1"/>
  <c r="O725" i="4" s="1"/>
  <c r="S725" i="4" s="1"/>
  <c r="Q725" i="4" l="1"/>
  <c r="T725" i="4" s="1"/>
  <c r="F726" i="4" s="1"/>
  <c r="N726" i="4" s="1"/>
  <c r="G726" i="4"/>
  <c r="H726" i="4" l="1"/>
  <c r="R725" i="4"/>
  <c r="X726" i="4"/>
  <c r="U725" i="4" l="1"/>
  <c r="I726" i="4" s="1"/>
  <c r="K726" i="4" s="1"/>
  <c r="V725" i="4"/>
  <c r="J726" i="4" s="1"/>
  <c r="Y726" i="4" s="1"/>
  <c r="L726" i="4" l="1"/>
  <c r="U726" i="4"/>
  <c r="I727" i="4" s="1"/>
  <c r="M726" i="4" l="1"/>
  <c r="O726" i="4" s="1"/>
  <c r="L727" i="4"/>
  <c r="Q726" i="4" l="1"/>
  <c r="T726" i="4" s="1"/>
  <c r="F727" i="4" s="1"/>
  <c r="N727" i="4" s="1"/>
  <c r="S726" i="4"/>
  <c r="G727" i="4" s="1"/>
  <c r="X727" i="4" l="1"/>
  <c r="R726" i="4"/>
  <c r="V726" i="4" s="1"/>
  <c r="J727" i="4" s="1"/>
  <c r="Y727" i="4" s="1"/>
  <c r="K727" i="4"/>
  <c r="M727" i="4" s="1"/>
  <c r="O727" i="4" s="1"/>
  <c r="H727" i="4"/>
  <c r="S727" i="4" l="1"/>
  <c r="G728" i="4" s="1"/>
  <c r="Q727" i="4"/>
  <c r="T727" i="4" s="1"/>
  <c r="F728" i="4" s="1"/>
  <c r="N728" i="4" s="1"/>
  <c r="R727" i="4" l="1"/>
  <c r="V727" i="4" s="1"/>
  <c r="J728" i="4" s="1"/>
  <c r="Y728" i="4" s="1"/>
  <c r="X728" i="4"/>
  <c r="H728" i="4"/>
  <c r="U727" i="4"/>
  <c r="I728" i="4" s="1"/>
  <c r="K728" i="4" s="1"/>
  <c r="L728" i="4" l="1"/>
  <c r="M728" i="4" s="1"/>
  <c r="O728" i="4" s="1"/>
  <c r="S728" i="4" s="1"/>
  <c r="Q728" i="4" l="1"/>
  <c r="T728" i="4" s="1"/>
  <c r="F729" i="4" s="1"/>
  <c r="N729" i="4" s="1"/>
  <c r="G729" i="4"/>
  <c r="H729" i="4" l="1"/>
  <c r="R728" i="4"/>
  <c r="X729" i="4"/>
  <c r="U728" i="4" l="1"/>
  <c r="I729" i="4" s="1"/>
  <c r="K729" i="4" s="1"/>
  <c r="V728" i="4"/>
  <c r="J729" i="4" s="1"/>
  <c r="Y729" i="4" s="1"/>
  <c r="L729" i="4" l="1"/>
  <c r="M729" i="4" s="1"/>
  <c r="O729" i="4" s="1"/>
  <c r="S729" i="4" s="1"/>
  <c r="Q729" i="4" l="1"/>
  <c r="T729" i="4" s="1"/>
  <c r="F730" i="4" s="1"/>
  <c r="N730" i="4" s="1"/>
  <c r="G730" i="4"/>
  <c r="H730" i="4" l="1"/>
  <c r="X730" i="4"/>
  <c r="R729" i="4"/>
  <c r="U729" i="4" l="1"/>
  <c r="I730" i="4" s="1"/>
  <c r="K730" i="4" s="1"/>
  <c r="V729" i="4"/>
  <c r="J730" i="4" s="1"/>
  <c r="Y730" i="4" s="1"/>
  <c r="L730" i="4" l="1"/>
  <c r="M730" i="4" l="1"/>
  <c r="O730" i="4" s="1"/>
  <c r="S730" i="4" s="1"/>
  <c r="Q730" i="4" l="1"/>
  <c r="T730" i="4" s="1"/>
  <c r="F731" i="4" s="1"/>
  <c r="N731" i="4" s="1"/>
  <c r="G731" i="4"/>
  <c r="H731" i="4" l="1"/>
  <c r="X731" i="4"/>
  <c r="R730" i="4"/>
  <c r="V730" i="4" s="1"/>
  <c r="J731" i="4" s="1"/>
  <c r="U730" i="4"/>
  <c r="I731" i="4" s="1"/>
  <c r="K731" i="4" s="1"/>
  <c r="Y731" i="4" l="1"/>
  <c r="L731" i="4"/>
  <c r="M731" i="4" l="1"/>
  <c r="O731" i="4" s="1"/>
  <c r="Q731" i="4" l="1"/>
  <c r="T731" i="4" s="1"/>
  <c r="F732" i="4" s="1"/>
  <c r="N732" i="4" s="1"/>
  <c r="S731" i="4"/>
  <c r="G732" i="4" s="1"/>
  <c r="H732" i="4" l="1"/>
  <c r="X732" i="4"/>
  <c r="R731" i="4"/>
  <c r="V731" i="4" s="1"/>
  <c r="J732" i="4" s="1"/>
  <c r="Y732" i="4" s="1"/>
  <c r="U731" i="4"/>
  <c r="I732" i="4" s="1"/>
  <c r="K732" i="4" s="1"/>
  <c r="L732" i="4" l="1"/>
  <c r="M732" i="4" l="1"/>
  <c r="O732" i="4" s="1"/>
  <c r="Q732" i="4" l="1"/>
  <c r="T732" i="4" s="1"/>
  <c r="F733" i="4" s="1"/>
  <c r="N733" i="4" s="1"/>
  <c r="S732" i="4"/>
  <c r="G733" i="4" s="1"/>
  <c r="X733" i="4" l="1"/>
  <c r="H733" i="4"/>
  <c r="R732" i="4"/>
  <c r="V732" i="4" s="1"/>
  <c r="J733" i="4" s="1"/>
  <c r="Y733" i="4" s="1"/>
  <c r="U732" i="4"/>
  <c r="I733" i="4" s="1"/>
  <c r="K733" i="4" s="1"/>
  <c r="L733" i="4" l="1"/>
  <c r="M733" i="4" l="1"/>
  <c r="O733" i="4" s="1"/>
  <c r="S733" i="4" l="1"/>
  <c r="G734" i="4" s="1"/>
  <c r="Q733" i="4"/>
  <c r="T733" i="4" s="1"/>
  <c r="F734" i="4" s="1"/>
  <c r="N734" i="4" s="1"/>
  <c r="H734" i="4" l="1"/>
  <c r="R733" i="4"/>
  <c r="V733" i="4" s="1"/>
  <c r="J734" i="4" s="1"/>
  <c r="Y734" i="4" s="1"/>
  <c r="X734" i="4"/>
  <c r="U733" i="4"/>
  <c r="I734" i="4" s="1"/>
  <c r="K734" i="4" s="1"/>
  <c r="L734" i="4" l="1"/>
  <c r="M734" i="4" s="1"/>
  <c r="O734" i="4" s="1"/>
  <c r="S734" i="4" s="1"/>
  <c r="Q734" i="4" l="1"/>
  <c r="T734" i="4" s="1"/>
  <c r="F735" i="4" s="1"/>
  <c r="N735" i="4" s="1"/>
  <c r="G735" i="4"/>
  <c r="H735" i="4" l="1"/>
  <c r="X735" i="4"/>
  <c r="R734" i="4"/>
  <c r="U734" i="4" l="1"/>
  <c r="I735" i="4" s="1"/>
  <c r="K735" i="4" s="1"/>
  <c r="V734" i="4"/>
  <c r="J735" i="4" s="1"/>
  <c r="Y735" i="4" s="1"/>
  <c r="L735" i="4" l="1"/>
  <c r="M735" i="4" l="1"/>
  <c r="O735" i="4" s="1"/>
  <c r="S735" i="4" s="1"/>
  <c r="G736" i="4" l="1"/>
  <c r="Q735" i="4"/>
  <c r="T735" i="4" s="1"/>
  <c r="F736" i="4" s="1"/>
  <c r="N736" i="4" s="1"/>
  <c r="H736" i="4" l="1"/>
  <c r="X736" i="4"/>
  <c r="R735" i="4"/>
  <c r="U735" i="4" l="1"/>
  <c r="I736" i="4" s="1"/>
  <c r="K736" i="4" s="1"/>
  <c r="V735" i="4"/>
  <c r="J736" i="4" s="1"/>
  <c r="Y736" i="4" s="1"/>
  <c r="L736" i="4" l="1"/>
  <c r="U736" i="4"/>
  <c r="I737" i="4" s="1"/>
  <c r="M736" i="4" l="1"/>
  <c r="O736" i="4" s="1"/>
  <c r="L737" i="4"/>
  <c r="Q736" i="4" l="1"/>
  <c r="T736" i="4" s="1"/>
  <c r="F737" i="4" s="1"/>
  <c r="N737" i="4" s="1"/>
  <c r="S736" i="4"/>
  <c r="G737" i="4" s="1"/>
  <c r="X737" i="4" l="1"/>
  <c r="R736" i="4"/>
  <c r="V736" i="4" s="1"/>
  <c r="J737" i="4" s="1"/>
  <c r="Y737" i="4" s="1"/>
  <c r="K737" i="4"/>
  <c r="M737" i="4" s="1"/>
  <c r="O737" i="4" s="1"/>
  <c r="H737" i="4"/>
  <c r="S737" i="4" l="1"/>
  <c r="G738" i="4" s="1"/>
  <c r="Q737" i="4"/>
  <c r="T737" i="4" s="1"/>
  <c r="F738" i="4" s="1"/>
  <c r="N738" i="4" s="1"/>
  <c r="H738" i="4" l="1"/>
  <c r="R737" i="4"/>
  <c r="V737" i="4" s="1"/>
  <c r="J738" i="4" s="1"/>
  <c r="Y738" i="4" s="1"/>
  <c r="X738" i="4"/>
  <c r="U737" i="4"/>
  <c r="I738" i="4" s="1"/>
  <c r="K738" i="4" s="1"/>
  <c r="L738" i="4" l="1"/>
  <c r="M738" i="4" l="1"/>
  <c r="O738" i="4" s="1"/>
  <c r="Q738" i="4" l="1"/>
  <c r="T738" i="4" s="1"/>
  <c r="F739" i="4" s="1"/>
  <c r="N739" i="4" s="1"/>
  <c r="S738" i="4"/>
  <c r="G739" i="4" s="1"/>
  <c r="R738" i="4" l="1"/>
  <c r="V738" i="4" s="1"/>
  <c r="J739" i="4" s="1"/>
  <c r="Y739" i="4" s="1"/>
  <c r="H739" i="4"/>
  <c r="X739" i="4"/>
  <c r="U738" i="4"/>
  <c r="I739" i="4" s="1"/>
  <c r="K739" i="4" s="1"/>
  <c r="L739" i="4" l="1"/>
  <c r="M739" i="4" l="1"/>
  <c r="O739" i="4" s="1"/>
  <c r="S739" i="4" l="1"/>
  <c r="G740" i="4" s="1"/>
  <c r="Q739" i="4"/>
  <c r="T739" i="4" s="1"/>
  <c r="F740" i="4" s="1"/>
  <c r="N740" i="4" s="1"/>
  <c r="H740" i="4" l="1"/>
  <c r="X740" i="4"/>
  <c r="R739" i="4"/>
  <c r="V739" i="4" s="1"/>
  <c r="J740" i="4" s="1"/>
  <c r="Y740" i="4" s="1"/>
  <c r="U739" i="4"/>
  <c r="I740" i="4" s="1"/>
  <c r="K740" i="4" s="1"/>
  <c r="L740" i="4" l="1"/>
  <c r="M740" i="4" l="1"/>
  <c r="O740" i="4" s="1"/>
  <c r="S740" i="4" l="1"/>
  <c r="G741" i="4" s="1"/>
  <c r="Q740" i="4"/>
  <c r="T740" i="4" s="1"/>
  <c r="F741" i="4" s="1"/>
  <c r="N741" i="4" s="1"/>
  <c r="H741" i="4" l="1"/>
  <c r="X741" i="4"/>
  <c r="R740" i="4"/>
  <c r="V740" i="4" s="1"/>
  <c r="J741" i="4" s="1"/>
  <c r="Y741" i="4" s="1"/>
  <c r="U740" i="4"/>
  <c r="I741" i="4" s="1"/>
  <c r="K741" i="4" s="1"/>
  <c r="L741" i="4" l="1"/>
  <c r="M741" i="4" l="1"/>
  <c r="O741" i="4" s="1"/>
  <c r="S741" i="4" l="1"/>
  <c r="G742" i="4" s="1"/>
  <c r="Q741" i="4"/>
  <c r="T741" i="4" s="1"/>
  <c r="F742" i="4" s="1"/>
  <c r="N742" i="4" s="1"/>
  <c r="H742" i="4" l="1"/>
  <c r="X742" i="4"/>
  <c r="R741" i="4"/>
  <c r="V741" i="4" s="1"/>
  <c r="J742" i="4" s="1"/>
  <c r="Y742" i="4" s="1"/>
  <c r="U741" i="4"/>
  <c r="I742" i="4" s="1"/>
  <c r="K742" i="4" s="1"/>
  <c r="L742" i="4" l="1"/>
  <c r="M742" i="4" l="1"/>
  <c r="O742" i="4" s="1"/>
  <c r="Q742" i="4" l="1"/>
  <c r="T742" i="4" s="1"/>
  <c r="F743" i="4" s="1"/>
  <c r="N743" i="4" s="1"/>
  <c r="S742" i="4"/>
  <c r="G743" i="4" s="1"/>
  <c r="X743" i="4" l="1"/>
  <c r="R742" i="4"/>
  <c r="V742" i="4" s="1"/>
  <c r="J743" i="4" s="1"/>
  <c r="Y743" i="4" s="1"/>
  <c r="H743" i="4"/>
  <c r="U742" i="4"/>
  <c r="I743" i="4" s="1"/>
  <c r="K743" i="4" s="1"/>
  <c r="L743" i="4" l="1"/>
  <c r="M743" i="4" l="1"/>
  <c r="O743" i="4" s="1"/>
  <c r="Q743" i="4" l="1"/>
  <c r="T743" i="4" s="1"/>
  <c r="F744" i="4" s="1"/>
  <c r="N744" i="4" s="1"/>
  <c r="S743" i="4"/>
  <c r="G744" i="4" s="1"/>
  <c r="X744" i="4" l="1"/>
  <c r="H744" i="4"/>
  <c r="R743" i="4"/>
  <c r="V743" i="4" s="1"/>
  <c r="J744" i="4" s="1"/>
  <c r="Y744" i="4" s="1"/>
  <c r="U743" i="4"/>
  <c r="I744" i="4" s="1"/>
  <c r="K744" i="4" s="1"/>
  <c r="L744" i="4" l="1"/>
  <c r="M744" i="4" l="1"/>
  <c r="O744" i="4" s="1"/>
  <c r="Q744" i="4" l="1"/>
  <c r="T744" i="4" s="1"/>
  <c r="F745" i="4" s="1"/>
  <c r="N745" i="4" s="1"/>
  <c r="S744" i="4"/>
  <c r="G745" i="4" s="1"/>
  <c r="X745" i="4" l="1"/>
  <c r="H745" i="4"/>
  <c r="R744" i="4"/>
  <c r="V744" i="4" s="1"/>
  <c r="J745" i="4" s="1"/>
  <c r="Y745" i="4" s="1"/>
  <c r="U744" i="4"/>
  <c r="I745" i="4" s="1"/>
  <c r="K745" i="4" s="1"/>
  <c r="L745" i="4" l="1"/>
  <c r="M745" i="4" l="1"/>
  <c r="O745" i="4" s="1"/>
  <c r="S745" i="4" s="1"/>
  <c r="G746" i="4" l="1"/>
  <c r="Q745" i="4"/>
  <c r="T745" i="4" s="1"/>
  <c r="F746" i="4" s="1"/>
  <c r="N746" i="4" s="1"/>
  <c r="U745" i="4"/>
  <c r="I746" i="4" s="1"/>
  <c r="K746" i="4" l="1"/>
  <c r="H746" i="4"/>
  <c r="X746" i="4"/>
  <c r="R745" i="4"/>
  <c r="V745" i="4" s="1"/>
  <c r="J746" i="4" s="1"/>
  <c r="Y746" i="4" s="1"/>
  <c r="L746" i="4"/>
  <c r="M746" i="4" l="1"/>
  <c r="O746" i="4" s="1"/>
  <c r="Q746" i="4" s="1"/>
  <c r="T746" i="4" s="1"/>
  <c r="F747" i="4" s="1"/>
  <c r="N747" i="4" s="1"/>
  <c r="S746" i="4" l="1"/>
  <c r="G747" i="4" s="1"/>
  <c r="X747" i="4" s="1"/>
  <c r="H747" i="4"/>
  <c r="R746" i="4"/>
  <c r="U746" i="4" l="1"/>
  <c r="I747" i="4" s="1"/>
  <c r="K747" i="4" s="1"/>
  <c r="V746" i="4"/>
  <c r="J747" i="4" s="1"/>
  <c r="Y747" i="4" s="1"/>
  <c r="L747" i="4" l="1"/>
  <c r="M747" i="4" l="1"/>
  <c r="O747" i="4" s="1"/>
  <c r="Q747" i="4" l="1"/>
  <c r="T747" i="4" s="1"/>
  <c r="F748" i="4" s="1"/>
  <c r="N748" i="4" s="1"/>
  <c r="S747" i="4"/>
  <c r="G748" i="4" s="1"/>
  <c r="X748" i="4" l="1"/>
  <c r="R747" i="4"/>
  <c r="V747" i="4" s="1"/>
  <c r="J748" i="4" s="1"/>
  <c r="Y748" i="4" s="1"/>
  <c r="H748" i="4"/>
  <c r="U747" i="4"/>
  <c r="I748" i="4" s="1"/>
  <c r="K748" i="4" s="1"/>
  <c r="L748" i="4" l="1"/>
  <c r="M748" i="4" l="1"/>
  <c r="O748" i="4" s="1"/>
  <c r="S748" i="4" s="1"/>
  <c r="Q748" i="4" l="1"/>
  <c r="T748" i="4" s="1"/>
  <c r="F749" i="4" s="1"/>
  <c r="N749" i="4" s="1"/>
  <c r="G749" i="4"/>
  <c r="H749" i="4" l="1"/>
  <c r="X749" i="4"/>
  <c r="R748" i="4"/>
  <c r="U748" i="4" l="1"/>
  <c r="I749" i="4" s="1"/>
  <c r="K749" i="4" s="1"/>
  <c r="V748" i="4"/>
  <c r="J749" i="4" s="1"/>
  <c r="Y749" i="4" s="1"/>
  <c r="L749" i="4" l="1"/>
  <c r="M749" i="4" l="1"/>
  <c r="O749" i="4" s="1"/>
  <c r="Q749" i="4" l="1"/>
  <c r="T749" i="4" s="1"/>
  <c r="F750" i="4" s="1"/>
  <c r="N750" i="4" s="1"/>
  <c r="S749" i="4"/>
  <c r="G750" i="4" s="1"/>
  <c r="U749" i="4"/>
  <c r="I750" i="4" s="1"/>
  <c r="R749" i="4" l="1"/>
  <c r="V749" i="4" s="1"/>
  <c r="J750" i="4" s="1"/>
  <c r="Y750" i="4" s="1"/>
  <c r="K750" i="4"/>
  <c r="H750" i="4"/>
  <c r="X750" i="4"/>
  <c r="L750" i="4"/>
  <c r="M750" i="4" l="1"/>
  <c r="O750" i="4" s="1"/>
  <c r="S750" i="4" s="1"/>
  <c r="Q750" i="4" l="1"/>
  <c r="T750" i="4" s="1"/>
  <c r="F751" i="4" s="1"/>
  <c r="N751" i="4" s="1"/>
  <c r="G751" i="4"/>
  <c r="H751" i="4" l="1"/>
  <c r="X751" i="4"/>
  <c r="R750" i="4"/>
  <c r="V750" i="4" s="1"/>
  <c r="J751" i="4" s="1"/>
  <c r="Y751" i="4" s="1"/>
  <c r="U750" i="4"/>
  <c r="I751" i="4" s="1"/>
  <c r="K751" i="4" s="1"/>
  <c r="L751" i="4" l="1"/>
  <c r="M751" i="4" l="1"/>
  <c r="O751" i="4" s="1"/>
  <c r="Q751" i="4" l="1"/>
  <c r="T751" i="4" s="1"/>
  <c r="F752" i="4" s="1"/>
  <c r="N752" i="4" s="1"/>
  <c r="S751" i="4"/>
  <c r="G752" i="4" s="1"/>
  <c r="R751" i="4" l="1"/>
  <c r="V751" i="4" s="1"/>
  <c r="J752" i="4" s="1"/>
  <c r="Y752" i="4" s="1"/>
  <c r="H752" i="4"/>
  <c r="X752" i="4"/>
  <c r="U751" i="4"/>
  <c r="I752" i="4" s="1"/>
  <c r="K752" i="4" s="1"/>
  <c r="L752" i="4" l="1"/>
  <c r="M752" i="4" s="1"/>
  <c r="O752" i="4" s="1"/>
  <c r="S752" i="4" s="1"/>
  <c r="Q752" i="4" l="1"/>
  <c r="T752" i="4" s="1"/>
  <c r="F753" i="4" s="1"/>
  <c r="N753" i="4" s="1"/>
  <c r="G753" i="4"/>
  <c r="H753" i="4" l="1"/>
  <c r="X753" i="4"/>
  <c r="R752" i="4"/>
  <c r="U752" i="4" l="1"/>
  <c r="I753" i="4" s="1"/>
  <c r="K753" i="4" s="1"/>
  <c r="V752" i="4"/>
  <c r="J753" i="4" s="1"/>
  <c r="Y753" i="4" s="1"/>
  <c r="L753" i="4" l="1"/>
  <c r="M753" i="4" s="1"/>
  <c r="O753" i="4" s="1"/>
  <c r="S753" i="4" s="1"/>
  <c r="Q753" i="4" l="1"/>
  <c r="T753" i="4" s="1"/>
  <c r="F754" i="4" s="1"/>
  <c r="N754" i="4" s="1"/>
  <c r="G754" i="4"/>
  <c r="H754" i="4" l="1"/>
  <c r="X754" i="4"/>
  <c r="R753" i="4"/>
  <c r="U753" i="4" l="1"/>
  <c r="I754" i="4" s="1"/>
  <c r="K754" i="4" s="1"/>
  <c r="V753" i="4"/>
  <c r="J754" i="4" s="1"/>
  <c r="Y754" i="4" s="1"/>
  <c r="L754" i="4" l="1"/>
  <c r="M754" i="4" l="1"/>
  <c r="O754" i="4" s="1"/>
  <c r="S754" i="4" s="1"/>
  <c r="Q754" i="4" l="1"/>
  <c r="T754" i="4" s="1"/>
  <c r="F755" i="4" s="1"/>
  <c r="N755" i="4" s="1"/>
  <c r="G755" i="4"/>
  <c r="H755" i="4" l="1"/>
  <c r="X755" i="4"/>
  <c r="R754" i="4"/>
  <c r="U754" i="4" l="1"/>
  <c r="I755" i="4" s="1"/>
  <c r="K755" i="4" s="1"/>
  <c r="V754" i="4"/>
  <c r="J755" i="4" s="1"/>
  <c r="Y755" i="4" s="1"/>
  <c r="L755" i="4" l="1"/>
  <c r="M755" i="4" l="1"/>
  <c r="O755" i="4" s="1"/>
  <c r="S755" i="4" s="1"/>
  <c r="Q755" i="4" l="1"/>
  <c r="T755" i="4" s="1"/>
  <c r="F756" i="4" s="1"/>
  <c r="N756" i="4" s="1"/>
  <c r="G756" i="4"/>
  <c r="H756" i="4" l="1"/>
  <c r="X756" i="4"/>
  <c r="R755" i="4"/>
  <c r="U755" i="4" l="1"/>
  <c r="I756" i="4" s="1"/>
  <c r="K756" i="4" s="1"/>
  <c r="V755" i="4"/>
  <c r="J756" i="4" s="1"/>
  <c r="Y756" i="4" s="1"/>
  <c r="L756" i="4" l="1"/>
  <c r="U756" i="4"/>
  <c r="I757" i="4" s="1"/>
  <c r="M756" i="4" l="1"/>
  <c r="O756" i="4" s="1"/>
  <c r="S756" i="4" s="1"/>
  <c r="L757" i="4"/>
  <c r="Q756" i="4" l="1"/>
  <c r="T756" i="4" s="1"/>
  <c r="F757" i="4" s="1"/>
  <c r="N757" i="4" s="1"/>
  <c r="G757" i="4"/>
  <c r="H757" i="4" l="1"/>
  <c r="K757" i="4"/>
  <c r="M757" i="4" s="1"/>
  <c r="O757" i="4" s="1"/>
  <c r="R756" i="4"/>
  <c r="V756" i="4" s="1"/>
  <c r="J757" i="4" s="1"/>
  <c r="Y757" i="4" s="1"/>
  <c r="X757" i="4"/>
  <c r="S757" i="4" l="1"/>
  <c r="G758" i="4" s="1"/>
  <c r="Q757" i="4"/>
  <c r="T757" i="4" s="1"/>
  <c r="F758" i="4" s="1"/>
  <c r="N758" i="4" s="1"/>
  <c r="H758" i="4" l="1"/>
  <c r="R757" i="4"/>
  <c r="X758" i="4"/>
  <c r="U757" i="4" l="1"/>
  <c r="I758" i="4" s="1"/>
  <c r="K758" i="4" s="1"/>
  <c r="V757" i="4"/>
  <c r="J758" i="4" s="1"/>
  <c r="Y758" i="4" s="1"/>
  <c r="L758" i="4" l="1"/>
  <c r="U758" i="4"/>
  <c r="I759" i="4" s="1"/>
  <c r="M758" i="4" l="1"/>
  <c r="O758" i="4" s="1"/>
  <c r="S758" i="4" s="1"/>
  <c r="L759" i="4"/>
  <c r="Q758" i="4" l="1"/>
  <c r="T758" i="4" s="1"/>
  <c r="F759" i="4" s="1"/>
  <c r="N759" i="4" s="1"/>
  <c r="G759" i="4"/>
  <c r="H759" i="4" l="1"/>
  <c r="K759" i="4"/>
  <c r="M759" i="4" s="1"/>
  <c r="O759" i="4" s="1"/>
  <c r="X759" i="4"/>
  <c r="R758" i="4"/>
  <c r="V758" i="4" s="1"/>
  <c r="J759" i="4" s="1"/>
  <c r="Y759" i="4" s="1"/>
  <c r="S759" i="4" l="1"/>
  <c r="G760" i="4" s="1"/>
  <c r="Q759" i="4"/>
  <c r="T759" i="4" s="1"/>
  <c r="F760" i="4" s="1"/>
  <c r="N760" i="4" s="1"/>
  <c r="H760" i="4" l="1"/>
  <c r="R759" i="4"/>
  <c r="X760" i="4"/>
  <c r="U759" i="4" l="1"/>
  <c r="I760" i="4" s="1"/>
  <c r="K760" i="4" s="1"/>
  <c r="V759" i="4"/>
  <c r="J760" i="4" s="1"/>
  <c r="Y760" i="4" s="1"/>
  <c r="L760" i="4" l="1"/>
  <c r="M760" i="4" l="1"/>
  <c r="O760" i="4" s="1"/>
  <c r="Q760" i="4" l="1"/>
  <c r="T760" i="4" s="1"/>
  <c r="F761" i="4" s="1"/>
  <c r="N761" i="4" s="1"/>
  <c r="S760" i="4"/>
  <c r="G761" i="4" s="1"/>
  <c r="R760" i="4" l="1"/>
  <c r="V760" i="4" s="1"/>
  <c r="J761" i="4" s="1"/>
  <c r="Y761" i="4" s="1"/>
  <c r="H761" i="4"/>
  <c r="X761" i="4"/>
  <c r="U760" i="4"/>
  <c r="I761" i="4" s="1"/>
  <c r="K761" i="4" s="1"/>
  <c r="L761" i="4" l="1"/>
  <c r="M761" i="4" l="1"/>
  <c r="O761" i="4" s="1"/>
  <c r="Q761" i="4" l="1"/>
  <c r="T761" i="4" s="1"/>
  <c r="F762" i="4" s="1"/>
  <c r="N762" i="4" s="1"/>
  <c r="S761" i="4"/>
  <c r="G762" i="4" s="1"/>
  <c r="R761" i="4" l="1"/>
  <c r="V761" i="4" s="1"/>
  <c r="J762" i="4" s="1"/>
  <c r="Y762" i="4" s="1"/>
  <c r="H762" i="4"/>
  <c r="X762" i="4"/>
  <c r="U761" i="4"/>
  <c r="I762" i="4" s="1"/>
  <c r="K762" i="4" s="1"/>
  <c r="L762" i="4" l="1"/>
  <c r="M762" i="4" l="1"/>
  <c r="O762" i="4" s="1"/>
  <c r="Q762" i="4" l="1"/>
  <c r="T762" i="4" s="1"/>
  <c r="F763" i="4" s="1"/>
  <c r="N763" i="4" s="1"/>
  <c r="S762" i="4"/>
  <c r="G763" i="4" s="1"/>
  <c r="R762" i="4" l="1"/>
  <c r="V762" i="4" s="1"/>
  <c r="J763" i="4" s="1"/>
  <c r="Y763" i="4" s="1"/>
  <c r="H763" i="4"/>
  <c r="X763" i="4"/>
  <c r="U762" i="4"/>
  <c r="I763" i="4" s="1"/>
  <c r="K763" i="4" s="1"/>
  <c r="L763" i="4" l="1"/>
  <c r="U763" i="4"/>
  <c r="I764" i="4" s="1"/>
  <c r="M763" i="4" l="1"/>
  <c r="O763" i="4" s="1"/>
  <c r="L764" i="4"/>
  <c r="Q763" i="4" l="1"/>
  <c r="T763" i="4" s="1"/>
  <c r="F764" i="4" s="1"/>
  <c r="N764" i="4" s="1"/>
  <c r="S763" i="4"/>
  <c r="G764" i="4" s="1"/>
  <c r="K764" i="4" l="1"/>
  <c r="M764" i="4" s="1"/>
  <c r="O764" i="4" s="1"/>
  <c r="Q764" i="4" s="1"/>
  <c r="T764" i="4" s="1"/>
  <c r="F765" i="4" s="1"/>
  <c r="N765" i="4" s="1"/>
  <c r="H764" i="4"/>
  <c r="R763" i="4"/>
  <c r="V763" i="4" s="1"/>
  <c r="J764" i="4" s="1"/>
  <c r="Y764" i="4" s="1"/>
  <c r="X764" i="4"/>
  <c r="S764" i="4" l="1"/>
  <c r="G765" i="4" s="1"/>
  <c r="X765" i="4" s="1"/>
  <c r="H765" i="4"/>
  <c r="R764" i="4"/>
  <c r="V764" i="4" s="1"/>
  <c r="J765" i="4" s="1"/>
  <c r="U764" i="4"/>
  <c r="I765" i="4" s="1"/>
  <c r="K765" i="4" s="1"/>
  <c r="Y765" i="4" l="1"/>
  <c r="L765" i="4"/>
  <c r="M765" i="4" l="1"/>
  <c r="O765" i="4" s="1"/>
  <c r="S765" i="4" l="1"/>
  <c r="G766" i="4" s="1"/>
  <c r="Q765" i="4"/>
  <c r="T765" i="4" s="1"/>
  <c r="F766" i="4" s="1"/>
  <c r="N766" i="4" s="1"/>
  <c r="H766" i="4" l="1"/>
  <c r="X766" i="4"/>
  <c r="R765" i="4"/>
  <c r="V765" i="4" s="1"/>
  <c r="J766" i="4" s="1"/>
  <c r="Y766" i="4" s="1"/>
  <c r="U765" i="4"/>
  <c r="I766" i="4" s="1"/>
  <c r="K766" i="4" s="1"/>
  <c r="L766" i="4" l="1"/>
  <c r="U766" i="4"/>
  <c r="I767" i="4" s="1"/>
  <c r="M766" i="4" l="1"/>
  <c r="O766" i="4" s="1"/>
  <c r="L767" i="4"/>
  <c r="U767" i="4"/>
  <c r="I768" i="4" s="1"/>
  <c r="S766" i="4" l="1"/>
  <c r="G767" i="4" s="1"/>
  <c r="Q766" i="4"/>
  <c r="T766" i="4" s="1"/>
  <c r="F767" i="4" s="1"/>
  <c r="N767" i="4" s="1"/>
  <c r="L768" i="4"/>
  <c r="U768" i="4"/>
  <c r="I769" i="4" s="1"/>
  <c r="H767" i="4" l="1"/>
  <c r="K767" i="4"/>
  <c r="M767" i="4" s="1"/>
  <c r="O767" i="4" s="1"/>
  <c r="Q767" i="4" s="1"/>
  <c r="T767" i="4" s="1"/>
  <c r="F768" i="4" s="1"/>
  <c r="N768" i="4" s="1"/>
  <c r="X767" i="4"/>
  <c r="R766" i="4"/>
  <c r="V766" i="4" s="1"/>
  <c r="J767" i="4" s="1"/>
  <c r="Y767" i="4" s="1"/>
  <c r="L769" i="4"/>
  <c r="S767" i="4" l="1"/>
  <c r="G768" i="4" s="1"/>
  <c r="X768" i="4" s="1"/>
  <c r="H768" i="4"/>
  <c r="K768" i="4"/>
  <c r="M768" i="4" s="1"/>
  <c r="O768" i="4" s="1"/>
  <c r="R767" i="4"/>
  <c r="V767" i="4" s="1"/>
  <c r="J768" i="4" s="1"/>
  <c r="Y768" i="4" l="1"/>
  <c r="S768" i="4"/>
  <c r="G769" i="4" s="1"/>
  <c r="Q768" i="4"/>
  <c r="T768" i="4" s="1"/>
  <c r="F769" i="4" s="1"/>
  <c r="N769" i="4" s="1"/>
  <c r="H769" i="4" l="1"/>
  <c r="K769" i="4"/>
  <c r="M769" i="4" s="1"/>
  <c r="O769" i="4" s="1"/>
  <c r="R768" i="4"/>
  <c r="V768" i="4" s="1"/>
  <c r="J769" i="4" s="1"/>
  <c r="Y769" i="4" s="1"/>
  <c r="X769" i="4"/>
  <c r="S769" i="4" l="1"/>
  <c r="G770" i="4" s="1"/>
  <c r="Q769" i="4"/>
  <c r="T769" i="4" s="1"/>
  <c r="F770" i="4" s="1"/>
  <c r="N770" i="4" s="1"/>
  <c r="H770" i="4" l="1"/>
  <c r="R769" i="4"/>
  <c r="X770" i="4"/>
  <c r="U769" i="4" l="1"/>
  <c r="I770" i="4" s="1"/>
  <c r="K770" i="4" s="1"/>
  <c r="V769" i="4"/>
  <c r="J770" i="4" s="1"/>
  <c r="Y770" i="4" s="1"/>
  <c r="L770" i="4" l="1"/>
  <c r="M770" i="4" l="1"/>
  <c r="O770" i="4" s="1"/>
  <c r="S770" i="4" s="1"/>
  <c r="Q770" i="4" l="1"/>
  <c r="T770" i="4" s="1"/>
  <c r="F771" i="4" s="1"/>
  <c r="N771" i="4" s="1"/>
  <c r="G771" i="4"/>
  <c r="H771" i="4" l="1"/>
  <c r="X771" i="4"/>
  <c r="R770" i="4"/>
  <c r="U770" i="4" l="1"/>
  <c r="I771" i="4" s="1"/>
  <c r="K771" i="4" s="1"/>
  <c r="V770" i="4"/>
  <c r="J771" i="4" s="1"/>
  <c r="Y771" i="4" s="1"/>
  <c r="L771" i="4" l="1"/>
  <c r="M771" i="4" s="1"/>
  <c r="O771" i="4" s="1"/>
  <c r="S771" i="4" s="1"/>
  <c r="Q771" i="4" l="1"/>
  <c r="T771" i="4" s="1"/>
  <c r="F772" i="4" s="1"/>
  <c r="N772" i="4" s="1"/>
  <c r="G772" i="4"/>
  <c r="H772" i="4" l="1"/>
  <c r="R771" i="4"/>
  <c r="V771" i="4" s="1"/>
  <c r="J772" i="4" s="1"/>
  <c r="Y772" i="4" s="1"/>
  <c r="X772" i="4"/>
  <c r="U771" i="4"/>
  <c r="I772" i="4" s="1"/>
  <c r="K772" i="4" s="1"/>
  <c r="L772" i="4" l="1"/>
  <c r="M772" i="4" l="1"/>
  <c r="O772" i="4" s="1"/>
  <c r="S772" i="4" s="1"/>
  <c r="Q772" i="4" l="1"/>
  <c r="T772" i="4" s="1"/>
  <c r="F773" i="4" s="1"/>
  <c r="N773" i="4" s="1"/>
  <c r="G773" i="4"/>
  <c r="H773" i="4" l="1"/>
  <c r="X773" i="4"/>
  <c r="R772" i="4"/>
  <c r="V772" i="4" s="1"/>
  <c r="J773" i="4" s="1"/>
  <c r="Y773" i="4" s="1"/>
  <c r="U772" i="4"/>
  <c r="I773" i="4" s="1"/>
  <c r="K773" i="4" s="1"/>
  <c r="L773" i="4" l="1"/>
  <c r="U773" i="4"/>
  <c r="I774" i="4" s="1"/>
  <c r="M773" i="4" l="1"/>
  <c r="O773" i="4" s="1"/>
  <c r="L774" i="4"/>
  <c r="Q773" i="4" l="1"/>
  <c r="T773" i="4" s="1"/>
  <c r="F774" i="4" s="1"/>
  <c r="N774" i="4" s="1"/>
  <c r="S773" i="4"/>
  <c r="G774" i="4" s="1"/>
  <c r="K774" i="4" l="1"/>
  <c r="M774" i="4" s="1"/>
  <c r="O774" i="4" s="1"/>
  <c r="H774" i="4"/>
  <c r="R773" i="4"/>
  <c r="V773" i="4" s="1"/>
  <c r="J774" i="4" s="1"/>
  <c r="Y774" i="4" s="1"/>
  <c r="X774" i="4"/>
  <c r="S774" i="4" l="1"/>
  <c r="G775" i="4" s="1"/>
  <c r="Q774" i="4"/>
  <c r="T774" i="4" s="1"/>
  <c r="F775" i="4" s="1"/>
  <c r="N775" i="4" s="1"/>
  <c r="X775" i="4" l="1"/>
  <c r="R774" i="4"/>
  <c r="V774" i="4" s="1"/>
  <c r="J775" i="4" s="1"/>
  <c r="Y775" i="4" s="1"/>
  <c r="H775" i="4"/>
  <c r="U774" i="4"/>
  <c r="I775" i="4" s="1"/>
  <c r="K775" i="4" s="1"/>
  <c r="L775" i="4" l="1"/>
  <c r="M775" i="4" l="1"/>
  <c r="O775" i="4" s="1"/>
  <c r="S775" i="4" s="1"/>
  <c r="Q775" i="4" l="1"/>
  <c r="T775" i="4" s="1"/>
  <c r="F776" i="4" s="1"/>
  <c r="N776" i="4" s="1"/>
  <c r="G776" i="4"/>
  <c r="H776" i="4" l="1"/>
  <c r="X776" i="4"/>
  <c r="R775" i="4"/>
  <c r="U775" i="4" l="1"/>
  <c r="I776" i="4" s="1"/>
  <c r="K776" i="4" s="1"/>
  <c r="V775" i="4"/>
  <c r="J776" i="4" s="1"/>
  <c r="Y776" i="4" s="1"/>
  <c r="L776" i="4" l="1"/>
  <c r="M776" i="4" l="1"/>
  <c r="O776" i="4" s="1"/>
  <c r="S776" i="4" s="1"/>
  <c r="Q776" i="4" l="1"/>
  <c r="T776" i="4" s="1"/>
  <c r="F777" i="4" s="1"/>
  <c r="N777" i="4" s="1"/>
  <c r="G777" i="4"/>
  <c r="H777" i="4" l="1"/>
  <c r="R776" i="4"/>
  <c r="X777" i="4"/>
  <c r="U776" i="4" l="1"/>
  <c r="I777" i="4" s="1"/>
  <c r="K777" i="4" s="1"/>
  <c r="V776" i="4"/>
  <c r="J777" i="4" s="1"/>
  <c r="Y777" i="4" s="1"/>
  <c r="L777" i="4" l="1"/>
  <c r="M777" i="4" s="1"/>
  <c r="O777" i="4" s="1"/>
  <c r="S777" i="4" s="1"/>
  <c r="U777" i="4"/>
  <c r="I778" i="4" s="1"/>
  <c r="L778" i="4" l="1"/>
  <c r="Q777" i="4"/>
  <c r="T777" i="4" s="1"/>
  <c r="F778" i="4" s="1"/>
  <c r="N778" i="4" s="1"/>
  <c r="G778" i="4"/>
  <c r="H778" i="4" l="1"/>
  <c r="K778" i="4"/>
  <c r="M778" i="4" s="1"/>
  <c r="O778" i="4" s="1"/>
  <c r="R777" i="4"/>
  <c r="V777" i="4" s="1"/>
  <c r="J778" i="4" s="1"/>
  <c r="Y778" i="4" s="1"/>
  <c r="X778" i="4"/>
  <c r="S778" i="4" l="1"/>
  <c r="G779" i="4" s="1"/>
  <c r="Q778" i="4"/>
  <c r="T778" i="4" s="1"/>
  <c r="F779" i="4" s="1"/>
  <c r="N779" i="4" s="1"/>
  <c r="H779" i="4" l="1"/>
  <c r="X779" i="4"/>
  <c r="R778" i="4"/>
  <c r="U778" i="4" l="1"/>
  <c r="I779" i="4" s="1"/>
  <c r="K779" i="4" s="1"/>
  <c r="V778" i="4"/>
  <c r="J779" i="4" s="1"/>
  <c r="Y779" i="4" s="1"/>
  <c r="L779" i="4" l="1"/>
  <c r="M779" i="4" s="1"/>
  <c r="O779" i="4" s="1"/>
  <c r="S779" i="4" s="1"/>
  <c r="Q779" i="4" l="1"/>
  <c r="T779" i="4" s="1"/>
  <c r="F780" i="4" s="1"/>
  <c r="N780" i="4" s="1"/>
  <c r="G780" i="4"/>
  <c r="H780" i="4" l="1"/>
  <c r="R779" i="4"/>
  <c r="X780" i="4"/>
  <c r="U779" i="4" l="1"/>
  <c r="I780" i="4" s="1"/>
  <c r="K780" i="4" s="1"/>
  <c r="V779" i="4"/>
  <c r="J780" i="4" s="1"/>
  <c r="Y780" i="4" s="1"/>
  <c r="L780" i="4" l="1"/>
  <c r="M780" i="4" l="1"/>
  <c r="O780" i="4" s="1"/>
  <c r="S780" i="4" s="1"/>
  <c r="Q780" i="4" l="1"/>
  <c r="T780" i="4" s="1"/>
  <c r="F781" i="4" s="1"/>
  <c r="N781" i="4" s="1"/>
  <c r="G781" i="4"/>
  <c r="H781" i="4" l="1"/>
  <c r="X781" i="4"/>
  <c r="R780" i="4"/>
  <c r="U780" i="4" l="1"/>
  <c r="I781" i="4" s="1"/>
  <c r="K781" i="4" s="1"/>
  <c r="V780" i="4"/>
  <c r="J781" i="4" s="1"/>
  <c r="Y781" i="4" s="1"/>
  <c r="L781" i="4" l="1"/>
  <c r="M781" i="4" l="1"/>
  <c r="O781" i="4" s="1"/>
  <c r="Q781" i="4" l="1"/>
  <c r="T781" i="4" s="1"/>
  <c r="F782" i="4" s="1"/>
  <c r="N782" i="4" s="1"/>
  <c r="S781" i="4"/>
  <c r="G782" i="4" s="1"/>
  <c r="R781" i="4" l="1"/>
  <c r="V781" i="4" s="1"/>
  <c r="J782" i="4" s="1"/>
  <c r="Y782" i="4" s="1"/>
  <c r="H782" i="4"/>
  <c r="X782" i="4"/>
  <c r="U781" i="4"/>
  <c r="I782" i="4" s="1"/>
  <c r="K782" i="4" s="1"/>
  <c r="L782" i="4" l="1"/>
  <c r="M782" i="4" l="1"/>
  <c r="O782" i="4" s="1"/>
  <c r="S782" i="4" s="1"/>
  <c r="Q782" i="4" l="1"/>
  <c r="T782" i="4" s="1"/>
  <c r="F783" i="4" s="1"/>
  <c r="N783" i="4" s="1"/>
  <c r="G783" i="4"/>
  <c r="H783" i="4" l="1"/>
  <c r="R782" i="4"/>
  <c r="X783" i="4"/>
  <c r="U782" i="4" l="1"/>
  <c r="I783" i="4" s="1"/>
  <c r="K783" i="4" s="1"/>
  <c r="V782" i="4"/>
  <c r="J783" i="4" s="1"/>
  <c r="Y783" i="4" s="1"/>
  <c r="L783" i="4" l="1"/>
  <c r="M783" i="4" s="1"/>
  <c r="O783" i="4" s="1"/>
  <c r="S783" i="4" s="1"/>
  <c r="Q783" i="4" l="1"/>
  <c r="T783" i="4" s="1"/>
  <c r="F784" i="4" s="1"/>
  <c r="N784" i="4" s="1"/>
  <c r="G784" i="4"/>
  <c r="H784" i="4" l="1"/>
  <c r="X784" i="4"/>
  <c r="R783" i="4"/>
  <c r="U783" i="4" l="1"/>
  <c r="I784" i="4" s="1"/>
  <c r="K784" i="4" s="1"/>
  <c r="V783" i="4"/>
  <c r="J784" i="4" s="1"/>
  <c r="Y784" i="4" s="1"/>
  <c r="L784" i="4" l="1"/>
  <c r="M784" i="4" l="1"/>
  <c r="O784" i="4" s="1"/>
  <c r="Q784" i="4" l="1"/>
  <c r="T784" i="4" s="1"/>
  <c r="F785" i="4" s="1"/>
  <c r="N785" i="4" s="1"/>
  <c r="S784" i="4"/>
  <c r="G785" i="4" s="1"/>
  <c r="X785" i="4" l="1"/>
  <c r="H785" i="4"/>
  <c r="R784" i="4"/>
  <c r="V784" i="4" s="1"/>
  <c r="J785" i="4" s="1"/>
  <c r="Y785" i="4" s="1"/>
  <c r="U784" i="4"/>
  <c r="I785" i="4" s="1"/>
  <c r="K785" i="4" s="1"/>
  <c r="L785" i="4" l="1"/>
  <c r="M785" i="4" s="1"/>
  <c r="O785" i="4" s="1"/>
  <c r="S785" i="4" s="1"/>
  <c r="Q785" i="4" l="1"/>
  <c r="T785" i="4" s="1"/>
  <c r="F786" i="4" s="1"/>
  <c r="N786" i="4" s="1"/>
  <c r="G786" i="4"/>
  <c r="H786" i="4" l="1"/>
  <c r="X786" i="4"/>
  <c r="R785" i="4"/>
  <c r="U785" i="4" l="1"/>
  <c r="I786" i="4" s="1"/>
  <c r="K786" i="4" s="1"/>
  <c r="V785" i="4"/>
  <c r="J786" i="4" s="1"/>
  <c r="Y786" i="4" s="1"/>
  <c r="L786" i="4" l="1"/>
  <c r="M786" i="4" s="1"/>
  <c r="O786" i="4" s="1"/>
  <c r="S786" i="4" s="1"/>
  <c r="Q786" i="4" l="1"/>
  <c r="T786" i="4" s="1"/>
  <c r="F787" i="4" s="1"/>
  <c r="N787" i="4" s="1"/>
  <c r="G787" i="4"/>
  <c r="H787" i="4" l="1"/>
  <c r="X787" i="4"/>
  <c r="R786" i="4"/>
  <c r="U786" i="4" l="1"/>
  <c r="I787" i="4" s="1"/>
  <c r="K787" i="4" s="1"/>
  <c r="V786" i="4"/>
  <c r="J787" i="4" s="1"/>
  <c r="Y787" i="4" s="1"/>
  <c r="L787" i="4" l="1"/>
  <c r="M787" i="4" l="1"/>
  <c r="O787" i="4" s="1"/>
  <c r="Q787" i="4" l="1"/>
  <c r="T787" i="4" s="1"/>
  <c r="F788" i="4" s="1"/>
  <c r="N788" i="4" s="1"/>
  <c r="S787" i="4"/>
  <c r="G788" i="4" s="1"/>
  <c r="R787" i="4" l="1"/>
  <c r="V787" i="4" s="1"/>
  <c r="J788" i="4" s="1"/>
  <c r="Y788" i="4" s="1"/>
  <c r="H788" i="4"/>
  <c r="X788" i="4"/>
  <c r="U787" i="4"/>
  <c r="I788" i="4" s="1"/>
  <c r="K788" i="4" s="1"/>
  <c r="L788" i="4" l="1"/>
  <c r="M788" i="4" s="1"/>
  <c r="O788" i="4" s="1"/>
  <c r="S788" i="4" s="1"/>
  <c r="Q788" i="4" l="1"/>
  <c r="T788" i="4" s="1"/>
  <c r="F789" i="4" s="1"/>
  <c r="N789" i="4" s="1"/>
  <c r="G789" i="4"/>
  <c r="H789" i="4" l="1"/>
  <c r="R788" i="4"/>
  <c r="X789" i="4"/>
  <c r="U788" i="4" l="1"/>
  <c r="I789" i="4" s="1"/>
  <c r="K789" i="4" s="1"/>
  <c r="V788" i="4"/>
  <c r="J789" i="4" s="1"/>
  <c r="Y789" i="4" s="1"/>
  <c r="L789" i="4" l="1"/>
  <c r="M789" i="4" s="1"/>
  <c r="O789" i="4" s="1"/>
  <c r="S789" i="4" s="1"/>
  <c r="Q789" i="4" l="1"/>
  <c r="T789" i="4" s="1"/>
  <c r="F790" i="4" s="1"/>
  <c r="N790" i="4" s="1"/>
  <c r="G790" i="4"/>
  <c r="H790" i="4" l="1"/>
  <c r="R789" i="4"/>
  <c r="X790" i="4"/>
  <c r="U789" i="4" l="1"/>
  <c r="I790" i="4" s="1"/>
  <c r="K790" i="4" s="1"/>
  <c r="V789" i="4"/>
  <c r="J790" i="4" s="1"/>
  <c r="Y790" i="4" s="1"/>
  <c r="L790" i="4" l="1"/>
  <c r="M790" i="4" s="1"/>
  <c r="O790" i="4" s="1"/>
  <c r="S790" i="4" s="1"/>
  <c r="Q790" i="4" l="1"/>
  <c r="T790" i="4" s="1"/>
  <c r="F791" i="4" s="1"/>
  <c r="N791" i="4" s="1"/>
  <c r="G791" i="4"/>
  <c r="H791" i="4" l="1"/>
  <c r="X791" i="4"/>
  <c r="R790" i="4"/>
  <c r="U790" i="4" l="1"/>
  <c r="I791" i="4" s="1"/>
  <c r="K791" i="4" s="1"/>
  <c r="V790" i="4"/>
  <c r="J791" i="4" s="1"/>
  <c r="Y791" i="4" s="1"/>
  <c r="L791" i="4" l="1"/>
  <c r="M791" i="4" l="1"/>
  <c r="O791" i="4" s="1"/>
  <c r="Q791" i="4" l="1"/>
  <c r="T791" i="4" s="1"/>
  <c r="F792" i="4" s="1"/>
  <c r="N792" i="4" s="1"/>
  <c r="S791" i="4"/>
  <c r="G792" i="4" s="1"/>
  <c r="H792" i="4" l="1"/>
  <c r="R791" i="4"/>
  <c r="V791" i="4" s="1"/>
  <c r="J792" i="4" s="1"/>
  <c r="Y792" i="4" s="1"/>
  <c r="X792" i="4"/>
  <c r="U791" i="4"/>
  <c r="I792" i="4" s="1"/>
  <c r="K792" i="4" s="1"/>
  <c r="L792" i="4" l="1"/>
  <c r="M792" i="4" s="1"/>
  <c r="O792" i="4" s="1"/>
  <c r="S792" i="4" s="1"/>
  <c r="G793" i="4" l="1"/>
  <c r="Q792" i="4"/>
  <c r="T792" i="4" s="1"/>
  <c r="F793" i="4" s="1"/>
  <c r="N793" i="4" s="1"/>
  <c r="H793" i="4" l="1"/>
  <c r="X793" i="4"/>
  <c r="R792" i="4"/>
  <c r="U792" i="4" l="1"/>
  <c r="I793" i="4" s="1"/>
  <c r="K793" i="4" s="1"/>
  <c r="V792" i="4"/>
  <c r="J793" i="4" s="1"/>
  <c r="Y793" i="4" s="1"/>
  <c r="L793" i="4" l="1"/>
  <c r="M793" i="4" l="1"/>
  <c r="O793" i="4" s="1"/>
  <c r="S793" i="4" s="1"/>
  <c r="Q793" i="4" l="1"/>
  <c r="T793" i="4" s="1"/>
  <c r="F794" i="4" s="1"/>
  <c r="N794" i="4" s="1"/>
  <c r="G794" i="4"/>
  <c r="H794" i="4" l="1"/>
  <c r="R793" i="4"/>
  <c r="X794" i="4"/>
  <c r="U793" i="4" l="1"/>
  <c r="I794" i="4" s="1"/>
  <c r="K794" i="4" s="1"/>
  <c r="V793" i="4"/>
  <c r="J794" i="4" s="1"/>
  <c r="Y794" i="4" s="1"/>
  <c r="L794" i="4" l="1"/>
  <c r="M794" i="4" s="1"/>
  <c r="O794" i="4" s="1"/>
  <c r="S794" i="4" s="1"/>
  <c r="Q794" i="4" l="1"/>
  <c r="T794" i="4" s="1"/>
  <c r="F795" i="4" s="1"/>
  <c r="N795" i="4" s="1"/>
  <c r="G795" i="4"/>
  <c r="H795" i="4" l="1"/>
  <c r="R794" i="4"/>
  <c r="X795" i="4"/>
  <c r="U794" i="4" l="1"/>
  <c r="I795" i="4" s="1"/>
  <c r="K795" i="4" s="1"/>
  <c r="V794" i="4"/>
  <c r="J795" i="4" s="1"/>
  <c r="Y795" i="4" s="1"/>
  <c r="L795" i="4" l="1"/>
  <c r="U795" i="4"/>
  <c r="I796" i="4" s="1"/>
  <c r="M795" i="4" l="1"/>
  <c r="O795" i="4" s="1"/>
  <c r="L796" i="4"/>
  <c r="S795" i="4" l="1"/>
  <c r="G796" i="4" s="1"/>
  <c r="Q795" i="4"/>
  <c r="T795" i="4" s="1"/>
  <c r="F796" i="4" s="1"/>
  <c r="N796" i="4" s="1"/>
  <c r="H796" i="4" l="1"/>
  <c r="K796" i="4"/>
  <c r="M796" i="4" s="1"/>
  <c r="O796" i="4" s="1"/>
  <c r="Q796" i="4" s="1"/>
  <c r="T796" i="4" s="1"/>
  <c r="F797" i="4" s="1"/>
  <c r="N797" i="4" s="1"/>
  <c r="X796" i="4"/>
  <c r="R795" i="4"/>
  <c r="V795" i="4" s="1"/>
  <c r="J796" i="4" s="1"/>
  <c r="Y796" i="4" s="1"/>
  <c r="S796" i="4" l="1"/>
  <c r="G797" i="4" s="1"/>
  <c r="X797" i="4" s="1"/>
  <c r="H797" i="4"/>
  <c r="R796" i="4"/>
  <c r="V796" i="4" s="1"/>
  <c r="J797" i="4" s="1"/>
  <c r="U796" i="4"/>
  <c r="I797" i="4" s="1"/>
  <c r="K797" i="4" s="1"/>
  <c r="Y797" i="4" l="1"/>
  <c r="L797" i="4"/>
  <c r="M797" i="4" l="1"/>
  <c r="O797" i="4" s="1"/>
  <c r="Q797" i="4" l="1"/>
  <c r="T797" i="4" s="1"/>
  <c r="F798" i="4" s="1"/>
  <c r="N798" i="4" s="1"/>
  <c r="S797" i="4"/>
  <c r="G798" i="4" s="1"/>
  <c r="R797" i="4" l="1"/>
  <c r="V797" i="4" s="1"/>
  <c r="J798" i="4" s="1"/>
  <c r="Y798" i="4" s="1"/>
  <c r="H798" i="4"/>
  <c r="X798" i="4"/>
  <c r="U797" i="4"/>
  <c r="I798" i="4" s="1"/>
  <c r="K798" i="4" s="1"/>
  <c r="L798" i="4" l="1"/>
  <c r="U798" i="4"/>
  <c r="I799" i="4" s="1"/>
  <c r="L799" i="4" l="1"/>
  <c r="U799" i="4"/>
  <c r="I800" i="4" s="1"/>
  <c r="M798" i="4"/>
  <c r="O798" i="4" s="1"/>
  <c r="S798" i="4" s="1"/>
  <c r="Q798" i="4" l="1"/>
  <c r="T798" i="4" s="1"/>
  <c r="F799" i="4" s="1"/>
  <c r="N799" i="4" s="1"/>
  <c r="G799" i="4"/>
  <c r="L800" i="4"/>
  <c r="H799" i="4" l="1"/>
  <c r="K799" i="4"/>
  <c r="M799" i="4" s="1"/>
  <c r="O799" i="4" s="1"/>
  <c r="X799" i="4"/>
  <c r="R798" i="4"/>
  <c r="V798" i="4" s="1"/>
  <c r="J799" i="4" s="1"/>
  <c r="Y799" i="4" s="1"/>
  <c r="S799" i="4" l="1"/>
  <c r="G800" i="4" s="1"/>
  <c r="Q799" i="4"/>
  <c r="T799" i="4" s="1"/>
  <c r="F800" i="4" s="1"/>
  <c r="N800" i="4" s="1"/>
  <c r="H800" i="4" l="1"/>
  <c r="K800" i="4"/>
  <c r="M800" i="4" s="1"/>
  <c r="O800" i="4" s="1"/>
  <c r="R799" i="4"/>
  <c r="V799" i="4" s="1"/>
  <c r="J800" i="4" s="1"/>
  <c r="Y800" i="4" s="1"/>
  <c r="X800" i="4"/>
  <c r="S800" i="4" l="1"/>
  <c r="G801" i="4" s="1"/>
  <c r="Q800" i="4"/>
  <c r="T800" i="4" s="1"/>
  <c r="F801" i="4" s="1"/>
  <c r="N801" i="4" s="1"/>
  <c r="H801" i="4" l="1"/>
  <c r="R800" i="4"/>
  <c r="X801" i="4"/>
  <c r="U800" i="4" l="1"/>
  <c r="I801" i="4" s="1"/>
  <c r="K801" i="4" s="1"/>
  <c r="V800" i="4"/>
  <c r="J801" i="4" s="1"/>
  <c r="Y801" i="4" s="1"/>
  <c r="L801" i="4" l="1"/>
  <c r="M801" i="4" l="1"/>
  <c r="O801" i="4" s="1"/>
  <c r="Q801" i="4" l="1"/>
  <c r="T801" i="4" s="1"/>
  <c r="F802" i="4" s="1"/>
  <c r="N802" i="4" s="1"/>
  <c r="S801" i="4"/>
  <c r="G802" i="4" s="1"/>
  <c r="R801" i="4" l="1"/>
  <c r="V801" i="4" s="1"/>
  <c r="J802" i="4" s="1"/>
  <c r="Y802" i="4" s="1"/>
  <c r="H802" i="4"/>
  <c r="X802" i="4"/>
  <c r="U801" i="4"/>
  <c r="I802" i="4" s="1"/>
  <c r="K802" i="4" s="1"/>
  <c r="L802" i="4" l="1"/>
  <c r="M802" i="4" l="1"/>
  <c r="O802" i="4" s="1"/>
  <c r="S802" i="4" s="1"/>
  <c r="Q802" i="4" l="1"/>
  <c r="T802" i="4" s="1"/>
  <c r="F803" i="4" s="1"/>
  <c r="N803" i="4" s="1"/>
  <c r="G803" i="4"/>
  <c r="H803" i="4" l="1"/>
  <c r="R802" i="4"/>
  <c r="X803" i="4"/>
  <c r="U802" i="4" l="1"/>
  <c r="I803" i="4" s="1"/>
  <c r="K803" i="4" s="1"/>
  <c r="V802" i="4"/>
  <c r="J803" i="4" s="1"/>
  <c r="Y803" i="4" s="1"/>
  <c r="L803" i="4" l="1"/>
  <c r="U803" i="4"/>
  <c r="I804" i="4" s="1"/>
  <c r="L804" i="4" l="1"/>
  <c r="M803" i="4"/>
  <c r="O803" i="4" s="1"/>
  <c r="S803" i="4" s="1"/>
  <c r="Q803" i="4" l="1"/>
  <c r="T803" i="4" s="1"/>
  <c r="F804" i="4" s="1"/>
  <c r="N804" i="4" s="1"/>
  <c r="G804" i="4"/>
  <c r="H804" i="4" l="1"/>
  <c r="K804" i="4"/>
  <c r="M804" i="4" s="1"/>
  <c r="O804" i="4" s="1"/>
  <c r="X804" i="4"/>
  <c r="R803" i="4"/>
  <c r="V803" i="4" s="1"/>
  <c r="J804" i="4" s="1"/>
  <c r="Y804" i="4" s="1"/>
  <c r="S804" i="4" l="1"/>
  <c r="G805" i="4" s="1"/>
  <c r="Q804" i="4"/>
  <c r="T804" i="4" s="1"/>
  <c r="F805" i="4" s="1"/>
  <c r="N805" i="4" s="1"/>
  <c r="H805" i="4" l="1"/>
  <c r="R804" i="4"/>
  <c r="X805" i="4"/>
  <c r="U804" i="4" l="1"/>
  <c r="I805" i="4" s="1"/>
  <c r="K805" i="4" s="1"/>
  <c r="V804" i="4"/>
  <c r="J805" i="4" s="1"/>
  <c r="Y805" i="4" s="1"/>
  <c r="L805" i="4" l="1"/>
  <c r="M805" i="4" l="1"/>
  <c r="O805" i="4" s="1"/>
  <c r="S805" i="4" s="1"/>
  <c r="Q805" i="4" l="1"/>
  <c r="T805" i="4" s="1"/>
  <c r="F806" i="4" s="1"/>
  <c r="N806" i="4" s="1"/>
  <c r="G806" i="4"/>
  <c r="H806" i="4" l="1"/>
  <c r="R805" i="4"/>
  <c r="V805" i="4" s="1"/>
  <c r="J806" i="4" s="1"/>
  <c r="Y806" i="4" s="1"/>
  <c r="U805" i="4"/>
  <c r="I806" i="4" s="1"/>
  <c r="K806" i="4" s="1"/>
  <c r="X806" i="4"/>
  <c r="L806" i="4" l="1"/>
  <c r="M806" i="4" s="1"/>
  <c r="O806" i="4" s="1"/>
  <c r="S806" i="4" s="1"/>
  <c r="G807" i="4" l="1"/>
  <c r="Q806" i="4"/>
  <c r="T806" i="4" s="1"/>
  <c r="F807" i="4" s="1"/>
  <c r="N807" i="4" s="1"/>
  <c r="H807" i="4" l="1"/>
  <c r="X807" i="4"/>
  <c r="R806" i="4"/>
  <c r="U806" i="4" l="1"/>
  <c r="I807" i="4" s="1"/>
  <c r="K807" i="4" s="1"/>
  <c r="V806" i="4"/>
  <c r="J807" i="4" s="1"/>
  <c r="Y807" i="4" s="1"/>
  <c r="L807" i="4" l="1"/>
  <c r="M807" i="4" l="1"/>
  <c r="O807" i="4" s="1"/>
  <c r="S807" i="4" l="1"/>
  <c r="G808" i="4" s="1"/>
  <c r="Q807" i="4"/>
  <c r="T807" i="4" s="1"/>
  <c r="F808" i="4" s="1"/>
  <c r="N808" i="4" s="1"/>
  <c r="H808" i="4" l="1"/>
  <c r="R807" i="4"/>
  <c r="V807" i="4" s="1"/>
  <c r="J808" i="4" s="1"/>
  <c r="Y808" i="4" s="1"/>
  <c r="X808" i="4"/>
  <c r="U807" i="4"/>
  <c r="I808" i="4" s="1"/>
  <c r="K808" i="4" s="1"/>
  <c r="L808" i="4" l="1"/>
  <c r="M808" i="4" l="1"/>
  <c r="O808" i="4" s="1"/>
  <c r="S808" i="4" s="1"/>
  <c r="Q808" i="4" l="1"/>
  <c r="T808" i="4" s="1"/>
  <c r="F809" i="4" s="1"/>
  <c r="N809" i="4" s="1"/>
  <c r="G809" i="4"/>
  <c r="H809" i="4" l="1"/>
  <c r="X809" i="4"/>
  <c r="R808" i="4"/>
  <c r="U808" i="4" l="1"/>
  <c r="I809" i="4" s="1"/>
  <c r="K809" i="4" s="1"/>
  <c r="V808" i="4"/>
  <c r="J809" i="4" s="1"/>
  <c r="Y809" i="4" s="1"/>
  <c r="L809" i="4" l="1"/>
  <c r="U809" i="4"/>
  <c r="I810" i="4" s="1"/>
  <c r="M809" i="4" l="1"/>
  <c r="O809" i="4" s="1"/>
  <c r="L810" i="4"/>
  <c r="U810" i="4"/>
  <c r="I811" i="4" s="1"/>
  <c r="Q809" i="4" l="1"/>
  <c r="T809" i="4" s="1"/>
  <c r="F810" i="4" s="1"/>
  <c r="N810" i="4" s="1"/>
  <c r="S809" i="4"/>
  <c r="G810" i="4" s="1"/>
  <c r="L811" i="4"/>
  <c r="U811" i="4"/>
  <c r="I812" i="4" s="1"/>
  <c r="H810" i="4" l="1"/>
  <c r="K810" i="4"/>
  <c r="M810" i="4" s="1"/>
  <c r="O810" i="4" s="1"/>
  <c r="R809" i="4"/>
  <c r="V809" i="4" s="1"/>
  <c r="J810" i="4" s="1"/>
  <c r="Y810" i="4" s="1"/>
  <c r="X810" i="4"/>
  <c r="L812" i="4"/>
  <c r="S810" i="4" l="1"/>
  <c r="G811" i="4" s="1"/>
  <c r="Q810" i="4"/>
  <c r="T810" i="4" s="1"/>
  <c r="F811" i="4" s="1"/>
  <c r="N811" i="4" s="1"/>
  <c r="H811" i="4" l="1"/>
  <c r="X811" i="4"/>
  <c r="R810" i="4"/>
  <c r="V810" i="4" s="1"/>
  <c r="J811" i="4" s="1"/>
  <c r="Y811" i="4" s="1"/>
  <c r="K811" i="4"/>
  <c r="M811" i="4" s="1"/>
  <c r="O811" i="4" s="1"/>
  <c r="Q811" i="4" s="1"/>
  <c r="T811" i="4" s="1"/>
  <c r="F812" i="4" s="1"/>
  <c r="N812" i="4" s="1"/>
  <c r="S811" i="4" l="1"/>
  <c r="G812" i="4" s="1"/>
  <c r="X812" i="4" s="1"/>
  <c r="H812" i="4"/>
  <c r="K812" i="4"/>
  <c r="M812" i="4" s="1"/>
  <c r="O812" i="4" s="1"/>
  <c r="R811" i="4"/>
  <c r="V811" i="4" s="1"/>
  <c r="J812" i="4" s="1"/>
  <c r="Y812" i="4" l="1"/>
  <c r="S812" i="4"/>
  <c r="G813" i="4" s="1"/>
  <c r="Q812" i="4"/>
  <c r="T812" i="4" s="1"/>
  <c r="F813" i="4" s="1"/>
  <c r="N813" i="4" s="1"/>
  <c r="H813" i="4" l="1"/>
  <c r="R812" i="4"/>
  <c r="X813" i="4"/>
  <c r="U812" i="4" l="1"/>
  <c r="I813" i="4" s="1"/>
  <c r="K813" i="4" s="1"/>
  <c r="V812" i="4"/>
  <c r="J813" i="4" s="1"/>
  <c r="Y813" i="4" s="1"/>
  <c r="L813" i="4" l="1"/>
  <c r="M813" i="4" l="1"/>
  <c r="O813" i="4" s="1"/>
  <c r="Q813" i="4" l="1"/>
  <c r="T813" i="4" s="1"/>
  <c r="F814" i="4" s="1"/>
  <c r="N814" i="4" s="1"/>
  <c r="S813" i="4"/>
  <c r="G814" i="4" s="1"/>
  <c r="H814" i="4" l="1"/>
  <c r="R813" i="4"/>
  <c r="V813" i="4" s="1"/>
  <c r="J814" i="4" s="1"/>
  <c r="Y814" i="4" s="1"/>
  <c r="X814" i="4"/>
  <c r="U813" i="4"/>
  <c r="I814" i="4" s="1"/>
  <c r="K814" i="4" s="1"/>
  <c r="L814" i="4" l="1"/>
  <c r="M814" i="4" l="1"/>
  <c r="O814" i="4" s="1"/>
  <c r="S814" i="4" l="1"/>
  <c r="G815" i="4" s="1"/>
  <c r="Q814" i="4"/>
  <c r="T814" i="4" s="1"/>
  <c r="F815" i="4" s="1"/>
  <c r="N815" i="4" s="1"/>
  <c r="H815" i="4" l="1"/>
  <c r="R814" i="4"/>
  <c r="V814" i="4" s="1"/>
  <c r="J815" i="4" s="1"/>
  <c r="Y815" i="4" s="1"/>
  <c r="X815" i="4"/>
  <c r="U814" i="4"/>
  <c r="I815" i="4" s="1"/>
  <c r="K815" i="4" s="1"/>
  <c r="L815" i="4" l="1"/>
  <c r="M815" i="4" l="1"/>
  <c r="O815" i="4" s="1"/>
  <c r="S815" i="4" s="1"/>
  <c r="Q815" i="4" l="1"/>
  <c r="T815" i="4" s="1"/>
  <c r="F816" i="4" s="1"/>
  <c r="N816" i="4" s="1"/>
  <c r="G816" i="4"/>
  <c r="H816" i="4" l="1"/>
  <c r="X816" i="4"/>
  <c r="R815" i="4"/>
  <c r="U815" i="4" l="1"/>
  <c r="I816" i="4" s="1"/>
  <c r="K816" i="4" s="1"/>
  <c r="V815" i="4"/>
  <c r="J816" i="4" s="1"/>
  <c r="Y816" i="4" s="1"/>
  <c r="L816" i="4" l="1"/>
  <c r="M816" i="4" l="1"/>
  <c r="O816" i="4" s="1"/>
  <c r="Q816" i="4" l="1"/>
  <c r="T816" i="4" s="1"/>
  <c r="F817" i="4" s="1"/>
  <c r="N817" i="4" s="1"/>
  <c r="S816" i="4"/>
  <c r="G817" i="4" s="1"/>
  <c r="X817" i="4" l="1"/>
  <c r="R816" i="4"/>
  <c r="V816" i="4" s="1"/>
  <c r="J817" i="4" s="1"/>
  <c r="Y817" i="4" s="1"/>
  <c r="H817" i="4"/>
  <c r="U816" i="4"/>
  <c r="I817" i="4" s="1"/>
  <c r="K817" i="4" s="1"/>
  <c r="L817" i="4" l="1"/>
  <c r="M817" i="4" l="1"/>
  <c r="O817" i="4" s="1"/>
  <c r="S817" i="4" s="1"/>
  <c r="Q817" i="4" l="1"/>
  <c r="T817" i="4" s="1"/>
  <c r="F818" i="4" s="1"/>
  <c r="N818" i="4" s="1"/>
  <c r="G818" i="4"/>
  <c r="H818" i="4" l="1"/>
  <c r="X818" i="4"/>
  <c r="R817" i="4"/>
  <c r="U817" i="4" l="1"/>
  <c r="I818" i="4" s="1"/>
  <c r="K818" i="4" s="1"/>
  <c r="V817" i="4"/>
  <c r="J818" i="4" s="1"/>
  <c r="Y818" i="4" s="1"/>
  <c r="L818" i="4" l="1"/>
  <c r="M818" i="4" l="1"/>
  <c r="O818" i="4" s="1"/>
  <c r="S818" i="4" s="1"/>
  <c r="Q818" i="4" l="1"/>
  <c r="T818" i="4" s="1"/>
  <c r="F819" i="4" s="1"/>
  <c r="N819" i="4" s="1"/>
  <c r="G819" i="4"/>
  <c r="H819" i="4" l="1"/>
  <c r="X819" i="4"/>
  <c r="R818" i="4"/>
  <c r="U818" i="4" l="1"/>
  <c r="I819" i="4" s="1"/>
  <c r="K819" i="4" s="1"/>
  <c r="V818" i="4"/>
  <c r="J819" i="4" s="1"/>
  <c r="Y819" i="4" s="1"/>
  <c r="L819" i="4" l="1"/>
  <c r="M819" i="4" s="1"/>
  <c r="O819" i="4" s="1"/>
  <c r="S819" i="4" s="1"/>
  <c r="Q819" i="4" l="1"/>
  <c r="T819" i="4" s="1"/>
  <c r="F820" i="4" s="1"/>
  <c r="N820" i="4" s="1"/>
  <c r="G820" i="4"/>
  <c r="H820" i="4" l="1"/>
  <c r="X820" i="4"/>
  <c r="R819" i="4"/>
  <c r="U819" i="4" l="1"/>
  <c r="I820" i="4" s="1"/>
  <c r="K820" i="4" s="1"/>
  <c r="V819" i="4"/>
  <c r="J820" i="4" s="1"/>
  <c r="Y820" i="4" s="1"/>
  <c r="L820" i="4" l="1"/>
  <c r="M820" i="4" l="1"/>
  <c r="O820" i="4" s="1"/>
  <c r="Q820" i="4" l="1"/>
  <c r="T820" i="4" s="1"/>
  <c r="F821" i="4" s="1"/>
  <c r="N821" i="4" s="1"/>
  <c r="S820" i="4"/>
  <c r="G821" i="4" s="1"/>
  <c r="H821" i="4" l="1"/>
  <c r="R820" i="4"/>
  <c r="V820" i="4" s="1"/>
  <c r="J821" i="4" s="1"/>
  <c r="Y821" i="4" s="1"/>
  <c r="X821" i="4"/>
  <c r="U820" i="4"/>
  <c r="I821" i="4" s="1"/>
  <c r="K821" i="4" s="1"/>
  <c r="L821" i="4" l="1"/>
  <c r="M821" i="4" l="1"/>
  <c r="O821" i="4" s="1"/>
  <c r="S821" i="4" s="1"/>
  <c r="Q821" i="4" l="1"/>
  <c r="T821" i="4" s="1"/>
  <c r="F822" i="4" s="1"/>
  <c r="N822" i="4" s="1"/>
  <c r="G822" i="4"/>
  <c r="H822" i="4" l="1"/>
  <c r="X822" i="4"/>
  <c r="R821" i="4"/>
  <c r="V821" i="4" s="1"/>
  <c r="J822" i="4" s="1"/>
  <c r="Y822" i="4" s="1"/>
  <c r="U821" i="4"/>
  <c r="I822" i="4" s="1"/>
  <c r="K822" i="4" s="1"/>
  <c r="L822" i="4" l="1"/>
  <c r="M822" i="4" l="1"/>
  <c r="O822" i="4" s="1"/>
  <c r="S822" i="4" s="1"/>
  <c r="Q822" i="4" l="1"/>
  <c r="T822" i="4" s="1"/>
  <c r="F823" i="4" s="1"/>
  <c r="N823" i="4" s="1"/>
  <c r="G823" i="4"/>
  <c r="H823" i="4" l="1"/>
  <c r="R822" i="4"/>
  <c r="X823" i="4"/>
  <c r="U822" i="4" l="1"/>
  <c r="I823" i="4" s="1"/>
  <c r="K823" i="4" s="1"/>
  <c r="V822" i="4"/>
  <c r="J823" i="4" s="1"/>
  <c r="Y823" i="4" s="1"/>
  <c r="L823" i="4" l="1"/>
  <c r="M823" i="4" l="1"/>
  <c r="O823" i="4" s="1"/>
  <c r="S823" i="4" s="1"/>
  <c r="Q823" i="4" l="1"/>
  <c r="T823" i="4" s="1"/>
  <c r="F824" i="4" s="1"/>
  <c r="N824" i="4" s="1"/>
  <c r="G824" i="4"/>
  <c r="H824" i="4" l="1"/>
  <c r="R823" i="4"/>
  <c r="X824" i="4"/>
  <c r="U823" i="4" l="1"/>
  <c r="I824" i="4" s="1"/>
  <c r="K824" i="4" s="1"/>
  <c r="V823" i="4"/>
  <c r="J824" i="4" s="1"/>
  <c r="Y824" i="4" s="1"/>
  <c r="L824" i="4" l="1"/>
  <c r="M824" i="4" l="1"/>
  <c r="O824" i="4" s="1"/>
  <c r="S824" i="4" s="1"/>
  <c r="G825" i="4" l="1"/>
  <c r="Q824" i="4"/>
  <c r="T824" i="4" s="1"/>
  <c r="F825" i="4" s="1"/>
  <c r="N825" i="4" s="1"/>
  <c r="H825" i="4" l="1"/>
  <c r="X825" i="4"/>
  <c r="R824" i="4"/>
  <c r="U824" i="4" l="1"/>
  <c r="I825" i="4" s="1"/>
  <c r="K825" i="4" s="1"/>
  <c r="V824" i="4"/>
  <c r="J825" i="4" s="1"/>
  <c r="Y825" i="4" s="1"/>
  <c r="L825" i="4" l="1"/>
  <c r="U825" i="4"/>
  <c r="I826" i="4" s="1"/>
  <c r="M825" i="4" l="1"/>
  <c r="O825" i="4" s="1"/>
  <c r="L826" i="4"/>
  <c r="Q825" i="4" l="1"/>
  <c r="T825" i="4" s="1"/>
  <c r="F826" i="4" s="1"/>
  <c r="N826" i="4" s="1"/>
  <c r="S825" i="4"/>
  <c r="G826" i="4" s="1"/>
  <c r="H826" i="4" l="1"/>
  <c r="K826" i="4"/>
  <c r="M826" i="4" s="1"/>
  <c r="O826" i="4" s="1"/>
  <c r="Q826" i="4" s="1"/>
  <c r="T826" i="4" s="1"/>
  <c r="F827" i="4" s="1"/>
  <c r="N827" i="4" s="1"/>
  <c r="R825" i="4"/>
  <c r="V825" i="4" s="1"/>
  <c r="J826" i="4" s="1"/>
  <c r="Y826" i="4" s="1"/>
  <c r="X826" i="4"/>
  <c r="S826" i="4" l="1"/>
  <c r="G827" i="4" s="1"/>
  <c r="X827" i="4" s="1"/>
  <c r="H827" i="4"/>
  <c r="R826" i="4"/>
  <c r="U826" i="4" l="1"/>
  <c r="I827" i="4" s="1"/>
  <c r="K827" i="4" s="1"/>
  <c r="V826" i="4"/>
  <c r="J827" i="4" s="1"/>
  <c r="Y827" i="4" s="1"/>
  <c r="L827" i="4" l="1"/>
  <c r="M827" i="4" l="1"/>
  <c r="O827" i="4" s="1"/>
  <c r="S827" i="4" l="1"/>
  <c r="G828" i="4" s="1"/>
  <c r="Q827" i="4"/>
  <c r="T827" i="4" s="1"/>
  <c r="F828" i="4" s="1"/>
  <c r="N828" i="4" s="1"/>
  <c r="H828" i="4" l="1"/>
  <c r="R827" i="4"/>
  <c r="V827" i="4" s="1"/>
  <c r="J828" i="4" s="1"/>
  <c r="Y828" i="4" s="1"/>
  <c r="X828" i="4"/>
  <c r="U827" i="4"/>
  <c r="I828" i="4" s="1"/>
  <c r="K828" i="4" s="1"/>
  <c r="L828" i="4" l="1"/>
  <c r="U828" i="4"/>
  <c r="I829" i="4" s="1"/>
  <c r="L829" i="4" l="1"/>
  <c r="M828" i="4"/>
  <c r="O828" i="4" s="1"/>
  <c r="S828" i="4" s="1"/>
  <c r="Q828" i="4" l="1"/>
  <c r="T828" i="4" s="1"/>
  <c r="F829" i="4" s="1"/>
  <c r="N829" i="4" s="1"/>
  <c r="G829" i="4"/>
  <c r="H829" i="4" l="1"/>
  <c r="K829" i="4"/>
  <c r="M829" i="4" s="1"/>
  <c r="O829" i="4" s="1"/>
  <c r="R828" i="4"/>
  <c r="V828" i="4" s="1"/>
  <c r="J829" i="4" s="1"/>
  <c r="Y829" i="4" s="1"/>
  <c r="X829" i="4"/>
  <c r="S829" i="4" l="1"/>
  <c r="G830" i="4" s="1"/>
  <c r="Q829" i="4"/>
  <c r="T829" i="4" s="1"/>
  <c r="F830" i="4" s="1"/>
  <c r="N830" i="4" s="1"/>
  <c r="H830" i="4" l="1"/>
  <c r="R829" i="4"/>
  <c r="V829" i="4" s="1"/>
  <c r="J830" i="4" s="1"/>
  <c r="Y830" i="4" s="1"/>
  <c r="U829" i="4"/>
  <c r="I830" i="4" s="1"/>
  <c r="K830" i="4" s="1"/>
  <c r="X830" i="4"/>
  <c r="L830" i="4" l="1"/>
  <c r="M830" i="4" l="1"/>
  <c r="O830" i="4" s="1"/>
  <c r="Q830" i="4" l="1"/>
  <c r="T830" i="4" s="1"/>
  <c r="F831" i="4" s="1"/>
  <c r="N831" i="4" s="1"/>
  <c r="S830" i="4"/>
  <c r="G831" i="4" s="1"/>
  <c r="U830" i="4"/>
  <c r="I831" i="4" s="1"/>
  <c r="K831" i="4" l="1"/>
  <c r="R830" i="4"/>
  <c r="V830" i="4" s="1"/>
  <c r="J831" i="4" s="1"/>
  <c r="Y831" i="4" s="1"/>
  <c r="H831" i="4"/>
  <c r="X831" i="4"/>
  <c r="L831" i="4"/>
  <c r="M831" i="4" l="1"/>
  <c r="O831" i="4" s="1"/>
  <c r="Q831" i="4" l="1"/>
  <c r="T831" i="4" s="1"/>
  <c r="F832" i="4" s="1"/>
  <c r="N832" i="4" s="1"/>
  <c r="S831" i="4"/>
  <c r="G832" i="4" s="1"/>
  <c r="U831" i="4"/>
  <c r="I832" i="4" s="1"/>
  <c r="K832" i="4" l="1"/>
  <c r="R831" i="4"/>
  <c r="V831" i="4" s="1"/>
  <c r="J832" i="4" s="1"/>
  <c r="Y832" i="4" s="1"/>
  <c r="X832" i="4"/>
  <c r="H832" i="4"/>
  <c r="L832" i="4"/>
  <c r="M832" i="4" l="1"/>
  <c r="O832" i="4" s="1"/>
  <c r="S832" i="4" s="1"/>
  <c r="G833" i="4" s="1"/>
  <c r="Q832" i="4" l="1"/>
  <c r="T832" i="4" s="1"/>
  <c r="F833" i="4" s="1"/>
  <c r="N833" i="4" s="1"/>
  <c r="R832" i="4" l="1"/>
  <c r="V832" i="4" s="1"/>
  <c r="J833" i="4" s="1"/>
  <c r="Y833" i="4" s="1"/>
  <c r="X833" i="4"/>
  <c r="H833" i="4"/>
  <c r="U832" i="4"/>
  <c r="I833" i="4" s="1"/>
  <c r="K833" i="4" s="1"/>
  <c r="L833" i="4" l="1"/>
  <c r="M833" i="4" l="1"/>
  <c r="O833" i="4" s="1"/>
  <c r="Q833" i="4" l="1"/>
  <c r="T833" i="4" s="1"/>
  <c r="F834" i="4" s="1"/>
  <c r="N834" i="4" s="1"/>
  <c r="S833" i="4"/>
  <c r="G834" i="4" s="1"/>
  <c r="U833" i="4"/>
  <c r="I834" i="4" s="1"/>
  <c r="R833" i="4" l="1"/>
  <c r="V833" i="4" s="1"/>
  <c r="J834" i="4" s="1"/>
  <c r="Y834" i="4" s="1"/>
  <c r="H834" i="4"/>
  <c r="K834" i="4"/>
  <c r="X834" i="4"/>
  <c r="L834" i="4"/>
  <c r="M834" i="4" l="1"/>
  <c r="O834" i="4" s="1"/>
  <c r="S834" i="4" s="1"/>
  <c r="Q834" i="4" l="1"/>
  <c r="T834" i="4" s="1"/>
  <c r="F835" i="4" s="1"/>
  <c r="N835" i="4" s="1"/>
  <c r="G835" i="4"/>
  <c r="H835" i="4" l="1"/>
  <c r="R834" i="4"/>
  <c r="V834" i="4" s="1"/>
  <c r="J835" i="4" s="1"/>
  <c r="Y835" i="4" s="1"/>
  <c r="X835" i="4"/>
  <c r="U834" i="4"/>
  <c r="I835" i="4" s="1"/>
  <c r="K835" i="4" s="1"/>
  <c r="L835" i="4" l="1"/>
  <c r="U835" i="4"/>
  <c r="I836" i="4" s="1"/>
  <c r="L836" i="4" l="1"/>
  <c r="M835" i="4"/>
  <c r="O835" i="4" s="1"/>
  <c r="S835" i="4" s="1"/>
  <c r="Q835" i="4" l="1"/>
  <c r="T835" i="4" s="1"/>
  <c r="F836" i="4" s="1"/>
  <c r="N836" i="4" s="1"/>
  <c r="G836" i="4"/>
  <c r="H836" i="4" l="1"/>
  <c r="K836" i="4"/>
  <c r="M836" i="4" s="1"/>
  <c r="O836" i="4" s="1"/>
  <c r="X836" i="4"/>
  <c r="R835" i="4"/>
  <c r="V835" i="4" s="1"/>
  <c r="J836" i="4" s="1"/>
  <c r="Y836" i="4" s="1"/>
  <c r="S836" i="4" l="1"/>
  <c r="G837" i="4" s="1"/>
  <c r="Q836" i="4"/>
  <c r="T836" i="4" s="1"/>
  <c r="F837" i="4" s="1"/>
  <c r="N837" i="4" s="1"/>
  <c r="H837" i="4" l="1"/>
  <c r="R836" i="4"/>
  <c r="X837" i="4"/>
  <c r="U836" i="4" l="1"/>
  <c r="I837" i="4" s="1"/>
  <c r="K837" i="4" s="1"/>
  <c r="V836" i="4"/>
  <c r="J837" i="4" s="1"/>
  <c r="Y837" i="4" s="1"/>
  <c r="L837" i="4" l="1"/>
  <c r="M837" i="4" l="1"/>
  <c r="O837" i="4" s="1"/>
  <c r="S837" i="4" s="1"/>
  <c r="Q837" i="4" l="1"/>
  <c r="T837" i="4" s="1"/>
  <c r="F838" i="4" s="1"/>
  <c r="N838" i="4" s="1"/>
  <c r="G838" i="4"/>
  <c r="H838" i="4" l="1"/>
  <c r="R837" i="4"/>
  <c r="V837" i="4" s="1"/>
  <c r="J838" i="4" s="1"/>
  <c r="Y838" i="4" s="1"/>
  <c r="U837" i="4"/>
  <c r="I838" i="4" s="1"/>
  <c r="K838" i="4" s="1"/>
  <c r="X838" i="4"/>
  <c r="L838" i="4" l="1"/>
  <c r="M838" i="4" l="1"/>
  <c r="O838" i="4" s="1"/>
  <c r="Q838" i="4" l="1"/>
  <c r="T838" i="4" s="1"/>
  <c r="F839" i="4" s="1"/>
  <c r="N839" i="4" s="1"/>
  <c r="S838" i="4"/>
  <c r="G839" i="4" s="1"/>
  <c r="R838" i="4" l="1"/>
  <c r="V838" i="4" s="1"/>
  <c r="J839" i="4" s="1"/>
  <c r="Y839" i="4" s="1"/>
  <c r="H839" i="4"/>
  <c r="X839" i="4"/>
  <c r="U838" i="4"/>
  <c r="I839" i="4" s="1"/>
  <c r="K839" i="4" s="1"/>
  <c r="L839" i="4" l="1"/>
  <c r="M839" i="4" s="1"/>
  <c r="O839" i="4" s="1"/>
  <c r="S839" i="4" s="1"/>
  <c r="Q839" i="4" l="1"/>
  <c r="T839" i="4" s="1"/>
  <c r="F840" i="4" s="1"/>
  <c r="N840" i="4" s="1"/>
  <c r="G840" i="4"/>
  <c r="H840" i="4" l="1"/>
  <c r="X840" i="4"/>
  <c r="R839" i="4"/>
  <c r="U839" i="4" l="1"/>
  <c r="I840" i="4" s="1"/>
  <c r="K840" i="4" s="1"/>
  <c r="V839" i="4"/>
  <c r="J840" i="4" s="1"/>
  <c r="Y840" i="4" s="1"/>
  <c r="L840" i="4" l="1"/>
  <c r="M840" i="4" s="1"/>
  <c r="O840" i="4" s="1"/>
  <c r="S840" i="4" s="1"/>
  <c r="Q840" i="4" l="1"/>
  <c r="T840" i="4" s="1"/>
  <c r="F841" i="4" s="1"/>
  <c r="N841" i="4" s="1"/>
  <c r="G841" i="4"/>
  <c r="H841" i="4" l="1"/>
  <c r="R840" i="4"/>
  <c r="V840" i="4" s="1"/>
  <c r="J841" i="4" s="1"/>
  <c r="Y841" i="4" s="1"/>
  <c r="X841" i="4"/>
  <c r="U840" i="4"/>
  <c r="I841" i="4" s="1"/>
  <c r="K841" i="4" s="1"/>
  <c r="L841" i="4" l="1"/>
  <c r="M841" i="4" l="1"/>
  <c r="O841" i="4" s="1"/>
  <c r="S841" i="4" s="1"/>
  <c r="Q841" i="4" l="1"/>
  <c r="T841" i="4" s="1"/>
  <c r="F842" i="4" s="1"/>
  <c r="N842" i="4" s="1"/>
  <c r="G842" i="4"/>
  <c r="H842" i="4" l="1"/>
  <c r="X842" i="4"/>
  <c r="R841" i="4"/>
  <c r="U841" i="4" l="1"/>
  <c r="I842" i="4" s="1"/>
  <c r="K842" i="4" s="1"/>
  <c r="V841" i="4"/>
  <c r="J842" i="4" s="1"/>
  <c r="Y842" i="4" s="1"/>
  <c r="L842" i="4" l="1"/>
  <c r="M842" i="4" l="1"/>
  <c r="O842" i="4" s="1"/>
  <c r="S842" i="4" l="1"/>
  <c r="G843" i="4" s="1"/>
  <c r="Q842" i="4"/>
  <c r="T842" i="4" s="1"/>
  <c r="F843" i="4" s="1"/>
  <c r="N843" i="4" s="1"/>
  <c r="H843" i="4" l="1"/>
  <c r="X843" i="4"/>
  <c r="R842" i="4"/>
  <c r="V842" i="4" s="1"/>
  <c r="J843" i="4" s="1"/>
  <c r="Y843" i="4" s="1"/>
  <c r="U842" i="4"/>
  <c r="I843" i="4" s="1"/>
  <c r="K843" i="4" s="1"/>
  <c r="L843" i="4" l="1"/>
  <c r="M843" i="4" l="1"/>
  <c r="O843" i="4" s="1"/>
  <c r="S843" i="4" s="1"/>
  <c r="Q843" i="4" l="1"/>
  <c r="T843" i="4" s="1"/>
  <c r="F844" i="4" s="1"/>
  <c r="N844" i="4" s="1"/>
  <c r="G844" i="4"/>
  <c r="H844" i="4" l="1"/>
  <c r="X844" i="4"/>
  <c r="R843" i="4"/>
  <c r="U843" i="4" l="1"/>
  <c r="I844" i="4" s="1"/>
  <c r="K844" i="4" s="1"/>
  <c r="V843" i="4"/>
  <c r="J844" i="4" s="1"/>
  <c r="Y844" i="4" s="1"/>
  <c r="L844" i="4" l="1"/>
  <c r="M844" i="4" l="1"/>
  <c r="O844" i="4" s="1"/>
  <c r="S844" i="4" s="1"/>
  <c r="Q844" i="4" l="1"/>
  <c r="T844" i="4" s="1"/>
  <c r="F845" i="4" s="1"/>
  <c r="N845" i="4" s="1"/>
  <c r="G845" i="4"/>
  <c r="H845" i="4" l="1"/>
  <c r="R844" i="4"/>
  <c r="V844" i="4" s="1"/>
  <c r="J845" i="4" s="1"/>
  <c r="Y845" i="4" s="1"/>
  <c r="U844" i="4"/>
  <c r="I845" i="4" s="1"/>
  <c r="K845" i="4" s="1"/>
  <c r="X845" i="4"/>
  <c r="L845" i="4" l="1"/>
  <c r="U845" i="4"/>
  <c r="I846" i="4" s="1"/>
  <c r="L846" i="4" l="1"/>
  <c r="M845" i="4"/>
  <c r="O845" i="4" s="1"/>
  <c r="S845" i="4" s="1"/>
  <c r="Q845" i="4" l="1"/>
  <c r="T845" i="4" s="1"/>
  <c r="F846" i="4" s="1"/>
  <c r="N846" i="4" s="1"/>
  <c r="G846" i="4"/>
  <c r="H846" i="4" l="1"/>
  <c r="K846" i="4"/>
  <c r="M846" i="4" s="1"/>
  <c r="O846" i="4" s="1"/>
  <c r="R845" i="4"/>
  <c r="V845" i="4" s="1"/>
  <c r="J846" i="4" s="1"/>
  <c r="Y846" i="4" s="1"/>
  <c r="X846" i="4"/>
  <c r="S846" i="4" l="1"/>
  <c r="G847" i="4" s="1"/>
  <c r="Q846" i="4"/>
  <c r="T846" i="4" s="1"/>
  <c r="F847" i="4" s="1"/>
  <c r="N847" i="4" s="1"/>
  <c r="H847" i="4" l="1"/>
  <c r="X847" i="4"/>
  <c r="R846" i="4"/>
  <c r="V846" i="4" s="1"/>
  <c r="J847" i="4" s="1"/>
  <c r="Y847" i="4" s="1"/>
  <c r="U846" i="4"/>
  <c r="I847" i="4" s="1"/>
  <c r="K847" i="4" s="1"/>
  <c r="L847" i="4" l="1"/>
  <c r="M847" i="4" l="1"/>
  <c r="O847" i="4" s="1"/>
  <c r="S847" i="4" s="1"/>
  <c r="G848" i="4" l="1"/>
  <c r="Q847" i="4"/>
  <c r="T847" i="4" s="1"/>
  <c r="F848" i="4" s="1"/>
  <c r="N848" i="4" s="1"/>
  <c r="H848" i="4" l="1"/>
  <c r="R847" i="4"/>
  <c r="X848" i="4"/>
  <c r="U847" i="4" l="1"/>
  <c r="I848" i="4" s="1"/>
  <c r="K848" i="4" s="1"/>
  <c r="V847" i="4"/>
  <c r="J848" i="4" s="1"/>
  <c r="Y848" i="4" s="1"/>
  <c r="L848" i="4" l="1"/>
  <c r="M848" i="4" s="1"/>
  <c r="O848" i="4" s="1"/>
  <c r="S848" i="4" s="1"/>
  <c r="Q848" i="4" l="1"/>
  <c r="T848" i="4" s="1"/>
  <c r="F849" i="4" s="1"/>
  <c r="N849" i="4" s="1"/>
  <c r="G849" i="4"/>
  <c r="H849" i="4" l="1"/>
  <c r="R848" i="4"/>
  <c r="V848" i="4" s="1"/>
  <c r="J849" i="4" s="1"/>
  <c r="Y849" i="4" s="1"/>
  <c r="X849" i="4"/>
  <c r="U848" i="4"/>
  <c r="I849" i="4" s="1"/>
  <c r="K849" i="4" s="1"/>
  <c r="L849" i="4" l="1"/>
  <c r="M849" i="4" s="1"/>
  <c r="O849" i="4" s="1"/>
  <c r="S849" i="4" s="1"/>
  <c r="G850" i="4" l="1"/>
  <c r="Q849" i="4"/>
  <c r="T849" i="4" s="1"/>
  <c r="F850" i="4" s="1"/>
  <c r="N850" i="4" s="1"/>
  <c r="H850" i="4" l="1"/>
  <c r="R849" i="4"/>
  <c r="X850" i="4"/>
  <c r="U849" i="4" l="1"/>
  <c r="I850" i="4" s="1"/>
  <c r="K850" i="4" s="1"/>
  <c r="V849" i="4"/>
  <c r="J850" i="4" s="1"/>
  <c r="Y850" i="4" s="1"/>
  <c r="L850" i="4" l="1"/>
  <c r="U850" i="4"/>
  <c r="I851" i="4" s="1"/>
  <c r="M850" i="4" l="1"/>
  <c r="O850" i="4" s="1"/>
  <c r="L851" i="4"/>
  <c r="Q850" i="4" l="1"/>
  <c r="T850" i="4" s="1"/>
  <c r="F851" i="4" s="1"/>
  <c r="N851" i="4" s="1"/>
  <c r="S850" i="4"/>
  <c r="G851" i="4" s="1"/>
  <c r="R850" i="4" l="1"/>
  <c r="V850" i="4" s="1"/>
  <c r="J851" i="4" s="1"/>
  <c r="Y851" i="4" s="1"/>
  <c r="K851" i="4"/>
  <c r="M851" i="4" s="1"/>
  <c r="O851" i="4" s="1"/>
  <c r="H851" i="4"/>
  <c r="X851" i="4"/>
  <c r="S851" i="4" l="1"/>
  <c r="G852" i="4" s="1"/>
  <c r="Q851" i="4"/>
  <c r="T851" i="4" s="1"/>
  <c r="F852" i="4" s="1"/>
  <c r="N852" i="4" s="1"/>
  <c r="U851" i="4"/>
  <c r="I852" i="4" s="1"/>
  <c r="H852" i="4" l="1"/>
  <c r="X852" i="4"/>
  <c r="R851" i="4"/>
  <c r="V851" i="4" s="1"/>
  <c r="J852" i="4" s="1"/>
  <c r="Y852" i="4" s="1"/>
  <c r="K852" i="4"/>
  <c r="L852" i="4"/>
  <c r="M852" i="4" l="1"/>
  <c r="O852" i="4" s="1"/>
  <c r="S852" i="4" l="1"/>
  <c r="G853" i="4" s="1"/>
  <c r="Q852" i="4"/>
  <c r="T852" i="4" s="1"/>
  <c r="F853" i="4" s="1"/>
  <c r="N853" i="4" s="1"/>
  <c r="H853" i="4" l="1"/>
  <c r="X853" i="4"/>
  <c r="R852" i="4"/>
  <c r="V852" i="4" s="1"/>
  <c r="J853" i="4" s="1"/>
  <c r="Y853" i="4" s="1"/>
  <c r="U852" i="4"/>
  <c r="I853" i="4" s="1"/>
  <c r="K853" i="4" s="1"/>
  <c r="L853" i="4" l="1"/>
  <c r="M853" i="4" l="1"/>
  <c r="O853" i="4" s="1"/>
  <c r="Q853" i="4" l="1"/>
  <c r="T853" i="4" s="1"/>
  <c r="F854" i="4" s="1"/>
  <c r="N854" i="4" s="1"/>
  <c r="S853" i="4"/>
  <c r="G854" i="4" s="1"/>
  <c r="R853" i="4" l="1"/>
  <c r="V853" i="4" s="1"/>
  <c r="J854" i="4" s="1"/>
  <c r="Y854" i="4" s="1"/>
  <c r="X854" i="4"/>
  <c r="H854" i="4"/>
  <c r="U853" i="4"/>
  <c r="I854" i="4" s="1"/>
  <c r="K854" i="4" s="1"/>
  <c r="L854" i="4" l="1"/>
  <c r="M854" i="4" l="1"/>
  <c r="O854" i="4" s="1"/>
  <c r="Q854" i="4" l="1"/>
  <c r="T854" i="4" s="1"/>
  <c r="F855" i="4" s="1"/>
  <c r="N855" i="4" s="1"/>
  <c r="S854" i="4"/>
  <c r="G855" i="4" s="1"/>
  <c r="U854" i="4"/>
  <c r="I855" i="4" s="1"/>
  <c r="R854" i="4" l="1"/>
  <c r="V854" i="4" s="1"/>
  <c r="J855" i="4" s="1"/>
  <c r="Y855" i="4" s="1"/>
  <c r="H855" i="4"/>
  <c r="K855" i="4"/>
  <c r="X855" i="4"/>
  <c r="L855" i="4"/>
  <c r="M855" i="4" l="1"/>
  <c r="O855" i="4" s="1"/>
  <c r="S855" i="4" s="1"/>
  <c r="G856" i="4" s="1"/>
  <c r="Q855" i="4" l="1"/>
  <c r="T855" i="4" s="1"/>
  <c r="F856" i="4" s="1"/>
  <c r="N856" i="4" s="1"/>
  <c r="U855" i="4"/>
  <c r="I856" i="4" s="1"/>
  <c r="R855" i="4" l="1"/>
  <c r="V855" i="4" s="1"/>
  <c r="J856" i="4" s="1"/>
  <c r="Y856" i="4" s="1"/>
  <c r="X856" i="4"/>
  <c r="K856" i="4"/>
  <c r="H856" i="4"/>
  <c r="L856" i="4"/>
  <c r="M856" i="4" l="1"/>
  <c r="O856" i="4" s="1"/>
  <c r="Q856" i="4" l="1"/>
  <c r="T856" i="4" s="1"/>
  <c r="F857" i="4" s="1"/>
  <c r="N857" i="4" s="1"/>
  <c r="S856" i="4"/>
  <c r="G857" i="4" s="1"/>
  <c r="U856" i="4"/>
  <c r="I857" i="4" s="1"/>
  <c r="K857" i="4" l="1"/>
  <c r="R856" i="4"/>
  <c r="V856" i="4" s="1"/>
  <c r="J857" i="4" s="1"/>
  <c r="Y857" i="4" s="1"/>
  <c r="H857" i="4"/>
  <c r="X857" i="4"/>
  <c r="L857" i="4"/>
  <c r="U857" i="4"/>
  <c r="I858" i="4" s="1"/>
  <c r="M857" i="4" l="1"/>
  <c r="O857" i="4" s="1"/>
  <c r="S857" i="4" s="1"/>
  <c r="L858" i="4"/>
  <c r="Q857" i="4" l="1"/>
  <c r="T857" i="4" s="1"/>
  <c r="F858" i="4" s="1"/>
  <c r="N858" i="4" s="1"/>
  <c r="G858" i="4"/>
  <c r="H858" i="4" l="1"/>
  <c r="K858" i="4"/>
  <c r="M858" i="4" s="1"/>
  <c r="O858" i="4" s="1"/>
  <c r="X858" i="4"/>
  <c r="R857" i="4"/>
  <c r="V857" i="4" s="1"/>
  <c r="J858" i="4" s="1"/>
  <c r="Y858" i="4" s="1"/>
  <c r="S858" i="4" l="1"/>
  <c r="G859" i="4" s="1"/>
  <c r="Q858" i="4"/>
  <c r="T858" i="4" s="1"/>
  <c r="F859" i="4" s="1"/>
  <c r="N859" i="4" s="1"/>
  <c r="H859" i="4" l="1"/>
  <c r="X859" i="4"/>
  <c r="R858" i="4"/>
  <c r="U858" i="4" l="1"/>
  <c r="I859" i="4" s="1"/>
  <c r="K859" i="4" s="1"/>
  <c r="V858" i="4"/>
  <c r="J859" i="4" s="1"/>
  <c r="Y859" i="4" s="1"/>
  <c r="L859" i="4" l="1"/>
  <c r="M859" i="4" l="1"/>
  <c r="O859" i="4" s="1"/>
  <c r="S859" i="4" s="1"/>
  <c r="G860" i="4" l="1"/>
  <c r="Q859" i="4"/>
  <c r="T859" i="4" s="1"/>
  <c r="F860" i="4" s="1"/>
  <c r="N860" i="4" s="1"/>
  <c r="H860" i="4" l="1"/>
  <c r="R859" i="4"/>
  <c r="X860" i="4"/>
  <c r="U859" i="4" l="1"/>
  <c r="I860" i="4" s="1"/>
  <c r="K860" i="4" s="1"/>
  <c r="V859" i="4"/>
  <c r="J860" i="4" s="1"/>
  <c r="Y860" i="4" s="1"/>
  <c r="L860" i="4" l="1"/>
  <c r="M860" i="4" l="1"/>
  <c r="O860" i="4" s="1"/>
  <c r="Q860" i="4" l="1"/>
  <c r="T860" i="4" s="1"/>
  <c r="F861" i="4" s="1"/>
  <c r="N861" i="4" s="1"/>
  <c r="S860" i="4"/>
  <c r="G861" i="4" s="1"/>
  <c r="X861" i="4" l="1"/>
  <c r="R860" i="4"/>
  <c r="V860" i="4" s="1"/>
  <c r="J861" i="4" s="1"/>
  <c r="Y861" i="4" s="1"/>
  <c r="H861" i="4"/>
  <c r="U860" i="4"/>
  <c r="I861" i="4" s="1"/>
  <c r="K861" i="4" s="1"/>
  <c r="L861" i="4" l="1"/>
  <c r="M861" i="4" s="1"/>
  <c r="O861" i="4" s="1"/>
  <c r="S861" i="4" s="1"/>
  <c r="Q861" i="4" l="1"/>
  <c r="T861" i="4" s="1"/>
  <c r="F862" i="4" s="1"/>
  <c r="N862" i="4" s="1"/>
  <c r="G862" i="4"/>
  <c r="H862" i="4" l="1"/>
  <c r="R861" i="4"/>
  <c r="V861" i="4" s="1"/>
  <c r="J862" i="4" s="1"/>
  <c r="Y862" i="4" s="1"/>
  <c r="X862" i="4"/>
  <c r="U861" i="4"/>
  <c r="I862" i="4" s="1"/>
  <c r="K862" i="4" s="1"/>
  <c r="L862" i="4" l="1"/>
  <c r="M862" i="4" l="1"/>
  <c r="O862" i="4" s="1"/>
  <c r="S862" i="4" s="1"/>
  <c r="G863" i="4" l="1"/>
  <c r="Q862" i="4"/>
  <c r="T862" i="4" s="1"/>
  <c r="F863" i="4" s="1"/>
  <c r="N863" i="4" s="1"/>
  <c r="H863" i="4" l="1"/>
  <c r="R862" i="4"/>
  <c r="X863" i="4"/>
  <c r="U862" i="4" l="1"/>
  <c r="I863" i="4" s="1"/>
  <c r="K863" i="4" s="1"/>
  <c r="V862" i="4"/>
  <c r="J863" i="4" s="1"/>
  <c r="Y863" i="4" s="1"/>
  <c r="L863" i="4" l="1"/>
  <c r="M863" i="4" s="1"/>
  <c r="O863" i="4" s="1"/>
  <c r="S863" i="4" s="1"/>
  <c r="U863" i="4"/>
  <c r="I864" i="4" s="1"/>
  <c r="L864" i="4" l="1"/>
  <c r="Q863" i="4"/>
  <c r="T863" i="4" s="1"/>
  <c r="F864" i="4" s="1"/>
  <c r="N864" i="4" s="1"/>
  <c r="G864" i="4"/>
  <c r="H864" i="4" l="1"/>
  <c r="K864" i="4"/>
  <c r="M864" i="4" s="1"/>
  <c r="O864" i="4" s="1"/>
  <c r="X864" i="4"/>
  <c r="R863" i="4"/>
  <c r="V863" i="4" s="1"/>
  <c r="J864" i="4" s="1"/>
  <c r="Y864" i="4" s="1"/>
  <c r="S864" i="4" l="1"/>
  <c r="G865" i="4" s="1"/>
  <c r="Q864" i="4"/>
  <c r="T864" i="4" s="1"/>
  <c r="F865" i="4" s="1"/>
  <c r="N865" i="4" s="1"/>
  <c r="H865" i="4" l="1"/>
  <c r="X865" i="4"/>
  <c r="R864" i="4"/>
  <c r="U864" i="4" l="1"/>
  <c r="I865" i="4" s="1"/>
  <c r="K865" i="4" s="1"/>
  <c r="V864" i="4"/>
  <c r="J865" i="4" s="1"/>
  <c r="Y865" i="4" s="1"/>
  <c r="L865" i="4" l="1"/>
  <c r="M865" i="4" l="1"/>
  <c r="O865" i="4" s="1"/>
  <c r="S865" i="4" s="1"/>
  <c r="Q865" i="4" l="1"/>
  <c r="T865" i="4" s="1"/>
  <c r="F866" i="4" s="1"/>
  <c r="N866" i="4" s="1"/>
  <c r="G866" i="4"/>
  <c r="H866" i="4" l="1"/>
  <c r="X866" i="4"/>
  <c r="R865" i="4"/>
  <c r="U865" i="4" l="1"/>
  <c r="I866" i="4" s="1"/>
  <c r="K866" i="4" s="1"/>
  <c r="V865" i="4"/>
  <c r="J866" i="4" s="1"/>
  <c r="Y866" i="4" s="1"/>
  <c r="L866" i="4" l="1"/>
  <c r="M866" i="4" l="1"/>
  <c r="O866" i="4" s="1"/>
  <c r="Q866" i="4" l="1"/>
  <c r="T866" i="4" s="1"/>
  <c r="F867" i="4" s="1"/>
  <c r="N867" i="4" s="1"/>
  <c r="S866" i="4"/>
  <c r="G867" i="4" s="1"/>
  <c r="X867" i="4" l="1"/>
  <c r="H867" i="4"/>
  <c r="R866" i="4"/>
  <c r="V866" i="4" s="1"/>
  <c r="J867" i="4" s="1"/>
  <c r="Y867" i="4" s="1"/>
  <c r="U866" i="4"/>
  <c r="I867" i="4" s="1"/>
  <c r="K867" i="4" s="1"/>
  <c r="L867" i="4" l="1"/>
  <c r="M867" i="4" l="1"/>
  <c r="O867" i="4" s="1"/>
  <c r="S867" i="4" s="1"/>
  <c r="Q867" i="4" l="1"/>
  <c r="T867" i="4" s="1"/>
  <c r="F868" i="4" s="1"/>
  <c r="N868" i="4" s="1"/>
  <c r="G868" i="4"/>
  <c r="H868" i="4" l="1"/>
  <c r="X868" i="4"/>
  <c r="R867" i="4"/>
  <c r="U867" i="4" l="1"/>
  <c r="I868" i="4" s="1"/>
  <c r="K868" i="4" s="1"/>
  <c r="V867" i="4"/>
  <c r="J868" i="4" s="1"/>
  <c r="Y868" i="4" s="1"/>
  <c r="L868" i="4" l="1"/>
  <c r="U868" i="4"/>
  <c r="I869" i="4" s="1"/>
  <c r="L869" i="4" l="1"/>
  <c r="M868" i="4"/>
  <c r="O868" i="4" s="1"/>
  <c r="S868" i="4" s="1"/>
  <c r="G869" i="4" l="1"/>
  <c r="Q868" i="4"/>
  <c r="T868" i="4" s="1"/>
  <c r="F869" i="4" s="1"/>
  <c r="N869" i="4" s="1"/>
  <c r="H869" i="4" l="1"/>
  <c r="K869" i="4"/>
  <c r="M869" i="4" s="1"/>
  <c r="O869" i="4" s="1"/>
  <c r="R868" i="4"/>
  <c r="V868" i="4" s="1"/>
  <c r="J869" i="4" s="1"/>
  <c r="Y869" i="4" s="1"/>
  <c r="X869" i="4"/>
  <c r="S869" i="4" l="1"/>
  <c r="G870" i="4" s="1"/>
  <c r="Q869" i="4"/>
  <c r="T869" i="4" s="1"/>
  <c r="F870" i="4" s="1"/>
  <c r="N870" i="4" s="1"/>
  <c r="H870" i="4" l="1"/>
  <c r="R869" i="4"/>
  <c r="V869" i="4" s="1"/>
  <c r="J870" i="4" s="1"/>
  <c r="Y870" i="4" s="1"/>
  <c r="X870" i="4"/>
  <c r="U869" i="4"/>
  <c r="I870" i="4" s="1"/>
  <c r="K870" i="4" s="1"/>
  <c r="L870" i="4" l="1"/>
  <c r="M870" i="4" l="1"/>
  <c r="O870" i="4" s="1"/>
  <c r="S870" i="4" s="1"/>
  <c r="Q870" i="4" l="1"/>
  <c r="T870" i="4" s="1"/>
  <c r="F871" i="4" s="1"/>
  <c r="N871" i="4" s="1"/>
  <c r="G871" i="4"/>
  <c r="H871" i="4" l="1"/>
  <c r="X871" i="4"/>
  <c r="R870" i="4"/>
  <c r="U870" i="4" l="1"/>
  <c r="I871" i="4" s="1"/>
  <c r="K871" i="4" s="1"/>
  <c r="V870" i="4"/>
  <c r="J871" i="4" s="1"/>
  <c r="Y871" i="4" s="1"/>
  <c r="L871" i="4" l="1"/>
  <c r="M871" i="4" s="1"/>
  <c r="O871" i="4" s="1"/>
  <c r="S871" i="4" s="1"/>
  <c r="Q871" i="4" l="1"/>
  <c r="T871" i="4" s="1"/>
  <c r="F872" i="4" s="1"/>
  <c r="N872" i="4" s="1"/>
  <c r="G872" i="4"/>
  <c r="H872" i="4" l="1"/>
  <c r="R871" i="4"/>
  <c r="V871" i="4" s="1"/>
  <c r="J872" i="4" s="1"/>
  <c r="Y872" i="4" s="1"/>
  <c r="U871" i="4"/>
  <c r="I872" i="4" s="1"/>
  <c r="K872" i="4" s="1"/>
  <c r="X872" i="4"/>
  <c r="L872" i="4" l="1"/>
  <c r="U872" i="4"/>
  <c r="I873" i="4" s="1"/>
  <c r="L873" i="4" l="1"/>
  <c r="M872" i="4"/>
  <c r="O872" i="4" s="1"/>
  <c r="S872" i="4" s="1"/>
  <c r="Q872" i="4" l="1"/>
  <c r="T872" i="4" s="1"/>
  <c r="F873" i="4" s="1"/>
  <c r="N873" i="4" s="1"/>
  <c r="G873" i="4"/>
  <c r="H873" i="4" l="1"/>
  <c r="K873" i="4"/>
  <c r="M873" i="4" s="1"/>
  <c r="O873" i="4" s="1"/>
  <c r="X873" i="4"/>
  <c r="R872" i="4"/>
  <c r="V872" i="4" s="1"/>
  <c r="J873" i="4" s="1"/>
  <c r="Y873" i="4" s="1"/>
  <c r="S873" i="4" l="1"/>
  <c r="G874" i="4" s="1"/>
  <c r="Q873" i="4"/>
  <c r="T873" i="4" s="1"/>
  <c r="F874" i="4" s="1"/>
  <c r="N874" i="4" s="1"/>
  <c r="H874" i="4" l="1"/>
  <c r="R873" i="4"/>
  <c r="V873" i="4" s="1"/>
  <c r="J874" i="4" s="1"/>
  <c r="Y874" i="4" s="1"/>
  <c r="U873" i="4"/>
  <c r="I874" i="4" s="1"/>
  <c r="K874" i="4" s="1"/>
  <c r="X874" i="4"/>
  <c r="L874" i="4" l="1"/>
  <c r="M874" i="4" l="1"/>
  <c r="O874" i="4" s="1"/>
  <c r="S874" i="4" s="1"/>
  <c r="Q874" i="4" l="1"/>
  <c r="T874" i="4" s="1"/>
  <c r="F875" i="4" s="1"/>
  <c r="N875" i="4" s="1"/>
  <c r="G875" i="4"/>
  <c r="H875" i="4" l="1"/>
  <c r="R874" i="4"/>
  <c r="V874" i="4" s="1"/>
  <c r="J875" i="4" s="1"/>
  <c r="Y875" i="4" s="1"/>
  <c r="U874" i="4"/>
  <c r="I875" i="4" s="1"/>
  <c r="K875" i="4" s="1"/>
  <c r="X875" i="4"/>
  <c r="L875" i="4" l="1"/>
  <c r="M875" i="4" s="1"/>
  <c r="O875" i="4" s="1"/>
  <c r="S875" i="4" s="1"/>
  <c r="Q875" i="4" l="1"/>
  <c r="T875" i="4" s="1"/>
  <c r="F876" i="4" s="1"/>
  <c r="N876" i="4" s="1"/>
  <c r="G876" i="4"/>
  <c r="H876" i="4" l="1"/>
  <c r="R875" i="4"/>
  <c r="X876" i="4"/>
  <c r="U875" i="4" l="1"/>
  <c r="I876" i="4" s="1"/>
  <c r="K876" i="4" s="1"/>
  <c r="V875" i="4"/>
  <c r="J876" i="4" s="1"/>
  <c r="Y876" i="4" s="1"/>
  <c r="L876" i="4" l="1"/>
  <c r="M876" i="4" s="1"/>
  <c r="O876" i="4" s="1"/>
  <c r="S876" i="4" s="1"/>
  <c r="Q876" i="4" l="1"/>
  <c r="T876" i="4" s="1"/>
  <c r="F877" i="4" s="1"/>
  <c r="N877" i="4" s="1"/>
  <c r="G877" i="4"/>
  <c r="H877" i="4" l="1"/>
  <c r="R876" i="4"/>
  <c r="V876" i="4" s="1"/>
  <c r="J877" i="4" s="1"/>
  <c r="Y877" i="4" s="1"/>
  <c r="U876" i="4"/>
  <c r="I877" i="4" s="1"/>
  <c r="K877" i="4" s="1"/>
  <c r="X877" i="4"/>
  <c r="L877" i="4" l="1"/>
  <c r="M877" i="4" l="1"/>
  <c r="O877" i="4" s="1"/>
  <c r="S877" i="4" s="1"/>
  <c r="Q877" i="4" l="1"/>
  <c r="T877" i="4" s="1"/>
  <c r="F878" i="4" s="1"/>
  <c r="N878" i="4" s="1"/>
  <c r="G878" i="4"/>
  <c r="H878" i="4" l="1"/>
  <c r="X878" i="4"/>
  <c r="R877" i="4"/>
  <c r="U877" i="4" l="1"/>
  <c r="I878" i="4" s="1"/>
  <c r="K878" i="4" s="1"/>
  <c r="V877" i="4"/>
  <c r="J878" i="4" s="1"/>
  <c r="Y878" i="4" s="1"/>
  <c r="L878" i="4" l="1"/>
  <c r="M878" i="4" s="1"/>
  <c r="O878" i="4" s="1"/>
  <c r="S878" i="4" s="1"/>
  <c r="Q878" i="4" l="1"/>
  <c r="T878" i="4" s="1"/>
  <c r="F879" i="4" s="1"/>
  <c r="N879" i="4" s="1"/>
  <c r="G879" i="4"/>
  <c r="H879" i="4" l="1"/>
  <c r="R878" i="4"/>
  <c r="X879" i="4"/>
  <c r="U878" i="4" l="1"/>
  <c r="I879" i="4" s="1"/>
  <c r="K879" i="4" s="1"/>
  <c r="V878" i="4"/>
  <c r="J879" i="4" s="1"/>
  <c r="Y879" i="4" s="1"/>
  <c r="L879" i="4" l="1"/>
  <c r="M879" i="4" l="1"/>
  <c r="O879" i="4" s="1"/>
  <c r="S879" i="4" s="1"/>
  <c r="G880" i="4" l="1"/>
  <c r="Q879" i="4"/>
  <c r="T879" i="4" s="1"/>
  <c r="F880" i="4" s="1"/>
  <c r="N880" i="4" s="1"/>
  <c r="H880" i="4" l="1"/>
  <c r="R879" i="4"/>
  <c r="X880" i="4"/>
  <c r="U879" i="4" l="1"/>
  <c r="I880" i="4" s="1"/>
  <c r="K880" i="4" s="1"/>
  <c r="V879" i="4"/>
  <c r="J880" i="4" s="1"/>
  <c r="Y880" i="4" s="1"/>
  <c r="L880" i="4" l="1"/>
  <c r="M880" i="4" l="1"/>
  <c r="O880" i="4" s="1"/>
  <c r="Q880" i="4" l="1"/>
  <c r="T880" i="4" s="1"/>
  <c r="F881" i="4" s="1"/>
  <c r="N881" i="4" s="1"/>
  <c r="S880" i="4"/>
  <c r="G881" i="4" s="1"/>
  <c r="R880" i="4" l="1"/>
  <c r="V880" i="4" s="1"/>
  <c r="J881" i="4" s="1"/>
  <c r="Y881" i="4" s="1"/>
  <c r="X881" i="4"/>
  <c r="H881" i="4"/>
  <c r="U880" i="4"/>
  <c r="I881" i="4" s="1"/>
  <c r="K881" i="4" s="1"/>
  <c r="L881" i="4" l="1"/>
  <c r="M881" i="4" l="1"/>
  <c r="O881" i="4" s="1"/>
  <c r="Q881" i="4" l="1"/>
  <c r="T881" i="4" s="1"/>
  <c r="F882" i="4" s="1"/>
  <c r="N882" i="4" s="1"/>
  <c r="S881" i="4"/>
  <c r="G882" i="4" s="1"/>
  <c r="U881" i="4"/>
  <c r="I882" i="4" s="1"/>
  <c r="H882" i="4" l="1"/>
  <c r="R881" i="4"/>
  <c r="V881" i="4" s="1"/>
  <c r="J882" i="4" s="1"/>
  <c r="Y882" i="4" s="1"/>
  <c r="K882" i="4"/>
  <c r="X882" i="4"/>
  <c r="L882" i="4"/>
  <c r="M882" i="4" l="1"/>
  <c r="O882" i="4" s="1"/>
  <c r="S882" i="4" l="1"/>
  <c r="G883" i="4" s="1"/>
  <c r="Q882" i="4"/>
  <c r="T882" i="4" s="1"/>
  <c r="F883" i="4" s="1"/>
  <c r="N883" i="4" s="1"/>
  <c r="U882" i="4"/>
  <c r="I883" i="4" s="1"/>
  <c r="K883" i="4" l="1"/>
  <c r="H883" i="4"/>
  <c r="X883" i="4"/>
  <c r="R882" i="4"/>
  <c r="V882" i="4" s="1"/>
  <c r="J883" i="4" s="1"/>
  <c r="Y883" i="4" s="1"/>
  <c r="L883" i="4"/>
  <c r="M883" i="4" l="1"/>
  <c r="O883" i="4" s="1"/>
  <c r="S883" i="4" s="1"/>
  <c r="Q883" i="4" l="1"/>
  <c r="T883" i="4" s="1"/>
  <c r="F884" i="4" s="1"/>
  <c r="N884" i="4" s="1"/>
  <c r="G884" i="4"/>
  <c r="H884" i="4" l="1"/>
  <c r="X884" i="4"/>
  <c r="R883" i="4"/>
  <c r="U883" i="4" l="1"/>
  <c r="I884" i="4" s="1"/>
  <c r="K884" i="4" s="1"/>
  <c r="V883" i="4"/>
  <c r="J884" i="4" s="1"/>
  <c r="Y884" i="4" s="1"/>
  <c r="L884" i="4" l="1"/>
  <c r="M884" i="4" s="1"/>
  <c r="O884" i="4" s="1"/>
  <c r="S884" i="4" s="1"/>
  <c r="Q884" i="4" l="1"/>
  <c r="T884" i="4" s="1"/>
  <c r="F885" i="4" s="1"/>
  <c r="N885" i="4" s="1"/>
  <c r="G885" i="4"/>
  <c r="H885" i="4" l="1"/>
  <c r="R884" i="4"/>
  <c r="V884" i="4" s="1"/>
  <c r="J885" i="4" s="1"/>
  <c r="Y885" i="4" s="1"/>
  <c r="U884" i="4"/>
  <c r="I885" i="4" s="1"/>
  <c r="K885" i="4" s="1"/>
  <c r="X885" i="4"/>
  <c r="L885" i="4" l="1"/>
  <c r="M885" i="4" l="1"/>
  <c r="O885" i="4" s="1"/>
  <c r="S885" i="4" l="1"/>
  <c r="G886" i="4" s="1"/>
  <c r="Q885" i="4"/>
  <c r="T885" i="4" s="1"/>
  <c r="F886" i="4" s="1"/>
  <c r="N886" i="4" s="1"/>
  <c r="U885" i="4"/>
  <c r="I886" i="4" s="1"/>
  <c r="K886" i="4" l="1"/>
  <c r="H886" i="4"/>
  <c r="X886" i="4"/>
  <c r="R885" i="4"/>
  <c r="V885" i="4" s="1"/>
  <c r="J886" i="4" s="1"/>
  <c r="Y886" i="4" s="1"/>
  <c r="L886" i="4"/>
  <c r="M886" i="4" l="1"/>
  <c r="O886" i="4" s="1"/>
  <c r="S886" i="4" s="1"/>
  <c r="G887" i="4" l="1"/>
  <c r="Q886" i="4"/>
  <c r="T886" i="4" s="1"/>
  <c r="F887" i="4" s="1"/>
  <c r="N887" i="4" s="1"/>
  <c r="H887" i="4" l="1"/>
  <c r="R886" i="4"/>
  <c r="X887" i="4"/>
  <c r="U886" i="4" l="1"/>
  <c r="I887" i="4" s="1"/>
  <c r="K887" i="4" s="1"/>
  <c r="V886" i="4"/>
  <c r="J887" i="4" s="1"/>
  <c r="Y887" i="4" s="1"/>
  <c r="L887" i="4" l="1"/>
  <c r="M887" i="4" l="1"/>
  <c r="O887" i="4" s="1"/>
  <c r="S887" i="4" l="1"/>
  <c r="G888" i="4" s="1"/>
  <c r="Q887" i="4"/>
  <c r="T887" i="4" s="1"/>
  <c r="F888" i="4" s="1"/>
  <c r="N888" i="4" s="1"/>
  <c r="U887" i="4"/>
  <c r="I888" i="4" s="1"/>
  <c r="H888" i="4" l="1"/>
  <c r="K888" i="4"/>
  <c r="R887" i="4"/>
  <c r="V887" i="4" s="1"/>
  <c r="J888" i="4" s="1"/>
  <c r="Y888" i="4" s="1"/>
  <c r="X888" i="4"/>
  <c r="L888" i="4"/>
  <c r="M888" i="4" l="1"/>
  <c r="O888" i="4" s="1"/>
  <c r="Q888" i="4" s="1"/>
  <c r="T888" i="4" s="1"/>
  <c r="F889" i="4" s="1"/>
  <c r="N889" i="4" s="1"/>
  <c r="S888" i="4" l="1"/>
  <c r="G889" i="4" s="1"/>
  <c r="X889" i="4" s="1"/>
  <c r="H889" i="4"/>
  <c r="R888" i="4"/>
  <c r="V888" i="4" s="1"/>
  <c r="J889" i="4" s="1"/>
  <c r="U888" i="4"/>
  <c r="I889" i="4" s="1"/>
  <c r="K889" i="4" s="1"/>
  <c r="Y889" i="4" l="1"/>
  <c r="L889" i="4"/>
  <c r="M889" i="4" l="1"/>
  <c r="O889" i="4" s="1"/>
  <c r="S889" i="4" s="1"/>
  <c r="Q889" i="4" l="1"/>
  <c r="T889" i="4" s="1"/>
  <c r="F890" i="4" s="1"/>
  <c r="N890" i="4" s="1"/>
  <c r="G890" i="4"/>
  <c r="H890" i="4" l="1"/>
  <c r="X890" i="4"/>
  <c r="R889" i="4"/>
  <c r="V889" i="4" s="1"/>
  <c r="J890" i="4" s="1"/>
  <c r="Y890" i="4" s="1"/>
  <c r="U889" i="4"/>
  <c r="I890" i="4" s="1"/>
  <c r="K890" i="4" s="1"/>
  <c r="L890" i="4" l="1"/>
  <c r="M890" i="4" l="1"/>
  <c r="O890" i="4" s="1"/>
  <c r="Q890" i="4" l="1"/>
  <c r="T890" i="4" s="1"/>
  <c r="F891" i="4" s="1"/>
  <c r="N891" i="4" s="1"/>
  <c r="S890" i="4"/>
  <c r="G891" i="4" s="1"/>
  <c r="X891" i="4" l="1"/>
  <c r="R890" i="4"/>
  <c r="V890" i="4" s="1"/>
  <c r="J891" i="4" s="1"/>
  <c r="Y891" i="4" s="1"/>
  <c r="H891" i="4"/>
  <c r="U890" i="4"/>
  <c r="I891" i="4" s="1"/>
  <c r="K891" i="4" s="1"/>
  <c r="L891" i="4" l="1"/>
  <c r="M891" i="4" l="1"/>
  <c r="O891" i="4" s="1"/>
  <c r="S891" i="4" s="1"/>
  <c r="Q891" i="4" l="1"/>
  <c r="T891" i="4" s="1"/>
  <c r="F892" i="4" s="1"/>
  <c r="N892" i="4" s="1"/>
  <c r="G892" i="4"/>
  <c r="H892" i="4" l="1"/>
  <c r="X892" i="4"/>
  <c r="R891" i="4"/>
  <c r="V891" i="4" s="1"/>
  <c r="J892" i="4" s="1"/>
  <c r="Y892" i="4" s="1"/>
  <c r="U891" i="4"/>
  <c r="I892" i="4" s="1"/>
  <c r="K892" i="4" s="1"/>
  <c r="L892" i="4" l="1"/>
  <c r="M892" i="4" l="1"/>
  <c r="O892" i="4" s="1"/>
  <c r="Q892" i="4" l="1"/>
  <c r="T892" i="4" s="1"/>
  <c r="F893" i="4" s="1"/>
  <c r="N893" i="4" s="1"/>
  <c r="S892" i="4"/>
  <c r="G893" i="4" s="1"/>
  <c r="U892" i="4"/>
  <c r="I893" i="4" s="1"/>
  <c r="X893" i="4" l="1"/>
  <c r="H893" i="4"/>
  <c r="K893" i="4"/>
  <c r="R892" i="4"/>
  <c r="V892" i="4" s="1"/>
  <c r="J893" i="4" s="1"/>
  <c r="Y893" i="4" s="1"/>
  <c r="L893" i="4"/>
  <c r="M893" i="4" l="1"/>
  <c r="O893" i="4" s="1"/>
  <c r="Q893" i="4" l="1"/>
  <c r="T893" i="4" s="1"/>
  <c r="F894" i="4" s="1"/>
  <c r="N894" i="4" s="1"/>
  <c r="S893" i="4"/>
  <c r="G894" i="4" s="1"/>
  <c r="X894" i="4" l="1"/>
  <c r="R893" i="4"/>
  <c r="V893" i="4" s="1"/>
  <c r="J894" i="4" s="1"/>
  <c r="Y894" i="4" s="1"/>
  <c r="H894" i="4"/>
  <c r="U893" i="4"/>
  <c r="I894" i="4" s="1"/>
  <c r="K894" i="4" s="1"/>
  <c r="L894" i="4" l="1"/>
  <c r="M894" i="4" l="1"/>
  <c r="O894" i="4" s="1"/>
  <c r="Q894" i="4" l="1"/>
  <c r="T894" i="4" s="1"/>
  <c r="F895" i="4" s="1"/>
  <c r="N895" i="4" s="1"/>
  <c r="S894" i="4"/>
  <c r="G895" i="4" s="1"/>
  <c r="X895" i="4" l="1"/>
  <c r="R894" i="4"/>
  <c r="V894" i="4" s="1"/>
  <c r="J895" i="4" s="1"/>
  <c r="Y895" i="4" s="1"/>
  <c r="H895" i="4"/>
  <c r="U894" i="4"/>
  <c r="I895" i="4" s="1"/>
  <c r="K895" i="4" s="1"/>
  <c r="L895" i="4" l="1"/>
  <c r="M895" i="4" s="1"/>
  <c r="O895" i="4" s="1"/>
  <c r="S895" i="4" s="1"/>
  <c r="G896" i="4" l="1"/>
  <c r="Q895" i="4"/>
  <c r="T895" i="4" s="1"/>
  <c r="F896" i="4" s="1"/>
  <c r="N896" i="4" s="1"/>
  <c r="H896" i="4" l="1"/>
  <c r="X896" i="4"/>
  <c r="R895" i="4"/>
  <c r="U895" i="4" l="1"/>
  <c r="I896" i="4" s="1"/>
  <c r="K896" i="4" s="1"/>
  <c r="V895" i="4"/>
  <c r="J896" i="4" s="1"/>
  <c r="Y896" i="4" s="1"/>
  <c r="L896" i="4" l="1"/>
  <c r="M896" i="4" s="1"/>
  <c r="O896" i="4" s="1"/>
  <c r="S896" i="4" s="1"/>
  <c r="Q896" i="4" l="1"/>
  <c r="T896" i="4" s="1"/>
  <c r="F897" i="4" s="1"/>
  <c r="N897" i="4" s="1"/>
  <c r="G897" i="4"/>
  <c r="H897" i="4" l="1"/>
  <c r="R896" i="4"/>
  <c r="V896" i="4" s="1"/>
  <c r="J897" i="4" s="1"/>
  <c r="Y897" i="4" s="1"/>
  <c r="U896" i="4"/>
  <c r="I897" i="4" s="1"/>
  <c r="K897" i="4" s="1"/>
  <c r="X897" i="4"/>
  <c r="L897" i="4" l="1"/>
  <c r="M897" i="4" l="1"/>
  <c r="O897" i="4" s="1"/>
  <c r="S897" i="4" s="1"/>
  <c r="Q897" i="4" l="1"/>
  <c r="T897" i="4" s="1"/>
  <c r="F898" i="4" s="1"/>
  <c r="N898" i="4" s="1"/>
  <c r="G898" i="4"/>
  <c r="H898" i="4" l="1"/>
  <c r="R897" i="4"/>
  <c r="X898" i="4"/>
  <c r="U897" i="4" l="1"/>
  <c r="I898" i="4" s="1"/>
  <c r="K898" i="4" s="1"/>
  <c r="V897" i="4"/>
  <c r="J898" i="4" s="1"/>
  <c r="Y898" i="4" s="1"/>
  <c r="L898" i="4" l="1"/>
  <c r="M898" i="4" l="1"/>
  <c r="O898" i="4" s="1"/>
  <c r="S898" i="4" s="1"/>
  <c r="Q898" i="4" l="1"/>
  <c r="T898" i="4" s="1"/>
  <c r="F899" i="4" s="1"/>
  <c r="N899" i="4" s="1"/>
  <c r="G899" i="4"/>
  <c r="H899" i="4" l="1"/>
  <c r="R898" i="4"/>
  <c r="V898" i="4" s="1"/>
  <c r="J899" i="4" s="1"/>
  <c r="Y899" i="4" s="1"/>
  <c r="X899" i="4"/>
  <c r="U898" i="4"/>
  <c r="I899" i="4" s="1"/>
  <c r="K899" i="4" s="1"/>
  <c r="L899" i="4" l="1"/>
  <c r="M899" i="4" l="1"/>
  <c r="O899" i="4" s="1"/>
  <c r="S899" i="4" l="1"/>
  <c r="G900" i="4" s="1"/>
  <c r="Q899" i="4"/>
  <c r="T899" i="4" s="1"/>
  <c r="F900" i="4" s="1"/>
  <c r="N900" i="4" s="1"/>
  <c r="U899" i="4"/>
  <c r="I900" i="4" s="1"/>
  <c r="K900" i="4" l="1"/>
  <c r="H900" i="4"/>
  <c r="X900" i="4"/>
  <c r="R899" i="4"/>
  <c r="V899" i="4" s="1"/>
  <c r="J900" i="4" s="1"/>
  <c r="Y900" i="4" s="1"/>
  <c r="L900" i="4"/>
  <c r="M900" i="4" l="1"/>
  <c r="O900" i="4" s="1"/>
  <c r="S900" i="4" s="1"/>
  <c r="G901" i="4" s="1"/>
  <c r="Q900" i="4" l="1"/>
  <c r="T900" i="4" s="1"/>
  <c r="F901" i="4" s="1"/>
  <c r="N901" i="4" s="1"/>
  <c r="H901" i="4" l="1"/>
  <c r="X901" i="4"/>
  <c r="R900" i="4"/>
  <c r="V900" i="4" s="1"/>
  <c r="J901" i="4" s="1"/>
  <c r="Y901" i="4" s="1"/>
  <c r="U900" i="4"/>
  <c r="I901" i="4" s="1"/>
  <c r="K901" i="4" s="1"/>
  <c r="L901" i="4" l="1"/>
  <c r="U901" i="4"/>
  <c r="I902" i="4" s="1"/>
  <c r="L902" i="4" l="1"/>
  <c r="M901" i="4"/>
  <c r="O901" i="4" s="1"/>
  <c r="S901" i="4" s="1"/>
  <c r="Q901" i="4" l="1"/>
  <c r="T901" i="4" s="1"/>
  <c r="F902" i="4" s="1"/>
  <c r="N902" i="4" s="1"/>
  <c r="G902" i="4"/>
  <c r="H902" i="4" l="1"/>
  <c r="K902" i="4"/>
  <c r="M902" i="4" s="1"/>
  <c r="O902" i="4" s="1"/>
  <c r="R901" i="4"/>
  <c r="V901" i="4" s="1"/>
  <c r="J902" i="4" s="1"/>
  <c r="Y902" i="4" s="1"/>
  <c r="X902" i="4"/>
  <c r="S902" i="4" l="1"/>
  <c r="G903" i="4" s="1"/>
  <c r="Q902" i="4"/>
  <c r="T902" i="4" s="1"/>
  <c r="F903" i="4" s="1"/>
  <c r="N903" i="4" s="1"/>
  <c r="H903" i="4" l="1"/>
  <c r="R902" i="4"/>
  <c r="X903" i="4"/>
  <c r="U902" i="4" l="1"/>
  <c r="I903" i="4" s="1"/>
  <c r="K903" i="4" s="1"/>
  <c r="V902" i="4"/>
  <c r="J903" i="4" s="1"/>
  <c r="Y903" i="4" s="1"/>
  <c r="L903" i="4" l="1"/>
  <c r="M903" i="4" s="1"/>
  <c r="O903" i="4" s="1"/>
  <c r="S903" i="4" s="1"/>
  <c r="Q903" i="4" l="1"/>
  <c r="T903" i="4" s="1"/>
  <c r="F904" i="4" s="1"/>
  <c r="N904" i="4" s="1"/>
  <c r="G904" i="4"/>
  <c r="H904" i="4" l="1"/>
  <c r="R903" i="4"/>
  <c r="V903" i="4" s="1"/>
  <c r="J904" i="4" s="1"/>
  <c r="Y904" i="4" s="1"/>
  <c r="X904" i="4"/>
  <c r="U903" i="4"/>
  <c r="I904" i="4" s="1"/>
  <c r="K904" i="4" s="1"/>
  <c r="L904" i="4" l="1"/>
  <c r="M904" i="4" l="1"/>
  <c r="O904" i="4" s="1"/>
  <c r="S904" i="4" s="1"/>
  <c r="G905" i="4" l="1"/>
  <c r="Q904" i="4"/>
  <c r="T904" i="4" s="1"/>
  <c r="F905" i="4" s="1"/>
  <c r="N905" i="4" s="1"/>
  <c r="H905" i="4" l="1"/>
  <c r="R904" i="4"/>
  <c r="X905" i="4"/>
  <c r="U904" i="4" l="1"/>
  <c r="I905" i="4" s="1"/>
  <c r="K905" i="4" s="1"/>
  <c r="V904" i="4"/>
  <c r="J905" i="4" s="1"/>
  <c r="Y905" i="4" s="1"/>
  <c r="L905" i="4" l="1"/>
  <c r="M905" i="4" l="1"/>
  <c r="O905" i="4" s="1"/>
  <c r="Q905" i="4" l="1"/>
  <c r="T905" i="4" s="1"/>
  <c r="F906" i="4" s="1"/>
  <c r="N906" i="4" s="1"/>
  <c r="S905" i="4"/>
  <c r="G906" i="4" s="1"/>
  <c r="U905" i="4"/>
  <c r="I906" i="4" s="1"/>
  <c r="X906" i="4" l="1"/>
  <c r="K906" i="4"/>
  <c r="R905" i="4"/>
  <c r="V905" i="4" s="1"/>
  <c r="J906" i="4" s="1"/>
  <c r="Y906" i="4" s="1"/>
  <c r="H906" i="4"/>
  <c r="L906" i="4"/>
  <c r="U906" i="4"/>
  <c r="I907" i="4" s="1"/>
  <c r="L907" i="4" l="1"/>
  <c r="M906" i="4"/>
  <c r="O906" i="4" s="1"/>
  <c r="S906" i="4" s="1"/>
  <c r="Q906" i="4" l="1"/>
  <c r="T906" i="4" s="1"/>
  <c r="F907" i="4" s="1"/>
  <c r="N907" i="4" s="1"/>
  <c r="G907" i="4"/>
  <c r="H907" i="4" l="1"/>
  <c r="K907" i="4"/>
  <c r="M907" i="4" s="1"/>
  <c r="O907" i="4" s="1"/>
  <c r="R906" i="4"/>
  <c r="V906" i="4" s="1"/>
  <c r="J907" i="4" s="1"/>
  <c r="Y907" i="4" s="1"/>
  <c r="X907" i="4"/>
  <c r="S907" i="4" l="1"/>
  <c r="G908" i="4" s="1"/>
  <c r="Q907" i="4"/>
  <c r="T907" i="4" s="1"/>
  <c r="F908" i="4" s="1"/>
  <c r="N908" i="4" s="1"/>
  <c r="H908" i="4" l="1"/>
  <c r="X908" i="4"/>
  <c r="R907" i="4"/>
  <c r="V907" i="4" s="1"/>
  <c r="J908" i="4" s="1"/>
  <c r="Y908" i="4" s="1"/>
  <c r="U907" i="4"/>
  <c r="I908" i="4" s="1"/>
  <c r="K908" i="4" s="1"/>
  <c r="L908" i="4" l="1"/>
  <c r="M908" i="4" l="1"/>
  <c r="O908" i="4" s="1"/>
  <c r="S908" i="4" s="1"/>
  <c r="Q908" i="4" l="1"/>
  <c r="T908" i="4" s="1"/>
  <c r="F909" i="4" s="1"/>
  <c r="N909" i="4" s="1"/>
  <c r="G909" i="4"/>
  <c r="H909" i="4" l="1"/>
  <c r="X909" i="4"/>
  <c r="R908" i="4"/>
  <c r="V908" i="4" s="1"/>
  <c r="J909" i="4" s="1"/>
  <c r="Y909" i="4" s="1"/>
  <c r="U908" i="4"/>
  <c r="I909" i="4" s="1"/>
  <c r="K909" i="4" s="1"/>
  <c r="L909" i="4" l="1"/>
  <c r="M909" i="4" l="1"/>
  <c r="O909" i="4" s="1"/>
  <c r="S909" i="4" s="1"/>
  <c r="Q909" i="4" l="1"/>
  <c r="T909" i="4" s="1"/>
  <c r="F910" i="4" s="1"/>
  <c r="N910" i="4" s="1"/>
  <c r="G910" i="4"/>
  <c r="H910" i="4" l="1"/>
  <c r="R909" i="4"/>
  <c r="V909" i="4" s="1"/>
  <c r="J910" i="4" s="1"/>
  <c r="Y910" i="4" s="1"/>
  <c r="X910" i="4"/>
  <c r="U909" i="4"/>
  <c r="I910" i="4" s="1"/>
  <c r="K910" i="4" s="1"/>
  <c r="L910" i="4" l="1"/>
  <c r="M910" i="4" l="1"/>
  <c r="O910" i="4" s="1"/>
  <c r="S910" i="4" s="1"/>
  <c r="Q910" i="4" l="1"/>
  <c r="T910" i="4" s="1"/>
  <c r="F911" i="4" s="1"/>
  <c r="N911" i="4" s="1"/>
  <c r="G911" i="4"/>
  <c r="H911" i="4" l="1"/>
  <c r="X911" i="4"/>
  <c r="R910" i="4"/>
  <c r="U910" i="4" l="1"/>
  <c r="I911" i="4" s="1"/>
  <c r="K911" i="4" s="1"/>
  <c r="V910" i="4"/>
  <c r="J911" i="4" s="1"/>
  <c r="Y911" i="4" s="1"/>
  <c r="L911" i="4" l="1"/>
  <c r="M911" i="4" l="1"/>
  <c r="O911" i="4" s="1"/>
  <c r="Q911" i="4" l="1"/>
  <c r="T911" i="4" s="1"/>
  <c r="F912" i="4" s="1"/>
  <c r="N912" i="4" s="1"/>
  <c r="S911" i="4"/>
  <c r="G912" i="4" s="1"/>
  <c r="U911" i="4"/>
  <c r="I912" i="4" s="1"/>
  <c r="H912" i="4" l="1"/>
  <c r="R911" i="4"/>
  <c r="V911" i="4" s="1"/>
  <c r="J912" i="4" s="1"/>
  <c r="Y912" i="4" s="1"/>
  <c r="K912" i="4"/>
  <c r="X912" i="4"/>
  <c r="L912" i="4"/>
  <c r="M912" i="4" l="1"/>
  <c r="O912" i="4" s="1"/>
  <c r="S912" i="4" s="1"/>
  <c r="G913" i="4" s="1"/>
  <c r="Q912" i="4" l="1"/>
  <c r="T912" i="4" s="1"/>
  <c r="F913" i="4" s="1"/>
  <c r="N913" i="4" s="1"/>
  <c r="R912" i="4" l="1"/>
  <c r="V912" i="4" s="1"/>
  <c r="J913" i="4" s="1"/>
  <c r="Y913" i="4" s="1"/>
  <c r="X913" i="4"/>
  <c r="H913" i="4"/>
  <c r="U912" i="4"/>
  <c r="I913" i="4" s="1"/>
  <c r="K913" i="4" s="1"/>
  <c r="L913" i="4" l="1"/>
  <c r="M913" i="4" s="1"/>
  <c r="O913" i="4" s="1"/>
  <c r="S913" i="4" s="1"/>
  <c r="Q913" i="4" l="1"/>
  <c r="T913" i="4" s="1"/>
  <c r="F914" i="4" s="1"/>
  <c r="N914" i="4" s="1"/>
  <c r="G914" i="4"/>
  <c r="H914" i="4" l="1"/>
  <c r="R913" i="4"/>
  <c r="V913" i="4" s="1"/>
  <c r="J914" i="4" s="1"/>
  <c r="Y914" i="4" s="1"/>
  <c r="X914" i="4"/>
  <c r="U913" i="4"/>
  <c r="I914" i="4" s="1"/>
  <c r="K914" i="4" s="1"/>
  <c r="L914" i="4" l="1"/>
  <c r="M914" i="4" l="1"/>
  <c r="O914" i="4" s="1"/>
  <c r="Q914" i="4" l="1"/>
  <c r="T914" i="4" s="1"/>
  <c r="F915" i="4" s="1"/>
  <c r="N915" i="4" s="1"/>
  <c r="S914" i="4"/>
  <c r="G915" i="4" s="1"/>
  <c r="U914" i="4"/>
  <c r="I915" i="4" s="1"/>
  <c r="H915" i="4" l="1"/>
  <c r="K915" i="4"/>
  <c r="R914" i="4"/>
  <c r="V914" i="4" s="1"/>
  <c r="J915" i="4" s="1"/>
  <c r="Y915" i="4" s="1"/>
  <c r="X915" i="4"/>
  <c r="L915" i="4"/>
  <c r="M915" i="4" l="1"/>
  <c r="O915" i="4" s="1"/>
  <c r="Q915" i="4" l="1"/>
  <c r="T915" i="4" s="1"/>
  <c r="F916" i="4" s="1"/>
  <c r="N916" i="4" s="1"/>
  <c r="S915" i="4"/>
  <c r="G916" i="4" s="1"/>
  <c r="U915" i="4"/>
  <c r="I916" i="4" s="1"/>
  <c r="R915" i="4" l="1"/>
  <c r="V915" i="4" s="1"/>
  <c r="J916" i="4" s="1"/>
  <c r="Y916" i="4" s="1"/>
  <c r="H916" i="4"/>
  <c r="K916" i="4"/>
  <c r="X916" i="4"/>
  <c r="L916" i="4"/>
  <c r="M916" i="4" l="1"/>
  <c r="O916" i="4" s="1"/>
  <c r="S916" i="4" s="1"/>
  <c r="Q916" i="4" l="1"/>
  <c r="T916" i="4" s="1"/>
  <c r="F917" i="4" s="1"/>
  <c r="N917" i="4" s="1"/>
  <c r="G917" i="4"/>
  <c r="H917" i="4" l="1"/>
  <c r="X917" i="4"/>
  <c r="R916" i="4"/>
  <c r="U916" i="4" l="1"/>
  <c r="I917" i="4" s="1"/>
  <c r="K917" i="4" s="1"/>
  <c r="V916" i="4"/>
  <c r="J917" i="4" s="1"/>
  <c r="Y917" i="4" s="1"/>
  <c r="L917" i="4" l="1"/>
  <c r="M917" i="4" l="1"/>
  <c r="O917" i="4" s="1"/>
  <c r="S917" i="4" s="1"/>
  <c r="Q917" i="4" l="1"/>
  <c r="T917" i="4" s="1"/>
  <c r="F918" i="4" s="1"/>
  <c r="N918" i="4" s="1"/>
  <c r="G918" i="4"/>
  <c r="H918" i="4" l="1"/>
  <c r="R917" i="4"/>
  <c r="V917" i="4" s="1"/>
  <c r="J918" i="4" s="1"/>
  <c r="Y918" i="4" s="1"/>
  <c r="X918" i="4"/>
  <c r="U917" i="4"/>
  <c r="I918" i="4" s="1"/>
  <c r="K918" i="4" s="1"/>
  <c r="L918" i="4" l="1"/>
  <c r="M918" i="4" s="1"/>
  <c r="O918" i="4" s="1"/>
  <c r="S918" i="4" s="1"/>
  <c r="Q918" i="4" l="1"/>
  <c r="T918" i="4" s="1"/>
  <c r="F919" i="4" s="1"/>
  <c r="N919" i="4" s="1"/>
  <c r="G919" i="4"/>
  <c r="H919" i="4" l="1"/>
  <c r="X919" i="4"/>
  <c r="R918" i="4"/>
  <c r="V918" i="4" s="1"/>
  <c r="J919" i="4" s="1"/>
  <c r="Y919" i="4" s="1"/>
  <c r="U918" i="4"/>
  <c r="I919" i="4" s="1"/>
  <c r="K919" i="4" s="1"/>
  <c r="L919" i="4" l="1"/>
  <c r="U919" i="4"/>
  <c r="I920" i="4" s="1"/>
  <c r="M919" i="4" l="1"/>
  <c r="O919" i="4" s="1"/>
  <c r="L920" i="4"/>
  <c r="Q919" i="4" l="1"/>
  <c r="T919" i="4" s="1"/>
  <c r="F920" i="4" s="1"/>
  <c r="N920" i="4" s="1"/>
  <c r="S919" i="4"/>
  <c r="G920" i="4" s="1"/>
  <c r="R919" i="4" l="1"/>
  <c r="V919" i="4" s="1"/>
  <c r="J920" i="4" s="1"/>
  <c r="Y920" i="4" s="1"/>
  <c r="K920" i="4"/>
  <c r="M920" i="4" s="1"/>
  <c r="O920" i="4" s="1"/>
  <c r="H920" i="4"/>
  <c r="X920" i="4"/>
  <c r="S920" i="4" l="1"/>
  <c r="G921" i="4" s="1"/>
  <c r="Q920" i="4"/>
  <c r="T920" i="4" s="1"/>
  <c r="F921" i="4" s="1"/>
  <c r="N921" i="4" s="1"/>
  <c r="H921" i="4" l="1"/>
  <c r="X921" i="4"/>
  <c r="R920" i="4"/>
  <c r="V920" i="4" s="1"/>
  <c r="J921" i="4" s="1"/>
  <c r="Y921" i="4" s="1"/>
  <c r="U920" i="4"/>
  <c r="I921" i="4" s="1"/>
  <c r="K921" i="4" s="1"/>
  <c r="L921" i="4" l="1"/>
  <c r="M921" i="4" l="1"/>
  <c r="O921" i="4" s="1"/>
  <c r="Q921" i="4" l="1"/>
  <c r="T921" i="4" s="1"/>
  <c r="F922" i="4" s="1"/>
  <c r="N922" i="4" s="1"/>
  <c r="S921" i="4"/>
  <c r="G922" i="4" s="1"/>
  <c r="X922" i="4" l="1"/>
  <c r="H922" i="4"/>
  <c r="R921" i="4"/>
  <c r="V921" i="4" s="1"/>
  <c r="J922" i="4" s="1"/>
  <c r="Y922" i="4" s="1"/>
  <c r="U921" i="4"/>
  <c r="I922" i="4" s="1"/>
  <c r="K922" i="4" s="1"/>
  <c r="L922" i="4" l="1"/>
  <c r="U922" i="4"/>
  <c r="I923" i="4" s="1"/>
  <c r="L923" i="4" l="1"/>
  <c r="U923" i="4"/>
  <c r="I924" i="4" s="1"/>
  <c r="M922" i="4"/>
  <c r="O922" i="4" s="1"/>
  <c r="S922" i="4" s="1"/>
  <c r="L924" i="4" l="1"/>
  <c r="Q922" i="4"/>
  <c r="T922" i="4" s="1"/>
  <c r="F923" i="4" s="1"/>
  <c r="N923" i="4" s="1"/>
  <c r="G923" i="4"/>
  <c r="H923" i="4" l="1"/>
  <c r="K923" i="4"/>
  <c r="M923" i="4" s="1"/>
  <c r="O923" i="4" s="1"/>
  <c r="X923" i="4"/>
  <c r="R922" i="4"/>
  <c r="V922" i="4" s="1"/>
  <c r="J923" i="4" s="1"/>
  <c r="Y923" i="4" s="1"/>
  <c r="S923" i="4" l="1"/>
  <c r="G924" i="4" s="1"/>
  <c r="Q923" i="4"/>
  <c r="T923" i="4" s="1"/>
  <c r="F924" i="4" s="1"/>
  <c r="N924" i="4" s="1"/>
  <c r="H924" i="4" l="1"/>
  <c r="K924" i="4"/>
  <c r="M924" i="4" s="1"/>
  <c r="O924" i="4" s="1"/>
  <c r="R923" i="4"/>
  <c r="V923" i="4" s="1"/>
  <c r="J924" i="4" s="1"/>
  <c r="Y924" i="4" s="1"/>
  <c r="X924" i="4"/>
  <c r="S924" i="4" l="1"/>
  <c r="G925" i="4" s="1"/>
  <c r="Q924" i="4"/>
  <c r="T924" i="4" s="1"/>
  <c r="F925" i="4" s="1"/>
  <c r="N925" i="4" s="1"/>
  <c r="H925" i="4" l="1"/>
  <c r="R924" i="4"/>
  <c r="X925" i="4"/>
  <c r="U924" i="4" l="1"/>
  <c r="I925" i="4" s="1"/>
  <c r="K925" i="4" s="1"/>
  <c r="V924" i="4"/>
  <c r="J925" i="4" s="1"/>
  <c r="Y925" i="4" s="1"/>
  <c r="L925" i="4" l="1"/>
  <c r="M925" i="4" s="1"/>
  <c r="O925" i="4" s="1"/>
  <c r="S925" i="4" s="1"/>
  <c r="Q925" i="4" l="1"/>
  <c r="T925" i="4" s="1"/>
  <c r="F926" i="4" s="1"/>
  <c r="N926" i="4" s="1"/>
  <c r="G926" i="4"/>
  <c r="H926" i="4" l="1"/>
  <c r="R925" i="4"/>
  <c r="V925" i="4" s="1"/>
  <c r="J926" i="4" s="1"/>
  <c r="Y926" i="4" s="1"/>
  <c r="X926" i="4"/>
  <c r="U925" i="4"/>
  <c r="I926" i="4" s="1"/>
  <c r="K926" i="4" s="1"/>
  <c r="L926" i="4" l="1"/>
  <c r="U926" i="4"/>
  <c r="I927" i="4" s="1"/>
  <c r="M926" i="4" l="1"/>
  <c r="O926" i="4" s="1"/>
  <c r="L927" i="4"/>
  <c r="Q926" i="4" l="1"/>
  <c r="T926" i="4" s="1"/>
  <c r="F927" i="4" s="1"/>
  <c r="N927" i="4" s="1"/>
  <c r="S926" i="4"/>
  <c r="G927" i="4" s="1"/>
  <c r="X927" i="4" l="1"/>
  <c r="K927" i="4"/>
  <c r="M927" i="4" s="1"/>
  <c r="O927" i="4" s="1"/>
  <c r="H927" i="4"/>
  <c r="R926" i="4"/>
  <c r="V926" i="4" s="1"/>
  <c r="J927" i="4" s="1"/>
  <c r="Y927" i="4" s="1"/>
  <c r="S927" i="4" l="1"/>
  <c r="G928" i="4" s="1"/>
  <c r="Q927" i="4"/>
  <c r="T927" i="4" s="1"/>
  <c r="F928" i="4" s="1"/>
  <c r="N928" i="4" s="1"/>
  <c r="U927" i="4"/>
  <c r="I928" i="4" s="1"/>
  <c r="X928" i="4" l="1"/>
  <c r="K928" i="4"/>
  <c r="R927" i="4"/>
  <c r="V927" i="4" s="1"/>
  <c r="J928" i="4" s="1"/>
  <c r="Y928" i="4" s="1"/>
  <c r="H928" i="4"/>
  <c r="L928" i="4"/>
  <c r="M928" i="4" l="1"/>
  <c r="O928" i="4" s="1"/>
  <c r="S928" i="4" s="1"/>
  <c r="Q928" i="4" l="1"/>
  <c r="T928" i="4" s="1"/>
  <c r="F929" i="4" s="1"/>
  <c r="N929" i="4" s="1"/>
  <c r="G929" i="4"/>
  <c r="H929" i="4" l="1"/>
  <c r="X929" i="4"/>
  <c r="R928" i="4"/>
  <c r="U928" i="4" l="1"/>
  <c r="I929" i="4" s="1"/>
  <c r="K929" i="4" s="1"/>
  <c r="V928" i="4"/>
  <c r="J929" i="4" s="1"/>
  <c r="Y929" i="4" s="1"/>
  <c r="L929" i="4" l="1"/>
  <c r="M929" i="4" l="1"/>
  <c r="O929" i="4" s="1"/>
  <c r="Q929" i="4" l="1"/>
  <c r="T929" i="4" s="1"/>
  <c r="F930" i="4" s="1"/>
  <c r="N930" i="4" s="1"/>
  <c r="S929" i="4"/>
  <c r="G930" i="4" s="1"/>
  <c r="U929" i="4"/>
  <c r="I930" i="4" s="1"/>
  <c r="H930" i="4" l="1"/>
  <c r="K930" i="4"/>
  <c r="R929" i="4"/>
  <c r="V929" i="4" s="1"/>
  <c r="J930" i="4" s="1"/>
  <c r="Y930" i="4" s="1"/>
  <c r="X930" i="4"/>
  <c r="L930" i="4"/>
  <c r="M930" i="4" l="1"/>
  <c r="O930" i="4" s="1"/>
  <c r="S930" i="4" s="1"/>
  <c r="G931" i="4" l="1"/>
  <c r="Q930" i="4"/>
  <c r="T930" i="4" s="1"/>
  <c r="F931" i="4" s="1"/>
  <c r="N931" i="4" s="1"/>
  <c r="H931" i="4" l="1"/>
  <c r="R930" i="4"/>
  <c r="X931" i="4"/>
  <c r="U930" i="4" l="1"/>
  <c r="I931" i="4" s="1"/>
  <c r="K931" i="4" s="1"/>
  <c r="V930" i="4"/>
  <c r="J931" i="4" s="1"/>
  <c r="Y931" i="4" s="1"/>
  <c r="L931" i="4" l="1"/>
  <c r="M931" i="4" l="1"/>
  <c r="O931" i="4" s="1"/>
  <c r="Q931" i="4" l="1"/>
  <c r="T931" i="4" s="1"/>
  <c r="F932" i="4" s="1"/>
  <c r="N932" i="4" s="1"/>
  <c r="S931" i="4"/>
  <c r="G932" i="4" s="1"/>
  <c r="R931" i="4" l="1"/>
  <c r="V931" i="4" s="1"/>
  <c r="J932" i="4" s="1"/>
  <c r="Y932" i="4" s="1"/>
  <c r="X932" i="4"/>
  <c r="H932" i="4"/>
  <c r="U931" i="4"/>
  <c r="I932" i="4" s="1"/>
  <c r="K932" i="4" s="1"/>
  <c r="L932" i="4" l="1"/>
  <c r="M932" i="4" s="1"/>
  <c r="O932" i="4" s="1"/>
  <c r="S932" i="4" s="1"/>
  <c r="Q932" i="4" l="1"/>
  <c r="T932" i="4" s="1"/>
  <c r="F933" i="4" s="1"/>
  <c r="N933" i="4" s="1"/>
  <c r="G933" i="4"/>
  <c r="H933" i="4" l="1"/>
  <c r="R932" i="4"/>
  <c r="V932" i="4" s="1"/>
  <c r="J933" i="4" s="1"/>
  <c r="Y933" i="4" s="1"/>
  <c r="U932" i="4"/>
  <c r="I933" i="4" s="1"/>
  <c r="K933" i="4" s="1"/>
  <c r="X933" i="4"/>
  <c r="L933" i="4" l="1"/>
  <c r="U933" i="4"/>
  <c r="I934" i="4" s="1"/>
  <c r="L934" i="4" l="1"/>
  <c r="M933" i="4"/>
  <c r="O933" i="4" s="1"/>
  <c r="S933" i="4" s="1"/>
  <c r="Q933" i="4" l="1"/>
  <c r="T933" i="4" s="1"/>
  <c r="F934" i="4" s="1"/>
  <c r="N934" i="4" s="1"/>
  <c r="G934" i="4"/>
  <c r="H934" i="4" l="1"/>
  <c r="K934" i="4"/>
  <c r="M934" i="4" s="1"/>
  <c r="O934" i="4" s="1"/>
  <c r="X934" i="4"/>
  <c r="R933" i="4"/>
  <c r="V933" i="4" s="1"/>
  <c r="J934" i="4" s="1"/>
  <c r="Y934" i="4" s="1"/>
  <c r="S934" i="4" l="1"/>
  <c r="G935" i="4" s="1"/>
  <c r="Q934" i="4"/>
  <c r="T934" i="4" s="1"/>
  <c r="F935" i="4" s="1"/>
  <c r="N935" i="4" s="1"/>
  <c r="H935" i="4" l="1"/>
  <c r="R934" i="4"/>
  <c r="X935" i="4"/>
  <c r="U934" i="4" l="1"/>
  <c r="I935" i="4" s="1"/>
  <c r="K935" i="4" s="1"/>
  <c r="V934" i="4"/>
  <c r="J935" i="4" s="1"/>
  <c r="Y935" i="4" s="1"/>
  <c r="L935" i="4" l="1"/>
  <c r="M935" i="4" l="1"/>
  <c r="O935" i="4" s="1"/>
  <c r="S935" i="4" s="1"/>
  <c r="Q935" i="4" l="1"/>
  <c r="T935" i="4" s="1"/>
  <c r="F936" i="4" s="1"/>
  <c r="N936" i="4" s="1"/>
  <c r="G936" i="4"/>
  <c r="H936" i="4" l="1"/>
  <c r="R935" i="4"/>
  <c r="V935" i="4" s="1"/>
  <c r="J936" i="4" s="1"/>
  <c r="Y936" i="4" s="1"/>
  <c r="X936" i="4"/>
  <c r="U935" i="4"/>
  <c r="I936" i="4" s="1"/>
  <c r="K936" i="4" s="1"/>
  <c r="L936" i="4" l="1"/>
  <c r="M936" i="4" l="1"/>
  <c r="O936" i="4" s="1"/>
  <c r="S936" i="4" l="1"/>
  <c r="G937" i="4" s="1"/>
  <c r="Q936" i="4"/>
  <c r="T936" i="4" s="1"/>
  <c r="F937" i="4" s="1"/>
  <c r="N937" i="4" s="1"/>
  <c r="H937" i="4" l="1"/>
  <c r="X937" i="4"/>
  <c r="R936" i="4"/>
  <c r="V936" i="4" s="1"/>
  <c r="J937" i="4" s="1"/>
  <c r="Y937" i="4" s="1"/>
  <c r="U936" i="4"/>
  <c r="I937" i="4" s="1"/>
  <c r="K937" i="4" s="1"/>
  <c r="L937" i="4" l="1"/>
  <c r="M937" i="4" l="1"/>
  <c r="O937" i="4" s="1"/>
  <c r="S937" i="4" l="1"/>
  <c r="G938" i="4" s="1"/>
  <c r="Q937" i="4"/>
  <c r="T937" i="4" s="1"/>
  <c r="F938" i="4" s="1"/>
  <c r="N938" i="4" s="1"/>
  <c r="H938" i="4" l="1"/>
  <c r="X938" i="4"/>
  <c r="R937" i="4"/>
  <c r="V937" i="4" s="1"/>
  <c r="J938" i="4" s="1"/>
  <c r="Y938" i="4" s="1"/>
  <c r="U937" i="4"/>
  <c r="I938" i="4" s="1"/>
  <c r="K938" i="4" s="1"/>
  <c r="L938" i="4" l="1"/>
  <c r="M938" i="4" l="1"/>
  <c r="O938" i="4" s="1"/>
  <c r="Q938" i="4" l="1"/>
  <c r="T938" i="4" s="1"/>
  <c r="F939" i="4" s="1"/>
  <c r="N939" i="4" s="1"/>
  <c r="S938" i="4"/>
  <c r="G939" i="4" s="1"/>
  <c r="X939" i="4" l="1"/>
  <c r="R938" i="4"/>
  <c r="V938" i="4" s="1"/>
  <c r="J939" i="4" s="1"/>
  <c r="Y939" i="4" s="1"/>
  <c r="H939" i="4"/>
  <c r="U938" i="4"/>
  <c r="I939" i="4" s="1"/>
  <c r="K939" i="4" s="1"/>
  <c r="L939" i="4" l="1"/>
  <c r="M939" i="4" s="1"/>
  <c r="O939" i="4" s="1"/>
  <c r="S939" i="4" s="1"/>
  <c r="Q939" i="4" l="1"/>
  <c r="T939" i="4" s="1"/>
  <c r="F940" i="4" s="1"/>
  <c r="N940" i="4" s="1"/>
  <c r="G940" i="4"/>
  <c r="H940" i="4" l="1"/>
  <c r="X940" i="4"/>
  <c r="R939" i="4"/>
  <c r="U939" i="4" l="1"/>
  <c r="I940" i="4" s="1"/>
  <c r="K940" i="4" s="1"/>
  <c r="V939" i="4"/>
  <c r="J940" i="4" s="1"/>
  <c r="Y940" i="4" s="1"/>
  <c r="L940" i="4" l="1"/>
  <c r="U940" i="4"/>
  <c r="I941" i="4" s="1"/>
  <c r="L941" i="4" l="1"/>
  <c r="M940" i="4"/>
  <c r="O940" i="4" s="1"/>
  <c r="S940" i="4" s="1"/>
  <c r="Q940" i="4" l="1"/>
  <c r="T940" i="4" s="1"/>
  <c r="F941" i="4" s="1"/>
  <c r="N941" i="4" s="1"/>
  <c r="G941" i="4"/>
  <c r="H941" i="4" l="1"/>
  <c r="K941" i="4"/>
  <c r="M941" i="4" s="1"/>
  <c r="O941" i="4" s="1"/>
  <c r="R940" i="4"/>
  <c r="V940" i="4" s="1"/>
  <c r="J941" i="4" s="1"/>
  <c r="Y941" i="4" s="1"/>
  <c r="X941" i="4"/>
  <c r="S941" i="4" l="1"/>
  <c r="G942" i="4" s="1"/>
  <c r="Q941" i="4"/>
  <c r="T941" i="4" s="1"/>
  <c r="F942" i="4" s="1"/>
  <c r="N942" i="4" s="1"/>
  <c r="H942" i="4" l="1"/>
  <c r="R941" i="4"/>
  <c r="X942" i="4"/>
  <c r="U941" i="4" l="1"/>
  <c r="I942" i="4" s="1"/>
  <c r="K942" i="4" s="1"/>
  <c r="V941" i="4"/>
  <c r="J942" i="4" s="1"/>
  <c r="Y942" i="4" s="1"/>
  <c r="L942" i="4" l="1"/>
  <c r="M942" i="4" s="1"/>
  <c r="O942" i="4" s="1"/>
  <c r="S942" i="4" s="1"/>
  <c r="Q942" i="4" l="1"/>
  <c r="T942" i="4" s="1"/>
  <c r="F943" i="4" s="1"/>
  <c r="N943" i="4" s="1"/>
  <c r="G943" i="4"/>
  <c r="H943" i="4" l="1"/>
  <c r="R942" i="4"/>
  <c r="X943" i="4"/>
  <c r="U942" i="4" l="1"/>
  <c r="I943" i="4" s="1"/>
  <c r="K943" i="4" s="1"/>
  <c r="V942" i="4"/>
  <c r="J943" i="4" s="1"/>
  <c r="Y943" i="4" s="1"/>
  <c r="L943" i="4" l="1"/>
  <c r="M943" i="4" s="1"/>
  <c r="O943" i="4" s="1"/>
  <c r="S943" i="4" s="1"/>
  <c r="Q943" i="4" l="1"/>
  <c r="T943" i="4" s="1"/>
  <c r="F944" i="4" s="1"/>
  <c r="N944" i="4" s="1"/>
  <c r="G944" i="4"/>
  <c r="H944" i="4" l="1"/>
  <c r="X944" i="4"/>
  <c r="R943" i="4"/>
  <c r="U943" i="4" l="1"/>
  <c r="I944" i="4" s="1"/>
  <c r="K944" i="4" s="1"/>
  <c r="V943" i="4"/>
  <c r="J944" i="4" s="1"/>
  <c r="Y944" i="4" s="1"/>
  <c r="L944" i="4" l="1"/>
  <c r="M944" i="4" s="1"/>
  <c r="O944" i="4" s="1"/>
  <c r="S944" i="4" s="1"/>
  <c r="G945" i="4" l="1"/>
  <c r="Q944" i="4"/>
  <c r="T944" i="4" s="1"/>
  <c r="F945" i="4" s="1"/>
  <c r="N945" i="4" s="1"/>
  <c r="H945" i="4" l="1"/>
  <c r="R944" i="4"/>
  <c r="X945" i="4"/>
  <c r="U944" i="4" l="1"/>
  <c r="I945" i="4" s="1"/>
  <c r="K945" i="4" s="1"/>
  <c r="V944" i="4"/>
  <c r="J945" i="4" s="1"/>
  <c r="Y945" i="4" s="1"/>
  <c r="L945" i="4" l="1"/>
  <c r="M945" i="4" l="1"/>
  <c r="O945" i="4" s="1"/>
  <c r="S945" i="4" l="1"/>
  <c r="G946" i="4" s="1"/>
  <c r="Q945" i="4"/>
  <c r="T945" i="4" s="1"/>
  <c r="F946" i="4" s="1"/>
  <c r="N946" i="4" s="1"/>
  <c r="U945" i="4"/>
  <c r="I946" i="4" s="1"/>
  <c r="K946" i="4" l="1"/>
  <c r="H946" i="4"/>
  <c r="X946" i="4"/>
  <c r="R945" i="4"/>
  <c r="V945" i="4" s="1"/>
  <c r="J946" i="4" s="1"/>
  <c r="Y946" i="4" s="1"/>
  <c r="L946" i="4"/>
  <c r="M946" i="4" l="1"/>
  <c r="O946" i="4" s="1"/>
  <c r="Q946" i="4" s="1"/>
  <c r="T946" i="4" s="1"/>
  <c r="F947" i="4" s="1"/>
  <c r="N947" i="4" s="1"/>
  <c r="S946" i="4" l="1"/>
  <c r="G947" i="4" s="1"/>
  <c r="X947" i="4" s="1"/>
  <c r="H947" i="4"/>
  <c r="R946" i="4"/>
  <c r="U946" i="4" l="1"/>
  <c r="I947" i="4" s="1"/>
  <c r="K947" i="4" s="1"/>
  <c r="V946" i="4"/>
  <c r="J947" i="4" s="1"/>
  <c r="Y947" i="4" s="1"/>
  <c r="L947" i="4" l="1"/>
  <c r="M947" i="4" s="1"/>
  <c r="O947" i="4" s="1"/>
  <c r="S947" i="4" s="1"/>
  <c r="Q947" i="4" l="1"/>
  <c r="T947" i="4" s="1"/>
  <c r="F948" i="4" s="1"/>
  <c r="N948" i="4" s="1"/>
  <c r="G948" i="4"/>
  <c r="H948" i="4" l="1"/>
  <c r="R947" i="4"/>
  <c r="V947" i="4" s="1"/>
  <c r="J948" i="4" s="1"/>
  <c r="Y948" i="4" s="1"/>
  <c r="U947" i="4"/>
  <c r="I948" i="4" s="1"/>
  <c r="K948" i="4" s="1"/>
  <c r="X948" i="4"/>
  <c r="L948" i="4" l="1"/>
  <c r="M948" i="4" l="1"/>
  <c r="O948" i="4" s="1"/>
  <c r="S948" i="4" s="1"/>
  <c r="G949" i="4" l="1"/>
  <c r="Q948" i="4"/>
  <c r="T948" i="4" s="1"/>
  <c r="F949" i="4" s="1"/>
  <c r="N949" i="4" s="1"/>
  <c r="H949" i="4" l="1"/>
  <c r="R948" i="4"/>
  <c r="X949" i="4"/>
  <c r="U948" i="4" l="1"/>
  <c r="I949" i="4" s="1"/>
  <c r="K949" i="4" s="1"/>
  <c r="V948" i="4"/>
  <c r="J949" i="4" s="1"/>
  <c r="Y949" i="4" s="1"/>
  <c r="L949" i="4" l="1"/>
  <c r="M949" i="4" l="1"/>
  <c r="O949" i="4" s="1"/>
  <c r="S949" i="4" s="1"/>
  <c r="Q949" i="4" l="1"/>
  <c r="T949" i="4" s="1"/>
  <c r="F950" i="4" s="1"/>
  <c r="N950" i="4" s="1"/>
  <c r="G950" i="4"/>
  <c r="H950" i="4" l="1"/>
  <c r="R949" i="4"/>
  <c r="V949" i="4" s="1"/>
  <c r="J950" i="4" s="1"/>
  <c r="Y950" i="4" s="1"/>
  <c r="X950" i="4"/>
  <c r="U949" i="4"/>
  <c r="I950" i="4" s="1"/>
  <c r="K950" i="4" s="1"/>
  <c r="L950" i="4" l="1"/>
  <c r="M950" i="4" l="1"/>
  <c r="O950" i="4" s="1"/>
  <c r="S950" i="4" l="1"/>
  <c r="G951" i="4" s="1"/>
  <c r="Q950" i="4"/>
  <c r="T950" i="4" s="1"/>
  <c r="F951" i="4" s="1"/>
  <c r="N951" i="4" s="1"/>
  <c r="H951" i="4" l="1"/>
  <c r="X951" i="4"/>
  <c r="R950" i="4"/>
  <c r="V950" i="4" s="1"/>
  <c r="J951" i="4" s="1"/>
  <c r="Y951" i="4" s="1"/>
  <c r="U950" i="4"/>
  <c r="I951" i="4" s="1"/>
  <c r="K951" i="4" s="1"/>
  <c r="L951" i="4" l="1"/>
  <c r="M951" i="4" s="1"/>
  <c r="O951" i="4" s="1"/>
  <c r="S951" i="4" s="1"/>
  <c r="Q951" i="4" l="1"/>
  <c r="T951" i="4" s="1"/>
  <c r="F952" i="4" s="1"/>
  <c r="N952" i="4" s="1"/>
  <c r="G952" i="4"/>
  <c r="H952" i="4" l="1"/>
  <c r="R951" i="4"/>
  <c r="V951" i="4" s="1"/>
  <c r="J952" i="4" s="1"/>
  <c r="Y952" i="4" s="1"/>
  <c r="X952" i="4"/>
  <c r="U951" i="4"/>
  <c r="I952" i="4" s="1"/>
  <c r="K952" i="4" s="1"/>
  <c r="L952" i="4" l="1"/>
  <c r="U952" i="4"/>
  <c r="I953" i="4" s="1"/>
  <c r="M952" i="4" l="1"/>
  <c r="O952" i="4" s="1"/>
  <c r="S952" i="4" s="1"/>
  <c r="L953" i="4"/>
  <c r="Q952" i="4" l="1"/>
  <c r="T952" i="4" s="1"/>
  <c r="F953" i="4" s="1"/>
  <c r="N953" i="4" s="1"/>
  <c r="G953" i="4"/>
  <c r="H953" i="4" l="1"/>
  <c r="K953" i="4"/>
  <c r="M953" i="4" s="1"/>
  <c r="O953" i="4" s="1"/>
  <c r="R952" i="4"/>
  <c r="V952" i="4" s="1"/>
  <c r="J953" i="4" s="1"/>
  <c r="Y953" i="4" s="1"/>
  <c r="X953" i="4"/>
  <c r="S953" i="4" l="1"/>
  <c r="G954" i="4" s="1"/>
  <c r="Q953" i="4"/>
  <c r="T953" i="4" s="1"/>
  <c r="F954" i="4" s="1"/>
  <c r="N954" i="4" s="1"/>
  <c r="H954" i="4" l="1"/>
  <c r="X954" i="4"/>
  <c r="R953" i="4"/>
  <c r="V953" i="4" s="1"/>
  <c r="J954" i="4" s="1"/>
  <c r="Y954" i="4" s="1"/>
  <c r="U953" i="4"/>
  <c r="I954" i="4" s="1"/>
  <c r="K954" i="4" s="1"/>
  <c r="L954" i="4" l="1"/>
  <c r="M954" i="4" l="1"/>
  <c r="O954" i="4" s="1"/>
  <c r="S954" i="4" s="1"/>
  <c r="Q954" i="4" l="1"/>
  <c r="T954" i="4" s="1"/>
  <c r="F955" i="4" s="1"/>
  <c r="N955" i="4" s="1"/>
  <c r="G955" i="4"/>
  <c r="H955" i="4" l="1"/>
  <c r="R954" i="4"/>
  <c r="V954" i="4" s="1"/>
  <c r="J955" i="4" s="1"/>
  <c r="Y955" i="4" s="1"/>
  <c r="U954" i="4"/>
  <c r="I955" i="4" s="1"/>
  <c r="K955" i="4" s="1"/>
  <c r="X955" i="4"/>
  <c r="L955" i="4" l="1"/>
  <c r="M955" i="4" l="1"/>
  <c r="O955" i="4" s="1"/>
  <c r="S955" i="4" l="1"/>
  <c r="G956" i="4" s="1"/>
  <c r="Q955" i="4"/>
  <c r="T955" i="4" s="1"/>
  <c r="F956" i="4" s="1"/>
  <c r="N956" i="4" s="1"/>
  <c r="U955" i="4"/>
  <c r="I956" i="4" s="1"/>
  <c r="K956" i="4" l="1"/>
  <c r="H956" i="4"/>
  <c r="X956" i="4"/>
  <c r="R955" i="4"/>
  <c r="V955" i="4" s="1"/>
  <c r="J956" i="4" s="1"/>
  <c r="Y956" i="4" s="1"/>
  <c r="L956" i="4"/>
  <c r="M956" i="4" l="1"/>
  <c r="O956" i="4" s="1"/>
  <c r="Q956" i="4" s="1"/>
  <c r="T956" i="4" s="1"/>
  <c r="F957" i="4" s="1"/>
  <c r="N957" i="4" s="1"/>
  <c r="S956" i="4" l="1"/>
  <c r="G957" i="4" s="1"/>
  <c r="X957" i="4" s="1"/>
  <c r="H957" i="4"/>
  <c r="R956" i="4"/>
  <c r="V956" i="4" s="1"/>
  <c r="J957" i="4" s="1"/>
  <c r="U956" i="4"/>
  <c r="I957" i="4" s="1"/>
  <c r="K957" i="4" s="1"/>
  <c r="Y957" i="4" l="1"/>
  <c r="L957" i="4"/>
  <c r="M957" i="4" l="1"/>
  <c r="O957" i="4" s="1"/>
  <c r="Q957" i="4" l="1"/>
  <c r="T957" i="4" s="1"/>
  <c r="F958" i="4" s="1"/>
  <c r="N958" i="4" s="1"/>
  <c r="S957" i="4"/>
  <c r="G958" i="4" s="1"/>
  <c r="U957" i="4"/>
  <c r="I958" i="4" s="1"/>
  <c r="K958" i="4" l="1"/>
  <c r="R957" i="4"/>
  <c r="V957" i="4" s="1"/>
  <c r="J958" i="4" s="1"/>
  <c r="Y958" i="4" s="1"/>
  <c r="X958" i="4"/>
  <c r="H958" i="4"/>
  <c r="L958" i="4"/>
  <c r="M958" i="4" l="1"/>
  <c r="O958" i="4" s="1"/>
  <c r="S958" i="4" s="1"/>
  <c r="Q958" i="4" l="1"/>
  <c r="T958" i="4" s="1"/>
  <c r="F959" i="4" s="1"/>
  <c r="N959" i="4" s="1"/>
  <c r="G959" i="4"/>
  <c r="H959" i="4" l="1"/>
  <c r="R958" i="4"/>
  <c r="V958" i="4" s="1"/>
  <c r="J959" i="4" s="1"/>
  <c r="Y959" i="4" s="1"/>
  <c r="U958" i="4"/>
  <c r="I959" i="4" s="1"/>
  <c r="K959" i="4" s="1"/>
  <c r="X959" i="4"/>
  <c r="L959" i="4" l="1"/>
  <c r="M959" i="4" l="1"/>
  <c r="O959" i="4" s="1"/>
  <c r="S959" i="4" s="1"/>
  <c r="Q959" i="4" l="1"/>
  <c r="T959" i="4" s="1"/>
  <c r="F960" i="4" s="1"/>
  <c r="N960" i="4" s="1"/>
  <c r="G960" i="4"/>
  <c r="H960" i="4" l="1"/>
  <c r="R959" i="4"/>
  <c r="V959" i="4" s="1"/>
  <c r="J960" i="4" s="1"/>
  <c r="Y960" i="4" s="1"/>
  <c r="U959" i="4"/>
  <c r="I960" i="4" s="1"/>
  <c r="K960" i="4" s="1"/>
  <c r="X960" i="4"/>
  <c r="L960" i="4" l="1"/>
  <c r="U960" i="4"/>
  <c r="I961" i="4" s="1"/>
  <c r="M960" i="4" l="1"/>
  <c r="O960" i="4" s="1"/>
  <c r="S960" i="4" s="1"/>
  <c r="L961" i="4"/>
  <c r="Q960" i="4" l="1"/>
  <c r="T960" i="4" s="1"/>
  <c r="F961" i="4" s="1"/>
  <c r="N961" i="4" s="1"/>
  <c r="G961" i="4"/>
  <c r="H961" i="4" l="1"/>
  <c r="K961" i="4"/>
  <c r="M961" i="4" s="1"/>
  <c r="O961" i="4" s="1"/>
  <c r="R960" i="4"/>
  <c r="V960" i="4" s="1"/>
  <c r="J961" i="4" s="1"/>
  <c r="Y961" i="4" s="1"/>
  <c r="X961" i="4"/>
  <c r="S961" i="4" l="1"/>
  <c r="G962" i="4" s="1"/>
  <c r="Q961" i="4"/>
  <c r="T961" i="4" s="1"/>
  <c r="F962" i="4" s="1"/>
  <c r="N962" i="4" s="1"/>
  <c r="H962" i="4" l="1"/>
  <c r="R961" i="4"/>
  <c r="V961" i="4" s="1"/>
  <c r="J962" i="4" s="1"/>
  <c r="Y962" i="4" s="1"/>
  <c r="U961" i="4"/>
  <c r="I962" i="4" s="1"/>
  <c r="K962" i="4" s="1"/>
  <c r="X962" i="4"/>
  <c r="L962" i="4" l="1"/>
  <c r="M962" i="4" l="1"/>
  <c r="O962" i="4" s="1"/>
  <c r="S962" i="4" s="1"/>
  <c r="Q962" i="4" l="1"/>
  <c r="T962" i="4" s="1"/>
  <c r="F963" i="4" s="1"/>
  <c r="N963" i="4" s="1"/>
  <c r="G963" i="4"/>
  <c r="H963" i="4" l="1"/>
  <c r="R962" i="4"/>
  <c r="V962" i="4" s="1"/>
  <c r="J963" i="4" s="1"/>
  <c r="Y963" i="4" s="1"/>
  <c r="U962" i="4"/>
  <c r="I963" i="4" s="1"/>
  <c r="K963" i="4" s="1"/>
  <c r="X963" i="4"/>
  <c r="L963" i="4" l="1"/>
  <c r="M963" i="4" s="1"/>
  <c r="O963" i="4" s="1"/>
  <c r="S963" i="4" s="1"/>
  <c r="Q963" i="4" l="1"/>
  <c r="T963" i="4" s="1"/>
  <c r="F964" i="4" s="1"/>
  <c r="N964" i="4" s="1"/>
  <c r="G964" i="4"/>
  <c r="H964" i="4" l="1"/>
  <c r="R963" i="4"/>
  <c r="X964" i="4"/>
  <c r="U963" i="4" l="1"/>
  <c r="I964" i="4" s="1"/>
  <c r="K964" i="4" s="1"/>
  <c r="V963" i="4"/>
  <c r="J964" i="4" s="1"/>
  <c r="Y964" i="4" s="1"/>
  <c r="L964" i="4" l="1"/>
  <c r="M964" i="4" l="1"/>
  <c r="O964" i="4" s="1"/>
  <c r="S964" i="4" s="1"/>
  <c r="Q964" i="4" l="1"/>
  <c r="T964" i="4" s="1"/>
  <c r="F965" i="4" s="1"/>
  <c r="N965" i="4" s="1"/>
  <c r="G965" i="4"/>
  <c r="H965" i="4" l="1"/>
  <c r="R964" i="4"/>
  <c r="V964" i="4" s="1"/>
  <c r="J965" i="4" s="1"/>
  <c r="Y965" i="4" s="1"/>
  <c r="U964" i="4"/>
  <c r="I965" i="4" s="1"/>
  <c r="K965" i="4" s="1"/>
  <c r="X965" i="4"/>
  <c r="L965" i="4" l="1"/>
  <c r="M965" i="4" l="1"/>
  <c r="O965" i="4" s="1"/>
  <c r="Q965" i="4" l="1"/>
  <c r="T965" i="4" s="1"/>
  <c r="F966" i="4" s="1"/>
  <c r="N966" i="4" s="1"/>
  <c r="S965" i="4"/>
  <c r="G966" i="4" s="1"/>
  <c r="R965" i="4" l="1"/>
  <c r="V965" i="4" s="1"/>
  <c r="J966" i="4" s="1"/>
  <c r="Y966" i="4" s="1"/>
  <c r="H966" i="4"/>
  <c r="X966" i="4"/>
  <c r="U965" i="4"/>
  <c r="I966" i="4" s="1"/>
  <c r="K966" i="4" s="1"/>
  <c r="L966" i="4" l="1"/>
  <c r="M966" i="4" l="1"/>
  <c r="O966" i="4" s="1"/>
  <c r="S966" i="4" s="1"/>
  <c r="Q966" i="4" l="1"/>
  <c r="T966" i="4" s="1"/>
  <c r="F967" i="4" s="1"/>
  <c r="N967" i="4" s="1"/>
  <c r="G967" i="4"/>
  <c r="H967" i="4" l="1"/>
  <c r="R966" i="4"/>
  <c r="V966" i="4" s="1"/>
  <c r="J967" i="4" s="1"/>
  <c r="Y967" i="4" s="1"/>
  <c r="X967" i="4"/>
  <c r="U966" i="4"/>
  <c r="I967" i="4" s="1"/>
  <c r="K967" i="4" s="1"/>
  <c r="L967" i="4" l="1"/>
  <c r="M967" i="4" l="1"/>
  <c r="O967" i="4" s="1"/>
  <c r="S967" i="4" s="1"/>
  <c r="Q967" i="4" l="1"/>
  <c r="T967" i="4" s="1"/>
  <c r="F968" i="4" s="1"/>
  <c r="N968" i="4" s="1"/>
  <c r="G968" i="4"/>
  <c r="H968" i="4" l="1"/>
  <c r="R967" i="4"/>
  <c r="V967" i="4" s="1"/>
  <c r="J968" i="4" s="1"/>
  <c r="Y968" i="4" s="1"/>
  <c r="X968" i="4"/>
  <c r="U967" i="4"/>
  <c r="I968" i="4" s="1"/>
  <c r="K968" i="4" s="1"/>
  <c r="L968" i="4" l="1"/>
  <c r="M968" i="4" l="1"/>
  <c r="O968" i="4" s="1"/>
  <c r="S968" i="4" s="1"/>
  <c r="Q968" i="4" l="1"/>
  <c r="T968" i="4" s="1"/>
  <c r="F969" i="4" s="1"/>
  <c r="N969" i="4" s="1"/>
  <c r="G969" i="4"/>
  <c r="H969" i="4" l="1"/>
  <c r="X969" i="4"/>
  <c r="R968" i="4"/>
  <c r="U968" i="4" l="1"/>
  <c r="I969" i="4" s="1"/>
  <c r="K969" i="4" s="1"/>
  <c r="V968" i="4"/>
  <c r="J969" i="4" s="1"/>
  <c r="Y969" i="4" s="1"/>
  <c r="L969" i="4" l="1"/>
  <c r="M969" i="4" s="1"/>
  <c r="O969" i="4" s="1"/>
  <c r="S969" i="4" s="1"/>
  <c r="G970" i="4" l="1"/>
  <c r="Q969" i="4"/>
  <c r="T969" i="4" s="1"/>
  <c r="F970" i="4" s="1"/>
  <c r="N970" i="4" s="1"/>
  <c r="H970" i="4" l="1"/>
  <c r="R969" i="4"/>
  <c r="X970" i="4"/>
  <c r="U969" i="4" l="1"/>
  <c r="I970" i="4" s="1"/>
  <c r="K970" i="4" s="1"/>
  <c r="V969" i="4"/>
  <c r="J970" i="4" s="1"/>
  <c r="Y970" i="4" s="1"/>
  <c r="L970" i="4" l="1"/>
  <c r="M970" i="4" s="1"/>
  <c r="O970" i="4" s="1"/>
  <c r="S970" i="4" s="1"/>
  <c r="Q970" i="4" l="1"/>
  <c r="T970" i="4" s="1"/>
  <c r="F971" i="4" s="1"/>
  <c r="N971" i="4" s="1"/>
  <c r="G971" i="4"/>
  <c r="H971" i="4" l="1"/>
  <c r="X971" i="4"/>
  <c r="R970" i="4"/>
  <c r="U970" i="4" l="1"/>
  <c r="I971" i="4" s="1"/>
  <c r="K971" i="4" s="1"/>
  <c r="V970" i="4"/>
  <c r="J971" i="4" s="1"/>
  <c r="Y971" i="4" s="1"/>
  <c r="L971" i="4" l="1"/>
  <c r="U971" i="4"/>
  <c r="I972" i="4" s="1"/>
  <c r="L972" i="4" l="1"/>
  <c r="M971" i="4"/>
  <c r="O971" i="4" s="1"/>
  <c r="S971" i="4" s="1"/>
  <c r="Q971" i="4" l="1"/>
  <c r="T971" i="4" s="1"/>
  <c r="F972" i="4" s="1"/>
  <c r="N972" i="4" s="1"/>
  <c r="G972" i="4"/>
  <c r="H972" i="4" l="1"/>
  <c r="K972" i="4"/>
  <c r="M972" i="4" s="1"/>
  <c r="O972" i="4" s="1"/>
  <c r="X972" i="4"/>
  <c r="R971" i="4"/>
  <c r="V971" i="4" s="1"/>
  <c r="J972" i="4" s="1"/>
  <c r="Y972" i="4" s="1"/>
  <c r="S972" i="4" l="1"/>
  <c r="G973" i="4" s="1"/>
  <c r="Q972" i="4"/>
  <c r="T972" i="4" s="1"/>
  <c r="F973" i="4" s="1"/>
  <c r="N973" i="4" s="1"/>
  <c r="H973" i="4" l="1"/>
  <c r="R972" i="4"/>
  <c r="X973" i="4"/>
  <c r="U972" i="4" l="1"/>
  <c r="I973" i="4" s="1"/>
  <c r="K973" i="4" s="1"/>
  <c r="V972" i="4"/>
  <c r="J973" i="4" s="1"/>
  <c r="Y973" i="4" s="1"/>
  <c r="L973" i="4" l="1"/>
  <c r="M973" i="4" s="1"/>
  <c r="O973" i="4" s="1"/>
  <c r="S973" i="4" s="1"/>
  <c r="U973" i="4"/>
  <c r="I974" i="4" s="1"/>
  <c r="L974" i="4" l="1"/>
  <c r="Q973" i="4"/>
  <c r="T973" i="4" s="1"/>
  <c r="F974" i="4" s="1"/>
  <c r="N974" i="4" s="1"/>
  <c r="G974" i="4"/>
  <c r="H974" i="4" l="1"/>
  <c r="K974" i="4"/>
  <c r="M974" i="4" s="1"/>
  <c r="O974" i="4" s="1"/>
  <c r="X974" i="4"/>
  <c r="R973" i="4"/>
  <c r="V973" i="4" s="1"/>
  <c r="J974" i="4" s="1"/>
  <c r="Y974" i="4" s="1"/>
  <c r="S974" i="4" l="1"/>
  <c r="G975" i="4" s="1"/>
  <c r="Q974" i="4"/>
  <c r="T974" i="4" s="1"/>
  <c r="F975" i="4" s="1"/>
  <c r="N975" i="4" s="1"/>
  <c r="H975" i="4" l="1"/>
  <c r="R974" i="4"/>
  <c r="V974" i="4" s="1"/>
  <c r="J975" i="4" s="1"/>
  <c r="Y975" i="4" s="1"/>
  <c r="U974" i="4"/>
  <c r="I975" i="4" s="1"/>
  <c r="K975" i="4" s="1"/>
  <c r="X975" i="4"/>
  <c r="L975" i="4" l="1"/>
  <c r="M975" i="4" l="1"/>
  <c r="O975" i="4" s="1"/>
  <c r="S975" i="4" s="1"/>
  <c r="Q975" i="4" l="1"/>
  <c r="T975" i="4" s="1"/>
  <c r="F976" i="4" s="1"/>
  <c r="N976" i="4" s="1"/>
  <c r="G976" i="4"/>
  <c r="H976" i="4" l="1"/>
  <c r="X976" i="4"/>
  <c r="R975" i="4"/>
  <c r="U975" i="4" l="1"/>
  <c r="I976" i="4" s="1"/>
  <c r="K976" i="4" s="1"/>
  <c r="V975" i="4"/>
  <c r="J976" i="4" s="1"/>
  <c r="Y976" i="4" s="1"/>
  <c r="L976" i="4" l="1"/>
  <c r="M976" i="4" l="1"/>
  <c r="O976" i="4" s="1"/>
  <c r="Q976" i="4" l="1"/>
  <c r="T976" i="4" s="1"/>
  <c r="F977" i="4" s="1"/>
  <c r="N977" i="4" s="1"/>
  <c r="S976" i="4"/>
  <c r="G977" i="4" s="1"/>
  <c r="U976" i="4"/>
  <c r="I977" i="4" s="1"/>
  <c r="R976" i="4" l="1"/>
  <c r="V976" i="4" s="1"/>
  <c r="J977" i="4" s="1"/>
  <c r="Y977" i="4" s="1"/>
  <c r="H977" i="4"/>
  <c r="K977" i="4"/>
  <c r="X977" i="4"/>
  <c r="L977" i="4"/>
  <c r="M977" i="4" l="1"/>
  <c r="O977" i="4" s="1"/>
  <c r="Q977" i="4" l="1"/>
  <c r="T977" i="4" s="1"/>
  <c r="F978" i="4" s="1"/>
  <c r="N978" i="4" s="1"/>
  <c r="S977" i="4"/>
  <c r="G978" i="4" s="1"/>
  <c r="H978" i="4" l="1"/>
  <c r="X978" i="4"/>
  <c r="R977" i="4"/>
  <c r="V977" i="4" s="1"/>
  <c r="J978" i="4" s="1"/>
  <c r="Y978" i="4" s="1"/>
  <c r="U977" i="4"/>
  <c r="I978" i="4" s="1"/>
  <c r="K978" i="4" s="1"/>
  <c r="L978" i="4" l="1"/>
  <c r="M978" i="4" l="1"/>
  <c r="O978" i="4" s="1"/>
  <c r="Q978" i="4" l="1"/>
  <c r="T978" i="4" s="1"/>
  <c r="F979" i="4" s="1"/>
  <c r="N979" i="4" s="1"/>
  <c r="S978" i="4"/>
  <c r="G979" i="4" s="1"/>
  <c r="R978" i="4" l="1"/>
  <c r="V978" i="4" s="1"/>
  <c r="J979" i="4" s="1"/>
  <c r="Y979" i="4" s="1"/>
  <c r="X979" i="4"/>
  <c r="H979" i="4"/>
  <c r="U978" i="4"/>
  <c r="I979" i="4" s="1"/>
  <c r="K979" i="4" s="1"/>
  <c r="L979" i="4" l="1"/>
  <c r="M979" i="4" l="1"/>
  <c r="O979" i="4" s="1"/>
  <c r="Q979" i="4" l="1"/>
  <c r="T979" i="4" s="1"/>
  <c r="F980" i="4" s="1"/>
  <c r="N980" i="4" s="1"/>
  <c r="S979" i="4"/>
  <c r="G980" i="4" s="1"/>
  <c r="U979" i="4"/>
  <c r="I980" i="4" s="1"/>
  <c r="X980" i="4" l="1"/>
  <c r="H980" i="4"/>
  <c r="K980" i="4"/>
  <c r="R979" i="4"/>
  <c r="V979" i="4" s="1"/>
  <c r="J980" i="4" s="1"/>
  <c r="Y980" i="4" s="1"/>
  <c r="L980" i="4"/>
  <c r="M980" i="4" l="1"/>
  <c r="O980" i="4" s="1"/>
  <c r="Q980" i="4" l="1"/>
  <c r="T980" i="4" s="1"/>
  <c r="F981" i="4" s="1"/>
  <c r="N981" i="4" s="1"/>
  <c r="S980" i="4"/>
  <c r="G981" i="4" s="1"/>
  <c r="U980" i="4"/>
  <c r="I981" i="4" s="1"/>
  <c r="K981" i="4" l="1"/>
  <c r="R980" i="4"/>
  <c r="V980" i="4" s="1"/>
  <c r="J981" i="4" s="1"/>
  <c r="Y981" i="4" s="1"/>
  <c r="X981" i="4"/>
  <c r="H981" i="4"/>
  <c r="L981" i="4"/>
  <c r="M981" i="4" l="1"/>
  <c r="O981" i="4" s="1"/>
  <c r="S981" i="4" s="1"/>
  <c r="Q981" i="4" l="1"/>
  <c r="T981" i="4" s="1"/>
  <c r="F982" i="4" s="1"/>
  <c r="N982" i="4" s="1"/>
  <c r="G982" i="4"/>
  <c r="H982" i="4" l="1"/>
  <c r="R981" i="4"/>
  <c r="V981" i="4" s="1"/>
  <c r="J982" i="4" s="1"/>
  <c r="Y982" i="4" s="1"/>
  <c r="U981" i="4"/>
  <c r="I982" i="4" s="1"/>
  <c r="K982" i="4" s="1"/>
  <c r="X982" i="4"/>
  <c r="L982" i="4" l="1"/>
  <c r="U982" i="4"/>
  <c r="I983" i="4" s="1"/>
  <c r="M982" i="4" l="1"/>
  <c r="O982" i="4" s="1"/>
  <c r="L983" i="4"/>
  <c r="U983" i="4"/>
  <c r="I984" i="4" s="1"/>
  <c r="Q982" i="4" l="1"/>
  <c r="T982" i="4" s="1"/>
  <c r="F983" i="4" s="1"/>
  <c r="N983" i="4" s="1"/>
  <c r="S982" i="4"/>
  <c r="G983" i="4" s="1"/>
  <c r="L984" i="4"/>
  <c r="R982" i="4" l="1"/>
  <c r="V982" i="4" s="1"/>
  <c r="J983" i="4" s="1"/>
  <c r="Y983" i="4" s="1"/>
  <c r="X983" i="4"/>
  <c r="K983" i="4"/>
  <c r="M983" i="4" s="1"/>
  <c r="O983" i="4" s="1"/>
  <c r="Q983" i="4" s="1"/>
  <c r="T983" i="4" s="1"/>
  <c r="F984" i="4" s="1"/>
  <c r="N984" i="4" s="1"/>
  <c r="H983" i="4"/>
  <c r="H984" i="4" l="1"/>
  <c r="S983" i="4"/>
  <c r="G984" i="4" s="1"/>
  <c r="X984" i="4" s="1"/>
  <c r="R983" i="4"/>
  <c r="V983" i="4" s="1"/>
  <c r="J984" i="4" s="1"/>
  <c r="K984" i="4"/>
  <c r="M984" i="4" s="1"/>
  <c r="O984" i="4" s="1"/>
  <c r="U984" i="4"/>
  <c r="I985" i="4" s="1"/>
  <c r="Y984" i="4" l="1"/>
  <c r="Q984" i="4"/>
  <c r="T984" i="4" s="1"/>
  <c r="F985" i="4" s="1"/>
  <c r="N985" i="4" s="1"/>
  <c r="S984" i="4"/>
  <c r="G985" i="4" s="1"/>
  <c r="L985" i="4"/>
  <c r="K985" i="4" l="1"/>
  <c r="M985" i="4" s="1"/>
  <c r="O985" i="4" s="1"/>
  <c r="Q985" i="4" s="1"/>
  <c r="T985" i="4" s="1"/>
  <c r="F986" i="4" s="1"/>
  <c r="N986" i="4" s="1"/>
  <c r="H985" i="4"/>
  <c r="R984" i="4"/>
  <c r="V984" i="4" s="1"/>
  <c r="J985" i="4" s="1"/>
  <c r="Y985" i="4" s="1"/>
  <c r="X985" i="4"/>
  <c r="S985" i="4" l="1"/>
  <c r="G986" i="4" s="1"/>
  <c r="X986" i="4" s="1"/>
  <c r="H986" i="4"/>
  <c r="R985" i="4"/>
  <c r="U985" i="4" l="1"/>
  <c r="I986" i="4" s="1"/>
  <c r="K986" i="4" s="1"/>
  <c r="V985" i="4"/>
  <c r="J986" i="4" s="1"/>
  <c r="Y986" i="4" s="1"/>
  <c r="L986" i="4" l="1"/>
  <c r="U986" i="4"/>
  <c r="I987" i="4" s="1"/>
  <c r="L987" i="4" l="1"/>
  <c r="M986" i="4"/>
  <c r="O986" i="4" s="1"/>
  <c r="S986" i="4" s="1"/>
  <c r="Q986" i="4" l="1"/>
  <c r="T986" i="4" s="1"/>
  <c r="F987" i="4" s="1"/>
  <c r="N987" i="4" s="1"/>
  <c r="G987" i="4"/>
  <c r="H987" i="4" l="1"/>
  <c r="K987" i="4"/>
  <c r="M987" i="4" s="1"/>
  <c r="O987" i="4" s="1"/>
  <c r="R986" i="4"/>
  <c r="V986" i="4" s="1"/>
  <c r="J987" i="4" s="1"/>
  <c r="Y987" i="4" s="1"/>
  <c r="X987" i="4"/>
  <c r="S987" i="4" l="1"/>
  <c r="G988" i="4" s="1"/>
  <c r="Q987" i="4"/>
  <c r="T987" i="4" s="1"/>
  <c r="F988" i="4" s="1"/>
  <c r="N988" i="4" s="1"/>
  <c r="H988" i="4" l="1"/>
  <c r="R987" i="4"/>
  <c r="X988" i="4"/>
  <c r="U987" i="4" l="1"/>
  <c r="I988" i="4" s="1"/>
  <c r="K988" i="4" s="1"/>
  <c r="V987" i="4"/>
  <c r="J988" i="4" s="1"/>
  <c r="Y988" i="4" s="1"/>
  <c r="L988" i="4" l="1"/>
  <c r="M988" i="4" l="1"/>
  <c r="O988" i="4" s="1"/>
  <c r="S988" i="4" l="1"/>
  <c r="G989" i="4" s="1"/>
  <c r="Q988" i="4"/>
  <c r="T988" i="4" s="1"/>
  <c r="F989" i="4" s="1"/>
  <c r="N989" i="4" s="1"/>
  <c r="U988" i="4"/>
  <c r="I989" i="4" s="1"/>
  <c r="H989" i="4" l="1"/>
  <c r="K989" i="4"/>
  <c r="X989" i="4"/>
  <c r="R988" i="4"/>
  <c r="V988" i="4" s="1"/>
  <c r="J989" i="4" s="1"/>
  <c r="Y989" i="4" s="1"/>
  <c r="L989" i="4"/>
  <c r="U989" i="4"/>
  <c r="I990" i="4" s="1"/>
  <c r="M989" i="4" l="1"/>
  <c r="O989" i="4" s="1"/>
  <c r="Q989" i="4" s="1"/>
  <c r="T989" i="4" s="1"/>
  <c r="F990" i="4" s="1"/>
  <c r="N990" i="4" s="1"/>
  <c r="L990" i="4"/>
  <c r="U990" i="4"/>
  <c r="I991" i="4" s="1"/>
  <c r="S989" i="4" l="1"/>
  <c r="G990" i="4" s="1"/>
  <c r="X990" i="4" s="1"/>
  <c r="H990" i="4"/>
  <c r="K990" i="4"/>
  <c r="M990" i="4" s="1"/>
  <c r="O990" i="4" s="1"/>
  <c r="R989" i="4"/>
  <c r="V989" i="4" s="1"/>
  <c r="J990" i="4" s="1"/>
  <c r="L991" i="4"/>
  <c r="U991" i="4"/>
  <c r="I992" i="4" s="1"/>
  <c r="S990" i="4" l="1"/>
  <c r="G991" i="4" s="1"/>
  <c r="Y990" i="4"/>
  <c r="Q990" i="4"/>
  <c r="T990" i="4" s="1"/>
  <c r="F991" i="4" s="1"/>
  <c r="N991" i="4" s="1"/>
  <c r="L992" i="4"/>
  <c r="U992" i="4"/>
  <c r="I993" i="4" s="1"/>
  <c r="H991" i="4" l="1"/>
  <c r="K991" i="4"/>
  <c r="M991" i="4" s="1"/>
  <c r="O991" i="4" s="1"/>
  <c r="Q991" i="4" s="1"/>
  <c r="T991" i="4" s="1"/>
  <c r="F992" i="4" s="1"/>
  <c r="N992" i="4" s="1"/>
  <c r="X991" i="4"/>
  <c r="R990" i="4"/>
  <c r="V990" i="4" s="1"/>
  <c r="J991" i="4" s="1"/>
  <c r="Y991" i="4" s="1"/>
  <c r="L993" i="4"/>
  <c r="U993" i="4"/>
  <c r="I994" i="4" s="1"/>
  <c r="S991" i="4" l="1"/>
  <c r="G992" i="4" s="1"/>
  <c r="X992" i="4" s="1"/>
  <c r="H992" i="4"/>
  <c r="K992" i="4"/>
  <c r="M992" i="4" s="1"/>
  <c r="O992" i="4" s="1"/>
  <c r="R991" i="4"/>
  <c r="V991" i="4" s="1"/>
  <c r="J992" i="4" s="1"/>
  <c r="L994" i="4"/>
  <c r="U994" i="4"/>
  <c r="I995" i="4" s="1"/>
  <c r="Y992" i="4" l="1"/>
  <c r="S992" i="4"/>
  <c r="G993" i="4" s="1"/>
  <c r="Q992" i="4"/>
  <c r="T992" i="4" s="1"/>
  <c r="F993" i="4" s="1"/>
  <c r="N993" i="4" s="1"/>
  <c r="L995" i="4"/>
  <c r="H993" i="4" l="1"/>
  <c r="K993" i="4"/>
  <c r="M993" i="4" s="1"/>
  <c r="O993" i="4" s="1"/>
  <c r="Q993" i="4" s="1"/>
  <c r="T993" i="4" s="1"/>
  <c r="F994" i="4" s="1"/>
  <c r="N994" i="4" s="1"/>
  <c r="R992" i="4"/>
  <c r="V992" i="4" s="1"/>
  <c r="J993" i="4" s="1"/>
  <c r="Y993" i="4" s="1"/>
  <c r="X993" i="4"/>
  <c r="S993" i="4" l="1"/>
  <c r="G994" i="4" s="1"/>
  <c r="X994" i="4" s="1"/>
  <c r="H994" i="4"/>
  <c r="K994" i="4"/>
  <c r="M994" i="4" s="1"/>
  <c r="O994" i="4" s="1"/>
  <c r="R993" i="4"/>
  <c r="V993" i="4" s="1"/>
  <c r="J994" i="4" s="1"/>
  <c r="Y994" i="4" l="1"/>
  <c r="S994" i="4"/>
  <c r="G995" i="4" s="1"/>
  <c r="Q994" i="4"/>
  <c r="T994" i="4" s="1"/>
  <c r="F995" i="4" s="1"/>
  <c r="N995" i="4" s="1"/>
  <c r="H995" i="4" l="1"/>
  <c r="K995" i="4"/>
  <c r="M995" i="4" s="1"/>
  <c r="O995" i="4" s="1"/>
  <c r="X995" i="4"/>
  <c r="R994" i="4"/>
  <c r="V994" i="4" s="1"/>
  <c r="J995" i="4" s="1"/>
  <c r="Y995" i="4" s="1"/>
  <c r="S995" i="4" l="1"/>
  <c r="G996" i="4" s="1"/>
  <c r="Q995" i="4"/>
  <c r="T995" i="4" s="1"/>
  <c r="F996" i="4" s="1"/>
  <c r="N996" i="4" s="1"/>
  <c r="H996" i="4" l="1"/>
  <c r="R995" i="4"/>
  <c r="X996" i="4"/>
  <c r="U995" i="4" l="1"/>
  <c r="I996" i="4" s="1"/>
  <c r="K996" i="4" s="1"/>
  <c r="V995" i="4"/>
  <c r="J996" i="4" s="1"/>
  <c r="Y996" i="4" s="1"/>
  <c r="L996" i="4" l="1"/>
  <c r="M996" i="4" s="1"/>
  <c r="O996" i="4" s="1"/>
  <c r="S996" i="4" s="1"/>
  <c r="U996" i="4"/>
  <c r="I997" i="4" s="1"/>
  <c r="L997" i="4" l="1"/>
  <c r="U997" i="4"/>
  <c r="I998" i="4" s="1"/>
  <c r="Q996" i="4"/>
  <c r="T996" i="4" s="1"/>
  <c r="F997" i="4" s="1"/>
  <c r="N997" i="4" s="1"/>
  <c r="G997" i="4"/>
  <c r="H997" i="4" l="1"/>
  <c r="K997" i="4"/>
  <c r="M997" i="4" s="1"/>
  <c r="O997" i="4" s="1"/>
  <c r="Q997" i="4" s="1"/>
  <c r="T997" i="4" s="1"/>
  <c r="F998" i="4" s="1"/>
  <c r="N998" i="4" s="1"/>
  <c r="X997" i="4"/>
  <c r="L998" i="4"/>
  <c r="U998" i="4"/>
  <c r="I999" i="4" s="1"/>
  <c r="R996" i="4"/>
  <c r="V996" i="4" s="1"/>
  <c r="J997" i="4" s="1"/>
  <c r="Y997" i="4" s="1"/>
  <c r="S997" i="4" l="1"/>
  <c r="G998" i="4" s="1"/>
  <c r="X998" i="4" s="1"/>
  <c r="H998" i="4"/>
  <c r="K998" i="4"/>
  <c r="M998" i="4" s="1"/>
  <c r="O998" i="4" s="1"/>
  <c r="R997" i="4"/>
  <c r="V997" i="4" s="1"/>
  <c r="J998" i="4" s="1"/>
  <c r="L999" i="4"/>
  <c r="S998" i="4" l="1"/>
  <c r="G999" i="4" s="1"/>
  <c r="Q998" i="4"/>
  <c r="T998" i="4" s="1"/>
  <c r="F999" i="4" s="1"/>
  <c r="N999" i="4" s="1"/>
  <c r="Y998" i="4"/>
  <c r="K999" i="4" l="1"/>
  <c r="M999" i="4" s="1"/>
  <c r="O999" i="4" s="1"/>
  <c r="Q999" i="4" s="1"/>
  <c r="T999" i="4" s="1"/>
  <c r="F1000" i="4" s="1"/>
  <c r="N1000" i="4" s="1"/>
  <c r="R998" i="4"/>
  <c r="V998" i="4" s="1"/>
  <c r="J999" i="4" s="1"/>
  <c r="Y999" i="4" s="1"/>
  <c r="X999" i="4"/>
  <c r="H999" i="4"/>
  <c r="S999" i="4" l="1"/>
  <c r="G1000" i="4" s="1"/>
  <c r="X1000" i="4" s="1"/>
  <c r="H1000" i="4"/>
  <c r="R999" i="4"/>
  <c r="V999" i="4" s="1"/>
  <c r="J1000" i="4" s="1"/>
  <c r="U999" i="4"/>
  <c r="I1000" i="4" s="1"/>
  <c r="K1000" i="4" s="1"/>
  <c r="Y1000" i="4" l="1"/>
  <c r="L1000" i="4"/>
  <c r="U1000" i="4"/>
  <c r="I1001" i="4" s="1"/>
  <c r="M1000" i="4" l="1"/>
  <c r="O1000" i="4" s="1"/>
  <c r="S1000" i="4" s="1"/>
  <c r="L1001" i="4"/>
  <c r="U1001" i="4"/>
  <c r="I1002" i="4" s="1"/>
  <c r="L1002" i="4" l="1"/>
  <c r="Q1000" i="4"/>
  <c r="T1000" i="4" s="1"/>
  <c r="F1001" i="4" s="1"/>
  <c r="N1001" i="4" s="1"/>
  <c r="G1001" i="4"/>
  <c r="H1001" i="4" l="1"/>
  <c r="K1001" i="4"/>
  <c r="M1001" i="4" s="1"/>
  <c r="O1001" i="4" s="1"/>
  <c r="X1001" i="4"/>
  <c r="R1000" i="4"/>
  <c r="V1000" i="4" s="1"/>
  <c r="J1001" i="4" s="1"/>
  <c r="Y1001" i="4" s="1"/>
  <c r="S1001" i="4" l="1"/>
  <c r="G1002" i="4" s="1"/>
  <c r="Q1001" i="4"/>
  <c r="T1001" i="4" s="1"/>
  <c r="F1002" i="4" s="1"/>
  <c r="N1002" i="4" s="1"/>
  <c r="H1002" i="4" l="1"/>
  <c r="K1002" i="4"/>
  <c r="M1002" i="4" s="1"/>
  <c r="O1002" i="4" s="1"/>
  <c r="R1001" i="4"/>
  <c r="V1001" i="4" s="1"/>
  <c r="J1002" i="4" s="1"/>
  <c r="Y1002" i="4" s="1"/>
  <c r="X1002" i="4"/>
  <c r="S1002" i="4" l="1"/>
  <c r="G1003" i="4" s="1"/>
  <c r="Q1002" i="4"/>
  <c r="T1002" i="4" s="1"/>
  <c r="F1003" i="4" s="1"/>
  <c r="N1003" i="4" s="1"/>
  <c r="H1003" i="4" l="1"/>
  <c r="R1002" i="4"/>
  <c r="V1002" i="4" s="1"/>
  <c r="J1003" i="4" s="1"/>
  <c r="Y1003" i="4" s="1"/>
  <c r="X1003" i="4"/>
  <c r="U1002" i="4"/>
  <c r="I1003" i="4" s="1"/>
  <c r="K1003" i="4" s="1"/>
  <c r="L1003" i="4" l="1"/>
  <c r="M1003" i="4" l="1"/>
  <c r="O1003" i="4" s="1"/>
  <c r="S1003" i="4" s="1"/>
  <c r="Q1003" i="4" l="1"/>
  <c r="T1003" i="4" s="1"/>
  <c r="F1004" i="4" s="1"/>
  <c r="N1004" i="4" s="1"/>
  <c r="G1004" i="4"/>
  <c r="H1004" i="4" l="1"/>
  <c r="R1003" i="4"/>
  <c r="V1003" i="4" s="1"/>
  <c r="J1004" i="4" s="1"/>
  <c r="Y1004" i="4" s="1"/>
  <c r="U1003" i="4"/>
  <c r="I1004" i="4" s="1"/>
  <c r="K1004" i="4" s="1"/>
  <c r="X1004" i="4"/>
  <c r="L1004" i="4" l="1"/>
  <c r="U1004" i="4"/>
  <c r="I1005" i="4" s="1"/>
  <c r="M1004" i="4" l="1"/>
  <c r="O1004" i="4" s="1"/>
  <c r="L1005" i="4"/>
  <c r="U1005" i="4"/>
  <c r="I1006" i="4" s="1"/>
  <c r="S1004" i="4" l="1"/>
  <c r="G1005" i="4" s="1"/>
  <c r="Q1004" i="4"/>
  <c r="L1006" i="4"/>
  <c r="T1004" i="4" l="1"/>
  <c r="F1005" i="4" s="1"/>
  <c r="N1005" i="4" s="1"/>
  <c r="R1004" i="4"/>
  <c r="V1004" i="4" s="1"/>
  <c r="J1005" i="4" s="1"/>
  <c r="Y1005" i="4" l="1"/>
  <c r="H1005" i="4"/>
  <c r="K1005" i="4"/>
  <c r="M1005" i="4" s="1"/>
  <c r="O1005" i="4" s="1"/>
  <c r="Q1005" i="4" s="1"/>
  <c r="T1005" i="4" s="1"/>
  <c r="F1006" i="4" s="1"/>
  <c r="N1006" i="4" s="1"/>
  <c r="X1005" i="4"/>
  <c r="S1005" i="4" l="1"/>
  <c r="G1006" i="4" s="1"/>
  <c r="X1006" i="4" s="1"/>
  <c r="H1006" i="4"/>
  <c r="K1006" i="4"/>
  <c r="M1006" i="4" s="1"/>
  <c r="O1006" i="4" s="1"/>
  <c r="R1005" i="4"/>
  <c r="V1005" i="4" s="1"/>
  <c r="J1006" i="4" s="1"/>
  <c r="Y1006" i="4" l="1"/>
  <c r="S1006" i="4"/>
  <c r="G1007" i="4" s="1"/>
  <c r="Q1006" i="4"/>
  <c r="T1006" i="4" s="1"/>
  <c r="F1007" i="4" s="1"/>
  <c r="N1007" i="4" s="1"/>
  <c r="H1007" i="4" l="1"/>
  <c r="R1006" i="4"/>
  <c r="V1006" i="4" s="1"/>
  <c r="J1007" i="4" s="1"/>
  <c r="Y1007" i="4" s="1"/>
  <c r="X1007" i="4"/>
  <c r="U1006" i="4"/>
  <c r="I1007" i="4" s="1"/>
  <c r="K1007" i="4" s="1"/>
  <c r="L1007" i="4" l="1"/>
  <c r="M1007" i="4" s="1"/>
  <c r="O1007" i="4" s="1"/>
  <c r="S1007" i="4" s="1"/>
  <c r="U1007" i="4"/>
  <c r="I1008" i="4" s="1"/>
  <c r="L1008" i="4" l="1"/>
  <c r="U1008" i="4"/>
  <c r="I1009" i="4" s="1"/>
  <c r="Q1007" i="4"/>
  <c r="T1007" i="4" s="1"/>
  <c r="F1008" i="4" s="1"/>
  <c r="N1008" i="4" s="1"/>
  <c r="G1008" i="4"/>
  <c r="H1008" i="4" l="1"/>
  <c r="K1008" i="4"/>
  <c r="M1008" i="4" s="1"/>
  <c r="O1008" i="4" s="1"/>
  <c r="Q1008" i="4" s="1"/>
  <c r="T1008" i="4" s="1"/>
  <c r="F1009" i="4" s="1"/>
  <c r="N1009" i="4" s="1"/>
  <c r="X1008" i="4"/>
  <c r="L1009" i="4"/>
  <c r="U1009" i="4"/>
  <c r="I1010" i="4" s="1"/>
  <c r="R1007" i="4"/>
  <c r="V1007" i="4" s="1"/>
  <c r="J1008" i="4" s="1"/>
  <c r="Y1008" i="4" s="1"/>
  <c r="S1008" i="4" l="1"/>
  <c r="G1009" i="4" s="1"/>
  <c r="X1009" i="4" s="1"/>
  <c r="H1009" i="4"/>
  <c r="K1009" i="4"/>
  <c r="M1009" i="4" s="1"/>
  <c r="O1009" i="4" s="1"/>
  <c r="R1008" i="4"/>
  <c r="V1008" i="4" s="1"/>
  <c r="J1009" i="4" s="1"/>
  <c r="L1010" i="4"/>
  <c r="U1010" i="4"/>
  <c r="I1011" i="4" s="1"/>
  <c r="Y1009" i="4" l="1"/>
  <c r="Q1009" i="4"/>
  <c r="T1009" i="4" s="1"/>
  <c r="F1010" i="4" s="1"/>
  <c r="N1010" i="4" s="1"/>
  <c r="S1009" i="4"/>
  <c r="G1010" i="4" s="1"/>
  <c r="L1011" i="4"/>
  <c r="U1011" i="4"/>
  <c r="I1012" i="4" s="1"/>
  <c r="K1010" i="4" l="1"/>
  <c r="M1010" i="4" s="1"/>
  <c r="O1010" i="4" s="1"/>
  <c r="Q1010" i="4" s="1"/>
  <c r="T1010" i="4" s="1"/>
  <c r="F1011" i="4" s="1"/>
  <c r="N1011" i="4" s="1"/>
  <c r="H1010" i="4"/>
  <c r="R1009" i="4"/>
  <c r="V1009" i="4" s="1"/>
  <c r="J1010" i="4" s="1"/>
  <c r="Y1010" i="4" s="1"/>
  <c r="X1010" i="4"/>
  <c r="L1012" i="4"/>
  <c r="K1011" i="4" l="1"/>
  <c r="M1011" i="4" s="1"/>
  <c r="O1011" i="4" s="1"/>
  <c r="S1010" i="4"/>
  <c r="G1011" i="4" s="1"/>
  <c r="H1011" i="4"/>
  <c r="R1010" i="4"/>
  <c r="V1010" i="4" s="1"/>
  <c r="J1011" i="4" s="1"/>
  <c r="Q1011" i="4" l="1"/>
  <c r="T1011" i="4" s="1"/>
  <c r="F1012" i="4" s="1"/>
  <c r="N1012" i="4" s="1"/>
  <c r="Y1011" i="4"/>
  <c r="X1011" i="4"/>
  <c r="S1011" i="4"/>
  <c r="G1012" i="4" s="1"/>
  <c r="X1012" i="4" l="1"/>
  <c r="R1011" i="4"/>
  <c r="V1011" i="4" s="1"/>
  <c r="J1012" i="4" s="1"/>
  <c r="Y1012" i="4" s="1"/>
  <c r="K1012" i="4"/>
  <c r="M1012" i="4" s="1"/>
  <c r="O1012" i="4" s="1"/>
  <c r="Q1012" i="4" s="1"/>
  <c r="T1012" i="4" s="1"/>
  <c r="F1013" i="4" s="1"/>
  <c r="N1013" i="4" s="1"/>
  <c r="H1012" i="4"/>
  <c r="S1012" i="4" l="1"/>
  <c r="G1013" i="4" s="1"/>
  <c r="X1013" i="4" s="1"/>
  <c r="H1013" i="4"/>
  <c r="R1012" i="4"/>
  <c r="V1012" i="4" s="1"/>
  <c r="J1013" i="4" s="1"/>
  <c r="U1012" i="4"/>
  <c r="I1013" i="4" s="1"/>
  <c r="K1013" i="4" s="1"/>
  <c r="Y1013" i="4" l="1"/>
  <c r="L1013" i="4"/>
  <c r="M1013" i="4" l="1"/>
  <c r="O1013" i="4" s="1"/>
  <c r="S1013" i="4" l="1"/>
  <c r="G1014" i="4" s="1"/>
  <c r="Q1013" i="4"/>
  <c r="T1013" i="4" s="1"/>
  <c r="F1014" i="4" s="1"/>
  <c r="N1014" i="4" s="1"/>
  <c r="X1014" i="4" l="1"/>
  <c r="R1013" i="4"/>
  <c r="V1013" i="4" s="1"/>
  <c r="J1014" i="4" s="1"/>
  <c r="Y1014" i="4" s="1"/>
  <c r="H1014" i="4"/>
  <c r="U1013" i="4"/>
  <c r="I1014" i="4" s="1"/>
  <c r="K1014" i="4" s="1"/>
  <c r="L1014" i="4" l="1"/>
  <c r="U1014" i="4"/>
  <c r="I1015" i="4" s="1"/>
  <c r="L1015" i="4" l="1"/>
  <c r="U1015" i="4"/>
  <c r="I1016" i="4" s="1"/>
  <c r="M1014" i="4"/>
  <c r="O1014" i="4" s="1"/>
  <c r="S1014" i="4" s="1"/>
  <c r="L1016" i="4" l="1"/>
  <c r="Q1014" i="4"/>
  <c r="T1014" i="4" s="1"/>
  <c r="F1015" i="4" s="1"/>
  <c r="N1015" i="4" s="1"/>
  <c r="G1015" i="4"/>
  <c r="H1015" i="4" l="1"/>
  <c r="K1015" i="4"/>
  <c r="M1015" i="4" s="1"/>
  <c r="O1015" i="4" s="1"/>
  <c r="X1015" i="4"/>
  <c r="R1014" i="4"/>
  <c r="V1014" i="4" s="1"/>
  <c r="J1015" i="4" s="1"/>
  <c r="Y1015" i="4" s="1"/>
  <c r="S1015" i="4" l="1"/>
  <c r="G1016" i="4" s="1"/>
  <c r="Q1015" i="4"/>
  <c r="T1015" i="4" s="1"/>
  <c r="F1016" i="4" s="1"/>
  <c r="N1016" i="4" s="1"/>
  <c r="H1016" i="4" l="1"/>
  <c r="K1016" i="4"/>
  <c r="M1016" i="4" s="1"/>
  <c r="O1016" i="4" s="1"/>
  <c r="R1015" i="4"/>
  <c r="V1015" i="4" s="1"/>
  <c r="J1016" i="4" s="1"/>
  <c r="Y1016" i="4" s="1"/>
  <c r="X1016" i="4"/>
  <c r="S1016" i="4" l="1"/>
  <c r="G1017" i="4" s="1"/>
  <c r="Q1016" i="4"/>
  <c r="T1016" i="4" s="1"/>
  <c r="F1017" i="4" s="1"/>
  <c r="N1017" i="4" s="1"/>
  <c r="H1017" i="4" l="1"/>
  <c r="R1016" i="4"/>
  <c r="X1017" i="4"/>
  <c r="U1016" i="4" l="1"/>
  <c r="I1017" i="4" s="1"/>
  <c r="K1017" i="4" s="1"/>
  <c r="V1016" i="4"/>
  <c r="J1017" i="4" s="1"/>
  <c r="Y1017" i="4" s="1"/>
  <c r="L1017" i="4" l="1"/>
  <c r="M1017" i="4" l="1"/>
  <c r="O1017" i="4" s="1"/>
  <c r="S1017" i="4" s="1"/>
  <c r="G1018" i="4" l="1"/>
  <c r="Q1017" i="4"/>
  <c r="T1017" i="4" s="1"/>
  <c r="F1018" i="4" s="1"/>
  <c r="N1018" i="4" s="1"/>
  <c r="H1018" i="4" l="1"/>
  <c r="R1017" i="4"/>
  <c r="X1018" i="4"/>
  <c r="U1017" i="4" l="1"/>
  <c r="I1018" i="4" s="1"/>
  <c r="K1018" i="4" s="1"/>
  <c r="V1017" i="4"/>
  <c r="J1018" i="4" s="1"/>
  <c r="Y1018" i="4" s="1"/>
  <c r="L1018" i="4" l="1"/>
  <c r="M1018" i="4" l="1"/>
  <c r="O1018" i="4" s="1"/>
  <c r="S1018" i="4" s="1"/>
  <c r="G1019" i="4" l="1"/>
  <c r="Q1018" i="4"/>
  <c r="T1018" i="4" s="1"/>
  <c r="F1019" i="4" s="1"/>
  <c r="N1019" i="4" s="1"/>
  <c r="H1019" i="4" l="1"/>
  <c r="X1019" i="4"/>
  <c r="R1018" i="4"/>
  <c r="U1018" i="4" l="1"/>
  <c r="I1019" i="4" s="1"/>
  <c r="K1019" i="4" s="1"/>
  <c r="V1018" i="4"/>
  <c r="J1019" i="4" s="1"/>
  <c r="Y1019" i="4" s="1"/>
  <c r="L1019" i="4" l="1"/>
  <c r="U1019" i="4"/>
  <c r="I1020" i="4" s="1"/>
  <c r="L1020" i="4" l="1"/>
  <c r="U1020" i="4"/>
  <c r="I1021" i="4" s="1"/>
  <c r="M1019" i="4"/>
  <c r="O1019" i="4" s="1"/>
  <c r="S1019" i="4" s="1"/>
  <c r="L1021" i="4" l="1"/>
  <c r="Q1019" i="4"/>
  <c r="T1019" i="4" s="1"/>
  <c r="F1020" i="4" s="1"/>
  <c r="N1020" i="4" s="1"/>
  <c r="G1020" i="4"/>
  <c r="H1020" i="4" l="1"/>
  <c r="K1020" i="4"/>
  <c r="M1020" i="4" s="1"/>
  <c r="O1020" i="4" s="1"/>
  <c r="X1020" i="4"/>
  <c r="R1019" i="4"/>
  <c r="V1019" i="4" s="1"/>
  <c r="J1020" i="4" s="1"/>
  <c r="Y1020" i="4" s="1"/>
  <c r="S1020" i="4" l="1"/>
  <c r="G1021" i="4" s="1"/>
  <c r="Q1020" i="4"/>
  <c r="T1020" i="4" s="1"/>
  <c r="F1021" i="4" s="1"/>
  <c r="N1021" i="4" s="1"/>
  <c r="H1021" i="4" l="1"/>
  <c r="K1021" i="4"/>
  <c r="M1021" i="4" s="1"/>
  <c r="O1021" i="4" s="1"/>
  <c r="R1020" i="4"/>
  <c r="V1020" i="4" s="1"/>
  <c r="J1021" i="4" s="1"/>
  <c r="Y1021" i="4" s="1"/>
  <c r="X1021" i="4"/>
  <c r="S1021" i="4" l="1"/>
  <c r="G1022" i="4" s="1"/>
  <c r="Q1021" i="4"/>
  <c r="T1021" i="4" s="1"/>
  <c r="F1022" i="4" s="1"/>
  <c r="N1022" i="4" s="1"/>
  <c r="H1022" i="4" l="1"/>
  <c r="R1021" i="4"/>
  <c r="X1022" i="4"/>
  <c r="U1021" i="4" l="1"/>
  <c r="I1022" i="4" s="1"/>
  <c r="K1022" i="4" s="1"/>
  <c r="V1021" i="4"/>
  <c r="J1022" i="4" s="1"/>
  <c r="Y1022" i="4" s="1"/>
  <c r="L1022" i="4" l="1"/>
  <c r="M1022" i="4" l="1"/>
  <c r="O1022" i="4" s="1"/>
  <c r="S1022" i="4" l="1"/>
  <c r="G1023" i="4" s="1"/>
  <c r="Q1022" i="4"/>
  <c r="T1022" i="4" s="1"/>
  <c r="F1023" i="4" s="1"/>
  <c r="N1023" i="4" s="1"/>
  <c r="H1023" i="4" l="1"/>
  <c r="X1023" i="4"/>
  <c r="R1022" i="4"/>
  <c r="V1022" i="4" s="1"/>
  <c r="J1023" i="4" s="1"/>
  <c r="Y1023" i="4" s="1"/>
  <c r="U1022" i="4"/>
  <c r="I1023" i="4" s="1"/>
  <c r="K1023" i="4" s="1"/>
  <c r="L1023" i="4" l="1"/>
  <c r="M1023" i="4" l="1"/>
  <c r="O1023" i="4" s="1"/>
  <c r="Q1023" i="4" l="1"/>
  <c r="T1023" i="4" s="1"/>
  <c r="F1024" i="4" s="1"/>
  <c r="N1024" i="4" s="1"/>
  <c r="S1023" i="4"/>
  <c r="G1024" i="4" s="1"/>
  <c r="H1024" i="4" l="1"/>
  <c r="R1023" i="4"/>
  <c r="V1023" i="4" s="1"/>
  <c r="J1024" i="4" s="1"/>
  <c r="Y1024" i="4" s="1"/>
  <c r="X1024" i="4"/>
  <c r="U1023" i="4"/>
  <c r="I1024" i="4" s="1"/>
  <c r="K1024" i="4" s="1"/>
  <c r="L1024" i="4" l="1"/>
  <c r="U1024" i="4"/>
  <c r="I1025" i="4" s="1"/>
  <c r="L1025" i="4" l="1"/>
  <c r="M1024" i="4"/>
  <c r="O1024" i="4" s="1"/>
  <c r="S1024" i="4" s="1"/>
  <c r="Q1024" i="4" l="1"/>
  <c r="T1024" i="4" s="1"/>
  <c r="F1025" i="4" s="1"/>
  <c r="N1025" i="4" s="1"/>
  <c r="G1025" i="4"/>
  <c r="H1025" i="4" l="1"/>
  <c r="K1025" i="4"/>
  <c r="M1025" i="4" s="1"/>
  <c r="O1025" i="4" s="1"/>
  <c r="X1025" i="4"/>
  <c r="R1024" i="4"/>
  <c r="V1024" i="4" s="1"/>
  <c r="J1025" i="4" s="1"/>
  <c r="Y1025" i="4" s="1"/>
  <c r="S1025" i="4" l="1"/>
  <c r="G1026" i="4" s="1"/>
  <c r="Q1025" i="4"/>
  <c r="T1025" i="4" s="1"/>
  <c r="F1026" i="4" s="1"/>
  <c r="N1026" i="4" s="1"/>
  <c r="H1026" i="4" l="1"/>
  <c r="R1025" i="4"/>
  <c r="V1025" i="4" s="1"/>
  <c r="J1026" i="4" s="1"/>
  <c r="Y1026" i="4" s="1"/>
  <c r="U1025" i="4"/>
  <c r="I1026" i="4" s="1"/>
  <c r="K1026" i="4" s="1"/>
  <c r="X1026" i="4"/>
  <c r="L1026" i="4" l="1"/>
  <c r="U1026" i="4"/>
  <c r="I1027" i="4" s="1"/>
  <c r="M1026" i="4" l="1"/>
  <c r="O1026" i="4" s="1"/>
  <c r="S1026" i="4" s="1"/>
  <c r="L1027" i="4"/>
  <c r="Q1026" i="4" l="1"/>
  <c r="T1026" i="4" s="1"/>
  <c r="F1027" i="4" s="1"/>
  <c r="N1027" i="4" s="1"/>
  <c r="G1027" i="4"/>
  <c r="H1027" i="4" l="1"/>
  <c r="K1027" i="4"/>
  <c r="M1027" i="4" s="1"/>
  <c r="O1027" i="4" s="1"/>
  <c r="R1026" i="4"/>
  <c r="V1026" i="4" s="1"/>
  <c r="J1027" i="4" s="1"/>
  <c r="Y1027" i="4" s="1"/>
  <c r="X1027" i="4"/>
  <c r="S1027" i="4" l="1"/>
  <c r="G1028" i="4" s="1"/>
  <c r="Q1027" i="4"/>
  <c r="T1027" i="4" s="1"/>
  <c r="F1028" i="4" s="1"/>
  <c r="N1028" i="4" s="1"/>
  <c r="H1028" i="4" l="1"/>
  <c r="R1027" i="4"/>
  <c r="X1028" i="4"/>
  <c r="U1027" i="4" l="1"/>
  <c r="I1028" i="4" s="1"/>
  <c r="K1028" i="4" s="1"/>
  <c r="V1027" i="4"/>
  <c r="J1028" i="4" s="1"/>
  <c r="Y1028" i="4" s="1"/>
  <c r="L1028" i="4" l="1"/>
  <c r="M1028" i="4" s="1"/>
  <c r="O1028" i="4" s="1"/>
  <c r="S1028" i="4" s="1"/>
  <c r="U1028" i="4"/>
  <c r="I1029" i="4" s="1"/>
  <c r="Q1028" i="4" l="1"/>
  <c r="T1028" i="4" s="1"/>
  <c r="F1029" i="4" s="1"/>
  <c r="N1029" i="4" s="1"/>
  <c r="G1029" i="4"/>
  <c r="L1029" i="4"/>
  <c r="U1029" i="4"/>
  <c r="I1030" i="4" s="1"/>
  <c r="H1029" i="4" l="1"/>
  <c r="K1029" i="4"/>
  <c r="M1029" i="4" s="1"/>
  <c r="O1029" i="4" s="1"/>
  <c r="Q1029" i="4" s="1"/>
  <c r="L1030" i="4"/>
  <c r="U1030" i="4"/>
  <c r="I1031" i="4" s="1"/>
  <c r="R1028" i="4"/>
  <c r="V1028" i="4" s="1"/>
  <c r="J1029" i="4" s="1"/>
  <c r="Y1029" i="4" s="1"/>
  <c r="X1029" i="4"/>
  <c r="S1029" i="4" l="1"/>
  <c r="G1030" i="4" s="1"/>
  <c r="T1029" i="4"/>
  <c r="F1030" i="4" s="1"/>
  <c r="N1030" i="4" s="1"/>
  <c r="R1029" i="4"/>
  <c r="V1029" i="4" s="1"/>
  <c r="J1030" i="4" s="1"/>
  <c r="L1031" i="4"/>
  <c r="U1031" i="4"/>
  <c r="I1032" i="4" s="1"/>
  <c r="Y1030" i="4" l="1"/>
  <c r="H1030" i="4"/>
  <c r="K1030" i="4"/>
  <c r="M1030" i="4" s="1"/>
  <c r="O1030" i="4" s="1"/>
  <c r="Q1030" i="4" s="1"/>
  <c r="T1030" i="4" s="1"/>
  <c r="F1031" i="4" s="1"/>
  <c r="N1031" i="4" s="1"/>
  <c r="X1030" i="4"/>
  <c r="L1032" i="4"/>
  <c r="S1030" i="4" l="1"/>
  <c r="G1031" i="4" s="1"/>
  <c r="X1031" i="4" s="1"/>
  <c r="H1031" i="4"/>
  <c r="K1031" i="4"/>
  <c r="M1031" i="4" s="1"/>
  <c r="O1031" i="4" s="1"/>
  <c r="R1030" i="4"/>
  <c r="V1030" i="4" s="1"/>
  <c r="J1031" i="4" s="1"/>
  <c r="Y1031" i="4" l="1"/>
  <c r="S1031" i="4"/>
  <c r="G1032" i="4" s="1"/>
  <c r="Q1031" i="4"/>
  <c r="T1031" i="4" s="1"/>
  <c r="F1032" i="4" s="1"/>
  <c r="N1032" i="4" s="1"/>
  <c r="R1031" i="4" l="1"/>
  <c r="V1031" i="4" s="1"/>
  <c r="J1032" i="4" s="1"/>
  <c r="Y1032" i="4" s="1"/>
  <c r="X1032" i="4"/>
  <c r="H1032" i="4"/>
  <c r="K1032" i="4"/>
  <c r="M1032" i="4" s="1"/>
  <c r="O1032" i="4" s="1"/>
  <c r="S1032" i="4" l="1"/>
  <c r="G1033" i="4" s="1"/>
  <c r="Q1032" i="4"/>
  <c r="T1032" i="4" s="1"/>
  <c r="F1033" i="4" s="1"/>
  <c r="N1033" i="4" s="1"/>
  <c r="U1032" i="4"/>
  <c r="I1033" i="4" s="1"/>
  <c r="K1033" i="4" l="1"/>
  <c r="X1033" i="4"/>
  <c r="R1032" i="4"/>
  <c r="V1032" i="4" s="1"/>
  <c r="J1033" i="4" s="1"/>
  <c r="Y1033" i="4" s="1"/>
  <c r="H1033" i="4"/>
  <c r="L1033" i="4"/>
  <c r="M1033" i="4" l="1"/>
  <c r="O1033" i="4" s="1"/>
  <c r="S1033" i="4" s="1"/>
  <c r="Q1033" i="4" l="1"/>
  <c r="T1033" i="4" s="1"/>
  <c r="F1034" i="4" s="1"/>
  <c r="N1034" i="4" s="1"/>
  <c r="G1034" i="4"/>
  <c r="H1034" i="4" l="1"/>
  <c r="R1033" i="4"/>
  <c r="V1033" i="4" s="1"/>
  <c r="J1034" i="4" s="1"/>
  <c r="Y1034" i="4" s="1"/>
  <c r="X1034" i="4"/>
  <c r="U1033" i="4"/>
  <c r="I1034" i="4" s="1"/>
  <c r="K1034" i="4" s="1"/>
  <c r="L1034" i="4" l="1"/>
  <c r="M1034" i="4" l="1"/>
  <c r="O1034" i="4" s="1"/>
  <c r="S1034" i="4" s="1"/>
  <c r="G1035" i="4" l="1"/>
  <c r="Q1034" i="4"/>
  <c r="T1034" i="4" s="1"/>
  <c r="F1035" i="4" s="1"/>
  <c r="N1035" i="4" s="1"/>
  <c r="U1034" i="4"/>
  <c r="I1035" i="4" s="1"/>
  <c r="K1035" i="4" l="1"/>
  <c r="H1035" i="4"/>
  <c r="X1035" i="4"/>
  <c r="R1034" i="4"/>
  <c r="V1034" i="4" s="1"/>
  <c r="J1035" i="4" s="1"/>
  <c r="Y1035" i="4" s="1"/>
  <c r="L1035" i="4"/>
  <c r="M1035" i="4" l="1"/>
  <c r="O1035" i="4" s="1"/>
  <c r="S1035" i="4" l="1"/>
  <c r="G1036" i="4" s="1"/>
  <c r="Q1035" i="4"/>
  <c r="T1035" i="4" s="1"/>
  <c r="F1036" i="4" s="1"/>
  <c r="N1036" i="4" s="1"/>
  <c r="H1036" i="4" l="1"/>
  <c r="X1036" i="4"/>
  <c r="R1035" i="4"/>
  <c r="V1035" i="4" s="1"/>
  <c r="J1036" i="4" s="1"/>
  <c r="Y1036" i="4" s="1"/>
  <c r="U1035" i="4"/>
  <c r="I1036" i="4" s="1"/>
  <c r="K1036" i="4" s="1"/>
  <c r="L1036" i="4" l="1"/>
  <c r="U1036" i="4"/>
  <c r="I1037" i="4" s="1"/>
  <c r="M1036" i="4" l="1"/>
  <c r="O1036" i="4" s="1"/>
  <c r="L1037" i="4"/>
  <c r="U1037" i="4"/>
  <c r="I1038" i="4" s="1"/>
  <c r="Q1036" i="4" l="1"/>
  <c r="T1036" i="4" s="1"/>
  <c r="F1037" i="4" s="1"/>
  <c r="N1037" i="4" s="1"/>
  <c r="S1036" i="4"/>
  <c r="G1037" i="4" s="1"/>
  <c r="L1038" i="4"/>
  <c r="U1038" i="4"/>
  <c r="I1039" i="4" s="1"/>
  <c r="R1036" i="4" l="1"/>
  <c r="V1036" i="4" s="1"/>
  <c r="J1037" i="4" s="1"/>
  <c r="Y1037" i="4" s="1"/>
  <c r="X1037" i="4"/>
  <c r="K1037" i="4"/>
  <c r="M1037" i="4" s="1"/>
  <c r="O1037" i="4" s="1"/>
  <c r="Q1037" i="4" s="1"/>
  <c r="T1037" i="4" s="1"/>
  <c r="F1038" i="4" s="1"/>
  <c r="N1038" i="4" s="1"/>
  <c r="H1037" i="4"/>
  <c r="L1039" i="4"/>
  <c r="U1039" i="4"/>
  <c r="I1040" i="4" s="1"/>
  <c r="S1037" i="4" l="1"/>
  <c r="G1038" i="4" s="1"/>
  <c r="X1038" i="4" s="1"/>
  <c r="K1038" i="4"/>
  <c r="M1038" i="4" s="1"/>
  <c r="O1038" i="4" s="1"/>
  <c r="R1037" i="4"/>
  <c r="V1037" i="4" s="1"/>
  <c r="J1038" i="4" s="1"/>
  <c r="H1038" i="4"/>
  <c r="L1040" i="4"/>
  <c r="U1040" i="4"/>
  <c r="I1041" i="4" s="1"/>
  <c r="Y1038" i="4" l="1"/>
  <c r="Q1038" i="4"/>
  <c r="T1038" i="4" s="1"/>
  <c r="F1039" i="4" s="1"/>
  <c r="N1039" i="4" s="1"/>
  <c r="S1038" i="4"/>
  <c r="G1039" i="4" s="1"/>
  <c r="L1041" i="4"/>
  <c r="H1039" i="4" l="1"/>
  <c r="X1039" i="4"/>
  <c r="R1038" i="4"/>
  <c r="V1038" i="4" s="1"/>
  <c r="J1039" i="4" s="1"/>
  <c r="Y1039" i="4" s="1"/>
  <c r="K1039" i="4"/>
  <c r="M1039" i="4" s="1"/>
  <c r="O1039" i="4" s="1"/>
  <c r="Q1039" i="4" s="1"/>
  <c r="T1039" i="4" s="1"/>
  <c r="F1040" i="4" s="1"/>
  <c r="N1040" i="4" s="1"/>
  <c r="S1039" i="4" l="1"/>
  <c r="G1040" i="4" s="1"/>
  <c r="X1040" i="4" s="1"/>
  <c r="R1039" i="4"/>
  <c r="V1039" i="4" s="1"/>
  <c r="J1040" i="4" s="1"/>
  <c r="K1040" i="4"/>
  <c r="M1040" i="4" s="1"/>
  <c r="O1040" i="4" s="1"/>
  <c r="H1040" i="4"/>
  <c r="U1041" i="4"/>
  <c r="I1042" i="4" s="1"/>
  <c r="Y1040" i="4" l="1"/>
  <c r="Q1040" i="4"/>
  <c r="T1040" i="4" s="1"/>
  <c r="F1041" i="4" s="1"/>
  <c r="N1041" i="4" s="1"/>
  <c r="S1040" i="4"/>
  <c r="G1041" i="4" s="1"/>
  <c r="L1042" i="4"/>
  <c r="U1042" i="4"/>
  <c r="I1043" i="4" s="1"/>
  <c r="R1040" i="4" l="1"/>
  <c r="V1040" i="4" s="1"/>
  <c r="J1041" i="4" s="1"/>
  <c r="Y1041" i="4" s="1"/>
  <c r="X1041" i="4"/>
  <c r="K1041" i="4"/>
  <c r="M1041" i="4" s="1"/>
  <c r="O1041" i="4" s="1"/>
  <c r="H1041" i="4"/>
  <c r="L1043" i="4"/>
  <c r="S1041" i="4" l="1"/>
  <c r="G1042" i="4" s="1"/>
  <c r="Q1041" i="4"/>
  <c r="T1041" i="4" s="1"/>
  <c r="F1042" i="4" s="1"/>
  <c r="N1042" i="4" s="1"/>
  <c r="R1041" i="4" l="1"/>
  <c r="V1041" i="4" s="1"/>
  <c r="J1042" i="4" s="1"/>
  <c r="Y1042" i="4" s="1"/>
  <c r="K1042" i="4"/>
  <c r="M1042" i="4" s="1"/>
  <c r="O1042" i="4" s="1"/>
  <c r="X1042" i="4"/>
  <c r="H1042" i="4"/>
  <c r="S1042" i="4" l="1"/>
  <c r="G1043" i="4" s="1"/>
  <c r="Q1042" i="4"/>
  <c r="T1042" i="4" s="1"/>
  <c r="F1043" i="4" s="1"/>
  <c r="N1043" i="4" s="1"/>
  <c r="R1042" i="4" l="1"/>
  <c r="V1042" i="4" s="1"/>
  <c r="J1043" i="4" s="1"/>
  <c r="Y1043" i="4" s="1"/>
  <c r="K1043" i="4"/>
  <c r="M1043" i="4" s="1"/>
  <c r="O1043" i="4" s="1"/>
  <c r="H1043" i="4"/>
  <c r="X1043" i="4"/>
  <c r="U1043" i="4"/>
  <c r="I1044" i="4" s="1"/>
  <c r="Q1043" i="4" l="1"/>
  <c r="T1043" i="4" s="1"/>
  <c r="F1044" i="4" s="1"/>
  <c r="N1044" i="4" s="1"/>
  <c r="S1043" i="4"/>
  <c r="G1044" i="4" s="1"/>
  <c r="L1044" i="4"/>
  <c r="U1044" i="4"/>
  <c r="I1045" i="4" s="1"/>
  <c r="R1043" i="4" l="1"/>
  <c r="V1043" i="4" s="1"/>
  <c r="J1044" i="4" s="1"/>
  <c r="Y1044" i="4" s="1"/>
  <c r="H1044" i="4"/>
  <c r="X1044" i="4"/>
  <c r="K1044" i="4"/>
  <c r="M1044" i="4" s="1"/>
  <c r="O1044" i="4" s="1"/>
  <c r="Q1044" i="4" s="1"/>
  <c r="T1044" i="4" s="1"/>
  <c r="F1045" i="4" s="1"/>
  <c r="N1045" i="4" s="1"/>
  <c r="L1045" i="4"/>
  <c r="U1045" i="4"/>
  <c r="I1046" i="4" s="1"/>
  <c r="S1044" i="4" l="1"/>
  <c r="G1045" i="4" s="1"/>
  <c r="X1045" i="4" s="1"/>
  <c r="H1045" i="4"/>
  <c r="K1045" i="4"/>
  <c r="M1045" i="4" s="1"/>
  <c r="O1045" i="4" s="1"/>
  <c r="R1044" i="4"/>
  <c r="V1044" i="4" s="1"/>
  <c r="J1045" i="4" s="1"/>
  <c r="L1046" i="4"/>
  <c r="Q1045" i="4" l="1"/>
  <c r="T1045" i="4" s="1"/>
  <c r="F1046" i="4" s="1"/>
  <c r="N1046" i="4" s="1"/>
  <c r="Y1045" i="4"/>
  <c r="S1045" i="4"/>
  <c r="G1046" i="4" s="1"/>
  <c r="K1046" i="4" l="1"/>
  <c r="M1046" i="4" s="1"/>
  <c r="O1046" i="4" s="1"/>
  <c r="Q1046" i="4" s="1"/>
  <c r="T1046" i="4" s="1"/>
  <c r="F1047" i="4" s="1"/>
  <c r="N1047" i="4" s="1"/>
  <c r="H1046" i="4"/>
  <c r="R1045" i="4"/>
  <c r="V1045" i="4" s="1"/>
  <c r="J1046" i="4" s="1"/>
  <c r="Y1046" i="4" s="1"/>
  <c r="X1046" i="4"/>
  <c r="U1046" i="4"/>
  <c r="I1047" i="4" s="1"/>
  <c r="S1046" i="4" l="1"/>
  <c r="G1047" i="4" s="1"/>
  <c r="X1047" i="4" s="1"/>
  <c r="K1047" i="4"/>
  <c r="R1046" i="4"/>
  <c r="V1046" i="4" s="1"/>
  <c r="J1047" i="4" s="1"/>
  <c r="H1047" i="4"/>
  <c r="L1047" i="4"/>
  <c r="U1047" i="4"/>
  <c r="I1048" i="4" s="1"/>
  <c r="Y1047" i="4" l="1"/>
  <c r="L1048" i="4"/>
  <c r="M1047" i="4"/>
  <c r="O1047" i="4" s="1"/>
  <c r="S1047" i="4" s="1"/>
  <c r="Q1047" i="4" l="1"/>
  <c r="T1047" i="4" s="1"/>
  <c r="F1048" i="4" s="1"/>
  <c r="N1048" i="4" s="1"/>
  <c r="G1048" i="4"/>
  <c r="H1048" i="4" l="1"/>
  <c r="K1048" i="4"/>
  <c r="M1048" i="4" s="1"/>
  <c r="O1048" i="4" s="1"/>
  <c r="X1048" i="4"/>
  <c r="R1047" i="4"/>
  <c r="V1047" i="4" s="1"/>
  <c r="J1048" i="4" s="1"/>
  <c r="Y1048" i="4" s="1"/>
  <c r="S1048" i="4" l="1"/>
  <c r="G1049" i="4" s="1"/>
  <c r="Q1048" i="4"/>
  <c r="T1048" i="4" s="1"/>
  <c r="F1049" i="4" s="1"/>
  <c r="N1049" i="4" s="1"/>
  <c r="H1049" i="4" l="1"/>
  <c r="R1048" i="4"/>
  <c r="V1048" i="4" s="1"/>
  <c r="J1049" i="4" s="1"/>
  <c r="Y1049" i="4" s="1"/>
  <c r="U1048" i="4"/>
  <c r="I1049" i="4" s="1"/>
  <c r="K1049" i="4" s="1"/>
  <c r="X1049" i="4"/>
  <c r="L1049" i="4" l="1"/>
  <c r="M1049" i="4" s="1"/>
  <c r="O1049" i="4" s="1"/>
  <c r="S1049" i="4" s="1"/>
  <c r="Q1049" i="4" l="1"/>
  <c r="T1049" i="4" s="1"/>
  <c r="F1050" i="4" s="1"/>
  <c r="N1050" i="4" s="1"/>
  <c r="G1050" i="4"/>
  <c r="H1050" i="4" l="1"/>
  <c r="X1050" i="4"/>
  <c r="R1049" i="4"/>
  <c r="U1049" i="4" l="1"/>
  <c r="I1050" i="4" s="1"/>
  <c r="K1050" i="4" s="1"/>
  <c r="V1049" i="4"/>
  <c r="J1050" i="4" s="1"/>
  <c r="Y1050" i="4" s="1"/>
  <c r="L1050" i="4" l="1"/>
  <c r="M1050" i="4" l="1"/>
  <c r="O1050" i="4" s="1"/>
  <c r="S1050" i="4" l="1"/>
  <c r="G1051" i="4" s="1"/>
  <c r="Q1050" i="4"/>
  <c r="T1050" i="4" s="1"/>
  <c r="F1051" i="4" s="1"/>
  <c r="N1051" i="4" s="1"/>
  <c r="X1051" i="4" l="1"/>
  <c r="R1050" i="4"/>
  <c r="V1050" i="4" s="1"/>
  <c r="J1051" i="4" s="1"/>
  <c r="Y1051" i="4" s="1"/>
  <c r="H1051" i="4"/>
  <c r="U1050" i="4"/>
  <c r="I1051" i="4" s="1"/>
  <c r="K1051" i="4" s="1"/>
  <c r="L1051" i="4" l="1"/>
  <c r="U1051" i="4"/>
  <c r="I1052" i="4" s="1"/>
  <c r="M1051" i="4" l="1"/>
  <c r="O1051" i="4" s="1"/>
  <c r="L1052" i="4"/>
  <c r="Q1051" i="4" l="1"/>
  <c r="T1051" i="4" s="1"/>
  <c r="F1052" i="4" s="1"/>
  <c r="N1052" i="4" s="1"/>
  <c r="S1051" i="4"/>
  <c r="G1052" i="4" s="1"/>
  <c r="R1051" i="4" l="1"/>
  <c r="V1051" i="4" s="1"/>
  <c r="J1052" i="4" s="1"/>
  <c r="Y1052" i="4" s="1"/>
  <c r="K1052" i="4"/>
  <c r="M1052" i="4" s="1"/>
  <c r="O1052" i="4" s="1"/>
  <c r="Q1052" i="4" s="1"/>
  <c r="T1052" i="4" s="1"/>
  <c r="F1053" i="4" s="1"/>
  <c r="N1053" i="4" s="1"/>
  <c r="H1052" i="4"/>
  <c r="X1052" i="4"/>
  <c r="S1052" i="4" l="1"/>
  <c r="G1053" i="4" s="1"/>
  <c r="X1053" i="4" s="1"/>
  <c r="H1053" i="4"/>
  <c r="R1052" i="4"/>
  <c r="U1052" i="4" l="1"/>
  <c r="I1053" i="4" s="1"/>
  <c r="K1053" i="4" s="1"/>
  <c r="V1052" i="4"/>
  <c r="J1053" i="4" s="1"/>
  <c r="Y1053" i="4" s="1"/>
  <c r="L1053" i="4" l="1"/>
  <c r="M1053" i="4" s="1"/>
  <c r="O1053" i="4" s="1"/>
  <c r="S1053" i="4" s="1"/>
  <c r="Q1053" i="4" l="1"/>
  <c r="T1053" i="4" s="1"/>
  <c r="F1054" i="4" s="1"/>
  <c r="N1054" i="4" s="1"/>
  <c r="G1054" i="4"/>
  <c r="H1054" i="4" l="1"/>
  <c r="R1053" i="4"/>
  <c r="V1053" i="4" s="1"/>
  <c r="J1054" i="4" s="1"/>
  <c r="Y1054" i="4" s="1"/>
  <c r="X1054" i="4"/>
  <c r="U1053" i="4"/>
  <c r="I1054" i="4" s="1"/>
  <c r="K1054" i="4" s="1"/>
  <c r="L1054" i="4" l="1"/>
  <c r="U1054" i="4"/>
  <c r="I1055" i="4" s="1"/>
  <c r="M1054" i="4" l="1"/>
  <c r="O1054" i="4" s="1"/>
  <c r="S1054" i="4" s="1"/>
  <c r="L1055" i="4"/>
  <c r="Q1054" i="4" l="1"/>
  <c r="T1054" i="4" s="1"/>
  <c r="F1055" i="4" s="1"/>
  <c r="N1055" i="4" s="1"/>
  <c r="G1055" i="4"/>
  <c r="H1055" i="4" l="1"/>
  <c r="K1055" i="4"/>
  <c r="M1055" i="4" s="1"/>
  <c r="O1055" i="4" s="1"/>
  <c r="X1055" i="4"/>
  <c r="R1054" i="4"/>
  <c r="V1054" i="4" s="1"/>
  <c r="J1055" i="4" s="1"/>
  <c r="Y1055" i="4" s="1"/>
  <c r="S1055" i="4" l="1"/>
  <c r="G1056" i="4" s="1"/>
  <c r="Q1055" i="4"/>
  <c r="T1055" i="4" s="1"/>
  <c r="F1056" i="4" s="1"/>
  <c r="N1056" i="4" s="1"/>
  <c r="H1056" i="4" l="1"/>
  <c r="X1056" i="4"/>
  <c r="R1055" i="4"/>
  <c r="V1055" i="4" s="1"/>
  <c r="J1056" i="4" s="1"/>
  <c r="Y1056" i="4" s="1"/>
  <c r="U1055" i="4"/>
  <c r="I1056" i="4" s="1"/>
  <c r="K1056" i="4" s="1"/>
  <c r="L1056" i="4" l="1"/>
  <c r="M1056" i="4" l="1"/>
  <c r="O1056" i="4" s="1"/>
  <c r="Q1056" i="4" l="1"/>
  <c r="T1056" i="4" s="1"/>
  <c r="F1057" i="4" s="1"/>
  <c r="N1057" i="4" s="1"/>
  <c r="S1056" i="4"/>
  <c r="G1057" i="4" s="1"/>
  <c r="R1056" i="4" l="1"/>
  <c r="V1056" i="4" s="1"/>
  <c r="J1057" i="4" s="1"/>
  <c r="Y1057" i="4" s="1"/>
  <c r="H1057" i="4"/>
  <c r="X1057" i="4"/>
  <c r="U1056" i="4"/>
  <c r="I1057" i="4" s="1"/>
  <c r="K1057" i="4" s="1"/>
  <c r="L1057" i="4" l="1"/>
  <c r="U1057" i="4"/>
  <c r="I1058" i="4" s="1"/>
  <c r="M1057" i="4" l="1"/>
  <c r="O1057" i="4" s="1"/>
  <c r="L1058" i="4"/>
  <c r="U1058" i="4"/>
  <c r="I1059" i="4" s="1"/>
  <c r="Q1057" i="4" l="1"/>
  <c r="T1057" i="4" s="1"/>
  <c r="F1058" i="4" s="1"/>
  <c r="N1058" i="4" s="1"/>
  <c r="S1057" i="4"/>
  <c r="G1058" i="4" s="1"/>
  <c r="L1059" i="4"/>
  <c r="U1059" i="4"/>
  <c r="I1060" i="4" s="1"/>
  <c r="X1058" i="4" l="1"/>
  <c r="R1057" i="4"/>
  <c r="V1057" i="4" s="1"/>
  <c r="J1058" i="4" s="1"/>
  <c r="Y1058" i="4" s="1"/>
  <c r="K1058" i="4"/>
  <c r="M1058" i="4" s="1"/>
  <c r="O1058" i="4" s="1"/>
  <c r="H1058" i="4"/>
  <c r="L1060" i="4"/>
  <c r="U1060" i="4"/>
  <c r="I1061" i="4" s="1"/>
  <c r="S1058" i="4" l="1"/>
  <c r="G1059" i="4" s="1"/>
  <c r="Q1058" i="4"/>
  <c r="T1058" i="4" s="1"/>
  <c r="F1059" i="4" s="1"/>
  <c r="N1059" i="4" s="1"/>
  <c r="L1061" i="4"/>
  <c r="H1059" i="4" l="1"/>
  <c r="R1058" i="4"/>
  <c r="V1058" i="4" s="1"/>
  <c r="J1059" i="4" s="1"/>
  <c r="Y1059" i="4" s="1"/>
  <c r="X1059" i="4"/>
  <c r="K1059" i="4"/>
  <c r="M1059" i="4" s="1"/>
  <c r="O1059" i="4" s="1"/>
  <c r="Q1059" i="4" s="1"/>
  <c r="T1059" i="4" s="1"/>
  <c r="F1060" i="4" s="1"/>
  <c r="N1060" i="4" s="1"/>
  <c r="S1059" i="4" l="1"/>
  <c r="G1060" i="4" s="1"/>
  <c r="X1060" i="4" s="1"/>
  <c r="H1060" i="4"/>
  <c r="K1060" i="4"/>
  <c r="M1060" i="4" s="1"/>
  <c r="O1060" i="4" s="1"/>
  <c r="R1059" i="4"/>
  <c r="V1059" i="4" s="1"/>
  <c r="J1060" i="4" s="1"/>
  <c r="Y1060" i="4" l="1"/>
  <c r="S1060" i="4"/>
  <c r="G1061" i="4" s="1"/>
  <c r="Q1060" i="4"/>
  <c r="T1060" i="4" s="1"/>
  <c r="F1061" i="4" s="1"/>
  <c r="N1061" i="4" s="1"/>
  <c r="H1061" i="4" l="1"/>
  <c r="K1061" i="4"/>
  <c r="M1061" i="4" s="1"/>
  <c r="O1061" i="4" s="1"/>
  <c r="X1061" i="4"/>
  <c r="R1060" i="4"/>
  <c r="V1060" i="4" s="1"/>
  <c r="J1061" i="4" s="1"/>
  <c r="Y1061" i="4" s="1"/>
  <c r="S1061" i="4" l="1"/>
  <c r="G1062" i="4" s="1"/>
  <c r="Q1061" i="4"/>
  <c r="T1061" i="4" s="1"/>
  <c r="F1062" i="4" s="1"/>
  <c r="N1062" i="4" s="1"/>
  <c r="H1062" i="4" l="1"/>
  <c r="X1062" i="4"/>
  <c r="R1061" i="4"/>
  <c r="U1061" i="4" l="1"/>
  <c r="I1062" i="4" s="1"/>
  <c r="K1062" i="4" s="1"/>
  <c r="V1061" i="4"/>
  <c r="J1062" i="4" s="1"/>
  <c r="Y1062" i="4" s="1"/>
  <c r="L1062" i="4" l="1"/>
  <c r="M1062" i="4" s="1"/>
  <c r="O1062" i="4" s="1"/>
  <c r="S1062" i="4" s="1"/>
  <c r="Q1062" i="4" l="1"/>
  <c r="T1062" i="4" s="1"/>
  <c r="F1063" i="4" s="1"/>
  <c r="N1063" i="4" s="1"/>
  <c r="G1063" i="4"/>
  <c r="H1063" i="4" l="1"/>
  <c r="R1062" i="4"/>
  <c r="X1063" i="4"/>
  <c r="U1062" i="4" l="1"/>
  <c r="I1063" i="4" s="1"/>
  <c r="K1063" i="4" s="1"/>
  <c r="V1062" i="4"/>
  <c r="J1063" i="4" s="1"/>
  <c r="Y1063" i="4" s="1"/>
  <c r="L1063" i="4" l="1"/>
  <c r="M1063" i="4" l="1"/>
  <c r="O1063" i="4" s="1"/>
  <c r="S1063" i="4" s="1"/>
  <c r="Q1063" i="4" l="1"/>
  <c r="T1063" i="4" s="1"/>
  <c r="F1064" i="4" s="1"/>
  <c r="N1064" i="4" s="1"/>
  <c r="G1064" i="4"/>
  <c r="H1064" i="4" l="1"/>
  <c r="X1064" i="4"/>
  <c r="R1063" i="4"/>
  <c r="U1063" i="4" l="1"/>
  <c r="I1064" i="4" s="1"/>
  <c r="K1064" i="4" s="1"/>
  <c r="V1063" i="4"/>
  <c r="J1064" i="4" s="1"/>
  <c r="Y1064" i="4" s="1"/>
  <c r="L1064" i="4" l="1"/>
  <c r="M1064" i="4" l="1"/>
  <c r="O1064" i="4" s="1"/>
  <c r="Q1064" i="4" l="1"/>
  <c r="T1064" i="4" s="1"/>
  <c r="F1065" i="4" s="1"/>
  <c r="N1065" i="4" s="1"/>
  <c r="S1064" i="4"/>
  <c r="G1065" i="4" s="1"/>
  <c r="H1065" i="4" l="1"/>
  <c r="X1065" i="4"/>
  <c r="R1064" i="4"/>
  <c r="V1064" i="4" s="1"/>
  <c r="J1065" i="4" s="1"/>
  <c r="Y1065" i="4" s="1"/>
  <c r="U1064" i="4"/>
  <c r="I1065" i="4" s="1"/>
  <c r="K1065" i="4" s="1"/>
  <c r="L1065" i="4" l="1"/>
  <c r="M1065" i="4" s="1"/>
  <c r="O1065" i="4" s="1"/>
  <c r="S1065" i="4" s="1"/>
  <c r="U1065" i="4"/>
  <c r="I1066" i="4" s="1"/>
  <c r="L1066" i="4" l="1"/>
  <c r="U1066" i="4"/>
  <c r="I1067" i="4" s="1"/>
  <c r="Q1065" i="4"/>
  <c r="T1065" i="4" s="1"/>
  <c r="F1066" i="4" s="1"/>
  <c r="N1066" i="4" s="1"/>
  <c r="G1066" i="4"/>
  <c r="H1066" i="4" l="1"/>
  <c r="K1066" i="4"/>
  <c r="M1066" i="4" s="1"/>
  <c r="O1066" i="4" s="1"/>
  <c r="Q1066" i="4" s="1"/>
  <c r="T1066" i="4" s="1"/>
  <c r="F1067" i="4" s="1"/>
  <c r="N1067" i="4" s="1"/>
  <c r="R1065" i="4"/>
  <c r="V1065" i="4" s="1"/>
  <c r="J1066" i="4" s="1"/>
  <c r="Y1066" i="4" s="1"/>
  <c r="X1066" i="4"/>
  <c r="L1067" i="4"/>
  <c r="U1067" i="4"/>
  <c r="I1068" i="4" s="1"/>
  <c r="S1066" i="4" l="1"/>
  <c r="G1067" i="4" s="1"/>
  <c r="X1067" i="4" s="1"/>
  <c r="H1067" i="4"/>
  <c r="K1067" i="4"/>
  <c r="M1067" i="4" s="1"/>
  <c r="O1067" i="4" s="1"/>
  <c r="R1066" i="4"/>
  <c r="V1066" i="4" s="1"/>
  <c r="J1067" i="4" s="1"/>
  <c r="L1068" i="4"/>
  <c r="U1068" i="4"/>
  <c r="I1069" i="4" s="1"/>
  <c r="S1067" i="4" l="1"/>
  <c r="G1068" i="4" s="1"/>
  <c r="Q1067" i="4"/>
  <c r="T1067" i="4" s="1"/>
  <c r="F1068" i="4" s="1"/>
  <c r="N1068" i="4" s="1"/>
  <c r="Y1067" i="4"/>
  <c r="L1069" i="4"/>
  <c r="K1068" i="4" l="1"/>
  <c r="M1068" i="4" s="1"/>
  <c r="O1068" i="4" s="1"/>
  <c r="Q1068" i="4" s="1"/>
  <c r="T1068" i="4" s="1"/>
  <c r="F1069" i="4" s="1"/>
  <c r="N1069" i="4" s="1"/>
  <c r="X1068" i="4"/>
  <c r="H1068" i="4"/>
  <c r="R1067" i="4"/>
  <c r="V1067" i="4" s="1"/>
  <c r="J1068" i="4" s="1"/>
  <c r="Y1068" i="4" s="1"/>
  <c r="K1069" i="4" l="1"/>
  <c r="M1069" i="4" s="1"/>
  <c r="O1069" i="4" s="1"/>
  <c r="S1068" i="4"/>
  <c r="G1069" i="4" s="1"/>
  <c r="R1068" i="4"/>
  <c r="V1068" i="4" s="1"/>
  <c r="J1069" i="4" s="1"/>
  <c r="H1069" i="4"/>
  <c r="U1069" i="4"/>
  <c r="I1070" i="4" s="1"/>
  <c r="X1069" i="4" l="1"/>
  <c r="Q1069" i="4"/>
  <c r="T1069" i="4" s="1"/>
  <c r="F1070" i="4" s="1"/>
  <c r="N1070" i="4" s="1"/>
  <c r="Y1069" i="4"/>
  <c r="S1069" i="4"/>
  <c r="G1070" i="4" s="1"/>
  <c r="L1070" i="4"/>
  <c r="H1070" i="4" l="1"/>
  <c r="R1069" i="4"/>
  <c r="V1069" i="4" s="1"/>
  <c r="J1070" i="4" s="1"/>
  <c r="Y1070" i="4" s="1"/>
  <c r="K1070" i="4"/>
  <c r="M1070" i="4" s="1"/>
  <c r="O1070" i="4" s="1"/>
  <c r="Q1070" i="4" s="1"/>
  <c r="T1070" i="4" s="1"/>
  <c r="F1071" i="4" s="1"/>
  <c r="N1071" i="4" s="1"/>
  <c r="X1070" i="4"/>
  <c r="S1070" i="4" l="1"/>
  <c r="G1071" i="4" s="1"/>
  <c r="X1071" i="4" s="1"/>
  <c r="H1071" i="4"/>
  <c r="R1070" i="4"/>
  <c r="V1070" i="4" s="1"/>
  <c r="J1071" i="4" s="1"/>
  <c r="U1070" i="4"/>
  <c r="I1071" i="4" s="1"/>
  <c r="K1071" i="4" s="1"/>
  <c r="Y1071" i="4" l="1"/>
  <c r="L1071" i="4"/>
  <c r="M1071" i="4" l="1"/>
  <c r="O1071" i="4" s="1"/>
  <c r="Q1071" i="4" l="1"/>
  <c r="T1071" i="4" s="1"/>
  <c r="F1072" i="4" s="1"/>
  <c r="N1072" i="4" s="1"/>
  <c r="S1071" i="4"/>
  <c r="G1072" i="4" s="1"/>
  <c r="U1071" i="4"/>
  <c r="I1072" i="4" s="1"/>
  <c r="K1072" i="4" l="1"/>
  <c r="R1071" i="4"/>
  <c r="V1071" i="4" s="1"/>
  <c r="J1072" i="4" s="1"/>
  <c r="Y1072" i="4" s="1"/>
  <c r="X1072" i="4"/>
  <c r="H1072" i="4"/>
  <c r="L1072" i="4"/>
  <c r="U1072" i="4"/>
  <c r="I1073" i="4" s="1"/>
  <c r="L1073" i="4" l="1"/>
  <c r="M1072" i="4"/>
  <c r="O1072" i="4" s="1"/>
  <c r="S1072" i="4" s="1"/>
  <c r="Q1072" i="4" l="1"/>
  <c r="T1072" i="4" s="1"/>
  <c r="F1073" i="4" s="1"/>
  <c r="N1073" i="4" s="1"/>
  <c r="G1073" i="4"/>
  <c r="H1073" i="4" l="1"/>
  <c r="K1073" i="4"/>
  <c r="M1073" i="4" s="1"/>
  <c r="O1073" i="4" s="1"/>
  <c r="X1073" i="4"/>
  <c r="R1072" i="4"/>
  <c r="V1072" i="4" s="1"/>
  <c r="J1073" i="4" s="1"/>
  <c r="Y1073" i="4" s="1"/>
  <c r="S1073" i="4" l="1"/>
  <c r="G1074" i="4" s="1"/>
  <c r="Q1073" i="4"/>
  <c r="T1073" i="4" s="1"/>
  <c r="F1074" i="4" s="1"/>
  <c r="N1074" i="4" s="1"/>
  <c r="H1074" i="4" l="1"/>
  <c r="R1073" i="4"/>
  <c r="V1073" i="4" s="1"/>
  <c r="J1074" i="4" s="1"/>
  <c r="Y1074" i="4" s="1"/>
  <c r="U1073" i="4"/>
  <c r="I1074" i="4" s="1"/>
  <c r="K1074" i="4" s="1"/>
  <c r="X1074" i="4"/>
  <c r="L1074" i="4" l="1"/>
  <c r="U1074" i="4"/>
  <c r="I1075" i="4" s="1"/>
  <c r="M1074" i="4" l="1"/>
  <c r="O1074" i="4" s="1"/>
  <c r="S1074" i="4" s="1"/>
  <c r="L1075" i="4"/>
  <c r="U1075" i="4"/>
  <c r="I1076" i="4" s="1"/>
  <c r="L1076" i="4" l="1"/>
  <c r="Q1074" i="4"/>
  <c r="T1074" i="4" s="1"/>
  <c r="F1075" i="4" s="1"/>
  <c r="N1075" i="4" s="1"/>
  <c r="G1075" i="4"/>
  <c r="H1075" i="4" l="1"/>
  <c r="K1075" i="4"/>
  <c r="M1075" i="4" s="1"/>
  <c r="O1075" i="4" s="1"/>
  <c r="X1075" i="4"/>
  <c r="R1074" i="4"/>
  <c r="V1074" i="4" s="1"/>
  <c r="J1075" i="4" s="1"/>
  <c r="Y1075" i="4" s="1"/>
  <c r="S1075" i="4" l="1"/>
  <c r="G1076" i="4" s="1"/>
  <c r="Q1075" i="4"/>
  <c r="T1075" i="4" s="1"/>
  <c r="F1076" i="4" s="1"/>
  <c r="N1076" i="4" s="1"/>
  <c r="H1076" i="4" l="1"/>
  <c r="K1076" i="4"/>
  <c r="M1076" i="4" s="1"/>
  <c r="O1076" i="4" s="1"/>
  <c r="R1075" i="4"/>
  <c r="V1075" i="4" s="1"/>
  <c r="J1076" i="4" s="1"/>
  <c r="Y1076" i="4" s="1"/>
  <c r="X1076" i="4"/>
  <c r="S1076" i="4" l="1"/>
  <c r="G1077" i="4" s="1"/>
  <c r="Q1076" i="4"/>
  <c r="T1076" i="4" s="1"/>
  <c r="F1077" i="4" s="1"/>
  <c r="N1077" i="4" s="1"/>
  <c r="H1077" i="4" l="1"/>
  <c r="R1076" i="4"/>
  <c r="X1077" i="4"/>
  <c r="U1076" i="4" l="1"/>
  <c r="I1077" i="4" s="1"/>
  <c r="K1077" i="4" s="1"/>
  <c r="V1076" i="4"/>
  <c r="J1077" i="4" s="1"/>
  <c r="Y1077" i="4" s="1"/>
  <c r="L1077" i="4" l="1"/>
  <c r="M1077" i="4" s="1"/>
  <c r="O1077" i="4" s="1"/>
  <c r="S1077" i="4" s="1"/>
  <c r="U1077" i="4"/>
  <c r="I1078" i="4" s="1"/>
  <c r="L1078" i="4" l="1"/>
  <c r="Q1077" i="4"/>
  <c r="T1077" i="4" s="1"/>
  <c r="F1078" i="4" s="1"/>
  <c r="N1078" i="4" s="1"/>
  <c r="G1078" i="4"/>
  <c r="H1078" i="4" l="1"/>
  <c r="K1078" i="4"/>
  <c r="M1078" i="4" s="1"/>
  <c r="O1078" i="4" s="1"/>
  <c r="X1078" i="4"/>
  <c r="R1077" i="4"/>
  <c r="V1077" i="4" s="1"/>
  <c r="J1078" i="4" s="1"/>
  <c r="Y1078" i="4" s="1"/>
  <c r="S1078" i="4" l="1"/>
  <c r="G1079" i="4" s="1"/>
  <c r="Q1078" i="4"/>
  <c r="T1078" i="4" s="1"/>
  <c r="F1079" i="4" s="1"/>
  <c r="N1079" i="4" s="1"/>
  <c r="H1079" i="4" l="1"/>
  <c r="R1078" i="4"/>
  <c r="V1078" i="4" s="1"/>
  <c r="J1079" i="4" s="1"/>
  <c r="Y1079" i="4" s="1"/>
  <c r="X1079" i="4"/>
  <c r="U1078" i="4"/>
  <c r="I1079" i="4" s="1"/>
  <c r="K1079" i="4" s="1"/>
  <c r="L1079" i="4" l="1"/>
  <c r="M1079" i="4" l="1"/>
  <c r="O1079" i="4" s="1"/>
  <c r="S1079" i="4" s="1"/>
  <c r="Q1079" i="4" l="1"/>
  <c r="T1079" i="4" s="1"/>
  <c r="F1080" i="4" s="1"/>
  <c r="N1080" i="4" s="1"/>
  <c r="G1080" i="4"/>
  <c r="H1080" i="4" l="1"/>
  <c r="R1079" i="4"/>
  <c r="V1079" i="4" s="1"/>
  <c r="J1080" i="4" s="1"/>
  <c r="Y1080" i="4" s="1"/>
  <c r="X1080" i="4"/>
  <c r="U1079" i="4"/>
  <c r="I1080" i="4" s="1"/>
  <c r="K1080" i="4" s="1"/>
  <c r="L1080" i="4" l="1"/>
  <c r="M1080" i="4" l="1"/>
  <c r="O1080" i="4" s="1"/>
  <c r="S1080" i="4" s="1"/>
  <c r="Q1080" i="4" l="1"/>
  <c r="T1080" i="4" s="1"/>
  <c r="F1081" i="4" s="1"/>
  <c r="N1081" i="4" s="1"/>
  <c r="G1081" i="4"/>
  <c r="H1081" i="4" l="1"/>
  <c r="R1080" i="4"/>
  <c r="V1080" i="4" s="1"/>
  <c r="J1081" i="4" s="1"/>
  <c r="Y1081" i="4" s="1"/>
  <c r="X1081" i="4"/>
  <c r="U1080" i="4"/>
  <c r="I1081" i="4" s="1"/>
  <c r="K1081" i="4" s="1"/>
  <c r="L1081" i="4" l="1"/>
  <c r="M1081" i="4" l="1"/>
  <c r="O1081" i="4" s="1"/>
  <c r="S1081" i="4" s="1"/>
  <c r="Q1081" i="4" l="1"/>
  <c r="T1081" i="4" s="1"/>
  <c r="F1082" i="4" s="1"/>
  <c r="N1082" i="4" s="1"/>
  <c r="G1082" i="4"/>
  <c r="H1082" i="4" l="1"/>
  <c r="R1081" i="4"/>
  <c r="V1081" i="4" s="1"/>
  <c r="J1082" i="4" s="1"/>
  <c r="Y1082" i="4" s="1"/>
  <c r="X1082" i="4"/>
  <c r="U1081" i="4"/>
  <c r="I1082" i="4" s="1"/>
  <c r="K1082" i="4" s="1"/>
  <c r="L1082" i="4" l="1"/>
  <c r="M1082" i="4" l="1"/>
  <c r="O1082" i="4" s="1"/>
  <c r="S1082" i="4" l="1"/>
  <c r="G1083" i="4" s="1"/>
  <c r="Q1082" i="4"/>
  <c r="T1082" i="4" s="1"/>
  <c r="F1083" i="4" s="1"/>
  <c r="N1083" i="4" s="1"/>
  <c r="H1083" i="4" l="1"/>
  <c r="R1082" i="4"/>
  <c r="V1082" i="4" s="1"/>
  <c r="J1083" i="4" s="1"/>
  <c r="Y1083" i="4" s="1"/>
  <c r="X1083" i="4"/>
  <c r="U1082" i="4"/>
  <c r="I1083" i="4" s="1"/>
  <c r="K1083" i="4" s="1"/>
  <c r="L1083" i="4" l="1"/>
  <c r="U1083" i="4"/>
  <c r="I1084" i="4" s="1"/>
  <c r="M1083" i="4" l="1"/>
  <c r="O1083" i="4" s="1"/>
  <c r="L1084" i="4"/>
  <c r="Q1083" i="4" l="1"/>
  <c r="T1083" i="4" s="1"/>
  <c r="F1084" i="4" s="1"/>
  <c r="N1084" i="4" s="1"/>
  <c r="S1083" i="4"/>
  <c r="G1084" i="4" s="1"/>
  <c r="K1084" i="4" l="1"/>
  <c r="M1084" i="4" s="1"/>
  <c r="O1084" i="4" s="1"/>
  <c r="H1084" i="4"/>
  <c r="R1083" i="4"/>
  <c r="V1083" i="4" s="1"/>
  <c r="J1084" i="4" s="1"/>
  <c r="Y1084" i="4" s="1"/>
  <c r="X1084" i="4"/>
  <c r="S1084" i="4" l="1"/>
  <c r="G1085" i="4" s="1"/>
  <c r="Q1084" i="4"/>
  <c r="T1084" i="4" s="1"/>
  <c r="F1085" i="4" s="1"/>
  <c r="N1085" i="4" s="1"/>
  <c r="U1084" i="4"/>
  <c r="I1085" i="4" s="1"/>
  <c r="R1084" i="4" l="1"/>
  <c r="V1084" i="4" s="1"/>
  <c r="J1085" i="4" s="1"/>
  <c r="Y1085" i="4" s="1"/>
  <c r="H1085" i="4"/>
  <c r="X1085" i="4"/>
  <c r="K1085" i="4"/>
  <c r="L1085" i="4"/>
  <c r="M1085" i="4" l="1"/>
  <c r="O1085" i="4" s="1"/>
  <c r="S1085" i="4" l="1"/>
  <c r="G1086" i="4" s="1"/>
  <c r="Q1085" i="4"/>
  <c r="T1085" i="4" s="1"/>
  <c r="F1086" i="4" s="1"/>
  <c r="N1086" i="4" s="1"/>
  <c r="U1085" i="4"/>
  <c r="I1086" i="4" s="1"/>
  <c r="K1086" i="4" l="1"/>
  <c r="H1086" i="4"/>
  <c r="X1086" i="4"/>
  <c r="R1085" i="4"/>
  <c r="V1085" i="4" s="1"/>
  <c r="J1086" i="4" s="1"/>
  <c r="Y1086" i="4" s="1"/>
  <c r="L1086" i="4"/>
  <c r="M1086" i="4" l="1"/>
  <c r="O1086" i="4" s="1"/>
  <c r="S1086" i="4" l="1"/>
  <c r="G1087" i="4" s="1"/>
  <c r="Q1086" i="4"/>
  <c r="T1086" i="4" s="1"/>
  <c r="F1087" i="4" s="1"/>
  <c r="N1087" i="4" s="1"/>
  <c r="H1087" i="4" l="1"/>
  <c r="X1087" i="4"/>
  <c r="R1086" i="4"/>
  <c r="V1086" i="4" s="1"/>
  <c r="J1087" i="4" s="1"/>
  <c r="Y1087" i="4" s="1"/>
  <c r="U1086" i="4"/>
  <c r="I1087" i="4" s="1"/>
  <c r="K1087" i="4" s="1"/>
  <c r="L1087" i="4" l="1"/>
  <c r="M1087" i="4" s="1"/>
  <c r="O1087" i="4" s="1"/>
  <c r="S1087" i="4" s="1"/>
  <c r="U1087" i="4"/>
  <c r="I1088" i="4" s="1"/>
  <c r="Q1087" i="4" l="1"/>
  <c r="T1087" i="4" s="1"/>
  <c r="F1088" i="4" s="1"/>
  <c r="N1088" i="4" s="1"/>
  <c r="G1088" i="4"/>
  <c r="L1088" i="4"/>
  <c r="H1088" i="4" l="1"/>
  <c r="K1088" i="4"/>
  <c r="M1088" i="4" s="1"/>
  <c r="O1088" i="4" s="1"/>
  <c r="Q1088" i="4" s="1"/>
  <c r="T1088" i="4" s="1"/>
  <c r="F1089" i="4" s="1"/>
  <c r="N1089" i="4" s="1"/>
  <c r="X1088" i="4"/>
  <c r="R1087" i="4"/>
  <c r="V1087" i="4" s="1"/>
  <c r="J1088" i="4" s="1"/>
  <c r="Y1088" i="4" s="1"/>
  <c r="S1088" i="4" l="1"/>
  <c r="G1089" i="4" s="1"/>
  <c r="X1089" i="4" s="1"/>
  <c r="H1089" i="4"/>
  <c r="R1088" i="4"/>
  <c r="V1088" i="4" s="1"/>
  <c r="J1089" i="4" s="1"/>
  <c r="U1088" i="4"/>
  <c r="I1089" i="4" s="1"/>
  <c r="K1089" i="4" s="1"/>
  <c r="Y1089" i="4" l="1"/>
  <c r="L1089" i="4"/>
  <c r="M1089" i="4" l="1"/>
  <c r="O1089" i="4" s="1"/>
  <c r="S1089" i="4" s="1"/>
  <c r="G1090" i="4" l="1"/>
  <c r="Q1089" i="4"/>
  <c r="T1089" i="4" s="1"/>
  <c r="F1090" i="4" s="1"/>
  <c r="N1090" i="4" s="1"/>
  <c r="H1090" i="4" l="1"/>
  <c r="R1089" i="4"/>
  <c r="X1090" i="4"/>
  <c r="U1089" i="4" l="1"/>
  <c r="I1090" i="4" s="1"/>
  <c r="K1090" i="4" s="1"/>
  <c r="V1089" i="4"/>
  <c r="J1090" i="4" s="1"/>
  <c r="Y1090" i="4" s="1"/>
  <c r="L1090" i="4" l="1"/>
  <c r="M1090" i="4" l="1"/>
  <c r="O1090" i="4" s="1"/>
  <c r="Q1090" i="4" l="1"/>
  <c r="T1090" i="4" s="1"/>
  <c r="F1091" i="4" s="1"/>
  <c r="N1091" i="4" s="1"/>
  <c r="S1090" i="4"/>
  <c r="G1091" i="4" s="1"/>
  <c r="U1090" i="4"/>
  <c r="I1091" i="4" s="1"/>
  <c r="X1091" i="4" l="1"/>
  <c r="R1090" i="4"/>
  <c r="V1090" i="4" s="1"/>
  <c r="J1091" i="4" s="1"/>
  <c r="Y1091" i="4" s="1"/>
  <c r="H1091" i="4"/>
  <c r="K1091" i="4"/>
  <c r="L1091" i="4"/>
  <c r="M1091" i="4" l="1"/>
  <c r="O1091" i="4" s="1"/>
  <c r="S1091" i="4" l="1"/>
  <c r="G1092" i="4" s="1"/>
  <c r="Q1091" i="4"/>
  <c r="T1091" i="4" s="1"/>
  <c r="F1092" i="4" s="1"/>
  <c r="N1092" i="4" s="1"/>
  <c r="U1091" i="4"/>
  <c r="I1092" i="4" s="1"/>
  <c r="K1092" i="4" l="1"/>
  <c r="H1092" i="4"/>
  <c r="X1092" i="4"/>
  <c r="R1091" i="4"/>
  <c r="V1091" i="4" s="1"/>
  <c r="J1092" i="4" s="1"/>
  <c r="Y1092" i="4" s="1"/>
  <c r="L1092" i="4"/>
  <c r="M1092" i="4" l="1"/>
  <c r="O1092" i="4" s="1"/>
  <c r="Q1092" i="4" s="1"/>
  <c r="T1092" i="4" s="1"/>
  <c r="F1093" i="4" s="1"/>
  <c r="N1093" i="4" s="1"/>
  <c r="S1092" i="4" l="1"/>
  <c r="G1093" i="4" s="1"/>
  <c r="X1093" i="4" s="1"/>
  <c r="H1093" i="4"/>
  <c r="R1092" i="4"/>
  <c r="V1092" i="4" s="1"/>
  <c r="J1093" i="4" s="1"/>
  <c r="U1092" i="4"/>
  <c r="I1093" i="4" s="1"/>
  <c r="K1093" i="4" s="1"/>
  <c r="Y1093" i="4" l="1"/>
  <c r="L1093" i="4"/>
  <c r="U1093" i="4"/>
  <c r="I1094" i="4" s="1"/>
  <c r="M1093" i="4" l="1"/>
  <c r="O1093" i="4" s="1"/>
  <c r="S1093" i="4" s="1"/>
  <c r="L1094" i="4"/>
  <c r="U1094" i="4"/>
  <c r="I1095" i="4" s="1"/>
  <c r="L1095" i="4" l="1"/>
  <c r="U1095" i="4"/>
  <c r="I1096" i="4" s="1"/>
  <c r="Q1093" i="4"/>
  <c r="T1093" i="4" s="1"/>
  <c r="F1094" i="4" s="1"/>
  <c r="N1094" i="4" s="1"/>
  <c r="G1094" i="4"/>
  <c r="H1094" i="4" l="1"/>
  <c r="K1094" i="4"/>
  <c r="M1094" i="4" s="1"/>
  <c r="O1094" i="4" s="1"/>
  <c r="R1093" i="4"/>
  <c r="V1093" i="4" s="1"/>
  <c r="J1094" i="4" s="1"/>
  <c r="Y1094" i="4" s="1"/>
  <c r="L1096" i="4"/>
  <c r="U1096" i="4"/>
  <c r="I1097" i="4" s="1"/>
  <c r="X1094" i="4"/>
  <c r="S1094" i="4" l="1"/>
  <c r="G1095" i="4" s="1"/>
  <c r="L1097" i="4"/>
  <c r="Q1094" i="4"/>
  <c r="T1094" i="4" s="1"/>
  <c r="F1095" i="4" s="1"/>
  <c r="N1095" i="4" s="1"/>
  <c r="H1095" i="4" l="1"/>
  <c r="K1095" i="4"/>
  <c r="M1095" i="4" s="1"/>
  <c r="O1095" i="4" s="1"/>
  <c r="X1095" i="4"/>
  <c r="R1094" i="4"/>
  <c r="V1094" i="4" s="1"/>
  <c r="J1095" i="4" s="1"/>
  <c r="Y1095" i="4" s="1"/>
  <c r="S1095" i="4" l="1"/>
  <c r="G1096" i="4" s="1"/>
  <c r="Q1095" i="4"/>
  <c r="T1095" i="4" s="1"/>
  <c r="F1096" i="4" s="1"/>
  <c r="N1096" i="4" s="1"/>
  <c r="H1096" i="4" l="1"/>
  <c r="K1096" i="4"/>
  <c r="M1096" i="4" s="1"/>
  <c r="O1096" i="4" s="1"/>
  <c r="R1095" i="4"/>
  <c r="V1095" i="4" s="1"/>
  <c r="J1096" i="4" s="1"/>
  <c r="X1096" i="4"/>
  <c r="S1096" i="4" l="1"/>
  <c r="G1097" i="4" s="1"/>
  <c r="Y1096" i="4"/>
  <c r="Q1096" i="4"/>
  <c r="T1096" i="4" s="1"/>
  <c r="F1097" i="4" s="1"/>
  <c r="N1097" i="4" s="1"/>
  <c r="H1097" i="4" l="1"/>
  <c r="K1097" i="4"/>
  <c r="M1097" i="4" s="1"/>
  <c r="O1097" i="4" s="1"/>
  <c r="R1096" i="4"/>
  <c r="V1096" i="4" s="1"/>
  <c r="J1097" i="4" s="1"/>
  <c r="Y1097" i="4" s="1"/>
  <c r="X1097" i="4"/>
  <c r="S1097" i="4" l="1"/>
  <c r="G1098" i="4" s="1"/>
  <c r="Q1097" i="4"/>
  <c r="T1097" i="4" s="1"/>
  <c r="F1098" i="4" s="1"/>
  <c r="N1098" i="4" s="1"/>
  <c r="H1098" i="4" l="1"/>
  <c r="X1098" i="4"/>
  <c r="R1097" i="4"/>
  <c r="V1097" i="4" s="1"/>
  <c r="J1098" i="4" s="1"/>
  <c r="Y1098" i="4" s="1"/>
  <c r="U1097" i="4"/>
  <c r="I1098" i="4" s="1"/>
  <c r="K1098" i="4" s="1"/>
  <c r="L1098" i="4" l="1"/>
  <c r="U1098" i="4"/>
  <c r="I1099" i="4" s="1"/>
  <c r="L1099" i="4" l="1"/>
  <c r="M1098" i="4"/>
  <c r="O1098" i="4" s="1"/>
  <c r="S1098" i="4" s="1"/>
  <c r="Q1098" i="4" l="1"/>
  <c r="T1098" i="4" s="1"/>
  <c r="F1099" i="4" s="1"/>
  <c r="N1099" i="4" s="1"/>
  <c r="G1099" i="4"/>
  <c r="H1099" i="4" l="1"/>
  <c r="K1099" i="4"/>
  <c r="M1099" i="4" s="1"/>
  <c r="O1099" i="4" s="1"/>
  <c r="R1098" i="4"/>
  <c r="V1098" i="4" s="1"/>
  <c r="J1099" i="4" s="1"/>
  <c r="Y1099" i="4" s="1"/>
  <c r="X1099" i="4"/>
  <c r="S1099" i="4" l="1"/>
  <c r="G1100" i="4" s="1"/>
  <c r="Q1099" i="4"/>
  <c r="T1099" i="4" s="1"/>
  <c r="F1100" i="4" s="1"/>
  <c r="N1100" i="4" s="1"/>
  <c r="H1100" i="4" l="1"/>
  <c r="R1099" i="4"/>
  <c r="X1100" i="4"/>
  <c r="U1099" i="4" l="1"/>
  <c r="I1100" i="4" s="1"/>
  <c r="K1100" i="4" s="1"/>
  <c r="V1099" i="4"/>
  <c r="J1100" i="4" s="1"/>
  <c r="Y1100" i="4" s="1"/>
  <c r="L1100" i="4" l="1"/>
  <c r="M1100" i="4" l="1"/>
  <c r="O1100" i="4" s="1"/>
  <c r="Q1100" i="4" l="1"/>
  <c r="T1100" i="4" s="1"/>
  <c r="F1101" i="4" s="1"/>
  <c r="N1101" i="4" s="1"/>
  <c r="S1100" i="4"/>
  <c r="G1101" i="4" s="1"/>
  <c r="U1100" i="4"/>
  <c r="I1101" i="4" s="1"/>
  <c r="X1101" i="4" l="1"/>
  <c r="K1101" i="4"/>
  <c r="R1100" i="4"/>
  <c r="V1100" i="4" s="1"/>
  <c r="J1101" i="4" s="1"/>
  <c r="Y1101" i="4" s="1"/>
  <c r="H1101" i="4"/>
  <c r="L1101" i="4"/>
  <c r="M1101" i="4" l="1"/>
  <c r="O1101" i="4" s="1"/>
  <c r="Q1101" i="4" l="1"/>
  <c r="T1101" i="4" s="1"/>
  <c r="F1102" i="4" s="1"/>
  <c r="N1102" i="4" s="1"/>
  <c r="S1101" i="4"/>
  <c r="G1102" i="4" s="1"/>
  <c r="X1102" i="4" l="1"/>
  <c r="R1101" i="4"/>
  <c r="V1101" i="4" s="1"/>
  <c r="J1102" i="4" s="1"/>
  <c r="Y1102" i="4" s="1"/>
  <c r="H1102" i="4"/>
  <c r="U1101" i="4"/>
  <c r="I1102" i="4" s="1"/>
  <c r="K1102" i="4" s="1"/>
  <c r="L1102" i="4" l="1"/>
  <c r="U1102" i="4"/>
  <c r="I1103" i="4" s="1"/>
  <c r="M1102" i="4" l="1"/>
  <c r="O1102" i="4" s="1"/>
  <c r="L1103" i="4"/>
  <c r="U1103" i="4"/>
  <c r="I1104" i="4" s="1"/>
  <c r="Q1102" i="4" l="1"/>
  <c r="T1102" i="4" s="1"/>
  <c r="F1103" i="4" s="1"/>
  <c r="N1103" i="4" s="1"/>
  <c r="S1102" i="4"/>
  <c r="G1103" i="4" s="1"/>
  <c r="L1104" i="4"/>
  <c r="X1103" i="4" l="1"/>
  <c r="R1102" i="4"/>
  <c r="V1102" i="4" s="1"/>
  <c r="J1103" i="4" s="1"/>
  <c r="Y1103" i="4" s="1"/>
  <c r="K1103" i="4"/>
  <c r="M1103" i="4" s="1"/>
  <c r="O1103" i="4" s="1"/>
  <c r="Q1103" i="4" s="1"/>
  <c r="T1103" i="4" s="1"/>
  <c r="F1104" i="4" s="1"/>
  <c r="N1104" i="4" s="1"/>
  <c r="H1103" i="4"/>
  <c r="K1104" i="4" l="1"/>
  <c r="M1104" i="4" s="1"/>
  <c r="O1104" i="4" s="1"/>
  <c r="H1104" i="4"/>
  <c r="R1103" i="4"/>
  <c r="V1103" i="4" s="1"/>
  <c r="J1104" i="4" s="1"/>
  <c r="S1103" i="4"/>
  <c r="G1104" i="4" s="1"/>
  <c r="X1104" i="4" s="1"/>
  <c r="U1104" i="4"/>
  <c r="I1105" i="4" s="1"/>
  <c r="Y1104" i="4" l="1"/>
  <c r="S1104" i="4"/>
  <c r="G1105" i="4" s="1"/>
  <c r="Q1104" i="4"/>
  <c r="T1104" i="4" s="1"/>
  <c r="F1105" i="4" s="1"/>
  <c r="N1105" i="4" s="1"/>
  <c r="L1105" i="4"/>
  <c r="K1105" i="4" l="1"/>
  <c r="M1105" i="4" s="1"/>
  <c r="O1105" i="4" s="1"/>
  <c r="R1104" i="4"/>
  <c r="V1104" i="4" s="1"/>
  <c r="J1105" i="4" s="1"/>
  <c r="Y1105" i="4" s="1"/>
  <c r="X1105" i="4"/>
  <c r="H1105" i="4"/>
  <c r="S1105" i="4" l="1"/>
  <c r="G1106" i="4" s="1"/>
  <c r="Q1105" i="4"/>
  <c r="T1105" i="4" s="1"/>
  <c r="F1106" i="4" s="1"/>
  <c r="N1106" i="4" s="1"/>
  <c r="H1106" i="4" l="1"/>
  <c r="X1106" i="4"/>
  <c r="R1105" i="4"/>
  <c r="V1105" i="4" s="1"/>
  <c r="J1106" i="4" s="1"/>
  <c r="Y1106" i="4" s="1"/>
  <c r="U1105" i="4"/>
  <c r="I1106" i="4" s="1"/>
  <c r="K1106" i="4" s="1"/>
  <c r="L1106" i="4" l="1"/>
  <c r="M1106" i="4" s="1"/>
  <c r="O1106" i="4" s="1"/>
  <c r="S1106" i="4" s="1"/>
  <c r="U1106" i="4"/>
  <c r="I1107" i="4" s="1"/>
  <c r="L1107" i="4" l="1"/>
  <c r="Q1106" i="4"/>
  <c r="T1106" i="4" s="1"/>
  <c r="F1107" i="4" s="1"/>
  <c r="N1107" i="4" s="1"/>
  <c r="G1107" i="4"/>
  <c r="H1107" i="4" l="1"/>
  <c r="K1107" i="4"/>
  <c r="M1107" i="4" s="1"/>
  <c r="O1107" i="4" s="1"/>
  <c r="X1107" i="4"/>
  <c r="R1106" i="4"/>
  <c r="V1106" i="4" s="1"/>
  <c r="J1107" i="4" s="1"/>
  <c r="Y1107" i="4" s="1"/>
  <c r="S1107" i="4" l="1"/>
  <c r="G1108" i="4" s="1"/>
  <c r="Q1107" i="4"/>
  <c r="T1107" i="4" s="1"/>
  <c r="F1108" i="4" s="1"/>
  <c r="N1108" i="4" s="1"/>
  <c r="H1108" i="4" l="1"/>
  <c r="R1107" i="4"/>
  <c r="V1107" i="4" s="1"/>
  <c r="J1108" i="4" s="1"/>
  <c r="Y1108" i="4" s="1"/>
  <c r="X1108" i="4"/>
  <c r="U1107" i="4"/>
  <c r="I1108" i="4" s="1"/>
  <c r="K1108" i="4" s="1"/>
  <c r="L1108" i="4" l="1"/>
  <c r="U1108" i="4"/>
  <c r="I1109" i="4" s="1"/>
  <c r="M1108" i="4" l="1"/>
  <c r="O1108" i="4" s="1"/>
  <c r="L1109" i="4"/>
  <c r="Q1108" i="4" l="1"/>
  <c r="T1108" i="4" s="1"/>
  <c r="F1109" i="4" s="1"/>
  <c r="N1109" i="4" s="1"/>
  <c r="S1108" i="4"/>
  <c r="G1109" i="4" s="1"/>
  <c r="R1108" i="4" l="1"/>
  <c r="V1108" i="4" s="1"/>
  <c r="J1109" i="4" s="1"/>
  <c r="Y1109" i="4" s="1"/>
  <c r="H1109" i="4"/>
  <c r="K1109" i="4"/>
  <c r="M1109" i="4" s="1"/>
  <c r="O1109" i="4" s="1"/>
  <c r="Q1109" i="4" s="1"/>
  <c r="T1109" i="4" s="1"/>
  <c r="F1110" i="4" s="1"/>
  <c r="N1110" i="4" s="1"/>
  <c r="X1109" i="4"/>
  <c r="U1109" i="4"/>
  <c r="I1110" i="4" s="1"/>
  <c r="S1109" i="4" l="1"/>
  <c r="G1110" i="4" s="1"/>
  <c r="X1110" i="4" s="1"/>
  <c r="H1110" i="4"/>
  <c r="K1110" i="4"/>
  <c r="R1109" i="4"/>
  <c r="V1109" i="4" s="1"/>
  <c r="J1110" i="4" s="1"/>
  <c r="L1110" i="4"/>
  <c r="Y1110" i="4" l="1"/>
  <c r="M1110" i="4"/>
  <c r="O1110" i="4" s="1"/>
  <c r="S1110" i="4" l="1"/>
  <c r="G1111" i="4" s="1"/>
  <c r="Q1110" i="4"/>
  <c r="T1110" i="4" s="1"/>
  <c r="F1111" i="4" s="1"/>
  <c r="N1111" i="4" s="1"/>
  <c r="U1110" i="4"/>
  <c r="I1111" i="4" s="1"/>
  <c r="K1111" i="4" l="1"/>
  <c r="H1111" i="4"/>
  <c r="X1111" i="4"/>
  <c r="R1110" i="4"/>
  <c r="V1110" i="4" s="1"/>
  <c r="J1111" i="4" s="1"/>
  <c r="Y1111" i="4" s="1"/>
  <c r="L1111" i="4"/>
  <c r="M1111" i="4" l="1"/>
  <c r="O1111" i="4" s="1"/>
  <c r="S1111" i="4" s="1"/>
  <c r="G1112" i="4" l="1"/>
  <c r="Q1111" i="4"/>
  <c r="T1111" i="4" s="1"/>
  <c r="F1112" i="4" s="1"/>
  <c r="N1112" i="4" s="1"/>
  <c r="H1112" i="4" l="1"/>
  <c r="R1111" i="4"/>
  <c r="X1112" i="4"/>
  <c r="U1111" i="4" l="1"/>
  <c r="I1112" i="4" s="1"/>
  <c r="K1112" i="4" s="1"/>
  <c r="V1111" i="4"/>
  <c r="J1112" i="4" s="1"/>
  <c r="Y1112" i="4" s="1"/>
  <c r="L1112" i="4" l="1"/>
  <c r="U1112" i="4"/>
  <c r="I1113" i="4" s="1"/>
  <c r="M1112" i="4" l="1"/>
  <c r="O1112" i="4" s="1"/>
  <c r="L1113" i="4"/>
  <c r="Q1112" i="4" l="1"/>
  <c r="T1112" i="4" s="1"/>
  <c r="F1113" i="4" s="1"/>
  <c r="N1113" i="4" s="1"/>
  <c r="S1112" i="4"/>
  <c r="G1113" i="4" s="1"/>
  <c r="X1113" i="4" l="1"/>
  <c r="K1113" i="4"/>
  <c r="M1113" i="4" s="1"/>
  <c r="O1113" i="4" s="1"/>
  <c r="H1113" i="4"/>
  <c r="R1112" i="4"/>
  <c r="V1112" i="4" s="1"/>
  <c r="J1113" i="4" s="1"/>
  <c r="Y1113" i="4" s="1"/>
  <c r="S1113" i="4" l="1"/>
  <c r="G1114" i="4" s="1"/>
  <c r="Q1113" i="4"/>
  <c r="T1113" i="4" s="1"/>
  <c r="F1114" i="4" s="1"/>
  <c r="N1114" i="4" s="1"/>
  <c r="U1113" i="4"/>
  <c r="I1114" i="4" s="1"/>
  <c r="R1113" i="4" l="1"/>
  <c r="V1113" i="4" s="1"/>
  <c r="J1114" i="4" s="1"/>
  <c r="Y1114" i="4" s="1"/>
  <c r="K1114" i="4"/>
  <c r="X1114" i="4"/>
  <c r="H1114" i="4"/>
  <c r="L1114" i="4"/>
  <c r="M1114" i="4" l="1"/>
  <c r="O1114" i="4" s="1"/>
  <c r="S1114" i="4" l="1"/>
  <c r="G1115" i="4" s="1"/>
  <c r="Q1114" i="4"/>
  <c r="T1114" i="4" s="1"/>
  <c r="F1115" i="4" s="1"/>
  <c r="N1115" i="4" s="1"/>
  <c r="H1115" i="4" l="1"/>
  <c r="X1115" i="4"/>
  <c r="R1114" i="4"/>
  <c r="V1114" i="4" s="1"/>
  <c r="J1115" i="4" s="1"/>
  <c r="Y1115" i="4" s="1"/>
  <c r="U1114" i="4"/>
  <c r="I1115" i="4" s="1"/>
  <c r="K1115" i="4" s="1"/>
  <c r="L1115" i="4" l="1"/>
  <c r="U1115" i="4"/>
  <c r="I1116" i="4" s="1"/>
  <c r="M1115" i="4" l="1"/>
  <c r="O1115" i="4" s="1"/>
  <c r="L1116" i="4"/>
  <c r="U1116" i="4"/>
  <c r="I1117" i="4" s="1"/>
  <c r="Q1115" i="4" l="1"/>
  <c r="T1115" i="4" s="1"/>
  <c r="F1116" i="4" s="1"/>
  <c r="N1116" i="4" s="1"/>
  <c r="S1115" i="4"/>
  <c r="G1116" i="4" s="1"/>
  <c r="L1117" i="4"/>
  <c r="U1117" i="4"/>
  <c r="I1118" i="4" s="1"/>
  <c r="K1116" i="4" l="1"/>
  <c r="M1116" i="4" s="1"/>
  <c r="O1116" i="4" s="1"/>
  <c r="Q1116" i="4" s="1"/>
  <c r="T1116" i="4" s="1"/>
  <c r="F1117" i="4" s="1"/>
  <c r="N1117" i="4" s="1"/>
  <c r="H1116" i="4"/>
  <c r="R1115" i="4"/>
  <c r="V1115" i="4" s="1"/>
  <c r="J1116" i="4" s="1"/>
  <c r="Y1116" i="4" s="1"/>
  <c r="X1116" i="4"/>
  <c r="L1118" i="4"/>
  <c r="U1118" i="4"/>
  <c r="I1119" i="4" s="1"/>
  <c r="S1116" i="4" l="1"/>
  <c r="G1117" i="4" s="1"/>
  <c r="X1117" i="4" s="1"/>
  <c r="H1117" i="4"/>
  <c r="K1117" i="4"/>
  <c r="M1117" i="4" s="1"/>
  <c r="O1117" i="4" s="1"/>
  <c r="L1119" i="4"/>
  <c r="U1119" i="4"/>
  <c r="I1120" i="4" s="1"/>
  <c r="R1116" i="4"/>
  <c r="V1116" i="4" s="1"/>
  <c r="J1117" i="4" s="1"/>
  <c r="Y1117" i="4" l="1"/>
  <c r="S1117" i="4"/>
  <c r="G1118" i="4" s="1"/>
  <c r="Q1117" i="4"/>
  <c r="T1117" i="4" s="1"/>
  <c r="F1118" i="4" s="1"/>
  <c r="N1118" i="4" s="1"/>
  <c r="L1120" i="4"/>
  <c r="U1120" i="4"/>
  <c r="I1121" i="4" s="1"/>
  <c r="H1118" i="4" l="1"/>
  <c r="K1118" i="4"/>
  <c r="M1118" i="4" s="1"/>
  <c r="O1118" i="4" s="1"/>
  <c r="X1118" i="4"/>
  <c r="R1117" i="4"/>
  <c r="V1117" i="4" s="1"/>
  <c r="J1118" i="4" s="1"/>
  <c r="Y1118" i="4" s="1"/>
  <c r="L1121" i="4"/>
  <c r="S1118" i="4" l="1"/>
  <c r="G1119" i="4" s="1"/>
  <c r="Q1118" i="4"/>
  <c r="T1118" i="4" s="1"/>
  <c r="F1119" i="4" s="1"/>
  <c r="N1119" i="4" s="1"/>
  <c r="H1119" i="4" l="1"/>
  <c r="K1119" i="4"/>
  <c r="M1119" i="4" s="1"/>
  <c r="O1119" i="4" s="1"/>
  <c r="R1118" i="4"/>
  <c r="V1118" i="4" s="1"/>
  <c r="J1119" i="4" s="1"/>
  <c r="Y1119" i="4" s="1"/>
  <c r="X1119" i="4"/>
  <c r="S1119" i="4" l="1"/>
  <c r="G1120" i="4" s="1"/>
  <c r="Q1119" i="4"/>
  <c r="T1119" i="4" s="1"/>
  <c r="F1120" i="4" s="1"/>
  <c r="N1120" i="4" s="1"/>
  <c r="H1120" i="4" l="1"/>
  <c r="K1120" i="4"/>
  <c r="M1120" i="4" s="1"/>
  <c r="O1120" i="4" s="1"/>
  <c r="X1120" i="4"/>
  <c r="R1119" i="4"/>
  <c r="V1119" i="4" s="1"/>
  <c r="J1120" i="4" s="1"/>
  <c r="Y1120" i="4" s="1"/>
  <c r="S1120" i="4" l="1"/>
  <c r="G1121" i="4" s="1"/>
  <c r="Q1120" i="4"/>
  <c r="T1120" i="4" s="1"/>
  <c r="F1121" i="4" s="1"/>
  <c r="N1121" i="4" s="1"/>
  <c r="H1121" i="4" l="1"/>
  <c r="K1121" i="4"/>
  <c r="M1121" i="4" s="1"/>
  <c r="O1121" i="4" s="1"/>
  <c r="R1120" i="4"/>
  <c r="V1120" i="4" s="1"/>
  <c r="J1121" i="4" s="1"/>
  <c r="Y1121" i="4" s="1"/>
  <c r="X1121" i="4"/>
  <c r="S1121" i="4" l="1"/>
  <c r="G1122" i="4" s="1"/>
  <c r="Q1121" i="4"/>
  <c r="T1121" i="4" s="1"/>
  <c r="F1122" i="4" s="1"/>
  <c r="N1122" i="4" s="1"/>
  <c r="H1122" i="4" l="1"/>
  <c r="X1122" i="4"/>
  <c r="R1121" i="4"/>
  <c r="V1121" i="4" s="1"/>
  <c r="J1122" i="4" s="1"/>
  <c r="Y1122" i="4" s="1"/>
  <c r="U1121" i="4"/>
  <c r="I1122" i="4" s="1"/>
  <c r="K1122" i="4" s="1"/>
  <c r="L1122" i="4" l="1"/>
  <c r="U1122" i="4"/>
  <c r="I1123" i="4" s="1"/>
  <c r="M1122" i="4" l="1"/>
  <c r="O1122" i="4" s="1"/>
  <c r="L1123" i="4"/>
  <c r="U1123" i="4"/>
  <c r="I1124" i="4" s="1"/>
  <c r="S1122" i="4" l="1"/>
  <c r="G1123" i="4" s="1"/>
  <c r="Q1122" i="4"/>
  <c r="T1122" i="4" s="1"/>
  <c r="F1123" i="4" s="1"/>
  <c r="N1123" i="4" s="1"/>
  <c r="L1124" i="4"/>
  <c r="U1124" i="4"/>
  <c r="I1125" i="4" s="1"/>
  <c r="H1123" i="4" l="1"/>
  <c r="K1123" i="4"/>
  <c r="M1123" i="4" s="1"/>
  <c r="O1123" i="4" s="1"/>
  <c r="Q1123" i="4" s="1"/>
  <c r="T1123" i="4" s="1"/>
  <c r="F1124" i="4" s="1"/>
  <c r="N1124" i="4" s="1"/>
  <c r="X1123" i="4"/>
  <c r="R1122" i="4"/>
  <c r="V1122" i="4" s="1"/>
  <c r="J1123" i="4" s="1"/>
  <c r="Y1123" i="4" s="1"/>
  <c r="L1125" i="4"/>
  <c r="U1125" i="4"/>
  <c r="I1126" i="4" s="1"/>
  <c r="S1123" i="4" l="1"/>
  <c r="G1124" i="4" s="1"/>
  <c r="X1124" i="4" s="1"/>
  <c r="H1124" i="4"/>
  <c r="K1124" i="4"/>
  <c r="M1124" i="4" s="1"/>
  <c r="O1124" i="4" s="1"/>
  <c r="R1123" i="4"/>
  <c r="V1123" i="4" s="1"/>
  <c r="J1124" i="4" s="1"/>
  <c r="L1126" i="4"/>
  <c r="U1126" i="4"/>
  <c r="I1127" i="4" s="1"/>
  <c r="Y1124" i="4" l="1"/>
  <c r="S1124" i="4"/>
  <c r="G1125" i="4" s="1"/>
  <c r="Q1124" i="4"/>
  <c r="T1124" i="4" s="1"/>
  <c r="F1125" i="4" s="1"/>
  <c r="N1125" i="4" s="1"/>
  <c r="L1127" i="4"/>
  <c r="U1127" i="4"/>
  <c r="I1128" i="4" s="1"/>
  <c r="H1125" i="4" l="1"/>
  <c r="K1125" i="4"/>
  <c r="M1125" i="4" s="1"/>
  <c r="O1125" i="4" s="1"/>
  <c r="Q1125" i="4" s="1"/>
  <c r="T1125" i="4" s="1"/>
  <c r="F1126" i="4" s="1"/>
  <c r="N1126" i="4" s="1"/>
  <c r="X1125" i="4"/>
  <c r="R1124" i="4"/>
  <c r="V1124" i="4" s="1"/>
  <c r="J1125" i="4" s="1"/>
  <c r="Y1125" i="4" s="1"/>
  <c r="L1128" i="4"/>
  <c r="U1128" i="4"/>
  <c r="I1129" i="4" s="1"/>
  <c r="S1125" i="4" l="1"/>
  <c r="G1126" i="4" s="1"/>
  <c r="X1126" i="4" s="1"/>
  <c r="H1126" i="4"/>
  <c r="K1126" i="4"/>
  <c r="M1126" i="4" s="1"/>
  <c r="O1126" i="4" s="1"/>
  <c r="R1125" i="4"/>
  <c r="V1125" i="4" s="1"/>
  <c r="J1126" i="4" s="1"/>
  <c r="L1129" i="4"/>
  <c r="U1129" i="4"/>
  <c r="I1130" i="4" s="1"/>
  <c r="S1126" i="4" l="1"/>
  <c r="G1127" i="4" s="1"/>
  <c r="Q1126" i="4"/>
  <c r="T1126" i="4" s="1"/>
  <c r="F1127" i="4" s="1"/>
  <c r="N1127" i="4" s="1"/>
  <c r="Y1126" i="4"/>
  <c r="L1130" i="4"/>
  <c r="U1130" i="4"/>
  <c r="I1131" i="4" s="1"/>
  <c r="H1127" i="4" l="1"/>
  <c r="K1127" i="4"/>
  <c r="M1127" i="4" s="1"/>
  <c r="O1127" i="4" s="1"/>
  <c r="Q1127" i="4" s="1"/>
  <c r="T1127" i="4" s="1"/>
  <c r="F1128" i="4" s="1"/>
  <c r="N1128" i="4" s="1"/>
  <c r="X1127" i="4"/>
  <c r="R1126" i="4"/>
  <c r="V1126" i="4" s="1"/>
  <c r="J1127" i="4" s="1"/>
  <c r="Y1127" i="4" s="1"/>
  <c r="L1131" i="4"/>
  <c r="U1131" i="4"/>
  <c r="I1132" i="4" s="1"/>
  <c r="S1127" i="4" l="1"/>
  <c r="G1128" i="4" s="1"/>
  <c r="X1128" i="4" s="1"/>
  <c r="H1128" i="4"/>
  <c r="K1128" i="4"/>
  <c r="M1128" i="4" s="1"/>
  <c r="O1128" i="4" s="1"/>
  <c r="R1127" i="4"/>
  <c r="V1127" i="4" s="1"/>
  <c r="J1128" i="4" s="1"/>
  <c r="L1132" i="4"/>
  <c r="U1132" i="4"/>
  <c r="I1133" i="4" s="1"/>
  <c r="Y1128" i="4" l="1"/>
  <c r="S1128" i="4"/>
  <c r="G1129" i="4" s="1"/>
  <c r="Q1128" i="4"/>
  <c r="T1128" i="4" s="1"/>
  <c r="F1129" i="4" s="1"/>
  <c r="N1129" i="4" s="1"/>
  <c r="L1133" i="4"/>
  <c r="U1133" i="4"/>
  <c r="I1134" i="4" s="1"/>
  <c r="R1128" i="4" l="1"/>
  <c r="V1128" i="4" s="1"/>
  <c r="J1129" i="4" s="1"/>
  <c r="Y1129" i="4" s="1"/>
  <c r="H1129" i="4"/>
  <c r="K1129" i="4"/>
  <c r="M1129" i="4" s="1"/>
  <c r="O1129" i="4" s="1"/>
  <c r="X1129" i="4"/>
  <c r="L1134" i="4"/>
  <c r="U1134" i="4"/>
  <c r="I1135" i="4" s="1"/>
  <c r="S1129" i="4" l="1"/>
  <c r="G1130" i="4" s="1"/>
  <c r="Q1129" i="4"/>
  <c r="T1129" i="4" s="1"/>
  <c r="F1130" i="4" s="1"/>
  <c r="N1130" i="4" s="1"/>
  <c r="L1135" i="4"/>
  <c r="U1135" i="4"/>
  <c r="I1136" i="4" s="1"/>
  <c r="H1130" i="4" l="1"/>
  <c r="R1129" i="4"/>
  <c r="V1129" i="4" s="1"/>
  <c r="J1130" i="4" s="1"/>
  <c r="Y1130" i="4" s="1"/>
  <c r="X1130" i="4"/>
  <c r="K1130" i="4"/>
  <c r="M1130" i="4" s="1"/>
  <c r="O1130" i="4" s="1"/>
  <c r="Q1130" i="4" s="1"/>
  <c r="T1130" i="4" s="1"/>
  <c r="F1131" i="4" s="1"/>
  <c r="N1131" i="4" s="1"/>
  <c r="L1136" i="4"/>
  <c r="U1136" i="4"/>
  <c r="I1137" i="4" s="1"/>
  <c r="S1130" i="4" l="1"/>
  <c r="G1131" i="4" s="1"/>
  <c r="X1131" i="4" s="1"/>
  <c r="H1131" i="4"/>
  <c r="K1131" i="4"/>
  <c r="M1131" i="4" s="1"/>
  <c r="O1131" i="4" s="1"/>
  <c r="R1130" i="4"/>
  <c r="V1130" i="4" s="1"/>
  <c r="J1131" i="4" s="1"/>
  <c r="L1137" i="4"/>
  <c r="U1137" i="4"/>
  <c r="I1138" i="4" s="1"/>
  <c r="Y1131" i="4" l="1"/>
  <c r="S1131" i="4"/>
  <c r="G1132" i="4" s="1"/>
  <c r="Q1131" i="4"/>
  <c r="T1131" i="4" s="1"/>
  <c r="F1132" i="4" s="1"/>
  <c r="N1132" i="4" s="1"/>
  <c r="L1138" i="4"/>
  <c r="U1138" i="4"/>
  <c r="I1139" i="4" s="1"/>
  <c r="H1132" i="4" l="1"/>
  <c r="K1132" i="4"/>
  <c r="M1132" i="4" s="1"/>
  <c r="O1132" i="4" s="1"/>
  <c r="X1132" i="4"/>
  <c r="R1131" i="4"/>
  <c r="V1131" i="4" s="1"/>
  <c r="J1132" i="4" s="1"/>
  <c r="Y1132" i="4" s="1"/>
  <c r="L1139" i="4"/>
  <c r="U1139" i="4"/>
  <c r="I1140" i="4" s="1"/>
  <c r="S1132" i="4" l="1"/>
  <c r="G1133" i="4" s="1"/>
  <c r="L1140" i="4"/>
  <c r="U1140" i="4"/>
  <c r="I1141" i="4" s="1"/>
  <c r="Q1132" i="4"/>
  <c r="T1132" i="4" s="1"/>
  <c r="F1133" i="4" s="1"/>
  <c r="N1133" i="4" s="1"/>
  <c r="H1133" i="4" l="1"/>
  <c r="K1133" i="4"/>
  <c r="M1133" i="4" s="1"/>
  <c r="O1133" i="4" s="1"/>
  <c r="X1133" i="4"/>
  <c r="L1141" i="4"/>
  <c r="U1141" i="4"/>
  <c r="I1142" i="4" s="1"/>
  <c r="R1132" i="4"/>
  <c r="V1132" i="4" s="1"/>
  <c r="J1133" i="4" s="1"/>
  <c r="Y1133" i="4" s="1"/>
  <c r="S1133" i="4" l="1"/>
  <c r="G1134" i="4" s="1"/>
  <c r="Q1133" i="4"/>
  <c r="T1133" i="4" s="1"/>
  <c r="F1134" i="4" s="1"/>
  <c r="N1134" i="4" s="1"/>
  <c r="L1142" i="4"/>
  <c r="U1142" i="4"/>
  <c r="I1143" i="4" s="1"/>
  <c r="H1134" i="4" l="1"/>
  <c r="K1134" i="4"/>
  <c r="M1134" i="4" s="1"/>
  <c r="O1134" i="4" s="1"/>
  <c r="X1134" i="4"/>
  <c r="R1133" i="4"/>
  <c r="V1133" i="4" s="1"/>
  <c r="J1134" i="4" s="1"/>
  <c r="Y1134" i="4" s="1"/>
  <c r="L1143" i="4"/>
  <c r="U1143" i="4"/>
  <c r="I1144" i="4" s="1"/>
  <c r="S1134" i="4" l="1"/>
  <c r="G1135" i="4" s="1"/>
  <c r="L1144" i="4"/>
  <c r="U1144" i="4"/>
  <c r="I1145" i="4" s="1"/>
  <c r="Q1134" i="4"/>
  <c r="T1134" i="4" s="1"/>
  <c r="F1135" i="4" s="1"/>
  <c r="N1135" i="4" s="1"/>
  <c r="H1135" i="4" l="1"/>
  <c r="K1135" i="4"/>
  <c r="M1135" i="4" s="1"/>
  <c r="O1135" i="4" s="1"/>
  <c r="R1134" i="4"/>
  <c r="V1134" i="4" s="1"/>
  <c r="J1135" i="4" s="1"/>
  <c r="Y1135" i="4" s="1"/>
  <c r="L1145" i="4"/>
  <c r="U1145" i="4"/>
  <c r="I1146" i="4" s="1"/>
  <c r="X1135" i="4"/>
  <c r="S1135" i="4" l="1"/>
  <c r="G1136" i="4" s="1"/>
  <c r="L1146" i="4"/>
  <c r="U1146" i="4"/>
  <c r="I1147" i="4" s="1"/>
  <c r="Q1135" i="4"/>
  <c r="T1135" i="4" s="1"/>
  <c r="F1136" i="4" s="1"/>
  <c r="N1136" i="4" s="1"/>
  <c r="H1136" i="4" l="1"/>
  <c r="K1136" i="4"/>
  <c r="M1136" i="4" s="1"/>
  <c r="O1136" i="4" s="1"/>
  <c r="R1135" i="4"/>
  <c r="V1135" i="4" s="1"/>
  <c r="J1136" i="4" s="1"/>
  <c r="Y1136" i="4" s="1"/>
  <c r="L1147" i="4"/>
  <c r="U1147" i="4"/>
  <c r="I1148" i="4" s="1"/>
  <c r="X1136" i="4"/>
  <c r="S1136" i="4" l="1"/>
  <c r="G1137" i="4" s="1"/>
  <c r="L1148" i="4"/>
  <c r="U1148" i="4"/>
  <c r="I1149" i="4" s="1"/>
  <c r="Q1136" i="4"/>
  <c r="T1136" i="4" s="1"/>
  <c r="F1137" i="4" s="1"/>
  <c r="N1137" i="4" s="1"/>
  <c r="H1137" i="4" l="1"/>
  <c r="K1137" i="4"/>
  <c r="M1137" i="4" s="1"/>
  <c r="O1137" i="4" s="1"/>
  <c r="R1136" i="4"/>
  <c r="V1136" i="4" s="1"/>
  <c r="J1137" i="4" s="1"/>
  <c r="Y1137" i="4" s="1"/>
  <c r="L1149" i="4"/>
  <c r="U1149" i="4"/>
  <c r="I1150" i="4" s="1"/>
  <c r="X1137" i="4"/>
  <c r="S1137" i="4" l="1"/>
  <c r="G1138" i="4" s="1"/>
  <c r="U1150" i="4"/>
  <c r="I1151" i="4" s="1"/>
  <c r="L1150" i="4"/>
  <c r="Q1137" i="4"/>
  <c r="T1137" i="4" s="1"/>
  <c r="F1138" i="4" s="1"/>
  <c r="N1138" i="4" s="1"/>
  <c r="H1138" i="4" l="1"/>
  <c r="K1138" i="4"/>
  <c r="M1138" i="4" s="1"/>
  <c r="O1138" i="4" s="1"/>
  <c r="L1151" i="4"/>
  <c r="R1137" i="4"/>
  <c r="V1137" i="4" s="1"/>
  <c r="J1138" i="4" s="1"/>
  <c r="Y1138" i="4" s="1"/>
  <c r="X1138" i="4"/>
  <c r="S1138" i="4" l="1"/>
  <c r="G1139" i="4" s="1"/>
  <c r="Q1138" i="4"/>
  <c r="T1138" i="4" s="1"/>
  <c r="F1139" i="4" s="1"/>
  <c r="N1139" i="4" s="1"/>
  <c r="U1151" i="4"/>
  <c r="I1152" i="4" s="1"/>
  <c r="L1152" i="4" l="1"/>
  <c r="H1139" i="4"/>
  <c r="K1139" i="4"/>
  <c r="M1139" i="4" s="1"/>
  <c r="O1139" i="4" s="1"/>
  <c r="X1139" i="4"/>
  <c r="R1138" i="4"/>
  <c r="V1138" i="4" s="1"/>
  <c r="J1139" i="4" s="1"/>
  <c r="Y1139" i="4" s="1"/>
  <c r="S1139" i="4" l="1"/>
  <c r="G1140" i="4" s="1"/>
  <c r="Q1139" i="4"/>
  <c r="T1139" i="4" s="1"/>
  <c r="F1140" i="4" s="1"/>
  <c r="N1140" i="4" s="1"/>
  <c r="H1140" i="4" l="1"/>
  <c r="K1140" i="4"/>
  <c r="M1140" i="4" s="1"/>
  <c r="O1140" i="4" s="1"/>
  <c r="X1140" i="4"/>
  <c r="R1139" i="4"/>
  <c r="V1139" i="4" s="1"/>
  <c r="J1140" i="4" s="1"/>
  <c r="Y1140" i="4" s="1"/>
  <c r="S1140" i="4" l="1"/>
  <c r="G1141" i="4" s="1"/>
  <c r="Q1140" i="4"/>
  <c r="T1140" i="4" s="1"/>
  <c r="F1141" i="4" s="1"/>
  <c r="N1141" i="4" s="1"/>
  <c r="U1152" i="4"/>
  <c r="I1153" i="4" s="1"/>
  <c r="L1153" i="4" l="1"/>
  <c r="H1141" i="4"/>
  <c r="K1141" i="4"/>
  <c r="M1141" i="4" s="1"/>
  <c r="O1141" i="4" s="1"/>
  <c r="R1140" i="4"/>
  <c r="V1140" i="4" s="1"/>
  <c r="J1141" i="4" s="1"/>
  <c r="Y1141" i="4" s="1"/>
  <c r="X1141" i="4"/>
  <c r="S1141" i="4" l="1"/>
  <c r="G1142" i="4" s="1"/>
  <c r="Q1141" i="4"/>
  <c r="T1141" i="4" s="1"/>
  <c r="F1142" i="4" s="1"/>
  <c r="N1142" i="4" s="1"/>
  <c r="H1142" i="4" l="1"/>
  <c r="K1142" i="4"/>
  <c r="M1142" i="4" s="1"/>
  <c r="O1142" i="4" s="1"/>
  <c r="R1141" i="4"/>
  <c r="V1141" i="4" s="1"/>
  <c r="J1142" i="4" s="1"/>
  <c r="Y1142" i="4" s="1"/>
  <c r="X1142" i="4"/>
  <c r="S1142" i="4" l="1"/>
  <c r="G1143" i="4" s="1"/>
  <c r="Q1142" i="4"/>
  <c r="T1142" i="4" s="1"/>
  <c r="F1143" i="4" s="1"/>
  <c r="N1143" i="4" s="1"/>
  <c r="U1153" i="4"/>
  <c r="I1154" i="4" s="1"/>
  <c r="L1154" i="4" l="1"/>
  <c r="H1143" i="4"/>
  <c r="K1143" i="4"/>
  <c r="M1143" i="4" s="1"/>
  <c r="O1143" i="4" s="1"/>
  <c r="R1142" i="4"/>
  <c r="V1142" i="4" s="1"/>
  <c r="J1143" i="4" s="1"/>
  <c r="Y1143" i="4" s="1"/>
  <c r="X1143" i="4"/>
  <c r="S1143" i="4" l="1"/>
  <c r="G1144" i="4" s="1"/>
  <c r="Q1143" i="4"/>
  <c r="T1143" i="4" s="1"/>
  <c r="F1144" i="4" s="1"/>
  <c r="N1144" i="4" s="1"/>
  <c r="H1144" i="4" l="1"/>
  <c r="K1144" i="4"/>
  <c r="M1144" i="4" s="1"/>
  <c r="O1144" i="4" s="1"/>
  <c r="X1144" i="4"/>
  <c r="R1143" i="4"/>
  <c r="V1143" i="4" s="1"/>
  <c r="J1144" i="4" s="1"/>
  <c r="Y1144" i="4" s="1"/>
  <c r="U1154" i="4"/>
  <c r="I1155" i="4" s="1"/>
  <c r="S1144" i="4" l="1"/>
  <c r="G1145" i="4" s="1"/>
  <c r="Q1144" i="4"/>
  <c r="T1144" i="4" s="1"/>
  <c r="F1145" i="4" s="1"/>
  <c r="N1145" i="4" s="1"/>
  <c r="L1155" i="4"/>
  <c r="H1145" i="4" l="1"/>
  <c r="K1145" i="4"/>
  <c r="M1145" i="4" s="1"/>
  <c r="O1145" i="4" s="1"/>
  <c r="R1144" i="4"/>
  <c r="V1144" i="4" s="1"/>
  <c r="J1145" i="4" s="1"/>
  <c r="Y1145" i="4" s="1"/>
  <c r="X1145" i="4"/>
  <c r="S1145" i="4" l="1"/>
  <c r="G1146" i="4" s="1"/>
  <c r="Q1145" i="4"/>
  <c r="T1145" i="4" s="1"/>
  <c r="F1146" i="4" s="1"/>
  <c r="N1146" i="4" s="1"/>
  <c r="H1146" i="4" l="1"/>
  <c r="K1146" i="4"/>
  <c r="M1146" i="4" s="1"/>
  <c r="O1146" i="4" s="1"/>
  <c r="R1145" i="4"/>
  <c r="V1145" i="4" s="1"/>
  <c r="J1146" i="4" s="1"/>
  <c r="Y1146" i="4" s="1"/>
  <c r="X1146" i="4"/>
  <c r="S1146" i="4" l="1"/>
  <c r="G1147" i="4" s="1"/>
  <c r="Q1146" i="4"/>
  <c r="T1146" i="4" s="1"/>
  <c r="F1147" i="4" s="1"/>
  <c r="N1147" i="4" s="1"/>
  <c r="U1155" i="4"/>
  <c r="I1156" i="4" s="1"/>
  <c r="H1147" i="4" l="1"/>
  <c r="K1147" i="4"/>
  <c r="M1147" i="4" s="1"/>
  <c r="O1147" i="4" s="1"/>
  <c r="X1147" i="4"/>
  <c r="R1146" i="4"/>
  <c r="V1146" i="4" s="1"/>
  <c r="J1147" i="4" s="1"/>
  <c r="Y1147" i="4" s="1"/>
  <c r="L1156" i="4"/>
  <c r="S1147" i="4" l="1"/>
  <c r="G1148" i="4" s="1"/>
  <c r="Q1147" i="4"/>
  <c r="T1147" i="4" s="1"/>
  <c r="F1148" i="4" s="1"/>
  <c r="N1148" i="4" s="1"/>
  <c r="H1148" i="4" l="1"/>
  <c r="K1148" i="4"/>
  <c r="M1148" i="4" s="1"/>
  <c r="O1148" i="4" s="1"/>
  <c r="R1147" i="4"/>
  <c r="V1147" i="4" s="1"/>
  <c r="J1148" i="4" s="1"/>
  <c r="Y1148" i="4" s="1"/>
  <c r="X1148" i="4"/>
  <c r="S1148" i="4" l="1"/>
  <c r="G1149" i="4" s="1"/>
  <c r="Q1148" i="4"/>
  <c r="T1148" i="4" s="1"/>
  <c r="F1149" i="4" s="1"/>
  <c r="N1149" i="4" s="1"/>
  <c r="U1156" i="4"/>
  <c r="I1157" i="4" s="1"/>
  <c r="L1157" i="4" l="1"/>
  <c r="H1149" i="4"/>
  <c r="K1149" i="4"/>
  <c r="M1149" i="4" s="1"/>
  <c r="O1149" i="4" s="1"/>
  <c r="R1148" i="4"/>
  <c r="V1148" i="4" s="1"/>
  <c r="J1149" i="4" s="1"/>
  <c r="Y1149" i="4" s="1"/>
  <c r="X1149" i="4"/>
  <c r="S1149" i="4" l="1"/>
  <c r="G1150" i="4" s="1"/>
  <c r="Q1149" i="4"/>
  <c r="T1149" i="4" s="1"/>
  <c r="F1150" i="4" s="1"/>
  <c r="N1150" i="4" s="1"/>
  <c r="H1150" i="4" l="1"/>
  <c r="K1150" i="4"/>
  <c r="M1150" i="4" s="1"/>
  <c r="O1150" i="4" s="1"/>
  <c r="R1149" i="4"/>
  <c r="V1149" i="4" s="1"/>
  <c r="J1150" i="4" s="1"/>
  <c r="Y1150" i="4" s="1"/>
  <c r="X1150" i="4"/>
  <c r="U1157" i="4"/>
  <c r="I1158" i="4" s="1"/>
  <c r="S1150" i="4" l="1"/>
  <c r="G1151" i="4" s="1"/>
  <c r="L1158" i="4"/>
  <c r="Q1150" i="4"/>
  <c r="T1150" i="4" s="1"/>
  <c r="F1151" i="4" s="1"/>
  <c r="N1151" i="4" s="1"/>
  <c r="H1151" i="4" l="1"/>
  <c r="K1151" i="4"/>
  <c r="M1151" i="4" s="1"/>
  <c r="O1151" i="4" s="1"/>
  <c r="R1150" i="4"/>
  <c r="V1150" i="4" s="1"/>
  <c r="J1151" i="4" s="1"/>
  <c r="Y1151" i="4" s="1"/>
  <c r="X1151" i="4"/>
  <c r="S1151" i="4" l="1"/>
  <c r="G1152" i="4" s="1"/>
  <c r="Q1151" i="4"/>
  <c r="T1151" i="4" s="1"/>
  <c r="F1152" i="4" s="1"/>
  <c r="N1152" i="4" s="1"/>
  <c r="U1158" i="4"/>
  <c r="I1159" i="4" s="1"/>
  <c r="L1159" i="4" l="1"/>
  <c r="H1152" i="4"/>
  <c r="K1152" i="4"/>
  <c r="M1152" i="4" s="1"/>
  <c r="O1152" i="4" s="1"/>
  <c r="R1151" i="4"/>
  <c r="V1151" i="4" s="1"/>
  <c r="J1152" i="4" s="1"/>
  <c r="Y1152" i="4" s="1"/>
  <c r="X1152" i="4"/>
  <c r="S1152" i="4" l="1"/>
  <c r="G1153" i="4" s="1"/>
  <c r="Q1152" i="4"/>
  <c r="T1152" i="4" s="1"/>
  <c r="F1153" i="4" s="1"/>
  <c r="N1153" i="4" s="1"/>
  <c r="H1153" i="4" l="1"/>
  <c r="K1153" i="4"/>
  <c r="M1153" i="4" s="1"/>
  <c r="O1153" i="4" s="1"/>
  <c r="X1153" i="4"/>
  <c r="R1152" i="4"/>
  <c r="V1152" i="4" s="1"/>
  <c r="J1153" i="4" s="1"/>
  <c r="Y1153" i="4" s="1"/>
  <c r="U1159" i="4"/>
  <c r="I1160" i="4" s="1"/>
  <c r="S1153" i="4" l="1"/>
  <c r="G1154" i="4" s="1"/>
  <c r="Q1153" i="4"/>
  <c r="T1153" i="4" s="1"/>
  <c r="F1154" i="4" s="1"/>
  <c r="N1154" i="4" s="1"/>
  <c r="L1160" i="4"/>
  <c r="H1154" i="4" l="1"/>
  <c r="K1154" i="4"/>
  <c r="M1154" i="4" s="1"/>
  <c r="O1154" i="4" s="1"/>
  <c r="X1154" i="4"/>
  <c r="R1153" i="4"/>
  <c r="V1153" i="4" s="1"/>
  <c r="J1154" i="4" s="1"/>
  <c r="Y1154" i="4" s="1"/>
  <c r="S1154" i="4" l="1"/>
  <c r="G1155" i="4" s="1"/>
  <c r="Q1154" i="4"/>
  <c r="T1154" i="4" s="1"/>
  <c r="F1155" i="4" s="1"/>
  <c r="N1155" i="4" s="1"/>
  <c r="H1155" i="4" l="1"/>
  <c r="K1155" i="4"/>
  <c r="M1155" i="4" s="1"/>
  <c r="O1155" i="4" s="1"/>
  <c r="X1155" i="4"/>
  <c r="R1154" i="4"/>
  <c r="V1154" i="4" s="1"/>
  <c r="J1155" i="4" s="1"/>
  <c r="Y1155" i="4" s="1"/>
  <c r="U1160" i="4"/>
  <c r="I1161" i="4" s="1"/>
  <c r="S1155" i="4" l="1"/>
  <c r="G1156" i="4" s="1"/>
  <c r="Q1155" i="4"/>
  <c r="T1155" i="4" s="1"/>
  <c r="F1156" i="4" s="1"/>
  <c r="N1156" i="4" s="1"/>
  <c r="L1161" i="4"/>
  <c r="H1156" i="4" l="1"/>
  <c r="K1156" i="4"/>
  <c r="M1156" i="4" s="1"/>
  <c r="O1156" i="4" s="1"/>
  <c r="R1155" i="4"/>
  <c r="V1155" i="4" s="1"/>
  <c r="J1156" i="4" s="1"/>
  <c r="Y1156" i="4" s="1"/>
  <c r="X1156" i="4"/>
  <c r="S1156" i="4" l="1"/>
  <c r="G1157" i="4" s="1"/>
  <c r="Q1156" i="4"/>
  <c r="T1156" i="4" s="1"/>
  <c r="F1157" i="4" s="1"/>
  <c r="N1157" i="4" s="1"/>
  <c r="H1157" i="4" l="1"/>
  <c r="K1157" i="4"/>
  <c r="M1157" i="4" s="1"/>
  <c r="O1157" i="4" s="1"/>
  <c r="X1157" i="4"/>
  <c r="R1156" i="4"/>
  <c r="V1156" i="4" s="1"/>
  <c r="J1157" i="4" s="1"/>
  <c r="Y1157" i="4" s="1"/>
  <c r="U1161" i="4"/>
  <c r="I1162" i="4" s="1"/>
  <c r="S1157" i="4" l="1"/>
  <c r="G1158" i="4" s="1"/>
  <c r="Q1157" i="4"/>
  <c r="T1157" i="4" s="1"/>
  <c r="F1158" i="4" s="1"/>
  <c r="N1158" i="4" s="1"/>
  <c r="L1162" i="4"/>
  <c r="H1158" i="4" l="1"/>
  <c r="K1158" i="4"/>
  <c r="M1158" i="4" s="1"/>
  <c r="O1158" i="4" s="1"/>
  <c r="X1158" i="4"/>
  <c r="R1157" i="4"/>
  <c r="V1157" i="4" s="1"/>
  <c r="J1158" i="4" s="1"/>
  <c r="Y1158" i="4" s="1"/>
  <c r="S1158" i="4" l="1"/>
  <c r="G1159" i="4" s="1"/>
  <c r="Q1158" i="4"/>
  <c r="T1158" i="4" s="1"/>
  <c r="F1159" i="4" s="1"/>
  <c r="N1159" i="4" s="1"/>
  <c r="H1159" i="4" l="1"/>
  <c r="K1159" i="4"/>
  <c r="M1159" i="4" s="1"/>
  <c r="O1159" i="4" s="1"/>
  <c r="R1158" i="4"/>
  <c r="V1158" i="4" s="1"/>
  <c r="J1159" i="4" s="1"/>
  <c r="Y1159" i="4" s="1"/>
  <c r="X1159" i="4"/>
  <c r="S1159" i="4" l="1"/>
  <c r="G1160" i="4" s="1"/>
  <c r="Q1159" i="4"/>
  <c r="T1159" i="4" s="1"/>
  <c r="F1160" i="4" s="1"/>
  <c r="N1160" i="4" s="1"/>
  <c r="U1162" i="4"/>
  <c r="I1163" i="4" s="1"/>
  <c r="H1160" i="4" l="1"/>
  <c r="K1160" i="4"/>
  <c r="M1160" i="4" s="1"/>
  <c r="O1160" i="4" s="1"/>
  <c r="R1159" i="4"/>
  <c r="V1159" i="4" s="1"/>
  <c r="J1160" i="4" s="1"/>
  <c r="Y1160" i="4" s="1"/>
  <c r="X1160" i="4"/>
  <c r="L1163" i="4"/>
  <c r="S1160" i="4" l="1"/>
  <c r="G1161" i="4" s="1"/>
  <c r="Q1160" i="4"/>
  <c r="T1160" i="4" s="1"/>
  <c r="F1161" i="4" s="1"/>
  <c r="N1161" i="4" s="1"/>
  <c r="H1161" i="4" l="1"/>
  <c r="K1161" i="4"/>
  <c r="M1161" i="4" s="1"/>
  <c r="O1161" i="4" s="1"/>
  <c r="X1161" i="4"/>
  <c r="R1160" i="4"/>
  <c r="V1160" i="4" s="1"/>
  <c r="J1161" i="4" s="1"/>
  <c r="Y1161" i="4" s="1"/>
  <c r="S1161" i="4" l="1"/>
  <c r="G1162" i="4" s="1"/>
  <c r="Q1161" i="4"/>
  <c r="T1161" i="4" s="1"/>
  <c r="F1162" i="4" s="1"/>
  <c r="N1162" i="4" s="1"/>
  <c r="U1163" i="4"/>
  <c r="I1164" i="4" s="1"/>
  <c r="L1164" i="4" l="1"/>
  <c r="H1162" i="4"/>
  <c r="K1162" i="4"/>
  <c r="M1162" i="4" s="1"/>
  <c r="O1162" i="4" s="1"/>
  <c r="X1162" i="4"/>
  <c r="R1161" i="4"/>
  <c r="V1161" i="4" s="1"/>
  <c r="J1162" i="4" s="1"/>
  <c r="Y1162" i="4" s="1"/>
  <c r="S1162" i="4" l="1"/>
  <c r="G1163" i="4" s="1"/>
  <c r="Q1162" i="4"/>
  <c r="T1162" i="4" s="1"/>
  <c r="F1163" i="4" s="1"/>
  <c r="N1163" i="4" s="1"/>
  <c r="H1163" i="4" l="1"/>
  <c r="K1163" i="4"/>
  <c r="M1163" i="4" s="1"/>
  <c r="O1163" i="4" s="1"/>
  <c r="R1162" i="4"/>
  <c r="V1162" i="4" s="1"/>
  <c r="J1163" i="4" s="1"/>
  <c r="Y1163" i="4" s="1"/>
  <c r="X1163" i="4"/>
  <c r="U1164" i="4"/>
  <c r="I1165" i="4" s="1"/>
  <c r="S1163" i="4" l="1"/>
  <c r="G1164" i="4" s="1"/>
  <c r="L1165" i="4"/>
  <c r="Q1163" i="4"/>
  <c r="T1163" i="4" s="1"/>
  <c r="F1164" i="4" s="1"/>
  <c r="N1164" i="4" s="1"/>
  <c r="H1164" i="4" l="1"/>
  <c r="K1164" i="4"/>
  <c r="M1164" i="4" s="1"/>
  <c r="O1164" i="4" s="1"/>
  <c r="R1163" i="4"/>
  <c r="V1163" i="4" s="1"/>
  <c r="J1164" i="4" s="1"/>
  <c r="Y1164" i="4" s="1"/>
  <c r="X1164" i="4"/>
  <c r="S1164" i="4" l="1"/>
  <c r="G1165" i="4" s="1"/>
  <c r="Q1164" i="4"/>
  <c r="T1164" i="4" s="1"/>
  <c r="F1165" i="4" s="1"/>
  <c r="N1165" i="4" s="1"/>
  <c r="U1165" i="4"/>
  <c r="I1166" i="4" s="1"/>
  <c r="H1165" i="4" l="1"/>
  <c r="K1165" i="4"/>
  <c r="M1165" i="4" s="1"/>
  <c r="O1165" i="4" s="1"/>
  <c r="R1164" i="4"/>
  <c r="V1164" i="4" s="1"/>
  <c r="J1165" i="4" s="1"/>
  <c r="Y1165" i="4" s="1"/>
  <c r="X1165" i="4"/>
  <c r="L1166" i="4"/>
  <c r="S1165" i="4" l="1"/>
  <c r="G1166" i="4" s="1"/>
  <c r="Q1165" i="4"/>
  <c r="T1165" i="4" s="1"/>
  <c r="F1166" i="4" s="1"/>
  <c r="N1166" i="4" s="1"/>
  <c r="H1166" i="4" l="1"/>
  <c r="K1166" i="4"/>
  <c r="M1166" i="4" s="1"/>
  <c r="O1166" i="4" s="1"/>
  <c r="Q1166" i="4" s="1"/>
  <c r="T1166" i="4" s="1"/>
  <c r="F1167" i="4" s="1"/>
  <c r="N1167" i="4" s="1"/>
  <c r="R1165" i="4"/>
  <c r="V1165" i="4" s="1"/>
  <c r="J1166" i="4" s="1"/>
  <c r="Y1166" i="4" s="1"/>
  <c r="X1166" i="4"/>
  <c r="S1166" i="4" l="1"/>
  <c r="G1167" i="4" s="1"/>
  <c r="X1167" i="4" s="1"/>
  <c r="H1167" i="4"/>
  <c r="R1166" i="4"/>
  <c r="V1166" i="4" s="1"/>
  <c r="J1167" i="4" s="1"/>
  <c r="U1166" i="4"/>
  <c r="I1167" i="4" s="1"/>
  <c r="K1167" i="4" s="1"/>
  <c r="Y1167" i="4" l="1"/>
  <c r="L1167" i="4"/>
  <c r="M1167" i="4" s="1"/>
  <c r="O1167" i="4" s="1"/>
  <c r="Q1167" i="4" s="1"/>
  <c r="T1167" i="4" s="1"/>
  <c r="F1168" i="4" s="1"/>
  <c r="N1168" i="4" s="1"/>
  <c r="S1167" i="4" l="1"/>
  <c r="G1168" i="4" s="1"/>
  <c r="X1168" i="4" s="1"/>
  <c r="H1168" i="4"/>
  <c r="R1167" i="4"/>
  <c r="V1167" i="4" s="1"/>
  <c r="J1168" i="4" s="1"/>
  <c r="U1167" i="4" l="1"/>
  <c r="I1168" i="4" s="1"/>
  <c r="Y1168" i="4"/>
  <c r="L1168" i="4" l="1"/>
  <c r="K1168" i="4"/>
  <c r="M1168" i="4" l="1"/>
  <c r="O1168" i="4" s="1"/>
  <c r="Q1168" i="4" s="1"/>
  <c r="T1168" i="4" s="1"/>
  <c r="F1169" i="4" s="1"/>
  <c r="N1169" i="4" s="1"/>
  <c r="R1168" i="4" l="1"/>
  <c r="V1168" i="4" s="1"/>
  <c r="J1169" i="4" s="1"/>
  <c r="S1168" i="4"/>
  <c r="G1169" i="4" s="1"/>
  <c r="X1169" i="4" s="1"/>
  <c r="H1169" i="4"/>
  <c r="U1168" i="4"/>
  <c r="I1169" i="4" s="1"/>
  <c r="Y1169" i="4" l="1"/>
  <c r="L1169" i="4"/>
  <c r="K1169" i="4"/>
  <c r="M1169" i="4" l="1"/>
  <c r="O1169" i="4" s="1"/>
  <c r="Q1169" i="4" s="1"/>
  <c r="T1169" i="4" s="1"/>
  <c r="F1170" i="4" s="1"/>
  <c r="N1170" i="4" s="1"/>
  <c r="R1169" i="4" l="1"/>
  <c r="V1169" i="4" s="1"/>
  <c r="J1170" i="4" s="1"/>
  <c r="S1169" i="4"/>
  <c r="G1170" i="4" s="1"/>
  <c r="X1170" i="4" s="1"/>
  <c r="H1170" i="4"/>
  <c r="U1169" i="4"/>
  <c r="I1170" i="4" s="1"/>
  <c r="K1170" i="4" s="1"/>
  <c r="Y1170" i="4" l="1"/>
  <c r="L1170" i="4"/>
  <c r="M1170" i="4" l="1"/>
  <c r="O1170" i="4" s="1"/>
  <c r="S1170" i="4" s="1"/>
  <c r="Q1170" i="4" l="1"/>
  <c r="T1170" i="4" s="1"/>
  <c r="F1171" i="4" s="1"/>
  <c r="N1171" i="4" s="1"/>
  <c r="G1171" i="4"/>
  <c r="H1171" i="4" l="1"/>
  <c r="R1170" i="4"/>
  <c r="V1170" i="4" s="1"/>
  <c r="J1171" i="4" s="1"/>
  <c r="Y1171" i="4" s="1"/>
  <c r="X1171" i="4"/>
  <c r="U1170" i="4" l="1"/>
  <c r="I1171" i="4" s="1"/>
  <c r="L1171" i="4" l="1"/>
  <c r="K1171" i="4"/>
  <c r="M1171" i="4" l="1"/>
  <c r="O1171" i="4" s="1"/>
  <c r="Q1171" i="4" s="1"/>
  <c r="T1171" i="4" s="1"/>
  <c r="F1172" i="4" s="1"/>
  <c r="N1172" i="4" s="1"/>
  <c r="S1171" i="4" l="1"/>
  <c r="G1172" i="4" s="1"/>
  <c r="X1172" i="4" s="1"/>
  <c r="H1172" i="4"/>
  <c r="R1171" i="4"/>
  <c r="V1171" i="4" l="1"/>
  <c r="J1172" i="4" s="1"/>
  <c r="Y1172" i="4" s="1"/>
  <c r="U1171" i="4"/>
  <c r="I1172" i="4" s="1"/>
  <c r="K1172" i="4" s="1"/>
  <c r="L1172" i="4" l="1"/>
  <c r="M1172" i="4" l="1"/>
  <c r="O1172" i="4" s="1"/>
  <c r="S1172" i="4" s="1"/>
  <c r="Q1172" i="4" l="1"/>
  <c r="T1172" i="4" s="1"/>
  <c r="F1173" i="4" s="1"/>
  <c r="N1173" i="4" s="1"/>
  <c r="G1173" i="4"/>
  <c r="H1173" i="4" l="1"/>
  <c r="X1173" i="4"/>
  <c r="R1172" i="4"/>
  <c r="V1172" i="4" l="1"/>
  <c r="J1173" i="4" s="1"/>
  <c r="Y1173" i="4" s="1"/>
  <c r="U1172" i="4"/>
  <c r="I1173" i="4" s="1"/>
  <c r="K1173" i="4" s="1"/>
  <c r="L1173" i="4" l="1"/>
  <c r="M1173" i="4" l="1"/>
  <c r="O1173" i="4" s="1"/>
  <c r="S1173" i="4" s="1"/>
  <c r="Q1173" i="4" l="1"/>
  <c r="T1173" i="4" s="1"/>
  <c r="F1174" i="4" s="1"/>
  <c r="N1174" i="4" s="1"/>
  <c r="G1174" i="4"/>
  <c r="H1174" i="4" l="1"/>
  <c r="R1173" i="4"/>
  <c r="X1174" i="4"/>
  <c r="U1173" i="4" l="1"/>
  <c r="I1174" i="4" s="1"/>
  <c r="V1173" i="4"/>
  <c r="J1174" i="4" s="1"/>
  <c r="Y1174" i="4" s="1"/>
  <c r="L1174" i="4" l="1"/>
  <c r="K1174" i="4"/>
  <c r="M1174" i="4" l="1"/>
  <c r="O1174" i="4" s="1"/>
  <c r="S1174" i="4" s="1"/>
  <c r="G1175" i="4" s="1"/>
  <c r="Q1174" i="4" l="1"/>
  <c r="T1174" i="4" s="1"/>
  <c r="F1175" i="4" s="1"/>
  <c r="N1175" i="4" s="1"/>
  <c r="X1175" i="4" l="1"/>
  <c r="R1174" i="4"/>
  <c r="V1174" i="4" s="1"/>
  <c r="J1175" i="4" s="1"/>
  <c r="Y1175" i="4" s="1"/>
  <c r="H1175" i="4"/>
  <c r="U1174" i="4"/>
  <c r="I1175" i="4" s="1"/>
  <c r="L1175" i="4" l="1"/>
  <c r="K1175" i="4"/>
  <c r="M1175" i="4" l="1"/>
  <c r="O1175" i="4" s="1"/>
  <c r="Q1175" i="4" s="1"/>
  <c r="T1175" i="4" s="1"/>
  <c r="F1176" i="4" s="1"/>
  <c r="N1176" i="4" s="1"/>
  <c r="S1175" i="4" l="1"/>
  <c r="G1176" i="4" s="1"/>
  <c r="X1176" i="4" s="1"/>
  <c r="R1175" i="4"/>
  <c r="V1175" i="4" s="1"/>
  <c r="J1176" i="4" s="1"/>
  <c r="H1176" i="4"/>
  <c r="U1175" i="4"/>
  <c r="I1176" i="4" s="1"/>
  <c r="K1176" i="4" s="1"/>
  <c r="Y1176" i="4" l="1"/>
  <c r="L1176" i="4"/>
  <c r="M1176" i="4" s="1"/>
  <c r="O1176" i="4" s="1"/>
  <c r="Q1176" i="4" l="1"/>
  <c r="T1176" i="4" s="1"/>
  <c r="F1177" i="4" s="1"/>
  <c r="N1177" i="4" s="1"/>
  <c r="S1176" i="4"/>
  <c r="G1177" i="4" s="1"/>
  <c r="R1176" i="4" l="1"/>
  <c r="V1176" i="4" s="1"/>
  <c r="J1177" i="4" s="1"/>
  <c r="Y1177" i="4" s="1"/>
  <c r="H1177" i="4"/>
  <c r="U1176" i="4"/>
  <c r="I1177" i="4" s="1"/>
  <c r="X1177" i="4"/>
  <c r="L1177" i="4" l="1"/>
  <c r="K1177" i="4"/>
  <c r="M1177" i="4" l="1"/>
  <c r="O1177" i="4" s="1"/>
  <c r="Q1177" i="4" s="1"/>
  <c r="T1177" i="4" s="1"/>
  <c r="F1178" i="4" s="1"/>
  <c r="N1178" i="4" s="1"/>
  <c r="R1177" i="4" l="1"/>
  <c r="V1177" i="4" s="1"/>
  <c r="J1178" i="4" s="1"/>
  <c r="S1177" i="4"/>
  <c r="G1178" i="4" s="1"/>
  <c r="X1178" i="4" s="1"/>
  <c r="H1178" i="4"/>
  <c r="U1177" i="4"/>
  <c r="I1178" i="4" s="1"/>
  <c r="Y1178" i="4" l="1"/>
  <c r="L1178" i="4"/>
  <c r="K1178" i="4"/>
  <c r="M1178" i="4" l="1"/>
  <c r="O1178" i="4" s="1"/>
  <c r="S1178" i="4" s="1"/>
  <c r="G1179" i="4" s="1"/>
  <c r="Q1178" i="4" l="1"/>
  <c r="R1178" i="4" s="1"/>
  <c r="U1178" i="4" s="1"/>
  <c r="I1179" i="4" s="1"/>
  <c r="L1179" i="4" s="1"/>
  <c r="T1178" i="4" l="1"/>
  <c r="F1179" i="4" s="1"/>
  <c r="N1179" i="4" s="1"/>
  <c r="V1178" i="4"/>
  <c r="J1179" i="4" s="1"/>
  <c r="K1179" i="4" l="1"/>
  <c r="M1179" i="4" s="1"/>
  <c r="O1179" i="4" s="1"/>
  <c r="Q1179" i="4" s="1"/>
  <c r="T1179" i="4" s="1"/>
  <c r="F1180" i="4" s="1"/>
  <c r="N1180" i="4" s="1"/>
  <c r="Y1179" i="4"/>
  <c r="X1179" i="4"/>
  <c r="H1179" i="4"/>
  <c r="R1179" i="4" l="1"/>
  <c r="V1179" i="4" s="1"/>
  <c r="J1180" i="4" s="1"/>
  <c r="H1180" i="4"/>
  <c r="S1179" i="4"/>
  <c r="G1180" i="4" s="1"/>
  <c r="X1180" i="4" s="1"/>
  <c r="U1179" i="4"/>
  <c r="I1180" i="4" s="1"/>
  <c r="Y1180" i="4" l="1"/>
  <c r="L1180" i="4"/>
  <c r="K1180" i="4"/>
  <c r="M1180" i="4" l="1"/>
  <c r="O1180" i="4" s="1"/>
  <c r="S1180" i="4" s="1"/>
  <c r="G1181" i="4" s="1"/>
  <c r="U1180" i="4"/>
  <c r="I1181" i="4" s="1"/>
  <c r="Q1180" i="4" l="1"/>
  <c r="T1180" i="4" s="1"/>
  <c r="F1181" i="4" s="1"/>
  <c r="N1181" i="4" s="1"/>
  <c r="L1181" i="4"/>
  <c r="K1181" i="4" l="1"/>
  <c r="M1181" i="4" s="1"/>
  <c r="O1181" i="4" s="1"/>
  <c r="Q1181" i="4" s="1"/>
  <c r="T1181" i="4" s="1"/>
  <c r="F1182" i="4" s="1"/>
  <c r="N1182" i="4" s="1"/>
  <c r="R1180" i="4"/>
  <c r="V1180" i="4" s="1"/>
  <c r="J1181" i="4" s="1"/>
  <c r="Y1181" i="4" s="1"/>
  <c r="H1181" i="4"/>
  <c r="X1181" i="4"/>
  <c r="S1181" i="4" l="1"/>
  <c r="G1182" i="4" s="1"/>
  <c r="X1182" i="4" s="1"/>
  <c r="H1182" i="4"/>
  <c r="R1181" i="4"/>
  <c r="U1181" i="4" l="1"/>
  <c r="I1182" i="4" s="1"/>
  <c r="V1181" i="4"/>
  <c r="J1182" i="4" s="1"/>
  <c r="Y1182" i="4" s="1"/>
  <c r="L1182" i="4" l="1"/>
  <c r="K1182" i="4"/>
  <c r="M1182" i="4" l="1"/>
  <c r="O1182" i="4" s="1"/>
  <c r="S1182" i="4" s="1"/>
  <c r="G1183" i="4" s="1"/>
  <c r="Q1182" i="4" l="1"/>
  <c r="T1182" i="4" s="1"/>
  <c r="F1183" i="4" s="1"/>
  <c r="N1183" i="4" s="1"/>
  <c r="R1182" i="4" l="1"/>
  <c r="V1182" i="4" s="1"/>
  <c r="J1183" i="4" s="1"/>
  <c r="Y1183" i="4" s="1"/>
  <c r="X1183" i="4"/>
  <c r="H1183" i="4"/>
  <c r="U1182" i="4"/>
  <c r="I1183" i="4" s="1"/>
  <c r="K1183" i="4" s="1"/>
  <c r="L1183" i="4" l="1"/>
  <c r="M1183" i="4" l="1"/>
  <c r="O1183" i="4" s="1"/>
  <c r="S1183" i="4" l="1"/>
  <c r="G1184" i="4" s="1"/>
  <c r="Q1183" i="4"/>
  <c r="T1183" i="4" s="1"/>
  <c r="F1184" i="4" s="1"/>
  <c r="N1184" i="4" s="1"/>
  <c r="H1184" i="4" l="1"/>
  <c r="X1184" i="4"/>
  <c r="R1183" i="4"/>
  <c r="V1183" i="4" l="1"/>
  <c r="J1184" i="4" s="1"/>
  <c r="Y1184" i="4" s="1"/>
  <c r="U1183" i="4"/>
  <c r="I1184" i="4" s="1"/>
  <c r="K1184" i="4" s="1"/>
  <c r="L1184" i="4" l="1"/>
  <c r="M1184" i="4" l="1"/>
  <c r="O1184" i="4" s="1"/>
  <c r="Q1184" i="4" l="1"/>
  <c r="T1184" i="4" s="1"/>
  <c r="F1185" i="4" s="1"/>
  <c r="N1185" i="4" s="1"/>
  <c r="S1184" i="4"/>
  <c r="G1185" i="4" s="1"/>
  <c r="R1184" i="4" l="1"/>
  <c r="V1184" i="4" s="1"/>
  <c r="J1185" i="4" s="1"/>
  <c r="Y1185" i="4" s="1"/>
  <c r="H1185" i="4"/>
  <c r="X1185" i="4"/>
  <c r="U1184" i="4"/>
  <c r="I1185" i="4" s="1"/>
  <c r="K1185" i="4" s="1"/>
  <c r="L1185" i="4" l="1"/>
  <c r="M1185" i="4" l="1"/>
  <c r="O1185" i="4" s="1"/>
  <c r="Q1185" i="4" l="1"/>
  <c r="T1185" i="4" s="1"/>
  <c r="F1186" i="4" s="1"/>
  <c r="N1186" i="4" s="1"/>
  <c r="S1185" i="4"/>
  <c r="G1186" i="4" s="1"/>
  <c r="R1185" i="4" l="1"/>
  <c r="V1185" i="4" s="1"/>
  <c r="J1186" i="4" s="1"/>
  <c r="Y1186" i="4" s="1"/>
  <c r="X1186" i="4"/>
  <c r="H1186" i="4"/>
  <c r="U1185" i="4"/>
  <c r="I1186" i="4" s="1"/>
  <c r="K1186" i="4" s="1"/>
  <c r="L1186" i="4" l="1"/>
  <c r="M1186" i="4" l="1"/>
  <c r="O1186" i="4" s="1"/>
  <c r="S1186" i="4" s="1"/>
  <c r="G1187" i="4" l="1"/>
  <c r="Q1186" i="4"/>
  <c r="T1186" i="4" s="1"/>
  <c r="F1187" i="4" s="1"/>
  <c r="N1187" i="4" s="1"/>
  <c r="H1187" i="4" l="1"/>
  <c r="R1186" i="4"/>
  <c r="X1187" i="4"/>
  <c r="U1186" i="4" l="1"/>
  <c r="I1187" i="4" s="1"/>
  <c r="K1187" i="4" s="1"/>
  <c r="V1186" i="4"/>
  <c r="J1187" i="4" s="1"/>
  <c r="Y1187" i="4" s="1"/>
  <c r="L1187" i="4" l="1"/>
  <c r="M1187" i="4" s="1"/>
  <c r="O1187" i="4" s="1"/>
  <c r="S1187" i="4" l="1"/>
  <c r="G1188" i="4" s="1"/>
  <c r="Q1187" i="4"/>
  <c r="T1187" i="4" s="1"/>
  <c r="F1188" i="4" s="1"/>
  <c r="N1188" i="4" s="1"/>
  <c r="H1188" i="4" l="1"/>
  <c r="X1188" i="4"/>
  <c r="R1187" i="4"/>
  <c r="U1187" i="4" l="1"/>
  <c r="I1188" i="4" s="1"/>
  <c r="V1187" i="4"/>
  <c r="J1188" i="4" s="1"/>
  <c r="Y1188" i="4" s="1"/>
  <c r="L1188" i="4" l="1"/>
  <c r="K1188" i="4"/>
  <c r="M1188" i="4" l="1"/>
  <c r="O1188" i="4" s="1"/>
  <c r="Q1188" i="4" s="1"/>
  <c r="T1188" i="4" s="1"/>
  <c r="F1189" i="4" s="1"/>
  <c r="N1189" i="4" s="1"/>
  <c r="U1188" i="4"/>
  <c r="I1189" i="4" s="1"/>
  <c r="S1188" i="4" l="1"/>
  <c r="G1189" i="4" s="1"/>
  <c r="X1189" i="4" s="1"/>
  <c r="R1188" i="4"/>
  <c r="V1188" i="4" s="1"/>
  <c r="J1189" i="4" s="1"/>
  <c r="H1189" i="4"/>
  <c r="L1189" i="4"/>
  <c r="K1189" i="4"/>
  <c r="Y1189" i="4" l="1"/>
  <c r="M1189" i="4"/>
  <c r="O1189" i="4" s="1"/>
  <c r="Q1189" i="4" s="1"/>
  <c r="T1189" i="4" s="1"/>
  <c r="F1190" i="4" s="1"/>
  <c r="N1190" i="4" s="1"/>
  <c r="H1190" i="4" l="1"/>
  <c r="R1189" i="4"/>
  <c r="V1189" i="4" s="1"/>
  <c r="J1190" i="4" s="1"/>
  <c r="S1189" i="4"/>
  <c r="G1190" i="4" s="1"/>
  <c r="X1190" i="4" s="1"/>
  <c r="U1189" i="4"/>
  <c r="I1190" i="4" s="1"/>
  <c r="K1190" i="4" s="1"/>
  <c r="Y1190" i="4" l="1"/>
  <c r="L1190" i="4"/>
  <c r="M1190" i="4" s="1"/>
  <c r="O1190" i="4" s="1"/>
  <c r="S1190" i="4" s="1"/>
  <c r="Q1190" i="4" l="1"/>
  <c r="T1190" i="4" s="1"/>
  <c r="F1191" i="4" s="1"/>
  <c r="N1191" i="4" s="1"/>
  <c r="G1191" i="4"/>
  <c r="H1191" i="4" l="1"/>
  <c r="R1190" i="4"/>
  <c r="X1191" i="4"/>
  <c r="V1190" i="4" l="1"/>
  <c r="J1191" i="4" s="1"/>
  <c r="Y1191" i="4" s="1"/>
  <c r="U1190" i="4"/>
  <c r="I1191" i="4" s="1"/>
  <c r="K1191" i="4" s="1"/>
  <c r="L1191" i="4" l="1"/>
  <c r="M1191" i="4" l="1"/>
  <c r="O1191" i="4" s="1"/>
  <c r="S1191" i="4" s="1"/>
  <c r="Q1191" i="4" l="1"/>
  <c r="T1191" i="4" s="1"/>
  <c r="F1192" i="4" s="1"/>
  <c r="N1192" i="4" s="1"/>
  <c r="G1192" i="4"/>
  <c r="H1192" i="4" l="1"/>
  <c r="X1192" i="4"/>
  <c r="R1191" i="4"/>
  <c r="V1191" i="4" l="1"/>
  <c r="J1192" i="4" s="1"/>
  <c r="Y1192" i="4" s="1"/>
  <c r="U1191" i="4"/>
  <c r="I1192" i="4" s="1"/>
  <c r="K1192" i="4" s="1"/>
  <c r="L1192" i="4" l="1"/>
  <c r="M1192" i="4" l="1"/>
  <c r="O1192" i="4" s="1"/>
  <c r="S1192" i="4" s="1"/>
  <c r="Q1192" i="4" l="1"/>
  <c r="T1192" i="4" s="1"/>
  <c r="F1193" i="4" s="1"/>
  <c r="N1193" i="4" s="1"/>
  <c r="G1193" i="4"/>
  <c r="H1193" i="4" l="1"/>
  <c r="R1192" i="4"/>
  <c r="X1193" i="4"/>
  <c r="V1192" i="4" l="1"/>
  <c r="J1193" i="4" s="1"/>
  <c r="Y1193" i="4" s="1"/>
  <c r="U1192" i="4"/>
  <c r="I1193" i="4" s="1"/>
  <c r="K1193" i="4" s="1"/>
  <c r="L1193" i="4" l="1"/>
  <c r="M1193" i="4" l="1"/>
  <c r="O1193" i="4" s="1"/>
  <c r="Q1193" i="4" l="1"/>
  <c r="T1193" i="4" s="1"/>
  <c r="F1194" i="4" s="1"/>
  <c r="N1194" i="4" s="1"/>
  <c r="S1193" i="4"/>
  <c r="G1194" i="4" s="1"/>
  <c r="R1193" i="4" l="1"/>
  <c r="V1193" i="4" s="1"/>
  <c r="J1194" i="4" s="1"/>
  <c r="Y1194" i="4" s="1"/>
  <c r="X1194" i="4"/>
  <c r="H1194" i="4"/>
  <c r="U1193" i="4"/>
  <c r="I1194" i="4" s="1"/>
  <c r="L1194" i="4" l="1"/>
  <c r="K1194" i="4"/>
  <c r="M1194" i="4" l="1"/>
  <c r="O1194" i="4" s="1"/>
  <c r="Q1194" i="4" s="1"/>
  <c r="T1194" i="4" l="1"/>
  <c r="F1195" i="4" s="1"/>
  <c r="N1195" i="4" s="1"/>
  <c r="R1194" i="4"/>
  <c r="V1194" i="4" s="1"/>
  <c r="J1195" i="4" s="1"/>
  <c r="S1194" i="4"/>
  <c r="G1195" i="4" s="1"/>
  <c r="U1194" i="4"/>
  <c r="I1195" i="4" s="1"/>
  <c r="X1195" i="4" l="1"/>
  <c r="Y1195" i="4"/>
  <c r="H1195" i="4"/>
  <c r="L1195" i="4"/>
  <c r="K1195" i="4"/>
  <c r="M1195" i="4" l="1"/>
  <c r="O1195" i="4" s="1"/>
  <c r="S1195" i="4" s="1"/>
  <c r="G1196" i="4" s="1"/>
  <c r="Q1195" i="4" l="1"/>
  <c r="T1195" i="4" s="1"/>
  <c r="F1196" i="4" s="1"/>
  <c r="N1196" i="4" s="1"/>
  <c r="H1196" i="4" l="1"/>
  <c r="X1196" i="4"/>
  <c r="R1195" i="4"/>
  <c r="V1195" i="4" s="1"/>
  <c r="J1196" i="4" s="1"/>
  <c r="Y1196" i="4" s="1"/>
  <c r="U1195" i="4"/>
  <c r="I1196" i="4" s="1"/>
  <c r="L1196" i="4" l="1"/>
  <c r="K1196" i="4"/>
  <c r="M1196" i="4" l="1"/>
  <c r="O1196" i="4" s="1"/>
  <c r="S1196" i="4" s="1"/>
  <c r="G1197" i="4" s="1"/>
  <c r="Q1196" i="4" l="1"/>
  <c r="T1196" i="4" s="1"/>
  <c r="F1197" i="4" s="1"/>
  <c r="N1197" i="4" s="1"/>
  <c r="R1196" i="4" l="1"/>
  <c r="U1196" i="4" s="1"/>
  <c r="I1197" i="4" s="1"/>
  <c r="K1197" i="4" s="1"/>
  <c r="H1197" i="4"/>
  <c r="X1197" i="4"/>
  <c r="L1197" i="4" l="1"/>
  <c r="M1197" i="4" s="1"/>
  <c r="O1197" i="4" s="1"/>
  <c r="S1197" i="4" s="1"/>
  <c r="V1196" i="4"/>
  <c r="J1197" i="4" s="1"/>
  <c r="Y1197" i="4" s="1"/>
  <c r="G1198" i="4" l="1"/>
  <c r="Q1197" i="4"/>
  <c r="T1197" i="4" s="1"/>
  <c r="F1198" i="4" s="1"/>
  <c r="N1198" i="4" s="1"/>
  <c r="H1198" i="4" l="1"/>
  <c r="R1197" i="4"/>
  <c r="U1197" i="4" s="1"/>
  <c r="I1198" i="4" s="1"/>
  <c r="K1198" i="4" s="1"/>
  <c r="X1198" i="4"/>
  <c r="V1197" i="4" l="1"/>
  <c r="J1198" i="4" s="1"/>
  <c r="Y1198" i="4" s="1"/>
  <c r="L1198" i="4"/>
  <c r="M1198" i="4" l="1"/>
  <c r="O1198" i="4" s="1"/>
  <c r="S1198" i="4" s="1"/>
  <c r="Q1198" i="4" l="1"/>
  <c r="T1198" i="4" s="1"/>
  <c r="F1199" i="4" s="1"/>
  <c r="N1199" i="4" s="1"/>
  <c r="G1199" i="4"/>
  <c r="H1199" i="4" l="1"/>
  <c r="X1199" i="4"/>
  <c r="R1198" i="4"/>
  <c r="U1198" i="4" s="1"/>
  <c r="I1199" i="4" s="1"/>
  <c r="K1199" i="4" s="1"/>
  <c r="V1198" i="4" l="1"/>
  <c r="J1199" i="4" s="1"/>
  <c r="Y1199" i="4" s="1"/>
  <c r="L1199" i="4"/>
  <c r="M1199" i="4" l="1"/>
  <c r="O1199" i="4" s="1"/>
  <c r="S1199" i="4" s="1"/>
  <c r="Q1199" i="4" l="1"/>
  <c r="T1199" i="4" s="1"/>
  <c r="F1200" i="4" s="1"/>
  <c r="N1200" i="4" s="1"/>
  <c r="G1200" i="4"/>
  <c r="H1200" i="4" l="1"/>
  <c r="X1200" i="4"/>
  <c r="R1199" i="4"/>
  <c r="U1199" i="4" l="1"/>
  <c r="I1200" i="4" s="1"/>
  <c r="V1199" i="4"/>
  <c r="J1200" i="4" s="1"/>
  <c r="Y1200" i="4" s="1"/>
  <c r="L1200" i="4" l="1"/>
  <c r="K1200" i="4"/>
  <c r="M1200" i="4" l="1"/>
  <c r="O1200" i="4" s="1"/>
  <c r="Q1200" i="4" s="1"/>
  <c r="T1200" i="4" s="1"/>
  <c r="F1201" i="4" s="1"/>
  <c r="N1201" i="4" s="1"/>
  <c r="S1200" i="4" l="1"/>
  <c r="G1201" i="4" s="1"/>
  <c r="X1201" i="4" s="1"/>
  <c r="R1200" i="4"/>
  <c r="V1200" i="4" s="1"/>
  <c r="J1201" i="4" s="1"/>
  <c r="H1201" i="4"/>
  <c r="U1200" i="4"/>
  <c r="I1201" i="4" s="1"/>
  <c r="K1201" i="4" s="1"/>
  <c r="Y1201" i="4" l="1"/>
  <c r="L1201" i="4"/>
  <c r="M1201" i="4" l="1"/>
  <c r="O1201" i="4" s="1"/>
  <c r="S1201" i="4" s="1"/>
  <c r="Q1201" i="4" l="1"/>
  <c r="T1201" i="4" s="1"/>
  <c r="F1202" i="4" s="1"/>
  <c r="N1202" i="4" s="1"/>
  <c r="G1202" i="4"/>
  <c r="H1202" i="4" l="1"/>
  <c r="R1201" i="4"/>
  <c r="U1201" i="4" s="1"/>
  <c r="I1202" i="4" s="1"/>
  <c r="K1202" i="4" s="1"/>
  <c r="X1202" i="4"/>
  <c r="V1201" i="4" l="1"/>
  <c r="J1202" i="4" s="1"/>
  <c r="Y1202" i="4" s="1"/>
  <c r="L1202" i="4"/>
  <c r="M1202" i="4" s="1"/>
  <c r="O1202" i="4" s="1"/>
  <c r="S1202" i="4" l="1"/>
  <c r="G1203" i="4" s="1"/>
  <c r="Q1202" i="4"/>
  <c r="T1202" i="4" s="1"/>
  <c r="F1203" i="4" s="1"/>
  <c r="N1203" i="4" s="1"/>
  <c r="H1203" i="4" l="1"/>
  <c r="X1203" i="4"/>
  <c r="R1202" i="4"/>
  <c r="V1202" i="4" s="1"/>
  <c r="J1203" i="4" s="1"/>
  <c r="Y1203" i="4" s="1"/>
  <c r="U1202" i="4" l="1"/>
  <c r="I1203" i="4" s="1"/>
  <c r="L1203" i="4" l="1"/>
  <c r="K1203" i="4"/>
  <c r="M1203" i="4" l="1"/>
  <c r="O1203" i="4" s="1"/>
  <c r="S1203" i="4" s="1"/>
  <c r="G1204" i="4" s="1"/>
  <c r="Q1203" i="4" l="1"/>
  <c r="T1203" i="4" s="1"/>
  <c r="F1204" i="4" s="1"/>
  <c r="N1204" i="4" s="1"/>
  <c r="X1204" i="4" l="1"/>
  <c r="H1204" i="4"/>
  <c r="R1203" i="4"/>
  <c r="U1203" i="4" s="1"/>
  <c r="I1204" i="4" s="1"/>
  <c r="K1204" i="4" s="1"/>
  <c r="V1203" i="4" l="1"/>
  <c r="J1204" i="4" s="1"/>
  <c r="Y1204" i="4" s="1"/>
  <c r="L1204" i="4"/>
  <c r="M1204" i="4" s="1"/>
  <c r="O1204" i="4" s="1"/>
  <c r="S1204" i="4" s="1"/>
  <c r="G1205" i="4" s="1"/>
  <c r="Q1204" i="4" l="1"/>
  <c r="T1204" i="4" s="1"/>
  <c r="F1205" i="4" s="1"/>
  <c r="N1205" i="4" s="1"/>
  <c r="X1205" i="4" l="1"/>
  <c r="R1204" i="4"/>
  <c r="V1204" i="4" s="1"/>
  <c r="J1205" i="4" s="1"/>
  <c r="Y1205" i="4" s="1"/>
  <c r="H1205" i="4"/>
  <c r="U1204" i="4"/>
  <c r="I1205" i="4" s="1"/>
  <c r="L1205" i="4" l="1"/>
  <c r="K1205" i="4"/>
  <c r="M1205" i="4" l="1"/>
  <c r="O1205" i="4" s="1"/>
  <c r="S1205" i="4" s="1"/>
  <c r="G1206" i="4" s="1"/>
  <c r="Q1205" i="4" l="1"/>
  <c r="T1205" i="4" s="1"/>
  <c r="F1206" i="4" s="1"/>
  <c r="N1206" i="4" s="1"/>
  <c r="U1205" i="4"/>
  <c r="I1206" i="4" s="1"/>
  <c r="H1206" i="4" l="1"/>
  <c r="X1206" i="4"/>
  <c r="R1205" i="4"/>
  <c r="V1205" i="4" s="1"/>
  <c r="J1206" i="4" s="1"/>
  <c r="Y1206" i="4" s="1"/>
  <c r="K1206" i="4"/>
  <c r="L1206" i="4"/>
  <c r="M1206" i="4" l="1"/>
  <c r="O1206" i="4" s="1"/>
  <c r="S1206" i="4" s="1"/>
  <c r="Q1206" i="4" l="1"/>
  <c r="T1206" i="4" s="1"/>
  <c r="F1207" i="4" s="1"/>
  <c r="N1207" i="4" s="1"/>
  <c r="G1207" i="4"/>
  <c r="H1207" i="4" l="1"/>
  <c r="X1207" i="4"/>
  <c r="R1206" i="4"/>
  <c r="U1206" i="4" l="1"/>
  <c r="I1207" i="4" s="1"/>
  <c r="V1206" i="4"/>
  <c r="J1207" i="4" s="1"/>
  <c r="Y1207" i="4" s="1"/>
  <c r="L1207" i="4" l="1"/>
  <c r="K1207" i="4"/>
  <c r="M1207" i="4" l="1"/>
  <c r="O1207" i="4" s="1"/>
  <c r="S1207" i="4" s="1"/>
  <c r="G1208" i="4" s="1"/>
  <c r="Q1207" i="4" l="1"/>
  <c r="T1207" i="4" s="1"/>
  <c r="F1208" i="4" s="1"/>
  <c r="N1208" i="4" s="1"/>
  <c r="U1207" i="4"/>
  <c r="I1208" i="4" s="1"/>
  <c r="X1208" i="4" l="1"/>
  <c r="R1207" i="4"/>
  <c r="V1207" i="4" s="1"/>
  <c r="J1208" i="4" s="1"/>
  <c r="Y1208" i="4" s="1"/>
  <c r="H1208" i="4"/>
  <c r="K1208" i="4"/>
  <c r="L1208" i="4"/>
  <c r="M1208" i="4" l="1"/>
  <c r="O1208" i="4" s="1"/>
  <c r="Q1208" i="4" l="1"/>
  <c r="T1208" i="4" s="1"/>
  <c r="F1209" i="4" s="1"/>
  <c r="N1209" i="4" s="1"/>
  <c r="S1208" i="4"/>
  <c r="G1209" i="4" s="1"/>
  <c r="U1208" i="4"/>
  <c r="I1209" i="4" s="1"/>
  <c r="H1209" i="4" l="1"/>
  <c r="R1208" i="4"/>
  <c r="V1208" i="4" s="1"/>
  <c r="J1209" i="4" s="1"/>
  <c r="Y1209" i="4" s="1"/>
  <c r="K1209" i="4"/>
  <c r="X1209" i="4"/>
  <c r="L1209" i="4"/>
  <c r="M1209" i="4" l="1"/>
  <c r="O1209" i="4" s="1"/>
  <c r="Q1209" i="4" l="1"/>
  <c r="T1209" i="4" s="1"/>
  <c r="F1210" i="4" s="1"/>
  <c r="N1210" i="4" s="1"/>
  <c r="S1209" i="4"/>
  <c r="G1210" i="4" s="1"/>
  <c r="R1209" i="4" l="1"/>
  <c r="V1209" i="4" s="1"/>
  <c r="J1210" i="4" s="1"/>
  <c r="Y1210" i="4" s="1"/>
  <c r="H1210" i="4"/>
  <c r="X1210" i="4"/>
  <c r="U1209" i="4"/>
  <c r="I1210" i="4" s="1"/>
  <c r="K1210" i="4" s="1"/>
  <c r="L1210" i="4" l="1"/>
  <c r="M1210" i="4" l="1"/>
  <c r="O1210" i="4" s="1"/>
  <c r="S1210" i="4" l="1"/>
  <c r="G1211" i="4" s="1"/>
  <c r="Q1210" i="4"/>
  <c r="T1210" i="4" s="1"/>
  <c r="F1211" i="4" s="1"/>
  <c r="N1211" i="4" s="1"/>
  <c r="H1211" i="4" l="1"/>
  <c r="X1211" i="4"/>
  <c r="R1210" i="4"/>
  <c r="V1210" i="4" s="1"/>
  <c r="J1211" i="4" s="1"/>
  <c r="Y1211" i="4" s="1"/>
  <c r="U1210" i="4"/>
  <c r="I1211" i="4" s="1"/>
  <c r="K1211" i="4" s="1"/>
  <c r="L1211" i="4" l="1"/>
  <c r="M1211" i="4" l="1"/>
  <c r="O1211" i="4" s="1"/>
  <c r="S1211" i="4" s="1"/>
  <c r="Q1211" i="4" l="1"/>
  <c r="T1211" i="4" s="1"/>
  <c r="F1212" i="4" s="1"/>
  <c r="N1212" i="4" s="1"/>
  <c r="G1212" i="4"/>
  <c r="H1212" i="4" l="1"/>
  <c r="X1212" i="4"/>
  <c r="R1211" i="4"/>
  <c r="V1211" i="4" l="1"/>
  <c r="J1212" i="4" s="1"/>
  <c r="Y1212" i="4" s="1"/>
  <c r="U1211" i="4"/>
  <c r="I1212" i="4" s="1"/>
  <c r="K1212" i="4" s="1"/>
  <c r="L1212" i="4" l="1"/>
  <c r="M1212" i="4" l="1"/>
  <c r="O1212" i="4" s="1"/>
  <c r="S1212" i="4" s="1"/>
  <c r="Q1212" i="4" l="1"/>
  <c r="T1212" i="4" s="1"/>
  <c r="F1213" i="4" s="1"/>
  <c r="N1213" i="4" s="1"/>
  <c r="G1213" i="4"/>
  <c r="H1213" i="4" l="1"/>
  <c r="R1212" i="4"/>
  <c r="X1213" i="4"/>
  <c r="V1212" i="4" l="1"/>
  <c r="J1213" i="4" s="1"/>
  <c r="Y1213" i="4" s="1"/>
  <c r="U1212" i="4"/>
  <c r="I1213" i="4" s="1"/>
  <c r="K1213" i="4" s="1"/>
  <c r="L1213" i="4" l="1"/>
  <c r="M1213" i="4" l="1"/>
  <c r="O1213" i="4" s="1"/>
  <c r="S1213" i="4" s="1"/>
  <c r="G1214" i="4" l="1"/>
  <c r="Q1213" i="4"/>
  <c r="T1213" i="4" s="1"/>
  <c r="F1214" i="4" s="1"/>
  <c r="N1214" i="4" s="1"/>
  <c r="H1214" i="4" l="1"/>
  <c r="R1213" i="4"/>
  <c r="V1213" i="4" s="1"/>
  <c r="J1214" i="4" s="1"/>
  <c r="Y1214" i="4" s="1"/>
  <c r="U1213" i="4"/>
  <c r="I1214" i="4" s="1"/>
  <c r="K1214" i="4" s="1"/>
  <c r="X1214" i="4"/>
  <c r="L1214" i="4" l="1"/>
  <c r="M1214" i="4" l="1"/>
  <c r="O1214" i="4" s="1"/>
  <c r="Q1214" i="4" l="1"/>
  <c r="T1214" i="4" s="1"/>
  <c r="F1215" i="4" s="1"/>
  <c r="N1215" i="4" s="1"/>
  <c r="S1214" i="4"/>
  <c r="G1215" i="4" s="1"/>
  <c r="R1214" i="4" l="1"/>
  <c r="V1214" i="4" s="1"/>
  <c r="J1215" i="4" s="1"/>
  <c r="Y1215" i="4" s="1"/>
  <c r="H1215" i="4"/>
  <c r="U1214" i="4"/>
  <c r="I1215" i="4" s="1"/>
  <c r="X1215" i="4"/>
  <c r="L1215" i="4" l="1"/>
  <c r="K1215" i="4"/>
  <c r="M1215" i="4" l="1"/>
  <c r="O1215" i="4" s="1"/>
  <c r="S1215" i="4" s="1"/>
  <c r="G1216" i="4" s="1"/>
  <c r="Q1215" i="4" l="1"/>
  <c r="T1215" i="4" s="1"/>
  <c r="F1216" i="4" s="1"/>
  <c r="N1216" i="4" s="1"/>
  <c r="H1216" i="4" l="1"/>
  <c r="X1216" i="4"/>
  <c r="R1215" i="4"/>
  <c r="V1215" i="4" s="1"/>
  <c r="J1216" i="4" s="1"/>
  <c r="Y1216" i="4" s="1"/>
  <c r="U1215" i="4"/>
  <c r="I1216" i="4" s="1"/>
  <c r="L1216" i="4" l="1"/>
  <c r="K1216" i="4"/>
  <c r="M1216" i="4" l="1"/>
  <c r="O1216" i="4" s="1"/>
  <c r="Q1216" i="4" s="1"/>
  <c r="T1216" i="4" s="1"/>
  <c r="F1217" i="4" s="1"/>
  <c r="N1217" i="4" s="1"/>
  <c r="S1216" i="4" l="1"/>
  <c r="G1217" i="4" s="1"/>
  <c r="X1217" i="4" s="1"/>
  <c r="H1217" i="4"/>
  <c r="R1216" i="4"/>
  <c r="V1216" i="4" s="1"/>
  <c r="J1217" i="4" s="1"/>
  <c r="U1216" i="4"/>
  <c r="I1217" i="4" s="1"/>
  <c r="Y1217" i="4" l="1"/>
  <c r="L1217" i="4"/>
  <c r="K1217" i="4"/>
  <c r="M1217" i="4" l="1"/>
  <c r="O1217" i="4" s="1"/>
  <c r="Q1217" i="4" s="1"/>
  <c r="T1217" i="4" s="1"/>
  <c r="F1218" i="4" s="1"/>
  <c r="N1218" i="4" s="1"/>
  <c r="H1218" i="4" l="1"/>
  <c r="R1217" i="4"/>
  <c r="V1217" i="4" s="1"/>
  <c r="J1218" i="4" s="1"/>
  <c r="S1217" i="4"/>
  <c r="G1218" i="4" s="1"/>
  <c r="X1218" i="4" s="1"/>
  <c r="U1217" i="4"/>
  <c r="I1218" i="4" s="1"/>
  <c r="K1218" i="4" s="1"/>
  <c r="Y1218" i="4" l="1"/>
  <c r="L1218" i="4"/>
  <c r="M1218" i="4" s="1"/>
  <c r="O1218" i="4" s="1"/>
  <c r="Q1218" i="4" l="1"/>
  <c r="T1218" i="4" s="1"/>
  <c r="F1219" i="4" s="1"/>
  <c r="N1219" i="4" s="1"/>
  <c r="S1218" i="4"/>
  <c r="G1219" i="4" s="1"/>
  <c r="R1218" i="4" l="1"/>
  <c r="U1218" i="4" s="1"/>
  <c r="I1219" i="4" s="1"/>
  <c r="K1219" i="4" s="1"/>
  <c r="X1219" i="4"/>
  <c r="H1219" i="4"/>
  <c r="V1218" i="4" l="1"/>
  <c r="J1219" i="4" s="1"/>
  <c r="Y1219" i="4" s="1"/>
  <c r="L1219" i="4"/>
  <c r="M1219" i="4" s="1"/>
  <c r="O1219" i="4" s="1"/>
  <c r="S1219" i="4" l="1"/>
  <c r="G1220" i="4" s="1"/>
  <c r="Q1219" i="4"/>
  <c r="T1219" i="4" s="1"/>
  <c r="F1220" i="4" s="1"/>
  <c r="N1220" i="4" s="1"/>
  <c r="H1220" i="4" l="1"/>
  <c r="X1220" i="4"/>
  <c r="R1219" i="4"/>
  <c r="U1219" i="4" s="1"/>
  <c r="I1220" i="4" s="1"/>
  <c r="K1220" i="4" s="1"/>
  <c r="V1219" i="4" l="1"/>
  <c r="J1220" i="4" s="1"/>
  <c r="Y1220" i="4" s="1"/>
  <c r="L1220" i="4"/>
  <c r="M1220" i="4" l="1"/>
  <c r="O1220" i="4" s="1"/>
  <c r="S1220" i="4" s="1"/>
  <c r="Q1220" i="4" l="1"/>
  <c r="T1220" i="4" s="1"/>
  <c r="F1221" i="4" s="1"/>
  <c r="N1221" i="4" s="1"/>
  <c r="G1221" i="4"/>
  <c r="H1221" i="4" l="1"/>
  <c r="R1220" i="4"/>
  <c r="V1220" i="4" s="1"/>
  <c r="J1221" i="4" s="1"/>
  <c r="Y1221" i="4" s="1"/>
  <c r="U1220" i="4"/>
  <c r="I1221" i="4" s="1"/>
  <c r="K1221" i="4" s="1"/>
  <c r="X1221" i="4"/>
  <c r="L1221" i="4" l="1"/>
  <c r="M1221" i="4" l="1"/>
  <c r="O1221" i="4" s="1"/>
  <c r="Q1221" i="4" l="1"/>
  <c r="T1221" i="4" s="1"/>
  <c r="F1222" i="4" s="1"/>
  <c r="N1222" i="4" s="1"/>
  <c r="S1221" i="4"/>
  <c r="G1222" i="4" s="1"/>
  <c r="R1221" i="4" l="1"/>
  <c r="V1221" i="4" s="1"/>
  <c r="J1222" i="4" s="1"/>
  <c r="Y1222" i="4" s="1"/>
  <c r="X1222" i="4"/>
  <c r="H1222" i="4"/>
  <c r="U1221" i="4"/>
  <c r="I1222" i="4" s="1"/>
  <c r="L1222" i="4" l="1"/>
  <c r="K1222" i="4"/>
  <c r="M1222" i="4" l="1"/>
  <c r="O1222" i="4" s="1"/>
  <c r="Q1222" i="4" s="1"/>
  <c r="S1222" i="4" l="1"/>
  <c r="G1223" i="4" s="1"/>
  <c r="T1222" i="4"/>
  <c r="F1223" i="4" s="1"/>
  <c r="N1223" i="4" s="1"/>
  <c r="R1222" i="4"/>
  <c r="V1222" i="4" s="1"/>
  <c r="J1223" i="4" s="1"/>
  <c r="U1222" i="4"/>
  <c r="I1223" i="4" s="1"/>
  <c r="K1223" i="4" l="1"/>
  <c r="X1223" i="4"/>
  <c r="Y1223" i="4"/>
  <c r="H1223" i="4"/>
  <c r="L1223" i="4"/>
  <c r="M1223" i="4" l="1"/>
  <c r="O1223" i="4" s="1"/>
  <c r="S1223" i="4" l="1"/>
  <c r="G1224" i="4" s="1"/>
  <c r="Q1223" i="4"/>
  <c r="T1223" i="4" s="1"/>
  <c r="F1224" i="4" s="1"/>
  <c r="N1224" i="4" s="1"/>
  <c r="H1224" i="4" l="1"/>
  <c r="X1224" i="4"/>
  <c r="R1223" i="4"/>
  <c r="V1223" i="4" l="1"/>
  <c r="J1224" i="4" s="1"/>
  <c r="Y1224" i="4" s="1"/>
  <c r="U1223" i="4"/>
  <c r="I1224" i="4" s="1"/>
  <c r="K1224" i="4" s="1"/>
  <c r="L1224" i="4" l="1"/>
  <c r="M1224" i="4" l="1"/>
  <c r="O1224" i="4" s="1"/>
  <c r="Q1224" i="4" l="1"/>
  <c r="T1224" i="4" s="1"/>
  <c r="F1225" i="4" s="1"/>
  <c r="N1225" i="4" s="1"/>
  <c r="S1224" i="4"/>
  <c r="G1225" i="4" s="1"/>
  <c r="R1224" i="4" l="1"/>
  <c r="V1224" i="4" s="1"/>
  <c r="J1225" i="4" s="1"/>
  <c r="Y1225" i="4" s="1"/>
  <c r="H1225" i="4"/>
  <c r="U1224" i="4"/>
  <c r="I1225" i="4" s="1"/>
  <c r="X1225" i="4"/>
  <c r="L1225" i="4" l="1"/>
  <c r="K1225" i="4"/>
  <c r="M1225" i="4" l="1"/>
  <c r="O1225" i="4" s="1"/>
  <c r="Q1225" i="4" s="1"/>
  <c r="T1225" i="4" s="1"/>
  <c r="F1226" i="4" s="1"/>
  <c r="N1226" i="4" s="1"/>
  <c r="H1226" i="4" l="1"/>
  <c r="R1225" i="4"/>
  <c r="V1225" i="4" s="1"/>
  <c r="J1226" i="4" s="1"/>
  <c r="S1225" i="4"/>
  <c r="G1226" i="4" s="1"/>
  <c r="X1226" i="4" s="1"/>
  <c r="U1225" i="4"/>
  <c r="I1226" i="4" s="1"/>
  <c r="K1226" i="4" s="1"/>
  <c r="Y1226" i="4" l="1"/>
  <c r="L1226" i="4"/>
  <c r="M1226" i="4" l="1"/>
  <c r="O1226" i="4" s="1"/>
  <c r="U1226" i="4"/>
  <c r="I1227" i="4" s="1"/>
  <c r="Q1226" i="4" l="1"/>
  <c r="T1226" i="4" s="1"/>
  <c r="F1227" i="4" s="1"/>
  <c r="N1227" i="4" s="1"/>
  <c r="S1226" i="4"/>
  <c r="G1227" i="4" s="1"/>
  <c r="L1227" i="4"/>
  <c r="K1227" i="4" l="1"/>
  <c r="M1227" i="4" s="1"/>
  <c r="O1227" i="4" s="1"/>
  <c r="H1227" i="4"/>
  <c r="X1227" i="4"/>
  <c r="R1226" i="4"/>
  <c r="V1226" i="4" s="1"/>
  <c r="J1227" i="4" s="1"/>
  <c r="Y1227" i="4" s="1"/>
  <c r="S1227" i="4" l="1"/>
  <c r="G1228" i="4" s="1"/>
  <c r="Q1227" i="4"/>
  <c r="T1227" i="4" s="1"/>
  <c r="F1228" i="4" s="1"/>
  <c r="N1228" i="4" s="1"/>
  <c r="H1228" i="4" l="1"/>
  <c r="X1228" i="4"/>
  <c r="R1227" i="4"/>
  <c r="U1227" i="4" s="1"/>
  <c r="I1228" i="4" s="1"/>
  <c r="K1228" i="4" s="1"/>
  <c r="V1227" i="4" l="1"/>
  <c r="J1228" i="4" s="1"/>
  <c r="Y1228" i="4" s="1"/>
  <c r="L1228" i="4"/>
  <c r="M1228" i="4" l="1"/>
  <c r="O1228" i="4" s="1"/>
  <c r="S1228" i="4" s="1"/>
  <c r="Q1228" i="4" l="1"/>
  <c r="T1228" i="4" s="1"/>
  <c r="F1229" i="4" s="1"/>
  <c r="N1229" i="4" s="1"/>
  <c r="G1229" i="4"/>
  <c r="H1229" i="4" l="1"/>
  <c r="R1228" i="4"/>
  <c r="V1228" i="4" s="1"/>
  <c r="J1229" i="4" s="1"/>
  <c r="Y1229" i="4" s="1"/>
  <c r="X1229" i="4"/>
  <c r="U1228" i="4" l="1"/>
  <c r="I1229" i="4" s="1"/>
  <c r="L1229" i="4" l="1"/>
  <c r="K1229" i="4"/>
  <c r="M1229" i="4" l="1"/>
  <c r="O1229" i="4" s="1"/>
  <c r="S1229" i="4" s="1"/>
  <c r="G1230" i="4" s="1"/>
  <c r="Q1229" i="4" l="1"/>
  <c r="T1229" i="4" s="1"/>
  <c r="F1230" i="4" s="1"/>
  <c r="N1230" i="4" s="1"/>
  <c r="X1230" i="4" l="1"/>
  <c r="R1229" i="4"/>
  <c r="V1229" i="4" s="1"/>
  <c r="J1230" i="4" s="1"/>
  <c r="Y1230" i="4" s="1"/>
  <c r="H1230" i="4"/>
  <c r="U1229" i="4"/>
  <c r="I1230" i="4" s="1"/>
  <c r="K1230" i="4" s="1"/>
  <c r="L1230" i="4" l="1"/>
  <c r="M1230" i="4" l="1"/>
  <c r="O1230" i="4" s="1"/>
  <c r="S1230" i="4" l="1"/>
  <c r="G1231" i="4" s="1"/>
  <c r="Q1230" i="4"/>
  <c r="T1230" i="4" s="1"/>
  <c r="F1231" i="4" s="1"/>
  <c r="N1231" i="4" s="1"/>
  <c r="H1231" i="4" l="1"/>
  <c r="X1231" i="4"/>
  <c r="R1230" i="4"/>
  <c r="V1230" i="4" l="1"/>
  <c r="J1231" i="4" s="1"/>
  <c r="Y1231" i="4" s="1"/>
  <c r="U1230" i="4"/>
  <c r="I1231" i="4" s="1"/>
  <c r="K1231" i="4" s="1"/>
  <c r="L1231" i="4" l="1"/>
  <c r="M1231" i="4" l="1"/>
  <c r="O1231" i="4" s="1"/>
  <c r="S1231" i="4" s="1"/>
  <c r="Q1231" i="4" l="1"/>
  <c r="T1231" i="4" s="1"/>
  <c r="F1232" i="4" s="1"/>
  <c r="N1232" i="4" s="1"/>
  <c r="G1232" i="4"/>
  <c r="H1232" i="4" l="1"/>
  <c r="X1232" i="4"/>
  <c r="R1231" i="4"/>
  <c r="U1231" i="4" l="1"/>
  <c r="I1232" i="4" s="1"/>
  <c r="V1231" i="4"/>
  <c r="J1232" i="4" s="1"/>
  <c r="Y1232" i="4" s="1"/>
  <c r="L1232" i="4" l="1"/>
  <c r="K1232" i="4"/>
  <c r="M1232" i="4" l="1"/>
  <c r="O1232" i="4" s="1"/>
  <c r="Q1232" i="4" l="1"/>
  <c r="T1232" i="4" s="1"/>
  <c r="F1233" i="4" s="1"/>
  <c r="N1233" i="4" s="1"/>
  <c r="S1232" i="4"/>
  <c r="G1233" i="4" s="1"/>
  <c r="U1232" i="4"/>
  <c r="I1233" i="4" s="1"/>
  <c r="K1233" i="4" l="1"/>
  <c r="H1233" i="4"/>
  <c r="R1232" i="4"/>
  <c r="V1232" i="4" s="1"/>
  <c r="J1233" i="4" s="1"/>
  <c r="Y1233" i="4" s="1"/>
  <c r="X1233" i="4"/>
  <c r="L1233" i="4"/>
  <c r="M1233" i="4" l="1"/>
  <c r="O1233" i="4" s="1"/>
  <c r="U1233" i="4"/>
  <c r="I1234" i="4" s="1"/>
  <c r="S1233" i="4" l="1"/>
  <c r="G1234" i="4" s="1"/>
  <c r="Q1233" i="4"/>
  <c r="T1233" i="4" s="1"/>
  <c r="F1234" i="4" s="1"/>
  <c r="N1234" i="4" s="1"/>
  <c r="L1234" i="4"/>
  <c r="H1234" i="4" l="1"/>
  <c r="K1234" i="4"/>
  <c r="M1234" i="4" s="1"/>
  <c r="O1234" i="4" s="1"/>
  <c r="X1234" i="4"/>
  <c r="R1233" i="4"/>
  <c r="V1233" i="4" s="1"/>
  <c r="J1234" i="4" s="1"/>
  <c r="Y1234" i="4" s="1"/>
  <c r="S1234" i="4" l="1"/>
  <c r="G1235" i="4" s="1"/>
  <c r="Q1234" i="4"/>
  <c r="T1234" i="4" s="1"/>
  <c r="F1235" i="4" s="1"/>
  <c r="N1235" i="4" s="1"/>
  <c r="H1235" i="4" l="1"/>
  <c r="R1234" i="4"/>
  <c r="X1235" i="4"/>
  <c r="V1234" i="4" l="1"/>
  <c r="J1235" i="4" s="1"/>
  <c r="Y1235" i="4" s="1"/>
  <c r="U1234" i="4"/>
  <c r="I1235" i="4" s="1"/>
  <c r="K1235" i="4" s="1"/>
  <c r="L1235" i="4" l="1"/>
  <c r="M1235" i="4" s="1"/>
  <c r="O1235" i="4" s="1"/>
  <c r="S1235" i="4" s="1"/>
  <c r="Q1235" i="4" l="1"/>
  <c r="T1235" i="4" s="1"/>
  <c r="F1236" i="4" s="1"/>
  <c r="N1236" i="4" s="1"/>
  <c r="G1236" i="4"/>
  <c r="H1236" i="4" l="1"/>
  <c r="R1235" i="4"/>
  <c r="X1236" i="4"/>
  <c r="V1235" i="4" l="1"/>
  <c r="J1236" i="4" s="1"/>
  <c r="Y1236" i="4" s="1"/>
  <c r="U1235" i="4"/>
  <c r="I1236" i="4" s="1"/>
  <c r="K1236" i="4" s="1"/>
  <c r="L1236" i="4" l="1"/>
  <c r="M1236" i="4" l="1"/>
  <c r="O1236" i="4" s="1"/>
  <c r="S1236" i="4" l="1"/>
  <c r="G1237" i="4" s="1"/>
  <c r="Q1236" i="4"/>
  <c r="T1236" i="4" s="1"/>
  <c r="F1237" i="4" s="1"/>
  <c r="N1237" i="4" s="1"/>
  <c r="H1237" i="4" l="1"/>
  <c r="X1237" i="4"/>
  <c r="R1236" i="4"/>
  <c r="U1236" i="4" l="1"/>
  <c r="I1237" i="4" s="1"/>
  <c r="V1236" i="4"/>
  <c r="J1237" i="4" s="1"/>
  <c r="Y1237" i="4" s="1"/>
  <c r="L1237" i="4" l="1"/>
  <c r="K1237" i="4"/>
  <c r="M1237" i="4" l="1"/>
  <c r="O1237" i="4" s="1"/>
  <c r="S1237" i="4" s="1"/>
  <c r="G1238" i="4" s="1"/>
  <c r="U1237" i="4"/>
  <c r="I1238" i="4" s="1"/>
  <c r="Q1237" i="4" l="1"/>
  <c r="T1237" i="4" s="1"/>
  <c r="F1238" i="4" s="1"/>
  <c r="N1238" i="4" s="1"/>
  <c r="L1238" i="4"/>
  <c r="K1238" i="4" l="1"/>
  <c r="M1238" i="4" s="1"/>
  <c r="O1238" i="4" s="1"/>
  <c r="X1238" i="4"/>
  <c r="H1238" i="4"/>
  <c r="R1237" i="4"/>
  <c r="V1237" i="4" s="1"/>
  <c r="J1238" i="4" s="1"/>
  <c r="Y1238" i="4" s="1"/>
  <c r="S1238" i="4" l="1"/>
  <c r="G1239" i="4" s="1"/>
  <c r="Q1238" i="4"/>
  <c r="T1238" i="4" s="1"/>
  <c r="F1239" i="4" s="1"/>
  <c r="N1239" i="4" s="1"/>
  <c r="H1239" i="4" l="1"/>
  <c r="R1238" i="4"/>
  <c r="X1239" i="4"/>
  <c r="V1238" i="4" l="1"/>
  <c r="J1239" i="4" s="1"/>
  <c r="Y1239" i="4" s="1"/>
  <c r="U1238" i="4"/>
  <c r="I1239" i="4" s="1"/>
  <c r="K1239" i="4" s="1"/>
  <c r="L1239" i="4" l="1"/>
  <c r="M1239" i="4" s="1"/>
  <c r="O1239" i="4" s="1"/>
  <c r="S1239" i="4" s="1"/>
  <c r="Q1239" i="4" l="1"/>
  <c r="T1239" i="4" s="1"/>
  <c r="F1240" i="4" s="1"/>
  <c r="N1240" i="4" s="1"/>
  <c r="G1240" i="4"/>
  <c r="H1240" i="4" l="1"/>
  <c r="R1239" i="4"/>
  <c r="X1240" i="4"/>
  <c r="V1239" i="4" l="1"/>
  <c r="J1240" i="4" s="1"/>
  <c r="Y1240" i="4" s="1"/>
  <c r="U1239" i="4"/>
  <c r="I1240" i="4" s="1"/>
  <c r="K1240" i="4" s="1"/>
  <c r="L1240" i="4" l="1"/>
  <c r="M1240" i="4" s="1"/>
  <c r="O1240" i="4" s="1"/>
  <c r="S1240" i="4" s="1"/>
  <c r="Q1240" i="4" l="1"/>
  <c r="T1240" i="4" s="1"/>
  <c r="F1241" i="4" s="1"/>
  <c r="N1241" i="4" s="1"/>
  <c r="G1241" i="4"/>
  <c r="H1241" i="4" l="1"/>
  <c r="R1240" i="4"/>
  <c r="V1240" i="4" s="1"/>
  <c r="J1241" i="4" s="1"/>
  <c r="Y1241" i="4" s="1"/>
  <c r="U1240" i="4"/>
  <c r="I1241" i="4" s="1"/>
  <c r="K1241" i="4" s="1"/>
  <c r="X1241" i="4"/>
  <c r="L1241" i="4" l="1"/>
  <c r="M1241" i="4" l="1"/>
  <c r="O1241" i="4" s="1"/>
  <c r="Q1241" i="4" l="1"/>
  <c r="T1241" i="4" s="1"/>
  <c r="F1242" i="4" s="1"/>
  <c r="N1242" i="4" s="1"/>
  <c r="S1241" i="4"/>
  <c r="G1242" i="4" s="1"/>
  <c r="X1242" i="4" l="1"/>
  <c r="R1241" i="4"/>
  <c r="V1241" i="4" s="1"/>
  <c r="J1242" i="4" s="1"/>
  <c r="Y1242" i="4" s="1"/>
  <c r="H1242" i="4"/>
  <c r="U1241" i="4"/>
  <c r="I1242" i="4" s="1"/>
  <c r="K1242" i="4" s="1"/>
  <c r="L1242" i="4" l="1"/>
  <c r="M1242" i="4" l="1"/>
  <c r="O1242" i="4" s="1"/>
  <c r="Q1242" i="4" l="1"/>
  <c r="T1242" i="4" s="1"/>
  <c r="F1243" i="4" s="1"/>
  <c r="N1243" i="4" s="1"/>
  <c r="S1242" i="4"/>
  <c r="G1243" i="4" s="1"/>
  <c r="R1242" i="4" l="1"/>
  <c r="V1242" i="4" s="1"/>
  <c r="J1243" i="4" s="1"/>
  <c r="Y1243" i="4" s="1"/>
  <c r="X1243" i="4"/>
  <c r="H1243" i="4"/>
  <c r="U1242" i="4"/>
  <c r="I1243" i="4" s="1"/>
  <c r="K1243" i="4" s="1"/>
  <c r="L1243" i="4" l="1"/>
  <c r="M1243" i="4" l="1"/>
  <c r="O1243" i="4" s="1"/>
  <c r="S1243" i="4" l="1"/>
  <c r="G1244" i="4" s="1"/>
  <c r="Q1243" i="4"/>
  <c r="T1243" i="4" s="1"/>
  <c r="F1244" i="4" s="1"/>
  <c r="N1244" i="4" s="1"/>
  <c r="H1244" i="4" l="1"/>
  <c r="R1243" i="4"/>
  <c r="V1243" i="4" s="1"/>
  <c r="J1244" i="4" s="1"/>
  <c r="Y1244" i="4" s="1"/>
  <c r="X1244" i="4"/>
  <c r="U1243" i="4"/>
  <c r="I1244" i="4" s="1"/>
  <c r="K1244" i="4" s="1"/>
  <c r="L1244" i="4" l="1"/>
  <c r="M1244" i="4" l="1"/>
  <c r="O1244" i="4" s="1"/>
  <c r="Q1244" i="4" l="1"/>
  <c r="T1244" i="4" s="1"/>
  <c r="F1245" i="4" s="1"/>
  <c r="N1245" i="4" s="1"/>
  <c r="S1244" i="4"/>
  <c r="G1245" i="4" s="1"/>
  <c r="H1245" i="4" l="1"/>
  <c r="R1244" i="4"/>
  <c r="V1244" i="4" s="1"/>
  <c r="J1245" i="4" s="1"/>
  <c r="Y1245" i="4" s="1"/>
  <c r="X1245" i="4"/>
  <c r="U1244" i="4"/>
  <c r="I1245" i="4" s="1"/>
  <c r="K1245" i="4" s="1"/>
  <c r="L1245" i="4" l="1"/>
  <c r="M1245" i="4" s="1"/>
  <c r="O1245" i="4" s="1"/>
  <c r="S1245" i="4" s="1"/>
  <c r="Q1245" i="4" l="1"/>
  <c r="T1245" i="4" s="1"/>
  <c r="F1246" i="4" s="1"/>
  <c r="N1246" i="4" s="1"/>
  <c r="G1246" i="4"/>
  <c r="H1246" i="4" l="1"/>
  <c r="X1246" i="4"/>
  <c r="R1245" i="4"/>
  <c r="V1245" i="4" l="1"/>
  <c r="J1246" i="4" s="1"/>
  <c r="Y1246" i="4" s="1"/>
  <c r="U1245" i="4"/>
  <c r="I1246" i="4" s="1"/>
  <c r="K1246" i="4" s="1"/>
  <c r="L1246" i="4" l="1"/>
  <c r="M1246" i="4" l="1"/>
  <c r="O1246" i="4" s="1"/>
  <c r="Q1246" i="4" l="1"/>
  <c r="T1246" i="4" s="1"/>
  <c r="F1247" i="4" s="1"/>
  <c r="N1247" i="4" s="1"/>
  <c r="S1246" i="4"/>
  <c r="G1247" i="4" s="1"/>
  <c r="X1247" i="4" l="1"/>
  <c r="R1246" i="4"/>
  <c r="V1246" i="4" s="1"/>
  <c r="J1247" i="4" s="1"/>
  <c r="Y1247" i="4" s="1"/>
  <c r="H1247" i="4"/>
  <c r="U1246" i="4"/>
  <c r="I1247" i="4" s="1"/>
  <c r="K1247" i="4" s="1"/>
  <c r="L1247" i="4" l="1"/>
  <c r="M1247" i="4" l="1"/>
  <c r="O1247" i="4" s="1"/>
  <c r="Q1247" i="4" l="1"/>
  <c r="T1247" i="4" s="1"/>
  <c r="F1248" i="4" s="1"/>
  <c r="N1248" i="4" s="1"/>
  <c r="S1247" i="4"/>
  <c r="G1248" i="4" s="1"/>
  <c r="H1248" i="4" l="1"/>
  <c r="X1248" i="4"/>
  <c r="R1247" i="4"/>
  <c r="V1247" i="4" s="1"/>
  <c r="J1248" i="4" s="1"/>
  <c r="Y1248" i="4" s="1"/>
  <c r="U1247" i="4"/>
  <c r="I1248" i="4" s="1"/>
  <c r="K1248" i="4" s="1"/>
  <c r="L1248" i="4" l="1"/>
  <c r="M1248" i="4" l="1"/>
  <c r="O1248" i="4" s="1"/>
  <c r="S1248" i="4" s="1"/>
  <c r="Q1248" i="4" l="1"/>
  <c r="T1248" i="4" s="1"/>
  <c r="F1249" i="4" s="1"/>
  <c r="N1249" i="4" s="1"/>
  <c r="G1249" i="4"/>
  <c r="H1249" i="4" l="1"/>
  <c r="X1249" i="4"/>
  <c r="R1248" i="4"/>
  <c r="V1248" i="4" l="1"/>
  <c r="J1249" i="4" s="1"/>
  <c r="Y1249" i="4" s="1"/>
  <c r="U1248" i="4"/>
  <c r="I1249" i="4" s="1"/>
  <c r="K1249" i="4" s="1"/>
  <c r="L1249" i="4" l="1"/>
  <c r="M1249" i="4" l="1"/>
  <c r="O1249" i="4" s="1"/>
  <c r="Q1249" i="4" l="1"/>
  <c r="T1249" i="4" s="1"/>
  <c r="F1250" i="4" s="1"/>
  <c r="N1250" i="4" s="1"/>
  <c r="S1249" i="4"/>
  <c r="G1250" i="4" s="1"/>
  <c r="H1250" i="4" l="1"/>
  <c r="X1250" i="4"/>
  <c r="R1249" i="4"/>
  <c r="V1249" i="4" s="1"/>
  <c r="J1250" i="4" s="1"/>
  <c r="Y1250" i="4" s="1"/>
  <c r="U1249" i="4"/>
  <c r="I1250" i="4" s="1"/>
  <c r="K1250" i="4" s="1"/>
  <c r="L1250" i="4" l="1"/>
  <c r="M1250" i="4" s="1"/>
  <c r="O1250" i="4" s="1"/>
  <c r="S1250" i="4" s="1"/>
  <c r="Q1250" i="4" l="1"/>
  <c r="T1250" i="4" s="1"/>
  <c r="F1251" i="4" s="1"/>
  <c r="N1251" i="4" s="1"/>
  <c r="G1251" i="4"/>
  <c r="H1251" i="4" l="1"/>
  <c r="R1250" i="4"/>
  <c r="X1251" i="4"/>
  <c r="V1250" i="4" l="1"/>
  <c r="J1251" i="4" s="1"/>
  <c r="Y1251" i="4" s="1"/>
  <c r="U1250" i="4"/>
  <c r="I1251" i="4" s="1"/>
  <c r="K1251" i="4" s="1"/>
  <c r="L1251" i="4" l="1"/>
  <c r="M1251" i="4" s="1"/>
  <c r="O1251" i="4" s="1"/>
  <c r="S1251" i="4" s="1"/>
  <c r="Q1251" i="4" l="1"/>
  <c r="T1251" i="4" s="1"/>
  <c r="F1252" i="4" s="1"/>
  <c r="N1252" i="4" s="1"/>
  <c r="G1252" i="4"/>
  <c r="H1252" i="4" l="1"/>
  <c r="R1251" i="4"/>
  <c r="X1252" i="4"/>
  <c r="V1251" i="4" l="1"/>
  <c r="J1252" i="4" s="1"/>
  <c r="Y1252" i="4" s="1"/>
  <c r="U1251" i="4"/>
  <c r="I1252" i="4" s="1"/>
  <c r="K1252" i="4" s="1"/>
  <c r="L1252" i="4" l="1"/>
  <c r="M1252" i="4" l="1"/>
  <c r="O1252" i="4" s="1"/>
  <c r="S1252" i="4" l="1"/>
  <c r="G1253" i="4" s="1"/>
  <c r="Q1252" i="4"/>
  <c r="T1252" i="4" s="1"/>
  <c r="F1253" i="4" s="1"/>
  <c r="N1253" i="4" s="1"/>
  <c r="H1253" i="4" l="1"/>
  <c r="X1253" i="4"/>
  <c r="R1252" i="4"/>
  <c r="V1252" i="4" s="1"/>
  <c r="J1253" i="4" s="1"/>
  <c r="Y1253" i="4" s="1"/>
  <c r="U1252" i="4"/>
  <c r="I1253" i="4" s="1"/>
  <c r="K1253" i="4" s="1"/>
  <c r="L1253" i="4" l="1"/>
  <c r="M1253" i="4" l="1"/>
  <c r="O1253" i="4" s="1"/>
  <c r="Q1253" i="4" l="1"/>
  <c r="T1253" i="4" s="1"/>
  <c r="F1254" i="4" s="1"/>
  <c r="N1254" i="4" s="1"/>
  <c r="S1253" i="4"/>
  <c r="G1254" i="4" s="1"/>
  <c r="R1253" i="4" l="1"/>
  <c r="V1253" i="4" s="1"/>
  <c r="J1254" i="4" s="1"/>
  <c r="Y1254" i="4" s="1"/>
  <c r="X1254" i="4"/>
  <c r="H1254" i="4"/>
  <c r="U1253" i="4"/>
  <c r="I1254" i="4" s="1"/>
  <c r="K1254" i="4" s="1"/>
  <c r="L1254" i="4" l="1"/>
  <c r="M1254" i="4" l="1"/>
  <c r="O1254" i="4" s="1"/>
  <c r="Q1254" i="4" l="1"/>
  <c r="T1254" i="4" s="1"/>
  <c r="F1255" i="4" s="1"/>
  <c r="N1255" i="4" s="1"/>
  <c r="S1254" i="4"/>
  <c r="G1255" i="4" s="1"/>
  <c r="X1255" i="4" l="1"/>
  <c r="H1255" i="4"/>
  <c r="R1254" i="4"/>
  <c r="V1254" i="4" s="1"/>
  <c r="J1255" i="4" s="1"/>
  <c r="Y1255" i="4" s="1"/>
  <c r="U1254" i="4"/>
  <c r="I1255" i="4" s="1"/>
  <c r="K1255" i="4" s="1"/>
  <c r="L1255" i="4" l="1"/>
  <c r="M1255" i="4" s="1"/>
  <c r="O1255" i="4" s="1"/>
  <c r="S1255" i="4" s="1"/>
  <c r="Q1255" i="4" l="1"/>
  <c r="T1255" i="4" s="1"/>
  <c r="F1256" i="4" s="1"/>
  <c r="N1256" i="4" s="1"/>
  <c r="G1256" i="4"/>
  <c r="H1256" i="4" l="1"/>
  <c r="R1255" i="4"/>
  <c r="X1256" i="4"/>
  <c r="V1255" i="4" l="1"/>
  <c r="J1256" i="4" s="1"/>
  <c r="Y1256" i="4" s="1"/>
  <c r="U1255" i="4"/>
  <c r="I1256" i="4" s="1"/>
  <c r="K1256" i="4" s="1"/>
  <c r="L1256" i="4" l="1"/>
  <c r="M1256" i="4" l="1"/>
  <c r="O1256" i="4" s="1"/>
  <c r="Q1256" i="4" l="1"/>
  <c r="T1256" i="4" s="1"/>
  <c r="F1257" i="4" s="1"/>
  <c r="N1257" i="4" s="1"/>
  <c r="S1256" i="4"/>
  <c r="G1257" i="4" s="1"/>
  <c r="R1256" i="4" l="1"/>
  <c r="V1256" i="4" s="1"/>
  <c r="J1257" i="4" s="1"/>
  <c r="Y1257" i="4" s="1"/>
  <c r="X1257" i="4"/>
  <c r="H1257" i="4"/>
  <c r="U1256" i="4"/>
  <c r="I1257" i="4" s="1"/>
  <c r="K1257" i="4" s="1"/>
  <c r="L1257" i="4" l="1"/>
  <c r="M1257" i="4" s="1"/>
  <c r="O1257" i="4" s="1"/>
  <c r="S1257" i="4" s="1"/>
  <c r="Q1257" i="4" l="1"/>
  <c r="T1257" i="4" s="1"/>
  <c r="F1258" i="4" s="1"/>
  <c r="N1258" i="4" s="1"/>
  <c r="G1258" i="4"/>
  <c r="H1258" i="4" l="1"/>
  <c r="R1257" i="4"/>
  <c r="V1257" i="4" s="1"/>
  <c r="J1258" i="4" s="1"/>
  <c r="Y1258" i="4" s="1"/>
  <c r="U1257" i="4"/>
  <c r="I1258" i="4" s="1"/>
  <c r="K1258" i="4" s="1"/>
  <c r="X1258" i="4"/>
  <c r="L1258" i="4" l="1"/>
  <c r="M1258" i="4" l="1"/>
  <c r="O1258" i="4" s="1"/>
  <c r="Q1258" i="4" l="1"/>
  <c r="T1258" i="4" s="1"/>
  <c r="F1259" i="4" s="1"/>
  <c r="N1259" i="4" s="1"/>
  <c r="S1258" i="4"/>
  <c r="G1259" i="4" s="1"/>
  <c r="R1258" i="4" l="1"/>
  <c r="V1258" i="4" s="1"/>
  <c r="J1259" i="4" s="1"/>
  <c r="Y1259" i="4" s="1"/>
  <c r="X1259" i="4"/>
  <c r="H1259" i="4"/>
  <c r="U1258" i="4"/>
  <c r="I1259" i="4" s="1"/>
  <c r="K1259" i="4" s="1"/>
  <c r="L1259" i="4" l="1"/>
  <c r="M1259" i="4" l="1"/>
  <c r="O1259" i="4" s="1"/>
  <c r="S1259" i="4" s="1"/>
  <c r="Q1259" i="4" l="1"/>
  <c r="T1259" i="4" s="1"/>
  <c r="F1260" i="4" s="1"/>
  <c r="N1260" i="4" s="1"/>
  <c r="G1260" i="4"/>
  <c r="H1260" i="4" l="1"/>
  <c r="X1260" i="4"/>
  <c r="R1259" i="4"/>
  <c r="V1259" i="4" l="1"/>
  <c r="J1260" i="4" s="1"/>
  <c r="Y1260" i="4" s="1"/>
  <c r="U1259" i="4"/>
  <c r="I1260" i="4" s="1"/>
  <c r="K1260" i="4" s="1"/>
  <c r="L1260" i="4" l="1"/>
  <c r="M1260" i="4" l="1"/>
  <c r="O1260" i="4" s="1"/>
  <c r="Q1260" i="4" l="1"/>
  <c r="T1260" i="4" s="1"/>
  <c r="F1261" i="4" s="1"/>
  <c r="N1261" i="4" s="1"/>
  <c r="S1260" i="4"/>
  <c r="G1261" i="4" s="1"/>
  <c r="R1260" i="4" l="1"/>
  <c r="V1260" i="4" s="1"/>
  <c r="J1261" i="4" s="1"/>
  <c r="Y1261" i="4" s="1"/>
  <c r="H1261" i="4"/>
  <c r="X1261" i="4"/>
  <c r="U1260" i="4"/>
  <c r="I1261" i="4" s="1"/>
  <c r="K1261" i="4" s="1"/>
  <c r="L1261" i="4" l="1"/>
  <c r="M1261" i="4" s="1"/>
  <c r="O1261" i="4" s="1"/>
  <c r="S1261" i="4" s="1"/>
  <c r="Q1261" i="4" l="1"/>
  <c r="T1261" i="4" s="1"/>
  <c r="F1262" i="4" s="1"/>
  <c r="N1262" i="4" s="1"/>
  <c r="G1262" i="4"/>
  <c r="H1262" i="4" l="1"/>
  <c r="X1262" i="4"/>
  <c r="R1261" i="4"/>
  <c r="V1261" i="4" l="1"/>
  <c r="J1262" i="4" s="1"/>
  <c r="Y1262" i="4" s="1"/>
  <c r="U1261" i="4"/>
  <c r="I1262" i="4" s="1"/>
  <c r="K1262" i="4" s="1"/>
  <c r="L1262" i="4" l="1"/>
  <c r="M1262" i="4" s="1"/>
  <c r="O1262" i="4" s="1"/>
  <c r="S1262" i="4" s="1"/>
  <c r="Q1262" i="4" l="1"/>
  <c r="T1262" i="4" s="1"/>
  <c r="F1263" i="4" s="1"/>
  <c r="N1263" i="4" s="1"/>
  <c r="G1263" i="4"/>
  <c r="H1263" i="4" l="1"/>
  <c r="R1262" i="4"/>
  <c r="X1263" i="4"/>
  <c r="V1262" i="4" l="1"/>
  <c r="J1263" i="4" s="1"/>
  <c r="Y1263" i="4" s="1"/>
  <c r="U1262" i="4"/>
  <c r="I1263" i="4" s="1"/>
  <c r="K1263" i="4" s="1"/>
  <c r="L1263" i="4" l="1"/>
  <c r="M1263" i="4" l="1"/>
  <c r="O1263" i="4" s="1"/>
  <c r="Q1263" i="4" l="1"/>
  <c r="T1263" i="4" s="1"/>
  <c r="F1264" i="4" s="1"/>
  <c r="N1264" i="4" s="1"/>
  <c r="S1263" i="4"/>
  <c r="G1264" i="4" s="1"/>
  <c r="X1264" i="4" l="1"/>
  <c r="H1264" i="4"/>
  <c r="R1263" i="4"/>
  <c r="V1263" i="4" s="1"/>
  <c r="J1264" i="4" s="1"/>
  <c r="Y1264" i="4" s="1"/>
  <c r="U1263" i="4"/>
  <c r="I1264" i="4" s="1"/>
  <c r="K1264" i="4" s="1"/>
  <c r="L1264" i="4" l="1"/>
  <c r="M1264" i="4" l="1"/>
  <c r="O1264" i="4" s="1"/>
  <c r="S1264" i="4" l="1"/>
  <c r="G1265" i="4" s="1"/>
  <c r="Q1264" i="4"/>
  <c r="T1264" i="4" s="1"/>
  <c r="F1265" i="4" s="1"/>
  <c r="N1265" i="4" s="1"/>
  <c r="U1264" i="4"/>
  <c r="I1265" i="4" s="1"/>
  <c r="H1265" i="4" l="1"/>
  <c r="K1265" i="4"/>
  <c r="X1265" i="4"/>
  <c r="R1264" i="4"/>
  <c r="V1264" i="4" s="1"/>
  <c r="J1265" i="4" s="1"/>
  <c r="Y1265" i="4" s="1"/>
  <c r="L1265" i="4"/>
  <c r="M1265" i="4" l="1"/>
  <c r="O1265" i="4" s="1"/>
  <c r="Q1265" i="4" s="1"/>
  <c r="T1265" i="4" s="1"/>
  <c r="F1266" i="4" s="1"/>
  <c r="N1266" i="4" s="1"/>
  <c r="S1265" i="4" l="1"/>
  <c r="G1266" i="4" s="1"/>
  <c r="X1266" i="4" s="1"/>
  <c r="H1266" i="4"/>
  <c r="R1265" i="4"/>
  <c r="U1265" i="4" s="1"/>
  <c r="I1266" i="4" s="1"/>
  <c r="K1266" i="4" s="1"/>
  <c r="V1265" i="4" l="1"/>
  <c r="J1266" i="4" s="1"/>
  <c r="Y1266" i="4" s="1"/>
  <c r="L1266" i="4"/>
  <c r="M1266" i="4" l="1"/>
  <c r="O1266" i="4" s="1"/>
  <c r="S1266" i="4" l="1"/>
  <c r="G1267" i="4" s="1"/>
  <c r="Q1266" i="4"/>
  <c r="T1266" i="4" s="1"/>
  <c r="F1267" i="4" s="1"/>
  <c r="N1267" i="4" s="1"/>
  <c r="H1267" i="4" l="1"/>
  <c r="X1267" i="4"/>
  <c r="R1266" i="4"/>
  <c r="V1266" i="4" s="1"/>
  <c r="J1267" i="4" s="1"/>
  <c r="Y1267" i="4" s="1"/>
  <c r="U1266" i="4"/>
  <c r="I1267" i="4" s="1"/>
  <c r="K1267" i="4" s="1"/>
  <c r="L1267" i="4" l="1"/>
  <c r="M1267" i="4" l="1"/>
  <c r="O1267" i="4" s="1"/>
  <c r="Q1267" i="4" l="1"/>
  <c r="T1267" i="4" s="1"/>
  <c r="F1268" i="4" s="1"/>
  <c r="N1268" i="4" s="1"/>
  <c r="S1267" i="4"/>
  <c r="G1268" i="4" s="1"/>
  <c r="H1268" i="4" l="1"/>
  <c r="X1268" i="4"/>
  <c r="R1267" i="4"/>
  <c r="V1267" i="4" s="1"/>
  <c r="J1268" i="4" s="1"/>
  <c r="Y1268" i="4" s="1"/>
  <c r="U1267" i="4"/>
  <c r="I1268" i="4" s="1"/>
  <c r="K1268" i="4" s="1"/>
  <c r="L1268" i="4" l="1"/>
  <c r="M1268" i="4" l="1"/>
  <c r="O1268" i="4" s="1"/>
  <c r="Q1268" i="4" l="1"/>
  <c r="T1268" i="4" s="1"/>
  <c r="F1269" i="4" s="1"/>
  <c r="N1269" i="4" s="1"/>
  <c r="S1268" i="4"/>
  <c r="G1269" i="4" s="1"/>
  <c r="H1269" i="4" l="1"/>
  <c r="X1269" i="4"/>
  <c r="R1268" i="4"/>
  <c r="V1268" i="4" s="1"/>
  <c r="J1269" i="4" s="1"/>
  <c r="Y1269" i="4" s="1"/>
  <c r="U1268" i="4"/>
  <c r="I1269" i="4" s="1"/>
  <c r="K1269" i="4" s="1"/>
  <c r="L1269" i="4" l="1"/>
  <c r="M1269" i="4" l="1"/>
  <c r="O1269" i="4" s="1"/>
  <c r="Q1269" i="4" l="1"/>
  <c r="T1269" i="4" s="1"/>
  <c r="F1270" i="4" s="1"/>
  <c r="N1270" i="4" s="1"/>
  <c r="S1269" i="4"/>
  <c r="G1270" i="4" s="1"/>
  <c r="U1269" i="4"/>
  <c r="I1270" i="4" s="1"/>
  <c r="R1269" i="4" l="1"/>
  <c r="V1269" i="4" s="1"/>
  <c r="J1270" i="4" s="1"/>
  <c r="Y1270" i="4" s="1"/>
  <c r="H1270" i="4"/>
  <c r="K1270" i="4"/>
  <c r="X1270" i="4"/>
  <c r="L1270" i="4"/>
  <c r="M1270" i="4" l="1"/>
  <c r="O1270" i="4" s="1"/>
  <c r="Q1270" i="4" l="1"/>
  <c r="T1270" i="4" s="1"/>
  <c r="F1271" i="4" s="1"/>
  <c r="N1271" i="4" s="1"/>
  <c r="S1270" i="4"/>
  <c r="G1271" i="4" s="1"/>
  <c r="X1271" i="4" l="1"/>
  <c r="R1270" i="4"/>
  <c r="V1270" i="4" s="1"/>
  <c r="J1271" i="4" s="1"/>
  <c r="Y1271" i="4" s="1"/>
  <c r="H1271" i="4"/>
  <c r="U1270" i="4"/>
  <c r="I1271" i="4" s="1"/>
  <c r="K1271" i="4" s="1"/>
  <c r="L1271" i="4" l="1"/>
  <c r="M1271" i="4" l="1"/>
  <c r="O1271" i="4" s="1"/>
  <c r="Q1271" i="4" l="1"/>
  <c r="T1271" i="4" s="1"/>
  <c r="F1272" i="4" s="1"/>
  <c r="N1272" i="4" s="1"/>
  <c r="S1271" i="4"/>
  <c r="G1272" i="4" s="1"/>
  <c r="H1272" i="4" l="1"/>
  <c r="X1272" i="4"/>
  <c r="R1271" i="4"/>
  <c r="V1271" i="4" s="1"/>
  <c r="J1272" i="4" s="1"/>
  <c r="Y1272" i="4" s="1"/>
  <c r="U1271" i="4"/>
  <c r="I1272" i="4" s="1"/>
  <c r="K1272" i="4" s="1"/>
  <c r="L1272" i="4" l="1"/>
  <c r="M1272" i="4" l="1"/>
  <c r="O1272" i="4" s="1"/>
  <c r="Q1272" i="4" l="1"/>
  <c r="T1272" i="4" s="1"/>
  <c r="F1273" i="4" s="1"/>
  <c r="N1273" i="4" s="1"/>
  <c r="S1272" i="4"/>
  <c r="G1273" i="4" s="1"/>
  <c r="R1272" i="4" l="1"/>
  <c r="V1272" i="4" s="1"/>
  <c r="J1273" i="4" s="1"/>
  <c r="Y1273" i="4" s="1"/>
  <c r="H1273" i="4"/>
  <c r="X1273" i="4"/>
  <c r="U1272" i="4"/>
  <c r="I1273" i="4" s="1"/>
  <c r="K1273" i="4" s="1"/>
  <c r="L1273" i="4" l="1"/>
  <c r="M1273" i="4" s="1"/>
  <c r="O1273" i="4" s="1"/>
  <c r="S1273" i="4" s="1"/>
  <c r="Q1273" i="4" l="1"/>
  <c r="T1273" i="4" s="1"/>
  <c r="F1274" i="4" s="1"/>
  <c r="N1274" i="4" s="1"/>
  <c r="G1274" i="4"/>
  <c r="H1274" i="4" l="1"/>
  <c r="R1273" i="4"/>
  <c r="X1274" i="4"/>
  <c r="V1273" i="4" l="1"/>
  <c r="J1274" i="4" s="1"/>
  <c r="Y1274" i="4" s="1"/>
  <c r="U1273" i="4"/>
  <c r="I1274" i="4" s="1"/>
  <c r="K1274" i="4" s="1"/>
  <c r="L1274" i="4" l="1"/>
  <c r="M1274" i="4" s="1"/>
  <c r="O1274" i="4" s="1"/>
  <c r="S1274" i="4" s="1"/>
  <c r="Q1274" i="4" l="1"/>
  <c r="T1274" i="4" s="1"/>
  <c r="F1275" i="4" s="1"/>
  <c r="N1275" i="4" s="1"/>
  <c r="G1275" i="4"/>
  <c r="H1275" i="4" l="1"/>
  <c r="X1275" i="4"/>
  <c r="R1274" i="4"/>
  <c r="V1274" i="4" l="1"/>
  <c r="J1275" i="4" s="1"/>
  <c r="Y1275" i="4" s="1"/>
  <c r="U1274" i="4"/>
  <c r="I1275" i="4" s="1"/>
  <c r="K1275" i="4" s="1"/>
  <c r="L1275" i="4" l="1"/>
  <c r="M1275" i="4" l="1"/>
  <c r="O1275" i="4" s="1"/>
  <c r="Q1275" i="4" l="1"/>
  <c r="T1275" i="4" s="1"/>
  <c r="F1276" i="4" s="1"/>
  <c r="N1276" i="4" s="1"/>
  <c r="S1275" i="4"/>
  <c r="G1276" i="4" s="1"/>
  <c r="U1275" i="4"/>
  <c r="I1276" i="4" s="1"/>
  <c r="K1276" i="4" l="1"/>
  <c r="R1275" i="4"/>
  <c r="V1275" i="4" s="1"/>
  <c r="J1276" i="4" s="1"/>
  <c r="Y1276" i="4" s="1"/>
  <c r="X1276" i="4"/>
  <c r="H1276" i="4"/>
  <c r="L1276" i="4"/>
  <c r="M1276" i="4" l="1"/>
  <c r="O1276" i="4" s="1"/>
  <c r="Q1276" i="4" l="1"/>
  <c r="T1276" i="4" s="1"/>
  <c r="F1277" i="4" s="1"/>
  <c r="N1277" i="4" s="1"/>
  <c r="S1276" i="4"/>
  <c r="G1277" i="4" s="1"/>
  <c r="R1276" i="4" l="1"/>
  <c r="V1276" i="4" s="1"/>
  <c r="J1277" i="4" s="1"/>
  <c r="Y1277" i="4" s="1"/>
  <c r="X1277" i="4"/>
  <c r="H1277" i="4"/>
  <c r="U1276" i="4"/>
  <c r="I1277" i="4" s="1"/>
  <c r="K1277" i="4" s="1"/>
  <c r="L1277" i="4" l="1"/>
  <c r="M1277" i="4" s="1"/>
  <c r="O1277" i="4" s="1"/>
  <c r="S1277" i="4" s="1"/>
  <c r="Q1277" i="4" l="1"/>
  <c r="T1277" i="4" s="1"/>
  <c r="F1278" i="4" s="1"/>
  <c r="N1278" i="4" s="1"/>
  <c r="G1278" i="4"/>
  <c r="H1278" i="4" l="1"/>
  <c r="X1278" i="4"/>
  <c r="R1277" i="4"/>
  <c r="V1277" i="4" l="1"/>
  <c r="J1278" i="4" s="1"/>
  <c r="Y1278" i="4" s="1"/>
  <c r="U1277" i="4"/>
  <c r="I1278" i="4" s="1"/>
  <c r="K1278" i="4" s="1"/>
  <c r="L1278" i="4" l="1"/>
  <c r="M1278" i="4" s="1"/>
  <c r="O1278" i="4" s="1"/>
  <c r="S1278" i="4" s="1"/>
  <c r="Q1278" i="4" l="1"/>
  <c r="T1278" i="4" s="1"/>
  <c r="F1279" i="4" s="1"/>
  <c r="N1279" i="4" s="1"/>
  <c r="G1279" i="4"/>
  <c r="H1279" i="4" l="1"/>
  <c r="X1279" i="4"/>
  <c r="R1278" i="4"/>
  <c r="V1278" i="4" l="1"/>
  <c r="J1279" i="4" s="1"/>
  <c r="Y1279" i="4" s="1"/>
  <c r="U1278" i="4"/>
  <c r="I1279" i="4" s="1"/>
  <c r="K1279" i="4" s="1"/>
  <c r="L1279" i="4" l="1"/>
  <c r="M1279" i="4" s="1"/>
  <c r="O1279" i="4" s="1"/>
  <c r="S1279" i="4" s="1"/>
  <c r="Q1279" i="4" l="1"/>
  <c r="T1279" i="4" s="1"/>
  <c r="F1280" i="4" s="1"/>
  <c r="N1280" i="4" s="1"/>
  <c r="G1280" i="4"/>
  <c r="H1280" i="4" l="1"/>
  <c r="R1279" i="4"/>
  <c r="X1280" i="4"/>
  <c r="V1279" i="4" l="1"/>
  <c r="J1280" i="4" s="1"/>
  <c r="Y1280" i="4" s="1"/>
  <c r="U1279" i="4"/>
  <c r="I1280" i="4" s="1"/>
  <c r="K1280" i="4" s="1"/>
  <c r="L1280" i="4" l="1"/>
  <c r="M1280" i="4" l="1"/>
  <c r="O1280" i="4" s="1"/>
  <c r="Q1280" i="4" l="1"/>
  <c r="T1280" i="4" s="1"/>
  <c r="F1281" i="4" s="1"/>
  <c r="N1281" i="4" s="1"/>
  <c r="S1280" i="4"/>
  <c r="G1281" i="4" s="1"/>
  <c r="R1280" i="4" l="1"/>
  <c r="V1280" i="4" s="1"/>
  <c r="J1281" i="4" s="1"/>
  <c r="Y1281" i="4" s="1"/>
  <c r="H1281" i="4"/>
  <c r="X1281" i="4"/>
  <c r="U1280" i="4"/>
  <c r="I1281" i="4" s="1"/>
  <c r="K1281" i="4" s="1"/>
  <c r="L1281" i="4" l="1"/>
  <c r="M1281" i="4" s="1"/>
  <c r="O1281" i="4" s="1"/>
  <c r="S1281" i="4" s="1"/>
  <c r="Q1281" i="4" l="1"/>
  <c r="T1281" i="4" s="1"/>
  <c r="F1282" i="4" s="1"/>
  <c r="N1282" i="4" s="1"/>
  <c r="G1282" i="4"/>
  <c r="H1282" i="4" l="1"/>
  <c r="R1281" i="4"/>
  <c r="X1282" i="4"/>
  <c r="V1281" i="4" l="1"/>
  <c r="J1282" i="4" s="1"/>
  <c r="Y1282" i="4" s="1"/>
  <c r="U1281" i="4"/>
  <c r="I1282" i="4" s="1"/>
  <c r="K1282" i="4" s="1"/>
  <c r="L1282" i="4" l="1"/>
  <c r="M1282" i="4" s="1"/>
  <c r="O1282" i="4" s="1"/>
  <c r="S1282" i="4" s="1"/>
  <c r="Q1282" i="4" l="1"/>
  <c r="T1282" i="4" s="1"/>
  <c r="F1283" i="4" s="1"/>
  <c r="N1283" i="4" s="1"/>
  <c r="G1283" i="4"/>
  <c r="H1283" i="4" l="1"/>
  <c r="X1283" i="4"/>
  <c r="R1282" i="4"/>
  <c r="V1282" i="4" l="1"/>
  <c r="J1283" i="4" s="1"/>
  <c r="Y1283" i="4" s="1"/>
  <c r="U1282" i="4"/>
  <c r="I1283" i="4" s="1"/>
  <c r="K1283" i="4" s="1"/>
  <c r="L1283" i="4" l="1"/>
  <c r="M1283" i="4" s="1"/>
  <c r="O1283" i="4" s="1"/>
  <c r="S1283" i="4" s="1"/>
  <c r="Q1283" i="4" l="1"/>
  <c r="T1283" i="4" s="1"/>
  <c r="F1284" i="4" s="1"/>
  <c r="N1284" i="4" s="1"/>
  <c r="G1284" i="4"/>
  <c r="H1284" i="4" l="1"/>
  <c r="R1283" i="4"/>
  <c r="X1284" i="4"/>
  <c r="V1283" i="4" l="1"/>
  <c r="J1284" i="4" s="1"/>
  <c r="Y1284" i="4" s="1"/>
  <c r="U1283" i="4"/>
  <c r="I1284" i="4" s="1"/>
  <c r="K1284" i="4" s="1"/>
  <c r="L1284" i="4" l="1"/>
  <c r="M1284" i="4" l="1"/>
  <c r="O1284" i="4" s="1"/>
  <c r="Q1284" i="4" l="1"/>
  <c r="T1284" i="4" s="1"/>
  <c r="F1285" i="4" s="1"/>
  <c r="N1285" i="4" s="1"/>
  <c r="S1284" i="4"/>
  <c r="G1285" i="4" s="1"/>
  <c r="R1284" i="4" l="1"/>
  <c r="V1284" i="4" s="1"/>
  <c r="J1285" i="4" s="1"/>
  <c r="Y1285" i="4" s="1"/>
  <c r="X1285" i="4"/>
  <c r="H1285" i="4"/>
  <c r="U1284" i="4"/>
  <c r="I1285" i="4" s="1"/>
  <c r="K1285" i="4" s="1"/>
  <c r="L1285" i="4" l="1"/>
  <c r="M1285" i="4" s="1"/>
  <c r="O1285" i="4" s="1"/>
  <c r="S1285" i="4" s="1"/>
  <c r="Q1285" i="4" l="1"/>
  <c r="T1285" i="4" s="1"/>
  <c r="F1286" i="4" s="1"/>
  <c r="N1286" i="4" s="1"/>
  <c r="G1286" i="4"/>
  <c r="H1286" i="4" l="1"/>
  <c r="X1286" i="4"/>
  <c r="R1285" i="4"/>
  <c r="V1285" i="4" l="1"/>
  <c r="J1286" i="4" s="1"/>
  <c r="Y1286" i="4" s="1"/>
  <c r="U1285" i="4"/>
  <c r="I1286" i="4" s="1"/>
  <c r="K1286" i="4" s="1"/>
  <c r="L1286" i="4" l="1"/>
  <c r="M1286" i="4" l="1"/>
  <c r="O1286" i="4" s="1"/>
  <c r="S1286" i="4" s="1"/>
  <c r="Q1286" i="4" l="1"/>
  <c r="T1286" i="4" s="1"/>
  <c r="F1287" i="4" s="1"/>
  <c r="N1287" i="4" s="1"/>
  <c r="G1287" i="4"/>
  <c r="H1287" i="4" l="1"/>
  <c r="R1286" i="4"/>
  <c r="X1287" i="4"/>
  <c r="V1286" i="4" l="1"/>
  <c r="J1287" i="4" s="1"/>
  <c r="Y1287" i="4" s="1"/>
  <c r="U1286" i="4"/>
  <c r="I1287" i="4" s="1"/>
  <c r="K1287" i="4" s="1"/>
  <c r="L1287" i="4" l="1"/>
  <c r="M1287" i="4" s="1"/>
  <c r="O1287" i="4" s="1"/>
  <c r="S1287" i="4" s="1"/>
  <c r="Q1287" i="4" l="1"/>
  <c r="T1287" i="4" s="1"/>
  <c r="F1288" i="4" s="1"/>
  <c r="N1288" i="4" s="1"/>
  <c r="G1288" i="4"/>
  <c r="H1288" i="4" l="1"/>
  <c r="R1287" i="4"/>
  <c r="V1287" i="4" s="1"/>
  <c r="J1288" i="4" s="1"/>
  <c r="Y1288" i="4" s="1"/>
  <c r="U1287" i="4"/>
  <c r="I1288" i="4" s="1"/>
  <c r="K1288" i="4" s="1"/>
  <c r="X1288" i="4"/>
  <c r="L1288" i="4" l="1"/>
  <c r="M1288" i="4" l="1"/>
  <c r="O1288" i="4" s="1"/>
  <c r="Q1288" i="4" l="1"/>
  <c r="T1288" i="4" s="1"/>
  <c r="F1289" i="4" s="1"/>
  <c r="N1289" i="4" s="1"/>
  <c r="S1288" i="4"/>
  <c r="G1289" i="4" s="1"/>
  <c r="X1289" i="4" l="1"/>
  <c r="R1288" i="4"/>
  <c r="V1288" i="4" s="1"/>
  <c r="J1289" i="4" s="1"/>
  <c r="Y1289" i="4" s="1"/>
  <c r="H1289" i="4"/>
  <c r="U1288" i="4"/>
  <c r="I1289" i="4" s="1"/>
  <c r="K1289" i="4" s="1"/>
  <c r="L1289" i="4" l="1"/>
  <c r="M1289" i="4" l="1"/>
  <c r="O1289" i="4" s="1"/>
  <c r="Q1289" i="4" l="1"/>
  <c r="T1289" i="4" s="1"/>
  <c r="F1290" i="4" s="1"/>
  <c r="N1290" i="4" s="1"/>
  <c r="S1289" i="4"/>
  <c r="G1290" i="4" s="1"/>
  <c r="X1290" i="4" l="1"/>
  <c r="R1289" i="4"/>
  <c r="V1289" i="4" s="1"/>
  <c r="J1290" i="4" s="1"/>
  <c r="Y1290" i="4" s="1"/>
  <c r="H1290" i="4"/>
  <c r="U1289" i="4"/>
  <c r="I1290" i="4" s="1"/>
  <c r="K1290" i="4" s="1"/>
  <c r="L1290" i="4" l="1"/>
  <c r="M1290" i="4" l="1"/>
  <c r="O1290" i="4" s="1"/>
  <c r="Q1290" i="4" l="1"/>
  <c r="T1290" i="4" s="1"/>
  <c r="F1291" i="4" s="1"/>
  <c r="N1291" i="4" s="1"/>
  <c r="S1290" i="4"/>
  <c r="G1291" i="4" s="1"/>
  <c r="X1291" i="4" l="1"/>
  <c r="R1290" i="4"/>
  <c r="V1290" i="4" s="1"/>
  <c r="J1291" i="4" s="1"/>
  <c r="Y1291" i="4" s="1"/>
  <c r="H1291" i="4"/>
  <c r="U1290" i="4"/>
  <c r="I1291" i="4" s="1"/>
  <c r="K1291" i="4" s="1"/>
  <c r="L1291" i="4" l="1"/>
  <c r="M1291" i="4" l="1"/>
  <c r="O1291" i="4" s="1"/>
  <c r="S1291" i="4" l="1"/>
  <c r="G1292" i="4" s="1"/>
  <c r="Q1291" i="4"/>
  <c r="T1291" i="4" s="1"/>
  <c r="F1292" i="4" s="1"/>
  <c r="N1292" i="4" s="1"/>
  <c r="H1292" i="4" l="1"/>
  <c r="R1291" i="4"/>
  <c r="V1291" i="4" s="1"/>
  <c r="J1292" i="4" s="1"/>
  <c r="Y1292" i="4" s="1"/>
  <c r="X1292" i="4"/>
  <c r="U1291" i="4"/>
  <c r="I1292" i="4" s="1"/>
  <c r="K1292" i="4" s="1"/>
  <c r="L1292" i="4" l="1"/>
  <c r="M1292" i="4" l="1"/>
  <c r="O1292" i="4" s="1"/>
  <c r="Q1292" i="4" l="1"/>
  <c r="T1292" i="4" s="1"/>
  <c r="F1293" i="4" s="1"/>
  <c r="N1293" i="4" s="1"/>
  <c r="S1292" i="4"/>
  <c r="G1293" i="4" s="1"/>
  <c r="R1292" i="4" l="1"/>
  <c r="V1292" i="4" s="1"/>
  <c r="J1293" i="4" s="1"/>
  <c r="Y1293" i="4" s="1"/>
  <c r="H1293" i="4"/>
  <c r="X1293" i="4"/>
  <c r="U1292" i="4"/>
  <c r="I1293" i="4" s="1"/>
  <c r="K1293" i="4" s="1"/>
  <c r="L1293" i="4" l="1"/>
  <c r="M1293" i="4" l="1"/>
  <c r="O1293" i="4" s="1"/>
  <c r="S1293" i="4" l="1"/>
  <c r="G1294" i="4" s="1"/>
  <c r="Q1293" i="4"/>
  <c r="T1293" i="4" s="1"/>
  <c r="F1294" i="4" s="1"/>
  <c r="N1294" i="4" s="1"/>
  <c r="H1294" i="4" l="1"/>
  <c r="X1294" i="4"/>
  <c r="R1293" i="4"/>
  <c r="U1293" i="4" s="1"/>
  <c r="I1294" i="4" s="1"/>
  <c r="K1294" i="4" s="1"/>
  <c r="V1293" i="4" l="1"/>
  <c r="J1294" i="4" s="1"/>
  <c r="Y1294" i="4" s="1"/>
  <c r="L1294" i="4"/>
  <c r="M1294" i="4" l="1"/>
  <c r="O1294" i="4" s="1"/>
  <c r="S1294" i="4" s="1"/>
  <c r="Q1294" i="4" l="1"/>
  <c r="T1294" i="4" s="1"/>
  <c r="F1295" i="4" s="1"/>
  <c r="N1295" i="4" s="1"/>
  <c r="G1295" i="4"/>
  <c r="H1295" i="4" l="1"/>
  <c r="R1294" i="4"/>
  <c r="X1295" i="4"/>
  <c r="V1294" i="4" l="1"/>
  <c r="J1295" i="4" s="1"/>
  <c r="Y1295" i="4" s="1"/>
  <c r="U1294" i="4"/>
  <c r="I1295" i="4" s="1"/>
  <c r="K1295" i="4" s="1"/>
  <c r="L1295" i="4" l="1"/>
  <c r="M1295" i="4" l="1"/>
  <c r="O1295" i="4" s="1"/>
  <c r="Q1295" i="4" l="1"/>
  <c r="T1295" i="4" s="1"/>
  <c r="F1296" i="4" s="1"/>
  <c r="N1296" i="4" s="1"/>
  <c r="S1295" i="4"/>
  <c r="G1296" i="4" s="1"/>
  <c r="X1296" i="4" l="1"/>
  <c r="R1295" i="4"/>
  <c r="V1295" i="4" s="1"/>
  <c r="J1296" i="4" s="1"/>
  <c r="Y1296" i="4" s="1"/>
  <c r="H1296" i="4"/>
  <c r="U1295" i="4"/>
  <c r="I1296" i="4" s="1"/>
  <c r="K1296" i="4" s="1"/>
  <c r="L1296" i="4" l="1"/>
  <c r="M1296" i="4" l="1"/>
  <c r="O1296" i="4" s="1"/>
  <c r="Q1296" i="4" l="1"/>
  <c r="T1296" i="4" s="1"/>
  <c r="F1297" i="4" s="1"/>
  <c r="N1297" i="4" s="1"/>
  <c r="S1296" i="4"/>
  <c r="G1297" i="4" s="1"/>
  <c r="X1297" i="4" l="1"/>
  <c r="R1296" i="4"/>
  <c r="V1296" i="4" s="1"/>
  <c r="J1297" i="4" s="1"/>
  <c r="Y1297" i="4" s="1"/>
  <c r="H1297" i="4"/>
  <c r="U1296" i="4"/>
  <c r="I1297" i="4" s="1"/>
  <c r="K1297" i="4" s="1"/>
  <c r="L1297" i="4" l="1"/>
  <c r="M1297" i="4" l="1"/>
  <c r="O1297" i="4" s="1"/>
  <c r="Q1297" i="4" l="1"/>
  <c r="T1297" i="4" s="1"/>
  <c r="F1298" i="4" s="1"/>
  <c r="N1298" i="4" s="1"/>
  <c r="S1297" i="4"/>
  <c r="G1298" i="4" s="1"/>
  <c r="X1298" i="4" l="1"/>
  <c r="R1297" i="4"/>
  <c r="V1297" i="4" s="1"/>
  <c r="J1298" i="4" s="1"/>
  <c r="Y1298" i="4" s="1"/>
  <c r="H1298" i="4"/>
  <c r="U1297" i="4"/>
  <c r="I1298" i="4" s="1"/>
  <c r="K1298" i="4" s="1"/>
  <c r="L1298" i="4" l="1"/>
  <c r="M1298" i="4" l="1"/>
  <c r="O1298" i="4" s="1"/>
  <c r="Q1298" i="4" l="1"/>
  <c r="T1298" i="4" s="1"/>
  <c r="F1299" i="4" s="1"/>
  <c r="N1299" i="4" s="1"/>
  <c r="S1298" i="4"/>
  <c r="G1299" i="4" s="1"/>
  <c r="X1299" i="4" l="1"/>
  <c r="R1298" i="4"/>
  <c r="V1298" i="4" s="1"/>
  <c r="J1299" i="4" s="1"/>
  <c r="Y1299" i="4" s="1"/>
  <c r="H1299" i="4"/>
  <c r="U1298" i="4"/>
  <c r="I1299" i="4" s="1"/>
  <c r="K1299" i="4" s="1"/>
  <c r="L1299" i="4" l="1"/>
  <c r="M1299" i="4" l="1"/>
  <c r="O1299" i="4" s="1"/>
  <c r="Q1299" i="4" l="1"/>
  <c r="T1299" i="4" s="1"/>
  <c r="F1300" i="4" s="1"/>
  <c r="N1300" i="4" s="1"/>
  <c r="S1299" i="4"/>
  <c r="G1300" i="4" s="1"/>
  <c r="R1299" i="4" l="1"/>
  <c r="V1299" i="4" s="1"/>
  <c r="J1300" i="4" s="1"/>
  <c r="Y1300" i="4" s="1"/>
  <c r="H1300" i="4"/>
  <c r="X1300" i="4"/>
  <c r="U1299" i="4"/>
  <c r="I1300" i="4" s="1"/>
  <c r="K1300" i="4" s="1"/>
  <c r="L1300" i="4" l="1"/>
  <c r="M1300" i="4" s="1"/>
  <c r="O1300" i="4" s="1"/>
  <c r="S1300" i="4" s="1"/>
  <c r="Q1300" i="4" l="1"/>
  <c r="T1300" i="4" s="1"/>
  <c r="F1301" i="4" s="1"/>
  <c r="N1301" i="4" s="1"/>
  <c r="G1301" i="4"/>
  <c r="H1301" i="4" l="1"/>
  <c r="R1300" i="4"/>
  <c r="U1300" i="4" s="1"/>
  <c r="I1301" i="4" s="1"/>
  <c r="K1301" i="4" s="1"/>
  <c r="X1301" i="4"/>
  <c r="V1300" i="4" l="1"/>
  <c r="J1301" i="4" s="1"/>
  <c r="Y1301" i="4" s="1"/>
  <c r="L1301" i="4"/>
  <c r="M1301" i="4" l="1"/>
  <c r="O1301" i="4" s="1"/>
  <c r="S1301" i="4" l="1"/>
  <c r="G1302" i="4" s="1"/>
  <c r="Q1301" i="4"/>
  <c r="T1301" i="4" s="1"/>
  <c r="F1302" i="4" s="1"/>
  <c r="N1302" i="4" s="1"/>
  <c r="H1302" i="4" l="1"/>
  <c r="X1302" i="4"/>
  <c r="R1301" i="4"/>
  <c r="V1301" i="4" s="1"/>
  <c r="J1302" i="4" s="1"/>
  <c r="Y1302" i="4" s="1"/>
  <c r="U1301" i="4"/>
  <c r="I1302" i="4" s="1"/>
  <c r="K1302" i="4" s="1"/>
  <c r="L1302" i="4" l="1"/>
  <c r="M1302" i="4" l="1"/>
  <c r="O1302" i="4" s="1"/>
  <c r="Q1302" i="4" l="1"/>
  <c r="T1302" i="4" s="1"/>
  <c r="F1303" i="4" s="1"/>
  <c r="N1303" i="4" s="1"/>
  <c r="S1302" i="4"/>
  <c r="G1303" i="4" s="1"/>
  <c r="R1302" i="4" l="1"/>
  <c r="V1302" i="4" s="1"/>
  <c r="J1303" i="4" s="1"/>
  <c r="Y1303" i="4" s="1"/>
  <c r="X1303" i="4"/>
  <c r="H1303" i="4"/>
  <c r="U1302" i="4"/>
  <c r="I1303" i="4" s="1"/>
  <c r="K1303" i="4" s="1"/>
  <c r="L1303" i="4" l="1"/>
  <c r="M1303" i="4" l="1"/>
  <c r="O1303" i="4" s="1"/>
  <c r="Q1303" i="4" l="1"/>
  <c r="T1303" i="4" s="1"/>
  <c r="F1304" i="4" s="1"/>
  <c r="N1304" i="4" s="1"/>
  <c r="S1303" i="4"/>
  <c r="G1304" i="4" s="1"/>
  <c r="X1304" i="4" l="1"/>
  <c r="R1303" i="4"/>
  <c r="U1303" i="4" s="1"/>
  <c r="I1304" i="4" s="1"/>
  <c r="K1304" i="4" s="1"/>
  <c r="H1304" i="4"/>
  <c r="V1303" i="4" l="1"/>
  <c r="J1304" i="4" s="1"/>
  <c r="Y1304" i="4" s="1"/>
  <c r="L1304" i="4"/>
  <c r="M1304" i="4" s="1"/>
  <c r="O1304" i="4" s="1"/>
  <c r="S1304" i="4" l="1"/>
  <c r="G1305" i="4" s="1"/>
  <c r="Q1304" i="4"/>
  <c r="T1304" i="4" s="1"/>
  <c r="F1305" i="4" s="1"/>
  <c r="N1305" i="4" s="1"/>
  <c r="H1305" i="4" l="1"/>
  <c r="R1304" i="4"/>
  <c r="U1304" i="4" s="1"/>
  <c r="I1305" i="4" s="1"/>
  <c r="K1305" i="4" s="1"/>
  <c r="X1305" i="4"/>
  <c r="V1304" i="4" l="1"/>
  <c r="J1305" i="4" s="1"/>
  <c r="Y1305" i="4" s="1"/>
  <c r="L1305" i="4"/>
  <c r="M1305" i="4" l="1"/>
  <c r="O1305" i="4" s="1"/>
  <c r="Q1305" i="4" l="1"/>
  <c r="T1305" i="4" s="1"/>
  <c r="F1306" i="4" s="1"/>
  <c r="N1306" i="4" s="1"/>
  <c r="S1305" i="4"/>
  <c r="G1306" i="4" s="1"/>
  <c r="X1306" i="4" l="1"/>
  <c r="R1305" i="4"/>
  <c r="V1305" i="4" s="1"/>
  <c r="J1306" i="4" s="1"/>
  <c r="Y1306" i="4" s="1"/>
  <c r="H1306" i="4"/>
  <c r="U1305" i="4"/>
  <c r="I1306" i="4" s="1"/>
  <c r="K1306" i="4" s="1"/>
  <c r="L1306" i="4" l="1"/>
  <c r="M1306" i="4" s="1"/>
  <c r="O1306" i="4" s="1"/>
  <c r="S1306" i="4" s="1"/>
  <c r="Q1306" i="4" l="1"/>
  <c r="T1306" i="4" s="1"/>
  <c r="F1307" i="4" s="1"/>
  <c r="N1307" i="4" s="1"/>
  <c r="G1307" i="4"/>
  <c r="H1307" i="4" l="1"/>
  <c r="R1306" i="4"/>
  <c r="X1307" i="4"/>
  <c r="V1306" i="4" l="1"/>
  <c r="J1307" i="4" s="1"/>
  <c r="Y1307" i="4" s="1"/>
  <c r="U1306" i="4"/>
  <c r="I1307" i="4" s="1"/>
  <c r="K1307" i="4" s="1"/>
  <c r="L1307" i="4" l="1"/>
  <c r="M1307" i="4" l="1"/>
  <c r="O1307" i="4" s="1"/>
  <c r="Q1307" i="4" l="1"/>
  <c r="T1307" i="4" s="1"/>
  <c r="F1308" i="4" s="1"/>
  <c r="N1308" i="4" s="1"/>
  <c r="S1307" i="4"/>
  <c r="G1308" i="4" s="1"/>
  <c r="R1307" i="4" l="1"/>
  <c r="U1307" i="4" s="1"/>
  <c r="I1308" i="4" s="1"/>
  <c r="K1308" i="4" s="1"/>
  <c r="H1308" i="4"/>
  <c r="X1308" i="4"/>
  <c r="L1308" i="4" l="1"/>
  <c r="M1308" i="4" s="1"/>
  <c r="O1308" i="4" s="1"/>
  <c r="V1307" i="4"/>
  <c r="J1308" i="4" s="1"/>
  <c r="Y1308" i="4" s="1"/>
  <c r="S1308" i="4" l="1"/>
  <c r="G1309" i="4" s="1"/>
  <c r="Q1308" i="4"/>
  <c r="T1308" i="4" s="1"/>
  <c r="F1309" i="4" s="1"/>
  <c r="N1309" i="4" s="1"/>
  <c r="H1309" i="4" l="1"/>
  <c r="R1308" i="4"/>
  <c r="V1308" i="4" s="1"/>
  <c r="J1309" i="4" s="1"/>
  <c r="Y1309" i="4" s="1"/>
  <c r="X1309" i="4"/>
  <c r="U1308" i="4"/>
  <c r="I1309" i="4" s="1"/>
  <c r="K1309" i="4" s="1"/>
  <c r="L1309" i="4" l="1"/>
  <c r="M1309" i="4" l="1"/>
  <c r="O1309" i="4" s="1"/>
  <c r="S1309" i="4" l="1"/>
  <c r="G1310" i="4" s="1"/>
  <c r="Q1309" i="4"/>
  <c r="T1309" i="4" s="1"/>
  <c r="F1310" i="4" s="1"/>
  <c r="N1310" i="4" s="1"/>
  <c r="H1310" i="4" l="1"/>
  <c r="R1309" i="4"/>
  <c r="V1309" i="4" s="1"/>
  <c r="J1310" i="4" s="1"/>
  <c r="Y1310" i="4" s="1"/>
  <c r="X1310" i="4"/>
  <c r="U1309" i="4"/>
  <c r="I1310" i="4" s="1"/>
  <c r="K1310" i="4" s="1"/>
  <c r="L1310" i="4" l="1"/>
  <c r="M1310" i="4" l="1"/>
  <c r="O1310" i="4" s="1"/>
  <c r="Q1310" i="4" l="1"/>
  <c r="T1310" i="4" s="1"/>
  <c r="F1311" i="4" s="1"/>
  <c r="N1311" i="4" s="1"/>
  <c r="S1310" i="4"/>
  <c r="G1311" i="4" s="1"/>
  <c r="X1311" i="4" l="1"/>
  <c r="R1310" i="4"/>
  <c r="U1310" i="4" s="1"/>
  <c r="I1311" i="4" s="1"/>
  <c r="K1311" i="4" s="1"/>
  <c r="H1311" i="4"/>
  <c r="V1310" i="4" l="1"/>
  <c r="J1311" i="4" s="1"/>
  <c r="Y1311" i="4" s="1"/>
  <c r="L1311" i="4"/>
  <c r="M1311" i="4" s="1"/>
  <c r="O1311" i="4" s="1"/>
  <c r="Q1311" i="4" l="1"/>
  <c r="T1311" i="4" s="1"/>
  <c r="F1312" i="4" s="1"/>
  <c r="N1312" i="4" s="1"/>
  <c r="S1311" i="4"/>
  <c r="G1312" i="4" s="1"/>
  <c r="R1311" i="4" l="1"/>
  <c r="V1311" i="4" s="1"/>
  <c r="J1312" i="4" s="1"/>
  <c r="Y1312" i="4" s="1"/>
  <c r="X1312" i="4"/>
  <c r="H1312" i="4"/>
  <c r="U1311" i="4"/>
  <c r="I1312" i="4" s="1"/>
  <c r="K1312" i="4" s="1"/>
  <c r="L1312" i="4" l="1"/>
  <c r="M1312" i="4" s="1"/>
  <c r="O1312" i="4" s="1"/>
  <c r="S1312" i="4" s="1"/>
  <c r="Q1312" i="4" l="1"/>
  <c r="T1312" i="4" s="1"/>
  <c r="F1313" i="4" s="1"/>
  <c r="N1313" i="4" s="1"/>
  <c r="G1313" i="4"/>
  <c r="H1313" i="4" l="1"/>
  <c r="R1312" i="4"/>
  <c r="X1313" i="4"/>
  <c r="V1312" i="4" l="1"/>
  <c r="J1313" i="4" s="1"/>
  <c r="Y1313" i="4" s="1"/>
  <c r="U1312" i="4"/>
  <c r="I1313" i="4" s="1"/>
  <c r="K1313" i="4" s="1"/>
  <c r="L1313" i="4" l="1"/>
  <c r="M1313" i="4" l="1"/>
  <c r="O1313" i="4" s="1"/>
  <c r="S1313" i="4" l="1"/>
  <c r="G1314" i="4" s="1"/>
  <c r="Q1313" i="4"/>
  <c r="T1313" i="4" s="1"/>
  <c r="F1314" i="4" s="1"/>
  <c r="N1314" i="4" s="1"/>
  <c r="H1314" i="4" l="1"/>
  <c r="R1313" i="4"/>
  <c r="U1313" i="4" s="1"/>
  <c r="I1314" i="4" s="1"/>
  <c r="X1314" i="4"/>
  <c r="L1314" i="4" l="1"/>
  <c r="K1314" i="4"/>
  <c r="V1313" i="4"/>
  <c r="J1314" i="4" s="1"/>
  <c r="Y1314" i="4" s="1"/>
  <c r="M1314" i="4" l="1"/>
  <c r="O1314" i="4" s="1"/>
  <c r="Q1314" i="4" s="1"/>
  <c r="T1314" i="4" s="1"/>
  <c r="F1315" i="4" s="1"/>
  <c r="N1315" i="4" s="1"/>
  <c r="S1314" i="4" l="1"/>
  <c r="G1315" i="4" s="1"/>
  <c r="X1315" i="4" s="1"/>
  <c r="R1314" i="4"/>
  <c r="U1314" i="4" s="1"/>
  <c r="I1315" i="4" s="1"/>
  <c r="K1315" i="4" s="1"/>
  <c r="H1315" i="4"/>
  <c r="V1314" i="4" l="1"/>
  <c r="J1315" i="4" s="1"/>
  <c r="Y1315" i="4" s="1"/>
  <c r="L1315" i="4"/>
  <c r="M1315" i="4" s="1"/>
  <c r="O1315" i="4" s="1"/>
  <c r="Q1315" i="4" l="1"/>
  <c r="T1315" i="4" s="1"/>
  <c r="F1316" i="4" s="1"/>
  <c r="N1316" i="4" s="1"/>
  <c r="S1315" i="4"/>
  <c r="G1316" i="4" s="1"/>
  <c r="H1316" i="4" l="1"/>
  <c r="R1315" i="4"/>
  <c r="U1315" i="4" s="1"/>
  <c r="I1316" i="4" s="1"/>
  <c r="K1316" i="4" s="1"/>
  <c r="X1316" i="4"/>
  <c r="V1315" i="4" l="1"/>
  <c r="J1316" i="4" s="1"/>
  <c r="Y1316" i="4" s="1"/>
  <c r="L1316" i="4"/>
  <c r="M1316" i="4" s="1"/>
  <c r="O1316" i="4" s="1"/>
  <c r="Q1316" i="4" l="1"/>
  <c r="T1316" i="4" s="1"/>
  <c r="F1317" i="4" s="1"/>
  <c r="N1317" i="4" s="1"/>
  <c r="S1316" i="4"/>
  <c r="G1317" i="4" s="1"/>
  <c r="R1316" i="4" l="1"/>
  <c r="U1316" i="4" s="1"/>
  <c r="I1317" i="4" s="1"/>
  <c r="K1317" i="4" s="1"/>
  <c r="X1317" i="4"/>
  <c r="H1317" i="4"/>
  <c r="V1316" i="4" l="1"/>
  <c r="J1317" i="4" s="1"/>
  <c r="Y1317" i="4" s="1"/>
  <c r="L1317" i="4"/>
  <c r="M1317" i="4" s="1"/>
  <c r="O1317" i="4" s="1"/>
  <c r="Q1317" i="4" l="1"/>
  <c r="T1317" i="4" s="1"/>
  <c r="F1318" i="4" s="1"/>
  <c r="N1318" i="4" s="1"/>
  <c r="S1317" i="4"/>
  <c r="G1318" i="4" s="1"/>
  <c r="H1318" i="4" l="1"/>
  <c r="X1318" i="4"/>
  <c r="R1317" i="4"/>
  <c r="U1317" i="4" s="1"/>
  <c r="I1318" i="4" s="1"/>
  <c r="K1318" i="4" s="1"/>
  <c r="V1317" i="4" l="1"/>
  <c r="J1318" i="4" s="1"/>
  <c r="Y1318" i="4" s="1"/>
  <c r="L1318" i="4"/>
  <c r="M1318" i="4" s="1"/>
  <c r="O1318" i="4" s="1"/>
  <c r="Q1318" i="4" l="1"/>
  <c r="T1318" i="4" s="1"/>
  <c r="F1319" i="4" s="1"/>
  <c r="N1319" i="4" s="1"/>
  <c r="S1318" i="4"/>
  <c r="G1319" i="4" s="1"/>
  <c r="R1318" i="4" l="1"/>
  <c r="U1318" i="4" s="1"/>
  <c r="I1319" i="4" s="1"/>
  <c r="K1319" i="4" s="1"/>
  <c r="X1319" i="4"/>
  <c r="H1319" i="4"/>
  <c r="L1319" i="4" l="1"/>
  <c r="M1319" i="4" s="1"/>
  <c r="O1319" i="4" s="1"/>
  <c r="S1319" i="4" s="1"/>
  <c r="V1318" i="4"/>
  <c r="J1319" i="4" s="1"/>
  <c r="Y1319" i="4" s="1"/>
  <c r="Q1319" i="4" l="1"/>
  <c r="T1319" i="4" s="1"/>
  <c r="F1320" i="4" s="1"/>
  <c r="N1320" i="4" s="1"/>
  <c r="G1320" i="4"/>
  <c r="H1320" i="4" l="1"/>
  <c r="R1319" i="4"/>
  <c r="V1319" i="4" s="1"/>
  <c r="J1320" i="4" s="1"/>
  <c r="Y1320" i="4" s="1"/>
  <c r="U1319" i="4"/>
  <c r="I1320" i="4" s="1"/>
  <c r="K1320" i="4" s="1"/>
  <c r="X1320" i="4"/>
  <c r="L1320" i="4" l="1"/>
  <c r="M1320" i="4" l="1"/>
  <c r="O1320" i="4" s="1"/>
  <c r="Q1320" i="4" l="1"/>
  <c r="T1320" i="4" s="1"/>
  <c r="F1321" i="4" s="1"/>
  <c r="N1321" i="4" s="1"/>
  <c r="S1320" i="4"/>
  <c r="G1321" i="4" s="1"/>
  <c r="R1320" i="4" l="1"/>
  <c r="U1320" i="4" s="1"/>
  <c r="I1321" i="4" s="1"/>
  <c r="K1321" i="4" s="1"/>
  <c r="H1321" i="4"/>
  <c r="X1321" i="4"/>
  <c r="V1320" i="4" l="1"/>
  <c r="J1321" i="4" s="1"/>
  <c r="Y1321" i="4" s="1"/>
  <c r="L1321" i="4"/>
  <c r="M1321" i="4" s="1"/>
  <c r="O1321" i="4" s="1"/>
  <c r="Q1321" i="4" l="1"/>
  <c r="T1321" i="4" s="1"/>
  <c r="F1322" i="4" s="1"/>
  <c r="N1322" i="4" s="1"/>
  <c r="S1321" i="4"/>
  <c r="G1322" i="4" s="1"/>
  <c r="X1322" i="4" l="1"/>
  <c r="R1321" i="4"/>
  <c r="U1321" i="4" s="1"/>
  <c r="I1322" i="4" s="1"/>
  <c r="K1322" i="4" s="1"/>
  <c r="H1322" i="4"/>
  <c r="L1322" i="4" l="1"/>
  <c r="M1322" i="4" s="1"/>
  <c r="O1322" i="4" s="1"/>
  <c r="S1322" i="4" s="1"/>
  <c r="V1321" i="4"/>
  <c r="J1322" i="4" s="1"/>
  <c r="Y1322" i="4" s="1"/>
  <c r="Q1322" i="4" l="1"/>
  <c r="T1322" i="4" s="1"/>
  <c r="F1323" i="4" s="1"/>
  <c r="N1323" i="4" s="1"/>
  <c r="G1323" i="4"/>
  <c r="H1323" i="4" l="1"/>
  <c r="R1322" i="4"/>
  <c r="U1322" i="4" s="1"/>
  <c r="I1323" i="4" s="1"/>
  <c r="K1323" i="4" s="1"/>
  <c r="X1323" i="4"/>
  <c r="V1322" i="4" l="1"/>
  <c r="J1323" i="4" s="1"/>
  <c r="Y1323" i="4" s="1"/>
  <c r="L1323" i="4"/>
  <c r="M1323" i="4" l="1"/>
  <c r="O1323" i="4" s="1"/>
  <c r="S1323" i="4" l="1"/>
  <c r="G1324" i="4" s="1"/>
  <c r="Q1323" i="4"/>
  <c r="T1323" i="4" s="1"/>
  <c r="F1324" i="4" s="1"/>
  <c r="N1324" i="4" s="1"/>
  <c r="H1324" i="4" l="1"/>
  <c r="X1324" i="4"/>
  <c r="R1323" i="4"/>
  <c r="V1323" i="4" s="1"/>
  <c r="J1324" i="4" s="1"/>
  <c r="Y1324" i="4" s="1"/>
  <c r="U1323" i="4"/>
  <c r="I1324" i="4" s="1"/>
  <c r="K1324" i="4" s="1"/>
  <c r="L1324" i="4" l="1"/>
  <c r="M1324" i="4" l="1"/>
  <c r="O1324" i="4" s="1"/>
  <c r="Q1324" i="4" l="1"/>
  <c r="T1324" i="4" s="1"/>
  <c r="F1325" i="4" s="1"/>
  <c r="N1325" i="4" s="1"/>
  <c r="S1324" i="4"/>
  <c r="G1325" i="4" s="1"/>
  <c r="R1324" i="4" l="1"/>
  <c r="U1324" i="4" s="1"/>
  <c r="I1325" i="4" s="1"/>
  <c r="K1325" i="4" s="1"/>
  <c r="X1325" i="4"/>
  <c r="H1325" i="4"/>
  <c r="L1325" i="4" l="1"/>
  <c r="M1325" i="4" s="1"/>
  <c r="O1325" i="4" s="1"/>
  <c r="V1324" i="4"/>
  <c r="J1325" i="4" s="1"/>
  <c r="Y1325" i="4" s="1"/>
  <c r="Q1325" i="4" l="1"/>
  <c r="T1325" i="4" s="1"/>
  <c r="F1326" i="4" s="1"/>
  <c r="N1326" i="4" s="1"/>
  <c r="S1325" i="4"/>
  <c r="G1326" i="4" s="1"/>
  <c r="H1326" i="4" l="1"/>
  <c r="X1326" i="4"/>
  <c r="R1325" i="4"/>
  <c r="U1325" i="4" s="1"/>
  <c r="I1326" i="4" s="1"/>
  <c r="K1326" i="4" s="1"/>
  <c r="V1325" i="4" l="1"/>
  <c r="J1326" i="4" s="1"/>
  <c r="Y1326" i="4" s="1"/>
  <c r="L1326" i="4"/>
  <c r="M1326" i="4" s="1"/>
  <c r="O1326" i="4" s="1"/>
  <c r="Q1326" i="4" l="1"/>
  <c r="T1326" i="4" s="1"/>
  <c r="F1327" i="4" s="1"/>
  <c r="N1327" i="4" s="1"/>
  <c r="S1326" i="4"/>
  <c r="G1327" i="4" s="1"/>
  <c r="R1326" i="4" l="1"/>
  <c r="U1326" i="4" s="1"/>
  <c r="I1327" i="4" s="1"/>
  <c r="K1327" i="4" s="1"/>
  <c r="X1327" i="4"/>
  <c r="H1327" i="4"/>
  <c r="V1326" i="4" l="1"/>
  <c r="J1327" i="4" s="1"/>
  <c r="Y1327" i="4" s="1"/>
  <c r="L1327" i="4"/>
  <c r="M1327" i="4" s="1"/>
  <c r="O1327" i="4" s="1"/>
  <c r="Q1327" i="4" l="1"/>
  <c r="T1327" i="4" s="1"/>
  <c r="F1328" i="4" s="1"/>
  <c r="N1328" i="4" s="1"/>
  <c r="S1327" i="4"/>
  <c r="G1328" i="4" s="1"/>
  <c r="R1327" i="4" l="1"/>
  <c r="U1327" i="4" s="1"/>
  <c r="I1328" i="4" s="1"/>
  <c r="K1328" i="4" s="1"/>
  <c r="H1328" i="4"/>
  <c r="X1328" i="4"/>
  <c r="L1328" i="4" l="1"/>
  <c r="M1328" i="4" s="1"/>
  <c r="O1328" i="4" s="1"/>
  <c r="V1327" i="4"/>
  <c r="J1328" i="4" s="1"/>
  <c r="Y1328" i="4" s="1"/>
  <c r="Q1328" i="4" l="1"/>
  <c r="T1328" i="4" s="1"/>
  <c r="F1329" i="4" s="1"/>
  <c r="N1329" i="4" s="1"/>
  <c r="S1328" i="4"/>
  <c r="G1329" i="4" s="1"/>
  <c r="X1329" i="4" l="1"/>
  <c r="R1328" i="4"/>
  <c r="U1328" i="4" s="1"/>
  <c r="I1329" i="4" s="1"/>
  <c r="K1329" i="4" s="1"/>
  <c r="H1329" i="4"/>
  <c r="L1329" i="4" l="1"/>
  <c r="M1329" i="4" s="1"/>
  <c r="O1329" i="4" s="1"/>
  <c r="V1328" i="4"/>
  <c r="J1329" i="4" s="1"/>
  <c r="Y1329" i="4" s="1"/>
  <c r="Q1329" i="4" l="1"/>
  <c r="T1329" i="4" s="1"/>
  <c r="F1330" i="4" s="1"/>
  <c r="N1330" i="4" s="1"/>
  <c r="S1329" i="4"/>
  <c r="G1330" i="4" s="1"/>
  <c r="U1329" i="4"/>
  <c r="I1330" i="4" s="1"/>
  <c r="K1330" i="4" l="1"/>
  <c r="R1329" i="4"/>
  <c r="V1329" i="4" s="1"/>
  <c r="J1330" i="4" s="1"/>
  <c r="Y1330" i="4" s="1"/>
  <c r="X1330" i="4"/>
  <c r="H1330" i="4"/>
  <c r="L1330" i="4"/>
  <c r="M1330" i="4" l="1"/>
  <c r="O1330" i="4" s="1"/>
  <c r="S1330" i="4" s="1"/>
  <c r="Q1330" i="4" l="1"/>
  <c r="T1330" i="4" s="1"/>
  <c r="F1331" i="4" s="1"/>
  <c r="N1331" i="4" s="1"/>
  <c r="G1331" i="4"/>
  <c r="H1331" i="4" l="1"/>
  <c r="R1330" i="4"/>
  <c r="U1330" i="4" s="1"/>
  <c r="I1331" i="4" s="1"/>
  <c r="K1331" i="4" s="1"/>
  <c r="X1331" i="4"/>
  <c r="V1330" i="4" l="1"/>
  <c r="J1331" i="4" s="1"/>
  <c r="Y1331" i="4" s="1"/>
  <c r="L1331" i="4"/>
  <c r="M1331" i="4" l="1"/>
  <c r="O1331" i="4" s="1"/>
  <c r="Q1331" i="4" l="1"/>
  <c r="T1331" i="4" s="1"/>
  <c r="F1332" i="4" s="1"/>
  <c r="N1332" i="4" s="1"/>
  <c r="S1331" i="4"/>
  <c r="G1332" i="4" s="1"/>
  <c r="R1331" i="4" l="1"/>
  <c r="V1331" i="4" s="1"/>
  <c r="J1332" i="4" s="1"/>
  <c r="Y1332" i="4" s="1"/>
  <c r="H1332" i="4"/>
  <c r="X1332" i="4"/>
  <c r="U1331" i="4"/>
  <c r="I1332" i="4" s="1"/>
  <c r="K1332" i="4" s="1"/>
  <c r="L1332" i="4" l="1"/>
  <c r="M1332" i="4" l="1"/>
  <c r="O1332" i="4" s="1"/>
  <c r="Q1332" i="4" l="1"/>
  <c r="T1332" i="4" s="1"/>
  <c r="F1333" i="4" s="1"/>
  <c r="N1333" i="4" s="1"/>
  <c r="S1332" i="4"/>
  <c r="G1333" i="4" s="1"/>
  <c r="X1333" i="4" l="1"/>
  <c r="H1333" i="4"/>
  <c r="R1332" i="4"/>
  <c r="U1332" i="4" s="1"/>
  <c r="I1333" i="4" s="1"/>
  <c r="K1333" i="4" s="1"/>
  <c r="V1332" i="4" l="1"/>
  <c r="J1333" i="4" s="1"/>
  <c r="Y1333" i="4" s="1"/>
  <c r="L1333" i="4"/>
  <c r="M1333" i="4" s="1"/>
  <c r="O1333" i="4" s="1"/>
  <c r="Q1333" i="4" l="1"/>
  <c r="T1333" i="4" s="1"/>
  <c r="F1334" i="4" s="1"/>
  <c r="N1334" i="4" s="1"/>
  <c r="S1333" i="4"/>
  <c r="G1334" i="4" s="1"/>
  <c r="U1333" i="4"/>
  <c r="I1334" i="4" s="1"/>
  <c r="X1334" i="4" l="1"/>
  <c r="R1333" i="4"/>
  <c r="V1333" i="4" s="1"/>
  <c r="J1334" i="4" s="1"/>
  <c r="Y1334" i="4" s="1"/>
  <c r="H1334" i="4"/>
  <c r="K1334" i="4"/>
  <c r="L1334" i="4"/>
  <c r="M1334" i="4" l="1"/>
  <c r="O1334" i="4" s="1"/>
  <c r="Q1334" i="4" l="1"/>
  <c r="T1334" i="4" s="1"/>
  <c r="F1335" i="4" s="1"/>
  <c r="N1335" i="4" s="1"/>
  <c r="S1334" i="4"/>
  <c r="G1335" i="4" s="1"/>
  <c r="X1335" i="4" l="1"/>
  <c r="H1335" i="4"/>
  <c r="R1334" i="4"/>
  <c r="V1334" i="4" s="1"/>
  <c r="J1335" i="4" s="1"/>
  <c r="Y1335" i="4" s="1"/>
  <c r="U1334" i="4"/>
  <c r="I1335" i="4" s="1"/>
  <c r="K1335" i="4" s="1"/>
  <c r="L1335" i="4" l="1"/>
  <c r="M1335" i="4" l="1"/>
  <c r="O1335" i="4" s="1"/>
  <c r="S1335" i="4" s="1"/>
  <c r="Q1335" i="4" l="1"/>
  <c r="T1335" i="4" s="1"/>
  <c r="F1336" i="4" s="1"/>
  <c r="N1336" i="4" s="1"/>
  <c r="G1336" i="4"/>
  <c r="H1336" i="4" l="1"/>
  <c r="R1335" i="4"/>
  <c r="U1335" i="4" s="1"/>
  <c r="I1336" i="4" s="1"/>
  <c r="K1336" i="4" s="1"/>
  <c r="X1336" i="4"/>
  <c r="V1335" i="4" l="1"/>
  <c r="J1336" i="4" s="1"/>
  <c r="Y1336" i="4" s="1"/>
  <c r="L1336" i="4"/>
  <c r="M1336" i="4" l="1"/>
  <c r="O1336" i="4" s="1"/>
  <c r="S1336" i="4" s="1"/>
  <c r="Q1336" i="4" l="1"/>
  <c r="T1336" i="4" s="1"/>
  <c r="F1337" i="4" s="1"/>
  <c r="N1337" i="4" s="1"/>
  <c r="G1337" i="4"/>
  <c r="H1337" i="4" l="1"/>
  <c r="R1336" i="4"/>
  <c r="U1336" i="4" s="1"/>
  <c r="I1337" i="4" s="1"/>
  <c r="K1337" i="4" s="1"/>
  <c r="X1337" i="4"/>
  <c r="V1336" i="4" l="1"/>
  <c r="J1337" i="4" s="1"/>
  <c r="Y1337" i="4" s="1"/>
  <c r="L1337" i="4"/>
  <c r="M1337" i="4" l="1"/>
  <c r="O1337" i="4" s="1"/>
  <c r="S1337" i="4" l="1"/>
  <c r="G1338" i="4" s="1"/>
  <c r="Q1337" i="4"/>
  <c r="T1337" i="4" s="1"/>
  <c r="F1338" i="4" s="1"/>
  <c r="N1338" i="4" s="1"/>
  <c r="R1337" i="4" l="1"/>
  <c r="U1337" i="4" s="1"/>
  <c r="I1338" i="4" s="1"/>
  <c r="K1338" i="4" s="1"/>
  <c r="X1338" i="4"/>
  <c r="H1338" i="4"/>
  <c r="V1337" i="4" l="1"/>
  <c r="J1338" i="4" s="1"/>
  <c r="Y1338" i="4" s="1"/>
  <c r="L1338" i="4"/>
  <c r="M1338" i="4" s="1"/>
  <c r="O1338" i="4" s="1"/>
  <c r="Q1338" i="4" s="1"/>
  <c r="T1338" i="4" s="1"/>
  <c r="F1339" i="4" s="1"/>
  <c r="N1339" i="4" s="1"/>
  <c r="S1338" i="4" l="1"/>
  <c r="G1339" i="4" s="1"/>
  <c r="X1339" i="4" s="1"/>
  <c r="H1339" i="4"/>
  <c r="R1338" i="4"/>
  <c r="U1338" i="4" s="1"/>
  <c r="I1339" i="4" s="1"/>
  <c r="K1339" i="4" s="1"/>
  <c r="V1338" i="4" l="1"/>
  <c r="J1339" i="4" s="1"/>
  <c r="Y1339" i="4" s="1"/>
  <c r="L1339" i="4"/>
  <c r="M1339" i="4" l="1"/>
  <c r="O1339" i="4" s="1"/>
  <c r="Q1339" i="4" l="1"/>
  <c r="T1339" i="4" s="1"/>
  <c r="F1340" i="4" s="1"/>
  <c r="N1340" i="4" s="1"/>
  <c r="S1339" i="4"/>
  <c r="G1340" i="4" s="1"/>
  <c r="U1339" i="4"/>
  <c r="I1340" i="4" s="1"/>
  <c r="K1340" i="4" l="1"/>
  <c r="R1339" i="4"/>
  <c r="V1339" i="4" s="1"/>
  <c r="J1340" i="4" s="1"/>
  <c r="Y1340" i="4" s="1"/>
  <c r="X1340" i="4"/>
  <c r="H1340" i="4"/>
  <c r="L1340" i="4"/>
  <c r="M1340" i="4" l="1"/>
  <c r="O1340" i="4" s="1"/>
  <c r="Q1340" i="4" l="1"/>
  <c r="T1340" i="4" s="1"/>
  <c r="F1341" i="4" s="1"/>
  <c r="N1341" i="4" s="1"/>
  <c r="S1340" i="4"/>
  <c r="G1341" i="4" s="1"/>
  <c r="U1340" i="4"/>
  <c r="I1341" i="4" s="1"/>
  <c r="K1341" i="4" l="1"/>
  <c r="R1340" i="4"/>
  <c r="V1340" i="4" s="1"/>
  <c r="J1341" i="4" s="1"/>
  <c r="Y1341" i="4" s="1"/>
  <c r="X1341" i="4"/>
  <c r="H1341" i="4"/>
  <c r="L1341" i="4"/>
  <c r="M1341" i="4" l="1"/>
  <c r="O1341" i="4" s="1"/>
  <c r="Q1341" i="4" l="1"/>
  <c r="T1341" i="4" s="1"/>
  <c r="F1342" i="4" s="1"/>
  <c r="N1342" i="4" s="1"/>
  <c r="S1341" i="4"/>
  <c r="G1342" i="4" s="1"/>
  <c r="X1342" i="4" l="1"/>
  <c r="R1341" i="4"/>
  <c r="U1341" i="4" s="1"/>
  <c r="I1342" i="4" s="1"/>
  <c r="K1342" i="4" s="1"/>
  <c r="H1342" i="4"/>
  <c r="V1341" i="4" l="1"/>
  <c r="J1342" i="4" s="1"/>
  <c r="Y1342" i="4" s="1"/>
  <c r="L1342" i="4"/>
  <c r="M1342" i="4" s="1"/>
  <c r="O1342" i="4" s="1"/>
  <c r="Q1342" i="4" l="1"/>
  <c r="T1342" i="4" s="1"/>
  <c r="F1343" i="4" s="1"/>
  <c r="N1343" i="4" s="1"/>
  <c r="S1342" i="4"/>
  <c r="G1343" i="4" s="1"/>
  <c r="R1342" i="4" l="1"/>
  <c r="U1342" i="4" s="1"/>
  <c r="I1343" i="4" s="1"/>
  <c r="K1343" i="4" s="1"/>
  <c r="H1343" i="4"/>
  <c r="X1343" i="4"/>
  <c r="L1343" i="4" l="1"/>
  <c r="M1343" i="4" s="1"/>
  <c r="O1343" i="4" s="1"/>
  <c r="V1342" i="4"/>
  <c r="J1343" i="4" s="1"/>
  <c r="Y1343" i="4" s="1"/>
  <c r="Q1343" i="4" l="1"/>
  <c r="T1343" i="4" s="1"/>
  <c r="F1344" i="4" s="1"/>
  <c r="N1344" i="4" s="1"/>
  <c r="S1343" i="4"/>
  <c r="G1344" i="4" s="1"/>
  <c r="U1343" i="4"/>
  <c r="I1344" i="4" s="1"/>
  <c r="K1344" i="4" l="1"/>
  <c r="R1343" i="4"/>
  <c r="V1343" i="4" s="1"/>
  <c r="J1344" i="4" s="1"/>
  <c r="Y1344" i="4" s="1"/>
  <c r="X1344" i="4"/>
  <c r="H1344" i="4"/>
  <c r="L1344" i="4"/>
  <c r="M1344" i="4" l="1"/>
  <c r="O1344" i="4" s="1"/>
  <c r="Q1344" i="4" l="1"/>
  <c r="T1344" i="4" s="1"/>
  <c r="F1345" i="4" s="1"/>
  <c r="N1345" i="4" s="1"/>
  <c r="S1344" i="4"/>
  <c r="G1345" i="4" s="1"/>
  <c r="H1345" i="4" l="1"/>
  <c r="X1345" i="4"/>
  <c r="R1344" i="4"/>
  <c r="U1344" i="4" s="1"/>
  <c r="I1345" i="4" s="1"/>
  <c r="K1345" i="4" s="1"/>
  <c r="V1344" i="4" l="1"/>
  <c r="J1345" i="4" s="1"/>
  <c r="Y1345" i="4" s="1"/>
  <c r="L1345" i="4"/>
  <c r="M1345" i="4" s="1"/>
  <c r="O1345" i="4" s="1"/>
  <c r="Q1345" i="4" l="1"/>
  <c r="T1345" i="4" s="1"/>
  <c r="F1346" i="4" s="1"/>
  <c r="N1346" i="4" s="1"/>
  <c r="S1345" i="4"/>
  <c r="G1346" i="4" s="1"/>
  <c r="U1345" i="4"/>
  <c r="I1346" i="4" s="1"/>
  <c r="R1345" i="4" l="1"/>
  <c r="V1345" i="4" s="1"/>
  <c r="J1346" i="4" s="1"/>
  <c r="Y1346" i="4" s="1"/>
  <c r="K1346" i="4"/>
  <c r="X1346" i="4"/>
  <c r="H1346" i="4"/>
  <c r="L1346" i="4"/>
  <c r="M1346" i="4" l="1"/>
  <c r="O1346" i="4" s="1"/>
  <c r="Q1346" i="4" l="1"/>
  <c r="T1346" i="4" s="1"/>
  <c r="F1347" i="4" s="1"/>
  <c r="N1347" i="4" s="1"/>
  <c r="S1346" i="4"/>
  <c r="G1347" i="4" s="1"/>
  <c r="U1346" i="4"/>
  <c r="I1347" i="4" s="1"/>
  <c r="X1347" i="4" l="1"/>
  <c r="K1347" i="4"/>
  <c r="R1346" i="4"/>
  <c r="V1346" i="4" s="1"/>
  <c r="J1347" i="4" s="1"/>
  <c r="Y1347" i="4" s="1"/>
  <c r="H1347" i="4"/>
  <c r="L1347" i="4"/>
  <c r="M1347" i="4" l="1"/>
  <c r="O1347" i="4" s="1"/>
  <c r="Q1347" i="4" l="1"/>
  <c r="T1347" i="4" s="1"/>
  <c r="F1348" i="4" s="1"/>
  <c r="N1348" i="4" s="1"/>
  <c r="S1347" i="4"/>
  <c r="G1348" i="4" s="1"/>
  <c r="U1347" i="4"/>
  <c r="I1348" i="4" s="1"/>
  <c r="R1347" i="4" l="1"/>
  <c r="V1347" i="4" s="1"/>
  <c r="J1348" i="4" s="1"/>
  <c r="Y1348" i="4" s="1"/>
  <c r="H1348" i="4"/>
  <c r="K1348" i="4"/>
  <c r="X1348" i="4"/>
  <c r="L1348" i="4"/>
  <c r="M1348" i="4" l="1"/>
  <c r="O1348" i="4" s="1"/>
  <c r="Q1348" i="4" l="1"/>
  <c r="T1348" i="4" s="1"/>
  <c r="F1349" i="4" s="1"/>
  <c r="N1349" i="4" s="1"/>
  <c r="S1348" i="4"/>
  <c r="G1349" i="4" s="1"/>
  <c r="U1348" i="4"/>
  <c r="I1349" i="4" s="1"/>
  <c r="R1348" i="4" l="1"/>
  <c r="V1348" i="4" s="1"/>
  <c r="J1349" i="4" s="1"/>
  <c r="Y1349" i="4" s="1"/>
  <c r="H1349" i="4"/>
  <c r="K1349" i="4"/>
  <c r="X1349" i="4"/>
  <c r="L1349" i="4"/>
  <c r="M1349" i="4" l="1"/>
  <c r="O1349" i="4" s="1"/>
  <c r="S1349" i="4" s="1"/>
  <c r="G1350" i="4" s="1"/>
  <c r="Q1349" i="4" l="1"/>
  <c r="T1349" i="4" s="1"/>
  <c r="F1350" i="4" s="1"/>
  <c r="N1350" i="4" s="1"/>
  <c r="X1350" i="4" l="1"/>
  <c r="R1349" i="4"/>
  <c r="U1349" i="4" s="1"/>
  <c r="I1350" i="4" s="1"/>
  <c r="K1350" i="4" s="1"/>
  <c r="H1350" i="4"/>
  <c r="L1350" i="4" l="1"/>
  <c r="M1350" i="4" s="1"/>
  <c r="O1350" i="4" s="1"/>
  <c r="S1350" i="4" s="1"/>
  <c r="G1351" i="4" s="1"/>
  <c r="V1349" i="4"/>
  <c r="J1350" i="4" s="1"/>
  <c r="Y1350" i="4" s="1"/>
  <c r="Q1350" i="4" l="1"/>
  <c r="T1350" i="4" s="1"/>
  <c r="F1351" i="4" s="1"/>
  <c r="N1351" i="4" s="1"/>
  <c r="U1350" i="4"/>
  <c r="I1351" i="4" s="1"/>
  <c r="K1351" i="4" l="1"/>
  <c r="R1350" i="4"/>
  <c r="V1350" i="4" s="1"/>
  <c r="J1351" i="4" s="1"/>
  <c r="Y1351" i="4" s="1"/>
  <c r="H1351" i="4"/>
  <c r="X1351" i="4"/>
  <c r="L1351" i="4"/>
  <c r="M1351" i="4" l="1"/>
  <c r="O1351" i="4" s="1"/>
  <c r="S1351" i="4" s="1"/>
  <c r="G1352" i="4" s="1"/>
  <c r="Q1351" i="4" l="1"/>
  <c r="T1351" i="4" s="1"/>
  <c r="F1352" i="4" s="1"/>
  <c r="N1352" i="4" s="1"/>
  <c r="U1351" i="4"/>
  <c r="I1352" i="4" s="1"/>
  <c r="X1352" i="4" l="1"/>
  <c r="R1351" i="4"/>
  <c r="V1351" i="4" s="1"/>
  <c r="J1352" i="4" s="1"/>
  <c r="Y1352" i="4" s="1"/>
  <c r="K1352" i="4"/>
  <c r="H1352" i="4"/>
  <c r="L1352" i="4"/>
  <c r="M1352" i="4" l="1"/>
  <c r="O1352" i="4" s="1"/>
  <c r="S1352" i="4" s="1"/>
  <c r="G1353" i="4" s="1"/>
  <c r="Q1352" i="4" l="1"/>
  <c r="T1352" i="4" s="1"/>
  <c r="F1353" i="4" s="1"/>
  <c r="N1353" i="4" s="1"/>
  <c r="U1352" i="4"/>
  <c r="I1353" i="4" s="1"/>
  <c r="H1353" i="4" l="1"/>
  <c r="K1353" i="4"/>
  <c r="R1352" i="4"/>
  <c r="V1352" i="4" s="1"/>
  <c r="J1353" i="4" s="1"/>
  <c r="Y1353" i="4" s="1"/>
  <c r="X1353" i="4"/>
  <c r="L1353" i="4"/>
  <c r="M1353" i="4" l="1"/>
  <c r="O1353" i="4" s="1"/>
  <c r="Q1353" i="4" l="1"/>
  <c r="T1353" i="4" s="1"/>
  <c r="F1354" i="4" s="1"/>
  <c r="N1354" i="4" s="1"/>
  <c r="S1353" i="4"/>
  <c r="G1354" i="4" s="1"/>
  <c r="U1353" i="4"/>
  <c r="I1354" i="4" s="1"/>
  <c r="H1354" i="4" l="1"/>
  <c r="X1354" i="4"/>
  <c r="K1354" i="4"/>
  <c r="R1353" i="4"/>
  <c r="V1353" i="4" s="1"/>
  <c r="J1354" i="4" s="1"/>
  <c r="Y1354" i="4" s="1"/>
  <c r="L1354" i="4"/>
  <c r="M1354" i="4" l="1"/>
  <c r="O1354" i="4" s="1"/>
  <c r="Q1354" i="4" l="1"/>
  <c r="T1354" i="4" s="1"/>
  <c r="F1355" i="4" s="1"/>
  <c r="N1355" i="4" s="1"/>
  <c r="S1354" i="4"/>
  <c r="G1355" i="4" s="1"/>
  <c r="R1354" i="4" l="1"/>
  <c r="U1354" i="4" s="1"/>
  <c r="I1355" i="4" s="1"/>
  <c r="K1355" i="4" s="1"/>
  <c r="X1355" i="4"/>
  <c r="H1355" i="4"/>
  <c r="L1355" i="4" l="1"/>
  <c r="M1355" i="4" s="1"/>
  <c r="O1355" i="4" s="1"/>
  <c r="V1354" i="4"/>
  <c r="J1355" i="4" s="1"/>
  <c r="Y1355" i="4" s="1"/>
  <c r="Q1355" i="4" l="1"/>
  <c r="T1355" i="4" s="1"/>
  <c r="F1356" i="4" s="1"/>
  <c r="N1356" i="4" s="1"/>
  <c r="S1355" i="4"/>
  <c r="G1356" i="4" s="1"/>
  <c r="R1355" i="4" l="1"/>
  <c r="U1355" i="4" s="1"/>
  <c r="I1356" i="4" s="1"/>
  <c r="K1356" i="4" s="1"/>
  <c r="H1356" i="4"/>
  <c r="X1356" i="4"/>
  <c r="V1355" i="4" l="1"/>
  <c r="J1356" i="4" s="1"/>
  <c r="Y1356" i="4" s="1"/>
  <c r="L1356" i="4"/>
  <c r="M1356" i="4" s="1"/>
  <c r="O1356" i="4" s="1"/>
  <c r="Q1356" i="4" s="1"/>
  <c r="S1356" i="4" l="1"/>
  <c r="G1357" i="4" s="1"/>
  <c r="T1356" i="4"/>
  <c r="F1357" i="4" s="1"/>
  <c r="N1357" i="4" s="1"/>
  <c r="R1356" i="4"/>
  <c r="U1356" i="4" s="1"/>
  <c r="I1357" i="4" s="1"/>
  <c r="K1357" i="4" l="1"/>
  <c r="H1357" i="4"/>
  <c r="V1356" i="4"/>
  <c r="J1357" i="4" s="1"/>
  <c r="Y1357" i="4" s="1"/>
  <c r="X1357" i="4"/>
  <c r="L1357" i="4"/>
  <c r="M1357" i="4" l="1"/>
  <c r="O1357" i="4" s="1"/>
  <c r="Q1357" i="4" s="1"/>
  <c r="T1357" i="4" s="1"/>
  <c r="F1358" i="4" s="1"/>
  <c r="N1358" i="4" s="1"/>
  <c r="S1357" i="4" l="1"/>
  <c r="G1358" i="4" s="1"/>
  <c r="X1358" i="4" s="1"/>
  <c r="H1358" i="4"/>
  <c r="R1357" i="4"/>
  <c r="U1357" i="4" s="1"/>
  <c r="I1358" i="4" s="1"/>
  <c r="K1358" i="4" s="1"/>
  <c r="V1357" i="4" l="1"/>
  <c r="J1358" i="4" s="1"/>
  <c r="Y1358" i="4" s="1"/>
  <c r="L1358" i="4"/>
  <c r="M1358" i="4" l="1"/>
  <c r="O1358" i="4" s="1"/>
  <c r="Q1358" i="4" l="1"/>
  <c r="T1358" i="4" s="1"/>
  <c r="F1359" i="4" s="1"/>
  <c r="N1359" i="4" s="1"/>
  <c r="S1358" i="4"/>
  <c r="G1359" i="4" s="1"/>
  <c r="R1358" i="4" l="1"/>
  <c r="U1358" i="4" s="1"/>
  <c r="I1359" i="4" s="1"/>
  <c r="K1359" i="4" s="1"/>
  <c r="X1359" i="4"/>
  <c r="H1359" i="4"/>
  <c r="V1358" i="4" l="1"/>
  <c r="J1359" i="4" s="1"/>
  <c r="Y1359" i="4" s="1"/>
  <c r="L1359" i="4"/>
  <c r="M1359" i="4" s="1"/>
  <c r="O1359" i="4" s="1"/>
  <c r="Q1359" i="4" l="1"/>
  <c r="T1359" i="4" s="1"/>
  <c r="F1360" i="4" s="1"/>
  <c r="N1360" i="4" s="1"/>
  <c r="S1359" i="4"/>
  <c r="G1360" i="4" s="1"/>
  <c r="R1359" i="4" l="1"/>
  <c r="V1359" i="4" s="1"/>
  <c r="J1360" i="4" s="1"/>
  <c r="Y1360" i="4" s="1"/>
  <c r="X1360" i="4"/>
  <c r="H1360" i="4"/>
  <c r="U1359" i="4"/>
  <c r="I1360" i="4" s="1"/>
  <c r="K1360" i="4" s="1"/>
  <c r="L1360" i="4" l="1"/>
  <c r="M1360" i="4" l="1"/>
  <c r="O1360" i="4" s="1"/>
  <c r="S1360" i="4" l="1"/>
  <c r="G1361" i="4" s="1"/>
  <c r="Q1360" i="4"/>
  <c r="T1360" i="4" s="1"/>
  <c r="F1361" i="4" s="1"/>
  <c r="N1361" i="4" s="1"/>
  <c r="U1360" i="4"/>
  <c r="I1361" i="4" s="1"/>
  <c r="K1361" i="4" l="1"/>
  <c r="H1361" i="4"/>
  <c r="X1361" i="4"/>
  <c r="R1360" i="4"/>
  <c r="V1360" i="4" s="1"/>
  <c r="J1361" i="4" s="1"/>
  <c r="Y1361" i="4" s="1"/>
  <c r="L1361" i="4"/>
  <c r="M1361" i="4" l="1"/>
  <c r="O1361" i="4" s="1"/>
  <c r="Q1361" i="4" s="1"/>
  <c r="T1361" i="4" s="1"/>
  <c r="F1362" i="4" s="1"/>
  <c r="N1362" i="4" s="1"/>
  <c r="S1361" i="4" l="1"/>
  <c r="G1362" i="4" s="1"/>
  <c r="X1362" i="4" s="1"/>
  <c r="H1362" i="4"/>
  <c r="R1361" i="4"/>
  <c r="V1361" i="4" s="1"/>
  <c r="J1362" i="4" s="1"/>
  <c r="U1361" i="4"/>
  <c r="I1362" i="4" s="1"/>
  <c r="K1362" i="4" s="1"/>
  <c r="Y1362" i="4" l="1"/>
  <c r="L1362" i="4"/>
  <c r="M1362" i="4" l="1"/>
  <c r="O1362" i="4" s="1"/>
  <c r="Q1362" i="4" l="1"/>
  <c r="T1362" i="4" s="1"/>
  <c r="F1363" i="4" s="1"/>
  <c r="N1363" i="4" s="1"/>
  <c r="S1362" i="4"/>
  <c r="G1363" i="4" s="1"/>
  <c r="R1362" i="4" l="1"/>
  <c r="U1362" i="4" s="1"/>
  <c r="I1363" i="4" s="1"/>
  <c r="K1363" i="4" s="1"/>
  <c r="X1363" i="4"/>
  <c r="H1363" i="4"/>
  <c r="V1362" i="4" l="1"/>
  <c r="J1363" i="4" s="1"/>
  <c r="Y1363" i="4" s="1"/>
  <c r="L1363" i="4"/>
  <c r="M1363" i="4" s="1"/>
  <c r="O1363" i="4" s="1"/>
  <c r="Q1363" i="4" l="1"/>
  <c r="T1363" i="4" s="1"/>
  <c r="F1364" i="4" s="1"/>
  <c r="N1364" i="4" s="1"/>
  <c r="S1363" i="4"/>
  <c r="G1364" i="4" s="1"/>
  <c r="R1363" i="4" l="1"/>
  <c r="U1363" i="4" s="1"/>
  <c r="I1364" i="4" s="1"/>
  <c r="K1364" i="4" s="1"/>
  <c r="X1364" i="4"/>
  <c r="H1364" i="4"/>
  <c r="L1364" i="4" l="1"/>
  <c r="M1364" i="4" s="1"/>
  <c r="O1364" i="4" s="1"/>
  <c r="S1364" i="4" s="1"/>
  <c r="V1363" i="4"/>
  <c r="J1364" i="4" s="1"/>
  <c r="Y1364" i="4" s="1"/>
  <c r="Q1364" i="4" l="1"/>
  <c r="T1364" i="4" s="1"/>
  <c r="F1365" i="4" s="1"/>
  <c r="N1365" i="4" s="1"/>
  <c r="G1365" i="4"/>
  <c r="H1365" i="4" l="1"/>
  <c r="R1364" i="4"/>
  <c r="V1364" i="4" s="1"/>
  <c r="J1365" i="4" s="1"/>
  <c r="Y1365" i="4" s="1"/>
  <c r="U1364" i="4"/>
  <c r="I1365" i="4" s="1"/>
  <c r="K1365" i="4" s="1"/>
  <c r="X1365" i="4"/>
  <c r="L1365" i="4" l="1"/>
  <c r="M1365" i="4" l="1"/>
  <c r="O1365" i="4" s="1"/>
  <c r="Q1365" i="4" l="1"/>
  <c r="T1365" i="4" s="1"/>
  <c r="F1366" i="4" s="1"/>
  <c r="N1366" i="4" s="1"/>
  <c r="S1365" i="4"/>
  <c r="G1366" i="4" s="1"/>
  <c r="U1365" i="4"/>
  <c r="I1366" i="4" s="1"/>
  <c r="H1366" i="4" l="1"/>
  <c r="R1365" i="4"/>
  <c r="V1365" i="4" s="1"/>
  <c r="J1366" i="4" s="1"/>
  <c r="Y1366" i="4" s="1"/>
  <c r="K1366" i="4"/>
  <c r="X1366" i="4"/>
  <c r="L1366" i="4"/>
  <c r="M1366" i="4" l="1"/>
  <c r="O1366" i="4" s="1"/>
  <c r="Q1366" i="4" l="1"/>
  <c r="T1366" i="4" s="1"/>
  <c r="F1367" i="4" s="1"/>
  <c r="N1367" i="4" s="1"/>
  <c r="S1366" i="4"/>
  <c r="G1367" i="4" s="1"/>
  <c r="U1366" i="4"/>
  <c r="I1367" i="4" s="1"/>
  <c r="R1366" i="4" l="1"/>
  <c r="V1366" i="4" s="1"/>
  <c r="J1367" i="4" s="1"/>
  <c r="Y1367" i="4" s="1"/>
  <c r="H1367" i="4"/>
  <c r="K1367" i="4"/>
  <c r="X1367" i="4"/>
  <c r="L1367" i="4"/>
  <c r="M1367" i="4" l="1"/>
  <c r="O1367" i="4" s="1"/>
  <c r="Q1367" i="4" l="1"/>
  <c r="T1367" i="4" s="1"/>
  <c r="F1368" i="4" s="1"/>
  <c r="N1368" i="4" s="1"/>
  <c r="S1367" i="4"/>
  <c r="G1368" i="4" s="1"/>
  <c r="U1367" i="4"/>
  <c r="I1368" i="4" s="1"/>
  <c r="R1367" i="4" l="1"/>
  <c r="V1367" i="4" s="1"/>
  <c r="J1368" i="4" s="1"/>
  <c r="Y1368" i="4" s="1"/>
  <c r="K1368" i="4"/>
  <c r="X1368" i="4"/>
  <c r="H1368" i="4"/>
  <c r="L1368" i="4"/>
  <c r="M1368" i="4" l="1"/>
  <c r="O1368" i="4" s="1"/>
  <c r="Q1368" i="4" l="1"/>
  <c r="T1368" i="4" s="1"/>
  <c r="F1369" i="4" s="1"/>
  <c r="N1369" i="4" s="1"/>
  <c r="S1368" i="4"/>
  <c r="G1369" i="4" s="1"/>
  <c r="U1368" i="4"/>
  <c r="I1369" i="4" s="1"/>
  <c r="R1368" i="4" l="1"/>
  <c r="V1368" i="4" s="1"/>
  <c r="J1369" i="4" s="1"/>
  <c r="Y1369" i="4" s="1"/>
  <c r="H1369" i="4"/>
  <c r="K1369" i="4"/>
  <c r="X1369" i="4"/>
  <c r="L1369" i="4"/>
  <c r="M1369" i="4" l="1"/>
  <c r="O1369" i="4" s="1"/>
  <c r="Q1369" i="4" l="1"/>
  <c r="T1369" i="4" s="1"/>
  <c r="F1370" i="4" s="1"/>
  <c r="N1370" i="4" s="1"/>
  <c r="S1369" i="4"/>
  <c r="G1370" i="4" s="1"/>
  <c r="U1369" i="4"/>
  <c r="I1370" i="4" s="1"/>
  <c r="X1370" i="4" l="1"/>
  <c r="K1370" i="4"/>
  <c r="R1369" i="4"/>
  <c r="V1369" i="4" s="1"/>
  <c r="J1370" i="4" s="1"/>
  <c r="Y1370" i="4" s="1"/>
  <c r="H1370" i="4"/>
  <c r="L1370" i="4"/>
  <c r="M1370" i="4" l="1"/>
  <c r="O1370" i="4" s="1"/>
  <c r="Q1370" i="4" l="1"/>
  <c r="T1370" i="4" s="1"/>
  <c r="F1371" i="4" s="1"/>
  <c r="N1371" i="4" s="1"/>
  <c r="S1370" i="4"/>
  <c r="G1371" i="4" s="1"/>
  <c r="R1370" i="4" l="1"/>
  <c r="U1370" i="4" s="1"/>
  <c r="I1371" i="4" s="1"/>
  <c r="K1371" i="4" s="1"/>
  <c r="X1371" i="4"/>
  <c r="H1371" i="4"/>
  <c r="V1370" i="4" l="1"/>
  <c r="J1371" i="4" s="1"/>
  <c r="Y1371" i="4" s="1"/>
  <c r="L1371" i="4"/>
  <c r="M1371" i="4" s="1"/>
  <c r="O1371" i="4" s="1"/>
  <c r="Q1371" i="4" l="1"/>
  <c r="T1371" i="4" s="1"/>
  <c r="F1372" i="4" s="1"/>
  <c r="N1372" i="4" s="1"/>
  <c r="S1371" i="4"/>
  <c r="G1372" i="4" s="1"/>
  <c r="U1371" i="4"/>
  <c r="I1372" i="4" s="1"/>
  <c r="K1372" i="4" l="1"/>
  <c r="X1372" i="4"/>
  <c r="R1371" i="4"/>
  <c r="V1371" i="4" s="1"/>
  <c r="J1372" i="4" s="1"/>
  <c r="Y1372" i="4" s="1"/>
  <c r="H1372" i="4"/>
  <c r="L1372" i="4"/>
  <c r="M1372" i="4" l="1"/>
  <c r="O1372" i="4" s="1"/>
  <c r="Q1372" i="4" l="1"/>
  <c r="T1372" i="4" s="1"/>
  <c r="F1373" i="4" s="1"/>
  <c r="N1373" i="4" s="1"/>
  <c r="S1372" i="4"/>
  <c r="G1373" i="4" s="1"/>
  <c r="R1372" i="4" l="1"/>
  <c r="U1372" i="4" s="1"/>
  <c r="I1373" i="4" s="1"/>
  <c r="K1373" i="4" s="1"/>
  <c r="X1373" i="4"/>
  <c r="H1373" i="4"/>
  <c r="L1373" i="4" l="1"/>
  <c r="M1373" i="4" s="1"/>
  <c r="O1373" i="4" s="1"/>
  <c r="V1372" i="4"/>
  <c r="J1373" i="4" s="1"/>
  <c r="Y1373" i="4" s="1"/>
  <c r="Q1373" i="4" l="1"/>
  <c r="T1373" i="4" s="1"/>
  <c r="F1374" i="4" s="1"/>
  <c r="N1374" i="4" s="1"/>
  <c r="S1373" i="4"/>
  <c r="G1374" i="4" s="1"/>
  <c r="R1373" i="4" l="1"/>
  <c r="U1373" i="4" s="1"/>
  <c r="I1374" i="4" s="1"/>
  <c r="K1374" i="4" s="1"/>
  <c r="H1374" i="4"/>
  <c r="X1374" i="4"/>
  <c r="L1374" i="4" l="1"/>
  <c r="M1374" i="4" s="1"/>
  <c r="O1374" i="4" s="1"/>
  <c r="V1373" i="4"/>
  <c r="J1374" i="4" s="1"/>
  <c r="Y1374" i="4" s="1"/>
  <c r="S1374" i="4" l="1"/>
  <c r="G1375" i="4" s="1"/>
  <c r="Q1374" i="4"/>
  <c r="T1374" i="4" s="1"/>
  <c r="F1375" i="4" s="1"/>
  <c r="N1375" i="4" s="1"/>
  <c r="H1375" i="4" l="1"/>
  <c r="X1375" i="4"/>
  <c r="R1374" i="4"/>
  <c r="U1374" i="4" l="1"/>
  <c r="I1375" i="4" s="1"/>
  <c r="K1375" i="4" s="1"/>
  <c r="V1374" i="4"/>
  <c r="J1375" i="4" s="1"/>
  <c r="Y1375" i="4" s="1"/>
  <c r="L1375" i="4" l="1"/>
  <c r="M1375" i="4" s="1"/>
  <c r="O1375" i="4" s="1"/>
  <c r="U1375" i="4"/>
  <c r="I1376" i="4" s="1"/>
  <c r="Q1375" i="4" l="1"/>
  <c r="T1375" i="4" s="1"/>
  <c r="F1376" i="4" s="1"/>
  <c r="N1376" i="4" s="1"/>
  <c r="S1375" i="4"/>
  <c r="G1376" i="4" s="1"/>
  <c r="L1376" i="4"/>
  <c r="K1376" i="4" l="1"/>
  <c r="M1376" i="4" s="1"/>
  <c r="O1376" i="4" s="1"/>
  <c r="Q1376" i="4" s="1"/>
  <c r="T1376" i="4" s="1"/>
  <c r="F1377" i="4" s="1"/>
  <c r="N1377" i="4" s="1"/>
  <c r="H1376" i="4"/>
  <c r="R1375" i="4"/>
  <c r="V1375" i="4" s="1"/>
  <c r="J1376" i="4" s="1"/>
  <c r="Y1376" i="4" s="1"/>
  <c r="X1376" i="4"/>
  <c r="S1376" i="4" l="1"/>
  <c r="G1377" i="4" s="1"/>
  <c r="X1377" i="4" s="1"/>
  <c r="H1377" i="4"/>
  <c r="R1376" i="4"/>
  <c r="V1376" i="4" s="1"/>
  <c r="J1377" i="4" s="1"/>
  <c r="U1376" i="4"/>
  <c r="I1377" i="4" s="1"/>
  <c r="K1377" i="4" s="1"/>
  <c r="Y1377" i="4" l="1"/>
  <c r="L1377" i="4"/>
  <c r="M1377" i="4" l="1"/>
  <c r="O1377" i="4" s="1"/>
  <c r="Q1377" i="4" l="1"/>
  <c r="T1377" i="4" s="1"/>
  <c r="F1378" i="4" s="1"/>
  <c r="N1378" i="4" s="1"/>
  <c r="S1377" i="4"/>
  <c r="G1378" i="4" s="1"/>
  <c r="U1377" i="4"/>
  <c r="I1378" i="4" s="1"/>
  <c r="K1378" i="4" l="1"/>
  <c r="R1377" i="4"/>
  <c r="V1377" i="4" s="1"/>
  <c r="J1378" i="4" s="1"/>
  <c r="Y1378" i="4" s="1"/>
  <c r="X1378" i="4"/>
  <c r="H1378" i="4"/>
  <c r="L1378" i="4"/>
  <c r="M1378" i="4" l="1"/>
  <c r="O1378" i="4" s="1"/>
  <c r="Q1378" i="4" l="1"/>
  <c r="T1378" i="4" s="1"/>
  <c r="F1379" i="4" s="1"/>
  <c r="N1379" i="4" s="1"/>
  <c r="S1378" i="4"/>
  <c r="G1379" i="4" s="1"/>
  <c r="U1378" i="4"/>
  <c r="I1379" i="4" s="1"/>
  <c r="H1379" i="4" l="1"/>
  <c r="K1379" i="4"/>
  <c r="R1378" i="4"/>
  <c r="V1378" i="4" s="1"/>
  <c r="J1379" i="4" s="1"/>
  <c r="Y1379" i="4" s="1"/>
  <c r="X1379" i="4"/>
  <c r="L1379" i="4"/>
  <c r="M1379" i="4" l="1"/>
  <c r="O1379" i="4" s="1"/>
  <c r="Q1379" i="4" l="1"/>
  <c r="T1379" i="4" s="1"/>
  <c r="F1380" i="4" s="1"/>
  <c r="N1380" i="4" s="1"/>
  <c r="S1379" i="4"/>
  <c r="G1380" i="4" s="1"/>
  <c r="H1380" i="4" l="1"/>
  <c r="R1379" i="4"/>
  <c r="U1379" i="4" s="1"/>
  <c r="I1380" i="4" s="1"/>
  <c r="K1380" i="4" s="1"/>
  <c r="X1380" i="4"/>
  <c r="V1379" i="4" l="1"/>
  <c r="J1380" i="4" s="1"/>
  <c r="Y1380" i="4" s="1"/>
  <c r="L1380" i="4"/>
  <c r="M1380" i="4" s="1"/>
  <c r="O1380" i="4" s="1"/>
  <c r="Q1380" i="4" l="1"/>
  <c r="T1380" i="4" s="1"/>
  <c r="F1381" i="4" s="1"/>
  <c r="N1381" i="4" s="1"/>
  <c r="S1380" i="4"/>
  <c r="G1381" i="4" s="1"/>
  <c r="U1380" i="4"/>
  <c r="I1381" i="4" s="1"/>
  <c r="H1381" i="4" l="1"/>
  <c r="X1381" i="4"/>
  <c r="K1381" i="4"/>
  <c r="R1380" i="4"/>
  <c r="V1380" i="4" s="1"/>
  <c r="J1381" i="4" s="1"/>
  <c r="Y1381" i="4" s="1"/>
  <c r="L1381" i="4"/>
  <c r="M1381" i="4" l="1"/>
  <c r="O1381" i="4" s="1"/>
  <c r="Q1381" i="4" l="1"/>
  <c r="T1381" i="4" s="1"/>
  <c r="F1382" i="4" s="1"/>
  <c r="N1382" i="4" s="1"/>
  <c r="S1381" i="4"/>
  <c r="G1382" i="4" s="1"/>
  <c r="H1382" i="4" l="1"/>
  <c r="R1381" i="4"/>
  <c r="U1381" i="4" s="1"/>
  <c r="I1382" i="4" s="1"/>
  <c r="K1382" i="4" s="1"/>
  <c r="X1382" i="4"/>
  <c r="V1381" i="4" l="1"/>
  <c r="J1382" i="4" s="1"/>
  <c r="Y1382" i="4" s="1"/>
  <c r="L1382" i="4"/>
  <c r="M1382" i="4" s="1"/>
  <c r="O1382" i="4" s="1"/>
  <c r="Q1382" i="4" l="1"/>
  <c r="T1382" i="4" s="1"/>
  <c r="F1383" i="4" s="1"/>
  <c r="N1383" i="4" s="1"/>
  <c r="S1382" i="4"/>
  <c r="G1383" i="4" s="1"/>
  <c r="R1382" i="4" l="1"/>
  <c r="U1382" i="4" s="1"/>
  <c r="I1383" i="4" s="1"/>
  <c r="K1383" i="4" s="1"/>
  <c r="X1383" i="4"/>
  <c r="H1383" i="4"/>
  <c r="V1382" i="4" l="1"/>
  <c r="J1383" i="4" s="1"/>
  <c r="Y1383" i="4" s="1"/>
  <c r="L1383" i="4"/>
  <c r="M1383" i="4" s="1"/>
  <c r="O1383" i="4" s="1"/>
  <c r="Q1383" i="4" l="1"/>
  <c r="T1383" i="4" s="1"/>
  <c r="F1384" i="4" s="1"/>
  <c r="N1384" i="4" s="1"/>
  <c r="S1383" i="4"/>
  <c r="G1384" i="4" s="1"/>
  <c r="R1383" i="4" l="1"/>
  <c r="U1383" i="4" s="1"/>
  <c r="I1384" i="4" s="1"/>
  <c r="K1384" i="4" s="1"/>
  <c r="X1384" i="4"/>
  <c r="H1384" i="4"/>
  <c r="L1384" i="4" l="1"/>
  <c r="M1384" i="4" s="1"/>
  <c r="O1384" i="4" s="1"/>
  <c r="V1383" i="4"/>
  <c r="J1384" i="4" s="1"/>
  <c r="Y1384" i="4" s="1"/>
  <c r="Q1384" i="4" l="1"/>
  <c r="T1384" i="4" s="1"/>
  <c r="F1385" i="4" s="1"/>
  <c r="N1385" i="4" s="1"/>
  <c r="S1384" i="4"/>
  <c r="G1385" i="4" s="1"/>
  <c r="U1384" i="4"/>
  <c r="I1385" i="4" s="1"/>
  <c r="K1385" i="4" l="1"/>
  <c r="R1384" i="4"/>
  <c r="V1384" i="4" s="1"/>
  <c r="J1385" i="4" s="1"/>
  <c r="Y1385" i="4" s="1"/>
  <c r="X1385" i="4"/>
  <c r="H1385" i="4"/>
  <c r="L1385" i="4"/>
  <c r="M1385" i="4" l="1"/>
  <c r="O1385" i="4" s="1"/>
  <c r="Q1385" i="4" l="1"/>
  <c r="T1385" i="4" s="1"/>
  <c r="F1386" i="4" s="1"/>
  <c r="N1386" i="4" s="1"/>
  <c r="S1385" i="4"/>
  <c r="G1386" i="4" s="1"/>
  <c r="R1385" i="4" l="1"/>
  <c r="U1385" i="4" s="1"/>
  <c r="I1386" i="4" s="1"/>
  <c r="K1386" i="4" s="1"/>
  <c r="X1386" i="4"/>
  <c r="H1386" i="4"/>
  <c r="V1385" i="4" l="1"/>
  <c r="J1386" i="4" s="1"/>
  <c r="Y1386" i="4" s="1"/>
  <c r="L1386" i="4"/>
  <c r="M1386" i="4" s="1"/>
  <c r="O1386" i="4" s="1"/>
  <c r="Q1386" i="4" l="1"/>
  <c r="T1386" i="4" s="1"/>
  <c r="F1387" i="4" s="1"/>
  <c r="N1387" i="4" s="1"/>
  <c r="S1386" i="4"/>
  <c r="G1387" i="4" s="1"/>
  <c r="X1387" i="4" l="1"/>
  <c r="H1387" i="4"/>
  <c r="R1386" i="4"/>
  <c r="U1386" i="4" s="1"/>
  <c r="I1387" i="4" s="1"/>
  <c r="K1387" i="4" s="1"/>
  <c r="V1386" i="4" l="1"/>
  <c r="J1387" i="4" s="1"/>
  <c r="Y1387" i="4" s="1"/>
  <c r="L1387" i="4"/>
  <c r="M1387" i="4" s="1"/>
  <c r="O1387" i="4" s="1"/>
  <c r="S1387" i="4" s="1"/>
  <c r="G1388" i="4" s="1"/>
  <c r="Q1387" i="4" l="1"/>
  <c r="T1387" i="4" s="1"/>
  <c r="F1388" i="4" s="1"/>
  <c r="N1388" i="4" s="1"/>
  <c r="H1388" i="4" l="1"/>
  <c r="R1387" i="4"/>
  <c r="U1387" i="4" s="1"/>
  <c r="I1388" i="4" s="1"/>
  <c r="K1388" i="4" s="1"/>
  <c r="X1388" i="4"/>
  <c r="V1387" i="4" l="1"/>
  <c r="J1388" i="4" s="1"/>
  <c r="Y1388" i="4" s="1"/>
  <c r="L1388" i="4"/>
  <c r="M1388" i="4" s="1"/>
  <c r="O1388" i="4" s="1"/>
  <c r="Q1388" i="4" l="1"/>
  <c r="T1388" i="4" s="1"/>
  <c r="F1389" i="4" s="1"/>
  <c r="N1389" i="4" s="1"/>
  <c r="S1388" i="4"/>
  <c r="G1389" i="4" s="1"/>
  <c r="U1388" i="4"/>
  <c r="I1389" i="4" s="1"/>
  <c r="K1389" i="4" l="1"/>
  <c r="X1389" i="4"/>
  <c r="R1388" i="4"/>
  <c r="V1388" i="4" s="1"/>
  <c r="J1389" i="4" s="1"/>
  <c r="Y1389" i="4" s="1"/>
  <c r="H1389" i="4"/>
  <c r="L1389" i="4"/>
  <c r="M1389" i="4" l="1"/>
  <c r="O1389" i="4" s="1"/>
  <c r="Q1389" i="4" l="1"/>
  <c r="T1389" i="4" s="1"/>
  <c r="F1390" i="4" s="1"/>
  <c r="N1390" i="4" s="1"/>
  <c r="S1389" i="4"/>
  <c r="G1390" i="4" s="1"/>
  <c r="U1389" i="4"/>
  <c r="I1390" i="4" s="1"/>
  <c r="K1390" i="4" l="1"/>
  <c r="R1389" i="4"/>
  <c r="V1389" i="4" s="1"/>
  <c r="J1390" i="4" s="1"/>
  <c r="Y1390" i="4" s="1"/>
  <c r="X1390" i="4"/>
  <c r="H1390" i="4"/>
  <c r="L1390" i="4"/>
  <c r="M1390" i="4" l="1"/>
  <c r="O1390" i="4" s="1"/>
  <c r="Q1390" i="4" l="1"/>
  <c r="T1390" i="4" s="1"/>
  <c r="F1391" i="4" s="1"/>
  <c r="N1391" i="4" s="1"/>
  <c r="S1390" i="4"/>
  <c r="G1391" i="4" s="1"/>
  <c r="U1390" i="4"/>
  <c r="I1391" i="4" s="1"/>
  <c r="X1391" i="4" l="1"/>
  <c r="R1390" i="4"/>
  <c r="V1390" i="4" s="1"/>
  <c r="J1391" i="4" s="1"/>
  <c r="Y1391" i="4" s="1"/>
  <c r="H1391" i="4"/>
  <c r="K1391" i="4"/>
  <c r="L1391" i="4"/>
  <c r="M1391" i="4" l="1"/>
  <c r="O1391" i="4" s="1"/>
  <c r="Q1391" i="4" l="1"/>
  <c r="T1391" i="4" s="1"/>
  <c r="F1392" i="4" s="1"/>
  <c r="N1392" i="4" s="1"/>
  <c r="S1391" i="4"/>
  <c r="G1392" i="4" s="1"/>
  <c r="U1391" i="4"/>
  <c r="I1392" i="4" s="1"/>
  <c r="K1392" i="4" l="1"/>
  <c r="R1391" i="4"/>
  <c r="V1391" i="4" s="1"/>
  <c r="J1392" i="4" s="1"/>
  <c r="Y1392" i="4" s="1"/>
  <c r="X1392" i="4"/>
  <c r="H1392" i="4"/>
  <c r="L1392" i="4"/>
  <c r="M1392" i="4" l="1"/>
  <c r="O1392" i="4" s="1"/>
  <c r="Q1392" i="4" l="1"/>
  <c r="T1392" i="4" s="1"/>
  <c r="F1393" i="4" s="1"/>
  <c r="N1393" i="4" s="1"/>
  <c r="S1392" i="4"/>
  <c r="G1393" i="4" s="1"/>
  <c r="H1393" i="4" l="1"/>
  <c r="R1392" i="4"/>
  <c r="U1392" i="4" s="1"/>
  <c r="I1393" i="4" s="1"/>
  <c r="K1393" i="4" s="1"/>
  <c r="X1393" i="4"/>
  <c r="V1392" i="4" l="1"/>
  <c r="J1393" i="4" s="1"/>
  <c r="Y1393" i="4" s="1"/>
  <c r="L1393" i="4"/>
  <c r="M1393" i="4" s="1"/>
  <c r="O1393" i="4" s="1"/>
  <c r="Q1393" i="4" l="1"/>
  <c r="T1393" i="4" s="1"/>
  <c r="F1394" i="4" s="1"/>
  <c r="N1394" i="4" s="1"/>
  <c r="S1393" i="4"/>
  <c r="G1394" i="4" s="1"/>
  <c r="U1393" i="4"/>
  <c r="I1394" i="4" s="1"/>
  <c r="R1393" i="4" l="1"/>
  <c r="V1393" i="4" s="1"/>
  <c r="J1394" i="4" s="1"/>
  <c r="Y1394" i="4" s="1"/>
  <c r="H1394" i="4"/>
  <c r="X1394" i="4"/>
  <c r="K1394" i="4"/>
  <c r="L1394" i="4"/>
  <c r="M1394" i="4" l="1"/>
  <c r="O1394" i="4" s="1"/>
  <c r="Q1394" i="4" l="1"/>
  <c r="T1394" i="4" s="1"/>
  <c r="F1395" i="4" s="1"/>
  <c r="N1395" i="4" s="1"/>
  <c r="S1394" i="4"/>
  <c r="G1395" i="4" s="1"/>
  <c r="R1394" i="4" l="1"/>
  <c r="V1394" i="4" s="1"/>
  <c r="J1395" i="4" s="1"/>
  <c r="Y1395" i="4" s="1"/>
  <c r="H1395" i="4"/>
  <c r="X1395" i="4"/>
  <c r="U1394" i="4"/>
  <c r="I1395" i="4" s="1"/>
  <c r="K1395" i="4" s="1"/>
  <c r="L1395" i="4" l="1"/>
  <c r="M1395" i="4" l="1"/>
  <c r="O1395" i="4" s="1"/>
  <c r="Q1395" i="4" l="1"/>
  <c r="T1395" i="4" s="1"/>
  <c r="F1396" i="4" s="1"/>
  <c r="N1396" i="4" s="1"/>
  <c r="S1395" i="4"/>
  <c r="G1396" i="4" s="1"/>
  <c r="X1396" i="4" l="1"/>
  <c r="H1396" i="4"/>
  <c r="R1395" i="4"/>
  <c r="V1395" i="4" s="1"/>
  <c r="J1396" i="4" s="1"/>
  <c r="Y1396" i="4" s="1"/>
  <c r="U1395" i="4"/>
  <c r="I1396" i="4" s="1"/>
  <c r="K1396" i="4" s="1"/>
  <c r="L1396" i="4" l="1"/>
  <c r="M1396" i="4" s="1"/>
  <c r="O1396" i="4" s="1"/>
  <c r="S1396" i="4" s="1"/>
  <c r="Q1396" i="4" l="1"/>
  <c r="T1396" i="4" s="1"/>
  <c r="F1397" i="4" s="1"/>
  <c r="N1397" i="4" s="1"/>
  <c r="G1397" i="4"/>
  <c r="H1397" i="4" l="1"/>
  <c r="R1396" i="4"/>
  <c r="V1396" i="4" s="1"/>
  <c r="J1397" i="4" s="1"/>
  <c r="Y1397" i="4" s="1"/>
  <c r="U1396" i="4"/>
  <c r="I1397" i="4" s="1"/>
  <c r="K1397" i="4" s="1"/>
  <c r="X1397" i="4"/>
  <c r="L1397" i="4" l="1"/>
  <c r="M1397" i="4" l="1"/>
  <c r="O1397" i="4" s="1"/>
  <c r="Q1397" i="4" l="1"/>
  <c r="T1397" i="4" s="1"/>
  <c r="F1398" i="4" s="1"/>
  <c r="N1398" i="4" s="1"/>
  <c r="S1397" i="4"/>
  <c r="G1398" i="4" s="1"/>
  <c r="U1397" i="4"/>
  <c r="I1398" i="4" s="1"/>
  <c r="K1398" i="4" l="1"/>
  <c r="R1397" i="4"/>
  <c r="V1397" i="4" s="1"/>
  <c r="J1398" i="4" s="1"/>
  <c r="Y1398" i="4" s="1"/>
  <c r="X1398" i="4"/>
  <c r="H1398" i="4"/>
  <c r="L1398" i="4"/>
  <c r="M1398" i="4" l="1"/>
  <c r="O1398" i="4" s="1"/>
  <c r="S1398" i="4" s="1"/>
  <c r="G1399" i="4" s="1"/>
  <c r="Q1398" i="4" l="1"/>
  <c r="T1398" i="4" s="1"/>
  <c r="F1399" i="4" s="1"/>
  <c r="N1399" i="4" s="1"/>
  <c r="X1399" i="4" l="1"/>
  <c r="R1398" i="4"/>
  <c r="U1398" i="4" s="1"/>
  <c r="I1399" i="4" s="1"/>
  <c r="K1399" i="4" s="1"/>
  <c r="H1399" i="4"/>
  <c r="V1398" i="4" l="1"/>
  <c r="J1399" i="4" s="1"/>
  <c r="Y1399" i="4" s="1"/>
  <c r="L1399" i="4"/>
  <c r="M1399" i="4" s="1"/>
  <c r="O1399" i="4" s="1"/>
  <c r="Q1399" i="4" l="1"/>
  <c r="T1399" i="4" s="1"/>
  <c r="F1400" i="4" s="1"/>
  <c r="N1400" i="4" s="1"/>
  <c r="S1399" i="4"/>
  <c r="G1400" i="4" s="1"/>
  <c r="U1399" i="4"/>
  <c r="I1400" i="4" s="1"/>
  <c r="R1399" i="4" l="1"/>
  <c r="V1399" i="4" s="1"/>
  <c r="J1400" i="4" s="1"/>
  <c r="Y1400" i="4" s="1"/>
  <c r="H1400" i="4"/>
  <c r="K1400" i="4"/>
  <c r="X1400" i="4"/>
  <c r="L1400" i="4"/>
  <c r="M1400" i="4" l="1"/>
  <c r="O1400" i="4" s="1"/>
  <c r="Q1400" i="4" l="1"/>
  <c r="T1400" i="4" s="1"/>
  <c r="F1401" i="4" s="1"/>
  <c r="N1401" i="4" s="1"/>
  <c r="S1400" i="4"/>
  <c r="G1401" i="4" s="1"/>
  <c r="X1401" i="4" l="1"/>
  <c r="R1400" i="4"/>
  <c r="U1400" i="4" s="1"/>
  <c r="I1401" i="4" s="1"/>
  <c r="K1401" i="4" s="1"/>
  <c r="H1401" i="4"/>
  <c r="L1401" i="4" l="1"/>
  <c r="M1401" i="4" s="1"/>
  <c r="O1401" i="4" s="1"/>
  <c r="S1401" i="4" s="1"/>
  <c r="V1400" i="4"/>
  <c r="J1401" i="4" s="1"/>
  <c r="Y1401" i="4" s="1"/>
  <c r="Q1401" i="4" l="1"/>
  <c r="T1401" i="4" s="1"/>
  <c r="F1402" i="4" s="1"/>
  <c r="N1402" i="4" s="1"/>
  <c r="G1402" i="4"/>
  <c r="H1402" i="4" l="1"/>
  <c r="R1401" i="4"/>
  <c r="V1401" i="4" s="1"/>
  <c r="J1402" i="4" s="1"/>
  <c r="Y1402" i="4" s="1"/>
  <c r="U1401" i="4"/>
  <c r="I1402" i="4" s="1"/>
  <c r="K1402" i="4" s="1"/>
  <c r="X1402" i="4"/>
  <c r="L1402" i="4" l="1"/>
  <c r="M1402" i="4" l="1"/>
  <c r="O1402" i="4" s="1"/>
  <c r="Q1402" i="4" l="1"/>
  <c r="T1402" i="4" s="1"/>
  <c r="F1403" i="4" s="1"/>
  <c r="N1403" i="4" s="1"/>
  <c r="S1402" i="4"/>
  <c r="G1403" i="4" s="1"/>
  <c r="R1402" i="4" l="1"/>
  <c r="U1402" i="4" s="1"/>
  <c r="I1403" i="4" s="1"/>
  <c r="K1403" i="4" s="1"/>
  <c r="X1403" i="4"/>
  <c r="H1403" i="4"/>
  <c r="L1403" i="4" l="1"/>
  <c r="M1403" i="4" s="1"/>
  <c r="O1403" i="4" s="1"/>
  <c r="S1403" i="4" s="1"/>
  <c r="G1404" i="4" s="1"/>
  <c r="V1402" i="4"/>
  <c r="J1403" i="4" s="1"/>
  <c r="Y1403" i="4" s="1"/>
  <c r="Q1403" i="4" l="1"/>
  <c r="T1403" i="4" s="1"/>
  <c r="F1404" i="4" s="1"/>
  <c r="N1404" i="4" s="1"/>
  <c r="R1403" i="4" l="1"/>
  <c r="U1403" i="4" s="1"/>
  <c r="I1404" i="4" s="1"/>
  <c r="K1404" i="4" s="1"/>
  <c r="X1404" i="4"/>
  <c r="H1404" i="4"/>
  <c r="L1404" i="4" l="1"/>
  <c r="M1404" i="4" s="1"/>
  <c r="O1404" i="4" s="1"/>
  <c r="V1403" i="4"/>
  <c r="J1404" i="4" s="1"/>
  <c r="Y1404" i="4" s="1"/>
  <c r="S1404" i="4" l="1"/>
  <c r="G1405" i="4" s="1"/>
  <c r="Q1404" i="4"/>
  <c r="T1404" i="4" s="1"/>
  <c r="F1405" i="4" s="1"/>
  <c r="N1405" i="4" s="1"/>
  <c r="U1404" i="4"/>
  <c r="I1405" i="4" s="1"/>
  <c r="K1405" i="4" l="1"/>
  <c r="H1405" i="4"/>
  <c r="X1405" i="4"/>
  <c r="R1404" i="4"/>
  <c r="V1404" i="4" s="1"/>
  <c r="J1405" i="4" s="1"/>
  <c r="Y1405" i="4" s="1"/>
  <c r="L1405" i="4"/>
  <c r="M1405" i="4" l="1"/>
  <c r="O1405" i="4" s="1"/>
  <c r="S1405" i="4" s="1"/>
  <c r="G1406" i="4" s="1"/>
  <c r="Q1405" i="4" l="1"/>
  <c r="T1405" i="4" s="1"/>
  <c r="F1406" i="4" s="1"/>
  <c r="N1406" i="4" s="1"/>
  <c r="X1406" i="4" l="1"/>
  <c r="R1405" i="4"/>
  <c r="U1405" i="4" s="1"/>
  <c r="I1406" i="4" s="1"/>
  <c r="K1406" i="4" s="1"/>
  <c r="H1406" i="4"/>
  <c r="V1405" i="4" l="1"/>
  <c r="J1406" i="4" s="1"/>
  <c r="Y1406" i="4" s="1"/>
  <c r="L1406" i="4"/>
  <c r="M1406" i="4" s="1"/>
  <c r="O1406" i="4" s="1"/>
  <c r="Q1406" i="4" l="1"/>
  <c r="T1406" i="4" s="1"/>
  <c r="F1407" i="4" s="1"/>
  <c r="N1407" i="4" s="1"/>
  <c r="S1406" i="4"/>
  <c r="G1407" i="4" s="1"/>
  <c r="R1406" i="4" l="1"/>
  <c r="U1406" i="4" s="1"/>
  <c r="I1407" i="4" s="1"/>
  <c r="K1407" i="4" s="1"/>
  <c r="X1407" i="4"/>
  <c r="H1407" i="4"/>
  <c r="L1407" i="4" l="1"/>
  <c r="M1407" i="4" s="1"/>
  <c r="O1407" i="4" s="1"/>
  <c r="V1406" i="4"/>
  <c r="J1407" i="4" s="1"/>
  <c r="Y1407" i="4" s="1"/>
  <c r="Q1407" i="4" l="1"/>
  <c r="T1407" i="4" s="1"/>
  <c r="F1408" i="4" s="1"/>
  <c r="N1408" i="4" s="1"/>
  <c r="S1407" i="4"/>
  <c r="G1408" i="4" s="1"/>
  <c r="U1407" i="4"/>
  <c r="I1408" i="4" s="1"/>
  <c r="R1407" i="4" l="1"/>
  <c r="V1407" i="4" s="1"/>
  <c r="J1408" i="4" s="1"/>
  <c r="Y1408" i="4" s="1"/>
  <c r="H1408" i="4"/>
  <c r="K1408" i="4"/>
  <c r="X1408" i="4"/>
  <c r="L1408" i="4"/>
  <c r="M1408" i="4" l="1"/>
  <c r="O1408" i="4" s="1"/>
  <c r="S1408" i="4" s="1"/>
  <c r="Q1408" i="4" l="1"/>
  <c r="T1408" i="4" s="1"/>
  <c r="F1409" i="4" s="1"/>
  <c r="N1409" i="4" s="1"/>
  <c r="G1409" i="4"/>
  <c r="H1409" i="4" l="1"/>
  <c r="R1408" i="4"/>
  <c r="U1408" i="4" s="1"/>
  <c r="I1409" i="4" s="1"/>
  <c r="K1409" i="4" s="1"/>
  <c r="X1409" i="4"/>
  <c r="V1408" i="4" l="1"/>
  <c r="J1409" i="4" s="1"/>
  <c r="Y1409" i="4" s="1"/>
  <c r="L1409" i="4"/>
  <c r="M1409" i="4" l="1"/>
  <c r="O1409" i="4" s="1"/>
  <c r="Q1409" i="4" l="1"/>
  <c r="T1409" i="4" s="1"/>
  <c r="F1410" i="4" s="1"/>
  <c r="N1410" i="4" s="1"/>
  <c r="S1409" i="4"/>
  <c r="G1410" i="4" s="1"/>
  <c r="H1410" i="4" l="1"/>
  <c r="X1410" i="4"/>
  <c r="R1409" i="4"/>
  <c r="U1409" i="4" s="1"/>
  <c r="I1410" i="4" s="1"/>
  <c r="K1410" i="4" s="1"/>
  <c r="L1410" i="4" l="1"/>
  <c r="M1410" i="4" s="1"/>
  <c r="O1410" i="4" s="1"/>
  <c r="S1410" i="4" s="1"/>
  <c r="G1411" i="4" s="1"/>
  <c r="V1409" i="4"/>
  <c r="J1410" i="4" s="1"/>
  <c r="Y1410" i="4" s="1"/>
  <c r="Q1410" i="4" l="1"/>
  <c r="T1410" i="4" s="1"/>
  <c r="F1411" i="4" s="1"/>
  <c r="N1411" i="4" s="1"/>
  <c r="R1410" i="4" l="1"/>
  <c r="U1410" i="4" s="1"/>
  <c r="I1411" i="4" s="1"/>
  <c r="L1411" i="4" s="1"/>
  <c r="X1411" i="4"/>
  <c r="H1411" i="4"/>
  <c r="V1410" i="4" l="1"/>
  <c r="J1411" i="4" s="1"/>
  <c r="Y1411" i="4" s="1"/>
  <c r="K1411" i="4"/>
  <c r="M1411" i="4" s="1"/>
  <c r="O1411" i="4" s="1"/>
  <c r="Q1411" i="4" l="1"/>
  <c r="T1411" i="4" s="1"/>
  <c r="F1412" i="4" s="1"/>
  <c r="N1412" i="4" s="1"/>
  <c r="S1411" i="4"/>
  <c r="G1412" i="4" s="1"/>
  <c r="R1411" i="4" l="1"/>
  <c r="U1411" i="4" s="1"/>
  <c r="I1412" i="4" s="1"/>
  <c r="K1412" i="4" s="1"/>
  <c r="H1412" i="4"/>
  <c r="X1412" i="4"/>
  <c r="L1412" i="4" l="1"/>
  <c r="M1412" i="4" s="1"/>
  <c r="O1412" i="4" s="1"/>
  <c r="V1411" i="4"/>
  <c r="J1412" i="4" s="1"/>
  <c r="Y1412" i="4" s="1"/>
  <c r="S1412" i="4" l="1"/>
  <c r="G1413" i="4" s="1"/>
  <c r="Q1412" i="4"/>
  <c r="T1412" i="4" s="1"/>
  <c r="F1413" i="4" s="1"/>
  <c r="N1413" i="4" s="1"/>
  <c r="H1413" i="4" l="1"/>
  <c r="X1413" i="4"/>
  <c r="R1412" i="4"/>
  <c r="U1412" i="4" s="1"/>
  <c r="I1413" i="4" s="1"/>
  <c r="L1413" i="4" l="1"/>
  <c r="K1413" i="4"/>
  <c r="V1412" i="4"/>
  <c r="J1413" i="4" s="1"/>
  <c r="Y1413" i="4" s="1"/>
  <c r="M1413" i="4" l="1"/>
  <c r="O1413" i="4" s="1"/>
  <c r="Q1413" i="4" s="1"/>
  <c r="T1413" i="4" s="1"/>
  <c r="F1414" i="4" s="1"/>
  <c r="N1414" i="4" s="1"/>
  <c r="R1413" i="4" l="1"/>
  <c r="V1413" i="4" s="1"/>
  <c r="J1414" i="4" s="1"/>
  <c r="H1414" i="4"/>
  <c r="S1413" i="4"/>
  <c r="G1414" i="4" s="1"/>
  <c r="X1414" i="4" s="1"/>
  <c r="U1413" i="4"/>
  <c r="I1414" i="4" s="1"/>
  <c r="K1414" i="4" s="1"/>
  <c r="Y1414" i="4" l="1"/>
  <c r="L1414" i="4"/>
  <c r="M1414" i="4" s="1"/>
  <c r="O1414" i="4" s="1"/>
  <c r="S1414" i="4" s="1"/>
  <c r="Q1414" i="4" l="1"/>
  <c r="T1414" i="4" s="1"/>
  <c r="F1415" i="4" s="1"/>
  <c r="N1415" i="4" s="1"/>
  <c r="G1415" i="4"/>
  <c r="H1415" i="4" l="1"/>
  <c r="R1414" i="4"/>
  <c r="X1415" i="4"/>
  <c r="V1414" i="4" l="1"/>
  <c r="J1415" i="4" s="1"/>
  <c r="Y1415" i="4" s="1"/>
  <c r="U1414" i="4"/>
  <c r="I1415" i="4" s="1"/>
  <c r="K1415" i="4" s="1"/>
  <c r="L1415" i="4" l="1"/>
  <c r="M1415" i="4" s="1"/>
  <c r="O1415" i="4" s="1"/>
  <c r="S1415" i="4" s="1"/>
  <c r="Q1415" i="4" l="1"/>
  <c r="T1415" i="4" s="1"/>
  <c r="F1416" i="4" s="1"/>
  <c r="N1416" i="4" s="1"/>
  <c r="G1416" i="4"/>
  <c r="H1416" i="4" l="1"/>
  <c r="R1415" i="4"/>
  <c r="X1416" i="4"/>
  <c r="V1415" i="4" l="1"/>
  <c r="J1416" i="4" s="1"/>
  <c r="Y1416" i="4" s="1"/>
  <c r="U1415" i="4"/>
  <c r="I1416" i="4" s="1"/>
  <c r="K1416" i="4" s="1"/>
  <c r="L1416" i="4" l="1"/>
  <c r="M1416" i="4" l="1"/>
  <c r="O1416" i="4" s="1"/>
  <c r="Q1416" i="4" l="1"/>
  <c r="T1416" i="4" s="1"/>
  <c r="F1417" i="4" s="1"/>
  <c r="N1417" i="4" s="1"/>
  <c r="S1416" i="4"/>
  <c r="G1417" i="4" s="1"/>
  <c r="U1416" i="4"/>
  <c r="I1417" i="4" s="1"/>
  <c r="K1417" i="4" l="1"/>
  <c r="H1417" i="4"/>
  <c r="X1417" i="4"/>
  <c r="R1416" i="4"/>
  <c r="V1416" i="4" s="1"/>
  <c r="J1417" i="4" s="1"/>
  <c r="Y1417" i="4" s="1"/>
  <c r="L1417" i="4"/>
  <c r="M1417" i="4" l="1"/>
  <c r="O1417" i="4" s="1"/>
  <c r="Q1417" i="4" l="1"/>
  <c r="T1417" i="4" s="1"/>
  <c r="F1418" i="4" s="1"/>
  <c r="N1418" i="4" s="1"/>
  <c r="S1417" i="4"/>
  <c r="G1418" i="4" s="1"/>
  <c r="U1417" i="4"/>
  <c r="I1418" i="4" s="1"/>
  <c r="K1418" i="4" l="1"/>
  <c r="R1417" i="4"/>
  <c r="V1417" i="4" s="1"/>
  <c r="J1418" i="4" s="1"/>
  <c r="Y1418" i="4" s="1"/>
  <c r="H1418" i="4"/>
  <c r="X1418" i="4"/>
  <c r="L1418" i="4"/>
  <c r="M1418" i="4" l="1"/>
  <c r="O1418" i="4" s="1"/>
  <c r="Q1418" i="4" l="1"/>
  <c r="T1418" i="4" s="1"/>
  <c r="F1419" i="4" s="1"/>
  <c r="N1419" i="4" s="1"/>
  <c r="S1418" i="4"/>
  <c r="G1419" i="4" s="1"/>
  <c r="X1419" i="4" l="1"/>
  <c r="H1419" i="4"/>
  <c r="R1418" i="4"/>
  <c r="U1418" i="4" s="1"/>
  <c r="I1419" i="4" s="1"/>
  <c r="K1419" i="4" s="1"/>
  <c r="V1418" i="4" l="1"/>
  <c r="J1419" i="4" s="1"/>
  <c r="Y1419" i="4" s="1"/>
  <c r="L1419" i="4"/>
  <c r="M1419" i="4" s="1"/>
  <c r="O1419" i="4" s="1"/>
  <c r="Q1419" i="4" l="1"/>
  <c r="T1419" i="4" s="1"/>
  <c r="F1420" i="4" s="1"/>
  <c r="N1420" i="4" s="1"/>
  <c r="S1419" i="4"/>
  <c r="G1420" i="4" s="1"/>
  <c r="U1419" i="4"/>
  <c r="I1420" i="4" s="1"/>
  <c r="H1420" i="4" l="1"/>
  <c r="R1419" i="4"/>
  <c r="V1419" i="4" s="1"/>
  <c r="J1420" i="4" s="1"/>
  <c r="Y1420" i="4" s="1"/>
  <c r="K1420" i="4"/>
  <c r="X1420" i="4"/>
  <c r="L1420" i="4"/>
  <c r="M1420" i="4" l="1"/>
  <c r="O1420" i="4" s="1"/>
  <c r="Q1420" i="4" l="1"/>
  <c r="T1420" i="4" s="1"/>
  <c r="F1421" i="4" s="1"/>
  <c r="N1421" i="4" s="1"/>
  <c r="S1420" i="4"/>
  <c r="G1421" i="4" s="1"/>
  <c r="R1420" i="4" l="1"/>
  <c r="U1420" i="4" s="1"/>
  <c r="I1421" i="4" s="1"/>
  <c r="K1421" i="4" s="1"/>
  <c r="H1421" i="4"/>
  <c r="X1421" i="4"/>
  <c r="L1421" i="4" l="1"/>
  <c r="M1421" i="4" s="1"/>
  <c r="O1421" i="4" s="1"/>
  <c r="S1421" i="4" s="1"/>
  <c r="G1422" i="4" s="1"/>
  <c r="V1420" i="4"/>
  <c r="J1421" i="4" s="1"/>
  <c r="Y1421" i="4" s="1"/>
  <c r="Q1421" i="4" l="1"/>
  <c r="T1421" i="4" s="1"/>
  <c r="F1422" i="4" s="1"/>
  <c r="N1422" i="4" s="1"/>
  <c r="H1422" i="4" l="1"/>
  <c r="X1422" i="4"/>
  <c r="R1421" i="4"/>
  <c r="U1421" i="4" s="1"/>
  <c r="I1422" i="4" s="1"/>
  <c r="K1422" i="4" s="1"/>
  <c r="V1421" i="4" l="1"/>
  <c r="J1422" i="4" s="1"/>
  <c r="Y1422" i="4" s="1"/>
  <c r="L1422" i="4"/>
  <c r="M1422" i="4" s="1"/>
  <c r="O1422" i="4" s="1"/>
  <c r="S1422" i="4" l="1"/>
  <c r="G1423" i="4" s="1"/>
  <c r="Q1422" i="4"/>
  <c r="T1422" i="4" s="1"/>
  <c r="F1423" i="4" s="1"/>
  <c r="N1423" i="4" s="1"/>
  <c r="U1422" i="4"/>
  <c r="I1423" i="4" s="1"/>
  <c r="K1423" i="4" l="1"/>
  <c r="X1423" i="4"/>
  <c r="R1422" i="4"/>
  <c r="V1422" i="4" s="1"/>
  <c r="J1423" i="4" s="1"/>
  <c r="Y1423" i="4" s="1"/>
  <c r="H1423" i="4"/>
  <c r="L1423" i="4"/>
  <c r="M1423" i="4" l="1"/>
  <c r="O1423" i="4" s="1"/>
  <c r="S1423" i="4" l="1"/>
  <c r="G1424" i="4" s="1"/>
  <c r="Q1423" i="4"/>
  <c r="T1423" i="4" s="1"/>
  <c r="F1424" i="4" s="1"/>
  <c r="N1424" i="4" s="1"/>
  <c r="H1424" i="4" l="1"/>
  <c r="X1424" i="4"/>
  <c r="R1423" i="4"/>
  <c r="U1423" i="4" s="1"/>
  <c r="I1424" i="4" s="1"/>
  <c r="L1424" i="4" l="1"/>
  <c r="K1424" i="4"/>
  <c r="V1423" i="4"/>
  <c r="J1424" i="4" s="1"/>
  <c r="Y1424" i="4" s="1"/>
  <c r="M1424" i="4" l="1"/>
  <c r="O1424" i="4" s="1"/>
  <c r="Q1424" i="4" s="1"/>
  <c r="T1424" i="4" s="1"/>
  <c r="F1425" i="4" s="1"/>
  <c r="N1425" i="4" s="1"/>
  <c r="U1424" i="4"/>
  <c r="I1425" i="4" s="1"/>
  <c r="R1424" i="4" l="1"/>
  <c r="V1424" i="4" s="1"/>
  <c r="J1425" i="4" s="1"/>
  <c r="H1425" i="4"/>
  <c r="K1425" i="4"/>
  <c r="S1424" i="4"/>
  <c r="G1425" i="4" s="1"/>
  <c r="X1425" i="4" s="1"/>
  <c r="L1425" i="4"/>
  <c r="Y1425" i="4" l="1"/>
  <c r="M1425" i="4"/>
  <c r="O1425" i="4" s="1"/>
  <c r="Q1425" i="4" l="1"/>
  <c r="T1425" i="4" s="1"/>
  <c r="F1426" i="4" s="1"/>
  <c r="N1426" i="4" s="1"/>
  <c r="S1425" i="4"/>
  <c r="G1426" i="4" s="1"/>
  <c r="U1425" i="4"/>
  <c r="I1426" i="4" s="1"/>
  <c r="K1426" i="4" l="1"/>
  <c r="X1426" i="4"/>
  <c r="R1425" i="4"/>
  <c r="V1425" i="4" s="1"/>
  <c r="J1426" i="4" s="1"/>
  <c r="Y1426" i="4" s="1"/>
  <c r="H1426" i="4"/>
  <c r="L1426" i="4"/>
  <c r="M1426" i="4" l="1"/>
  <c r="O1426" i="4" s="1"/>
  <c r="S1426" i="4" s="1"/>
  <c r="G1427" i="4" s="1"/>
  <c r="Q1426" i="4" l="1"/>
  <c r="T1426" i="4" s="1"/>
  <c r="F1427" i="4" s="1"/>
  <c r="N1427" i="4" s="1"/>
  <c r="U1426" i="4"/>
  <c r="I1427" i="4" s="1"/>
  <c r="R1426" i="4" l="1"/>
  <c r="V1426" i="4" s="1"/>
  <c r="J1427" i="4" s="1"/>
  <c r="Y1427" i="4" s="1"/>
  <c r="K1427" i="4"/>
  <c r="H1427" i="4"/>
  <c r="X1427" i="4"/>
  <c r="L1427" i="4"/>
  <c r="M1427" i="4" l="1"/>
  <c r="O1427" i="4" s="1"/>
  <c r="Q1427" i="4" l="1"/>
  <c r="T1427" i="4" s="1"/>
  <c r="F1428" i="4" s="1"/>
  <c r="N1428" i="4" s="1"/>
  <c r="S1427" i="4"/>
  <c r="G1428" i="4" s="1"/>
  <c r="U1427" i="4"/>
  <c r="I1428" i="4" s="1"/>
  <c r="K1428" i="4" l="1"/>
  <c r="R1427" i="4"/>
  <c r="V1427" i="4" s="1"/>
  <c r="J1428" i="4" s="1"/>
  <c r="Y1428" i="4" s="1"/>
  <c r="H1428" i="4"/>
  <c r="X1428" i="4"/>
  <c r="L1428" i="4"/>
  <c r="M1428" i="4" l="1"/>
  <c r="O1428" i="4" s="1"/>
  <c r="S1428" i="4" s="1"/>
  <c r="G1429" i="4" s="1"/>
  <c r="Q1428" i="4" l="1"/>
  <c r="T1428" i="4" s="1"/>
  <c r="F1429" i="4" s="1"/>
  <c r="N1429" i="4" s="1"/>
  <c r="U1428" i="4"/>
  <c r="I1429" i="4" s="1"/>
  <c r="H1429" i="4" l="1"/>
  <c r="K1429" i="4"/>
  <c r="R1428" i="4"/>
  <c r="V1428" i="4" s="1"/>
  <c r="J1429" i="4" s="1"/>
  <c r="Y1429" i="4" s="1"/>
  <c r="X1429" i="4"/>
  <c r="L1429" i="4"/>
  <c r="M1429" i="4" l="1"/>
  <c r="O1429" i="4" s="1"/>
  <c r="Q1429" i="4" l="1"/>
  <c r="T1429" i="4" s="1"/>
  <c r="F1430" i="4" s="1"/>
  <c r="N1430" i="4" s="1"/>
  <c r="S1429" i="4"/>
  <c r="G1430" i="4" s="1"/>
  <c r="X1430" i="4" l="1"/>
  <c r="R1429" i="4"/>
  <c r="U1429" i="4" s="1"/>
  <c r="I1430" i="4" s="1"/>
  <c r="K1430" i="4" s="1"/>
  <c r="H1430" i="4"/>
  <c r="L1430" i="4" l="1"/>
  <c r="M1430" i="4" s="1"/>
  <c r="O1430" i="4" s="1"/>
  <c r="S1430" i="4" s="1"/>
  <c r="V1429" i="4"/>
  <c r="J1430" i="4" s="1"/>
  <c r="Y1430" i="4" s="1"/>
  <c r="Q1430" i="4" l="1"/>
  <c r="T1430" i="4" s="1"/>
  <c r="F1431" i="4" s="1"/>
  <c r="N1431" i="4" s="1"/>
  <c r="G1431" i="4"/>
  <c r="H1431" i="4" l="1"/>
  <c r="R1430" i="4"/>
  <c r="V1430" i="4" s="1"/>
  <c r="J1431" i="4" s="1"/>
  <c r="Y1431" i="4" s="1"/>
  <c r="U1430" i="4"/>
  <c r="I1431" i="4" s="1"/>
  <c r="K1431" i="4" s="1"/>
  <c r="X1431" i="4"/>
  <c r="L1431" i="4" l="1"/>
  <c r="M1431" i="4" s="1"/>
  <c r="O1431" i="4" s="1"/>
  <c r="S1431" i="4" s="1"/>
  <c r="Q1431" i="4" l="1"/>
  <c r="T1431" i="4" s="1"/>
  <c r="F1432" i="4" s="1"/>
  <c r="N1432" i="4" s="1"/>
  <c r="G1432" i="4"/>
  <c r="H1432" i="4" l="1"/>
  <c r="R1431" i="4"/>
  <c r="V1431" i="4" s="1"/>
  <c r="J1432" i="4" s="1"/>
  <c r="Y1432" i="4" s="1"/>
  <c r="U1431" i="4"/>
  <c r="I1432" i="4" s="1"/>
  <c r="K1432" i="4" s="1"/>
  <c r="X1432" i="4"/>
  <c r="L1432" i="4" l="1"/>
  <c r="M1432" i="4" l="1"/>
  <c r="O1432" i="4" s="1"/>
  <c r="Q1432" i="4" l="1"/>
  <c r="T1432" i="4" s="1"/>
  <c r="F1433" i="4" s="1"/>
  <c r="N1433" i="4" s="1"/>
  <c r="S1432" i="4"/>
  <c r="G1433" i="4" s="1"/>
  <c r="U1432" i="4"/>
  <c r="I1433" i="4" s="1"/>
  <c r="H1433" i="4" l="1"/>
  <c r="K1433" i="4"/>
  <c r="X1433" i="4"/>
  <c r="R1432" i="4"/>
  <c r="V1432" i="4" s="1"/>
  <c r="J1433" i="4" s="1"/>
  <c r="Y1433" i="4" s="1"/>
  <c r="L1433" i="4"/>
  <c r="M1433" i="4" l="1"/>
  <c r="O1433" i="4" s="1"/>
  <c r="S1433" i="4" s="1"/>
  <c r="G1434" i="4" s="1"/>
  <c r="Q1433" i="4" l="1"/>
  <c r="T1433" i="4" s="1"/>
  <c r="F1434" i="4" s="1"/>
  <c r="N1434" i="4" s="1"/>
  <c r="U1433" i="4"/>
  <c r="I1434" i="4" s="1"/>
  <c r="H1434" i="4" l="1"/>
  <c r="K1434" i="4"/>
  <c r="R1433" i="4"/>
  <c r="V1433" i="4" s="1"/>
  <c r="J1434" i="4" s="1"/>
  <c r="Y1434" i="4" s="1"/>
  <c r="X1434" i="4"/>
  <c r="L1434" i="4"/>
  <c r="M1434" i="4" l="1"/>
  <c r="O1434" i="4" s="1"/>
  <c r="Q1434" i="4" l="1"/>
  <c r="T1434" i="4" s="1"/>
  <c r="F1435" i="4" s="1"/>
  <c r="N1435" i="4" s="1"/>
  <c r="S1434" i="4"/>
  <c r="G1435" i="4" s="1"/>
  <c r="U1434" i="4"/>
  <c r="I1435" i="4" s="1"/>
  <c r="R1434" i="4" l="1"/>
  <c r="V1434" i="4" s="1"/>
  <c r="J1435" i="4" s="1"/>
  <c r="Y1435" i="4" s="1"/>
  <c r="H1435" i="4"/>
  <c r="K1435" i="4"/>
  <c r="X1435" i="4"/>
  <c r="L1435" i="4"/>
  <c r="M1435" i="4" l="1"/>
  <c r="O1435" i="4" s="1"/>
  <c r="S1435" i="4" s="1"/>
  <c r="G1436" i="4" s="1"/>
  <c r="Q1435" i="4" l="1"/>
  <c r="T1435" i="4" s="1"/>
  <c r="F1436" i="4" s="1"/>
  <c r="N1436" i="4" s="1"/>
  <c r="U1435" i="4"/>
  <c r="I1436" i="4" s="1"/>
  <c r="H1436" i="4" l="1"/>
  <c r="X1436" i="4"/>
  <c r="K1436" i="4"/>
  <c r="R1435" i="4"/>
  <c r="V1435" i="4" s="1"/>
  <c r="J1436" i="4" s="1"/>
  <c r="Y1436" i="4" s="1"/>
  <c r="L1436" i="4"/>
  <c r="M1436" i="4" l="1"/>
  <c r="O1436" i="4" s="1"/>
  <c r="S1436" i="4" l="1"/>
  <c r="G1437" i="4" s="1"/>
  <c r="Q1436" i="4"/>
  <c r="T1436" i="4" s="1"/>
  <c r="F1437" i="4" s="1"/>
  <c r="N1437" i="4" s="1"/>
  <c r="H1437" i="4" l="1"/>
  <c r="X1437" i="4"/>
  <c r="R1436" i="4"/>
  <c r="U1436" i="4" l="1"/>
  <c r="I1437" i="4" s="1"/>
  <c r="K1437" i="4" s="1"/>
  <c r="V1436" i="4"/>
  <c r="J1437" i="4" s="1"/>
  <c r="Y1437" i="4" s="1"/>
  <c r="L1437" i="4" l="1"/>
  <c r="M1437" i="4" s="1"/>
  <c r="O1437" i="4" s="1"/>
  <c r="Q1437" i="4" l="1"/>
  <c r="T1437" i="4" s="1"/>
  <c r="F1438" i="4" s="1"/>
  <c r="N1438" i="4" s="1"/>
  <c r="S1437" i="4"/>
  <c r="G1438" i="4" s="1"/>
  <c r="R1437" i="4" l="1"/>
  <c r="V1437" i="4" s="1"/>
  <c r="J1438" i="4" s="1"/>
  <c r="Y1438" i="4" s="1"/>
  <c r="X1438" i="4"/>
  <c r="H1438" i="4"/>
  <c r="U1437" i="4"/>
  <c r="I1438" i="4" s="1"/>
  <c r="K1438" i="4" s="1"/>
  <c r="L1438" i="4" l="1"/>
  <c r="M1438" i="4" l="1"/>
  <c r="O1438" i="4" s="1"/>
  <c r="Q1438" i="4" l="1"/>
  <c r="T1438" i="4" s="1"/>
  <c r="F1439" i="4" s="1"/>
  <c r="N1439" i="4" s="1"/>
  <c r="S1438" i="4"/>
  <c r="G1439" i="4" s="1"/>
  <c r="R1438" i="4" l="1"/>
  <c r="V1438" i="4" s="1"/>
  <c r="J1439" i="4" s="1"/>
  <c r="Y1439" i="4" s="1"/>
  <c r="H1439" i="4"/>
  <c r="X1439" i="4"/>
  <c r="U1438" i="4"/>
  <c r="I1439" i="4" s="1"/>
  <c r="U1439" i="4" l="1"/>
  <c r="I1440" i="4" s="1"/>
  <c r="L1440" i="4" s="1"/>
  <c r="K1439" i="4"/>
  <c r="L1439" i="4"/>
  <c r="M1439" i="4" l="1"/>
  <c r="O1439" i="4" s="1"/>
  <c r="S1439" i="4" s="1"/>
  <c r="Q1439" i="4" l="1"/>
  <c r="T1439" i="4" s="1"/>
  <c r="F1440" i="4" s="1"/>
  <c r="N1440" i="4" s="1"/>
  <c r="G1440" i="4"/>
  <c r="U1440" i="4"/>
  <c r="I1441" i="4" s="1"/>
  <c r="H1440" i="4" l="1"/>
  <c r="K1440" i="4"/>
  <c r="M1440" i="4" s="1"/>
  <c r="O1440" i="4" s="1"/>
  <c r="R1439" i="4"/>
  <c r="V1439" i="4" s="1"/>
  <c r="J1440" i="4" s="1"/>
  <c r="Y1440" i="4" s="1"/>
  <c r="X1440" i="4"/>
  <c r="L1441" i="4"/>
  <c r="S1440" i="4" l="1"/>
  <c r="G1441" i="4" s="1"/>
  <c r="Q1440" i="4"/>
  <c r="T1440" i="4" s="1"/>
  <c r="F1441" i="4" s="1"/>
  <c r="N1441" i="4" s="1"/>
  <c r="H1441" i="4" l="1"/>
  <c r="K1441" i="4"/>
  <c r="M1441" i="4" s="1"/>
  <c r="O1441" i="4" s="1"/>
  <c r="Q1441" i="4" s="1"/>
  <c r="T1441" i="4" s="1"/>
  <c r="F1442" i="4" s="1"/>
  <c r="N1442" i="4" s="1"/>
  <c r="R1440" i="4"/>
  <c r="V1440" i="4" s="1"/>
  <c r="J1441" i="4" s="1"/>
  <c r="Y1441" i="4" s="1"/>
  <c r="X1441" i="4"/>
  <c r="U1441" i="4"/>
  <c r="I1442" i="4" s="1"/>
  <c r="S1441" i="4" l="1"/>
  <c r="G1442" i="4" s="1"/>
  <c r="X1442" i="4" s="1"/>
  <c r="H1442" i="4"/>
  <c r="K1442" i="4"/>
  <c r="R1441" i="4"/>
  <c r="V1441" i="4" s="1"/>
  <c r="J1442" i="4" s="1"/>
  <c r="L1442" i="4"/>
  <c r="M1442" i="4" l="1"/>
  <c r="O1442" i="4" s="1"/>
  <c r="S1442" i="4" s="1"/>
  <c r="G1443" i="4" s="1"/>
  <c r="Y1442" i="4"/>
  <c r="Q1442" i="4" l="1"/>
  <c r="T1442" i="4" s="1"/>
  <c r="F1443" i="4" s="1"/>
  <c r="N1443" i="4" s="1"/>
  <c r="X1443" i="4" l="1"/>
  <c r="R1442" i="4"/>
  <c r="U1442" i="4" s="1"/>
  <c r="I1443" i="4" s="1"/>
  <c r="K1443" i="4" s="1"/>
  <c r="H1443" i="4"/>
  <c r="L1443" i="4" l="1"/>
  <c r="M1443" i="4" s="1"/>
  <c r="O1443" i="4" s="1"/>
  <c r="S1443" i="4" s="1"/>
  <c r="V1442" i="4"/>
  <c r="J1443" i="4" s="1"/>
  <c r="Y1443" i="4" s="1"/>
  <c r="Q1443" i="4" l="1"/>
  <c r="T1443" i="4" s="1"/>
  <c r="F1444" i="4" s="1"/>
  <c r="N1444" i="4" s="1"/>
  <c r="G1444" i="4"/>
  <c r="H1444" i="4" l="1"/>
  <c r="R1443" i="4"/>
  <c r="U1443" i="4" s="1"/>
  <c r="I1444" i="4" s="1"/>
  <c r="K1444" i="4" s="1"/>
  <c r="X1444" i="4"/>
  <c r="V1443" i="4" l="1"/>
  <c r="J1444" i="4" s="1"/>
  <c r="Y1444" i="4" s="1"/>
  <c r="L1444" i="4"/>
  <c r="M1444" i="4" l="1"/>
  <c r="O1444" i="4" s="1"/>
  <c r="Q1444" i="4" l="1"/>
  <c r="T1444" i="4" s="1"/>
  <c r="F1445" i="4" s="1"/>
  <c r="N1445" i="4" s="1"/>
  <c r="S1444" i="4"/>
  <c r="G1445" i="4" s="1"/>
  <c r="X1445" i="4" l="1"/>
  <c r="H1445" i="4"/>
  <c r="R1444" i="4"/>
  <c r="U1444" i="4" s="1"/>
  <c r="I1445" i="4" s="1"/>
  <c r="K1445" i="4" s="1"/>
  <c r="V1444" i="4" l="1"/>
  <c r="J1445" i="4" s="1"/>
  <c r="Y1445" i="4" s="1"/>
  <c r="L1445" i="4"/>
  <c r="M1445" i="4" s="1"/>
  <c r="O1445" i="4" s="1"/>
  <c r="S1445" i="4" l="1"/>
  <c r="G1446" i="4" s="1"/>
  <c r="Q1445" i="4"/>
  <c r="T1445" i="4" s="1"/>
  <c r="F1446" i="4" s="1"/>
  <c r="N1446" i="4" s="1"/>
  <c r="H1446" i="4" l="1"/>
  <c r="X1446" i="4"/>
  <c r="R1445" i="4"/>
  <c r="U1445" i="4" l="1"/>
  <c r="I1446" i="4" s="1"/>
  <c r="V1445" i="4"/>
  <c r="J1446" i="4" s="1"/>
  <c r="Y1446" i="4" s="1"/>
  <c r="L1446" i="4" l="1"/>
  <c r="K1446" i="4"/>
  <c r="M1446" i="4" l="1"/>
  <c r="O1446" i="4" s="1"/>
  <c r="Q1446" i="4" s="1"/>
  <c r="T1446" i="4" s="1"/>
  <c r="F1447" i="4" s="1"/>
  <c r="N1447" i="4" s="1"/>
  <c r="R1446" i="4" l="1"/>
  <c r="U1446" i="4" s="1"/>
  <c r="I1447" i="4" s="1"/>
  <c r="K1447" i="4" s="1"/>
  <c r="S1446" i="4"/>
  <c r="G1447" i="4" s="1"/>
  <c r="X1447" i="4" s="1"/>
  <c r="H1447" i="4"/>
  <c r="L1447" i="4" l="1"/>
  <c r="M1447" i="4" s="1"/>
  <c r="O1447" i="4" s="1"/>
  <c r="Q1447" i="4" s="1"/>
  <c r="T1447" i="4" s="1"/>
  <c r="F1448" i="4" s="1"/>
  <c r="N1448" i="4" s="1"/>
  <c r="V1446" i="4"/>
  <c r="J1447" i="4" s="1"/>
  <c r="Y1447" i="4" s="1"/>
  <c r="U1447" i="4"/>
  <c r="I1448" i="4" s="1"/>
  <c r="H1448" i="4" l="1"/>
  <c r="K1448" i="4"/>
  <c r="R1447" i="4"/>
  <c r="V1447" i="4" s="1"/>
  <c r="J1448" i="4" s="1"/>
  <c r="S1447" i="4"/>
  <c r="G1448" i="4" s="1"/>
  <c r="X1448" i="4" s="1"/>
  <c r="L1448" i="4"/>
  <c r="Y1448" i="4" l="1"/>
  <c r="M1448" i="4"/>
  <c r="O1448" i="4" s="1"/>
  <c r="S1448" i="4" s="1"/>
  <c r="G1449" i="4" s="1"/>
  <c r="Q1448" i="4" l="1"/>
  <c r="T1448" i="4" s="1"/>
  <c r="F1449" i="4" s="1"/>
  <c r="N1449" i="4" s="1"/>
  <c r="U1448" i="4"/>
  <c r="I1449" i="4" s="1"/>
  <c r="H1449" i="4" l="1"/>
  <c r="K1449" i="4"/>
  <c r="R1448" i="4"/>
  <c r="V1448" i="4" s="1"/>
  <c r="J1449" i="4" s="1"/>
  <c r="Y1449" i="4" s="1"/>
  <c r="X1449" i="4"/>
  <c r="L1449" i="4"/>
  <c r="M1449" i="4" l="1"/>
  <c r="O1449" i="4" s="1"/>
  <c r="Q1449" i="4" l="1"/>
  <c r="T1449" i="4" s="1"/>
  <c r="F1450" i="4" s="1"/>
  <c r="N1450" i="4" s="1"/>
  <c r="S1449" i="4"/>
  <c r="G1450" i="4" s="1"/>
  <c r="H1450" i="4" l="1"/>
  <c r="R1449" i="4"/>
  <c r="U1449" i="4" s="1"/>
  <c r="I1450" i="4" s="1"/>
  <c r="K1450" i="4" s="1"/>
  <c r="X1450" i="4"/>
  <c r="V1449" i="4" l="1"/>
  <c r="J1450" i="4" s="1"/>
  <c r="Y1450" i="4" s="1"/>
  <c r="L1450" i="4"/>
  <c r="M1450" i="4" s="1"/>
  <c r="O1450" i="4" s="1"/>
  <c r="Q1450" i="4" l="1"/>
  <c r="T1450" i="4" s="1"/>
  <c r="F1451" i="4" s="1"/>
  <c r="N1451" i="4" s="1"/>
  <c r="S1450" i="4"/>
  <c r="G1451" i="4" s="1"/>
  <c r="R1450" i="4" l="1"/>
  <c r="V1450" i="4" s="1"/>
  <c r="J1451" i="4" s="1"/>
  <c r="Y1451" i="4" s="1"/>
  <c r="H1451" i="4"/>
  <c r="X1451" i="4"/>
  <c r="U1450" i="4"/>
  <c r="I1451" i="4" s="1"/>
  <c r="K1451" i="4" s="1"/>
  <c r="L1451" i="4" l="1"/>
  <c r="M1451" i="4" l="1"/>
  <c r="O1451" i="4" s="1"/>
  <c r="Q1451" i="4" l="1"/>
  <c r="T1451" i="4" s="1"/>
  <c r="F1452" i="4" s="1"/>
  <c r="N1452" i="4" s="1"/>
  <c r="S1451" i="4"/>
  <c r="G1452" i="4" s="1"/>
  <c r="U1451" i="4"/>
  <c r="I1452" i="4" s="1"/>
  <c r="X1452" i="4" l="1"/>
  <c r="K1452" i="4"/>
  <c r="R1451" i="4"/>
  <c r="V1451" i="4" s="1"/>
  <c r="J1452" i="4" s="1"/>
  <c r="Y1452" i="4" s="1"/>
  <c r="H1452" i="4"/>
  <c r="L1452" i="4"/>
  <c r="M1452" i="4" l="1"/>
  <c r="O1452" i="4" s="1"/>
  <c r="S1452" i="4" s="1"/>
  <c r="G1453" i="4" s="1"/>
  <c r="Q1452" i="4" l="1"/>
  <c r="T1452" i="4" s="1"/>
  <c r="F1453" i="4" s="1"/>
  <c r="N1453" i="4" s="1"/>
  <c r="U1452" i="4"/>
  <c r="I1453" i="4" s="1"/>
  <c r="K1453" i="4" l="1"/>
  <c r="R1452" i="4"/>
  <c r="V1452" i="4" s="1"/>
  <c r="J1453" i="4" s="1"/>
  <c r="Y1453" i="4" s="1"/>
  <c r="H1453" i="4"/>
  <c r="X1453" i="4"/>
  <c r="L1453" i="4"/>
  <c r="M1453" i="4" l="1"/>
  <c r="O1453" i="4" s="1"/>
  <c r="Q1453" i="4" l="1"/>
  <c r="T1453" i="4" s="1"/>
  <c r="F1454" i="4" s="1"/>
  <c r="N1454" i="4" s="1"/>
  <c r="S1453" i="4"/>
  <c r="G1454" i="4" s="1"/>
  <c r="U1453" i="4"/>
  <c r="I1454" i="4" s="1"/>
  <c r="H1454" i="4" l="1"/>
  <c r="R1453" i="4"/>
  <c r="V1453" i="4" s="1"/>
  <c r="J1454" i="4" s="1"/>
  <c r="Y1454" i="4" s="1"/>
  <c r="K1454" i="4"/>
  <c r="X1454" i="4"/>
  <c r="L1454" i="4"/>
  <c r="M1454" i="4" l="1"/>
  <c r="O1454" i="4" s="1"/>
  <c r="Q1454" i="4" l="1"/>
  <c r="T1454" i="4" s="1"/>
  <c r="F1455" i="4" s="1"/>
  <c r="N1455" i="4" s="1"/>
  <c r="S1454" i="4"/>
  <c r="G1455" i="4" s="1"/>
  <c r="R1454" i="4" l="1"/>
  <c r="U1454" i="4" s="1"/>
  <c r="I1455" i="4" s="1"/>
  <c r="K1455" i="4" s="1"/>
  <c r="H1455" i="4"/>
  <c r="X1455" i="4"/>
  <c r="L1455" i="4" l="1"/>
  <c r="M1455" i="4" s="1"/>
  <c r="O1455" i="4" s="1"/>
  <c r="V1454" i="4"/>
  <c r="J1455" i="4" s="1"/>
  <c r="Y1455" i="4" s="1"/>
  <c r="Q1455" i="4" l="1"/>
  <c r="T1455" i="4" s="1"/>
  <c r="F1456" i="4" s="1"/>
  <c r="N1456" i="4" s="1"/>
  <c r="S1455" i="4"/>
  <c r="G1456" i="4" s="1"/>
  <c r="U1455" i="4"/>
  <c r="I1456" i="4" s="1"/>
  <c r="K1456" i="4" l="1"/>
  <c r="R1455" i="4"/>
  <c r="V1455" i="4" s="1"/>
  <c r="J1456" i="4" s="1"/>
  <c r="Y1456" i="4" s="1"/>
  <c r="X1456" i="4"/>
  <c r="H1456" i="4"/>
  <c r="L1456" i="4"/>
  <c r="M1456" i="4" l="1"/>
  <c r="O1456" i="4" s="1"/>
  <c r="Q1456" i="4" l="1"/>
  <c r="T1456" i="4" s="1"/>
  <c r="F1457" i="4" s="1"/>
  <c r="N1457" i="4" s="1"/>
  <c r="S1456" i="4"/>
  <c r="G1457" i="4" s="1"/>
  <c r="R1456" i="4" l="1"/>
  <c r="U1456" i="4" s="1"/>
  <c r="I1457" i="4" s="1"/>
  <c r="K1457" i="4" s="1"/>
  <c r="H1457" i="4"/>
  <c r="X1457" i="4"/>
  <c r="V1456" i="4" l="1"/>
  <c r="J1457" i="4" s="1"/>
  <c r="Y1457" i="4" s="1"/>
  <c r="L1457" i="4"/>
  <c r="M1457" i="4" s="1"/>
  <c r="O1457" i="4" s="1"/>
  <c r="Q1457" i="4" l="1"/>
  <c r="T1457" i="4" s="1"/>
  <c r="F1458" i="4" s="1"/>
  <c r="N1458" i="4" s="1"/>
  <c r="S1457" i="4"/>
  <c r="G1458" i="4" s="1"/>
  <c r="R1457" i="4" l="1"/>
  <c r="U1457" i="4" s="1"/>
  <c r="I1458" i="4" s="1"/>
  <c r="K1458" i="4" s="1"/>
  <c r="X1458" i="4"/>
  <c r="H1458" i="4"/>
  <c r="V1457" i="4" l="1"/>
  <c r="J1458" i="4" s="1"/>
  <c r="Y1458" i="4" s="1"/>
  <c r="L1458" i="4"/>
  <c r="M1458" i="4" s="1"/>
  <c r="O1458" i="4" s="1"/>
  <c r="Q1458" i="4" l="1"/>
  <c r="T1458" i="4" s="1"/>
  <c r="F1459" i="4" s="1"/>
  <c r="N1459" i="4" s="1"/>
  <c r="S1458" i="4"/>
  <c r="G1459" i="4" s="1"/>
  <c r="H1459" i="4" l="1"/>
  <c r="R1458" i="4"/>
  <c r="U1458" i="4" s="1"/>
  <c r="I1459" i="4" s="1"/>
  <c r="K1459" i="4" s="1"/>
  <c r="X1459" i="4"/>
  <c r="V1458" i="4" l="1"/>
  <c r="J1459" i="4" s="1"/>
  <c r="Y1459" i="4" s="1"/>
  <c r="L1459" i="4"/>
  <c r="M1459" i="4" s="1"/>
  <c r="O1459" i="4" s="1"/>
  <c r="Q1459" i="4" l="1"/>
  <c r="T1459" i="4" s="1"/>
  <c r="F1460" i="4" s="1"/>
  <c r="N1460" i="4" s="1"/>
  <c r="S1459" i="4"/>
  <c r="G1460" i="4" s="1"/>
  <c r="X1460" i="4" l="1"/>
  <c r="R1459" i="4"/>
  <c r="U1459" i="4" s="1"/>
  <c r="I1460" i="4" s="1"/>
  <c r="K1460" i="4" s="1"/>
  <c r="H1460" i="4"/>
  <c r="V1459" i="4" l="1"/>
  <c r="J1460" i="4" s="1"/>
  <c r="Y1460" i="4" s="1"/>
  <c r="L1460" i="4"/>
  <c r="M1460" i="4" s="1"/>
  <c r="O1460" i="4" s="1"/>
  <c r="S1460" i="4" l="1"/>
  <c r="G1461" i="4" s="1"/>
  <c r="Q1460" i="4"/>
  <c r="T1460" i="4" s="1"/>
  <c r="F1461" i="4" s="1"/>
  <c r="N1461" i="4" s="1"/>
  <c r="U1460" i="4"/>
  <c r="I1461" i="4" s="1"/>
  <c r="K1461" i="4" l="1"/>
  <c r="H1461" i="4"/>
  <c r="X1461" i="4"/>
  <c r="R1460" i="4"/>
  <c r="V1460" i="4" s="1"/>
  <c r="J1461" i="4" s="1"/>
  <c r="L1461" i="4"/>
  <c r="Y1461" i="4" l="1"/>
  <c r="M1461" i="4"/>
  <c r="O1461" i="4" s="1"/>
  <c r="Q1461" i="4" s="1"/>
  <c r="T1461" i="4" s="1"/>
  <c r="F1462" i="4" s="1"/>
  <c r="N1462" i="4" s="1"/>
  <c r="S1461" i="4" l="1"/>
  <c r="G1462" i="4" s="1"/>
  <c r="X1462" i="4" s="1"/>
  <c r="H1462" i="4"/>
  <c r="R1461" i="4"/>
  <c r="U1461" i="4" s="1"/>
  <c r="I1462" i="4" s="1"/>
  <c r="K1462" i="4" s="1"/>
  <c r="V1461" i="4" l="1"/>
  <c r="J1462" i="4" s="1"/>
  <c r="Y1462" i="4" s="1"/>
  <c r="L1462" i="4"/>
  <c r="M1462" i="4" l="1"/>
  <c r="O1462" i="4" s="1"/>
  <c r="Q1462" i="4" l="1"/>
  <c r="T1462" i="4" s="1"/>
  <c r="F1463" i="4" s="1"/>
  <c r="N1463" i="4" s="1"/>
  <c r="S1462" i="4"/>
  <c r="G1463" i="4" s="1"/>
  <c r="U1462" i="4"/>
  <c r="I1463" i="4" s="1"/>
  <c r="X1463" i="4" l="1"/>
  <c r="K1463" i="4"/>
  <c r="R1462" i="4"/>
  <c r="V1462" i="4" s="1"/>
  <c r="J1463" i="4" s="1"/>
  <c r="Y1463" i="4" s="1"/>
  <c r="H1463" i="4"/>
  <c r="L1463" i="4"/>
  <c r="M1463" i="4" l="1"/>
  <c r="O1463" i="4" s="1"/>
  <c r="Q1463" i="4" l="1"/>
  <c r="T1463" i="4" s="1"/>
  <c r="F1464" i="4" s="1"/>
  <c r="N1464" i="4" s="1"/>
  <c r="S1463" i="4"/>
  <c r="G1464" i="4" s="1"/>
  <c r="X1464" i="4" l="1"/>
  <c r="H1464" i="4"/>
  <c r="R1463" i="4"/>
  <c r="U1463" i="4" s="1"/>
  <c r="I1464" i="4" s="1"/>
  <c r="K1464" i="4" s="1"/>
  <c r="L1464" i="4" l="1"/>
  <c r="M1464" i="4" s="1"/>
  <c r="O1464" i="4" s="1"/>
  <c r="V1463" i="4"/>
  <c r="J1464" i="4" s="1"/>
  <c r="Y1464" i="4" s="1"/>
  <c r="Q1464" i="4" l="1"/>
  <c r="T1464" i="4" s="1"/>
  <c r="F1465" i="4" s="1"/>
  <c r="N1465" i="4" s="1"/>
  <c r="S1464" i="4"/>
  <c r="G1465" i="4" s="1"/>
  <c r="R1464" i="4" l="1"/>
  <c r="U1464" i="4" s="1"/>
  <c r="I1465" i="4" s="1"/>
  <c r="K1465" i="4" s="1"/>
  <c r="X1465" i="4"/>
  <c r="H1465" i="4"/>
  <c r="V1464" i="4" l="1"/>
  <c r="J1465" i="4" s="1"/>
  <c r="Y1465" i="4" s="1"/>
  <c r="L1465" i="4"/>
  <c r="M1465" i="4" s="1"/>
  <c r="O1465" i="4" s="1"/>
  <c r="S1465" i="4" l="1"/>
  <c r="G1466" i="4" s="1"/>
  <c r="Q1465" i="4"/>
  <c r="T1465" i="4" s="1"/>
  <c r="F1466" i="4" s="1"/>
  <c r="N1466" i="4" s="1"/>
  <c r="H1466" i="4" l="1"/>
  <c r="X1466" i="4"/>
  <c r="R1465" i="4"/>
  <c r="U1465" i="4" s="1"/>
  <c r="I1466" i="4" s="1"/>
  <c r="L1466" i="4" l="1"/>
  <c r="K1466" i="4"/>
  <c r="V1465" i="4"/>
  <c r="J1466" i="4" s="1"/>
  <c r="Y1466" i="4" s="1"/>
  <c r="M1466" i="4" l="1"/>
  <c r="O1466" i="4" s="1"/>
  <c r="S1466" i="4" s="1"/>
  <c r="G1467" i="4" s="1"/>
  <c r="U1466" i="4"/>
  <c r="I1467" i="4" s="1"/>
  <c r="Q1466" i="4" l="1"/>
  <c r="T1466" i="4" s="1"/>
  <c r="F1467" i="4" s="1"/>
  <c r="N1467" i="4" s="1"/>
  <c r="L1467" i="4"/>
  <c r="K1467" i="4" l="1"/>
  <c r="M1467" i="4" s="1"/>
  <c r="O1467" i="4" s="1"/>
  <c r="Q1467" i="4" s="1"/>
  <c r="T1467" i="4" s="1"/>
  <c r="F1468" i="4" s="1"/>
  <c r="N1468" i="4" s="1"/>
  <c r="H1467" i="4"/>
  <c r="R1466" i="4"/>
  <c r="V1466" i="4" s="1"/>
  <c r="J1467" i="4" s="1"/>
  <c r="Y1467" i="4" s="1"/>
  <c r="X1467" i="4"/>
  <c r="S1467" i="4" l="1"/>
  <c r="G1468" i="4" s="1"/>
  <c r="X1468" i="4" s="1"/>
  <c r="H1468" i="4"/>
  <c r="R1467" i="4"/>
  <c r="U1467" i="4" s="1"/>
  <c r="I1468" i="4" s="1"/>
  <c r="K1468" i="4" s="1"/>
  <c r="V1467" i="4" l="1"/>
  <c r="J1468" i="4" s="1"/>
  <c r="Y1468" i="4" s="1"/>
  <c r="L1468" i="4"/>
  <c r="M1468" i="4" l="1"/>
  <c r="O1468" i="4" s="1"/>
  <c r="S1468" i="4" l="1"/>
  <c r="G1469" i="4" s="1"/>
  <c r="Q1468" i="4"/>
  <c r="T1468" i="4" s="1"/>
  <c r="F1469" i="4" s="1"/>
  <c r="N1469" i="4" s="1"/>
  <c r="U1468" i="4"/>
  <c r="I1469" i="4" s="1"/>
  <c r="K1469" i="4" l="1"/>
  <c r="H1469" i="4"/>
  <c r="X1469" i="4"/>
  <c r="R1468" i="4"/>
  <c r="V1468" i="4" s="1"/>
  <c r="J1469" i="4" s="1"/>
  <c r="Y1469" i="4" s="1"/>
  <c r="L1469" i="4"/>
  <c r="M1469" i="4" l="1"/>
  <c r="O1469" i="4" s="1"/>
  <c r="Q1469" i="4" s="1"/>
  <c r="T1469" i="4" s="1"/>
  <c r="F1470" i="4" s="1"/>
  <c r="N1470" i="4" s="1"/>
  <c r="S1469" i="4" l="1"/>
  <c r="G1470" i="4" s="1"/>
  <c r="X1470" i="4" s="1"/>
  <c r="H1470" i="4"/>
  <c r="R1469" i="4"/>
  <c r="V1469" i="4" s="1"/>
  <c r="J1470" i="4" s="1"/>
  <c r="U1469" i="4"/>
  <c r="I1470" i="4" s="1"/>
  <c r="K1470" i="4" s="1"/>
  <c r="Y1470" i="4" l="1"/>
  <c r="L1470" i="4"/>
  <c r="M1470" i="4" s="1"/>
  <c r="O1470" i="4" s="1"/>
  <c r="S1470" i="4" s="1"/>
  <c r="Q1470" i="4" l="1"/>
  <c r="T1470" i="4" s="1"/>
  <c r="F1471" i="4" s="1"/>
  <c r="N1471" i="4" s="1"/>
  <c r="G1471" i="4"/>
  <c r="H1471" i="4" l="1"/>
  <c r="R1470" i="4"/>
  <c r="V1470" i="4" s="1"/>
  <c r="J1471" i="4" s="1"/>
  <c r="Y1471" i="4" s="1"/>
  <c r="U1470" i="4"/>
  <c r="I1471" i="4" s="1"/>
  <c r="K1471" i="4" s="1"/>
  <c r="X1471" i="4"/>
  <c r="L1471" i="4" l="1"/>
  <c r="M1471" i="4" l="1"/>
  <c r="O1471" i="4" s="1"/>
  <c r="Q1471" i="4" l="1"/>
  <c r="T1471" i="4" s="1"/>
  <c r="F1472" i="4" s="1"/>
  <c r="N1472" i="4" s="1"/>
  <c r="S1471" i="4"/>
  <c r="G1472" i="4" s="1"/>
  <c r="U1471" i="4"/>
  <c r="I1472" i="4" s="1"/>
  <c r="H1472" i="4" l="1"/>
  <c r="K1472" i="4"/>
  <c r="R1471" i="4"/>
  <c r="V1471" i="4" s="1"/>
  <c r="J1472" i="4" s="1"/>
  <c r="Y1472" i="4" s="1"/>
  <c r="X1472" i="4"/>
  <c r="L1472" i="4"/>
  <c r="M1472" i="4" l="1"/>
  <c r="O1472" i="4" s="1"/>
  <c r="Q1472" i="4" l="1"/>
  <c r="T1472" i="4" s="1"/>
  <c r="F1473" i="4" s="1"/>
  <c r="N1473" i="4" s="1"/>
  <c r="S1472" i="4"/>
  <c r="G1473" i="4" s="1"/>
  <c r="X1473" i="4" l="1"/>
  <c r="R1472" i="4"/>
  <c r="U1472" i="4" s="1"/>
  <c r="I1473" i="4" s="1"/>
  <c r="K1473" i="4" s="1"/>
  <c r="H1473" i="4"/>
  <c r="V1472" i="4" l="1"/>
  <c r="J1473" i="4" s="1"/>
  <c r="Y1473" i="4" s="1"/>
  <c r="L1473" i="4"/>
  <c r="M1473" i="4" s="1"/>
  <c r="O1473" i="4" s="1"/>
  <c r="Q1473" i="4" l="1"/>
  <c r="T1473" i="4" s="1"/>
  <c r="F1474" i="4" s="1"/>
  <c r="N1474" i="4" s="1"/>
  <c r="S1473" i="4"/>
  <c r="G1474" i="4" s="1"/>
  <c r="H1474" i="4" l="1"/>
  <c r="X1474" i="4"/>
  <c r="R1473" i="4"/>
  <c r="U1473" i="4" s="1"/>
  <c r="I1474" i="4" s="1"/>
  <c r="K1474" i="4" s="1"/>
  <c r="V1473" i="4" l="1"/>
  <c r="J1474" i="4" s="1"/>
  <c r="Y1474" i="4" s="1"/>
  <c r="L1474" i="4"/>
  <c r="M1474" i="4" s="1"/>
  <c r="O1474" i="4" s="1"/>
  <c r="Q1474" i="4" l="1"/>
  <c r="T1474" i="4" s="1"/>
  <c r="F1475" i="4" s="1"/>
  <c r="N1475" i="4" s="1"/>
  <c r="S1474" i="4"/>
  <c r="G1475" i="4" s="1"/>
  <c r="U1474" i="4"/>
  <c r="I1475" i="4" s="1"/>
  <c r="X1475" i="4" l="1"/>
  <c r="K1475" i="4"/>
  <c r="R1474" i="4"/>
  <c r="V1474" i="4" s="1"/>
  <c r="J1475" i="4" s="1"/>
  <c r="Y1475" i="4" s="1"/>
  <c r="H1475" i="4"/>
  <c r="L1475" i="4"/>
  <c r="M1475" i="4" l="1"/>
  <c r="O1475" i="4" s="1"/>
  <c r="S1475" i="4" s="1"/>
  <c r="G1476" i="4" s="1"/>
  <c r="Q1475" i="4" l="1"/>
  <c r="T1475" i="4" s="1"/>
  <c r="F1476" i="4" s="1"/>
  <c r="N1476" i="4" s="1"/>
  <c r="U1475" i="4"/>
  <c r="I1476" i="4" s="1"/>
  <c r="H1476" i="4" l="1"/>
  <c r="K1476" i="4"/>
  <c r="R1475" i="4"/>
  <c r="V1475" i="4" s="1"/>
  <c r="J1476" i="4" s="1"/>
  <c r="Y1476" i="4" s="1"/>
  <c r="X1476" i="4"/>
  <c r="L1476" i="4"/>
  <c r="M1476" i="4" l="1"/>
  <c r="O1476" i="4" s="1"/>
  <c r="Q1476" i="4" l="1"/>
  <c r="T1476" i="4" s="1"/>
  <c r="F1477" i="4" s="1"/>
  <c r="N1477" i="4" s="1"/>
  <c r="S1476" i="4"/>
  <c r="G1477" i="4" s="1"/>
  <c r="R1476" i="4" l="1"/>
  <c r="U1476" i="4" s="1"/>
  <c r="I1477" i="4" s="1"/>
  <c r="K1477" i="4" s="1"/>
  <c r="H1477" i="4"/>
  <c r="X1477" i="4"/>
  <c r="L1477" i="4" l="1"/>
  <c r="M1477" i="4" s="1"/>
  <c r="O1477" i="4" s="1"/>
  <c r="S1477" i="4" s="1"/>
  <c r="G1478" i="4" s="1"/>
  <c r="V1476" i="4"/>
  <c r="J1477" i="4" s="1"/>
  <c r="Y1477" i="4" s="1"/>
  <c r="Q1477" i="4" l="1"/>
  <c r="T1477" i="4" s="1"/>
  <c r="F1478" i="4" s="1"/>
  <c r="N1478" i="4" s="1"/>
  <c r="U1477" i="4"/>
  <c r="I1478" i="4" s="1"/>
  <c r="H1478" i="4" l="1"/>
  <c r="X1478" i="4"/>
  <c r="K1478" i="4"/>
  <c r="R1477" i="4"/>
  <c r="V1477" i="4" s="1"/>
  <c r="J1478" i="4" s="1"/>
  <c r="Y1478" i="4" s="1"/>
  <c r="L1478" i="4"/>
  <c r="M1478" i="4" l="1"/>
  <c r="O1478" i="4" s="1"/>
  <c r="S1478" i="4" s="1"/>
  <c r="G1479" i="4" s="1"/>
  <c r="Q1478" i="4" l="1"/>
  <c r="T1478" i="4" s="1"/>
  <c r="F1479" i="4" s="1"/>
  <c r="N1479" i="4" s="1"/>
  <c r="U1478" i="4"/>
  <c r="I1479" i="4" s="1"/>
  <c r="R1478" i="4" l="1"/>
  <c r="V1478" i="4" s="1"/>
  <c r="J1479" i="4" s="1"/>
  <c r="Y1479" i="4" s="1"/>
  <c r="K1479" i="4"/>
  <c r="H1479" i="4"/>
  <c r="X1479" i="4"/>
  <c r="L1479" i="4"/>
  <c r="M1479" i="4" l="1"/>
  <c r="O1479" i="4" s="1"/>
  <c r="S1479" i="4" s="1"/>
  <c r="Q1479" i="4" l="1"/>
  <c r="T1479" i="4" s="1"/>
  <c r="F1480" i="4" s="1"/>
  <c r="N1480" i="4" s="1"/>
  <c r="G1480" i="4"/>
  <c r="H1480" i="4" l="1"/>
  <c r="R1479" i="4"/>
  <c r="V1479" i="4" s="1"/>
  <c r="J1480" i="4" s="1"/>
  <c r="Y1480" i="4" s="1"/>
  <c r="U1479" i="4"/>
  <c r="I1480" i="4" s="1"/>
  <c r="K1480" i="4" s="1"/>
  <c r="X1480" i="4"/>
  <c r="L1480" i="4" l="1"/>
  <c r="M1480" i="4" s="1"/>
  <c r="O1480" i="4" s="1"/>
  <c r="S1480" i="4" s="1"/>
  <c r="Q1480" i="4" l="1"/>
  <c r="T1480" i="4" s="1"/>
  <c r="F1481" i="4" s="1"/>
  <c r="N1481" i="4" s="1"/>
  <c r="G1481" i="4"/>
  <c r="H1481" i="4" l="1"/>
  <c r="R1480" i="4"/>
  <c r="V1480" i="4" s="1"/>
  <c r="J1481" i="4" s="1"/>
  <c r="Y1481" i="4" s="1"/>
  <c r="U1480" i="4"/>
  <c r="I1481" i="4" s="1"/>
  <c r="K1481" i="4" s="1"/>
  <c r="X1481" i="4"/>
  <c r="L1481" i="4" l="1"/>
  <c r="M1481" i="4" l="1"/>
  <c r="O1481" i="4" s="1"/>
  <c r="S1481" i="4" l="1"/>
  <c r="G1482" i="4" s="1"/>
  <c r="Q1481" i="4"/>
  <c r="T1481" i="4" s="1"/>
  <c r="F1482" i="4" s="1"/>
  <c r="N1482" i="4" s="1"/>
  <c r="U1481" i="4"/>
  <c r="I1482" i="4" s="1"/>
  <c r="K1482" i="4" l="1"/>
  <c r="H1482" i="4"/>
  <c r="X1482" i="4"/>
  <c r="R1481" i="4"/>
  <c r="V1481" i="4" s="1"/>
  <c r="J1482" i="4" s="1"/>
  <c r="Y1482" i="4" s="1"/>
  <c r="L1482" i="4"/>
  <c r="M1482" i="4" l="1"/>
  <c r="O1482" i="4" s="1"/>
  <c r="Q1482" i="4" s="1"/>
  <c r="T1482" i="4" s="1"/>
  <c r="F1483" i="4" s="1"/>
  <c r="N1483" i="4" s="1"/>
  <c r="S1482" i="4" l="1"/>
  <c r="G1483" i="4" s="1"/>
  <c r="X1483" i="4" s="1"/>
  <c r="H1483" i="4"/>
  <c r="R1482" i="4"/>
  <c r="V1482" i="4" s="1"/>
  <c r="J1483" i="4" s="1"/>
  <c r="U1482" i="4"/>
  <c r="I1483" i="4" s="1"/>
  <c r="K1483" i="4" s="1"/>
  <c r="Y1483" i="4" l="1"/>
  <c r="L1483" i="4"/>
  <c r="M1483" i="4" s="1"/>
  <c r="O1483" i="4" s="1"/>
  <c r="S1483" i="4" s="1"/>
  <c r="Q1483" i="4" l="1"/>
  <c r="T1483" i="4" s="1"/>
  <c r="F1484" i="4" s="1"/>
  <c r="N1484" i="4" s="1"/>
  <c r="G1484" i="4"/>
  <c r="H1484" i="4" l="1"/>
  <c r="R1483" i="4"/>
  <c r="V1483" i="4" s="1"/>
  <c r="J1484" i="4" s="1"/>
  <c r="Y1484" i="4" s="1"/>
  <c r="U1483" i="4"/>
  <c r="I1484" i="4" s="1"/>
  <c r="K1484" i="4" s="1"/>
  <c r="X1484" i="4"/>
  <c r="L1484" i="4" l="1"/>
  <c r="M1484" i="4" l="1"/>
  <c r="O1484" i="4" s="1"/>
  <c r="Q1484" i="4" l="1"/>
  <c r="T1484" i="4" s="1"/>
  <c r="F1485" i="4" s="1"/>
  <c r="N1485" i="4" s="1"/>
  <c r="S1484" i="4"/>
  <c r="G1485" i="4" s="1"/>
  <c r="X1485" i="4" l="1"/>
  <c r="R1484" i="4"/>
  <c r="V1484" i="4" s="1"/>
  <c r="J1485" i="4" s="1"/>
  <c r="Y1485" i="4" s="1"/>
  <c r="H1485" i="4"/>
  <c r="U1484" i="4"/>
  <c r="I1485" i="4" s="1"/>
  <c r="K1485" i="4" s="1"/>
  <c r="L1485" i="4" l="1"/>
  <c r="M1485" i="4" s="1"/>
  <c r="O1485" i="4" s="1"/>
  <c r="S1485" i="4" s="1"/>
  <c r="Q1485" i="4" l="1"/>
  <c r="T1485" i="4" s="1"/>
  <c r="F1486" i="4" s="1"/>
  <c r="N1486" i="4" s="1"/>
  <c r="G1486" i="4"/>
  <c r="H1486" i="4" l="1"/>
  <c r="R1485" i="4"/>
  <c r="X1486" i="4"/>
  <c r="V1485" i="4" l="1"/>
  <c r="J1486" i="4" s="1"/>
  <c r="Y1486" i="4" s="1"/>
  <c r="U1485" i="4"/>
  <c r="I1486" i="4" s="1"/>
  <c r="K1486" i="4" s="1"/>
  <c r="L1486" i="4" l="1"/>
  <c r="M1486" i="4" l="1"/>
  <c r="O1486" i="4" s="1"/>
  <c r="Q1486" i="4" l="1"/>
  <c r="T1486" i="4" s="1"/>
  <c r="F1487" i="4" s="1"/>
  <c r="N1487" i="4" s="1"/>
  <c r="S1486" i="4"/>
  <c r="G1487" i="4" s="1"/>
  <c r="X1487" i="4" l="1"/>
  <c r="R1486" i="4"/>
  <c r="V1486" i="4" s="1"/>
  <c r="J1487" i="4" s="1"/>
  <c r="Y1487" i="4" s="1"/>
  <c r="H1487" i="4"/>
  <c r="U1486" i="4"/>
  <c r="I1487" i="4" s="1"/>
  <c r="K1487" i="4" s="1"/>
  <c r="L1487" i="4" l="1"/>
  <c r="M1487" i="4" s="1"/>
  <c r="O1487" i="4" s="1"/>
  <c r="S1487" i="4" s="1"/>
  <c r="Q1487" i="4" l="1"/>
  <c r="T1487" i="4" s="1"/>
  <c r="F1488" i="4" s="1"/>
  <c r="N1488" i="4" s="1"/>
  <c r="G1488" i="4"/>
  <c r="H1488" i="4" l="1"/>
  <c r="R1487" i="4"/>
  <c r="V1487" i="4" s="1"/>
  <c r="J1488" i="4" s="1"/>
  <c r="Y1488" i="4" s="1"/>
  <c r="U1487" i="4"/>
  <c r="I1488" i="4" s="1"/>
  <c r="K1488" i="4" s="1"/>
  <c r="X1488" i="4"/>
  <c r="L1488" i="4" l="1"/>
  <c r="M1488" i="4" l="1"/>
  <c r="O1488" i="4" s="1"/>
  <c r="Q1488" i="4" l="1"/>
  <c r="T1488" i="4" s="1"/>
  <c r="F1489" i="4" s="1"/>
  <c r="N1489" i="4" s="1"/>
  <c r="S1488" i="4"/>
  <c r="G1489" i="4" s="1"/>
  <c r="X1489" i="4" l="1"/>
  <c r="R1488" i="4"/>
  <c r="U1488" i="4" s="1"/>
  <c r="I1489" i="4" s="1"/>
  <c r="K1489" i="4" s="1"/>
  <c r="H1489" i="4"/>
  <c r="L1489" i="4" l="1"/>
  <c r="M1489" i="4" s="1"/>
  <c r="O1489" i="4" s="1"/>
  <c r="V1488" i="4"/>
  <c r="J1489" i="4" s="1"/>
  <c r="Y1489" i="4" s="1"/>
  <c r="Q1489" i="4" l="1"/>
  <c r="T1489" i="4" s="1"/>
  <c r="F1490" i="4" s="1"/>
  <c r="N1490" i="4" s="1"/>
  <c r="S1489" i="4"/>
  <c r="G1490" i="4" s="1"/>
  <c r="U1489" i="4"/>
  <c r="I1490" i="4" s="1"/>
  <c r="K1490" i="4" l="1"/>
  <c r="R1489" i="4"/>
  <c r="V1489" i="4" s="1"/>
  <c r="J1490" i="4" s="1"/>
  <c r="Y1490" i="4" s="1"/>
  <c r="X1490" i="4"/>
  <c r="H1490" i="4"/>
  <c r="L1490" i="4"/>
  <c r="M1490" i="4" l="1"/>
  <c r="O1490" i="4" s="1"/>
  <c r="Q1490" i="4" l="1"/>
  <c r="T1490" i="4" s="1"/>
  <c r="F1491" i="4" s="1"/>
  <c r="N1491" i="4" s="1"/>
  <c r="S1490" i="4"/>
  <c r="G1491" i="4" s="1"/>
  <c r="X1491" i="4" l="1"/>
  <c r="R1490" i="4"/>
  <c r="V1490" i="4" s="1"/>
  <c r="J1491" i="4" s="1"/>
  <c r="Y1491" i="4" s="1"/>
  <c r="H1491" i="4"/>
  <c r="U1490" i="4"/>
  <c r="I1491" i="4" s="1"/>
  <c r="K1491" i="4" s="1"/>
  <c r="L1491" i="4" l="1"/>
  <c r="M1491" i="4" s="1"/>
  <c r="O1491" i="4" s="1"/>
  <c r="S1491" i="4" s="1"/>
  <c r="Q1491" i="4" l="1"/>
  <c r="T1491" i="4" s="1"/>
  <c r="F1492" i="4" s="1"/>
  <c r="N1492" i="4" s="1"/>
  <c r="G1492" i="4"/>
  <c r="H1492" i="4" l="1"/>
  <c r="R1491" i="4"/>
  <c r="U1491" i="4" s="1"/>
  <c r="I1492" i="4" s="1"/>
  <c r="K1492" i="4" s="1"/>
  <c r="X1492" i="4"/>
  <c r="V1491" i="4" l="1"/>
  <c r="J1492" i="4" s="1"/>
  <c r="Y1492" i="4" s="1"/>
  <c r="L1492" i="4"/>
  <c r="M1492" i="4" l="1"/>
  <c r="O1492" i="4" s="1"/>
  <c r="Q1492" i="4" l="1"/>
  <c r="T1492" i="4" s="1"/>
  <c r="F1493" i="4" s="1"/>
  <c r="N1493" i="4" s="1"/>
  <c r="S1492" i="4"/>
  <c r="G1493" i="4" s="1"/>
  <c r="X1493" i="4" l="1"/>
  <c r="R1492" i="4"/>
  <c r="U1492" i="4" s="1"/>
  <c r="I1493" i="4" s="1"/>
  <c r="K1493" i="4" s="1"/>
  <c r="H1493" i="4"/>
  <c r="V1492" i="4" l="1"/>
  <c r="J1493" i="4" s="1"/>
  <c r="Y1493" i="4" s="1"/>
  <c r="L1493" i="4"/>
  <c r="M1493" i="4" s="1"/>
  <c r="O1493" i="4" s="1"/>
  <c r="Q1493" i="4" l="1"/>
  <c r="T1493" i="4" s="1"/>
  <c r="F1494" i="4" s="1"/>
  <c r="N1494" i="4" s="1"/>
  <c r="S1493" i="4"/>
  <c r="G1494" i="4" s="1"/>
  <c r="U1493" i="4"/>
  <c r="I1494" i="4" s="1"/>
  <c r="R1493" i="4" l="1"/>
  <c r="V1493" i="4" s="1"/>
  <c r="J1494" i="4" s="1"/>
  <c r="Y1494" i="4" s="1"/>
  <c r="H1494" i="4"/>
  <c r="K1494" i="4"/>
  <c r="X1494" i="4"/>
  <c r="L1494" i="4"/>
  <c r="M1494" i="4" l="1"/>
  <c r="O1494" i="4" s="1"/>
  <c r="S1494" i="4" s="1"/>
  <c r="G1495" i="4" s="1"/>
  <c r="Q1494" i="4" l="1"/>
  <c r="T1494" i="4" s="1"/>
  <c r="F1495" i="4" s="1"/>
  <c r="N1495" i="4" s="1"/>
  <c r="U1494" i="4"/>
  <c r="I1495" i="4" s="1"/>
  <c r="K1495" i="4" l="1"/>
  <c r="R1494" i="4"/>
  <c r="V1494" i="4" s="1"/>
  <c r="J1495" i="4" s="1"/>
  <c r="Y1495" i="4" s="1"/>
  <c r="H1495" i="4"/>
  <c r="X1495" i="4"/>
  <c r="L1495" i="4"/>
  <c r="M1495" i="4" l="1"/>
  <c r="O1495" i="4" s="1"/>
  <c r="Q1495" i="4" l="1"/>
  <c r="T1495" i="4" s="1"/>
  <c r="F1496" i="4" s="1"/>
  <c r="N1496" i="4" s="1"/>
  <c r="S1495" i="4"/>
  <c r="G1496" i="4" s="1"/>
  <c r="H1496" i="4" l="1"/>
  <c r="R1495" i="4"/>
  <c r="U1495" i="4" s="1"/>
  <c r="I1496" i="4" s="1"/>
  <c r="K1496" i="4" s="1"/>
  <c r="X1496" i="4"/>
  <c r="V1495" i="4" l="1"/>
  <c r="J1496" i="4" s="1"/>
  <c r="Y1496" i="4" s="1"/>
  <c r="L1496" i="4"/>
  <c r="M1496" i="4" s="1"/>
  <c r="O1496" i="4" s="1"/>
  <c r="Q1496" i="4" l="1"/>
  <c r="T1496" i="4" s="1"/>
  <c r="F1497" i="4" s="1"/>
  <c r="N1497" i="4" s="1"/>
  <c r="S1496" i="4"/>
  <c r="G1497" i="4" s="1"/>
  <c r="R1496" i="4" l="1"/>
  <c r="U1496" i="4" s="1"/>
  <c r="I1497" i="4" s="1"/>
  <c r="K1497" i="4" s="1"/>
  <c r="X1497" i="4"/>
  <c r="H1497" i="4"/>
  <c r="L1497" i="4" l="1"/>
  <c r="M1497" i="4" s="1"/>
  <c r="O1497" i="4" s="1"/>
  <c r="V1496" i="4"/>
  <c r="J1497" i="4" s="1"/>
  <c r="Y1497" i="4" s="1"/>
  <c r="S1497" i="4" l="1"/>
  <c r="G1498" i="4" s="1"/>
  <c r="Q1497" i="4"/>
  <c r="T1497" i="4" s="1"/>
  <c r="F1498" i="4" s="1"/>
  <c r="N1498" i="4" s="1"/>
  <c r="H1498" i="4" l="1"/>
  <c r="R1497" i="4"/>
  <c r="U1497" i="4" s="1"/>
  <c r="I1498" i="4" s="1"/>
  <c r="K1498" i="4" s="1"/>
  <c r="X1498" i="4"/>
  <c r="V1497" i="4" l="1"/>
  <c r="J1498" i="4" s="1"/>
  <c r="Y1498" i="4" s="1"/>
  <c r="L1498" i="4"/>
  <c r="M1498" i="4" s="1"/>
  <c r="O1498" i="4" s="1"/>
  <c r="Q1498" i="4" s="1"/>
  <c r="T1498" i="4" s="1"/>
  <c r="F1499" i="4" s="1"/>
  <c r="N1499" i="4" s="1"/>
  <c r="S1498" i="4" l="1"/>
  <c r="G1499" i="4" s="1"/>
  <c r="X1499" i="4" s="1"/>
  <c r="H1499" i="4"/>
  <c r="R1498" i="4"/>
  <c r="V1498" i="4" s="1"/>
  <c r="J1499" i="4" s="1"/>
  <c r="U1498" i="4"/>
  <c r="I1499" i="4" s="1"/>
  <c r="K1499" i="4" s="1"/>
  <c r="Y1499" i="4" l="1"/>
  <c r="L1499" i="4"/>
  <c r="M1499" i="4" l="1"/>
  <c r="O1499" i="4" s="1"/>
  <c r="S1499" i="4" s="1"/>
  <c r="Q1499" i="4" l="1"/>
  <c r="T1499" i="4" s="1"/>
  <c r="F1500" i="4" s="1"/>
  <c r="N1500" i="4" s="1"/>
  <c r="G1500" i="4"/>
  <c r="H1500" i="4" l="1"/>
  <c r="R1499" i="4"/>
  <c r="V1499" i="4" s="1"/>
  <c r="J1500" i="4" s="1"/>
  <c r="Y1500" i="4" s="1"/>
  <c r="U1499" i="4"/>
  <c r="I1500" i="4" s="1"/>
  <c r="K1500" i="4" s="1"/>
  <c r="X1500" i="4"/>
  <c r="L1500" i="4" l="1"/>
  <c r="M1500" i="4" s="1"/>
  <c r="O1500" i="4" s="1"/>
  <c r="S1500" i="4" s="1"/>
  <c r="Q1500" i="4" l="1"/>
  <c r="T1500" i="4" s="1"/>
  <c r="F1501" i="4" s="1"/>
  <c r="N1501" i="4" s="1"/>
  <c r="G1501" i="4"/>
  <c r="H1501" i="4" l="1"/>
  <c r="R1500" i="4"/>
  <c r="V1500" i="4" s="1"/>
  <c r="J1501" i="4" s="1"/>
  <c r="Y1501" i="4" s="1"/>
  <c r="U1500" i="4"/>
  <c r="I1501" i="4" s="1"/>
  <c r="K1501" i="4" s="1"/>
  <c r="X1501" i="4"/>
  <c r="L1501" i="4" l="1"/>
  <c r="M1501" i="4" s="1"/>
  <c r="O1501" i="4" s="1"/>
  <c r="S1501" i="4" s="1"/>
  <c r="Q1501" i="4" l="1"/>
  <c r="T1501" i="4" s="1"/>
  <c r="F1502" i="4" s="1"/>
  <c r="N1502" i="4" s="1"/>
  <c r="G1502" i="4"/>
  <c r="H1502" i="4" l="1"/>
  <c r="R1501" i="4"/>
  <c r="U1501" i="4" s="1"/>
  <c r="I1502" i="4" s="1"/>
  <c r="K1502" i="4" s="1"/>
  <c r="X1502" i="4"/>
  <c r="V1501" i="4" l="1"/>
  <c r="J1502" i="4" s="1"/>
  <c r="Y1502" i="4" s="1"/>
  <c r="L1502" i="4"/>
  <c r="M1502" i="4" l="1"/>
  <c r="O1502" i="4" s="1"/>
  <c r="Q1502" i="4" l="1"/>
  <c r="T1502" i="4" s="1"/>
  <c r="F1503" i="4" s="1"/>
  <c r="N1503" i="4" s="1"/>
  <c r="S1502" i="4"/>
  <c r="G1503" i="4" s="1"/>
  <c r="U1502" i="4"/>
  <c r="I1503" i="4" s="1"/>
  <c r="R1502" i="4" l="1"/>
  <c r="V1502" i="4" s="1"/>
  <c r="J1503" i="4" s="1"/>
  <c r="Y1503" i="4" s="1"/>
  <c r="H1503" i="4"/>
  <c r="K1503" i="4"/>
  <c r="X1503" i="4"/>
  <c r="L1503" i="4"/>
  <c r="M1503" i="4" l="1"/>
  <c r="O1503" i="4" s="1"/>
  <c r="Q1503" i="4" l="1"/>
  <c r="T1503" i="4" s="1"/>
  <c r="F1504" i="4" s="1"/>
  <c r="N1504" i="4" s="1"/>
  <c r="S1503" i="4"/>
  <c r="G1504" i="4" s="1"/>
  <c r="R1503" i="4" l="1"/>
  <c r="U1503" i="4" s="1"/>
  <c r="I1504" i="4" s="1"/>
  <c r="K1504" i="4" s="1"/>
  <c r="X1504" i="4"/>
  <c r="H1504" i="4"/>
  <c r="V1503" i="4" l="1"/>
  <c r="J1504" i="4" s="1"/>
  <c r="Y1504" i="4" s="1"/>
  <c r="L1504" i="4"/>
  <c r="M1504" i="4" s="1"/>
  <c r="O1504" i="4" s="1"/>
  <c r="Q1504" i="4" l="1"/>
  <c r="T1504" i="4" s="1"/>
  <c r="F1505" i="4" s="1"/>
  <c r="N1505" i="4" s="1"/>
  <c r="S1504" i="4"/>
  <c r="G1505" i="4" s="1"/>
  <c r="H1505" i="4" l="1"/>
  <c r="R1504" i="4"/>
  <c r="U1504" i="4" s="1"/>
  <c r="I1505" i="4" s="1"/>
  <c r="K1505" i="4" s="1"/>
  <c r="X1505" i="4"/>
  <c r="V1504" i="4" l="1"/>
  <c r="J1505" i="4" s="1"/>
  <c r="Y1505" i="4" s="1"/>
  <c r="L1505" i="4"/>
  <c r="M1505" i="4" s="1"/>
  <c r="O1505" i="4" s="1"/>
  <c r="S1505" i="4" l="1"/>
  <c r="G1506" i="4" s="1"/>
  <c r="Q1505" i="4"/>
  <c r="T1505" i="4" s="1"/>
  <c r="F1506" i="4" s="1"/>
  <c r="N1506" i="4" s="1"/>
  <c r="U1505" i="4"/>
  <c r="I1506" i="4" s="1"/>
  <c r="K1506" i="4" l="1"/>
  <c r="H1506" i="4"/>
  <c r="X1506" i="4"/>
  <c r="R1505" i="4"/>
  <c r="V1505" i="4" s="1"/>
  <c r="J1506" i="4" s="1"/>
  <c r="Y1506" i="4" s="1"/>
  <c r="L1506" i="4"/>
  <c r="M1506" i="4" l="1"/>
  <c r="O1506" i="4" s="1"/>
  <c r="S1506" i="4" s="1"/>
  <c r="G1507" i="4" s="1"/>
  <c r="Q1506" i="4" l="1"/>
  <c r="T1506" i="4" s="1"/>
  <c r="F1507" i="4" s="1"/>
  <c r="N1507" i="4" s="1"/>
  <c r="U1506" i="4"/>
  <c r="I1507" i="4" s="1"/>
  <c r="X1507" i="4" l="1"/>
  <c r="K1507" i="4"/>
  <c r="R1506" i="4"/>
  <c r="V1506" i="4" s="1"/>
  <c r="J1507" i="4" s="1"/>
  <c r="Y1507" i="4" s="1"/>
  <c r="H1507" i="4"/>
  <c r="L1507" i="4"/>
  <c r="M1507" i="4" l="1"/>
  <c r="O1507" i="4" s="1"/>
  <c r="S1507" i="4" l="1"/>
  <c r="G1508" i="4" s="1"/>
  <c r="Q1507" i="4"/>
  <c r="T1507" i="4" s="1"/>
  <c r="F1508" i="4" s="1"/>
  <c r="N1508" i="4" s="1"/>
  <c r="U1507" i="4"/>
  <c r="I1508" i="4" s="1"/>
  <c r="K1508" i="4" l="1"/>
  <c r="H1508" i="4"/>
  <c r="X1508" i="4"/>
  <c r="R1507" i="4"/>
  <c r="V1507" i="4" s="1"/>
  <c r="J1508" i="4" s="1"/>
  <c r="Y1508" i="4" s="1"/>
  <c r="L1508" i="4"/>
  <c r="M1508" i="4" l="1"/>
  <c r="O1508" i="4" s="1"/>
  <c r="Q1508" i="4" s="1"/>
  <c r="T1508" i="4" s="1"/>
  <c r="F1509" i="4" s="1"/>
  <c r="N1509" i="4" s="1"/>
  <c r="S1508" i="4" l="1"/>
  <c r="G1509" i="4" s="1"/>
  <c r="X1509" i="4" s="1"/>
  <c r="H1509" i="4"/>
  <c r="R1508" i="4"/>
  <c r="U1508" i="4" s="1"/>
  <c r="I1509" i="4" s="1"/>
  <c r="K1509" i="4" s="1"/>
  <c r="V1508" i="4" l="1"/>
  <c r="J1509" i="4" s="1"/>
  <c r="Y1509" i="4" s="1"/>
  <c r="L1509" i="4"/>
  <c r="M1509" i="4" s="1"/>
  <c r="O1509" i="4" s="1"/>
  <c r="S1509" i="4" s="1"/>
  <c r="Q1509" i="4" l="1"/>
  <c r="T1509" i="4" s="1"/>
  <c r="F1510" i="4" s="1"/>
  <c r="N1510" i="4" s="1"/>
  <c r="G1510" i="4"/>
  <c r="H1510" i="4" l="1"/>
  <c r="R1509" i="4"/>
  <c r="U1509" i="4" s="1"/>
  <c r="I1510" i="4" s="1"/>
  <c r="K1510" i="4" s="1"/>
  <c r="X1510" i="4"/>
  <c r="V1509" i="4" l="1"/>
  <c r="J1510" i="4" s="1"/>
  <c r="Y1510" i="4" s="1"/>
  <c r="L1510" i="4"/>
  <c r="M1510" i="4" l="1"/>
  <c r="O1510" i="4" s="1"/>
  <c r="S1510" i="4" l="1"/>
  <c r="G1511" i="4" s="1"/>
  <c r="Q1510" i="4"/>
  <c r="T1510" i="4" s="1"/>
  <c r="F1511" i="4" s="1"/>
  <c r="N1511" i="4" s="1"/>
  <c r="U1510" i="4"/>
  <c r="I1511" i="4" s="1"/>
  <c r="K1511" i="4" l="1"/>
  <c r="H1511" i="4"/>
  <c r="X1511" i="4"/>
  <c r="R1510" i="4"/>
  <c r="V1510" i="4" s="1"/>
  <c r="J1511" i="4" s="1"/>
  <c r="Y1511" i="4" s="1"/>
  <c r="L1511" i="4"/>
  <c r="M1511" i="4" l="1"/>
  <c r="O1511" i="4" s="1"/>
  <c r="S1511" i="4" s="1"/>
  <c r="G1512" i="4" s="1"/>
  <c r="Q1511" i="4" l="1"/>
  <c r="T1511" i="4" s="1"/>
  <c r="F1512" i="4" s="1"/>
  <c r="N1512" i="4" s="1"/>
  <c r="H1512" i="4" l="1"/>
  <c r="X1512" i="4"/>
  <c r="R1511" i="4"/>
  <c r="U1511" i="4" s="1"/>
  <c r="I1512" i="4" s="1"/>
  <c r="K1512" i="4" s="1"/>
  <c r="V1511" i="4" l="1"/>
  <c r="J1512" i="4" s="1"/>
  <c r="Y1512" i="4" s="1"/>
  <c r="L1512" i="4"/>
  <c r="M1512" i="4" s="1"/>
  <c r="O1512" i="4" s="1"/>
  <c r="Q1512" i="4" l="1"/>
  <c r="T1512" i="4" s="1"/>
  <c r="F1513" i="4" s="1"/>
  <c r="N1513" i="4" s="1"/>
  <c r="S1512" i="4"/>
  <c r="G1513" i="4" s="1"/>
  <c r="U1512" i="4"/>
  <c r="I1513" i="4" s="1"/>
  <c r="H1513" i="4" l="1"/>
  <c r="R1512" i="4"/>
  <c r="V1512" i="4" s="1"/>
  <c r="J1513" i="4" s="1"/>
  <c r="Y1513" i="4" s="1"/>
  <c r="K1513" i="4"/>
  <c r="X1513" i="4"/>
  <c r="L1513" i="4"/>
  <c r="M1513" i="4" l="1"/>
  <c r="O1513" i="4" s="1"/>
  <c r="Q1513" i="4" l="1"/>
  <c r="T1513" i="4" s="1"/>
  <c r="F1514" i="4" s="1"/>
  <c r="N1514" i="4" s="1"/>
  <c r="S1513" i="4"/>
  <c r="G1514" i="4" s="1"/>
  <c r="R1513" i="4" l="1"/>
  <c r="V1513" i="4" s="1"/>
  <c r="J1514" i="4" s="1"/>
  <c r="Y1514" i="4" s="1"/>
  <c r="X1514" i="4"/>
  <c r="H1514" i="4"/>
  <c r="U1513" i="4"/>
  <c r="I1514" i="4" s="1"/>
  <c r="K1514" i="4" s="1"/>
  <c r="L1514" i="4" l="1"/>
  <c r="M1514" i="4" l="1"/>
  <c r="O1514" i="4" s="1"/>
  <c r="Q1514" i="4" l="1"/>
  <c r="T1514" i="4" s="1"/>
  <c r="F1515" i="4" s="1"/>
  <c r="N1515" i="4" s="1"/>
  <c r="S1514" i="4"/>
  <c r="G1515" i="4" s="1"/>
  <c r="U1514" i="4"/>
  <c r="I1515" i="4" s="1"/>
  <c r="R1514" i="4" l="1"/>
  <c r="V1514" i="4" s="1"/>
  <c r="J1515" i="4" s="1"/>
  <c r="Y1515" i="4" s="1"/>
  <c r="K1515" i="4"/>
  <c r="H1515" i="4"/>
  <c r="X1515" i="4"/>
  <c r="L1515" i="4"/>
  <c r="M1515" i="4" l="1"/>
  <c r="O1515" i="4" s="1"/>
  <c r="Q1515" i="4" l="1"/>
  <c r="T1515" i="4" s="1"/>
  <c r="F1516" i="4" s="1"/>
  <c r="N1516" i="4" s="1"/>
  <c r="S1515" i="4"/>
  <c r="G1516" i="4" s="1"/>
  <c r="U1515" i="4"/>
  <c r="I1516" i="4" s="1"/>
  <c r="K1516" i="4" l="1"/>
  <c r="R1515" i="4"/>
  <c r="V1515" i="4" s="1"/>
  <c r="J1516" i="4" s="1"/>
  <c r="Y1516" i="4" s="1"/>
  <c r="X1516" i="4"/>
  <c r="H1516" i="4"/>
  <c r="L1516" i="4"/>
  <c r="M1516" i="4" l="1"/>
  <c r="O1516" i="4" s="1"/>
  <c r="S1516" i="4" l="1"/>
  <c r="G1517" i="4" s="1"/>
  <c r="Q1516" i="4"/>
  <c r="T1516" i="4" s="1"/>
  <c r="F1517" i="4" s="1"/>
  <c r="N1517" i="4" s="1"/>
  <c r="U1516" i="4"/>
  <c r="I1517" i="4" s="1"/>
  <c r="K1517" i="4" l="1"/>
  <c r="H1517" i="4"/>
  <c r="X1517" i="4"/>
  <c r="R1516" i="4"/>
  <c r="V1516" i="4" s="1"/>
  <c r="J1517" i="4" s="1"/>
  <c r="Y1517" i="4" s="1"/>
  <c r="L1517" i="4"/>
  <c r="M1517" i="4" l="1"/>
  <c r="O1517" i="4" s="1"/>
  <c r="Q1517" i="4" s="1"/>
  <c r="T1517" i="4" s="1"/>
  <c r="F1518" i="4" s="1"/>
  <c r="N1518" i="4" s="1"/>
  <c r="S1517" i="4" l="1"/>
  <c r="G1518" i="4" s="1"/>
  <c r="X1518" i="4" s="1"/>
  <c r="H1518" i="4"/>
  <c r="R1517" i="4"/>
  <c r="V1517" i="4" s="1"/>
  <c r="J1518" i="4" s="1"/>
  <c r="U1517" i="4"/>
  <c r="I1518" i="4" s="1"/>
  <c r="K1518" i="4" s="1"/>
  <c r="Y1518" i="4" l="1"/>
  <c r="L1518" i="4"/>
  <c r="M1518" i="4" s="1"/>
  <c r="O1518" i="4" s="1"/>
  <c r="S1518" i="4" s="1"/>
  <c r="Q1518" i="4" l="1"/>
  <c r="T1518" i="4" s="1"/>
  <c r="F1519" i="4" s="1"/>
  <c r="N1519" i="4" s="1"/>
  <c r="G1519" i="4"/>
  <c r="H1519" i="4" l="1"/>
  <c r="R1518" i="4"/>
  <c r="U1518" i="4" s="1"/>
  <c r="I1519" i="4" s="1"/>
  <c r="K1519" i="4" s="1"/>
  <c r="X1519" i="4"/>
  <c r="V1518" i="4" l="1"/>
  <c r="J1519" i="4" s="1"/>
  <c r="Y1519" i="4" s="1"/>
  <c r="L1519" i="4"/>
  <c r="M1519" i="4" l="1"/>
  <c r="O1519" i="4" s="1"/>
  <c r="S1519" i="4" l="1"/>
  <c r="G1520" i="4" s="1"/>
  <c r="Q1519" i="4"/>
  <c r="T1519" i="4" s="1"/>
  <c r="F1520" i="4" s="1"/>
  <c r="N1520" i="4" s="1"/>
  <c r="H1520" i="4" l="1"/>
  <c r="R1519" i="4"/>
  <c r="U1519" i="4" s="1"/>
  <c r="I1520" i="4" s="1"/>
  <c r="K1520" i="4" s="1"/>
  <c r="X1520" i="4"/>
  <c r="V1519" i="4" l="1"/>
  <c r="J1520" i="4" s="1"/>
  <c r="Y1520" i="4" s="1"/>
  <c r="L1520" i="4"/>
  <c r="M1520" i="4" s="1"/>
  <c r="O1520" i="4" s="1"/>
  <c r="S1520" i="4" s="1"/>
  <c r="G1521" i="4" l="1"/>
  <c r="Q1520" i="4"/>
  <c r="T1520" i="4" s="1"/>
  <c r="F1521" i="4" s="1"/>
  <c r="N1521" i="4" s="1"/>
  <c r="H1521" i="4" l="1"/>
  <c r="X1521" i="4"/>
  <c r="R1520" i="4"/>
  <c r="U1520" i="4" s="1"/>
  <c r="I1521" i="4" s="1"/>
  <c r="K1521" i="4" s="1"/>
  <c r="V1520" i="4" l="1"/>
  <c r="J1521" i="4" s="1"/>
  <c r="Y1521" i="4" s="1"/>
  <c r="L1521" i="4"/>
  <c r="M1521" i="4" s="1"/>
  <c r="O1521" i="4" s="1"/>
  <c r="Q1521" i="4" s="1"/>
  <c r="T1521" i="4" s="1"/>
  <c r="F1522" i="4" s="1"/>
  <c r="N1522" i="4" s="1"/>
  <c r="S1521" i="4" l="1"/>
  <c r="G1522" i="4" s="1"/>
  <c r="X1522" i="4" s="1"/>
  <c r="H1522" i="4"/>
  <c r="R1521" i="4"/>
  <c r="V1521" i="4" s="1"/>
  <c r="J1522" i="4" s="1"/>
  <c r="U1521" i="4"/>
  <c r="I1522" i="4" s="1"/>
  <c r="K1522" i="4" s="1"/>
  <c r="Y1522" i="4" l="1"/>
  <c r="L1522" i="4"/>
  <c r="M1522" i="4" l="1"/>
  <c r="O1522" i="4" s="1"/>
  <c r="S1522" i="4" l="1"/>
  <c r="G1523" i="4" s="1"/>
  <c r="Q1522" i="4"/>
  <c r="T1522" i="4" s="1"/>
  <c r="F1523" i="4" s="1"/>
  <c r="N1523" i="4" s="1"/>
  <c r="U1522" i="4"/>
  <c r="I1523" i="4" s="1"/>
  <c r="K1523" i="4" l="1"/>
  <c r="H1523" i="4"/>
  <c r="X1523" i="4"/>
  <c r="R1522" i="4"/>
  <c r="V1522" i="4" s="1"/>
  <c r="J1523" i="4" s="1"/>
  <c r="Y1523" i="4" s="1"/>
  <c r="L1523" i="4"/>
  <c r="M1523" i="4" l="1"/>
  <c r="O1523" i="4" s="1"/>
  <c r="S1523" i="4" s="1"/>
  <c r="Q1523" i="4" l="1"/>
  <c r="T1523" i="4" s="1"/>
  <c r="F1524" i="4" s="1"/>
  <c r="N1524" i="4" s="1"/>
  <c r="G1524" i="4"/>
  <c r="H1524" i="4" l="1"/>
  <c r="R1523" i="4"/>
  <c r="V1523" i="4" s="1"/>
  <c r="J1524" i="4" s="1"/>
  <c r="Y1524" i="4" s="1"/>
  <c r="U1523" i="4"/>
  <c r="I1524" i="4" s="1"/>
  <c r="K1524" i="4" s="1"/>
  <c r="X1524" i="4"/>
  <c r="L1524" i="4" l="1"/>
  <c r="M1524" i="4" l="1"/>
  <c r="O1524" i="4" s="1"/>
  <c r="S1524" i="4" s="1"/>
  <c r="Q1524" i="4" l="1"/>
  <c r="T1524" i="4" s="1"/>
  <c r="F1525" i="4" s="1"/>
  <c r="N1525" i="4" s="1"/>
  <c r="G1525" i="4"/>
  <c r="H1525" i="4" l="1"/>
  <c r="R1524" i="4"/>
  <c r="X1525" i="4"/>
  <c r="V1524" i="4" l="1"/>
  <c r="J1525" i="4" s="1"/>
  <c r="Y1525" i="4" s="1"/>
  <c r="U1524" i="4"/>
  <c r="I1525" i="4" s="1"/>
  <c r="K1525" i="4" s="1"/>
  <c r="L1525" i="4" l="1"/>
  <c r="M1525" i="4" s="1"/>
  <c r="O1525" i="4" s="1"/>
  <c r="S1525" i="4" s="1"/>
  <c r="Q1525" i="4" l="1"/>
  <c r="T1525" i="4" s="1"/>
  <c r="F1526" i="4" s="1"/>
  <c r="N1526" i="4" s="1"/>
  <c r="G1526" i="4"/>
  <c r="H1526" i="4" l="1"/>
  <c r="R1525" i="4"/>
  <c r="V1525" i="4" s="1"/>
  <c r="J1526" i="4" s="1"/>
  <c r="Y1526" i="4" s="1"/>
  <c r="U1525" i="4"/>
  <c r="I1526" i="4" s="1"/>
  <c r="K1526" i="4" s="1"/>
  <c r="X1526" i="4"/>
  <c r="L1526" i="4" l="1"/>
  <c r="M1526" i="4" s="1"/>
  <c r="O1526" i="4" s="1"/>
  <c r="S1526" i="4" s="1"/>
  <c r="Q1526" i="4" l="1"/>
  <c r="T1526" i="4" s="1"/>
  <c r="F1527" i="4" s="1"/>
  <c r="N1527" i="4" s="1"/>
  <c r="G1527" i="4"/>
  <c r="H1527" i="4" l="1"/>
  <c r="R1526" i="4"/>
  <c r="V1526" i="4" s="1"/>
  <c r="J1527" i="4" s="1"/>
  <c r="Y1527" i="4" s="1"/>
  <c r="U1526" i="4"/>
  <c r="I1527" i="4" s="1"/>
  <c r="K1527" i="4" s="1"/>
  <c r="X1527" i="4"/>
  <c r="L1527" i="4" l="1"/>
  <c r="M1527" i="4" s="1"/>
  <c r="O1527" i="4" s="1"/>
  <c r="S1527" i="4" s="1"/>
  <c r="Q1527" i="4" l="1"/>
  <c r="T1527" i="4" s="1"/>
  <c r="F1528" i="4" s="1"/>
  <c r="N1528" i="4" s="1"/>
  <c r="G1528" i="4"/>
  <c r="H1528" i="4" l="1"/>
  <c r="R1527" i="4"/>
  <c r="V1527" i="4" s="1"/>
  <c r="J1528" i="4" s="1"/>
  <c r="Y1528" i="4" s="1"/>
  <c r="U1527" i="4"/>
  <c r="I1528" i="4" s="1"/>
  <c r="K1528" i="4" s="1"/>
  <c r="X1528" i="4"/>
  <c r="L1528" i="4" l="1"/>
  <c r="M1528" i="4" s="1"/>
  <c r="O1528" i="4" s="1"/>
  <c r="S1528" i="4" s="1"/>
  <c r="Q1528" i="4" l="1"/>
  <c r="T1528" i="4" s="1"/>
  <c r="F1529" i="4" s="1"/>
  <c r="N1529" i="4" s="1"/>
  <c r="G1529" i="4"/>
  <c r="H1529" i="4" l="1"/>
  <c r="R1528" i="4"/>
  <c r="U1528" i="4" s="1"/>
  <c r="I1529" i="4" s="1"/>
  <c r="K1529" i="4" s="1"/>
  <c r="X1529" i="4"/>
  <c r="V1528" i="4" l="1"/>
  <c r="J1529" i="4" s="1"/>
  <c r="Y1529" i="4" s="1"/>
  <c r="L1529" i="4"/>
  <c r="M1529" i="4" l="1"/>
  <c r="O1529" i="4" s="1"/>
  <c r="Q1529" i="4" l="1"/>
  <c r="T1529" i="4" s="1"/>
  <c r="F1530" i="4" s="1"/>
  <c r="N1530" i="4" s="1"/>
  <c r="S1529" i="4"/>
  <c r="G1530" i="4" s="1"/>
  <c r="R1529" i="4" l="1"/>
  <c r="V1529" i="4" s="1"/>
  <c r="J1530" i="4" s="1"/>
  <c r="Y1530" i="4" s="1"/>
  <c r="X1530" i="4"/>
  <c r="H1530" i="4"/>
  <c r="U1529" i="4"/>
  <c r="I1530" i="4" s="1"/>
  <c r="K1530" i="4" s="1"/>
  <c r="L1530" i="4" l="1"/>
  <c r="M1530" i="4" s="1"/>
  <c r="O1530" i="4" s="1"/>
  <c r="S1530" i="4" s="1"/>
  <c r="Q1530" i="4" l="1"/>
  <c r="T1530" i="4" s="1"/>
  <c r="F1531" i="4" s="1"/>
  <c r="N1531" i="4" s="1"/>
  <c r="G1531" i="4"/>
  <c r="H1531" i="4" l="1"/>
  <c r="R1530" i="4"/>
  <c r="X1531" i="4"/>
  <c r="V1530" i="4" l="1"/>
  <c r="J1531" i="4" s="1"/>
  <c r="Y1531" i="4" s="1"/>
  <c r="U1530" i="4"/>
  <c r="I1531" i="4" s="1"/>
  <c r="K1531" i="4" s="1"/>
  <c r="L1531" i="4" l="1"/>
  <c r="M1531" i="4" l="1"/>
  <c r="O1531" i="4" s="1"/>
  <c r="S1531" i="4" s="1"/>
  <c r="Q1531" i="4" l="1"/>
  <c r="T1531" i="4" s="1"/>
  <c r="F1532" i="4" s="1"/>
  <c r="N1532" i="4" s="1"/>
  <c r="G1532" i="4"/>
  <c r="H1532" i="4" l="1"/>
  <c r="R1531" i="4"/>
  <c r="V1531" i="4" s="1"/>
  <c r="J1532" i="4" s="1"/>
  <c r="Y1532" i="4" s="1"/>
  <c r="U1531" i="4"/>
  <c r="I1532" i="4" s="1"/>
  <c r="K1532" i="4" s="1"/>
  <c r="X1532" i="4"/>
  <c r="L1532" i="4" l="1"/>
  <c r="M1532" i="4" l="1"/>
  <c r="O1532" i="4" s="1"/>
  <c r="Q1532" i="4" l="1"/>
  <c r="T1532" i="4" s="1"/>
  <c r="F1533" i="4" s="1"/>
  <c r="N1533" i="4" s="1"/>
  <c r="S1532" i="4"/>
  <c r="G1533" i="4" s="1"/>
  <c r="X1533" i="4" l="1"/>
  <c r="R1532" i="4"/>
  <c r="V1532" i="4" s="1"/>
  <c r="J1533" i="4" s="1"/>
  <c r="Y1533" i="4" s="1"/>
  <c r="H1533" i="4"/>
  <c r="U1532" i="4"/>
  <c r="I1533" i="4" s="1"/>
  <c r="K1533" i="4" s="1"/>
  <c r="L1533" i="4" l="1"/>
  <c r="M1533" i="4" s="1"/>
  <c r="O1533" i="4" s="1"/>
  <c r="S1533" i="4" s="1"/>
  <c r="Q1533" i="4" l="1"/>
  <c r="T1533" i="4" s="1"/>
  <c r="F1534" i="4" s="1"/>
  <c r="N1534" i="4" s="1"/>
  <c r="G1534" i="4"/>
  <c r="H1534" i="4" l="1"/>
  <c r="R1533" i="4"/>
  <c r="U1533" i="4" s="1"/>
  <c r="I1534" i="4" s="1"/>
  <c r="K1534" i="4" s="1"/>
  <c r="X1534" i="4"/>
  <c r="V1533" i="4" l="1"/>
  <c r="J1534" i="4" s="1"/>
  <c r="Y1534" i="4" s="1"/>
  <c r="L1534" i="4"/>
  <c r="M1534" i="4" s="1"/>
  <c r="O1534" i="4" s="1"/>
  <c r="S1534" i="4" s="1"/>
  <c r="Q1534" i="4" l="1"/>
  <c r="T1534" i="4" s="1"/>
  <c r="F1535" i="4" s="1"/>
  <c r="N1535" i="4" s="1"/>
  <c r="G1535" i="4"/>
  <c r="H1535" i="4" l="1"/>
  <c r="R1534" i="4"/>
  <c r="V1534" i="4" s="1"/>
  <c r="J1535" i="4" s="1"/>
  <c r="Y1535" i="4" s="1"/>
  <c r="U1534" i="4"/>
  <c r="I1535" i="4" s="1"/>
  <c r="K1535" i="4" s="1"/>
  <c r="X1535" i="4"/>
  <c r="L1535" i="4" l="1"/>
  <c r="M1535" i="4" l="1"/>
  <c r="O1535" i="4" s="1"/>
  <c r="Q1535" i="4" l="1"/>
  <c r="T1535" i="4" s="1"/>
  <c r="F1536" i="4" s="1"/>
  <c r="N1536" i="4" s="1"/>
  <c r="S1535" i="4"/>
  <c r="G1536" i="4" s="1"/>
  <c r="R1535" i="4" l="1"/>
  <c r="U1535" i="4" s="1"/>
  <c r="I1536" i="4" s="1"/>
  <c r="K1536" i="4" s="1"/>
  <c r="X1536" i="4"/>
  <c r="H1536" i="4"/>
  <c r="L1536" i="4" l="1"/>
  <c r="M1536" i="4" s="1"/>
  <c r="O1536" i="4" s="1"/>
  <c r="V1535" i="4"/>
  <c r="J1536" i="4" s="1"/>
  <c r="Y1536" i="4" s="1"/>
  <c r="Q1536" i="4" l="1"/>
  <c r="T1536" i="4" s="1"/>
  <c r="F1537" i="4" s="1"/>
  <c r="N1537" i="4" s="1"/>
  <c r="S1536" i="4"/>
  <c r="G1537" i="4" s="1"/>
  <c r="U1536" i="4"/>
  <c r="I1537" i="4" s="1"/>
  <c r="K1537" i="4" l="1"/>
  <c r="R1536" i="4"/>
  <c r="V1536" i="4" s="1"/>
  <c r="J1537" i="4" s="1"/>
  <c r="Y1537" i="4" s="1"/>
  <c r="X1537" i="4"/>
  <c r="H1537" i="4"/>
  <c r="L1537" i="4"/>
  <c r="M1537" i="4" l="1"/>
  <c r="O1537" i="4" s="1"/>
  <c r="Q1537" i="4" l="1"/>
  <c r="T1537" i="4" s="1"/>
  <c r="F1538" i="4" s="1"/>
  <c r="N1538" i="4" s="1"/>
  <c r="S1537" i="4"/>
  <c r="G1538" i="4" s="1"/>
  <c r="H1538" i="4" l="1"/>
  <c r="R1537" i="4"/>
  <c r="V1537" i="4" s="1"/>
  <c r="J1538" i="4" s="1"/>
  <c r="Y1538" i="4" s="1"/>
  <c r="X1538" i="4"/>
  <c r="U1537" i="4"/>
  <c r="I1538" i="4" s="1"/>
  <c r="K1538" i="4" s="1"/>
  <c r="L1538" i="4" l="1"/>
  <c r="M1538" i="4" s="1"/>
  <c r="O1538" i="4" s="1"/>
  <c r="S1538" i="4" s="1"/>
  <c r="Q1538" i="4" l="1"/>
  <c r="T1538" i="4" s="1"/>
  <c r="F1539" i="4" s="1"/>
  <c r="N1539" i="4" s="1"/>
  <c r="G1539" i="4"/>
  <c r="H1539" i="4" l="1"/>
  <c r="R1538" i="4"/>
  <c r="X1539" i="4"/>
  <c r="V1538" i="4" l="1"/>
  <c r="J1539" i="4" s="1"/>
  <c r="Y1539" i="4" s="1"/>
  <c r="U1538" i="4"/>
  <c r="I1539" i="4" s="1"/>
  <c r="K1539" i="4" s="1"/>
  <c r="L1539" i="4" l="1"/>
  <c r="M1539" i="4" s="1"/>
  <c r="O1539" i="4" s="1"/>
  <c r="S1539" i="4" s="1"/>
  <c r="Q1539" i="4" l="1"/>
  <c r="T1539" i="4" s="1"/>
  <c r="F1540" i="4" s="1"/>
  <c r="N1540" i="4" s="1"/>
  <c r="G1540" i="4"/>
  <c r="H1540" i="4" l="1"/>
  <c r="R1539" i="4"/>
  <c r="V1539" i="4" s="1"/>
  <c r="J1540" i="4" s="1"/>
  <c r="Y1540" i="4" s="1"/>
  <c r="U1539" i="4"/>
  <c r="I1540" i="4" s="1"/>
  <c r="K1540" i="4" s="1"/>
  <c r="X1540" i="4"/>
  <c r="L1540" i="4" l="1"/>
  <c r="M1540" i="4" l="1"/>
  <c r="O1540" i="4" s="1"/>
  <c r="Q1540" i="4" l="1"/>
  <c r="T1540" i="4" s="1"/>
  <c r="F1541" i="4" s="1"/>
  <c r="N1541" i="4" s="1"/>
  <c r="S1540" i="4"/>
  <c r="G1541" i="4" s="1"/>
  <c r="U1540" i="4"/>
  <c r="I1541" i="4" s="1"/>
  <c r="R1540" i="4" l="1"/>
  <c r="V1540" i="4" s="1"/>
  <c r="J1541" i="4" s="1"/>
  <c r="Y1541" i="4" s="1"/>
  <c r="K1541" i="4"/>
  <c r="H1541" i="4"/>
  <c r="X1541" i="4"/>
  <c r="L1541" i="4"/>
  <c r="M1541" i="4" l="1"/>
  <c r="O1541" i="4" s="1"/>
  <c r="Q1541" i="4" l="1"/>
  <c r="T1541" i="4" s="1"/>
  <c r="F1542" i="4" s="1"/>
  <c r="N1542" i="4" s="1"/>
  <c r="S1541" i="4"/>
  <c r="G1542" i="4" s="1"/>
  <c r="X1542" i="4" l="1"/>
  <c r="H1542" i="4"/>
  <c r="R1541" i="4"/>
  <c r="U1541" i="4" s="1"/>
  <c r="I1542" i="4" s="1"/>
  <c r="K1542" i="4" s="1"/>
  <c r="V1541" i="4" l="1"/>
  <c r="J1542" i="4" s="1"/>
  <c r="Y1542" i="4" s="1"/>
  <c r="L1542" i="4"/>
  <c r="M1542" i="4" s="1"/>
  <c r="O1542" i="4" s="1"/>
  <c r="S1542" i="4" l="1"/>
  <c r="G1543" i="4" s="1"/>
  <c r="Q1542" i="4"/>
  <c r="T1542" i="4" s="1"/>
  <c r="F1543" i="4" s="1"/>
  <c r="N1543" i="4" s="1"/>
  <c r="U1542" i="4"/>
  <c r="I1543" i="4" s="1"/>
  <c r="H1543" i="4" l="1"/>
  <c r="K1543" i="4"/>
  <c r="X1543" i="4"/>
  <c r="R1542" i="4"/>
  <c r="V1542" i="4" s="1"/>
  <c r="J1543" i="4" s="1"/>
  <c r="Y1543" i="4" s="1"/>
  <c r="L1543" i="4"/>
  <c r="M1543" i="4" l="1"/>
  <c r="O1543" i="4" s="1"/>
  <c r="Q1543" i="4" s="1"/>
  <c r="T1543" i="4" s="1"/>
  <c r="F1544" i="4" s="1"/>
  <c r="N1544" i="4" s="1"/>
  <c r="S1543" i="4" l="1"/>
  <c r="G1544" i="4" s="1"/>
  <c r="X1544" i="4" s="1"/>
  <c r="H1544" i="4"/>
  <c r="R1543" i="4"/>
  <c r="V1543" i="4" s="1"/>
  <c r="J1544" i="4" s="1"/>
  <c r="U1543" i="4"/>
  <c r="I1544" i="4" s="1"/>
  <c r="K1544" i="4" s="1"/>
  <c r="Y1544" i="4" l="1"/>
  <c r="L1544" i="4"/>
  <c r="M1544" i="4" l="1"/>
  <c r="O1544" i="4" s="1"/>
  <c r="S1544" i="4" l="1"/>
  <c r="G1545" i="4" s="1"/>
  <c r="Q1544" i="4"/>
  <c r="T1544" i="4" s="1"/>
  <c r="F1545" i="4" s="1"/>
  <c r="N1545" i="4" s="1"/>
  <c r="H1545" i="4" l="1"/>
  <c r="X1545" i="4"/>
  <c r="R1544" i="4"/>
  <c r="U1544" i="4" s="1"/>
  <c r="I1545" i="4" s="1"/>
  <c r="L1545" i="4" l="1"/>
  <c r="K1545" i="4"/>
  <c r="V1544" i="4"/>
  <c r="J1545" i="4" s="1"/>
  <c r="Y1545" i="4" s="1"/>
  <c r="M1545" i="4" l="1"/>
  <c r="O1545" i="4" s="1"/>
  <c r="Q1545" i="4" s="1"/>
  <c r="T1545" i="4" s="1"/>
  <c r="F1546" i="4" s="1"/>
  <c r="N1546" i="4" s="1"/>
  <c r="U1545" i="4"/>
  <c r="I1546" i="4" s="1"/>
  <c r="H1546" i="4" l="1"/>
  <c r="K1546" i="4"/>
  <c r="R1545" i="4"/>
  <c r="V1545" i="4" s="1"/>
  <c r="J1546" i="4" s="1"/>
  <c r="S1545" i="4"/>
  <c r="G1546" i="4" s="1"/>
  <c r="X1546" i="4" s="1"/>
  <c r="L1546" i="4"/>
  <c r="Y1546" i="4" l="1"/>
  <c r="M1546" i="4"/>
  <c r="O1546" i="4" s="1"/>
  <c r="Q1546" i="4" l="1"/>
  <c r="T1546" i="4" s="1"/>
  <c r="F1547" i="4" s="1"/>
  <c r="N1547" i="4" s="1"/>
  <c r="S1546" i="4"/>
  <c r="G1547" i="4" s="1"/>
  <c r="U1546" i="4"/>
  <c r="I1547" i="4" s="1"/>
  <c r="K1547" i="4" l="1"/>
  <c r="R1546" i="4"/>
  <c r="V1546" i="4" s="1"/>
  <c r="J1547" i="4" s="1"/>
  <c r="Y1547" i="4" s="1"/>
  <c r="X1547" i="4"/>
  <c r="H1547" i="4"/>
  <c r="L1547" i="4"/>
  <c r="M1547" i="4" l="1"/>
  <c r="O1547" i="4" s="1"/>
  <c r="Q1547" i="4" l="1"/>
  <c r="T1547" i="4" s="1"/>
  <c r="F1548" i="4" s="1"/>
  <c r="N1548" i="4" s="1"/>
  <c r="S1547" i="4"/>
  <c r="G1548" i="4" s="1"/>
  <c r="U1547" i="4"/>
  <c r="I1548" i="4" s="1"/>
  <c r="H1548" i="4" l="1"/>
  <c r="X1548" i="4"/>
  <c r="K1548" i="4"/>
  <c r="R1547" i="4"/>
  <c r="V1547" i="4" s="1"/>
  <c r="J1548" i="4" s="1"/>
  <c r="Y1548" i="4" s="1"/>
  <c r="L1548" i="4"/>
  <c r="M1548" i="4" l="1"/>
  <c r="O1548" i="4" s="1"/>
  <c r="S1548" i="4" s="1"/>
  <c r="G1549" i="4" s="1"/>
  <c r="Q1548" i="4" l="1"/>
  <c r="T1548" i="4" s="1"/>
  <c r="F1549" i="4" s="1"/>
  <c r="N1549" i="4" s="1"/>
  <c r="U1548" i="4"/>
  <c r="I1549" i="4" s="1"/>
  <c r="K1549" i="4" l="1"/>
  <c r="R1548" i="4"/>
  <c r="V1548" i="4" s="1"/>
  <c r="J1549" i="4" s="1"/>
  <c r="Y1549" i="4" s="1"/>
  <c r="H1549" i="4"/>
  <c r="X1549" i="4"/>
  <c r="L1549" i="4"/>
  <c r="M1549" i="4" l="1"/>
  <c r="O1549" i="4" s="1"/>
  <c r="Q1549" i="4" l="1"/>
  <c r="T1549" i="4" s="1"/>
  <c r="F1550" i="4" s="1"/>
  <c r="N1550" i="4" s="1"/>
  <c r="S1549" i="4"/>
  <c r="G1550" i="4" s="1"/>
  <c r="U1549" i="4"/>
  <c r="I1550" i="4" s="1"/>
  <c r="R1549" i="4" l="1"/>
  <c r="V1549" i="4" s="1"/>
  <c r="J1550" i="4" s="1"/>
  <c r="Y1550" i="4" s="1"/>
  <c r="K1550" i="4"/>
  <c r="X1550" i="4"/>
  <c r="H1550" i="4"/>
  <c r="L1550" i="4"/>
  <c r="M1550" i="4" l="1"/>
  <c r="O1550" i="4" s="1"/>
  <c r="Q1550" i="4" l="1"/>
  <c r="T1550" i="4" s="1"/>
  <c r="F1551" i="4" s="1"/>
  <c r="N1551" i="4" s="1"/>
  <c r="S1550" i="4"/>
  <c r="G1551" i="4" s="1"/>
  <c r="U1550" i="4"/>
  <c r="I1551" i="4" s="1"/>
  <c r="H1551" i="4" l="1"/>
  <c r="R1550" i="4"/>
  <c r="V1550" i="4" s="1"/>
  <c r="J1551" i="4" s="1"/>
  <c r="Y1551" i="4" s="1"/>
  <c r="K1551" i="4"/>
  <c r="X1551" i="4"/>
  <c r="L1551" i="4"/>
  <c r="M1551" i="4" l="1"/>
  <c r="O1551" i="4" s="1"/>
  <c r="Q1551" i="4" l="1"/>
  <c r="T1551" i="4" s="1"/>
  <c r="F1552" i="4" s="1"/>
  <c r="N1552" i="4" s="1"/>
  <c r="S1551" i="4"/>
  <c r="G1552" i="4" s="1"/>
  <c r="H1552" i="4" l="1"/>
  <c r="R1551" i="4"/>
  <c r="U1551" i="4" s="1"/>
  <c r="I1552" i="4" s="1"/>
  <c r="K1552" i="4" s="1"/>
  <c r="X1552" i="4"/>
  <c r="V1551" i="4" l="1"/>
  <c r="J1552" i="4" s="1"/>
  <c r="Y1552" i="4" s="1"/>
  <c r="L1552" i="4"/>
  <c r="M1552" i="4" s="1"/>
  <c r="O1552" i="4" s="1"/>
  <c r="S1552" i="4" l="1"/>
  <c r="G1553" i="4" s="1"/>
  <c r="Q1552" i="4"/>
  <c r="T1552" i="4" s="1"/>
  <c r="F1553" i="4" s="1"/>
  <c r="N1553" i="4" s="1"/>
  <c r="U1552" i="4"/>
  <c r="I1553" i="4" s="1"/>
  <c r="H1553" i="4" l="1"/>
  <c r="K1553" i="4"/>
  <c r="X1553" i="4"/>
  <c r="R1552" i="4"/>
  <c r="V1552" i="4" s="1"/>
  <c r="J1553" i="4" s="1"/>
  <c r="Y1553" i="4" s="1"/>
  <c r="L1553" i="4"/>
  <c r="M1553" i="4" l="1"/>
  <c r="O1553" i="4" s="1"/>
  <c r="Q1553" i="4" s="1"/>
  <c r="S1553" i="4" l="1"/>
  <c r="G1554" i="4" s="1"/>
  <c r="T1553" i="4"/>
  <c r="F1554" i="4" s="1"/>
  <c r="N1554" i="4" s="1"/>
  <c r="R1553" i="4"/>
  <c r="U1553" i="4" s="1"/>
  <c r="I1554" i="4" s="1"/>
  <c r="K1554" i="4" l="1"/>
  <c r="H1554" i="4"/>
  <c r="V1553" i="4"/>
  <c r="J1554" i="4" s="1"/>
  <c r="Y1554" i="4" s="1"/>
  <c r="X1554" i="4"/>
  <c r="L1554" i="4"/>
  <c r="M1554" i="4" l="1"/>
  <c r="O1554" i="4" s="1"/>
  <c r="Q1554" i="4" s="1"/>
  <c r="T1554" i="4" s="1"/>
  <c r="F1555" i="4" s="1"/>
  <c r="N1555" i="4" s="1"/>
  <c r="S1554" i="4" l="1"/>
  <c r="G1555" i="4" s="1"/>
  <c r="X1555" i="4" s="1"/>
  <c r="H1555" i="4"/>
  <c r="R1554" i="4"/>
  <c r="V1554" i="4" s="1"/>
  <c r="J1555" i="4" s="1"/>
  <c r="U1554" i="4"/>
  <c r="I1555" i="4" s="1"/>
  <c r="K1555" i="4" s="1"/>
  <c r="Y1555" i="4" l="1"/>
  <c r="L1555" i="4"/>
  <c r="M1555" i="4" s="1"/>
  <c r="O1555" i="4" s="1"/>
  <c r="S1555" i="4" s="1"/>
  <c r="Q1555" i="4" l="1"/>
  <c r="T1555" i="4" s="1"/>
  <c r="F1556" i="4" s="1"/>
  <c r="N1556" i="4" s="1"/>
  <c r="G1556" i="4"/>
  <c r="H1556" i="4" l="1"/>
  <c r="R1555" i="4"/>
  <c r="V1555" i="4" s="1"/>
  <c r="J1556" i="4" s="1"/>
  <c r="Y1556" i="4" s="1"/>
  <c r="U1555" i="4"/>
  <c r="I1556" i="4" s="1"/>
  <c r="K1556" i="4" s="1"/>
  <c r="X1556" i="4"/>
  <c r="L1556" i="4" l="1"/>
  <c r="M1556" i="4" s="1"/>
  <c r="O1556" i="4" s="1"/>
  <c r="S1556" i="4" s="1"/>
  <c r="Q1556" i="4" l="1"/>
  <c r="T1556" i="4" s="1"/>
  <c r="F1557" i="4" s="1"/>
  <c r="N1557" i="4" s="1"/>
  <c r="G1557" i="4"/>
  <c r="H1557" i="4" l="1"/>
  <c r="R1556" i="4"/>
  <c r="V1556" i="4" s="1"/>
  <c r="J1557" i="4" s="1"/>
  <c r="Y1557" i="4" s="1"/>
  <c r="U1556" i="4"/>
  <c r="I1557" i="4" s="1"/>
  <c r="K1557" i="4" s="1"/>
  <c r="X1557" i="4"/>
  <c r="L1557" i="4" l="1"/>
  <c r="M1557" i="4" l="1"/>
  <c r="O1557" i="4" s="1"/>
  <c r="Q1557" i="4" l="1"/>
  <c r="T1557" i="4" s="1"/>
  <c r="F1558" i="4" s="1"/>
  <c r="N1558" i="4" s="1"/>
  <c r="S1557" i="4"/>
  <c r="G1558" i="4" s="1"/>
  <c r="U1557" i="4"/>
  <c r="I1558" i="4" s="1"/>
  <c r="K1558" i="4" l="1"/>
  <c r="R1557" i="4"/>
  <c r="V1557" i="4" s="1"/>
  <c r="J1558" i="4" s="1"/>
  <c r="Y1558" i="4" s="1"/>
  <c r="X1558" i="4"/>
  <c r="H1558" i="4"/>
  <c r="L1558" i="4"/>
  <c r="M1558" i="4" l="1"/>
  <c r="O1558" i="4" s="1"/>
  <c r="S1558" i="4" s="1"/>
  <c r="G1559" i="4" s="1"/>
  <c r="Q1558" i="4" l="1"/>
  <c r="T1558" i="4" s="1"/>
  <c r="F1559" i="4" s="1"/>
  <c r="N1559" i="4" s="1"/>
  <c r="U1558" i="4"/>
  <c r="I1559" i="4" s="1"/>
  <c r="R1558" i="4" l="1"/>
  <c r="V1558" i="4" s="1"/>
  <c r="J1559" i="4" s="1"/>
  <c r="Y1559" i="4" s="1"/>
  <c r="H1559" i="4"/>
  <c r="K1559" i="4"/>
  <c r="X1559" i="4"/>
  <c r="L1559" i="4"/>
  <c r="M1559" i="4" l="1"/>
  <c r="O1559" i="4" s="1"/>
  <c r="Q1559" i="4" l="1"/>
  <c r="T1559" i="4" s="1"/>
  <c r="F1560" i="4" s="1"/>
  <c r="N1560" i="4" s="1"/>
  <c r="S1559" i="4"/>
  <c r="G1560" i="4" s="1"/>
  <c r="U1559" i="4"/>
  <c r="I1560" i="4" s="1"/>
  <c r="X1560" i="4" l="1"/>
  <c r="H1560" i="4"/>
  <c r="K1560" i="4"/>
  <c r="R1559" i="4"/>
  <c r="V1559" i="4" s="1"/>
  <c r="J1560" i="4" s="1"/>
  <c r="Y1560" i="4" s="1"/>
  <c r="L1560" i="4"/>
  <c r="M1560" i="4" l="1"/>
  <c r="O1560" i="4" s="1"/>
  <c r="Q1560" i="4" l="1"/>
  <c r="T1560" i="4" s="1"/>
  <c r="F1561" i="4" s="1"/>
  <c r="N1561" i="4" s="1"/>
  <c r="S1560" i="4"/>
  <c r="G1561" i="4" s="1"/>
  <c r="U1560" i="4"/>
  <c r="I1561" i="4" s="1"/>
  <c r="K1561" i="4" l="1"/>
  <c r="R1560" i="4"/>
  <c r="V1560" i="4" s="1"/>
  <c r="J1561" i="4" s="1"/>
  <c r="Y1561" i="4" s="1"/>
  <c r="X1561" i="4"/>
  <c r="H1561" i="4"/>
  <c r="L1561" i="4"/>
  <c r="M1561" i="4" l="1"/>
  <c r="O1561" i="4" s="1"/>
  <c r="Q1561" i="4" l="1"/>
  <c r="T1561" i="4" s="1"/>
  <c r="F1562" i="4" s="1"/>
  <c r="N1562" i="4" s="1"/>
  <c r="S1561" i="4"/>
  <c r="G1562" i="4" s="1"/>
  <c r="U1561" i="4"/>
  <c r="I1562" i="4" s="1"/>
  <c r="K1562" i="4" l="1"/>
  <c r="X1562" i="4"/>
  <c r="R1561" i="4"/>
  <c r="V1561" i="4" s="1"/>
  <c r="J1562" i="4" s="1"/>
  <c r="Y1562" i="4" s="1"/>
  <c r="H1562" i="4"/>
  <c r="L1562" i="4"/>
  <c r="M1562" i="4" l="1"/>
  <c r="O1562" i="4" s="1"/>
  <c r="S1562" i="4" l="1"/>
  <c r="G1563" i="4" s="1"/>
  <c r="Q1562" i="4"/>
  <c r="T1562" i="4" s="1"/>
  <c r="F1563" i="4" s="1"/>
  <c r="N1563" i="4" s="1"/>
  <c r="H1563" i="4" l="1"/>
  <c r="X1563" i="4"/>
  <c r="R1562" i="4"/>
  <c r="V1562" i="4" s="1"/>
  <c r="J1563" i="4" s="1"/>
  <c r="Y1563" i="4" s="1"/>
  <c r="U1562" i="4"/>
  <c r="I1563" i="4" s="1"/>
  <c r="K1563" i="4" s="1"/>
  <c r="L1563" i="4" l="1"/>
  <c r="M1563" i="4" l="1"/>
  <c r="O1563" i="4" s="1"/>
  <c r="Q1563" i="4" l="1"/>
  <c r="T1563" i="4" s="1"/>
  <c r="F1564" i="4" s="1"/>
  <c r="N1564" i="4" s="1"/>
  <c r="S1563" i="4"/>
  <c r="G1564" i="4" s="1"/>
  <c r="R1563" i="4" l="1"/>
  <c r="V1563" i="4" s="1"/>
  <c r="J1564" i="4" s="1"/>
  <c r="Y1564" i="4" s="1"/>
  <c r="H1564" i="4"/>
  <c r="X1564" i="4"/>
  <c r="U1563" i="4"/>
  <c r="I1564" i="4" s="1"/>
  <c r="K1564" i="4" s="1"/>
  <c r="L1564" i="4" l="1"/>
  <c r="M1564" i="4" s="1"/>
  <c r="O1564" i="4" s="1"/>
  <c r="S1564" i="4" s="1"/>
  <c r="Q1564" i="4" l="1"/>
  <c r="T1564" i="4" s="1"/>
  <c r="F1565" i="4" s="1"/>
  <c r="N1565" i="4" s="1"/>
  <c r="G1565" i="4"/>
  <c r="H1565" i="4" l="1"/>
  <c r="R1564" i="4"/>
  <c r="V1564" i="4" s="1"/>
  <c r="J1565" i="4" s="1"/>
  <c r="Y1565" i="4" s="1"/>
  <c r="U1564" i="4"/>
  <c r="I1565" i="4" s="1"/>
  <c r="K1565" i="4" s="1"/>
  <c r="X1565" i="4"/>
  <c r="L1565" i="4" l="1"/>
  <c r="M1565" i="4" s="1"/>
  <c r="O1565" i="4" s="1"/>
  <c r="S1565" i="4" s="1"/>
  <c r="Q1565" i="4" l="1"/>
  <c r="T1565" i="4" s="1"/>
  <c r="F1566" i="4" s="1"/>
  <c r="N1566" i="4" s="1"/>
  <c r="G1566" i="4"/>
  <c r="H1566" i="4" l="1"/>
  <c r="R1565" i="4"/>
  <c r="V1565" i="4" s="1"/>
  <c r="J1566" i="4" s="1"/>
  <c r="Y1566" i="4" s="1"/>
  <c r="U1565" i="4"/>
  <c r="I1566" i="4" s="1"/>
  <c r="K1566" i="4" s="1"/>
  <c r="X1566" i="4"/>
  <c r="L1566" i="4" l="1"/>
  <c r="M1566" i="4" l="1"/>
  <c r="O1566" i="4" s="1"/>
  <c r="Q1566" i="4" l="1"/>
  <c r="T1566" i="4" s="1"/>
  <c r="F1567" i="4" s="1"/>
  <c r="N1567" i="4" s="1"/>
  <c r="S1566" i="4"/>
  <c r="G1567" i="4" s="1"/>
  <c r="U1566" i="4"/>
  <c r="I1567" i="4" s="1"/>
  <c r="R1566" i="4" l="1"/>
  <c r="V1566" i="4" s="1"/>
  <c r="J1567" i="4" s="1"/>
  <c r="Y1567" i="4" s="1"/>
  <c r="H1567" i="4"/>
  <c r="K1567" i="4"/>
  <c r="X1567" i="4"/>
  <c r="L1567" i="4"/>
  <c r="M1567" i="4" l="1"/>
  <c r="O1567" i="4" s="1"/>
  <c r="S1567" i="4" l="1"/>
  <c r="G1568" i="4" s="1"/>
  <c r="Q1567" i="4"/>
  <c r="T1567" i="4" s="1"/>
  <c r="F1568" i="4" s="1"/>
  <c r="N1568" i="4" s="1"/>
  <c r="H1568" i="4" l="1"/>
  <c r="R1567" i="4"/>
  <c r="V1567" i="4" s="1"/>
  <c r="J1568" i="4" s="1"/>
  <c r="Y1568" i="4" s="1"/>
  <c r="X1568" i="4"/>
  <c r="U1567" i="4"/>
  <c r="I1568" i="4" s="1"/>
  <c r="K1568" i="4" s="1"/>
  <c r="L1568" i="4" l="1"/>
  <c r="M1568" i="4" s="1"/>
  <c r="O1568" i="4" s="1"/>
  <c r="S1568" i="4" s="1"/>
  <c r="Q1568" i="4" l="1"/>
  <c r="T1568" i="4" s="1"/>
  <c r="F1569" i="4" s="1"/>
  <c r="N1569" i="4" s="1"/>
  <c r="G1569" i="4"/>
  <c r="H1569" i="4" l="1"/>
  <c r="R1568" i="4"/>
  <c r="U1568" i="4" s="1"/>
  <c r="I1569" i="4" s="1"/>
  <c r="K1569" i="4" s="1"/>
  <c r="X1569" i="4"/>
  <c r="V1568" i="4" l="1"/>
  <c r="J1569" i="4" s="1"/>
  <c r="Y1569" i="4" s="1"/>
  <c r="L1569" i="4"/>
  <c r="M1569" i="4" l="1"/>
  <c r="O1569" i="4" s="1"/>
  <c r="Q1569" i="4" l="1"/>
  <c r="T1569" i="4" s="1"/>
  <c r="F1570" i="4" s="1"/>
  <c r="N1570" i="4" s="1"/>
  <c r="S1569" i="4"/>
  <c r="G1570" i="4" s="1"/>
  <c r="R1569" i="4" l="1"/>
  <c r="U1569" i="4" s="1"/>
  <c r="I1570" i="4" s="1"/>
  <c r="K1570" i="4" s="1"/>
  <c r="H1570" i="4"/>
  <c r="X1570" i="4"/>
  <c r="V1569" i="4" l="1"/>
  <c r="J1570" i="4" s="1"/>
  <c r="Y1570" i="4" s="1"/>
  <c r="L1570" i="4"/>
  <c r="M1570" i="4" s="1"/>
  <c r="O1570" i="4" s="1"/>
  <c r="Q1570" i="4" l="1"/>
  <c r="T1570" i="4" s="1"/>
  <c r="F1571" i="4" s="1"/>
  <c r="N1571" i="4" s="1"/>
  <c r="S1570" i="4"/>
  <c r="G1571" i="4" s="1"/>
  <c r="R1570" i="4" l="1"/>
  <c r="U1570" i="4" s="1"/>
  <c r="I1571" i="4" s="1"/>
  <c r="K1571" i="4" s="1"/>
  <c r="X1571" i="4"/>
  <c r="H1571" i="4"/>
  <c r="V1570" i="4" l="1"/>
  <c r="J1571" i="4" s="1"/>
  <c r="Y1571" i="4" s="1"/>
  <c r="L1571" i="4"/>
  <c r="M1571" i="4" s="1"/>
  <c r="O1571" i="4" s="1"/>
  <c r="Q1571" i="4" l="1"/>
  <c r="T1571" i="4" s="1"/>
  <c r="F1572" i="4" s="1"/>
  <c r="N1572" i="4" s="1"/>
  <c r="S1571" i="4"/>
  <c r="G1572" i="4" s="1"/>
  <c r="R1571" i="4" l="1"/>
  <c r="U1571" i="4" s="1"/>
  <c r="I1572" i="4" s="1"/>
  <c r="K1572" i="4" s="1"/>
  <c r="H1572" i="4"/>
  <c r="X1572" i="4"/>
  <c r="L1572" i="4" l="1"/>
  <c r="M1572" i="4" s="1"/>
  <c r="O1572" i="4" s="1"/>
  <c r="S1572" i="4" s="1"/>
  <c r="G1573" i="4" s="1"/>
  <c r="V1571" i="4"/>
  <c r="J1572" i="4" s="1"/>
  <c r="Y1572" i="4" s="1"/>
  <c r="Q1572" i="4" l="1"/>
  <c r="T1572" i="4" s="1"/>
  <c r="F1573" i="4" s="1"/>
  <c r="N1573" i="4" s="1"/>
  <c r="R1572" i="4" l="1"/>
  <c r="U1572" i="4" s="1"/>
  <c r="I1573" i="4" s="1"/>
  <c r="K1573" i="4" s="1"/>
  <c r="X1573" i="4"/>
  <c r="H1573" i="4"/>
  <c r="V1572" i="4" l="1"/>
  <c r="J1573" i="4" s="1"/>
  <c r="Y1573" i="4" s="1"/>
  <c r="L1573" i="4"/>
  <c r="M1573" i="4" s="1"/>
  <c r="O1573" i="4" s="1"/>
  <c r="S1573" i="4" s="1"/>
  <c r="G1574" i="4" s="1"/>
  <c r="Q1573" i="4" l="1"/>
  <c r="T1573" i="4" s="1"/>
  <c r="F1574" i="4" s="1"/>
  <c r="N1574" i="4" s="1"/>
  <c r="X1574" i="4" l="1"/>
  <c r="H1574" i="4"/>
  <c r="R1573" i="4"/>
  <c r="U1573" i="4" s="1"/>
  <c r="I1574" i="4" s="1"/>
  <c r="K1574" i="4" s="1"/>
  <c r="V1573" i="4" l="1"/>
  <c r="J1574" i="4" s="1"/>
  <c r="Y1574" i="4" s="1"/>
  <c r="L1574" i="4"/>
  <c r="M1574" i="4" s="1"/>
  <c r="O1574" i="4" s="1"/>
  <c r="S1574" i="4" s="1"/>
  <c r="G1575" i="4" s="1"/>
  <c r="Q1574" i="4" l="1"/>
  <c r="T1574" i="4" s="1"/>
  <c r="F1575" i="4" s="1"/>
  <c r="N1575" i="4" s="1"/>
  <c r="U1574" i="4"/>
  <c r="I1575" i="4" s="1"/>
  <c r="H1575" i="4" l="1"/>
  <c r="K1575" i="4"/>
  <c r="X1575" i="4"/>
  <c r="R1574" i="4"/>
  <c r="V1574" i="4" s="1"/>
  <c r="J1575" i="4" s="1"/>
  <c r="Y1575" i="4" s="1"/>
  <c r="L1575" i="4"/>
  <c r="M1575" i="4" l="1"/>
  <c r="O1575" i="4" s="1"/>
  <c r="S1575" i="4" l="1"/>
  <c r="G1576" i="4" s="1"/>
  <c r="Q1575" i="4"/>
  <c r="T1575" i="4" s="1"/>
  <c r="F1576" i="4" s="1"/>
  <c r="N1576" i="4" s="1"/>
  <c r="U1575" i="4"/>
  <c r="I1576" i="4" s="1"/>
  <c r="K1576" i="4" l="1"/>
  <c r="H1576" i="4"/>
  <c r="X1576" i="4"/>
  <c r="R1575" i="4"/>
  <c r="V1575" i="4" s="1"/>
  <c r="J1576" i="4" s="1"/>
  <c r="Y1576" i="4" s="1"/>
  <c r="L1576" i="4"/>
  <c r="M1576" i="4" l="1"/>
  <c r="O1576" i="4" s="1"/>
  <c r="Q1576" i="4" s="1"/>
  <c r="T1576" i="4" s="1"/>
  <c r="F1577" i="4" s="1"/>
  <c r="N1577" i="4" s="1"/>
  <c r="S1576" i="4" l="1"/>
  <c r="G1577" i="4" s="1"/>
  <c r="X1577" i="4" s="1"/>
  <c r="H1577" i="4"/>
  <c r="R1576" i="4"/>
  <c r="U1576" i="4" s="1"/>
  <c r="I1577" i="4" s="1"/>
  <c r="K1577" i="4" s="1"/>
  <c r="V1576" i="4" l="1"/>
  <c r="J1577" i="4" s="1"/>
  <c r="Y1577" i="4" s="1"/>
  <c r="L1577" i="4"/>
  <c r="M1577" i="4" s="1"/>
  <c r="O1577" i="4" s="1"/>
  <c r="S1577" i="4" s="1"/>
  <c r="Q1577" i="4" l="1"/>
  <c r="T1577" i="4" s="1"/>
  <c r="F1578" i="4" s="1"/>
  <c r="N1578" i="4" s="1"/>
  <c r="G1578" i="4"/>
  <c r="H1578" i="4" l="1"/>
  <c r="R1577" i="4"/>
  <c r="X1578" i="4"/>
  <c r="V1577" i="4" l="1"/>
  <c r="J1578" i="4" s="1"/>
  <c r="Y1578" i="4" s="1"/>
  <c r="U1577" i="4"/>
  <c r="I1578" i="4" s="1"/>
  <c r="K1578" i="4" s="1"/>
  <c r="L1578" i="4" l="1"/>
  <c r="M1578" i="4" l="1"/>
  <c r="O1578" i="4" s="1"/>
  <c r="Q1578" i="4" l="1"/>
  <c r="T1578" i="4" s="1"/>
  <c r="F1579" i="4" s="1"/>
  <c r="N1579" i="4" s="1"/>
  <c r="S1578" i="4"/>
  <c r="G1579" i="4" s="1"/>
  <c r="U1578" i="4"/>
  <c r="I1579" i="4" s="1"/>
  <c r="K1579" i="4" l="1"/>
  <c r="H1579" i="4"/>
  <c r="R1578" i="4"/>
  <c r="V1578" i="4" s="1"/>
  <c r="J1579" i="4" s="1"/>
  <c r="Y1579" i="4" s="1"/>
  <c r="X1579" i="4"/>
  <c r="L1579" i="4"/>
  <c r="M1579" i="4" l="1"/>
  <c r="O1579" i="4" s="1"/>
  <c r="S1579" i="4" l="1"/>
  <c r="G1580" i="4" s="1"/>
  <c r="Q1579" i="4"/>
  <c r="T1579" i="4" s="1"/>
  <c r="F1580" i="4" s="1"/>
  <c r="N1580" i="4" s="1"/>
  <c r="H1580" i="4" l="1"/>
  <c r="X1580" i="4"/>
  <c r="R1579" i="4"/>
  <c r="U1579" i="4" l="1"/>
  <c r="I1580" i="4" s="1"/>
  <c r="V1579" i="4"/>
  <c r="J1580" i="4" s="1"/>
  <c r="Y1580" i="4" s="1"/>
  <c r="L1580" i="4" l="1"/>
  <c r="K1580" i="4"/>
  <c r="U1580" i="4"/>
  <c r="I1581" i="4" s="1"/>
  <c r="M1580" i="4" l="1"/>
  <c r="O1580" i="4" s="1"/>
  <c r="Q1580" i="4" s="1"/>
  <c r="T1580" i="4" s="1"/>
  <c r="F1581" i="4" s="1"/>
  <c r="N1581" i="4" s="1"/>
  <c r="L1581" i="4"/>
  <c r="S1580" i="4" l="1"/>
  <c r="G1581" i="4" s="1"/>
  <c r="X1581" i="4" s="1"/>
  <c r="K1581" i="4"/>
  <c r="M1581" i="4" s="1"/>
  <c r="O1581" i="4" s="1"/>
  <c r="R1580" i="4"/>
  <c r="V1580" i="4" s="1"/>
  <c r="J1581" i="4" s="1"/>
  <c r="H1581" i="4"/>
  <c r="Y1581" i="4" l="1"/>
  <c r="Q1581" i="4"/>
  <c r="T1581" i="4" s="1"/>
  <c r="F1582" i="4" s="1"/>
  <c r="N1582" i="4" s="1"/>
  <c r="S1581" i="4"/>
  <c r="G1582" i="4" s="1"/>
  <c r="U1581" i="4"/>
  <c r="I1582" i="4" s="1"/>
  <c r="H1582" i="4" l="1"/>
  <c r="R1581" i="4"/>
  <c r="V1581" i="4" s="1"/>
  <c r="J1582" i="4" s="1"/>
  <c r="Y1582" i="4" s="1"/>
  <c r="K1582" i="4"/>
  <c r="X1582" i="4"/>
  <c r="L1582" i="4"/>
  <c r="M1582" i="4" l="1"/>
  <c r="O1582" i="4" s="1"/>
  <c r="Q1582" i="4" l="1"/>
  <c r="T1582" i="4" s="1"/>
  <c r="F1583" i="4" s="1"/>
  <c r="N1583" i="4" s="1"/>
  <c r="S1582" i="4"/>
  <c r="G1583" i="4" s="1"/>
  <c r="X1583" i="4" l="1"/>
  <c r="H1583" i="4"/>
  <c r="R1582" i="4"/>
  <c r="V1582" i="4" s="1"/>
  <c r="J1583" i="4" s="1"/>
  <c r="Y1583" i="4" s="1"/>
  <c r="U1582" i="4"/>
  <c r="I1583" i="4" s="1"/>
  <c r="K1583" i="4" s="1"/>
  <c r="L1583" i="4" l="1"/>
  <c r="M1583" i="4" l="1"/>
  <c r="O1583" i="4" s="1"/>
  <c r="Q1583" i="4" l="1"/>
  <c r="T1583" i="4" s="1"/>
  <c r="F1584" i="4" s="1"/>
  <c r="N1584" i="4" s="1"/>
  <c r="S1583" i="4"/>
  <c r="G1584" i="4" s="1"/>
  <c r="X1584" i="4" l="1"/>
  <c r="R1583" i="4"/>
  <c r="U1583" i="4" s="1"/>
  <c r="I1584" i="4" s="1"/>
  <c r="K1584" i="4" s="1"/>
  <c r="H1584" i="4"/>
  <c r="V1583" i="4" l="1"/>
  <c r="J1584" i="4" s="1"/>
  <c r="Y1584" i="4" s="1"/>
  <c r="L1584" i="4"/>
  <c r="M1584" i="4" s="1"/>
  <c r="O1584" i="4" s="1"/>
  <c r="S1584" i="4" s="1"/>
  <c r="Q1584" i="4" l="1"/>
  <c r="T1584" i="4" s="1"/>
  <c r="F1585" i="4" s="1"/>
  <c r="N1585" i="4" s="1"/>
  <c r="G1585" i="4"/>
  <c r="H1585" i="4" l="1"/>
  <c r="R1584" i="4"/>
  <c r="V1584" i="4" s="1"/>
  <c r="J1585" i="4" s="1"/>
  <c r="Y1585" i="4" s="1"/>
  <c r="U1584" i="4"/>
  <c r="I1585" i="4" s="1"/>
  <c r="K1585" i="4" s="1"/>
  <c r="X1585" i="4"/>
  <c r="L1585" i="4" l="1"/>
  <c r="M1585" i="4" l="1"/>
  <c r="O1585" i="4" s="1"/>
  <c r="S1585" i="4" s="1"/>
  <c r="Q1585" i="4" l="1"/>
  <c r="T1585" i="4" s="1"/>
  <c r="F1586" i="4" s="1"/>
  <c r="N1586" i="4" s="1"/>
  <c r="G1586" i="4"/>
  <c r="H1586" i="4" l="1"/>
  <c r="R1585" i="4"/>
  <c r="U1585" i="4" s="1"/>
  <c r="I1586" i="4" s="1"/>
  <c r="K1586" i="4" s="1"/>
  <c r="X1586" i="4"/>
  <c r="V1585" i="4" l="1"/>
  <c r="J1586" i="4" s="1"/>
  <c r="Y1586" i="4" s="1"/>
  <c r="L1586" i="4"/>
  <c r="M1586" i="4" l="1"/>
  <c r="O1586" i="4" s="1"/>
  <c r="S1586" i="4" l="1"/>
  <c r="G1587" i="4" s="1"/>
  <c r="Q1586" i="4"/>
  <c r="T1586" i="4" s="1"/>
  <c r="F1587" i="4" s="1"/>
  <c r="N1587" i="4" s="1"/>
  <c r="U1586" i="4"/>
  <c r="I1587" i="4" s="1"/>
  <c r="K1587" i="4" l="1"/>
  <c r="H1587" i="4"/>
  <c r="X1587" i="4"/>
  <c r="R1586" i="4"/>
  <c r="V1586" i="4" s="1"/>
  <c r="J1587" i="4" s="1"/>
  <c r="Y1587" i="4" s="1"/>
  <c r="L1587" i="4"/>
  <c r="M1587" i="4" l="1"/>
  <c r="O1587" i="4" s="1"/>
  <c r="Q1587" i="4" s="1"/>
  <c r="T1587" i="4" s="1"/>
  <c r="F1588" i="4" s="1"/>
  <c r="N1588" i="4" s="1"/>
  <c r="S1587" i="4" l="1"/>
  <c r="G1588" i="4" s="1"/>
  <c r="X1588" i="4" s="1"/>
  <c r="H1588" i="4"/>
  <c r="R1587" i="4"/>
  <c r="U1587" i="4" s="1"/>
  <c r="I1588" i="4" s="1"/>
  <c r="K1588" i="4" s="1"/>
  <c r="V1587" i="4" l="1"/>
  <c r="J1588" i="4" s="1"/>
  <c r="Y1588" i="4" s="1"/>
  <c r="L1588" i="4"/>
  <c r="M1588" i="4" l="1"/>
  <c r="O1588" i="4" s="1"/>
  <c r="S1588" i="4" l="1"/>
  <c r="G1589" i="4" s="1"/>
  <c r="Q1588" i="4"/>
  <c r="T1588" i="4" s="1"/>
  <c r="F1589" i="4" s="1"/>
  <c r="N1589" i="4" s="1"/>
  <c r="H1589" i="4" l="1"/>
  <c r="X1589" i="4"/>
  <c r="R1588" i="4"/>
  <c r="U1588" i="4" l="1"/>
  <c r="I1589" i="4" s="1"/>
  <c r="V1588" i="4"/>
  <c r="J1589" i="4" s="1"/>
  <c r="Y1589" i="4" s="1"/>
  <c r="L1589" i="4" l="1"/>
  <c r="K1589" i="4"/>
  <c r="M1589" i="4" l="1"/>
  <c r="O1589" i="4" s="1"/>
  <c r="S1589" i="4" s="1"/>
  <c r="G1590" i="4" s="1"/>
  <c r="U1589" i="4"/>
  <c r="I1590" i="4" s="1"/>
  <c r="Q1589" i="4" l="1"/>
  <c r="T1589" i="4" s="1"/>
  <c r="F1590" i="4" s="1"/>
  <c r="N1590" i="4" s="1"/>
  <c r="L1590" i="4"/>
  <c r="H1590" i="4" l="1"/>
  <c r="X1590" i="4"/>
  <c r="R1589" i="4"/>
  <c r="V1589" i="4" s="1"/>
  <c r="J1590" i="4" s="1"/>
  <c r="Y1590" i="4" s="1"/>
  <c r="K1590" i="4"/>
  <c r="M1590" i="4" s="1"/>
  <c r="O1590" i="4" s="1"/>
  <c r="Q1590" i="4" s="1"/>
  <c r="T1590" i="4" s="1"/>
  <c r="F1591" i="4" s="1"/>
  <c r="N1591" i="4" s="1"/>
  <c r="S1590" i="4" l="1"/>
  <c r="G1591" i="4" s="1"/>
  <c r="X1591" i="4" s="1"/>
  <c r="H1591" i="4"/>
  <c r="R1590" i="4"/>
  <c r="U1590" i="4" s="1"/>
  <c r="I1591" i="4" s="1"/>
  <c r="K1591" i="4" s="1"/>
  <c r="V1590" i="4" l="1"/>
  <c r="J1591" i="4" s="1"/>
  <c r="Y1591" i="4" s="1"/>
  <c r="L1591" i="4"/>
  <c r="M1591" i="4" l="1"/>
  <c r="O1591" i="4" s="1"/>
  <c r="Q1591" i="4" l="1"/>
  <c r="T1591" i="4" s="1"/>
  <c r="F1592" i="4" s="1"/>
  <c r="N1592" i="4" s="1"/>
  <c r="S1591" i="4"/>
  <c r="G1592" i="4" s="1"/>
  <c r="R1591" i="4" l="1"/>
  <c r="V1591" i="4" s="1"/>
  <c r="J1592" i="4" s="1"/>
  <c r="Y1592" i="4" s="1"/>
  <c r="X1592" i="4"/>
  <c r="H1592" i="4"/>
  <c r="U1591" i="4"/>
  <c r="I1592" i="4" s="1"/>
  <c r="K1592" i="4" s="1"/>
  <c r="L1592" i="4" l="1"/>
  <c r="M1592" i="4" s="1"/>
  <c r="O1592" i="4" s="1"/>
  <c r="S1592" i="4" s="1"/>
  <c r="Q1592" i="4" l="1"/>
  <c r="T1592" i="4" s="1"/>
  <c r="F1593" i="4" s="1"/>
  <c r="N1593" i="4" s="1"/>
  <c r="G1593" i="4"/>
  <c r="H1593" i="4" l="1"/>
  <c r="R1592" i="4"/>
  <c r="V1592" i="4" s="1"/>
  <c r="J1593" i="4" s="1"/>
  <c r="Y1593" i="4" s="1"/>
  <c r="U1592" i="4"/>
  <c r="I1593" i="4" s="1"/>
  <c r="K1593" i="4" s="1"/>
  <c r="X1593" i="4"/>
  <c r="L1593" i="4" l="1"/>
  <c r="M1593" i="4" s="1"/>
  <c r="O1593" i="4" s="1"/>
  <c r="S1593" i="4" s="1"/>
  <c r="Q1593" i="4" l="1"/>
  <c r="T1593" i="4" s="1"/>
  <c r="F1594" i="4" s="1"/>
  <c r="N1594" i="4" s="1"/>
  <c r="G1594" i="4"/>
  <c r="H1594" i="4" l="1"/>
  <c r="R1593" i="4"/>
  <c r="U1593" i="4" s="1"/>
  <c r="I1594" i="4" s="1"/>
  <c r="K1594" i="4" s="1"/>
  <c r="X1594" i="4"/>
  <c r="V1593" i="4" l="1"/>
  <c r="J1594" i="4" s="1"/>
  <c r="Y1594" i="4" s="1"/>
  <c r="L1594" i="4"/>
  <c r="M1594" i="4" s="1"/>
  <c r="O1594" i="4" s="1"/>
  <c r="S1594" i="4" s="1"/>
  <c r="Q1594" i="4" l="1"/>
  <c r="T1594" i="4" s="1"/>
  <c r="F1595" i="4" s="1"/>
  <c r="N1595" i="4" s="1"/>
  <c r="G1595" i="4"/>
  <c r="H1595" i="4" l="1"/>
  <c r="R1594" i="4"/>
  <c r="V1594" i="4" s="1"/>
  <c r="J1595" i="4" s="1"/>
  <c r="Y1595" i="4" s="1"/>
  <c r="U1594" i="4"/>
  <c r="I1595" i="4" s="1"/>
  <c r="K1595" i="4" s="1"/>
  <c r="X1595" i="4"/>
  <c r="L1595" i="4" l="1"/>
  <c r="M1595" i="4" s="1"/>
  <c r="O1595" i="4" s="1"/>
  <c r="S1595" i="4" s="1"/>
  <c r="Q1595" i="4" l="1"/>
  <c r="T1595" i="4" s="1"/>
  <c r="F1596" i="4" s="1"/>
  <c r="N1596" i="4" s="1"/>
  <c r="G1596" i="4"/>
  <c r="H1596" i="4" l="1"/>
  <c r="R1595" i="4"/>
  <c r="U1595" i="4" s="1"/>
  <c r="I1596" i="4" s="1"/>
  <c r="K1596" i="4" s="1"/>
  <c r="X1596" i="4"/>
  <c r="V1595" i="4" l="1"/>
  <c r="J1596" i="4" s="1"/>
  <c r="Y1596" i="4" s="1"/>
  <c r="L1596" i="4"/>
  <c r="M1596" i="4" l="1"/>
  <c r="O1596" i="4" s="1"/>
  <c r="S1596" i="4" l="1"/>
  <c r="G1597" i="4" s="1"/>
  <c r="Q1596" i="4"/>
  <c r="T1596" i="4" s="1"/>
  <c r="F1597" i="4" s="1"/>
  <c r="N1597" i="4" s="1"/>
  <c r="H1597" i="4" l="1"/>
  <c r="X1597" i="4"/>
  <c r="R1596" i="4"/>
  <c r="U1596" i="4" l="1"/>
  <c r="I1597" i="4" s="1"/>
  <c r="V1596" i="4"/>
  <c r="J1597" i="4" s="1"/>
  <c r="Y1597" i="4" s="1"/>
  <c r="L1597" i="4" l="1"/>
  <c r="K1597" i="4"/>
  <c r="U1597" i="4"/>
  <c r="I1598" i="4" s="1"/>
  <c r="M1597" i="4" l="1"/>
  <c r="O1597" i="4" s="1"/>
  <c r="Q1597" i="4" s="1"/>
  <c r="T1597" i="4" s="1"/>
  <c r="F1598" i="4" s="1"/>
  <c r="N1598" i="4" s="1"/>
  <c r="L1598" i="4"/>
  <c r="K1598" i="4" l="1"/>
  <c r="M1598" i="4" s="1"/>
  <c r="O1598" i="4" s="1"/>
  <c r="R1597" i="4"/>
  <c r="V1597" i="4" s="1"/>
  <c r="J1598" i="4" s="1"/>
  <c r="S1597" i="4"/>
  <c r="G1598" i="4" s="1"/>
  <c r="X1598" i="4" s="1"/>
  <c r="H1598" i="4"/>
  <c r="Q1598" i="4" l="1"/>
  <c r="T1598" i="4" s="1"/>
  <c r="F1599" i="4" s="1"/>
  <c r="N1599" i="4" s="1"/>
  <c r="Y1598" i="4"/>
  <c r="S1598" i="4"/>
  <c r="G1599" i="4" s="1"/>
  <c r="H1599" i="4" l="1"/>
  <c r="X1599" i="4"/>
  <c r="R1598" i="4"/>
  <c r="U1598" i="4" s="1"/>
  <c r="I1599" i="4" s="1"/>
  <c r="K1599" i="4" s="1"/>
  <c r="V1598" i="4" l="1"/>
  <c r="J1599" i="4" s="1"/>
  <c r="Y1599" i="4" s="1"/>
  <c r="L1599" i="4"/>
  <c r="M1599" i="4" s="1"/>
  <c r="O1599" i="4" s="1"/>
  <c r="S1599" i="4" l="1"/>
  <c r="G1600" i="4" s="1"/>
  <c r="Q1599" i="4"/>
  <c r="T1599" i="4" s="1"/>
  <c r="F1600" i="4" s="1"/>
  <c r="N1600" i="4" s="1"/>
  <c r="H1600" i="4" l="1"/>
  <c r="X1600" i="4"/>
  <c r="R1599" i="4"/>
  <c r="V1599" i="4" s="1"/>
  <c r="J1600" i="4" s="1"/>
  <c r="Y1600" i="4" s="1"/>
  <c r="U1599" i="4"/>
  <c r="I1600" i="4" s="1"/>
  <c r="K1600" i="4" s="1"/>
  <c r="L1600" i="4" l="1"/>
  <c r="M1600" i="4" l="1"/>
  <c r="O1600" i="4" s="1"/>
  <c r="Q1600" i="4" l="1"/>
  <c r="T1600" i="4" s="1"/>
  <c r="F1601" i="4" s="1"/>
  <c r="N1601" i="4" s="1"/>
  <c r="S1600" i="4"/>
  <c r="G1601" i="4" s="1"/>
  <c r="H1601" i="4" l="1"/>
  <c r="R1600" i="4"/>
  <c r="U1600" i="4" s="1"/>
  <c r="I1601" i="4" s="1"/>
  <c r="K1601" i="4" s="1"/>
  <c r="X1601" i="4"/>
  <c r="V1600" i="4" l="1"/>
  <c r="J1601" i="4" s="1"/>
  <c r="Y1601" i="4" s="1"/>
  <c r="L1601" i="4"/>
  <c r="M1601" i="4" s="1"/>
  <c r="O1601" i="4" s="1"/>
  <c r="S1601" i="4" l="1"/>
  <c r="G1602" i="4" s="1"/>
  <c r="Q1601" i="4"/>
  <c r="T1601" i="4" s="1"/>
  <c r="F1602" i="4" s="1"/>
  <c r="N1602" i="4" s="1"/>
  <c r="H1602" i="4" l="1"/>
  <c r="R1601" i="4"/>
  <c r="U1601" i="4" s="1"/>
  <c r="I1602" i="4" s="1"/>
  <c r="K1602" i="4" s="1"/>
  <c r="X1602" i="4"/>
  <c r="V1601" i="4" l="1"/>
  <c r="J1602" i="4" s="1"/>
  <c r="Y1602" i="4" s="1"/>
  <c r="L1602" i="4"/>
  <c r="M1602" i="4" s="1"/>
  <c r="O1602" i="4" s="1"/>
  <c r="S1602" i="4" l="1"/>
  <c r="G1603" i="4" s="1"/>
  <c r="Q1602" i="4"/>
  <c r="T1602" i="4" s="1"/>
  <c r="F1603" i="4" s="1"/>
  <c r="N1603" i="4" s="1"/>
  <c r="H1603" i="4" l="1"/>
  <c r="X1603" i="4"/>
  <c r="R1602" i="4"/>
  <c r="U1602" i="4" s="1"/>
  <c r="I1603" i="4" s="1"/>
  <c r="K1603" i="4" s="1"/>
  <c r="V1602" i="4" l="1"/>
  <c r="J1603" i="4" s="1"/>
  <c r="Y1603" i="4" s="1"/>
  <c r="L1603" i="4"/>
  <c r="M1603" i="4" s="1"/>
  <c r="O1603" i="4" s="1"/>
  <c r="S1603" i="4" s="1"/>
  <c r="Q1603" i="4" l="1"/>
  <c r="T1603" i="4" s="1"/>
  <c r="F1604" i="4" s="1"/>
  <c r="N1604" i="4" s="1"/>
  <c r="G1604" i="4"/>
  <c r="H1604" i="4" l="1"/>
  <c r="R1603" i="4"/>
  <c r="X1604" i="4"/>
  <c r="V1603" i="4" l="1"/>
  <c r="J1604" i="4" s="1"/>
  <c r="Y1604" i="4" s="1"/>
  <c r="U1603" i="4"/>
  <c r="I1604" i="4" s="1"/>
  <c r="K1604" i="4" s="1"/>
  <c r="L1604" i="4" l="1"/>
  <c r="M1604" i="4" l="1"/>
  <c r="O1604" i="4" s="1"/>
  <c r="Q1604" i="4" l="1"/>
  <c r="T1604" i="4" s="1"/>
  <c r="F1605" i="4" s="1"/>
  <c r="N1605" i="4" s="1"/>
  <c r="S1604" i="4"/>
  <c r="G1605" i="4" s="1"/>
  <c r="X1605" i="4" l="1"/>
  <c r="R1604" i="4"/>
  <c r="U1604" i="4" s="1"/>
  <c r="I1605" i="4" s="1"/>
  <c r="K1605" i="4" s="1"/>
  <c r="H1605" i="4"/>
  <c r="L1605" i="4" l="1"/>
  <c r="M1605" i="4" s="1"/>
  <c r="O1605" i="4" s="1"/>
  <c r="V1604" i="4"/>
  <c r="J1605" i="4" s="1"/>
  <c r="Y1605" i="4" s="1"/>
  <c r="Q1605" i="4" l="1"/>
  <c r="T1605" i="4" s="1"/>
  <c r="F1606" i="4" s="1"/>
  <c r="N1606" i="4" s="1"/>
  <c r="S1605" i="4"/>
  <c r="G1606" i="4" s="1"/>
  <c r="X1606" i="4" l="1"/>
  <c r="R1605" i="4"/>
  <c r="V1605" i="4" s="1"/>
  <c r="J1606" i="4" s="1"/>
  <c r="Y1606" i="4" s="1"/>
  <c r="H1606" i="4"/>
  <c r="U1605" i="4"/>
  <c r="I1606" i="4" s="1"/>
  <c r="K1606" i="4" s="1"/>
  <c r="L1606" i="4" l="1"/>
  <c r="M1606" i="4" s="1"/>
  <c r="O1606" i="4" s="1"/>
  <c r="S1606" i="4" s="1"/>
  <c r="Q1606" i="4" l="1"/>
  <c r="T1606" i="4" s="1"/>
  <c r="F1607" i="4" s="1"/>
  <c r="N1607" i="4" s="1"/>
  <c r="G1607" i="4"/>
  <c r="H1607" i="4" l="1"/>
  <c r="R1606" i="4"/>
  <c r="V1606" i="4" s="1"/>
  <c r="J1607" i="4" s="1"/>
  <c r="Y1607" i="4" s="1"/>
  <c r="U1606" i="4"/>
  <c r="I1607" i="4" s="1"/>
  <c r="K1607" i="4" s="1"/>
  <c r="X1607" i="4"/>
  <c r="L1607" i="4" l="1"/>
  <c r="M1607" i="4" l="1"/>
  <c r="O1607" i="4" s="1"/>
  <c r="Q1607" i="4" l="1"/>
  <c r="T1607" i="4" s="1"/>
  <c r="F1608" i="4" s="1"/>
  <c r="N1608" i="4" s="1"/>
  <c r="S1607" i="4"/>
  <c r="G1608" i="4" s="1"/>
  <c r="R1607" i="4" l="1"/>
  <c r="V1607" i="4" s="1"/>
  <c r="J1608" i="4" s="1"/>
  <c r="Y1608" i="4" s="1"/>
  <c r="X1608" i="4"/>
  <c r="H1608" i="4"/>
  <c r="U1607" i="4"/>
  <c r="I1608" i="4" s="1"/>
  <c r="K1608" i="4" s="1"/>
  <c r="L1608" i="4" l="1"/>
  <c r="M1608" i="4" l="1"/>
  <c r="O1608" i="4" s="1"/>
  <c r="Q1608" i="4" l="1"/>
  <c r="T1608" i="4" s="1"/>
  <c r="F1609" i="4" s="1"/>
  <c r="N1609" i="4" s="1"/>
  <c r="S1608" i="4"/>
  <c r="G1609" i="4" s="1"/>
  <c r="U1608" i="4"/>
  <c r="I1609" i="4" s="1"/>
  <c r="H1609" i="4" l="1"/>
  <c r="X1609" i="4"/>
  <c r="K1609" i="4"/>
  <c r="R1608" i="4"/>
  <c r="V1608" i="4" s="1"/>
  <c r="J1609" i="4" s="1"/>
  <c r="Y1609" i="4" s="1"/>
  <c r="L1609" i="4"/>
  <c r="M1609" i="4" l="1"/>
  <c r="O1609" i="4" s="1"/>
  <c r="Q1609" i="4" l="1"/>
  <c r="T1609" i="4" s="1"/>
  <c r="F1610" i="4" s="1"/>
  <c r="N1610" i="4" s="1"/>
  <c r="S1609" i="4"/>
  <c r="G1610" i="4" s="1"/>
  <c r="U1609" i="4"/>
  <c r="I1610" i="4" s="1"/>
  <c r="K1610" i="4" l="1"/>
  <c r="R1609" i="4"/>
  <c r="V1609" i="4" s="1"/>
  <c r="J1610" i="4" s="1"/>
  <c r="Y1610" i="4" s="1"/>
  <c r="X1610" i="4"/>
  <c r="H1610" i="4"/>
  <c r="L1610" i="4"/>
  <c r="M1610" i="4" l="1"/>
  <c r="O1610" i="4" s="1"/>
  <c r="Q1610" i="4" l="1"/>
  <c r="T1610" i="4" s="1"/>
  <c r="F1611" i="4" s="1"/>
  <c r="N1611" i="4" s="1"/>
  <c r="S1610" i="4"/>
  <c r="G1611" i="4" s="1"/>
  <c r="H1611" i="4" l="1"/>
  <c r="X1611" i="4"/>
  <c r="R1610" i="4"/>
  <c r="V1610" i="4" s="1"/>
  <c r="J1611" i="4" s="1"/>
  <c r="Y1611" i="4" s="1"/>
  <c r="U1610" i="4"/>
  <c r="I1611" i="4" s="1"/>
  <c r="K1611" i="4" s="1"/>
  <c r="L1611" i="4" l="1"/>
  <c r="M1611" i="4" l="1"/>
  <c r="O1611" i="4" s="1"/>
  <c r="Q1611" i="4" l="1"/>
  <c r="T1611" i="4" s="1"/>
  <c r="F1612" i="4" s="1"/>
  <c r="N1612" i="4" s="1"/>
  <c r="S1611" i="4"/>
  <c r="G1612" i="4" s="1"/>
  <c r="R1611" i="4" l="1"/>
  <c r="V1611" i="4" s="1"/>
  <c r="J1612" i="4" s="1"/>
  <c r="Y1612" i="4" s="1"/>
  <c r="X1612" i="4"/>
  <c r="H1612" i="4"/>
  <c r="U1611" i="4"/>
  <c r="I1612" i="4" s="1"/>
  <c r="K1612" i="4" s="1"/>
  <c r="L1612" i="4" l="1"/>
  <c r="M1612" i="4" s="1"/>
  <c r="O1612" i="4" s="1"/>
  <c r="S1612" i="4" s="1"/>
  <c r="Q1612" i="4" l="1"/>
  <c r="T1612" i="4" s="1"/>
  <c r="F1613" i="4" s="1"/>
  <c r="N1613" i="4" s="1"/>
  <c r="G1613" i="4"/>
  <c r="H1613" i="4" l="1"/>
  <c r="R1612" i="4"/>
  <c r="U1612" i="4" s="1"/>
  <c r="I1613" i="4" s="1"/>
  <c r="K1613" i="4" s="1"/>
  <c r="X1613" i="4"/>
  <c r="V1612" i="4" l="1"/>
  <c r="J1613" i="4" s="1"/>
  <c r="Y1613" i="4" s="1"/>
  <c r="L1613" i="4"/>
  <c r="M1613" i="4" s="1"/>
  <c r="O1613" i="4" s="1"/>
  <c r="S1613" i="4" s="1"/>
  <c r="Q1613" i="4" l="1"/>
  <c r="T1613" i="4" s="1"/>
  <c r="F1614" i="4" s="1"/>
  <c r="N1614" i="4" s="1"/>
  <c r="G1614" i="4"/>
  <c r="H1614" i="4" l="1"/>
  <c r="R1613" i="4"/>
  <c r="X1614" i="4"/>
  <c r="V1613" i="4" l="1"/>
  <c r="J1614" i="4" s="1"/>
  <c r="Y1614" i="4" s="1"/>
  <c r="U1613" i="4"/>
  <c r="I1614" i="4" s="1"/>
  <c r="K1614" i="4" s="1"/>
  <c r="L1614" i="4" l="1"/>
  <c r="M1614" i="4" l="1"/>
  <c r="O1614" i="4" s="1"/>
  <c r="Q1614" i="4" l="1"/>
  <c r="T1614" i="4" s="1"/>
  <c r="F1615" i="4" s="1"/>
  <c r="N1615" i="4" s="1"/>
  <c r="S1614" i="4"/>
  <c r="G1615" i="4" s="1"/>
  <c r="U1614" i="4"/>
  <c r="I1615" i="4" s="1"/>
  <c r="X1615" i="4" l="1"/>
  <c r="K1615" i="4"/>
  <c r="R1614" i="4"/>
  <c r="V1614" i="4" s="1"/>
  <c r="J1615" i="4" s="1"/>
  <c r="Y1615" i="4" s="1"/>
  <c r="H1615" i="4"/>
  <c r="L1615" i="4"/>
  <c r="M1615" i="4" l="1"/>
  <c r="O1615" i="4" s="1"/>
  <c r="S1615" i="4" s="1"/>
  <c r="G1616" i="4" s="1"/>
  <c r="Q1615" i="4" l="1"/>
  <c r="T1615" i="4" s="1"/>
  <c r="F1616" i="4" s="1"/>
  <c r="N1616" i="4" s="1"/>
  <c r="U1615" i="4"/>
  <c r="I1616" i="4" s="1"/>
  <c r="K1616" i="4" l="1"/>
  <c r="R1615" i="4"/>
  <c r="V1615" i="4" s="1"/>
  <c r="J1616" i="4" s="1"/>
  <c r="Y1616" i="4" s="1"/>
  <c r="H1616" i="4"/>
  <c r="X1616" i="4"/>
  <c r="L1616" i="4"/>
  <c r="M1616" i="4" l="1"/>
  <c r="O1616" i="4" s="1"/>
  <c r="Q1616" i="4" l="1"/>
  <c r="T1616" i="4" s="1"/>
  <c r="F1617" i="4" s="1"/>
  <c r="N1617" i="4" s="1"/>
  <c r="S1616" i="4"/>
  <c r="G1617" i="4" s="1"/>
  <c r="U1616" i="4"/>
  <c r="I1617" i="4" s="1"/>
  <c r="K1617" i="4" l="1"/>
  <c r="R1616" i="4"/>
  <c r="V1616" i="4" s="1"/>
  <c r="J1617" i="4" s="1"/>
  <c r="Y1617" i="4" s="1"/>
  <c r="H1617" i="4"/>
  <c r="X1617" i="4"/>
  <c r="L1617" i="4"/>
  <c r="M1617" i="4" l="1"/>
  <c r="O1617" i="4" s="1"/>
  <c r="S1617" i="4" s="1"/>
  <c r="G1618" i="4" s="1"/>
  <c r="Q1617" i="4" l="1"/>
  <c r="T1617" i="4" s="1"/>
  <c r="F1618" i="4" s="1"/>
  <c r="N1618" i="4" s="1"/>
  <c r="R1617" i="4" l="1"/>
  <c r="U1617" i="4" s="1"/>
  <c r="I1618" i="4" s="1"/>
  <c r="K1618" i="4" s="1"/>
  <c r="X1618" i="4"/>
  <c r="H1618" i="4"/>
  <c r="L1618" i="4" l="1"/>
  <c r="M1618" i="4" s="1"/>
  <c r="O1618" i="4" s="1"/>
  <c r="V1617" i="4"/>
  <c r="J1618" i="4" s="1"/>
  <c r="Y1618" i="4" s="1"/>
  <c r="Q1618" i="4" l="1"/>
  <c r="T1618" i="4" s="1"/>
  <c r="F1619" i="4" s="1"/>
  <c r="N1619" i="4" s="1"/>
  <c r="S1618" i="4"/>
  <c r="G1619" i="4" s="1"/>
  <c r="H1619" i="4" l="1"/>
  <c r="R1618" i="4"/>
  <c r="V1618" i="4" s="1"/>
  <c r="J1619" i="4" s="1"/>
  <c r="Y1619" i="4" s="1"/>
  <c r="X1619" i="4"/>
  <c r="U1618" i="4"/>
  <c r="I1619" i="4" s="1"/>
  <c r="K1619" i="4" s="1"/>
  <c r="L1619" i="4" l="1"/>
  <c r="M1619" i="4" l="1"/>
  <c r="O1619" i="4" s="1"/>
  <c r="Q1619" i="4" l="1"/>
  <c r="T1619" i="4" s="1"/>
  <c r="F1620" i="4" s="1"/>
  <c r="N1620" i="4" s="1"/>
  <c r="S1619" i="4"/>
  <c r="G1620" i="4" s="1"/>
  <c r="R1619" i="4" l="1"/>
  <c r="V1619" i="4" s="1"/>
  <c r="J1620" i="4" s="1"/>
  <c r="Y1620" i="4" s="1"/>
  <c r="X1620" i="4"/>
  <c r="H1620" i="4"/>
  <c r="U1619" i="4"/>
  <c r="I1620" i="4" s="1"/>
  <c r="K1620" i="4" s="1"/>
  <c r="L1620" i="4" l="1"/>
  <c r="M1620" i="4" l="1"/>
  <c r="O1620" i="4" s="1"/>
  <c r="Q1620" i="4" l="1"/>
  <c r="T1620" i="4" s="1"/>
  <c r="F1621" i="4" s="1"/>
  <c r="N1621" i="4" s="1"/>
  <c r="S1620" i="4"/>
  <c r="G1621" i="4" s="1"/>
  <c r="H1621" i="4" l="1"/>
  <c r="R1620" i="4"/>
  <c r="V1620" i="4" s="1"/>
  <c r="J1621" i="4" s="1"/>
  <c r="Y1621" i="4" s="1"/>
  <c r="X1621" i="4"/>
  <c r="U1620" i="4"/>
  <c r="I1621" i="4" s="1"/>
  <c r="K1621" i="4" s="1"/>
  <c r="L1621" i="4" l="1"/>
  <c r="M1621" i="4" l="1"/>
  <c r="O1621" i="4" s="1"/>
  <c r="Q1621" i="4" l="1"/>
  <c r="T1621" i="4" s="1"/>
  <c r="F1622" i="4" s="1"/>
  <c r="N1622" i="4" s="1"/>
  <c r="S1621" i="4"/>
  <c r="G1622" i="4" s="1"/>
  <c r="X1622" i="4" l="1"/>
  <c r="H1622" i="4"/>
  <c r="R1621" i="4"/>
  <c r="U1621" i="4" s="1"/>
  <c r="I1622" i="4" s="1"/>
  <c r="K1622" i="4" s="1"/>
  <c r="V1621" i="4" l="1"/>
  <c r="J1622" i="4" s="1"/>
  <c r="Y1622" i="4" s="1"/>
  <c r="L1622" i="4"/>
  <c r="M1622" i="4" s="1"/>
  <c r="O1622" i="4" s="1"/>
  <c r="Q1622" i="4" l="1"/>
  <c r="R1622" i="4" s="1"/>
  <c r="U1622" i="4" s="1"/>
  <c r="I1623" i="4" s="1"/>
  <c r="S1622" i="4"/>
  <c r="G1623" i="4" s="1"/>
  <c r="T1622" i="4" l="1"/>
  <c r="F1623" i="4" s="1"/>
  <c r="N1623" i="4" s="1"/>
  <c r="V1622" i="4"/>
  <c r="J1623" i="4" s="1"/>
  <c r="L1623" i="4"/>
  <c r="K1623" i="4" l="1"/>
  <c r="M1623" i="4" s="1"/>
  <c r="O1623" i="4" s="1"/>
  <c r="Q1623" i="4" s="1"/>
  <c r="T1623" i="4" s="1"/>
  <c r="F1624" i="4" s="1"/>
  <c r="N1624" i="4" s="1"/>
  <c r="X1623" i="4"/>
  <c r="H1623" i="4"/>
  <c r="Y1623" i="4"/>
  <c r="S1623" i="4" l="1"/>
  <c r="G1624" i="4" s="1"/>
  <c r="X1624" i="4" s="1"/>
  <c r="H1624" i="4"/>
  <c r="R1623" i="4"/>
  <c r="U1623" i="4" s="1"/>
  <c r="I1624" i="4" s="1"/>
  <c r="K1624" i="4" s="1"/>
  <c r="V1623" i="4" l="1"/>
  <c r="J1624" i="4" s="1"/>
  <c r="Y1624" i="4" s="1"/>
  <c r="L1624" i="4"/>
  <c r="M1624" i="4" l="1"/>
  <c r="O1624" i="4" s="1"/>
  <c r="Q1624" i="4" l="1"/>
  <c r="T1624" i="4" s="1"/>
  <c r="F1625" i="4" s="1"/>
  <c r="N1625" i="4" s="1"/>
  <c r="S1624" i="4"/>
  <c r="G1625" i="4" s="1"/>
  <c r="H1625" i="4" l="1"/>
  <c r="R1624" i="4"/>
  <c r="U1624" i="4" s="1"/>
  <c r="I1625" i="4" s="1"/>
  <c r="K1625" i="4" s="1"/>
  <c r="X1625" i="4"/>
  <c r="L1625" i="4" l="1"/>
  <c r="M1625" i="4" s="1"/>
  <c r="O1625" i="4" s="1"/>
  <c r="V1624" i="4"/>
  <c r="J1625" i="4" s="1"/>
  <c r="Y1625" i="4" s="1"/>
  <c r="Q1625" i="4" l="1"/>
  <c r="T1625" i="4" s="1"/>
  <c r="F1626" i="4" s="1"/>
  <c r="N1626" i="4" s="1"/>
  <c r="S1625" i="4"/>
  <c r="G1626" i="4" s="1"/>
  <c r="U1625" i="4"/>
  <c r="I1626" i="4" s="1"/>
  <c r="R1625" i="4" l="1"/>
  <c r="V1625" i="4" s="1"/>
  <c r="J1626" i="4" s="1"/>
  <c r="Y1626" i="4" s="1"/>
  <c r="X1626" i="4"/>
  <c r="H1626" i="4"/>
  <c r="K1626" i="4"/>
  <c r="L1626" i="4"/>
  <c r="M1626" i="4" l="1"/>
  <c r="O1626" i="4" s="1"/>
  <c r="S1626" i="4" s="1"/>
  <c r="G1627" i="4" s="1"/>
  <c r="Q1626" i="4" l="1"/>
  <c r="T1626" i="4" s="1"/>
  <c r="F1627" i="4" s="1"/>
  <c r="N1627" i="4" s="1"/>
  <c r="X1627" i="4" l="1"/>
  <c r="R1626" i="4"/>
  <c r="U1626" i="4" s="1"/>
  <c r="I1627" i="4" s="1"/>
  <c r="K1627" i="4" s="1"/>
  <c r="H1627" i="4"/>
  <c r="L1627" i="4" l="1"/>
  <c r="M1627" i="4" s="1"/>
  <c r="O1627" i="4" s="1"/>
  <c r="S1627" i="4" s="1"/>
  <c r="G1628" i="4" s="1"/>
  <c r="V1626" i="4"/>
  <c r="J1627" i="4" s="1"/>
  <c r="Y1627" i="4" s="1"/>
  <c r="Q1627" i="4" l="1"/>
  <c r="T1627" i="4" s="1"/>
  <c r="F1628" i="4" s="1"/>
  <c r="N1628" i="4" s="1"/>
  <c r="H1628" i="4" l="1"/>
  <c r="X1628" i="4"/>
  <c r="R1627" i="4"/>
  <c r="V1627" i="4" s="1"/>
  <c r="J1628" i="4" s="1"/>
  <c r="Y1628" i="4" s="1"/>
  <c r="U1627" i="4"/>
  <c r="I1628" i="4" s="1"/>
  <c r="K1628" i="4" s="1"/>
  <c r="L1628" i="4" l="1"/>
  <c r="M1628" i="4" s="1"/>
  <c r="O1628" i="4" s="1"/>
  <c r="S1628" i="4" s="1"/>
  <c r="Q1628" i="4" l="1"/>
  <c r="T1628" i="4" s="1"/>
  <c r="F1629" i="4" s="1"/>
  <c r="N1629" i="4" s="1"/>
  <c r="G1629" i="4"/>
  <c r="H1629" i="4" l="1"/>
  <c r="R1628" i="4"/>
  <c r="X1629" i="4"/>
  <c r="V1628" i="4" l="1"/>
  <c r="J1629" i="4" s="1"/>
  <c r="Y1629" i="4" s="1"/>
  <c r="U1628" i="4"/>
  <c r="I1629" i="4" s="1"/>
  <c r="K1629" i="4" s="1"/>
  <c r="L1629" i="4" l="1"/>
  <c r="M1629" i="4" s="1"/>
  <c r="O1629" i="4" s="1"/>
  <c r="S1629" i="4" s="1"/>
  <c r="Q1629" i="4" l="1"/>
  <c r="T1629" i="4" s="1"/>
  <c r="F1630" i="4" s="1"/>
  <c r="N1630" i="4" s="1"/>
  <c r="G1630" i="4"/>
  <c r="H1630" i="4" l="1"/>
  <c r="R1629" i="4"/>
  <c r="V1629" i="4" s="1"/>
  <c r="J1630" i="4" s="1"/>
  <c r="Y1630" i="4" s="1"/>
  <c r="U1629" i="4"/>
  <c r="I1630" i="4" s="1"/>
  <c r="K1630" i="4" s="1"/>
  <c r="X1630" i="4"/>
  <c r="L1630" i="4" l="1"/>
  <c r="M1630" i="4" l="1"/>
  <c r="O1630" i="4" s="1"/>
  <c r="Q1630" i="4" l="1"/>
  <c r="T1630" i="4" s="1"/>
  <c r="F1631" i="4" s="1"/>
  <c r="N1631" i="4" s="1"/>
  <c r="S1630" i="4"/>
  <c r="G1631" i="4" s="1"/>
  <c r="U1630" i="4"/>
  <c r="I1631" i="4" s="1"/>
  <c r="H1631" i="4" l="1"/>
  <c r="K1631" i="4"/>
  <c r="X1631" i="4"/>
  <c r="R1630" i="4"/>
  <c r="V1630" i="4" s="1"/>
  <c r="J1631" i="4" s="1"/>
  <c r="Y1631" i="4" s="1"/>
  <c r="L1631" i="4"/>
  <c r="M1631" i="4" l="1"/>
  <c r="O1631" i="4" s="1"/>
  <c r="S1631" i="4" s="1"/>
  <c r="G1632" i="4" s="1"/>
  <c r="Q1631" i="4" l="1"/>
  <c r="T1631" i="4" s="1"/>
  <c r="F1632" i="4" s="1"/>
  <c r="N1632" i="4" s="1"/>
  <c r="X1632" i="4" l="1"/>
  <c r="R1631" i="4"/>
  <c r="V1631" i="4" s="1"/>
  <c r="J1632" i="4" s="1"/>
  <c r="Y1632" i="4" s="1"/>
  <c r="H1632" i="4"/>
  <c r="U1631" i="4"/>
  <c r="I1632" i="4" s="1"/>
  <c r="K1632" i="4" s="1"/>
  <c r="L1632" i="4" l="1"/>
  <c r="M1632" i="4" s="1"/>
  <c r="O1632" i="4" s="1"/>
  <c r="S1632" i="4" s="1"/>
  <c r="Q1632" i="4" l="1"/>
  <c r="T1632" i="4" s="1"/>
  <c r="F1633" i="4" s="1"/>
  <c r="N1633" i="4" s="1"/>
  <c r="G1633" i="4"/>
  <c r="H1633" i="4" l="1"/>
  <c r="R1632" i="4"/>
  <c r="X1633" i="4"/>
  <c r="V1632" i="4" l="1"/>
  <c r="J1633" i="4" s="1"/>
  <c r="Y1633" i="4" s="1"/>
  <c r="U1632" i="4"/>
  <c r="I1633" i="4" s="1"/>
  <c r="K1633" i="4" s="1"/>
  <c r="L1633" i="4" l="1"/>
  <c r="M1633" i="4" l="1"/>
  <c r="O1633" i="4" s="1"/>
  <c r="Q1633" i="4" l="1"/>
  <c r="T1633" i="4" s="1"/>
  <c r="F1634" i="4" s="1"/>
  <c r="N1634" i="4" s="1"/>
  <c r="S1633" i="4"/>
  <c r="G1634" i="4" s="1"/>
  <c r="H1634" i="4" l="1"/>
  <c r="R1633" i="4"/>
  <c r="V1633" i="4" s="1"/>
  <c r="J1634" i="4" s="1"/>
  <c r="Y1634" i="4" s="1"/>
  <c r="X1634" i="4"/>
  <c r="U1633" i="4"/>
  <c r="I1634" i="4" s="1"/>
  <c r="K1634" i="4" s="1"/>
  <c r="L1634" i="4" l="1"/>
  <c r="M1634" i="4" s="1"/>
  <c r="O1634" i="4" s="1"/>
  <c r="S1634" i="4" s="1"/>
  <c r="Q1634" i="4" l="1"/>
  <c r="T1634" i="4" s="1"/>
  <c r="F1635" i="4" s="1"/>
  <c r="N1635" i="4" s="1"/>
  <c r="G1635" i="4"/>
  <c r="H1635" i="4" l="1"/>
  <c r="R1634" i="4"/>
  <c r="V1634" i="4" s="1"/>
  <c r="J1635" i="4" s="1"/>
  <c r="Y1635" i="4" s="1"/>
  <c r="U1634" i="4"/>
  <c r="I1635" i="4" s="1"/>
  <c r="K1635" i="4" s="1"/>
  <c r="X1635" i="4"/>
  <c r="L1635" i="4" l="1"/>
  <c r="M1635" i="4" s="1"/>
  <c r="O1635" i="4" s="1"/>
  <c r="S1635" i="4" s="1"/>
  <c r="Q1635" i="4" l="1"/>
  <c r="T1635" i="4" s="1"/>
  <c r="F1636" i="4" s="1"/>
  <c r="N1636" i="4" s="1"/>
  <c r="G1636" i="4"/>
  <c r="H1636" i="4" l="1"/>
  <c r="R1635" i="4"/>
  <c r="X1636" i="4"/>
  <c r="V1635" i="4" l="1"/>
  <c r="J1636" i="4" s="1"/>
  <c r="Y1636" i="4" s="1"/>
  <c r="U1635" i="4"/>
  <c r="I1636" i="4" s="1"/>
  <c r="K1636" i="4" s="1"/>
  <c r="L1636" i="4" l="1"/>
  <c r="M1636" i="4" l="1"/>
  <c r="O1636" i="4" s="1"/>
  <c r="Q1636" i="4" l="1"/>
  <c r="T1636" i="4" s="1"/>
  <c r="F1637" i="4" s="1"/>
  <c r="N1637" i="4" s="1"/>
  <c r="S1636" i="4"/>
  <c r="G1637" i="4" s="1"/>
  <c r="R1636" i="4" l="1"/>
  <c r="U1636" i="4" s="1"/>
  <c r="I1637" i="4" s="1"/>
  <c r="K1637" i="4" s="1"/>
  <c r="H1637" i="4"/>
  <c r="X1637" i="4"/>
  <c r="L1637" i="4" l="1"/>
  <c r="M1637" i="4" s="1"/>
  <c r="O1637" i="4" s="1"/>
  <c r="S1637" i="4" s="1"/>
  <c r="V1636" i="4"/>
  <c r="J1637" i="4" s="1"/>
  <c r="Y1637" i="4" s="1"/>
  <c r="Q1637" i="4" l="1"/>
  <c r="T1637" i="4" s="1"/>
  <c r="F1638" i="4" s="1"/>
  <c r="N1638" i="4" s="1"/>
  <c r="G1638" i="4"/>
  <c r="H1638" i="4" l="1"/>
  <c r="R1637" i="4"/>
  <c r="X1638" i="4"/>
  <c r="V1637" i="4" l="1"/>
  <c r="J1638" i="4" s="1"/>
  <c r="Y1638" i="4" s="1"/>
  <c r="U1637" i="4"/>
  <c r="I1638" i="4" s="1"/>
  <c r="K1638" i="4" s="1"/>
  <c r="L1638" i="4" l="1"/>
  <c r="M1638" i="4" s="1"/>
  <c r="O1638" i="4" s="1"/>
  <c r="S1638" i="4" s="1"/>
  <c r="Q1638" i="4" l="1"/>
  <c r="T1638" i="4" s="1"/>
  <c r="F1639" i="4" s="1"/>
  <c r="N1639" i="4" s="1"/>
  <c r="G1639" i="4"/>
  <c r="H1639" i="4" l="1"/>
  <c r="R1638" i="4"/>
  <c r="U1638" i="4" s="1"/>
  <c r="I1639" i="4" s="1"/>
  <c r="K1639" i="4" s="1"/>
  <c r="X1639" i="4"/>
  <c r="V1638" i="4" l="1"/>
  <c r="J1639" i="4" s="1"/>
  <c r="Y1639" i="4" s="1"/>
  <c r="L1639" i="4"/>
  <c r="M1639" i="4" s="1"/>
  <c r="O1639" i="4" s="1"/>
  <c r="S1639" i="4" s="1"/>
  <c r="Q1639" i="4" l="1"/>
  <c r="T1639" i="4" s="1"/>
  <c r="F1640" i="4" s="1"/>
  <c r="N1640" i="4" s="1"/>
  <c r="G1640" i="4"/>
  <c r="H1640" i="4" l="1"/>
  <c r="R1639" i="4"/>
  <c r="U1639" i="4" s="1"/>
  <c r="I1640" i="4" s="1"/>
  <c r="K1640" i="4" s="1"/>
  <c r="X1640" i="4"/>
  <c r="V1639" i="4" l="1"/>
  <c r="J1640" i="4" s="1"/>
  <c r="Y1640" i="4" s="1"/>
  <c r="L1640" i="4"/>
  <c r="M1640" i="4" l="1"/>
  <c r="O1640" i="4" s="1"/>
  <c r="Q1640" i="4" l="1"/>
  <c r="T1640" i="4" s="1"/>
  <c r="F1641" i="4" s="1"/>
  <c r="N1641" i="4" s="1"/>
  <c r="S1640" i="4"/>
  <c r="G1641" i="4" s="1"/>
  <c r="H1641" i="4" l="1"/>
  <c r="X1641" i="4"/>
  <c r="R1640" i="4"/>
  <c r="V1640" i="4" s="1"/>
  <c r="J1641" i="4" s="1"/>
  <c r="Y1641" i="4" s="1"/>
  <c r="U1640" i="4"/>
  <c r="I1641" i="4" s="1"/>
  <c r="K1641" i="4" s="1"/>
  <c r="L1641" i="4" l="1"/>
  <c r="M1641" i="4" l="1"/>
  <c r="O1641" i="4" s="1"/>
  <c r="Q1641" i="4" l="1"/>
  <c r="T1641" i="4" s="1"/>
  <c r="F1642" i="4" s="1"/>
  <c r="N1642" i="4" s="1"/>
  <c r="S1641" i="4"/>
  <c r="G1642" i="4" s="1"/>
  <c r="U1641" i="4"/>
  <c r="I1642" i="4" s="1"/>
  <c r="R1641" i="4" l="1"/>
  <c r="V1641" i="4" s="1"/>
  <c r="J1642" i="4" s="1"/>
  <c r="Y1642" i="4" s="1"/>
  <c r="K1642" i="4"/>
  <c r="X1642" i="4"/>
  <c r="H1642" i="4"/>
  <c r="L1642" i="4"/>
  <c r="M1642" i="4" l="1"/>
  <c r="O1642" i="4" s="1"/>
  <c r="Q1642" i="4" l="1"/>
  <c r="T1642" i="4" s="1"/>
  <c r="F1643" i="4" s="1"/>
  <c r="N1643" i="4" s="1"/>
  <c r="S1642" i="4"/>
  <c r="G1643" i="4" s="1"/>
  <c r="U1642" i="4"/>
  <c r="I1643" i="4" s="1"/>
  <c r="K1643" i="4" l="1"/>
  <c r="X1643" i="4"/>
  <c r="R1642" i="4"/>
  <c r="V1642" i="4" s="1"/>
  <c r="J1643" i="4" s="1"/>
  <c r="Y1643" i="4" s="1"/>
  <c r="H1643" i="4"/>
  <c r="L1643" i="4"/>
  <c r="M1643" i="4" l="1"/>
  <c r="O1643" i="4" s="1"/>
  <c r="S1643" i="4" s="1"/>
  <c r="G1644" i="4" s="1"/>
  <c r="Q1643" i="4" l="1"/>
  <c r="T1643" i="4" s="1"/>
  <c r="F1644" i="4" s="1"/>
  <c r="N1644" i="4" s="1"/>
  <c r="U1643" i="4"/>
  <c r="I1644" i="4" s="1"/>
  <c r="K1644" i="4" l="1"/>
  <c r="R1643" i="4"/>
  <c r="V1643" i="4" s="1"/>
  <c r="J1644" i="4" s="1"/>
  <c r="Y1644" i="4" s="1"/>
  <c r="H1644" i="4"/>
  <c r="X1644" i="4"/>
  <c r="L1644" i="4"/>
  <c r="M1644" i="4" l="1"/>
  <c r="O1644" i="4" s="1"/>
  <c r="Q1644" i="4" l="1"/>
  <c r="T1644" i="4" s="1"/>
  <c r="F1645" i="4" s="1"/>
  <c r="N1645" i="4" s="1"/>
  <c r="S1644" i="4"/>
  <c r="G1645" i="4" s="1"/>
  <c r="H1645" i="4" l="1"/>
  <c r="R1644" i="4"/>
  <c r="V1644" i="4" s="1"/>
  <c r="J1645" i="4" s="1"/>
  <c r="Y1645" i="4" s="1"/>
  <c r="X1645" i="4"/>
  <c r="U1644" i="4"/>
  <c r="I1645" i="4" s="1"/>
  <c r="K1645" i="4" s="1"/>
  <c r="L1645" i="4" l="1"/>
  <c r="M1645" i="4" s="1"/>
  <c r="O1645" i="4" s="1"/>
  <c r="S1645" i="4" s="1"/>
  <c r="Q1645" i="4" l="1"/>
  <c r="T1645" i="4" s="1"/>
  <c r="F1646" i="4" s="1"/>
  <c r="N1646" i="4" s="1"/>
  <c r="G1646" i="4"/>
  <c r="H1646" i="4" l="1"/>
  <c r="R1645" i="4"/>
  <c r="U1645" i="4" s="1"/>
  <c r="I1646" i="4" s="1"/>
  <c r="K1646" i="4" s="1"/>
  <c r="X1646" i="4"/>
  <c r="V1645" i="4" l="1"/>
  <c r="J1646" i="4" s="1"/>
  <c r="Y1646" i="4" s="1"/>
  <c r="L1646" i="4"/>
  <c r="M1646" i="4" l="1"/>
  <c r="O1646" i="4" s="1"/>
  <c r="S1646" i="4" l="1"/>
  <c r="G1647" i="4" s="1"/>
  <c r="Q1646" i="4"/>
  <c r="T1646" i="4" s="1"/>
  <c r="F1647" i="4" s="1"/>
  <c r="N1647" i="4" s="1"/>
  <c r="H1647" i="4" l="1"/>
  <c r="R1646" i="4"/>
  <c r="V1646" i="4" s="1"/>
  <c r="J1647" i="4" s="1"/>
  <c r="Y1647" i="4" s="1"/>
  <c r="X1647" i="4"/>
  <c r="U1646" i="4"/>
  <c r="I1647" i="4" s="1"/>
  <c r="K1647" i="4" s="1"/>
  <c r="L1647" i="4" l="1"/>
  <c r="M1647" i="4" l="1"/>
  <c r="O1647" i="4" s="1"/>
  <c r="S1647" i="4" l="1"/>
  <c r="G1648" i="4" s="1"/>
  <c r="Q1647" i="4"/>
  <c r="T1647" i="4" s="1"/>
  <c r="F1648" i="4" s="1"/>
  <c r="N1648" i="4" s="1"/>
  <c r="H1648" i="4" l="1"/>
  <c r="X1648" i="4"/>
  <c r="R1647" i="4"/>
  <c r="V1647" i="4" s="1"/>
  <c r="J1648" i="4" s="1"/>
  <c r="Y1648" i="4" s="1"/>
  <c r="U1647" i="4"/>
  <c r="I1648" i="4" s="1"/>
  <c r="K1648" i="4" s="1"/>
  <c r="L1648" i="4" l="1"/>
  <c r="M1648" i="4" s="1"/>
  <c r="O1648" i="4" s="1"/>
  <c r="S1648" i="4" s="1"/>
  <c r="Q1648" i="4" l="1"/>
  <c r="T1648" i="4" s="1"/>
  <c r="F1649" i="4" s="1"/>
  <c r="N1649" i="4" s="1"/>
  <c r="G1649" i="4"/>
  <c r="H1649" i="4" l="1"/>
  <c r="R1648" i="4"/>
  <c r="X1649" i="4"/>
  <c r="V1648" i="4" l="1"/>
  <c r="J1649" i="4" s="1"/>
  <c r="Y1649" i="4" s="1"/>
  <c r="U1648" i="4"/>
  <c r="I1649" i="4" s="1"/>
  <c r="K1649" i="4" s="1"/>
  <c r="L1649" i="4" l="1"/>
  <c r="M1649" i="4" l="1"/>
  <c r="O1649" i="4" s="1"/>
  <c r="S1649" i="4" l="1"/>
  <c r="G1650" i="4" s="1"/>
  <c r="Q1649" i="4"/>
  <c r="T1649" i="4" s="1"/>
  <c r="F1650" i="4" s="1"/>
  <c r="N1650" i="4" s="1"/>
  <c r="H1650" i="4" l="1"/>
  <c r="X1650" i="4"/>
  <c r="R1649" i="4"/>
  <c r="V1649" i="4" s="1"/>
  <c r="J1650" i="4" s="1"/>
  <c r="Y1650" i="4" s="1"/>
  <c r="U1649" i="4"/>
  <c r="I1650" i="4" s="1"/>
  <c r="K1650" i="4" s="1"/>
  <c r="L1650" i="4" l="1"/>
  <c r="M1650" i="4" l="1"/>
  <c r="O1650" i="4" s="1"/>
  <c r="Q1650" i="4" l="1"/>
  <c r="T1650" i="4" s="1"/>
  <c r="F1651" i="4" s="1"/>
  <c r="N1651" i="4" s="1"/>
  <c r="S1650" i="4"/>
  <c r="G1651" i="4" s="1"/>
  <c r="U1650" i="4"/>
  <c r="I1651" i="4" s="1"/>
  <c r="H1651" i="4" l="1"/>
  <c r="K1651" i="4"/>
  <c r="R1650" i="4"/>
  <c r="V1650" i="4" s="1"/>
  <c r="J1651" i="4" s="1"/>
  <c r="Y1651" i="4" s="1"/>
  <c r="X1651" i="4"/>
  <c r="L1651" i="4"/>
  <c r="M1651" i="4" l="1"/>
  <c r="O1651" i="4" s="1"/>
  <c r="S1651" i="4" s="1"/>
  <c r="G1652" i="4" s="1"/>
  <c r="Q1651" i="4" l="1"/>
  <c r="T1651" i="4" s="1"/>
  <c r="F1652" i="4" s="1"/>
  <c r="N1652" i="4" s="1"/>
  <c r="U1651" i="4"/>
  <c r="I1652" i="4" s="1"/>
  <c r="K1652" i="4" l="1"/>
  <c r="R1651" i="4"/>
  <c r="V1651" i="4" s="1"/>
  <c r="J1652" i="4" s="1"/>
  <c r="Y1652" i="4" s="1"/>
  <c r="H1652" i="4"/>
  <c r="X1652" i="4"/>
  <c r="L1652" i="4"/>
  <c r="M1652" i="4" l="1"/>
  <c r="O1652" i="4" s="1"/>
  <c r="S1652" i="4" s="1"/>
  <c r="G1653" i="4" s="1"/>
  <c r="Q1652" i="4" l="1"/>
  <c r="T1652" i="4" s="1"/>
  <c r="F1653" i="4" s="1"/>
  <c r="N1653" i="4" s="1"/>
  <c r="X1653" i="4" l="1"/>
  <c r="R1652" i="4"/>
  <c r="V1652" i="4" s="1"/>
  <c r="J1653" i="4" s="1"/>
  <c r="Y1653" i="4" s="1"/>
  <c r="H1653" i="4"/>
  <c r="U1652" i="4"/>
  <c r="I1653" i="4" s="1"/>
  <c r="K1653" i="4" s="1"/>
  <c r="L1653" i="4" l="1"/>
  <c r="M1653" i="4" s="1"/>
  <c r="O1653" i="4" s="1"/>
  <c r="S1653" i="4" s="1"/>
  <c r="Q1653" i="4" l="1"/>
  <c r="T1653" i="4" s="1"/>
  <c r="F1654" i="4" s="1"/>
  <c r="N1654" i="4" s="1"/>
  <c r="G1654" i="4"/>
  <c r="H1654" i="4" l="1"/>
  <c r="R1653" i="4"/>
  <c r="V1653" i="4" s="1"/>
  <c r="J1654" i="4" s="1"/>
  <c r="Y1654" i="4" s="1"/>
  <c r="U1653" i="4"/>
  <c r="I1654" i="4" s="1"/>
  <c r="K1654" i="4" s="1"/>
  <c r="X1654" i="4"/>
  <c r="L1654" i="4" l="1"/>
  <c r="M1654" i="4" l="1"/>
  <c r="O1654" i="4" s="1"/>
  <c r="Q1654" i="4" l="1"/>
  <c r="T1654" i="4" s="1"/>
  <c r="F1655" i="4" s="1"/>
  <c r="N1655" i="4" s="1"/>
  <c r="S1654" i="4"/>
  <c r="G1655" i="4" s="1"/>
  <c r="U1654" i="4"/>
  <c r="I1655" i="4" s="1"/>
  <c r="K1655" i="4" l="1"/>
  <c r="R1654" i="4"/>
  <c r="V1654" i="4" s="1"/>
  <c r="J1655" i="4" s="1"/>
  <c r="Y1655" i="4" s="1"/>
  <c r="X1655" i="4"/>
  <c r="H1655" i="4"/>
  <c r="L1655" i="4"/>
  <c r="M1655" i="4" l="1"/>
  <c r="O1655" i="4" s="1"/>
  <c r="Q1655" i="4" l="1"/>
  <c r="T1655" i="4" s="1"/>
  <c r="F1656" i="4" s="1"/>
  <c r="N1656" i="4" s="1"/>
  <c r="S1655" i="4"/>
  <c r="G1656" i="4" s="1"/>
  <c r="X1656" i="4" l="1"/>
  <c r="H1656" i="4"/>
  <c r="R1655" i="4"/>
  <c r="U1655" i="4" s="1"/>
  <c r="I1656" i="4" s="1"/>
  <c r="K1656" i="4" s="1"/>
  <c r="V1655" i="4" l="1"/>
  <c r="J1656" i="4" s="1"/>
  <c r="Y1656" i="4" s="1"/>
  <c r="L1656" i="4"/>
  <c r="M1656" i="4" s="1"/>
  <c r="O1656" i="4" s="1"/>
  <c r="S1656" i="4" l="1"/>
  <c r="G1657" i="4" s="1"/>
  <c r="Q1656" i="4"/>
  <c r="T1656" i="4" s="1"/>
  <c r="F1657" i="4" s="1"/>
  <c r="N1657" i="4" s="1"/>
  <c r="U1656" i="4"/>
  <c r="I1657" i="4" s="1"/>
  <c r="H1657" i="4" l="1"/>
  <c r="K1657" i="4"/>
  <c r="R1656" i="4"/>
  <c r="V1656" i="4" s="1"/>
  <c r="J1657" i="4" s="1"/>
  <c r="Y1657" i="4" s="1"/>
  <c r="X1657" i="4"/>
  <c r="L1657" i="4"/>
  <c r="M1657" i="4" l="1"/>
  <c r="O1657" i="4" s="1"/>
  <c r="S1657" i="4" s="1"/>
  <c r="G1658" i="4" s="1"/>
  <c r="Q1657" i="4" l="1"/>
  <c r="T1657" i="4" s="1"/>
  <c r="F1658" i="4" s="1"/>
  <c r="N1658" i="4" s="1"/>
  <c r="X1658" i="4" l="1"/>
  <c r="R1657" i="4"/>
  <c r="V1657" i="4" s="1"/>
  <c r="J1658" i="4" s="1"/>
  <c r="Y1658" i="4" s="1"/>
  <c r="H1658" i="4"/>
  <c r="U1657" i="4"/>
  <c r="I1658" i="4" s="1"/>
  <c r="K1658" i="4" s="1"/>
  <c r="L1658" i="4" l="1"/>
  <c r="M1658" i="4" s="1"/>
  <c r="O1658" i="4" s="1"/>
  <c r="S1658" i="4" s="1"/>
  <c r="Q1658" i="4" l="1"/>
  <c r="T1658" i="4" s="1"/>
  <c r="F1659" i="4" s="1"/>
  <c r="N1659" i="4" s="1"/>
  <c r="G1659" i="4"/>
  <c r="H1659" i="4" l="1"/>
  <c r="R1658" i="4"/>
  <c r="U1658" i="4" s="1"/>
  <c r="I1659" i="4" s="1"/>
  <c r="K1659" i="4" s="1"/>
  <c r="X1659" i="4"/>
  <c r="V1658" i="4" l="1"/>
  <c r="J1659" i="4" s="1"/>
  <c r="Y1659" i="4" s="1"/>
  <c r="L1659" i="4"/>
  <c r="M1659" i="4" l="1"/>
  <c r="O1659" i="4" s="1"/>
  <c r="Q1659" i="4" l="1"/>
  <c r="T1659" i="4" s="1"/>
  <c r="F1660" i="4" s="1"/>
  <c r="N1660" i="4" s="1"/>
  <c r="S1659" i="4"/>
  <c r="G1660" i="4" s="1"/>
  <c r="U1659" i="4"/>
  <c r="I1660" i="4" s="1"/>
  <c r="X1660" i="4" l="1"/>
  <c r="K1660" i="4"/>
  <c r="H1660" i="4"/>
  <c r="R1659" i="4"/>
  <c r="V1659" i="4" s="1"/>
  <c r="J1660" i="4" s="1"/>
  <c r="Y1660" i="4" s="1"/>
  <c r="L1660" i="4"/>
  <c r="M1660" i="4" l="1"/>
  <c r="O1660" i="4" s="1"/>
  <c r="S1660" i="4" s="1"/>
  <c r="G1661" i="4" s="1"/>
  <c r="Q1660" i="4" l="1"/>
  <c r="T1660" i="4" s="1"/>
  <c r="F1661" i="4" s="1"/>
  <c r="N1661" i="4" s="1"/>
  <c r="X1661" i="4" l="1"/>
  <c r="R1660" i="4"/>
  <c r="V1660" i="4" s="1"/>
  <c r="J1661" i="4" s="1"/>
  <c r="Y1661" i="4" s="1"/>
  <c r="H1661" i="4"/>
  <c r="U1660" i="4"/>
  <c r="I1661" i="4" s="1"/>
  <c r="K1661" i="4" s="1"/>
  <c r="L1661" i="4" l="1"/>
  <c r="M1661" i="4" l="1"/>
  <c r="O1661" i="4" s="1"/>
  <c r="Q1661" i="4" l="1"/>
  <c r="T1661" i="4" s="1"/>
  <c r="F1662" i="4" s="1"/>
  <c r="N1662" i="4" s="1"/>
  <c r="S1661" i="4"/>
  <c r="G1662" i="4" s="1"/>
  <c r="X1662" i="4" l="1"/>
  <c r="H1662" i="4"/>
  <c r="R1661" i="4"/>
  <c r="U1661" i="4" s="1"/>
  <c r="I1662" i="4" s="1"/>
  <c r="K1662" i="4" s="1"/>
  <c r="V1661" i="4" l="1"/>
  <c r="J1662" i="4" s="1"/>
  <c r="Y1662" i="4" s="1"/>
  <c r="L1662" i="4"/>
  <c r="M1662" i="4" s="1"/>
  <c r="O1662" i="4" s="1"/>
  <c r="Q1662" i="4" l="1"/>
  <c r="T1662" i="4" s="1"/>
  <c r="F1663" i="4" s="1"/>
  <c r="N1663" i="4" s="1"/>
  <c r="S1662" i="4"/>
  <c r="G1663" i="4" s="1"/>
  <c r="R1662" i="4" l="1"/>
  <c r="U1662" i="4" s="1"/>
  <c r="I1663" i="4" s="1"/>
  <c r="K1663" i="4" s="1"/>
  <c r="X1663" i="4"/>
  <c r="H1663" i="4"/>
  <c r="L1663" i="4" l="1"/>
  <c r="M1663" i="4" s="1"/>
  <c r="O1663" i="4" s="1"/>
  <c r="V1662" i="4"/>
  <c r="J1663" i="4" s="1"/>
  <c r="Y1663" i="4" s="1"/>
  <c r="Q1663" i="4" l="1"/>
  <c r="T1663" i="4" s="1"/>
  <c r="F1664" i="4" s="1"/>
  <c r="N1664" i="4" s="1"/>
  <c r="S1663" i="4"/>
  <c r="G1664" i="4" s="1"/>
  <c r="X1664" i="4" l="1"/>
  <c r="R1663" i="4"/>
  <c r="V1663" i="4" s="1"/>
  <c r="J1664" i="4" s="1"/>
  <c r="Y1664" i="4" s="1"/>
  <c r="H1664" i="4"/>
  <c r="U1663" i="4"/>
  <c r="I1664" i="4" s="1"/>
  <c r="K1664" i="4" s="1"/>
  <c r="L1664" i="4" l="1"/>
  <c r="M1664" i="4" l="1"/>
  <c r="O1664" i="4" s="1"/>
  <c r="Q1664" i="4" l="1"/>
  <c r="T1664" i="4" s="1"/>
  <c r="F1665" i="4" s="1"/>
  <c r="N1665" i="4" s="1"/>
  <c r="S1664" i="4"/>
  <c r="G1665" i="4" s="1"/>
  <c r="R1664" i="4" l="1"/>
  <c r="V1664" i="4" s="1"/>
  <c r="J1665" i="4" s="1"/>
  <c r="Y1665" i="4" s="1"/>
  <c r="H1665" i="4"/>
  <c r="X1665" i="4"/>
  <c r="U1664" i="4"/>
  <c r="I1665" i="4" s="1"/>
  <c r="K1665" i="4" s="1"/>
  <c r="L1665" i="4" l="1"/>
  <c r="M1665" i="4" l="1"/>
  <c r="O1665" i="4" s="1"/>
  <c r="Q1665" i="4" l="1"/>
  <c r="T1665" i="4" s="1"/>
  <c r="F1666" i="4" s="1"/>
  <c r="N1666" i="4" s="1"/>
  <c r="S1665" i="4"/>
  <c r="G1666" i="4" s="1"/>
  <c r="X1666" i="4" l="1"/>
  <c r="R1665" i="4"/>
  <c r="V1665" i="4" s="1"/>
  <c r="J1666" i="4" s="1"/>
  <c r="Y1666" i="4" s="1"/>
  <c r="H1666" i="4"/>
  <c r="U1665" i="4"/>
  <c r="I1666" i="4" s="1"/>
  <c r="K1666" i="4" s="1"/>
  <c r="L1666" i="4" l="1"/>
  <c r="M1666" i="4" s="1"/>
  <c r="O1666" i="4" s="1"/>
  <c r="S1666" i="4" s="1"/>
  <c r="Q1666" i="4" l="1"/>
  <c r="T1666" i="4" s="1"/>
  <c r="F1667" i="4" s="1"/>
  <c r="N1667" i="4" s="1"/>
  <c r="G1667" i="4"/>
  <c r="H1667" i="4" l="1"/>
  <c r="R1666" i="4"/>
  <c r="V1666" i="4" s="1"/>
  <c r="J1667" i="4" s="1"/>
  <c r="Y1667" i="4" s="1"/>
  <c r="U1666" i="4"/>
  <c r="I1667" i="4" s="1"/>
  <c r="K1667" i="4" s="1"/>
  <c r="X1667" i="4"/>
  <c r="L1667" i="4" l="1"/>
  <c r="M1667" i="4" l="1"/>
  <c r="O1667" i="4" s="1"/>
  <c r="Q1667" i="4" l="1"/>
  <c r="T1667" i="4" s="1"/>
  <c r="F1668" i="4" s="1"/>
  <c r="N1668" i="4" s="1"/>
  <c r="S1667" i="4"/>
  <c r="G1668" i="4" s="1"/>
  <c r="H1668" i="4" l="1"/>
  <c r="X1668" i="4"/>
  <c r="R1667" i="4"/>
  <c r="U1667" i="4" s="1"/>
  <c r="I1668" i="4" s="1"/>
  <c r="K1668" i="4" s="1"/>
  <c r="L1668" i="4" l="1"/>
  <c r="M1668" i="4" s="1"/>
  <c r="O1668" i="4" s="1"/>
  <c r="V1667" i="4"/>
  <c r="J1668" i="4" s="1"/>
  <c r="Y1668" i="4" s="1"/>
  <c r="Q1668" i="4" l="1"/>
  <c r="T1668" i="4" s="1"/>
  <c r="F1669" i="4" s="1"/>
  <c r="N1669" i="4" s="1"/>
  <c r="S1668" i="4"/>
  <c r="G1669" i="4" s="1"/>
  <c r="R1668" i="4" l="1"/>
  <c r="V1668" i="4" s="1"/>
  <c r="J1669" i="4" s="1"/>
  <c r="Y1669" i="4" s="1"/>
  <c r="H1669" i="4"/>
  <c r="X1669" i="4"/>
  <c r="U1668" i="4"/>
  <c r="I1669" i="4" s="1"/>
  <c r="K1669" i="4" s="1"/>
  <c r="L1669" i="4" l="1"/>
  <c r="M1669" i="4" s="1"/>
  <c r="O1669" i="4" s="1"/>
  <c r="S1669" i="4" s="1"/>
  <c r="Q1669" i="4" l="1"/>
  <c r="T1669" i="4" s="1"/>
  <c r="F1670" i="4" s="1"/>
  <c r="N1670" i="4" s="1"/>
  <c r="G1670" i="4"/>
  <c r="H1670" i="4" l="1"/>
  <c r="R1669" i="4"/>
  <c r="V1669" i="4" s="1"/>
  <c r="J1670" i="4" s="1"/>
  <c r="Y1670" i="4" s="1"/>
  <c r="U1669" i="4"/>
  <c r="I1670" i="4" s="1"/>
  <c r="K1670" i="4" s="1"/>
  <c r="X1670" i="4"/>
  <c r="L1670" i="4" l="1"/>
  <c r="M1670" i="4" l="1"/>
  <c r="O1670" i="4" s="1"/>
  <c r="Q1670" i="4" l="1"/>
  <c r="T1670" i="4" s="1"/>
  <c r="F1671" i="4" s="1"/>
  <c r="N1671" i="4" s="1"/>
  <c r="S1670" i="4"/>
  <c r="G1671" i="4" s="1"/>
  <c r="U1670" i="4"/>
  <c r="I1671" i="4" s="1"/>
  <c r="K1671" i="4" l="1"/>
  <c r="X1671" i="4"/>
  <c r="R1670" i="4"/>
  <c r="V1670" i="4" s="1"/>
  <c r="J1671" i="4" s="1"/>
  <c r="Y1671" i="4" s="1"/>
  <c r="H1671" i="4"/>
  <c r="L1671" i="4"/>
  <c r="M1671" i="4" l="1"/>
  <c r="O1671" i="4" s="1"/>
  <c r="Q1671" i="4" l="1"/>
  <c r="T1671" i="4" s="1"/>
  <c r="F1672" i="4" s="1"/>
  <c r="N1672" i="4" s="1"/>
  <c r="S1671" i="4"/>
  <c r="G1672" i="4" s="1"/>
  <c r="U1671" i="4"/>
  <c r="I1672" i="4" s="1"/>
  <c r="K1672" i="4" l="1"/>
  <c r="X1672" i="4"/>
  <c r="R1671" i="4"/>
  <c r="V1671" i="4" s="1"/>
  <c r="J1672" i="4" s="1"/>
  <c r="Y1672" i="4" s="1"/>
  <c r="H1672" i="4"/>
  <c r="L1672" i="4"/>
  <c r="M1672" i="4" l="1"/>
  <c r="O1672" i="4" s="1"/>
  <c r="Q1672" i="4" l="1"/>
  <c r="T1672" i="4" s="1"/>
  <c r="F1673" i="4" s="1"/>
  <c r="N1673" i="4" s="1"/>
  <c r="S1672" i="4"/>
  <c r="G1673" i="4" s="1"/>
  <c r="H1673" i="4" l="1"/>
  <c r="X1673" i="4"/>
  <c r="R1672" i="4"/>
  <c r="U1672" i="4" s="1"/>
  <c r="I1673" i="4" s="1"/>
  <c r="K1673" i="4" s="1"/>
  <c r="V1672" i="4" l="1"/>
  <c r="J1673" i="4" s="1"/>
  <c r="Y1673" i="4" s="1"/>
  <c r="L1673" i="4"/>
  <c r="M1673" i="4" s="1"/>
  <c r="O1673" i="4" s="1"/>
  <c r="Q1673" i="4" l="1"/>
  <c r="T1673" i="4" s="1"/>
  <c r="F1674" i="4" s="1"/>
  <c r="N1674" i="4" s="1"/>
  <c r="S1673" i="4"/>
  <c r="G1674" i="4" s="1"/>
  <c r="U1673" i="4"/>
  <c r="I1674" i="4" s="1"/>
  <c r="X1674" i="4" l="1"/>
  <c r="K1674" i="4"/>
  <c r="R1673" i="4"/>
  <c r="V1673" i="4" s="1"/>
  <c r="J1674" i="4" s="1"/>
  <c r="Y1674" i="4" s="1"/>
  <c r="H1674" i="4"/>
  <c r="L1674" i="4"/>
  <c r="M1674" i="4" l="1"/>
  <c r="O1674" i="4" s="1"/>
  <c r="S1674" i="4" s="1"/>
  <c r="G1675" i="4" s="1"/>
  <c r="Q1674" i="4" l="1"/>
  <c r="T1674" i="4" s="1"/>
  <c r="F1675" i="4" s="1"/>
  <c r="N1675" i="4" s="1"/>
  <c r="H1675" i="4" l="1"/>
  <c r="X1675" i="4"/>
  <c r="R1674" i="4"/>
  <c r="U1674" i="4" s="1"/>
  <c r="I1675" i="4" s="1"/>
  <c r="K1675" i="4" s="1"/>
  <c r="V1674" i="4" l="1"/>
  <c r="J1675" i="4" s="1"/>
  <c r="Y1675" i="4" s="1"/>
  <c r="L1675" i="4"/>
  <c r="M1675" i="4" s="1"/>
  <c r="O1675" i="4" s="1"/>
  <c r="S1675" i="4" l="1"/>
  <c r="G1676" i="4" s="1"/>
  <c r="Q1675" i="4"/>
  <c r="T1675" i="4" s="1"/>
  <c r="F1676" i="4" s="1"/>
  <c r="N1676" i="4" s="1"/>
  <c r="H1676" i="4" l="1"/>
  <c r="X1676" i="4"/>
  <c r="R1675" i="4"/>
  <c r="U1675" i="4" s="1"/>
  <c r="I1676" i="4" s="1"/>
  <c r="L1676" i="4" l="1"/>
  <c r="K1676" i="4"/>
  <c r="V1675" i="4"/>
  <c r="J1676" i="4" s="1"/>
  <c r="Y1676" i="4" s="1"/>
  <c r="M1676" i="4" l="1"/>
  <c r="O1676" i="4" s="1"/>
  <c r="S1676" i="4" s="1"/>
  <c r="G1677" i="4" s="1"/>
  <c r="Q1676" i="4" l="1"/>
  <c r="T1676" i="4" s="1"/>
  <c r="F1677" i="4" s="1"/>
  <c r="N1677" i="4" s="1"/>
  <c r="U1676" i="4"/>
  <c r="I1677" i="4" s="1"/>
  <c r="H1677" i="4" l="1"/>
  <c r="R1676" i="4"/>
  <c r="V1676" i="4" s="1"/>
  <c r="J1677" i="4" s="1"/>
  <c r="Y1677" i="4" s="1"/>
  <c r="K1677" i="4"/>
  <c r="X1677" i="4"/>
  <c r="L1677" i="4"/>
  <c r="M1677" i="4" l="1"/>
  <c r="O1677" i="4" s="1"/>
  <c r="S1677" i="4" s="1"/>
  <c r="G1678" i="4" s="1"/>
  <c r="Q1677" i="4" l="1"/>
  <c r="T1677" i="4" s="1"/>
  <c r="F1678" i="4" s="1"/>
  <c r="N1678" i="4" s="1"/>
  <c r="H1678" i="4" l="1"/>
  <c r="X1678" i="4"/>
  <c r="R1677" i="4"/>
  <c r="V1677" i="4" s="1"/>
  <c r="J1678" i="4" s="1"/>
  <c r="Y1678" i="4" s="1"/>
  <c r="U1677" i="4"/>
  <c r="I1678" i="4" s="1"/>
  <c r="K1678" i="4" s="1"/>
  <c r="L1678" i="4" l="1"/>
  <c r="M1678" i="4" l="1"/>
  <c r="O1678" i="4" s="1"/>
  <c r="Q1678" i="4" l="1"/>
  <c r="T1678" i="4" s="1"/>
  <c r="F1679" i="4" s="1"/>
  <c r="N1679" i="4" s="1"/>
  <c r="S1678" i="4"/>
  <c r="G1679" i="4" s="1"/>
  <c r="X1679" i="4" l="1"/>
  <c r="R1678" i="4"/>
  <c r="V1678" i="4" s="1"/>
  <c r="J1679" i="4" s="1"/>
  <c r="Y1679" i="4" s="1"/>
  <c r="H1679" i="4"/>
  <c r="U1678" i="4"/>
  <c r="I1679" i="4" s="1"/>
  <c r="K1679" i="4" s="1"/>
  <c r="L1679" i="4" l="1"/>
  <c r="M1679" i="4" s="1"/>
  <c r="O1679" i="4" s="1"/>
  <c r="S1679" i="4" s="1"/>
  <c r="Q1679" i="4" l="1"/>
  <c r="T1679" i="4" s="1"/>
  <c r="F1680" i="4" s="1"/>
  <c r="N1680" i="4" s="1"/>
  <c r="G1680" i="4"/>
  <c r="H1680" i="4" l="1"/>
  <c r="R1679" i="4"/>
  <c r="U1679" i="4" s="1"/>
  <c r="I1680" i="4" s="1"/>
  <c r="K1680" i="4" s="1"/>
  <c r="X1680" i="4"/>
  <c r="V1679" i="4" l="1"/>
  <c r="J1680" i="4" s="1"/>
  <c r="Y1680" i="4" s="1"/>
  <c r="L1680" i="4"/>
  <c r="M1680" i="4" l="1"/>
  <c r="O1680" i="4" s="1"/>
  <c r="S1680" i="4" s="1"/>
  <c r="Q1680" i="4" l="1"/>
  <c r="T1680" i="4" s="1"/>
  <c r="F1681" i="4" s="1"/>
  <c r="N1681" i="4" s="1"/>
  <c r="G1681" i="4"/>
  <c r="H1681" i="4" l="1"/>
  <c r="R1680" i="4"/>
  <c r="U1680" i="4" s="1"/>
  <c r="I1681" i="4" s="1"/>
  <c r="K1681" i="4" s="1"/>
  <c r="X1681" i="4"/>
  <c r="V1680" i="4" l="1"/>
  <c r="J1681" i="4" s="1"/>
  <c r="Y1681" i="4" s="1"/>
  <c r="L1681" i="4"/>
  <c r="M1681" i="4" l="1"/>
  <c r="O1681" i="4" s="1"/>
  <c r="S1681" i="4" s="1"/>
  <c r="Q1681" i="4" l="1"/>
  <c r="T1681" i="4" s="1"/>
  <c r="F1682" i="4" s="1"/>
  <c r="N1682" i="4" s="1"/>
  <c r="G1682" i="4"/>
  <c r="H1682" i="4" l="1"/>
  <c r="R1681" i="4"/>
  <c r="V1681" i="4" s="1"/>
  <c r="J1682" i="4" s="1"/>
  <c r="Y1682" i="4" s="1"/>
  <c r="U1681" i="4"/>
  <c r="I1682" i="4" s="1"/>
  <c r="K1682" i="4" s="1"/>
  <c r="X1682" i="4"/>
  <c r="L1682" i="4" l="1"/>
  <c r="M1682" i="4" l="1"/>
  <c r="O1682" i="4" s="1"/>
  <c r="S1682" i="4" l="1"/>
  <c r="G1683" i="4" s="1"/>
  <c r="Q1682" i="4"/>
  <c r="T1682" i="4" s="1"/>
  <c r="F1683" i="4" s="1"/>
  <c r="N1683" i="4" s="1"/>
  <c r="H1683" i="4" l="1"/>
  <c r="R1682" i="4"/>
  <c r="V1682" i="4" s="1"/>
  <c r="J1683" i="4" s="1"/>
  <c r="Y1683" i="4" s="1"/>
  <c r="X1683" i="4"/>
  <c r="U1682" i="4"/>
  <c r="I1683" i="4" s="1"/>
  <c r="K1683" i="4" s="1"/>
  <c r="L1683" i="4" l="1"/>
  <c r="M1683" i="4" l="1"/>
  <c r="O1683" i="4" s="1"/>
  <c r="Q1683" i="4" l="1"/>
  <c r="T1683" i="4" s="1"/>
  <c r="F1684" i="4" s="1"/>
  <c r="N1684" i="4" s="1"/>
  <c r="S1683" i="4"/>
  <c r="G1684" i="4" s="1"/>
  <c r="X1684" i="4" l="1"/>
  <c r="H1684" i="4"/>
  <c r="R1683" i="4"/>
  <c r="V1683" i="4" s="1"/>
  <c r="J1684" i="4" s="1"/>
  <c r="Y1684" i="4" s="1"/>
  <c r="U1683" i="4"/>
  <c r="I1684" i="4" s="1"/>
  <c r="K1684" i="4" s="1"/>
  <c r="L1684" i="4" l="1"/>
  <c r="M1684" i="4" l="1"/>
  <c r="O1684" i="4" s="1"/>
  <c r="Q1684" i="4" l="1"/>
  <c r="T1684" i="4" s="1"/>
  <c r="F1685" i="4" s="1"/>
  <c r="N1685" i="4" s="1"/>
  <c r="S1684" i="4"/>
  <c r="G1685" i="4" s="1"/>
  <c r="H1685" i="4" l="1"/>
  <c r="R1684" i="4"/>
  <c r="V1684" i="4" s="1"/>
  <c r="J1685" i="4" s="1"/>
  <c r="Y1685" i="4" s="1"/>
  <c r="X1685" i="4"/>
  <c r="U1684" i="4"/>
  <c r="I1685" i="4" s="1"/>
  <c r="K1685" i="4" s="1"/>
  <c r="L1685" i="4" l="1"/>
  <c r="M1685" i="4" s="1"/>
  <c r="O1685" i="4" s="1"/>
  <c r="S1685" i="4" s="1"/>
  <c r="Q1685" i="4" l="1"/>
  <c r="T1685" i="4" s="1"/>
  <c r="F1686" i="4" s="1"/>
  <c r="N1686" i="4" s="1"/>
  <c r="G1686" i="4"/>
  <c r="H1686" i="4" l="1"/>
  <c r="R1685" i="4"/>
  <c r="X1686" i="4"/>
  <c r="V1685" i="4" l="1"/>
  <c r="J1686" i="4" s="1"/>
  <c r="Y1686" i="4" s="1"/>
  <c r="U1685" i="4"/>
  <c r="I1686" i="4" s="1"/>
  <c r="K1686" i="4" s="1"/>
  <c r="L1686" i="4" l="1"/>
  <c r="M1686" i="4" l="1"/>
  <c r="O1686" i="4" s="1"/>
  <c r="Q1686" i="4" l="1"/>
  <c r="T1686" i="4" s="1"/>
  <c r="F1687" i="4" s="1"/>
  <c r="N1687" i="4" s="1"/>
  <c r="S1686" i="4"/>
  <c r="G1687" i="4" s="1"/>
  <c r="H1687" i="4" l="1"/>
  <c r="X1687" i="4"/>
  <c r="R1686" i="4"/>
  <c r="V1686" i="4" s="1"/>
  <c r="J1687" i="4" s="1"/>
  <c r="Y1687" i="4" s="1"/>
  <c r="U1686" i="4"/>
  <c r="I1687" i="4" s="1"/>
  <c r="K1687" i="4" s="1"/>
  <c r="L1687" i="4" l="1"/>
  <c r="M1687" i="4" s="1"/>
  <c r="O1687" i="4" s="1"/>
  <c r="S1687" i="4" s="1"/>
  <c r="Q1687" i="4" l="1"/>
  <c r="T1687" i="4" s="1"/>
  <c r="F1688" i="4" s="1"/>
  <c r="N1688" i="4" s="1"/>
  <c r="G1688" i="4"/>
  <c r="H1688" i="4" l="1"/>
  <c r="R1687" i="4"/>
  <c r="X1688" i="4"/>
  <c r="V1687" i="4" l="1"/>
  <c r="J1688" i="4" s="1"/>
  <c r="Y1688" i="4" s="1"/>
  <c r="U1687" i="4"/>
  <c r="I1688" i="4" s="1"/>
  <c r="K1688" i="4" s="1"/>
  <c r="L1688" i="4" l="1"/>
  <c r="M1688" i="4" l="1"/>
  <c r="O1688" i="4" s="1"/>
  <c r="Q1688" i="4" l="1"/>
  <c r="T1688" i="4" s="1"/>
  <c r="F1689" i="4" s="1"/>
  <c r="N1689" i="4" s="1"/>
  <c r="S1688" i="4"/>
  <c r="G1689" i="4" s="1"/>
  <c r="R1688" i="4" l="1"/>
  <c r="U1688" i="4" s="1"/>
  <c r="I1689" i="4" s="1"/>
  <c r="K1689" i="4" s="1"/>
  <c r="X1689" i="4"/>
  <c r="H1689" i="4"/>
  <c r="L1689" i="4" l="1"/>
  <c r="M1689" i="4" s="1"/>
  <c r="O1689" i="4" s="1"/>
  <c r="S1689" i="4" s="1"/>
  <c r="V1688" i="4"/>
  <c r="J1689" i="4" s="1"/>
  <c r="Y1689" i="4" s="1"/>
  <c r="Q1689" i="4" l="1"/>
  <c r="T1689" i="4" s="1"/>
  <c r="F1690" i="4" s="1"/>
  <c r="N1690" i="4" s="1"/>
  <c r="G1690" i="4"/>
  <c r="H1690" i="4" l="1"/>
  <c r="R1689" i="4"/>
  <c r="V1689" i="4" s="1"/>
  <c r="J1690" i="4" s="1"/>
  <c r="Y1690" i="4" s="1"/>
  <c r="U1689" i="4"/>
  <c r="I1690" i="4" s="1"/>
  <c r="K1690" i="4" s="1"/>
  <c r="X1690" i="4"/>
  <c r="L1690" i="4" l="1"/>
  <c r="M1690" i="4" l="1"/>
  <c r="O1690" i="4" s="1"/>
  <c r="Q1690" i="4" l="1"/>
  <c r="T1690" i="4" s="1"/>
  <c r="F1691" i="4" s="1"/>
  <c r="N1691" i="4" s="1"/>
  <c r="S1690" i="4"/>
  <c r="G1691" i="4" s="1"/>
  <c r="U1690" i="4"/>
  <c r="I1691" i="4" s="1"/>
  <c r="K1691" i="4" l="1"/>
  <c r="R1690" i="4"/>
  <c r="V1690" i="4" s="1"/>
  <c r="J1691" i="4" s="1"/>
  <c r="Y1691" i="4" s="1"/>
  <c r="X1691" i="4"/>
  <c r="H1691" i="4"/>
  <c r="L1691" i="4"/>
  <c r="M1691" i="4" l="1"/>
  <c r="O1691" i="4" s="1"/>
  <c r="Q1691" i="4" l="1"/>
  <c r="T1691" i="4" s="1"/>
  <c r="F1692" i="4" s="1"/>
  <c r="N1692" i="4" s="1"/>
  <c r="S1691" i="4"/>
  <c r="G1692" i="4" s="1"/>
  <c r="U1691" i="4"/>
  <c r="I1692" i="4" s="1"/>
  <c r="K1692" i="4" l="1"/>
  <c r="R1691" i="4"/>
  <c r="V1691" i="4" s="1"/>
  <c r="J1692" i="4" s="1"/>
  <c r="Y1692" i="4" s="1"/>
  <c r="X1692" i="4"/>
  <c r="H1692" i="4"/>
  <c r="L1692" i="4"/>
  <c r="M1692" i="4" l="1"/>
  <c r="O1692" i="4" s="1"/>
  <c r="S1692" i="4" s="1"/>
  <c r="Q1692" i="4" l="1"/>
  <c r="T1692" i="4" s="1"/>
  <c r="F1693" i="4" s="1"/>
  <c r="N1693" i="4" s="1"/>
  <c r="G1693" i="4"/>
  <c r="H1693" i="4" l="1"/>
  <c r="R1692" i="4"/>
  <c r="V1692" i="4" s="1"/>
  <c r="J1693" i="4" s="1"/>
  <c r="Y1693" i="4" s="1"/>
  <c r="U1692" i="4"/>
  <c r="I1693" i="4" s="1"/>
  <c r="K1693" i="4" s="1"/>
  <c r="X1693" i="4"/>
  <c r="L1693" i="4" l="1"/>
  <c r="M1693" i="4" s="1"/>
  <c r="O1693" i="4" s="1"/>
  <c r="S1693" i="4" s="1"/>
  <c r="Q1693" i="4" l="1"/>
  <c r="T1693" i="4" s="1"/>
  <c r="F1694" i="4" s="1"/>
  <c r="N1694" i="4" s="1"/>
  <c r="G1694" i="4"/>
  <c r="H1694" i="4" l="1"/>
  <c r="R1693" i="4"/>
  <c r="X1694" i="4"/>
  <c r="V1693" i="4" l="1"/>
  <c r="J1694" i="4" s="1"/>
  <c r="Y1694" i="4" s="1"/>
  <c r="U1693" i="4"/>
  <c r="I1694" i="4" s="1"/>
  <c r="K1694" i="4" s="1"/>
  <c r="L1694" i="4" l="1"/>
  <c r="M1694" i="4" s="1"/>
  <c r="O1694" i="4" s="1"/>
  <c r="S1694" i="4" s="1"/>
  <c r="Q1694" i="4" l="1"/>
  <c r="T1694" i="4" s="1"/>
  <c r="F1695" i="4" s="1"/>
  <c r="N1695" i="4" s="1"/>
  <c r="G1695" i="4"/>
  <c r="H1695" i="4" l="1"/>
  <c r="R1694" i="4"/>
  <c r="V1694" i="4" s="1"/>
  <c r="J1695" i="4" s="1"/>
  <c r="Y1695" i="4" s="1"/>
  <c r="U1694" i="4"/>
  <c r="I1695" i="4" s="1"/>
  <c r="K1695" i="4" s="1"/>
  <c r="X1695" i="4"/>
  <c r="L1695" i="4" l="1"/>
  <c r="M1695" i="4" l="1"/>
  <c r="O1695" i="4" s="1"/>
  <c r="Q1695" i="4" l="1"/>
  <c r="T1695" i="4" s="1"/>
  <c r="F1696" i="4" s="1"/>
  <c r="N1696" i="4" s="1"/>
  <c r="S1695" i="4"/>
  <c r="G1696" i="4" s="1"/>
  <c r="R1695" i="4" l="1"/>
  <c r="V1695" i="4" s="1"/>
  <c r="J1696" i="4" s="1"/>
  <c r="Y1696" i="4" s="1"/>
  <c r="X1696" i="4"/>
  <c r="H1696" i="4"/>
  <c r="U1695" i="4"/>
  <c r="I1696" i="4" s="1"/>
  <c r="K1696" i="4" s="1"/>
  <c r="L1696" i="4" l="1"/>
  <c r="M1696" i="4" l="1"/>
  <c r="O1696" i="4" s="1"/>
  <c r="S1696" i="4" s="1"/>
  <c r="Q1696" i="4" l="1"/>
  <c r="T1696" i="4" s="1"/>
  <c r="F1697" i="4" s="1"/>
  <c r="N1697" i="4" s="1"/>
  <c r="G1697" i="4"/>
  <c r="H1697" i="4" l="1"/>
  <c r="R1696" i="4"/>
  <c r="V1696" i="4" s="1"/>
  <c r="J1697" i="4" s="1"/>
  <c r="Y1697" i="4" s="1"/>
  <c r="U1696" i="4"/>
  <c r="I1697" i="4" s="1"/>
  <c r="K1697" i="4" s="1"/>
  <c r="X1697" i="4"/>
  <c r="L1697" i="4" l="1"/>
  <c r="M1697" i="4" s="1"/>
  <c r="O1697" i="4" s="1"/>
  <c r="S1697" i="4" s="1"/>
  <c r="Q1697" i="4" l="1"/>
  <c r="T1697" i="4" s="1"/>
  <c r="F1698" i="4" s="1"/>
  <c r="N1698" i="4" s="1"/>
  <c r="G1698" i="4"/>
  <c r="H1698" i="4" l="1"/>
  <c r="R1697" i="4"/>
  <c r="X1698" i="4"/>
  <c r="V1697" i="4" l="1"/>
  <c r="J1698" i="4" s="1"/>
  <c r="Y1698" i="4" s="1"/>
  <c r="U1697" i="4"/>
  <c r="I1698" i="4" s="1"/>
  <c r="K1698" i="4" s="1"/>
  <c r="L1698" i="4" l="1"/>
  <c r="M1698" i="4" s="1"/>
  <c r="O1698" i="4" s="1"/>
  <c r="S1698" i="4" s="1"/>
  <c r="Q1698" i="4" l="1"/>
  <c r="T1698" i="4" s="1"/>
  <c r="F1699" i="4" s="1"/>
  <c r="N1699" i="4" s="1"/>
  <c r="G1699" i="4"/>
  <c r="H1699" i="4" l="1"/>
  <c r="R1698" i="4"/>
  <c r="X1699" i="4"/>
  <c r="V1698" i="4" l="1"/>
  <c r="J1699" i="4" s="1"/>
  <c r="Y1699" i="4" s="1"/>
  <c r="U1698" i="4"/>
  <c r="I1699" i="4" s="1"/>
  <c r="K1699" i="4" s="1"/>
  <c r="L1699" i="4" l="1"/>
  <c r="M1699" i="4" s="1"/>
  <c r="O1699" i="4" s="1"/>
  <c r="S1699" i="4" s="1"/>
  <c r="Q1699" i="4" l="1"/>
  <c r="T1699" i="4" s="1"/>
  <c r="F1700" i="4" s="1"/>
  <c r="N1700" i="4" s="1"/>
  <c r="G1700" i="4"/>
  <c r="H1700" i="4" l="1"/>
  <c r="R1699" i="4"/>
  <c r="X1700" i="4"/>
  <c r="V1699" i="4" l="1"/>
  <c r="J1700" i="4" s="1"/>
  <c r="Y1700" i="4" s="1"/>
  <c r="U1699" i="4"/>
  <c r="I1700" i="4" s="1"/>
  <c r="K1700" i="4" s="1"/>
  <c r="L1700" i="4" l="1"/>
  <c r="M1700" i="4" s="1"/>
  <c r="O1700" i="4" s="1"/>
  <c r="S1700" i="4" s="1"/>
  <c r="Q1700" i="4" l="1"/>
  <c r="T1700" i="4" s="1"/>
  <c r="F1701" i="4" s="1"/>
  <c r="N1701" i="4" s="1"/>
  <c r="G1701" i="4"/>
  <c r="H1701" i="4" l="1"/>
  <c r="R1700" i="4"/>
  <c r="X1701" i="4"/>
  <c r="V1700" i="4" l="1"/>
  <c r="J1701" i="4" s="1"/>
  <c r="Y1701" i="4" s="1"/>
  <c r="U1700" i="4"/>
  <c r="I1701" i="4" s="1"/>
  <c r="K1701" i="4" s="1"/>
  <c r="L1701" i="4" l="1"/>
  <c r="M1701" i="4" s="1"/>
  <c r="O1701" i="4" s="1"/>
  <c r="S1701" i="4" s="1"/>
  <c r="Q1701" i="4" l="1"/>
  <c r="T1701" i="4" s="1"/>
  <c r="F1702" i="4" s="1"/>
  <c r="N1702" i="4" s="1"/>
  <c r="G1702" i="4"/>
  <c r="H1702" i="4" l="1"/>
  <c r="R1701" i="4"/>
  <c r="X1702" i="4"/>
  <c r="V1701" i="4" l="1"/>
  <c r="J1702" i="4" s="1"/>
  <c r="Y1702" i="4" s="1"/>
  <c r="U1701" i="4"/>
  <c r="I1702" i="4" s="1"/>
  <c r="K1702" i="4" s="1"/>
  <c r="L1702" i="4" l="1"/>
  <c r="M1702" i="4" l="1"/>
  <c r="O1702" i="4" s="1"/>
  <c r="Q1702" i="4" l="1"/>
  <c r="T1702" i="4" s="1"/>
  <c r="F1703" i="4" s="1"/>
  <c r="N1703" i="4" s="1"/>
  <c r="S1702" i="4"/>
  <c r="G1703" i="4" s="1"/>
  <c r="U1702" i="4"/>
  <c r="I1703" i="4" s="1"/>
  <c r="X1703" i="4" l="1"/>
  <c r="H1703" i="4"/>
  <c r="K1703" i="4"/>
  <c r="R1702" i="4"/>
  <c r="V1702" i="4" s="1"/>
  <c r="J1703" i="4" s="1"/>
  <c r="Y1703" i="4" s="1"/>
  <c r="L1703" i="4"/>
  <c r="M1703" i="4" l="1"/>
  <c r="O1703" i="4" s="1"/>
  <c r="S1703" i="4" s="1"/>
  <c r="Q1703" i="4" l="1"/>
  <c r="T1703" i="4" s="1"/>
  <c r="F1704" i="4" s="1"/>
  <c r="N1704" i="4" s="1"/>
  <c r="G1704" i="4"/>
  <c r="H1704" i="4" l="1"/>
  <c r="R1703" i="4"/>
  <c r="V1703" i="4" s="1"/>
  <c r="J1704" i="4" s="1"/>
  <c r="Y1704" i="4" s="1"/>
  <c r="U1703" i="4"/>
  <c r="I1704" i="4" s="1"/>
  <c r="K1704" i="4" s="1"/>
  <c r="X1704" i="4"/>
  <c r="L1704" i="4" l="1"/>
  <c r="M1704" i="4" l="1"/>
  <c r="O1704" i="4" s="1"/>
  <c r="S1704" i="4" l="1"/>
  <c r="G1705" i="4" s="1"/>
  <c r="Q1704" i="4"/>
  <c r="T1704" i="4" s="1"/>
  <c r="F1705" i="4" s="1"/>
  <c r="N1705" i="4" s="1"/>
  <c r="H1705" i="4" l="1"/>
  <c r="X1705" i="4"/>
  <c r="R1704" i="4"/>
  <c r="U1704" i="4" s="1"/>
  <c r="I1705" i="4" s="1"/>
  <c r="L1705" i="4" l="1"/>
  <c r="K1705" i="4"/>
  <c r="V1704" i="4"/>
  <c r="J1705" i="4" s="1"/>
  <c r="Y1705" i="4" s="1"/>
  <c r="M1705" i="4" l="1"/>
  <c r="O1705" i="4" s="1"/>
  <c r="Q1705" i="4" l="1"/>
  <c r="T1705" i="4" s="1"/>
  <c r="F1706" i="4" s="1"/>
  <c r="N1706" i="4" s="1"/>
  <c r="S1705" i="4"/>
  <c r="G1706" i="4" s="1"/>
  <c r="X1706" i="4" l="1"/>
  <c r="H1706" i="4"/>
  <c r="R1705" i="4"/>
  <c r="U1705" i="4" l="1"/>
  <c r="I1706" i="4" s="1"/>
  <c r="V1705" i="4"/>
  <c r="J1706" i="4" s="1"/>
  <c r="Y1706" i="4" s="1"/>
  <c r="K1706" i="4" l="1"/>
  <c r="L1706" i="4"/>
  <c r="U1706" i="4"/>
  <c r="I1707" i="4" s="1"/>
  <c r="M1706" i="4" l="1"/>
  <c r="O1706" i="4" s="1"/>
  <c r="L1707" i="4"/>
  <c r="S1706" i="4" l="1"/>
  <c r="G1707" i="4" s="1"/>
  <c r="Q1706" i="4"/>
  <c r="T1706" i="4" s="1"/>
  <c r="F1707" i="4" s="1"/>
  <c r="N1707" i="4" s="1"/>
  <c r="R1706" i="4" l="1"/>
  <c r="V1706" i="4" s="1"/>
  <c r="J1707" i="4" s="1"/>
  <c r="Y1707" i="4" s="1"/>
  <c r="X1707" i="4"/>
  <c r="H1707" i="4"/>
  <c r="K1707" i="4"/>
  <c r="M1707" i="4" s="1"/>
  <c r="O1707" i="4" s="1"/>
  <c r="Q1707" i="4" s="1"/>
  <c r="T1707" i="4" s="1"/>
  <c r="F1708" i="4" s="1"/>
  <c r="N1708" i="4" s="1"/>
  <c r="U1707" i="4"/>
  <c r="I1708" i="4" s="1"/>
  <c r="R1707" i="4" l="1"/>
  <c r="V1707" i="4" s="1"/>
  <c r="J1708" i="4" s="1"/>
  <c r="K1708" i="4"/>
  <c r="H1708" i="4"/>
  <c r="S1707" i="4"/>
  <c r="G1708" i="4" s="1"/>
  <c r="L1708" i="4"/>
  <c r="Y1708" i="4" l="1"/>
  <c r="X1708" i="4"/>
  <c r="M1708" i="4"/>
  <c r="O1708" i="4" s="1"/>
  <c r="Q1708" i="4" s="1"/>
  <c r="T1708" i="4" s="1"/>
  <c r="F1709" i="4" s="1"/>
  <c r="N1709" i="4" s="1"/>
  <c r="S1708" i="4" l="1"/>
  <c r="G1709" i="4" s="1"/>
  <c r="X1709" i="4" s="1"/>
  <c r="H1709" i="4"/>
  <c r="R1708" i="4"/>
  <c r="V1708" i="4" s="1"/>
  <c r="J1709" i="4" s="1"/>
  <c r="U1708" i="4"/>
  <c r="I1709" i="4" s="1"/>
  <c r="K1709" i="4" s="1"/>
  <c r="Y1709" i="4" l="1"/>
  <c r="L1709" i="4"/>
  <c r="M1709" i="4" l="1"/>
  <c r="O1709" i="4" s="1"/>
  <c r="Q1709" i="4" l="1"/>
  <c r="T1709" i="4" s="1"/>
  <c r="F1710" i="4" s="1"/>
  <c r="N1710" i="4" s="1"/>
  <c r="S1709" i="4"/>
  <c r="G1710" i="4" s="1"/>
  <c r="R1709" i="4" l="1"/>
  <c r="U1709" i="4" s="1"/>
  <c r="I1710" i="4" s="1"/>
  <c r="K1710" i="4" s="1"/>
  <c r="X1710" i="4"/>
  <c r="H1710" i="4"/>
  <c r="L1710" i="4" l="1"/>
  <c r="M1710" i="4" s="1"/>
  <c r="O1710" i="4" s="1"/>
  <c r="S1710" i="4" s="1"/>
  <c r="G1711" i="4" s="1"/>
  <c r="V1709" i="4"/>
  <c r="J1710" i="4" s="1"/>
  <c r="Y1710" i="4" s="1"/>
  <c r="Q1710" i="4" l="1"/>
  <c r="T1710" i="4" s="1"/>
  <c r="F1711" i="4" s="1"/>
  <c r="N1711" i="4" s="1"/>
  <c r="R1710" i="4" l="1"/>
  <c r="V1710" i="4" s="1"/>
  <c r="J1711" i="4" s="1"/>
  <c r="Y1711" i="4" s="1"/>
  <c r="X1711" i="4"/>
  <c r="H1711" i="4"/>
  <c r="U1710" i="4"/>
  <c r="I1711" i="4" s="1"/>
  <c r="K1711" i="4" s="1"/>
  <c r="L1711" i="4" l="1"/>
  <c r="M1711" i="4" l="1"/>
  <c r="O1711" i="4" s="1"/>
  <c r="Q1711" i="4" l="1"/>
  <c r="T1711" i="4" s="1"/>
  <c r="F1712" i="4" s="1"/>
  <c r="N1712" i="4" s="1"/>
  <c r="S1711" i="4"/>
  <c r="G1712" i="4" s="1"/>
  <c r="R1711" i="4" l="1"/>
  <c r="U1711" i="4" s="1"/>
  <c r="I1712" i="4" s="1"/>
  <c r="K1712" i="4" s="1"/>
  <c r="X1712" i="4"/>
  <c r="H1712" i="4"/>
  <c r="L1712" i="4" l="1"/>
  <c r="M1712" i="4" s="1"/>
  <c r="O1712" i="4" s="1"/>
  <c r="S1712" i="4" s="1"/>
  <c r="G1713" i="4" s="1"/>
  <c r="V1711" i="4"/>
  <c r="J1712" i="4" s="1"/>
  <c r="Y1712" i="4" s="1"/>
  <c r="Q1712" i="4" l="1"/>
  <c r="T1712" i="4" s="1"/>
  <c r="F1713" i="4" s="1"/>
  <c r="N1713" i="4" s="1"/>
  <c r="X1713" i="4" l="1"/>
  <c r="H1713" i="4"/>
  <c r="R1712" i="4"/>
  <c r="U1712" i="4" s="1"/>
  <c r="I1713" i="4" s="1"/>
  <c r="K1713" i="4" s="1"/>
  <c r="V1712" i="4" l="1"/>
  <c r="J1713" i="4" s="1"/>
  <c r="Y1713" i="4" s="1"/>
  <c r="L1713" i="4"/>
  <c r="M1713" i="4" s="1"/>
  <c r="O1713" i="4" s="1"/>
  <c r="Q1713" i="4" l="1"/>
  <c r="T1713" i="4" s="1"/>
  <c r="F1714" i="4" s="1"/>
  <c r="N1714" i="4" s="1"/>
  <c r="S1713" i="4"/>
  <c r="G1714" i="4" s="1"/>
  <c r="R1713" i="4" l="1"/>
  <c r="U1713" i="4" s="1"/>
  <c r="I1714" i="4" s="1"/>
  <c r="K1714" i="4" s="1"/>
  <c r="X1714" i="4"/>
  <c r="H1714" i="4"/>
  <c r="V1713" i="4" l="1"/>
  <c r="J1714" i="4" s="1"/>
  <c r="Y1714" i="4" s="1"/>
  <c r="L1714" i="4"/>
  <c r="M1714" i="4" s="1"/>
  <c r="O1714" i="4" s="1"/>
  <c r="S1714" i="4" s="1"/>
  <c r="Q1714" i="4" l="1"/>
  <c r="T1714" i="4" s="1"/>
  <c r="F1715" i="4" s="1"/>
  <c r="N1715" i="4" s="1"/>
  <c r="G1715" i="4"/>
  <c r="H1715" i="4" l="1"/>
  <c r="R1714" i="4"/>
  <c r="V1714" i="4" s="1"/>
  <c r="J1715" i="4" s="1"/>
  <c r="Y1715" i="4" s="1"/>
  <c r="U1714" i="4"/>
  <c r="I1715" i="4" s="1"/>
  <c r="K1715" i="4" s="1"/>
  <c r="X1715" i="4"/>
  <c r="L1715" i="4" l="1"/>
  <c r="M1715" i="4" s="1"/>
  <c r="O1715" i="4" s="1"/>
  <c r="S1715" i="4" s="1"/>
  <c r="Q1715" i="4" l="1"/>
  <c r="T1715" i="4" s="1"/>
  <c r="F1716" i="4" s="1"/>
  <c r="N1716" i="4" s="1"/>
  <c r="G1716" i="4"/>
  <c r="H1716" i="4" l="1"/>
  <c r="R1715" i="4"/>
  <c r="U1715" i="4" s="1"/>
  <c r="I1716" i="4" s="1"/>
  <c r="K1716" i="4" s="1"/>
  <c r="X1716" i="4"/>
  <c r="V1715" i="4" l="1"/>
  <c r="J1716" i="4" s="1"/>
  <c r="Y1716" i="4" s="1"/>
  <c r="L1716" i="4"/>
  <c r="M1716" i="4" l="1"/>
  <c r="O1716" i="4" s="1"/>
  <c r="Q1716" i="4" l="1"/>
  <c r="T1716" i="4" s="1"/>
  <c r="F1717" i="4" s="1"/>
  <c r="N1717" i="4" s="1"/>
  <c r="S1716" i="4"/>
  <c r="G1717" i="4" s="1"/>
  <c r="U1716" i="4"/>
  <c r="I1717" i="4" s="1"/>
  <c r="R1716" i="4" l="1"/>
  <c r="V1716" i="4" s="1"/>
  <c r="J1717" i="4" s="1"/>
  <c r="Y1717" i="4" s="1"/>
  <c r="X1717" i="4"/>
  <c r="K1717" i="4"/>
  <c r="H1717" i="4"/>
  <c r="L1717" i="4"/>
  <c r="M1717" i="4" l="1"/>
  <c r="O1717" i="4" s="1"/>
  <c r="S1717" i="4" s="1"/>
  <c r="G1718" i="4" s="1"/>
  <c r="Q1717" i="4" l="1"/>
  <c r="T1717" i="4" s="1"/>
  <c r="F1718" i="4" s="1"/>
  <c r="N1718" i="4" s="1"/>
  <c r="U1717" i="4"/>
  <c r="I1718" i="4" s="1"/>
  <c r="K1718" i="4" l="1"/>
  <c r="R1717" i="4"/>
  <c r="V1717" i="4" s="1"/>
  <c r="J1718" i="4" s="1"/>
  <c r="Y1718" i="4" s="1"/>
  <c r="H1718" i="4"/>
  <c r="X1718" i="4"/>
  <c r="L1718" i="4"/>
  <c r="M1718" i="4" l="1"/>
  <c r="O1718" i="4" s="1"/>
  <c r="Q1718" i="4" l="1"/>
  <c r="T1718" i="4" s="1"/>
  <c r="F1719" i="4" s="1"/>
  <c r="N1719" i="4" s="1"/>
  <c r="S1718" i="4"/>
  <c r="G1719" i="4" s="1"/>
  <c r="H1719" i="4" l="1"/>
  <c r="R1718" i="4"/>
  <c r="U1718" i="4" s="1"/>
  <c r="I1719" i="4" s="1"/>
  <c r="K1719" i="4" s="1"/>
  <c r="X1719" i="4"/>
  <c r="L1719" i="4" l="1"/>
  <c r="M1719" i="4" s="1"/>
  <c r="O1719" i="4" s="1"/>
  <c r="V1718" i="4"/>
  <c r="J1719" i="4" s="1"/>
  <c r="Y1719" i="4" s="1"/>
  <c r="Q1719" i="4" l="1"/>
  <c r="T1719" i="4" s="1"/>
  <c r="F1720" i="4" s="1"/>
  <c r="N1720" i="4" s="1"/>
  <c r="S1719" i="4"/>
  <c r="G1720" i="4" s="1"/>
  <c r="U1719" i="4"/>
  <c r="I1720" i="4" s="1"/>
  <c r="R1719" i="4" l="1"/>
  <c r="V1719" i="4" s="1"/>
  <c r="J1720" i="4" s="1"/>
  <c r="Y1720" i="4" s="1"/>
  <c r="X1720" i="4"/>
  <c r="K1720" i="4"/>
  <c r="H1720" i="4"/>
  <c r="L1720" i="4"/>
  <c r="M1720" i="4" l="1"/>
  <c r="O1720" i="4" s="1"/>
  <c r="S1720" i="4" l="1"/>
  <c r="G1721" i="4" s="1"/>
  <c r="Q1720" i="4"/>
  <c r="T1720" i="4" s="1"/>
  <c r="F1721" i="4" s="1"/>
  <c r="N1721" i="4" s="1"/>
  <c r="H1721" i="4" l="1"/>
  <c r="X1721" i="4"/>
  <c r="R1720" i="4"/>
  <c r="U1720" i="4" l="1"/>
  <c r="I1721" i="4" s="1"/>
  <c r="K1721" i="4" s="1"/>
  <c r="V1720" i="4"/>
  <c r="J1721" i="4" s="1"/>
  <c r="Y1721" i="4" s="1"/>
  <c r="L1721" i="4" l="1"/>
  <c r="M1721" i="4" s="1"/>
  <c r="O1721" i="4" s="1"/>
  <c r="Q1721" i="4" l="1"/>
  <c r="T1721" i="4" s="1"/>
  <c r="F1722" i="4" s="1"/>
  <c r="N1722" i="4" s="1"/>
  <c r="S1721" i="4"/>
  <c r="G1722" i="4" s="1"/>
  <c r="R1721" i="4" l="1"/>
  <c r="V1721" i="4" s="1"/>
  <c r="J1722" i="4" s="1"/>
  <c r="Y1722" i="4" s="1"/>
  <c r="X1722" i="4"/>
  <c r="H1722" i="4"/>
  <c r="U1721" i="4"/>
  <c r="I1722" i="4" s="1"/>
  <c r="K1722" i="4" s="1"/>
  <c r="L1722" i="4" l="1"/>
  <c r="M1722" i="4" s="1"/>
  <c r="O1722" i="4" s="1"/>
  <c r="S1722" i="4" l="1"/>
  <c r="G1723" i="4" s="1"/>
  <c r="Q1722" i="4"/>
  <c r="T1722" i="4" s="1"/>
  <c r="F1723" i="4" s="1"/>
  <c r="N1723" i="4" s="1"/>
  <c r="H1723" i="4" l="1"/>
  <c r="R1722" i="4"/>
  <c r="V1722" i="4" s="1"/>
  <c r="J1723" i="4" s="1"/>
  <c r="Y1723" i="4" s="1"/>
  <c r="X1723" i="4"/>
  <c r="U1722" i="4"/>
  <c r="I1723" i="4" s="1"/>
  <c r="K1723" i="4" s="1"/>
  <c r="L1723" i="4" l="1"/>
  <c r="M1723" i="4" s="1"/>
  <c r="O1723" i="4" s="1"/>
  <c r="Q1723" i="4" s="1"/>
  <c r="T1723" i="4" s="1"/>
  <c r="F1724" i="4" s="1"/>
  <c r="N1724" i="4" s="1"/>
  <c r="S1723" i="4" l="1"/>
  <c r="G1724" i="4" s="1"/>
  <c r="X1724" i="4" s="1"/>
  <c r="H1724" i="4"/>
  <c r="R1723" i="4"/>
  <c r="U1723" i="4" l="1"/>
  <c r="I1724" i="4" s="1"/>
  <c r="V1723" i="4"/>
  <c r="J1724" i="4" s="1"/>
  <c r="Y1724" i="4" s="1"/>
  <c r="L1724" i="4" l="1"/>
  <c r="K1724" i="4"/>
  <c r="M1724" i="4" l="1"/>
  <c r="O1724" i="4" s="1"/>
  <c r="Q1724" i="4" s="1"/>
  <c r="T1724" i="4" s="1"/>
  <c r="F1725" i="4" s="1"/>
  <c r="N1725" i="4" s="1"/>
  <c r="U1724" i="4"/>
  <c r="I1725" i="4" s="1"/>
  <c r="S1724" i="4" l="1"/>
  <c r="G1725" i="4" s="1"/>
  <c r="X1725" i="4" s="1"/>
  <c r="K1725" i="4"/>
  <c r="H1725" i="4"/>
  <c r="R1724" i="4"/>
  <c r="V1724" i="4" s="1"/>
  <c r="J1725" i="4" s="1"/>
  <c r="L1725" i="4"/>
  <c r="Y1725" i="4" l="1"/>
  <c r="M1725" i="4"/>
  <c r="O1725" i="4" s="1"/>
  <c r="Q1725" i="4" s="1"/>
  <c r="T1725" i="4" s="1"/>
  <c r="F1726" i="4" s="1"/>
  <c r="N1726" i="4" s="1"/>
  <c r="S1725" i="4" l="1"/>
  <c r="G1726" i="4" s="1"/>
  <c r="X1726" i="4" s="1"/>
  <c r="H1726" i="4"/>
  <c r="R1725" i="4"/>
  <c r="U1725" i="4" s="1"/>
  <c r="I1726" i="4" s="1"/>
  <c r="K1726" i="4" s="1"/>
  <c r="V1725" i="4" l="1"/>
  <c r="J1726" i="4" s="1"/>
  <c r="Y1726" i="4" s="1"/>
  <c r="L1726" i="4"/>
  <c r="M1726" i="4" l="1"/>
  <c r="O1726" i="4" s="1"/>
  <c r="S1726" i="4" l="1"/>
  <c r="G1727" i="4" s="1"/>
  <c r="Q1726" i="4"/>
  <c r="T1726" i="4" s="1"/>
  <c r="F1727" i="4" s="1"/>
  <c r="N1727" i="4" s="1"/>
  <c r="H1727" i="4" l="1"/>
  <c r="X1727" i="4"/>
  <c r="R1726" i="4"/>
  <c r="V1726" i="4" s="1"/>
  <c r="J1727" i="4" s="1"/>
  <c r="Y1727" i="4" s="1"/>
  <c r="U1726" i="4"/>
  <c r="I1727" i="4" s="1"/>
  <c r="K1727" i="4" s="1"/>
  <c r="L1727" i="4" l="1"/>
  <c r="M1727" i="4" s="1"/>
  <c r="O1727" i="4" s="1"/>
  <c r="S1727" i="4" s="1"/>
  <c r="Q1727" i="4" l="1"/>
  <c r="T1727" i="4" s="1"/>
  <c r="F1728" i="4" s="1"/>
  <c r="N1728" i="4" s="1"/>
  <c r="G1728" i="4"/>
  <c r="H1728" i="4" l="1"/>
  <c r="R1727" i="4"/>
  <c r="V1727" i="4" s="1"/>
  <c r="J1728" i="4" s="1"/>
  <c r="Y1728" i="4" s="1"/>
  <c r="U1727" i="4"/>
  <c r="I1728" i="4" s="1"/>
  <c r="K1728" i="4" s="1"/>
  <c r="X1728" i="4"/>
  <c r="L1728" i="4" l="1"/>
  <c r="M1728" i="4" l="1"/>
  <c r="O1728" i="4" s="1"/>
  <c r="S1728" i="4" l="1"/>
  <c r="G1729" i="4" s="1"/>
  <c r="Q1728" i="4"/>
  <c r="T1728" i="4" s="1"/>
  <c r="F1729" i="4" s="1"/>
  <c r="N1729" i="4" s="1"/>
  <c r="H1729" i="4" l="1"/>
  <c r="X1729" i="4"/>
  <c r="R1728" i="4"/>
  <c r="U1728" i="4" s="1"/>
  <c r="I1729" i="4" s="1"/>
  <c r="L1729" i="4" l="1"/>
  <c r="K1729" i="4"/>
  <c r="V1728" i="4"/>
  <c r="J1729" i="4" s="1"/>
  <c r="Y1729" i="4" s="1"/>
  <c r="M1729" i="4" l="1"/>
  <c r="O1729" i="4" s="1"/>
  <c r="Q1729" i="4" s="1"/>
  <c r="T1729" i="4" s="1"/>
  <c r="F1730" i="4" s="1"/>
  <c r="N1730" i="4" s="1"/>
  <c r="H1730" i="4" l="1"/>
  <c r="R1729" i="4"/>
  <c r="V1729" i="4" s="1"/>
  <c r="J1730" i="4" s="1"/>
  <c r="S1729" i="4"/>
  <c r="G1730" i="4" s="1"/>
  <c r="X1730" i="4" s="1"/>
  <c r="U1729" i="4"/>
  <c r="I1730" i="4" s="1"/>
  <c r="K1730" i="4" s="1"/>
  <c r="Y1730" i="4" l="1"/>
  <c r="L1730" i="4"/>
  <c r="M1730" i="4" s="1"/>
  <c r="O1730" i="4" s="1"/>
  <c r="S1730" i="4" s="1"/>
  <c r="Q1730" i="4" l="1"/>
  <c r="T1730" i="4" s="1"/>
  <c r="F1731" i="4" s="1"/>
  <c r="N1731" i="4" s="1"/>
  <c r="G1731" i="4"/>
  <c r="H1731" i="4" l="1"/>
  <c r="R1730" i="4"/>
  <c r="V1730" i="4" s="1"/>
  <c r="J1731" i="4" s="1"/>
  <c r="Y1731" i="4" s="1"/>
  <c r="U1730" i="4"/>
  <c r="I1731" i="4" s="1"/>
  <c r="K1731" i="4" s="1"/>
  <c r="X1731" i="4"/>
  <c r="L1731" i="4" l="1"/>
  <c r="M1731" i="4" s="1"/>
  <c r="O1731" i="4" s="1"/>
  <c r="S1731" i="4" s="1"/>
  <c r="Q1731" i="4" l="1"/>
  <c r="T1731" i="4" s="1"/>
  <c r="F1732" i="4" s="1"/>
  <c r="N1732" i="4" s="1"/>
  <c r="G1732" i="4"/>
  <c r="H1732" i="4" l="1"/>
  <c r="R1731" i="4"/>
  <c r="X1732" i="4"/>
  <c r="V1731" i="4" l="1"/>
  <c r="J1732" i="4" s="1"/>
  <c r="Y1732" i="4" s="1"/>
  <c r="U1731" i="4"/>
  <c r="I1732" i="4" s="1"/>
  <c r="K1732" i="4" s="1"/>
  <c r="L1732" i="4" l="1"/>
  <c r="M1732" i="4" l="1"/>
  <c r="O1732" i="4" s="1"/>
  <c r="Q1732" i="4" l="1"/>
  <c r="T1732" i="4" s="1"/>
  <c r="F1733" i="4" s="1"/>
  <c r="N1733" i="4" s="1"/>
  <c r="S1732" i="4"/>
  <c r="G1733" i="4" s="1"/>
  <c r="R1732" i="4" l="1"/>
  <c r="V1732" i="4" s="1"/>
  <c r="J1733" i="4" s="1"/>
  <c r="Y1733" i="4" s="1"/>
  <c r="X1733" i="4"/>
  <c r="H1733" i="4"/>
  <c r="U1732" i="4"/>
  <c r="I1733" i="4" s="1"/>
  <c r="K1733" i="4" s="1"/>
  <c r="L1733" i="4" l="1"/>
  <c r="M1733" i="4" l="1"/>
  <c r="O1733" i="4" s="1"/>
  <c r="S1733" i="4" l="1"/>
  <c r="G1734" i="4" s="1"/>
  <c r="Q1733" i="4"/>
  <c r="T1733" i="4" s="1"/>
  <c r="F1734" i="4" s="1"/>
  <c r="N1734" i="4" s="1"/>
  <c r="H1734" i="4" l="1"/>
  <c r="X1734" i="4"/>
  <c r="R1733" i="4"/>
  <c r="U1733" i="4" l="1"/>
  <c r="I1734" i="4" s="1"/>
  <c r="K1734" i="4" s="1"/>
  <c r="V1733" i="4"/>
  <c r="J1734" i="4" s="1"/>
  <c r="Y1734" i="4" s="1"/>
  <c r="L1734" i="4" l="1"/>
  <c r="M1734" i="4" l="1"/>
  <c r="O1734" i="4" s="1"/>
  <c r="U1734" i="4"/>
  <c r="I1735" i="4" s="1"/>
  <c r="Q1734" i="4" l="1"/>
  <c r="T1734" i="4" s="1"/>
  <c r="F1735" i="4" s="1"/>
  <c r="N1735" i="4" s="1"/>
  <c r="S1734" i="4"/>
  <c r="G1735" i="4" s="1"/>
  <c r="L1735" i="4"/>
  <c r="K1735" i="4" l="1"/>
  <c r="M1735" i="4" s="1"/>
  <c r="O1735" i="4" s="1"/>
  <c r="Q1735" i="4" s="1"/>
  <c r="T1735" i="4" s="1"/>
  <c r="F1736" i="4" s="1"/>
  <c r="N1736" i="4" s="1"/>
  <c r="X1735" i="4"/>
  <c r="H1735" i="4"/>
  <c r="R1734" i="4"/>
  <c r="V1734" i="4" s="1"/>
  <c r="J1735" i="4" s="1"/>
  <c r="Y1735" i="4" s="1"/>
  <c r="S1735" i="4" l="1"/>
  <c r="G1736" i="4" s="1"/>
  <c r="X1736" i="4" s="1"/>
  <c r="H1736" i="4"/>
  <c r="R1735" i="4"/>
  <c r="V1735" i="4" s="1"/>
  <c r="J1736" i="4" s="1"/>
  <c r="U1735" i="4"/>
  <c r="I1736" i="4" s="1"/>
  <c r="K1736" i="4" s="1"/>
  <c r="Y1736" i="4" l="1"/>
  <c r="L1736" i="4"/>
  <c r="M1736" i="4" l="1"/>
  <c r="O1736" i="4" s="1"/>
  <c r="S1736" i="4" s="1"/>
  <c r="Q1736" i="4" l="1"/>
  <c r="T1736" i="4" s="1"/>
  <c r="F1737" i="4" s="1"/>
  <c r="N1737" i="4" s="1"/>
  <c r="G1737" i="4"/>
  <c r="H1737" i="4" l="1"/>
  <c r="R1736" i="4"/>
  <c r="X1737" i="4"/>
  <c r="V1736" i="4" l="1"/>
  <c r="J1737" i="4" s="1"/>
  <c r="Y1737" i="4" s="1"/>
  <c r="U1736" i="4"/>
  <c r="I1737" i="4" s="1"/>
  <c r="K1737" i="4" s="1"/>
  <c r="L1737" i="4" l="1"/>
  <c r="M1737" i="4" l="1"/>
  <c r="O1737" i="4" s="1"/>
  <c r="Q1737" i="4" l="1"/>
  <c r="T1737" i="4" s="1"/>
  <c r="F1738" i="4" s="1"/>
  <c r="N1738" i="4" s="1"/>
  <c r="S1737" i="4"/>
  <c r="G1738" i="4" s="1"/>
  <c r="U1737" i="4"/>
  <c r="I1738" i="4" s="1"/>
  <c r="X1738" i="4" l="1"/>
  <c r="R1737" i="4"/>
  <c r="V1737" i="4" s="1"/>
  <c r="J1738" i="4" s="1"/>
  <c r="Y1738" i="4" s="1"/>
  <c r="K1738" i="4"/>
  <c r="H1738" i="4"/>
  <c r="L1738" i="4"/>
  <c r="M1738" i="4" l="1"/>
  <c r="O1738" i="4" s="1"/>
  <c r="S1738" i="4" s="1"/>
  <c r="Q1738" i="4" l="1"/>
  <c r="T1738" i="4" s="1"/>
  <c r="F1739" i="4" s="1"/>
  <c r="N1739" i="4" s="1"/>
  <c r="G1739" i="4"/>
  <c r="H1739" i="4" l="1"/>
  <c r="R1738" i="4"/>
  <c r="V1738" i="4" s="1"/>
  <c r="J1739" i="4" s="1"/>
  <c r="Y1739" i="4" s="1"/>
  <c r="U1738" i="4"/>
  <c r="I1739" i="4" s="1"/>
  <c r="K1739" i="4" s="1"/>
  <c r="X1739" i="4"/>
  <c r="L1739" i="4" l="1"/>
  <c r="M1739" i="4" s="1"/>
  <c r="O1739" i="4" s="1"/>
  <c r="S1739" i="4" s="1"/>
  <c r="Q1739" i="4" l="1"/>
  <c r="T1739" i="4" s="1"/>
  <c r="F1740" i="4" s="1"/>
  <c r="N1740" i="4" s="1"/>
  <c r="G1740" i="4"/>
  <c r="H1740" i="4" l="1"/>
  <c r="R1739" i="4"/>
  <c r="V1739" i="4" s="1"/>
  <c r="J1740" i="4" s="1"/>
  <c r="Y1740" i="4" s="1"/>
  <c r="U1739" i="4"/>
  <c r="I1740" i="4" s="1"/>
  <c r="K1740" i="4" s="1"/>
  <c r="X1740" i="4"/>
  <c r="L1740" i="4" l="1"/>
  <c r="M1740" i="4" l="1"/>
  <c r="O1740" i="4" s="1"/>
  <c r="S1740" i="4" s="1"/>
  <c r="Q1740" i="4" l="1"/>
  <c r="T1740" i="4" s="1"/>
  <c r="F1741" i="4" s="1"/>
  <c r="N1741" i="4" s="1"/>
  <c r="G1741" i="4"/>
  <c r="H1741" i="4" l="1"/>
  <c r="R1740" i="4"/>
  <c r="X1741" i="4"/>
  <c r="V1740" i="4" l="1"/>
  <c r="J1741" i="4" s="1"/>
  <c r="Y1741" i="4" s="1"/>
  <c r="U1740" i="4"/>
  <c r="I1741" i="4" s="1"/>
  <c r="K1741" i="4" s="1"/>
  <c r="L1741" i="4" l="1"/>
  <c r="M1741" i="4" s="1"/>
  <c r="O1741" i="4" s="1"/>
  <c r="S1741" i="4" s="1"/>
  <c r="Q1741" i="4" l="1"/>
  <c r="T1741" i="4" s="1"/>
  <c r="F1742" i="4" s="1"/>
  <c r="N1742" i="4" s="1"/>
  <c r="G1742" i="4"/>
  <c r="H1742" i="4" l="1"/>
  <c r="R1741" i="4"/>
  <c r="V1741" i="4" s="1"/>
  <c r="J1742" i="4" s="1"/>
  <c r="Y1742" i="4" s="1"/>
  <c r="U1741" i="4"/>
  <c r="I1742" i="4" s="1"/>
  <c r="K1742" i="4" s="1"/>
  <c r="X1742" i="4"/>
  <c r="L1742" i="4" l="1"/>
  <c r="M1742" i="4" l="1"/>
  <c r="O1742" i="4" s="1"/>
  <c r="S1742" i="4" s="1"/>
  <c r="Q1742" i="4" l="1"/>
  <c r="T1742" i="4" s="1"/>
  <c r="F1743" i="4" s="1"/>
  <c r="N1743" i="4" s="1"/>
  <c r="G1743" i="4"/>
  <c r="H1743" i="4" l="1"/>
  <c r="R1742" i="4"/>
  <c r="V1742" i="4" s="1"/>
  <c r="J1743" i="4" s="1"/>
  <c r="Y1743" i="4" s="1"/>
  <c r="U1742" i="4"/>
  <c r="I1743" i="4" s="1"/>
  <c r="K1743" i="4" s="1"/>
  <c r="X1743" i="4"/>
  <c r="L1743" i="4" l="1"/>
  <c r="M1743" i="4" l="1"/>
  <c r="O1743" i="4" s="1"/>
  <c r="S1743" i="4" s="1"/>
  <c r="Q1743" i="4" l="1"/>
  <c r="T1743" i="4" s="1"/>
  <c r="F1744" i="4" s="1"/>
  <c r="N1744" i="4" s="1"/>
  <c r="G1744" i="4"/>
  <c r="H1744" i="4" l="1"/>
  <c r="R1743" i="4"/>
  <c r="X1744" i="4"/>
  <c r="V1743" i="4" l="1"/>
  <c r="J1744" i="4" s="1"/>
  <c r="Y1744" i="4" s="1"/>
  <c r="U1743" i="4"/>
  <c r="I1744" i="4" s="1"/>
  <c r="K1744" i="4" s="1"/>
  <c r="L1744" i="4" l="1"/>
  <c r="M1744" i="4" l="1"/>
  <c r="O1744" i="4" s="1"/>
  <c r="Q1744" i="4" l="1"/>
  <c r="T1744" i="4" s="1"/>
  <c r="F1745" i="4" s="1"/>
  <c r="N1745" i="4" s="1"/>
  <c r="S1744" i="4"/>
  <c r="G1745" i="4" s="1"/>
  <c r="U1744" i="4"/>
  <c r="I1745" i="4" s="1"/>
  <c r="K1745" i="4" l="1"/>
  <c r="H1745" i="4"/>
  <c r="X1745" i="4"/>
  <c r="R1744" i="4"/>
  <c r="V1744" i="4" s="1"/>
  <c r="J1745" i="4" s="1"/>
  <c r="Y1745" i="4" s="1"/>
  <c r="L1745" i="4"/>
  <c r="M1745" i="4" l="1"/>
  <c r="O1745" i="4" s="1"/>
  <c r="Q1745" i="4" l="1"/>
  <c r="T1745" i="4" s="1"/>
  <c r="F1746" i="4" s="1"/>
  <c r="N1746" i="4" s="1"/>
  <c r="S1745" i="4"/>
  <c r="G1746" i="4" s="1"/>
  <c r="X1746" i="4" l="1"/>
  <c r="R1745" i="4"/>
  <c r="U1745" i="4" s="1"/>
  <c r="I1746" i="4" s="1"/>
  <c r="K1746" i="4" s="1"/>
  <c r="H1746" i="4"/>
  <c r="L1746" i="4" l="1"/>
  <c r="M1746" i="4" s="1"/>
  <c r="O1746" i="4" s="1"/>
  <c r="S1746" i="4" s="1"/>
  <c r="G1747" i="4" s="1"/>
  <c r="V1745" i="4"/>
  <c r="J1746" i="4" s="1"/>
  <c r="Y1746" i="4" s="1"/>
  <c r="Q1746" i="4" l="1"/>
  <c r="T1746" i="4" s="1"/>
  <c r="F1747" i="4" s="1"/>
  <c r="N1747" i="4" s="1"/>
  <c r="X1747" i="4" l="1"/>
  <c r="R1746" i="4"/>
  <c r="U1746" i="4" s="1"/>
  <c r="I1747" i="4" s="1"/>
  <c r="K1747" i="4" s="1"/>
  <c r="H1747" i="4"/>
  <c r="V1746" i="4" l="1"/>
  <c r="J1747" i="4" s="1"/>
  <c r="Y1747" i="4" s="1"/>
  <c r="L1747" i="4"/>
  <c r="M1747" i="4" s="1"/>
  <c r="O1747" i="4" s="1"/>
  <c r="Q1747" i="4" l="1"/>
  <c r="T1747" i="4" s="1"/>
  <c r="F1748" i="4" s="1"/>
  <c r="N1748" i="4" s="1"/>
  <c r="S1747" i="4"/>
  <c r="G1748" i="4" s="1"/>
  <c r="R1747" i="4" l="1"/>
  <c r="U1747" i="4" s="1"/>
  <c r="I1748" i="4" s="1"/>
  <c r="K1748" i="4" s="1"/>
  <c r="X1748" i="4"/>
  <c r="H1748" i="4"/>
  <c r="L1748" i="4" l="1"/>
  <c r="M1748" i="4" s="1"/>
  <c r="O1748" i="4" s="1"/>
  <c r="V1747" i="4"/>
  <c r="J1748" i="4" s="1"/>
  <c r="Y1748" i="4" s="1"/>
  <c r="Q1748" i="4" l="1"/>
  <c r="T1748" i="4" s="1"/>
  <c r="F1749" i="4" s="1"/>
  <c r="N1749" i="4" s="1"/>
  <c r="S1748" i="4"/>
  <c r="G1749" i="4" s="1"/>
  <c r="U1748" i="4"/>
  <c r="I1749" i="4" s="1"/>
  <c r="K1749" i="4" l="1"/>
  <c r="X1749" i="4"/>
  <c r="H1749" i="4"/>
  <c r="R1748" i="4"/>
  <c r="V1748" i="4" s="1"/>
  <c r="J1749" i="4" s="1"/>
  <c r="Y1749" i="4" s="1"/>
  <c r="L1749" i="4"/>
  <c r="M1749" i="4" l="1"/>
  <c r="O1749" i="4" s="1"/>
  <c r="Q1749" i="4" l="1"/>
  <c r="T1749" i="4" s="1"/>
  <c r="F1750" i="4" s="1"/>
  <c r="N1750" i="4" s="1"/>
  <c r="S1749" i="4"/>
  <c r="G1750" i="4" s="1"/>
  <c r="R1749" i="4" l="1"/>
  <c r="V1749" i="4" s="1"/>
  <c r="J1750" i="4" s="1"/>
  <c r="Y1750" i="4" s="1"/>
  <c r="X1750" i="4"/>
  <c r="H1750" i="4"/>
  <c r="U1749" i="4"/>
  <c r="I1750" i="4" s="1"/>
  <c r="K1750" i="4" s="1"/>
  <c r="L1750" i="4" l="1"/>
  <c r="M1750" i="4" s="1"/>
  <c r="O1750" i="4" s="1"/>
  <c r="S1750" i="4" s="1"/>
  <c r="Q1750" i="4" l="1"/>
  <c r="T1750" i="4" s="1"/>
  <c r="F1751" i="4" s="1"/>
  <c r="N1751" i="4" s="1"/>
  <c r="G1751" i="4"/>
  <c r="H1751" i="4" l="1"/>
  <c r="R1750" i="4"/>
  <c r="X1751" i="4"/>
  <c r="V1750" i="4" l="1"/>
  <c r="J1751" i="4" s="1"/>
  <c r="Y1751" i="4" s="1"/>
  <c r="U1750" i="4"/>
  <c r="I1751" i="4" s="1"/>
  <c r="K1751" i="4" s="1"/>
  <c r="L1751" i="4" l="1"/>
  <c r="M1751" i="4" l="1"/>
  <c r="O1751" i="4" s="1"/>
  <c r="Q1751" i="4" l="1"/>
  <c r="T1751" i="4" s="1"/>
  <c r="F1752" i="4" s="1"/>
  <c r="N1752" i="4" s="1"/>
  <c r="S1751" i="4"/>
  <c r="G1752" i="4" s="1"/>
  <c r="X1752" i="4" l="1"/>
  <c r="R1751" i="4"/>
  <c r="U1751" i="4" s="1"/>
  <c r="I1752" i="4" s="1"/>
  <c r="K1752" i="4" s="1"/>
  <c r="H1752" i="4"/>
  <c r="V1751" i="4" l="1"/>
  <c r="J1752" i="4" s="1"/>
  <c r="Y1752" i="4" s="1"/>
  <c r="L1752" i="4"/>
  <c r="M1752" i="4" s="1"/>
  <c r="O1752" i="4" s="1"/>
  <c r="S1752" i="4" s="1"/>
  <c r="Q1752" i="4" l="1"/>
  <c r="T1752" i="4" s="1"/>
  <c r="F1753" i="4" s="1"/>
  <c r="N1753" i="4" s="1"/>
  <c r="G1753" i="4"/>
  <c r="H1753" i="4" l="1"/>
  <c r="R1752" i="4"/>
  <c r="X1753" i="4"/>
  <c r="V1752" i="4" l="1"/>
  <c r="J1753" i="4" s="1"/>
  <c r="Y1753" i="4" s="1"/>
  <c r="U1752" i="4"/>
  <c r="I1753" i="4" s="1"/>
  <c r="K1753" i="4" s="1"/>
  <c r="L1753" i="4" l="1"/>
  <c r="M1753" i="4" s="1"/>
  <c r="O1753" i="4" s="1"/>
  <c r="S1753" i="4" s="1"/>
  <c r="Q1753" i="4" l="1"/>
  <c r="T1753" i="4" s="1"/>
  <c r="F1754" i="4" s="1"/>
  <c r="N1754" i="4" s="1"/>
  <c r="G1754" i="4"/>
  <c r="H1754" i="4" l="1"/>
  <c r="R1753" i="4"/>
  <c r="X1754" i="4"/>
  <c r="V1753" i="4" l="1"/>
  <c r="J1754" i="4" s="1"/>
  <c r="Y1754" i="4" s="1"/>
  <c r="U1753" i="4"/>
  <c r="I1754" i="4" s="1"/>
  <c r="K1754" i="4" s="1"/>
  <c r="L1754" i="4" l="1"/>
  <c r="M1754" i="4" s="1"/>
  <c r="O1754" i="4" s="1"/>
  <c r="S1754" i="4" s="1"/>
  <c r="Q1754" i="4" l="1"/>
  <c r="T1754" i="4" s="1"/>
  <c r="F1755" i="4" s="1"/>
  <c r="N1755" i="4" s="1"/>
  <c r="G1755" i="4"/>
  <c r="H1755" i="4" l="1"/>
  <c r="R1754" i="4"/>
  <c r="X1755" i="4"/>
  <c r="V1754" i="4" l="1"/>
  <c r="J1755" i="4" s="1"/>
  <c r="Y1755" i="4" s="1"/>
  <c r="U1754" i="4"/>
  <c r="I1755" i="4" s="1"/>
  <c r="K1755" i="4" s="1"/>
  <c r="L1755" i="4" l="1"/>
  <c r="M1755" i="4" s="1"/>
  <c r="O1755" i="4" s="1"/>
  <c r="S1755" i="4" s="1"/>
  <c r="Q1755" i="4" l="1"/>
  <c r="T1755" i="4" s="1"/>
  <c r="F1756" i="4" s="1"/>
  <c r="N1756" i="4" s="1"/>
  <c r="G1756" i="4"/>
  <c r="H1756" i="4" l="1"/>
  <c r="R1755" i="4"/>
  <c r="X1756" i="4"/>
  <c r="V1755" i="4" l="1"/>
  <c r="J1756" i="4" s="1"/>
  <c r="Y1756" i="4" s="1"/>
  <c r="U1755" i="4"/>
  <c r="I1756" i="4" s="1"/>
  <c r="K1756" i="4" s="1"/>
  <c r="L1756" i="4" l="1"/>
  <c r="M1756" i="4" l="1"/>
  <c r="O1756" i="4" s="1"/>
  <c r="Q1756" i="4" l="1"/>
  <c r="T1756" i="4" s="1"/>
  <c r="F1757" i="4" s="1"/>
  <c r="N1757" i="4" s="1"/>
  <c r="S1756" i="4"/>
  <c r="G1757" i="4" s="1"/>
  <c r="R1756" i="4" l="1"/>
  <c r="V1756" i="4" s="1"/>
  <c r="J1757" i="4" s="1"/>
  <c r="Y1757" i="4" s="1"/>
  <c r="H1757" i="4"/>
  <c r="X1757" i="4"/>
  <c r="U1756" i="4"/>
  <c r="I1757" i="4" s="1"/>
  <c r="K1757" i="4" s="1"/>
  <c r="L1757" i="4" l="1"/>
  <c r="M1757" i="4" l="1"/>
  <c r="O1757" i="4" s="1"/>
  <c r="Q1757" i="4" l="1"/>
  <c r="T1757" i="4" s="1"/>
  <c r="F1758" i="4" s="1"/>
  <c r="N1758" i="4" s="1"/>
  <c r="S1757" i="4"/>
  <c r="G1758" i="4" s="1"/>
  <c r="H1758" i="4" l="1"/>
  <c r="R1757" i="4"/>
  <c r="V1757" i="4" s="1"/>
  <c r="J1758" i="4" s="1"/>
  <c r="Y1758" i="4" s="1"/>
  <c r="X1758" i="4"/>
  <c r="U1757" i="4"/>
  <c r="I1758" i="4" s="1"/>
  <c r="K1758" i="4" s="1"/>
  <c r="L1758" i="4" l="1"/>
  <c r="M1758" i="4" s="1"/>
  <c r="O1758" i="4" s="1"/>
  <c r="S1758" i="4" s="1"/>
  <c r="Q1758" i="4" l="1"/>
  <c r="T1758" i="4" s="1"/>
  <c r="F1759" i="4" s="1"/>
  <c r="N1759" i="4" s="1"/>
  <c r="G1759" i="4"/>
  <c r="H1759" i="4" l="1"/>
  <c r="R1758" i="4"/>
  <c r="X1759" i="4"/>
  <c r="V1758" i="4" l="1"/>
  <c r="J1759" i="4" s="1"/>
  <c r="Y1759" i="4" s="1"/>
  <c r="U1758" i="4"/>
  <c r="I1759" i="4" s="1"/>
  <c r="K1759" i="4" s="1"/>
  <c r="L1759" i="4" l="1"/>
  <c r="M1759" i="4" l="1"/>
  <c r="O1759" i="4" s="1"/>
  <c r="Q1759" i="4" l="1"/>
  <c r="T1759" i="4" s="1"/>
  <c r="F1760" i="4" s="1"/>
  <c r="N1760" i="4" s="1"/>
  <c r="S1759" i="4"/>
  <c r="G1760" i="4" s="1"/>
  <c r="X1760" i="4" l="1"/>
  <c r="H1760" i="4"/>
  <c r="R1759" i="4"/>
  <c r="V1759" i="4" s="1"/>
  <c r="J1760" i="4" s="1"/>
  <c r="Y1760" i="4" s="1"/>
  <c r="U1759" i="4"/>
  <c r="I1760" i="4" s="1"/>
  <c r="K1760" i="4" s="1"/>
  <c r="L1760" i="4" l="1"/>
  <c r="M1760" i="4" s="1"/>
  <c r="O1760" i="4" s="1"/>
  <c r="S1760" i="4" s="1"/>
  <c r="Q1760" i="4" l="1"/>
  <c r="T1760" i="4" s="1"/>
  <c r="F1761" i="4" s="1"/>
  <c r="N1761" i="4" s="1"/>
  <c r="G1761" i="4"/>
  <c r="H1761" i="4" l="1"/>
  <c r="R1760" i="4"/>
  <c r="X1761" i="4"/>
  <c r="V1760" i="4" l="1"/>
  <c r="J1761" i="4" s="1"/>
  <c r="Y1761" i="4" s="1"/>
  <c r="U1760" i="4"/>
  <c r="I1761" i="4" s="1"/>
  <c r="K1761" i="4" s="1"/>
  <c r="L1761" i="4" l="1"/>
  <c r="M1761" i="4" s="1"/>
  <c r="O1761" i="4" s="1"/>
  <c r="S1761" i="4" s="1"/>
  <c r="Q1761" i="4" l="1"/>
  <c r="T1761" i="4" s="1"/>
  <c r="F1762" i="4" s="1"/>
  <c r="N1762" i="4" s="1"/>
  <c r="G1762" i="4"/>
  <c r="H1762" i="4" l="1"/>
  <c r="R1761" i="4"/>
  <c r="V1761" i="4" s="1"/>
  <c r="J1762" i="4" s="1"/>
  <c r="Y1762" i="4" s="1"/>
  <c r="U1761" i="4"/>
  <c r="I1762" i="4" s="1"/>
  <c r="K1762" i="4" s="1"/>
  <c r="X1762" i="4"/>
  <c r="L1762" i="4" l="1"/>
  <c r="M1762" i="4" s="1"/>
  <c r="O1762" i="4" s="1"/>
  <c r="S1762" i="4" s="1"/>
  <c r="Q1762" i="4" l="1"/>
  <c r="T1762" i="4" s="1"/>
  <c r="F1763" i="4" s="1"/>
  <c r="N1763" i="4" s="1"/>
  <c r="G1763" i="4"/>
  <c r="H1763" i="4" l="1"/>
  <c r="R1762" i="4"/>
  <c r="X1763" i="4"/>
  <c r="V1762" i="4" l="1"/>
  <c r="J1763" i="4" s="1"/>
  <c r="Y1763" i="4" s="1"/>
  <c r="U1762" i="4"/>
  <c r="I1763" i="4" s="1"/>
  <c r="K1763" i="4" s="1"/>
  <c r="L1763" i="4" l="1"/>
  <c r="M1763" i="4" l="1"/>
  <c r="O1763" i="4" s="1"/>
  <c r="Q1763" i="4" l="1"/>
  <c r="T1763" i="4" s="1"/>
  <c r="F1764" i="4" s="1"/>
  <c r="N1764" i="4" s="1"/>
  <c r="S1763" i="4"/>
  <c r="G1764" i="4" s="1"/>
  <c r="X1764" i="4" l="1"/>
  <c r="R1763" i="4"/>
  <c r="V1763" i="4" s="1"/>
  <c r="J1764" i="4" s="1"/>
  <c r="Y1764" i="4" s="1"/>
  <c r="H1764" i="4"/>
  <c r="U1763" i="4"/>
  <c r="I1764" i="4" s="1"/>
  <c r="K1764" i="4" s="1"/>
  <c r="L1764" i="4" l="1"/>
  <c r="M1764" i="4" l="1"/>
  <c r="O1764" i="4" s="1"/>
  <c r="Q1764" i="4" l="1"/>
  <c r="T1764" i="4" s="1"/>
  <c r="F1765" i="4" s="1"/>
  <c r="N1765" i="4" s="1"/>
  <c r="S1764" i="4"/>
  <c r="G1765" i="4" s="1"/>
  <c r="U1764" i="4"/>
  <c r="I1765" i="4" s="1"/>
  <c r="X1765" i="4" l="1"/>
  <c r="K1765" i="4"/>
  <c r="R1764" i="4"/>
  <c r="V1764" i="4" s="1"/>
  <c r="J1765" i="4" s="1"/>
  <c r="Y1765" i="4" s="1"/>
  <c r="H1765" i="4"/>
  <c r="L1765" i="4"/>
  <c r="M1765" i="4" l="1"/>
  <c r="O1765" i="4" s="1"/>
  <c r="S1765" i="4" s="1"/>
  <c r="G1766" i="4" s="1"/>
  <c r="Q1765" i="4" l="1"/>
  <c r="T1765" i="4" s="1"/>
  <c r="F1766" i="4" s="1"/>
  <c r="N1766" i="4" s="1"/>
  <c r="H1766" i="4" l="1"/>
  <c r="X1766" i="4"/>
  <c r="R1765" i="4"/>
  <c r="U1765" i="4" s="1"/>
  <c r="I1766" i="4" s="1"/>
  <c r="K1766" i="4" s="1"/>
  <c r="L1766" i="4" l="1"/>
  <c r="M1766" i="4" s="1"/>
  <c r="O1766" i="4" s="1"/>
  <c r="S1766" i="4" s="1"/>
  <c r="G1767" i="4" s="1"/>
  <c r="V1765" i="4"/>
  <c r="J1766" i="4" s="1"/>
  <c r="Y1766" i="4" s="1"/>
  <c r="Q1766" i="4" l="1"/>
  <c r="T1766" i="4" s="1"/>
  <c r="F1767" i="4" s="1"/>
  <c r="N1767" i="4" s="1"/>
  <c r="H1767" i="4" l="1"/>
  <c r="X1767" i="4"/>
  <c r="R1766" i="4"/>
  <c r="V1766" i="4" s="1"/>
  <c r="J1767" i="4" s="1"/>
  <c r="Y1767" i="4" s="1"/>
  <c r="U1766" i="4"/>
  <c r="I1767" i="4" s="1"/>
  <c r="K1767" i="4" s="1"/>
  <c r="L1767" i="4" l="1"/>
  <c r="M1767" i="4" l="1"/>
  <c r="O1767" i="4" s="1"/>
  <c r="Q1767" i="4" l="1"/>
  <c r="T1767" i="4" s="1"/>
  <c r="F1768" i="4" s="1"/>
  <c r="N1768" i="4" s="1"/>
  <c r="S1767" i="4"/>
  <c r="G1768" i="4" s="1"/>
  <c r="H1768" i="4" l="1"/>
  <c r="X1768" i="4"/>
  <c r="R1767" i="4"/>
  <c r="U1767" i="4" s="1"/>
  <c r="I1768" i="4" s="1"/>
  <c r="K1768" i="4" s="1"/>
  <c r="V1767" i="4" l="1"/>
  <c r="J1768" i="4" s="1"/>
  <c r="Y1768" i="4" s="1"/>
  <c r="L1768" i="4"/>
  <c r="M1768" i="4" s="1"/>
  <c r="O1768" i="4" s="1"/>
  <c r="S1768" i="4" l="1"/>
  <c r="G1769" i="4" s="1"/>
  <c r="Q1768" i="4"/>
  <c r="T1768" i="4" s="1"/>
  <c r="F1769" i="4" s="1"/>
  <c r="N1769" i="4" s="1"/>
  <c r="H1769" i="4" l="1"/>
  <c r="X1769" i="4"/>
  <c r="R1768" i="4"/>
  <c r="V1768" i="4" s="1"/>
  <c r="J1769" i="4" s="1"/>
  <c r="Y1769" i="4" s="1"/>
  <c r="U1768" i="4"/>
  <c r="I1769" i="4" s="1"/>
  <c r="K1769" i="4" s="1"/>
  <c r="L1769" i="4" l="1"/>
  <c r="M1769" i="4" l="1"/>
  <c r="O1769" i="4" s="1"/>
  <c r="Q1769" i="4" l="1"/>
  <c r="T1769" i="4" s="1"/>
  <c r="F1770" i="4" s="1"/>
  <c r="N1770" i="4" s="1"/>
  <c r="S1769" i="4"/>
  <c r="G1770" i="4" s="1"/>
  <c r="R1769" i="4" l="1"/>
  <c r="V1769" i="4" s="1"/>
  <c r="J1770" i="4" s="1"/>
  <c r="Y1770" i="4" s="1"/>
  <c r="H1770" i="4"/>
  <c r="X1770" i="4"/>
  <c r="U1769" i="4"/>
  <c r="I1770" i="4" s="1"/>
  <c r="K1770" i="4" s="1"/>
  <c r="L1770" i="4" l="1"/>
  <c r="M1770" i="4" s="1"/>
  <c r="O1770" i="4" s="1"/>
  <c r="S1770" i="4" s="1"/>
  <c r="Q1770" i="4" l="1"/>
  <c r="T1770" i="4" s="1"/>
  <c r="F1771" i="4" s="1"/>
  <c r="N1771" i="4" s="1"/>
  <c r="G1771" i="4"/>
  <c r="H1771" i="4" l="1"/>
  <c r="R1770" i="4"/>
  <c r="X1771" i="4"/>
  <c r="V1770" i="4" l="1"/>
  <c r="J1771" i="4" s="1"/>
  <c r="Y1771" i="4" s="1"/>
  <c r="U1770" i="4"/>
  <c r="I1771" i="4" s="1"/>
  <c r="K1771" i="4" s="1"/>
  <c r="L1771" i="4" l="1"/>
  <c r="M1771" i="4" l="1"/>
  <c r="O1771" i="4" s="1"/>
  <c r="S1771" i="4" s="1"/>
  <c r="Q1771" i="4" l="1"/>
  <c r="T1771" i="4" s="1"/>
  <c r="F1772" i="4" s="1"/>
  <c r="N1772" i="4" s="1"/>
  <c r="G1772" i="4"/>
  <c r="H1772" i="4" l="1"/>
  <c r="R1771" i="4"/>
  <c r="X1772" i="4"/>
  <c r="V1771" i="4" l="1"/>
  <c r="J1772" i="4" s="1"/>
  <c r="Y1772" i="4" s="1"/>
  <c r="U1771" i="4"/>
  <c r="I1772" i="4" s="1"/>
  <c r="K1772" i="4" s="1"/>
  <c r="L1772" i="4" l="1"/>
  <c r="M1772" i="4" l="1"/>
  <c r="O1772" i="4" s="1"/>
  <c r="S1772" i="4" s="1"/>
  <c r="Q1772" i="4" l="1"/>
  <c r="T1772" i="4" s="1"/>
  <c r="F1773" i="4" s="1"/>
  <c r="N1773" i="4" s="1"/>
  <c r="G1773" i="4"/>
  <c r="H1773" i="4" l="1"/>
  <c r="R1772" i="4"/>
  <c r="X1773" i="4"/>
  <c r="V1772" i="4" l="1"/>
  <c r="J1773" i="4" s="1"/>
  <c r="Y1773" i="4" s="1"/>
  <c r="U1772" i="4"/>
  <c r="I1773" i="4" s="1"/>
  <c r="K1773" i="4" s="1"/>
  <c r="L1773" i="4" l="1"/>
  <c r="M1773" i="4" l="1"/>
  <c r="O1773" i="4" s="1"/>
  <c r="S1773" i="4" s="1"/>
  <c r="Q1773" i="4" l="1"/>
  <c r="T1773" i="4" s="1"/>
  <c r="F1774" i="4" s="1"/>
  <c r="N1774" i="4" s="1"/>
  <c r="G1774" i="4"/>
  <c r="H1774" i="4" l="1"/>
  <c r="R1773" i="4"/>
  <c r="X1774" i="4"/>
  <c r="V1773" i="4" l="1"/>
  <c r="J1774" i="4" s="1"/>
  <c r="Y1774" i="4" s="1"/>
  <c r="U1773" i="4"/>
  <c r="I1774" i="4" s="1"/>
  <c r="K1774" i="4" s="1"/>
  <c r="L1774" i="4" l="1"/>
  <c r="M1774" i="4" l="1"/>
  <c r="O1774" i="4" s="1"/>
  <c r="Q1774" i="4" l="1"/>
  <c r="T1774" i="4" s="1"/>
  <c r="F1775" i="4" s="1"/>
  <c r="N1775" i="4" s="1"/>
  <c r="S1774" i="4"/>
  <c r="G1775" i="4" s="1"/>
  <c r="R1774" i="4" l="1"/>
  <c r="V1774" i="4" s="1"/>
  <c r="J1775" i="4" s="1"/>
  <c r="Y1775" i="4" s="1"/>
  <c r="X1775" i="4"/>
  <c r="H1775" i="4"/>
  <c r="U1774" i="4"/>
  <c r="I1775" i="4" s="1"/>
  <c r="K1775" i="4" s="1"/>
  <c r="L1775" i="4" l="1"/>
  <c r="M1775" i="4" l="1"/>
  <c r="O1775" i="4" s="1"/>
  <c r="S1775" i="4" s="1"/>
  <c r="Q1775" i="4" l="1"/>
  <c r="T1775" i="4" s="1"/>
  <c r="F1776" i="4" s="1"/>
  <c r="N1776" i="4" s="1"/>
  <c r="G1776" i="4"/>
  <c r="H1776" i="4" l="1"/>
  <c r="R1775" i="4"/>
  <c r="X1776" i="4"/>
  <c r="V1775" i="4" l="1"/>
  <c r="J1776" i="4" s="1"/>
  <c r="Y1776" i="4" s="1"/>
  <c r="U1775" i="4"/>
  <c r="I1776" i="4" s="1"/>
  <c r="K1776" i="4" s="1"/>
  <c r="L1776" i="4" l="1"/>
  <c r="M1776" i="4" l="1"/>
  <c r="O1776" i="4" s="1"/>
  <c r="S1776" i="4" s="1"/>
  <c r="Q1776" i="4" l="1"/>
  <c r="T1776" i="4" s="1"/>
  <c r="F1777" i="4" s="1"/>
  <c r="N1777" i="4" s="1"/>
  <c r="G1777" i="4"/>
  <c r="H1777" i="4" l="1"/>
  <c r="R1776" i="4"/>
  <c r="U1776" i="4" s="1"/>
  <c r="I1777" i="4" s="1"/>
  <c r="K1777" i="4" s="1"/>
  <c r="X1777" i="4"/>
  <c r="V1776" i="4" l="1"/>
  <c r="J1777" i="4" s="1"/>
  <c r="Y1777" i="4" s="1"/>
  <c r="L1777" i="4"/>
  <c r="M1777" i="4" l="1"/>
  <c r="O1777" i="4" s="1"/>
  <c r="Q1777" i="4" l="1"/>
  <c r="T1777" i="4" s="1"/>
  <c r="F1778" i="4" s="1"/>
  <c r="N1778" i="4" s="1"/>
  <c r="S1777" i="4"/>
  <c r="G1778" i="4" s="1"/>
  <c r="X1778" i="4" l="1"/>
  <c r="R1777" i="4"/>
  <c r="V1777" i="4" s="1"/>
  <c r="J1778" i="4" s="1"/>
  <c r="Y1778" i="4" s="1"/>
  <c r="H1778" i="4"/>
  <c r="U1777" i="4"/>
  <c r="I1778" i="4" s="1"/>
  <c r="K1778" i="4" s="1"/>
  <c r="L1778" i="4" l="1"/>
  <c r="M1778" i="4" s="1"/>
  <c r="O1778" i="4" s="1"/>
  <c r="S1778" i="4" s="1"/>
  <c r="Q1778" i="4" l="1"/>
  <c r="T1778" i="4" s="1"/>
  <c r="F1779" i="4" s="1"/>
  <c r="N1779" i="4" s="1"/>
  <c r="G1779" i="4"/>
  <c r="H1779" i="4" l="1"/>
  <c r="R1778" i="4"/>
  <c r="X1779" i="4"/>
  <c r="V1778" i="4" l="1"/>
  <c r="J1779" i="4" s="1"/>
  <c r="Y1779" i="4" s="1"/>
  <c r="U1778" i="4"/>
  <c r="I1779" i="4" s="1"/>
  <c r="K1779" i="4" s="1"/>
  <c r="L1779" i="4" l="1"/>
  <c r="M1779" i="4" s="1"/>
  <c r="O1779" i="4" s="1"/>
  <c r="S1779" i="4" s="1"/>
  <c r="Q1779" i="4" l="1"/>
  <c r="T1779" i="4" s="1"/>
  <c r="F1780" i="4" s="1"/>
  <c r="N1780" i="4" s="1"/>
  <c r="G1780" i="4"/>
  <c r="H1780" i="4" l="1"/>
  <c r="R1779" i="4"/>
  <c r="X1780" i="4"/>
  <c r="V1779" i="4" l="1"/>
  <c r="J1780" i="4" s="1"/>
  <c r="Y1780" i="4" s="1"/>
  <c r="U1779" i="4"/>
  <c r="I1780" i="4" s="1"/>
  <c r="K1780" i="4" s="1"/>
  <c r="L1780" i="4" l="1"/>
  <c r="M1780" i="4" l="1"/>
  <c r="O1780" i="4" s="1"/>
  <c r="S1780" i="4" s="1"/>
  <c r="Q1780" i="4" l="1"/>
  <c r="T1780" i="4" s="1"/>
  <c r="F1781" i="4" s="1"/>
  <c r="N1781" i="4" s="1"/>
  <c r="G1781" i="4"/>
  <c r="H1781" i="4" l="1"/>
  <c r="R1780" i="4"/>
  <c r="X1781" i="4"/>
  <c r="V1780" i="4" l="1"/>
  <c r="J1781" i="4" s="1"/>
  <c r="Y1781" i="4" s="1"/>
  <c r="U1780" i="4"/>
  <c r="I1781" i="4" s="1"/>
  <c r="K1781" i="4" s="1"/>
  <c r="L1781" i="4" l="1"/>
  <c r="M1781" i="4" s="1"/>
  <c r="O1781" i="4" s="1"/>
  <c r="S1781" i="4" s="1"/>
  <c r="Q1781" i="4" l="1"/>
  <c r="T1781" i="4" s="1"/>
  <c r="F1782" i="4" s="1"/>
  <c r="N1782" i="4" s="1"/>
  <c r="G1782" i="4"/>
  <c r="H1782" i="4" l="1"/>
  <c r="R1781" i="4"/>
  <c r="X1782" i="4"/>
  <c r="V1781" i="4" l="1"/>
  <c r="J1782" i="4" s="1"/>
  <c r="Y1782" i="4" s="1"/>
  <c r="U1781" i="4"/>
  <c r="I1782" i="4" s="1"/>
  <c r="K1782" i="4" s="1"/>
  <c r="L1782" i="4" l="1"/>
  <c r="M1782" i="4" l="1"/>
  <c r="O1782" i="4" s="1"/>
  <c r="Q1782" i="4" l="1"/>
  <c r="T1782" i="4" s="1"/>
  <c r="F1783" i="4" s="1"/>
  <c r="N1783" i="4" s="1"/>
  <c r="S1782" i="4"/>
  <c r="G1783" i="4" s="1"/>
  <c r="R1782" i="4" l="1"/>
  <c r="V1782" i="4" s="1"/>
  <c r="J1783" i="4" s="1"/>
  <c r="Y1783" i="4" s="1"/>
  <c r="H1783" i="4"/>
  <c r="X1783" i="4"/>
  <c r="U1782" i="4"/>
  <c r="I1783" i="4" s="1"/>
  <c r="K1783" i="4" s="1"/>
  <c r="L1783" i="4" l="1"/>
  <c r="M1783" i="4" s="1"/>
  <c r="O1783" i="4" s="1"/>
  <c r="S1783" i="4" s="1"/>
  <c r="Q1783" i="4" l="1"/>
  <c r="T1783" i="4" s="1"/>
  <c r="F1784" i="4" s="1"/>
  <c r="N1784" i="4" s="1"/>
  <c r="G1784" i="4"/>
  <c r="H1784" i="4" l="1"/>
  <c r="R1783" i="4"/>
  <c r="X1784" i="4"/>
  <c r="V1783" i="4" l="1"/>
  <c r="J1784" i="4" s="1"/>
  <c r="Y1784" i="4" s="1"/>
  <c r="U1783" i="4"/>
  <c r="I1784" i="4" s="1"/>
  <c r="K1784" i="4" s="1"/>
  <c r="L1784" i="4" l="1"/>
  <c r="M1784" i="4" s="1"/>
  <c r="O1784" i="4" s="1"/>
  <c r="S1784" i="4" s="1"/>
  <c r="Q1784" i="4" l="1"/>
  <c r="T1784" i="4" s="1"/>
  <c r="F1785" i="4" s="1"/>
  <c r="N1785" i="4" s="1"/>
  <c r="G1785" i="4"/>
  <c r="H1785" i="4" l="1"/>
  <c r="R1784" i="4"/>
  <c r="X1785" i="4"/>
  <c r="V1784" i="4" l="1"/>
  <c r="J1785" i="4" s="1"/>
  <c r="Y1785" i="4" s="1"/>
  <c r="U1784" i="4"/>
  <c r="I1785" i="4" s="1"/>
  <c r="K1785" i="4" s="1"/>
  <c r="L1785" i="4" l="1"/>
  <c r="M1785" i="4" s="1"/>
  <c r="O1785" i="4" s="1"/>
  <c r="S1785" i="4" s="1"/>
  <c r="Q1785" i="4" l="1"/>
  <c r="T1785" i="4" s="1"/>
  <c r="F1786" i="4" s="1"/>
  <c r="N1786" i="4" s="1"/>
  <c r="G1786" i="4"/>
  <c r="H1786" i="4" l="1"/>
  <c r="R1785" i="4"/>
  <c r="V1785" i="4" s="1"/>
  <c r="J1786" i="4" s="1"/>
  <c r="Y1786" i="4" s="1"/>
  <c r="U1785" i="4"/>
  <c r="I1786" i="4" s="1"/>
  <c r="K1786" i="4" s="1"/>
  <c r="X1786" i="4"/>
  <c r="L1786" i="4" l="1"/>
  <c r="M1786" i="4" l="1"/>
  <c r="O1786" i="4" s="1"/>
  <c r="S1786" i="4" s="1"/>
  <c r="Q1786" i="4" l="1"/>
  <c r="T1786" i="4" s="1"/>
  <c r="F1787" i="4" s="1"/>
  <c r="N1787" i="4" s="1"/>
  <c r="G1787" i="4"/>
  <c r="H1787" i="4" l="1"/>
  <c r="R1786" i="4"/>
  <c r="X1787" i="4"/>
  <c r="V1786" i="4" l="1"/>
  <c r="J1787" i="4" s="1"/>
  <c r="Y1787" i="4" s="1"/>
  <c r="U1786" i="4"/>
  <c r="I1787" i="4" s="1"/>
  <c r="K1787" i="4" s="1"/>
  <c r="L1787" i="4" l="1"/>
  <c r="M1787" i="4" l="1"/>
  <c r="O1787" i="4" s="1"/>
  <c r="S1787" i="4" s="1"/>
  <c r="Q1787" i="4" l="1"/>
  <c r="T1787" i="4" s="1"/>
  <c r="F1788" i="4" s="1"/>
  <c r="N1788" i="4" s="1"/>
  <c r="G1788" i="4"/>
  <c r="H1788" i="4" l="1"/>
  <c r="R1787" i="4"/>
  <c r="X1788" i="4"/>
  <c r="V1787" i="4" l="1"/>
  <c r="J1788" i="4" s="1"/>
  <c r="Y1788" i="4" s="1"/>
  <c r="U1787" i="4"/>
  <c r="I1788" i="4" s="1"/>
  <c r="K1788" i="4" s="1"/>
  <c r="L1788" i="4" l="1"/>
  <c r="M1788" i="4" s="1"/>
  <c r="O1788" i="4" s="1"/>
  <c r="S1788" i="4" s="1"/>
  <c r="Q1788" i="4" l="1"/>
  <c r="T1788" i="4" s="1"/>
  <c r="F1789" i="4" s="1"/>
  <c r="N1789" i="4" s="1"/>
  <c r="G1789" i="4"/>
  <c r="H1789" i="4" l="1"/>
  <c r="R1788" i="4"/>
  <c r="X1789" i="4"/>
  <c r="V1788" i="4" l="1"/>
  <c r="J1789" i="4" s="1"/>
  <c r="Y1789" i="4" s="1"/>
  <c r="U1788" i="4"/>
  <c r="I1789" i="4" s="1"/>
  <c r="K1789" i="4" s="1"/>
  <c r="L1789" i="4" l="1"/>
  <c r="M1789" i="4" l="1"/>
  <c r="O1789" i="4" s="1"/>
  <c r="Q1789" i="4" l="1"/>
  <c r="T1789" i="4" s="1"/>
  <c r="F1790" i="4" s="1"/>
  <c r="N1790" i="4" s="1"/>
  <c r="S1789" i="4"/>
  <c r="G1790" i="4" s="1"/>
  <c r="H1790" i="4" l="1"/>
  <c r="X1790" i="4"/>
  <c r="R1789" i="4"/>
  <c r="V1789" i="4" s="1"/>
  <c r="J1790" i="4" s="1"/>
  <c r="Y1790" i="4" s="1"/>
  <c r="U1789" i="4"/>
  <c r="I1790" i="4" s="1"/>
  <c r="K1790" i="4" s="1"/>
  <c r="L1790" i="4" l="1"/>
  <c r="M1790" i="4" l="1"/>
  <c r="O1790" i="4" s="1"/>
  <c r="Q1790" i="4" l="1"/>
  <c r="T1790" i="4" s="1"/>
  <c r="F1791" i="4" s="1"/>
  <c r="N1791" i="4" s="1"/>
  <c r="S1790" i="4"/>
  <c r="G1791" i="4" s="1"/>
  <c r="H1791" i="4" l="1"/>
  <c r="X1791" i="4"/>
  <c r="R1790" i="4"/>
  <c r="U1790" i="4" s="1"/>
  <c r="I1791" i="4" s="1"/>
  <c r="K1791" i="4" s="1"/>
  <c r="L1791" i="4" l="1"/>
  <c r="M1791" i="4" s="1"/>
  <c r="O1791" i="4" s="1"/>
  <c r="V1790" i="4"/>
  <c r="J1791" i="4" s="1"/>
  <c r="Y1791" i="4" s="1"/>
  <c r="Q1791" i="4" l="1"/>
  <c r="T1791" i="4" s="1"/>
  <c r="F1792" i="4" s="1"/>
  <c r="N1792" i="4" s="1"/>
  <c r="S1791" i="4"/>
  <c r="G1792" i="4" s="1"/>
  <c r="U1791" i="4"/>
  <c r="I1792" i="4" s="1"/>
  <c r="H1792" i="4" l="1"/>
  <c r="X1792" i="4"/>
  <c r="K1792" i="4"/>
  <c r="R1791" i="4"/>
  <c r="V1791" i="4" s="1"/>
  <c r="J1792" i="4" s="1"/>
  <c r="Y1792" i="4" s="1"/>
  <c r="L1792" i="4"/>
  <c r="M1792" i="4" l="1"/>
  <c r="O1792" i="4" s="1"/>
  <c r="Q1792" i="4" l="1"/>
  <c r="T1792" i="4" s="1"/>
  <c r="F1793" i="4" s="1"/>
  <c r="N1793" i="4" s="1"/>
  <c r="S1792" i="4"/>
  <c r="G1793" i="4" s="1"/>
  <c r="R1792" i="4" l="1"/>
  <c r="V1792" i="4" s="1"/>
  <c r="J1793" i="4" s="1"/>
  <c r="Y1793" i="4" s="1"/>
  <c r="X1793" i="4"/>
  <c r="H1793" i="4"/>
  <c r="U1792" i="4"/>
  <c r="I1793" i="4" s="1"/>
  <c r="K1793" i="4" s="1"/>
  <c r="L1793" i="4" l="1"/>
  <c r="M1793" i="4" s="1"/>
  <c r="O1793" i="4" s="1"/>
  <c r="S1793" i="4" s="1"/>
  <c r="Q1793" i="4" l="1"/>
  <c r="T1793" i="4" s="1"/>
  <c r="F1794" i="4" s="1"/>
  <c r="N1794" i="4" s="1"/>
  <c r="G1794" i="4"/>
  <c r="H1794" i="4" l="1"/>
  <c r="R1793" i="4"/>
  <c r="V1793" i="4" s="1"/>
  <c r="J1794" i="4" s="1"/>
  <c r="Y1794" i="4" s="1"/>
  <c r="U1793" i="4"/>
  <c r="I1794" i="4" s="1"/>
  <c r="K1794" i="4" s="1"/>
  <c r="X1794" i="4"/>
  <c r="L1794" i="4" l="1"/>
  <c r="M1794" i="4" s="1"/>
  <c r="O1794" i="4" s="1"/>
  <c r="S1794" i="4" s="1"/>
  <c r="Q1794" i="4" l="1"/>
  <c r="T1794" i="4" s="1"/>
  <c r="F1795" i="4" s="1"/>
  <c r="N1795" i="4" s="1"/>
  <c r="G1795" i="4"/>
  <c r="H1795" i="4" l="1"/>
  <c r="R1794" i="4"/>
  <c r="X1795" i="4"/>
  <c r="V1794" i="4" l="1"/>
  <c r="J1795" i="4" s="1"/>
  <c r="Y1795" i="4" s="1"/>
  <c r="U1794" i="4"/>
  <c r="I1795" i="4" s="1"/>
  <c r="K1795" i="4" s="1"/>
  <c r="L1795" i="4" l="1"/>
  <c r="M1795" i="4" l="1"/>
  <c r="O1795" i="4" s="1"/>
  <c r="Q1795" i="4" l="1"/>
  <c r="T1795" i="4" s="1"/>
  <c r="F1796" i="4" s="1"/>
  <c r="N1796" i="4" s="1"/>
  <c r="S1795" i="4"/>
  <c r="G1796" i="4" s="1"/>
  <c r="X1796" i="4" l="1"/>
  <c r="H1796" i="4"/>
  <c r="R1795" i="4"/>
  <c r="V1795" i="4" s="1"/>
  <c r="J1796" i="4" s="1"/>
  <c r="Y1796" i="4" s="1"/>
  <c r="U1795" i="4"/>
  <c r="I1796" i="4" s="1"/>
  <c r="K1796" i="4" s="1"/>
  <c r="L1796" i="4" l="1"/>
  <c r="M1796" i="4" l="1"/>
  <c r="O1796" i="4" s="1"/>
  <c r="Q1796" i="4" l="1"/>
  <c r="T1796" i="4" s="1"/>
  <c r="F1797" i="4" s="1"/>
  <c r="N1797" i="4" s="1"/>
  <c r="S1796" i="4"/>
  <c r="G1797" i="4" s="1"/>
  <c r="H1797" i="4" l="1"/>
  <c r="X1797" i="4"/>
  <c r="R1796" i="4"/>
  <c r="V1796" i="4" s="1"/>
  <c r="J1797" i="4" s="1"/>
  <c r="Y1797" i="4" s="1"/>
  <c r="U1796" i="4"/>
  <c r="I1797" i="4" s="1"/>
  <c r="K1797" i="4" s="1"/>
  <c r="L1797" i="4" l="1"/>
  <c r="M1797" i="4" l="1"/>
  <c r="O1797" i="4" s="1"/>
  <c r="Q1797" i="4" l="1"/>
  <c r="T1797" i="4" s="1"/>
  <c r="F1798" i="4" s="1"/>
  <c r="N1798" i="4" s="1"/>
  <c r="S1797" i="4"/>
  <c r="G1798" i="4" s="1"/>
  <c r="R1797" i="4" l="1"/>
  <c r="V1797" i="4" s="1"/>
  <c r="J1798" i="4" s="1"/>
  <c r="Y1798" i="4" s="1"/>
  <c r="X1798" i="4"/>
  <c r="H1798" i="4"/>
  <c r="U1797" i="4"/>
  <c r="I1798" i="4" s="1"/>
  <c r="K1798" i="4" s="1"/>
  <c r="L1798" i="4" l="1"/>
  <c r="M1798" i="4" l="1"/>
  <c r="O1798" i="4" s="1"/>
  <c r="Q1798" i="4" l="1"/>
  <c r="T1798" i="4" s="1"/>
  <c r="F1799" i="4" s="1"/>
  <c r="N1799" i="4" s="1"/>
  <c r="S1798" i="4"/>
  <c r="G1799" i="4" s="1"/>
  <c r="X1799" i="4" l="1"/>
  <c r="R1798" i="4"/>
  <c r="U1798" i="4" s="1"/>
  <c r="I1799" i="4" s="1"/>
  <c r="K1799" i="4" s="1"/>
  <c r="H1799" i="4"/>
  <c r="L1799" i="4" l="1"/>
  <c r="M1799" i="4" s="1"/>
  <c r="O1799" i="4" s="1"/>
  <c r="V1798" i="4"/>
  <c r="J1799" i="4" s="1"/>
  <c r="Y1799" i="4" s="1"/>
  <c r="Q1799" i="4" l="1"/>
  <c r="T1799" i="4" s="1"/>
  <c r="F1800" i="4" s="1"/>
  <c r="N1800" i="4" s="1"/>
  <c r="S1799" i="4"/>
  <c r="G1800" i="4" s="1"/>
  <c r="R1799" i="4" l="1"/>
  <c r="V1799" i="4" s="1"/>
  <c r="J1800" i="4" s="1"/>
  <c r="Y1800" i="4" s="1"/>
  <c r="X1800" i="4"/>
  <c r="H1800" i="4"/>
  <c r="U1799" i="4"/>
  <c r="I1800" i="4" s="1"/>
  <c r="K1800" i="4" s="1"/>
  <c r="L1800" i="4" l="1"/>
  <c r="M1800" i="4" s="1"/>
  <c r="O1800" i="4" s="1"/>
  <c r="S1800" i="4" s="1"/>
  <c r="Q1800" i="4" l="1"/>
  <c r="T1800" i="4" s="1"/>
  <c r="F1801" i="4" s="1"/>
  <c r="N1801" i="4" s="1"/>
  <c r="G1801" i="4"/>
  <c r="H1801" i="4" l="1"/>
  <c r="R1800" i="4"/>
  <c r="X1801" i="4"/>
  <c r="V1800" i="4" l="1"/>
  <c r="J1801" i="4" s="1"/>
  <c r="Y1801" i="4" s="1"/>
  <c r="U1800" i="4"/>
  <c r="I1801" i="4" s="1"/>
  <c r="K1801" i="4" s="1"/>
  <c r="L1801" i="4" l="1"/>
  <c r="M1801" i="4" s="1"/>
  <c r="O1801" i="4" s="1"/>
  <c r="S1801" i="4" s="1"/>
  <c r="Q1801" i="4" l="1"/>
  <c r="T1801" i="4" s="1"/>
  <c r="F1802" i="4" s="1"/>
  <c r="N1802" i="4" s="1"/>
  <c r="G1802" i="4"/>
  <c r="H1802" i="4" l="1"/>
  <c r="R1801" i="4"/>
  <c r="X1802" i="4"/>
  <c r="V1801" i="4" l="1"/>
  <c r="J1802" i="4" s="1"/>
  <c r="Y1802" i="4" s="1"/>
  <c r="U1801" i="4"/>
  <c r="I1802" i="4" s="1"/>
  <c r="K1802" i="4" s="1"/>
  <c r="L1802" i="4" l="1"/>
  <c r="M1802" i="4" s="1"/>
  <c r="O1802" i="4" s="1"/>
  <c r="S1802" i="4" s="1"/>
  <c r="Q1802" i="4" l="1"/>
  <c r="T1802" i="4" s="1"/>
  <c r="F1803" i="4" s="1"/>
  <c r="N1803" i="4" s="1"/>
  <c r="G1803" i="4"/>
  <c r="H1803" i="4" l="1"/>
  <c r="R1802" i="4"/>
  <c r="X1803" i="4"/>
  <c r="V1802" i="4" l="1"/>
  <c r="J1803" i="4" s="1"/>
  <c r="Y1803" i="4" s="1"/>
  <c r="U1802" i="4"/>
  <c r="I1803" i="4" s="1"/>
  <c r="K1803" i="4" s="1"/>
  <c r="L1803" i="4" l="1"/>
  <c r="M1803" i="4" l="1"/>
  <c r="O1803" i="4" s="1"/>
  <c r="Q1803" i="4" l="1"/>
  <c r="T1803" i="4" s="1"/>
  <c r="F1804" i="4" s="1"/>
  <c r="N1804" i="4" s="1"/>
  <c r="S1803" i="4"/>
  <c r="G1804" i="4" s="1"/>
  <c r="U1803" i="4"/>
  <c r="I1804" i="4" s="1"/>
  <c r="R1803" i="4" l="1"/>
  <c r="V1803" i="4" s="1"/>
  <c r="J1804" i="4" s="1"/>
  <c r="Y1804" i="4" s="1"/>
  <c r="K1804" i="4"/>
  <c r="X1804" i="4"/>
  <c r="H1804" i="4"/>
  <c r="L1804" i="4"/>
  <c r="M1804" i="4" l="1"/>
  <c r="O1804" i="4" s="1"/>
  <c r="S1804" i="4" s="1"/>
  <c r="G1805" i="4" s="1"/>
  <c r="Q1804" i="4" l="1"/>
  <c r="T1804" i="4" s="1"/>
  <c r="F1805" i="4" s="1"/>
  <c r="N1805" i="4" s="1"/>
  <c r="H1805" i="4" l="1"/>
  <c r="X1805" i="4"/>
  <c r="R1804" i="4"/>
  <c r="V1804" i="4" s="1"/>
  <c r="J1805" i="4" s="1"/>
  <c r="Y1805" i="4" s="1"/>
  <c r="U1804" i="4"/>
  <c r="I1805" i="4" s="1"/>
  <c r="K1805" i="4" s="1"/>
  <c r="L1805" i="4" l="1"/>
  <c r="M1805" i="4" s="1"/>
  <c r="O1805" i="4" s="1"/>
  <c r="S1805" i="4" s="1"/>
  <c r="Q1805" i="4" l="1"/>
  <c r="T1805" i="4" s="1"/>
  <c r="F1806" i="4" s="1"/>
  <c r="N1806" i="4" s="1"/>
  <c r="G1806" i="4"/>
  <c r="H1806" i="4" l="1"/>
  <c r="R1805" i="4"/>
  <c r="U1805" i="4" s="1"/>
  <c r="I1806" i="4" s="1"/>
  <c r="K1806" i="4" s="1"/>
  <c r="X1806" i="4"/>
  <c r="V1805" i="4" l="1"/>
  <c r="J1806" i="4" s="1"/>
  <c r="Y1806" i="4" s="1"/>
  <c r="L1806" i="4"/>
  <c r="M1806" i="4" l="1"/>
  <c r="O1806" i="4" s="1"/>
  <c r="S1806" i="4" l="1"/>
  <c r="G1807" i="4" s="1"/>
  <c r="Q1806" i="4"/>
  <c r="T1806" i="4" s="1"/>
  <c r="F1807" i="4" s="1"/>
  <c r="N1807" i="4" s="1"/>
  <c r="U1806" i="4"/>
  <c r="I1807" i="4" s="1"/>
  <c r="K1807" i="4" l="1"/>
  <c r="R1806" i="4"/>
  <c r="V1806" i="4" s="1"/>
  <c r="J1807" i="4" s="1"/>
  <c r="Y1807" i="4" s="1"/>
  <c r="H1807" i="4"/>
  <c r="X1807" i="4"/>
  <c r="L1807" i="4"/>
  <c r="M1807" i="4" l="1"/>
  <c r="O1807" i="4" s="1"/>
  <c r="S1807" i="4" s="1"/>
  <c r="Q1807" i="4" l="1"/>
  <c r="T1807" i="4" s="1"/>
  <c r="F1808" i="4" s="1"/>
  <c r="N1808" i="4" s="1"/>
  <c r="G1808" i="4"/>
  <c r="H1808" i="4" l="1"/>
  <c r="R1807" i="4"/>
  <c r="U1807" i="4" s="1"/>
  <c r="I1808" i="4" s="1"/>
  <c r="K1808" i="4" s="1"/>
  <c r="X1808" i="4"/>
  <c r="V1807" i="4" l="1"/>
  <c r="J1808" i="4" s="1"/>
  <c r="Y1808" i="4" s="1"/>
  <c r="L1808" i="4"/>
  <c r="M1808" i="4" l="1"/>
  <c r="O1808" i="4" s="1"/>
  <c r="S1808" i="4" l="1"/>
  <c r="G1809" i="4" s="1"/>
  <c r="Q1808" i="4"/>
  <c r="T1808" i="4" s="1"/>
  <c r="F1809" i="4" s="1"/>
  <c r="N1809" i="4" s="1"/>
  <c r="H1809" i="4" l="1"/>
  <c r="R1808" i="4"/>
  <c r="U1808" i="4" s="1"/>
  <c r="I1809" i="4" s="1"/>
  <c r="K1809" i="4" s="1"/>
  <c r="X1809" i="4"/>
  <c r="V1808" i="4" l="1"/>
  <c r="J1809" i="4" s="1"/>
  <c r="Y1809" i="4" s="1"/>
  <c r="L1809" i="4"/>
  <c r="M1809" i="4" s="1"/>
  <c r="O1809" i="4" s="1"/>
  <c r="S1809" i="4" l="1"/>
  <c r="G1810" i="4" s="1"/>
  <c r="Q1809" i="4"/>
  <c r="T1809" i="4" s="1"/>
  <c r="F1810" i="4" s="1"/>
  <c r="N1810" i="4" s="1"/>
  <c r="H1810" i="4" l="1"/>
  <c r="X1810" i="4"/>
  <c r="R1809" i="4"/>
  <c r="U1809" i="4" s="1"/>
  <c r="I1810" i="4" s="1"/>
  <c r="K1810" i="4" s="1"/>
  <c r="V1809" i="4" l="1"/>
  <c r="J1810" i="4" s="1"/>
  <c r="Y1810" i="4" s="1"/>
  <c r="L1810" i="4"/>
  <c r="M1810" i="4" l="1"/>
  <c r="O1810" i="4" s="1"/>
  <c r="Q1810" i="4" l="1"/>
  <c r="T1810" i="4" s="1"/>
  <c r="F1811" i="4" s="1"/>
  <c r="N1811" i="4" s="1"/>
  <c r="S1810" i="4"/>
  <c r="G1811" i="4" s="1"/>
  <c r="U1810" i="4"/>
  <c r="I1811" i="4" s="1"/>
  <c r="K1811" i="4" l="1"/>
  <c r="R1810" i="4"/>
  <c r="V1810" i="4" s="1"/>
  <c r="J1811" i="4" s="1"/>
  <c r="Y1811" i="4" s="1"/>
  <c r="X1811" i="4"/>
  <c r="H1811" i="4"/>
  <c r="L1811" i="4"/>
  <c r="M1811" i="4" l="1"/>
  <c r="O1811" i="4" s="1"/>
  <c r="Q1811" i="4" l="1"/>
  <c r="T1811" i="4" s="1"/>
  <c r="F1812" i="4" s="1"/>
  <c r="N1812" i="4" s="1"/>
  <c r="S1811" i="4"/>
  <c r="G1812" i="4" s="1"/>
  <c r="U1811" i="4"/>
  <c r="I1812" i="4" s="1"/>
  <c r="H1812" i="4" l="1"/>
  <c r="K1812" i="4"/>
  <c r="R1811" i="4"/>
  <c r="V1811" i="4" s="1"/>
  <c r="J1812" i="4" s="1"/>
  <c r="Y1812" i="4" s="1"/>
  <c r="X1812" i="4"/>
  <c r="L1812" i="4"/>
  <c r="M1812" i="4" l="1"/>
  <c r="O1812" i="4" s="1"/>
  <c r="S1812" i="4" l="1"/>
  <c r="G1813" i="4" s="1"/>
  <c r="Q1812" i="4"/>
  <c r="T1812" i="4" s="1"/>
  <c r="F1813" i="4" s="1"/>
  <c r="N1813" i="4" s="1"/>
  <c r="H1813" i="4" l="1"/>
  <c r="X1813" i="4"/>
  <c r="R1812" i="4"/>
  <c r="U1812" i="4" s="1"/>
  <c r="I1813" i="4" s="1"/>
  <c r="K1813" i="4" s="1"/>
  <c r="V1812" i="4" l="1"/>
  <c r="J1813" i="4" s="1"/>
  <c r="Y1813" i="4" s="1"/>
  <c r="L1813" i="4"/>
  <c r="M1813" i="4" s="1"/>
  <c r="O1813" i="4" s="1"/>
  <c r="S1813" i="4" s="1"/>
  <c r="Q1813" i="4" l="1"/>
  <c r="T1813" i="4" s="1"/>
  <c r="F1814" i="4" s="1"/>
  <c r="N1814" i="4" s="1"/>
  <c r="G1814" i="4"/>
  <c r="U1813" i="4"/>
  <c r="I1814" i="4" s="1"/>
  <c r="K1814" i="4" l="1"/>
  <c r="H1814" i="4"/>
  <c r="R1813" i="4"/>
  <c r="V1813" i="4" s="1"/>
  <c r="J1814" i="4" s="1"/>
  <c r="Y1814" i="4" s="1"/>
  <c r="X1814" i="4"/>
  <c r="L1814" i="4"/>
  <c r="M1814" i="4" l="1"/>
  <c r="O1814" i="4" s="1"/>
  <c r="S1814" i="4" s="1"/>
  <c r="Q1814" i="4" l="1"/>
  <c r="T1814" i="4" s="1"/>
  <c r="F1815" i="4" s="1"/>
  <c r="N1815" i="4" s="1"/>
  <c r="G1815" i="4"/>
  <c r="H1815" i="4" l="1"/>
  <c r="R1814" i="4"/>
  <c r="X1815" i="4"/>
  <c r="V1814" i="4" l="1"/>
  <c r="J1815" i="4" s="1"/>
  <c r="Y1815" i="4" s="1"/>
  <c r="U1814" i="4"/>
  <c r="I1815" i="4" s="1"/>
  <c r="K1815" i="4" s="1"/>
  <c r="L1815" i="4" l="1"/>
  <c r="M1815" i="4" l="1"/>
  <c r="O1815" i="4" s="1"/>
  <c r="Q1815" i="4" l="1"/>
  <c r="T1815" i="4" s="1"/>
  <c r="F1816" i="4" s="1"/>
  <c r="N1816" i="4" s="1"/>
  <c r="S1815" i="4"/>
  <c r="G1816" i="4" s="1"/>
  <c r="U1815" i="4"/>
  <c r="I1816" i="4" s="1"/>
  <c r="X1816" i="4" l="1"/>
  <c r="H1816" i="4"/>
  <c r="K1816" i="4"/>
  <c r="R1815" i="4"/>
  <c r="V1815" i="4" s="1"/>
  <c r="J1816" i="4" s="1"/>
  <c r="Y1816" i="4" s="1"/>
  <c r="L1816" i="4"/>
  <c r="M1816" i="4" l="1"/>
  <c r="O1816" i="4" s="1"/>
  <c r="S1816" i="4" s="1"/>
  <c r="Q1816" i="4" l="1"/>
  <c r="T1816" i="4" s="1"/>
  <c r="F1817" i="4" s="1"/>
  <c r="N1817" i="4" s="1"/>
  <c r="G1817" i="4"/>
  <c r="H1817" i="4" l="1"/>
  <c r="R1816" i="4"/>
  <c r="V1816" i="4" s="1"/>
  <c r="J1817" i="4" s="1"/>
  <c r="Y1817" i="4" s="1"/>
  <c r="U1816" i="4"/>
  <c r="I1817" i="4" s="1"/>
  <c r="K1817" i="4" s="1"/>
  <c r="X1817" i="4"/>
  <c r="L1817" i="4" l="1"/>
  <c r="M1817" i="4" l="1"/>
  <c r="O1817" i="4" s="1"/>
  <c r="S1817" i="4" s="1"/>
  <c r="Q1817" i="4" l="1"/>
  <c r="T1817" i="4" s="1"/>
  <c r="F1818" i="4" s="1"/>
  <c r="N1818" i="4" s="1"/>
  <c r="G1818" i="4"/>
  <c r="H1818" i="4" l="1"/>
  <c r="R1817" i="4"/>
  <c r="X1818" i="4"/>
  <c r="V1817" i="4" l="1"/>
  <c r="J1818" i="4" s="1"/>
  <c r="Y1818" i="4" s="1"/>
  <c r="U1817" i="4"/>
  <c r="I1818" i="4" s="1"/>
  <c r="K1818" i="4" s="1"/>
  <c r="L1818" i="4" l="1"/>
  <c r="M1818" i="4" s="1"/>
  <c r="O1818" i="4" s="1"/>
  <c r="S1818" i="4" s="1"/>
  <c r="Q1818" i="4" l="1"/>
  <c r="T1818" i="4" s="1"/>
  <c r="F1819" i="4" s="1"/>
  <c r="N1819" i="4" s="1"/>
  <c r="G1819" i="4"/>
  <c r="H1819" i="4" l="1"/>
  <c r="R1818" i="4"/>
  <c r="U1818" i="4" s="1"/>
  <c r="I1819" i="4" s="1"/>
  <c r="K1819" i="4" s="1"/>
  <c r="X1819" i="4"/>
  <c r="V1818" i="4" l="1"/>
  <c r="J1819" i="4" s="1"/>
  <c r="Y1819" i="4" s="1"/>
  <c r="L1819" i="4"/>
  <c r="M1819" i="4" s="1"/>
  <c r="O1819" i="4" s="1"/>
  <c r="S1819" i="4" s="1"/>
  <c r="Q1819" i="4" l="1"/>
  <c r="T1819" i="4" s="1"/>
  <c r="F1820" i="4" s="1"/>
  <c r="N1820" i="4" s="1"/>
  <c r="G1820" i="4"/>
  <c r="H1820" i="4" l="1"/>
  <c r="R1819" i="4"/>
  <c r="X1820" i="4"/>
  <c r="V1819" i="4" l="1"/>
  <c r="J1820" i="4" s="1"/>
  <c r="Y1820" i="4" s="1"/>
  <c r="U1819" i="4"/>
  <c r="I1820" i="4" s="1"/>
  <c r="K1820" i="4" s="1"/>
  <c r="L1820" i="4" l="1"/>
  <c r="M1820" i="4" l="1"/>
  <c r="O1820" i="4" s="1"/>
  <c r="Q1820" i="4" l="1"/>
  <c r="T1820" i="4" s="1"/>
  <c r="F1821" i="4" s="1"/>
  <c r="N1821" i="4" s="1"/>
  <c r="S1820" i="4"/>
  <c r="G1821" i="4" s="1"/>
  <c r="U1820" i="4"/>
  <c r="I1821" i="4" s="1"/>
  <c r="K1821" i="4" l="1"/>
  <c r="R1820" i="4"/>
  <c r="V1820" i="4" s="1"/>
  <c r="J1821" i="4" s="1"/>
  <c r="Y1821" i="4" s="1"/>
  <c r="X1821" i="4"/>
  <c r="H1821" i="4"/>
  <c r="L1821" i="4"/>
  <c r="M1821" i="4" l="1"/>
  <c r="O1821" i="4" s="1"/>
  <c r="Q1821" i="4" l="1"/>
  <c r="T1821" i="4" s="1"/>
  <c r="F1822" i="4" s="1"/>
  <c r="N1822" i="4" s="1"/>
  <c r="S1821" i="4"/>
  <c r="G1822" i="4" s="1"/>
  <c r="R1821" i="4" l="1"/>
  <c r="V1821" i="4" s="1"/>
  <c r="J1822" i="4" s="1"/>
  <c r="Y1822" i="4" s="1"/>
  <c r="X1822" i="4"/>
  <c r="H1822" i="4"/>
  <c r="U1821" i="4"/>
  <c r="I1822" i="4" s="1"/>
  <c r="K1822" i="4" s="1"/>
  <c r="L1822" i="4" l="1"/>
  <c r="M1822" i="4" l="1"/>
  <c r="O1822" i="4" s="1"/>
  <c r="Q1822" i="4" l="1"/>
  <c r="T1822" i="4" s="1"/>
  <c r="F1823" i="4" s="1"/>
  <c r="N1823" i="4" s="1"/>
  <c r="S1822" i="4"/>
  <c r="G1823" i="4" s="1"/>
  <c r="R1822" i="4" l="1"/>
  <c r="U1822" i="4" s="1"/>
  <c r="I1823" i="4" s="1"/>
  <c r="K1823" i="4" s="1"/>
  <c r="X1823" i="4"/>
  <c r="H1823" i="4"/>
  <c r="L1823" i="4" l="1"/>
  <c r="M1823" i="4" s="1"/>
  <c r="O1823" i="4" s="1"/>
  <c r="S1823" i="4" s="1"/>
  <c r="V1822" i="4"/>
  <c r="J1823" i="4" s="1"/>
  <c r="Y1823" i="4" s="1"/>
  <c r="Q1823" i="4" l="1"/>
  <c r="T1823" i="4" s="1"/>
  <c r="F1824" i="4" s="1"/>
  <c r="N1824" i="4" s="1"/>
  <c r="G1824" i="4"/>
  <c r="H1824" i="4" l="1"/>
  <c r="R1823" i="4"/>
  <c r="U1823" i="4" s="1"/>
  <c r="I1824" i="4" s="1"/>
  <c r="K1824" i="4" s="1"/>
  <c r="X1824" i="4"/>
  <c r="V1823" i="4" l="1"/>
  <c r="J1824" i="4" s="1"/>
  <c r="Y1824" i="4" s="1"/>
  <c r="L1824" i="4"/>
  <c r="M1824" i="4" l="1"/>
  <c r="O1824" i="4" s="1"/>
  <c r="S1824" i="4" s="1"/>
  <c r="Q1824" i="4" l="1"/>
  <c r="T1824" i="4" s="1"/>
  <c r="F1825" i="4" s="1"/>
  <c r="N1825" i="4" s="1"/>
  <c r="G1825" i="4"/>
  <c r="H1825" i="4" l="1"/>
  <c r="R1824" i="4"/>
  <c r="U1824" i="4" s="1"/>
  <c r="I1825" i="4" s="1"/>
  <c r="K1825" i="4" s="1"/>
  <c r="X1825" i="4"/>
  <c r="V1824" i="4" l="1"/>
  <c r="J1825" i="4" s="1"/>
  <c r="Y1825" i="4" s="1"/>
  <c r="L1825" i="4"/>
  <c r="M1825" i="4" l="1"/>
  <c r="O1825" i="4" s="1"/>
  <c r="S1825" i="4" s="1"/>
  <c r="Q1825" i="4" l="1"/>
  <c r="T1825" i="4" s="1"/>
  <c r="F1826" i="4" s="1"/>
  <c r="N1826" i="4" s="1"/>
  <c r="G1826" i="4"/>
  <c r="H1826" i="4" l="1"/>
  <c r="R1825" i="4"/>
  <c r="U1825" i="4" s="1"/>
  <c r="I1826" i="4" s="1"/>
  <c r="K1826" i="4" s="1"/>
  <c r="X1826" i="4"/>
  <c r="V1825" i="4" l="1"/>
  <c r="J1826" i="4" s="1"/>
  <c r="L1826" i="4"/>
  <c r="Y1826" i="4" l="1"/>
  <c r="M1826" i="4"/>
  <c r="O1826" i="4" s="1"/>
  <c r="S1826" i="4" s="1"/>
  <c r="Q1826" i="4" l="1"/>
  <c r="T1826" i="4" s="1"/>
  <c r="F1827" i="4" s="1"/>
  <c r="N1827" i="4" s="1"/>
  <c r="G1827" i="4"/>
  <c r="H1827" i="4" l="1"/>
  <c r="R1826" i="4"/>
  <c r="X1827" i="4"/>
  <c r="V1826" i="4" l="1"/>
  <c r="J1827" i="4" s="1"/>
  <c r="Y1827" i="4" s="1"/>
  <c r="U1826" i="4"/>
  <c r="I1827" i="4" s="1"/>
  <c r="K1827" i="4" s="1"/>
  <c r="L1827" i="4" l="1"/>
  <c r="M1827" i="4" l="1"/>
  <c r="O1827" i="4" s="1"/>
  <c r="Q1827" i="4" l="1"/>
  <c r="T1827" i="4" s="1"/>
  <c r="F1828" i="4" s="1"/>
  <c r="N1828" i="4" s="1"/>
  <c r="S1827" i="4"/>
  <c r="G1828" i="4" s="1"/>
  <c r="R1827" i="4" l="1"/>
  <c r="U1827" i="4" s="1"/>
  <c r="I1828" i="4" s="1"/>
  <c r="K1828" i="4" s="1"/>
  <c r="H1828" i="4"/>
  <c r="X1828" i="4"/>
  <c r="V1827" i="4" l="1"/>
  <c r="J1828" i="4" s="1"/>
  <c r="Y1828" i="4" s="1"/>
  <c r="L1828" i="4"/>
  <c r="M1828" i="4" s="1"/>
  <c r="O1828" i="4" s="1"/>
  <c r="S1828" i="4" s="1"/>
  <c r="Q1828" i="4" l="1"/>
  <c r="T1828" i="4" s="1"/>
  <c r="F1829" i="4" s="1"/>
  <c r="N1829" i="4" s="1"/>
  <c r="G1829" i="4"/>
  <c r="H1829" i="4" l="1"/>
  <c r="R1828" i="4"/>
  <c r="V1828" i="4" s="1"/>
  <c r="J1829" i="4" s="1"/>
  <c r="Y1829" i="4" s="1"/>
  <c r="U1828" i="4"/>
  <c r="I1829" i="4" s="1"/>
  <c r="K1829" i="4" s="1"/>
  <c r="X1829" i="4"/>
  <c r="L1829" i="4" l="1"/>
  <c r="M1829" i="4" l="1"/>
  <c r="O1829" i="4" s="1"/>
  <c r="S1829" i="4" s="1"/>
  <c r="Q1829" i="4" l="1"/>
  <c r="T1829" i="4" s="1"/>
  <c r="F1830" i="4" s="1"/>
  <c r="N1830" i="4" s="1"/>
  <c r="G1830" i="4"/>
  <c r="H1830" i="4" l="1"/>
  <c r="R1829" i="4"/>
  <c r="U1829" i="4" s="1"/>
  <c r="I1830" i="4" s="1"/>
  <c r="K1830" i="4" s="1"/>
  <c r="X1830" i="4"/>
  <c r="V1829" i="4" l="1"/>
  <c r="J1830" i="4" s="1"/>
  <c r="Y1830" i="4" s="1"/>
  <c r="L1830" i="4"/>
  <c r="M1830" i="4" l="1"/>
  <c r="O1830" i="4" s="1"/>
  <c r="S1830" i="4" s="1"/>
  <c r="Q1830" i="4" l="1"/>
  <c r="T1830" i="4" s="1"/>
  <c r="F1831" i="4" s="1"/>
  <c r="N1831" i="4" s="1"/>
  <c r="G1831" i="4"/>
  <c r="H1831" i="4" l="1"/>
  <c r="R1830" i="4"/>
  <c r="U1830" i="4" s="1"/>
  <c r="I1831" i="4" s="1"/>
  <c r="K1831" i="4" s="1"/>
  <c r="X1831" i="4"/>
  <c r="V1830" i="4" l="1"/>
  <c r="J1831" i="4" s="1"/>
  <c r="Y1831" i="4" s="1"/>
  <c r="L1831" i="4"/>
  <c r="M1831" i="4" l="1"/>
  <c r="O1831" i="4" s="1"/>
  <c r="S1831" i="4" s="1"/>
  <c r="Q1831" i="4" l="1"/>
  <c r="T1831" i="4" s="1"/>
  <c r="F1832" i="4" s="1"/>
  <c r="N1832" i="4" s="1"/>
  <c r="G1832" i="4"/>
  <c r="H1832" i="4" l="1"/>
  <c r="R1831" i="4"/>
  <c r="U1831" i="4" s="1"/>
  <c r="I1832" i="4" s="1"/>
  <c r="K1832" i="4" s="1"/>
  <c r="X1832" i="4"/>
  <c r="V1831" i="4" l="1"/>
  <c r="J1832" i="4" s="1"/>
  <c r="Y1832" i="4" s="1"/>
  <c r="L1832" i="4"/>
  <c r="M1832" i="4" l="1"/>
  <c r="O1832" i="4" s="1"/>
  <c r="S1832" i="4" s="1"/>
  <c r="Q1832" i="4" l="1"/>
  <c r="T1832" i="4" s="1"/>
  <c r="F1833" i="4" s="1"/>
  <c r="N1833" i="4" s="1"/>
  <c r="G1833" i="4"/>
  <c r="H1833" i="4" l="1"/>
  <c r="R1832" i="4"/>
  <c r="X1833" i="4"/>
  <c r="V1832" i="4" l="1"/>
  <c r="J1833" i="4" s="1"/>
  <c r="Y1833" i="4" s="1"/>
  <c r="U1832" i="4"/>
  <c r="I1833" i="4" s="1"/>
  <c r="K1833" i="4" s="1"/>
  <c r="L1833" i="4" l="1"/>
  <c r="M1833" i="4" s="1"/>
  <c r="O1833" i="4" s="1"/>
  <c r="S1833" i="4" s="1"/>
  <c r="Q1833" i="4" l="1"/>
  <c r="T1833" i="4" s="1"/>
  <c r="F1834" i="4" s="1"/>
  <c r="N1834" i="4" s="1"/>
  <c r="G1834" i="4"/>
  <c r="H1834" i="4" l="1"/>
  <c r="R1833" i="4"/>
  <c r="V1833" i="4" s="1"/>
  <c r="J1834" i="4" s="1"/>
  <c r="Y1834" i="4" s="1"/>
  <c r="U1833" i="4"/>
  <c r="I1834" i="4" s="1"/>
  <c r="K1834" i="4" s="1"/>
  <c r="X1834" i="4"/>
  <c r="L1834" i="4" l="1"/>
  <c r="M1834" i="4" l="1"/>
  <c r="O1834" i="4" s="1"/>
  <c r="S1834" i="4" s="1"/>
  <c r="Q1834" i="4" l="1"/>
  <c r="T1834" i="4" s="1"/>
  <c r="F1835" i="4" s="1"/>
  <c r="N1835" i="4" s="1"/>
  <c r="G1835" i="4"/>
  <c r="H1835" i="4" l="1"/>
  <c r="R1834" i="4"/>
  <c r="X1835" i="4"/>
  <c r="V1834" i="4" l="1"/>
  <c r="J1835" i="4" s="1"/>
  <c r="Y1835" i="4" s="1"/>
  <c r="U1834" i="4"/>
  <c r="I1835" i="4" s="1"/>
  <c r="K1835" i="4" s="1"/>
  <c r="L1835" i="4" l="1"/>
  <c r="M1835" i="4" s="1"/>
  <c r="O1835" i="4" s="1"/>
  <c r="S1835" i="4" s="1"/>
  <c r="Q1835" i="4" l="1"/>
  <c r="T1835" i="4" s="1"/>
  <c r="F1836" i="4" s="1"/>
  <c r="N1836" i="4" s="1"/>
  <c r="G1836" i="4"/>
  <c r="H1836" i="4" l="1"/>
  <c r="R1835" i="4"/>
  <c r="V1835" i="4" s="1"/>
  <c r="J1836" i="4" s="1"/>
  <c r="Y1836" i="4" s="1"/>
  <c r="U1835" i="4"/>
  <c r="I1836" i="4" s="1"/>
  <c r="K1836" i="4" s="1"/>
  <c r="X1836" i="4"/>
  <c r="L1836" i="4" l="1"/>
  <c r="M1836" i="4" l="1"/>
  <c r="O1836" i="4" s="1"/>
  <c r="Q1836" i="4" l="1"/>
  <c r="T1836" i="4" s="1"/>
  <c r="F1837" i="4" s="1"/>
  <c r="N1837" i="4" s="1"/>
  <c r="S1836" i="4"/>
  <c r="G1837" i="4" s="1"/>
  <c r="R1836" i="4" l="1"/>
  <c r="V1836" i="4" s="1"/>
  <c r="J1837" i="4" s="1"/>
  <c r="Y1837" i="4" s="1"/>
  <c r="X1837" i="4"/>
  <c r="H1837" i="4"/>
  <c r="U1836" i="4"/>
  <c r="I1837" i="4" s="1"/>
  <c r="K1837" i="4" s="1"/>
  <c r="L1837" i="4" l="1"/>
  <c r="M1837" i="4" l="1"/>
  <c r="O1837" i="4" s="1"/>
  <c r="Q1837" i="4" l="1"/>
  <c r="T1837" i="4" s="1"/>
  <c r="F1838" i="4" s="1"/>
  <c r="N1838" i="4" s="1"/>
  <c r="S1837" i="4"/>
  <c r="G1838" i="4" s="1"/>
  <c r="U1837" i="4"/>
  <c r="I1838" i="4" s="1"/>
  <c r="K1838" i="4" l="1"/>
  <c r="H1838" i="4"/>
  <c r="X1838" i="4"/>
  <c r="R1837" i="4"/>
  <c r="V1837" i="4" s="1"/>
  <c r="J1838" i="4" s="1"/>
  <c r="Y1838" i="4" s="1"/>
  <c r="L1838" i="4"/>
  <c r="M1838" i="4" l="1"/>
  <c r="O1838" i="4" s="1"/>
  <c r="S1838" i="4" s="1"/>
  <c r="G1839" i="4" s="1"/>
  <c r="Q1838" i="4" l="1"/>
  <c r="T1838" i="4" s="1"/>
  <c r="F1839" i="4" s="1"/>
  <c r="N1839" i="4" s="1"/>
  <c r="U1838" i="4"/>
  <c r="I1839" i="4" s="1"/>
  <c r="K1839" i="4" l="1"/>
  <c r="R1838" i="4"/>
  <c r="V1838" i="4" s="1"/>
  <c r="J1839" i="4" s="1"/>
  <c r="Y1839" i="4" s="1"/>
  <c r="H1839" i="4"/>
  <c r="X1839" i="4"/>
  <c r="L1839" i="4"/>
  <c r="M1839" i="4" l="1"/>
  <c r="O1839" i="4" s="1"/>
  <c r="S1839" i="4" s="1"/>
  <c r="G1840" i="4" s="1"/>
  <c r="Q1839" i="4" l="1"/>
  <c r="T1839" i="4" s="1"/>
  <c r="F1840" i="4" s="1"/>
  <c r="N1840" i="4" s="1"/>
  <c r="H1840" i="4" l="1"/>
  <c r="X1840" i="4"/>
  <c r="R1839" i="4"/>
  <c r="U1839" i="4" s="1"/>
  <c r="I1840" i="4" s="1"/>
  <c r="K1840" i="4" s="1"/>
  <c r="V1839" i="4" l="1"/>
  <c r="J1840" i="4" s="1"/>
  <c r="Y1840" i="4" s="1"/>
  <c r="L1840" i="4"/>
  <c r="M1840" i="4" s="1"/>
  <c r="O1840" i="4" s="1"/>
  <c r="S1840" i="4" s="1"/>
  <c r="Q1840" i="4" l="1"/>
  <c r="T1840" i="4" s="1"/>
  <c r="F1841" i="4" s="1"/>
  <c r="N1841" i="4" s="1"/>
  <c r="G1841" i="4"/>
  <c r="H1841" i="4" l="1"/>
  <c r="R1840" i="4"/>
  <c r="X1841" i="4"/>
  <c r="V1840" i="4" l="1"/>
  <c r="J1841" i="4" s="1"/>
  <c r="Y1841" i="4" s="1"/>
  <c r="U1840" i="4"/>
  <c r="I1841" i="4" s="1"/>
  <c r="K1841" i="4" s="1"/>
  <c r="L1841" i="4" l="1"/>
  <c r="M1841" i="4" s="1"/>
  <c r="O1841" i="4" s="1"/>
  <c r="S1841" i="4" s="1"/>
  <c r="Q1841" i="4" l="1"/>
  <c r="T1841" i="4" s="1"/>
  <c r="F1842" i="4" s="1"/>
  <c r="N1842" i="4" s="1"/>
  <c r="G1842" i="4"/>
  <c r="H1842" i="4" l="1"/>
  <c r="R1841" i="4"/>
  <c r="X1842" i="4"/>
  <c r="V1841" i="4" l="1"/>
  <c r="J1842" i="4" s="1"/>
  <c r="Y1842" i="4" s="1"/>
  <c r="U1841" i="4"/>
  <c r="I1842" i="4" s="1"/>
  <c r="K1842" i="4" s="1"/>
  <c r="L1842" i="4" l="1"/>
  <c r="M1842" i="4" s="1"/>
  <c r="O1842" i="4" s="1"/>
  <c r="S1842" i="4" s="1"/>
  <c r="Q1842" i="4" l="1"/>
  <c r="T1842" i="4" s="1"/>
  <c r="F1843" i="4" s="1"/>
  <c r="N1843" i="4" s="1"/>
  <c r="G1843" i="4"/>
  <c r="H1843" i="4" l="1"/>
  <c r="R1842" i="4"/>
  <c r="X1843" i="4"/>
  <c r="V1842" i="4" l="1"/>
  <c r="J1843" i="4" s="1"/>
  <c r="Y1843" i="4" s="1"/>
  <c r="U1842" i="4"/>
  <c r="I1843" i="4" s="1"/>
  <c r="K1843" i="4" s="1"/>
  <c r="L1843" i="4" l="1"/>
  <c r="M1843" i="4" s="1"/>
  <c r="O1843" i="4" s="1"/>
  <c r="S1843" i="4" s="1"/>
  <c r="Q1843" i="4" l="1"/>
  <c r="T1843" i="4" s="1"/>
  <c r="F1844" i="4" s="1"/>
  <c r="N1844" i="4" s="1"/>
  <c r="G1844" i="4"/>
  <c r="H1844" i="4" l="1"/>
  <c r="R1843" i="4"/>
  <c r="X1844" i="4"/>
  <c r="V1843" i="4" l="1"/>
  <c r="J1844" i="4" s="1"/>
  <c r="Y1844" i="4" s="1"/>
  <c r="U1843" i="4"/>
  <c r="I1844" i="4" s="1"/>
  <c r="K1844" i="4" s="1"/>
  <c r="L1844" i="4" l="1"/>
  <c r="M1844" i="4" s="1"/>
  <c r="O1844" i="4" s="1"/>
  <c r="S1844" i="4" s="1"/>
  <c r="Q1844" i="4" l="1"/>
  <c r="T1844" i="4" s="1"/>
  <c r="F1845" i="4" s="1"/>
  <c r="N1845" i="4" s="1"/>
  <c r="G1845" i="4"/>
  <c r="H1845" i="4" l="1"/>
  <c r="R1844" i="4"/>
  <c r="V1844" i="4" s="1"/>
  <c r="J1845" i="4" s="1"/>
  <c r="Y1845" i="4" s="1"/>
  <c r="U1844" i="4"/>
  <c r="I1845" i="4" s="1"/>
  <c r="K1845" i="4" s="1"/>
  <c r="X1845" i="4"/>
  <c r="L1845" i="4" l="1"/>
  <c r="M1845" i="4" l="1"/>
  <c r="O1845" i="4" s="1"/>
  <c r="S1845" i="4" l="1"/>
  <c r="G1846" i="4" s="1"/>
  <c r="Q1845" i="4"/>
  <c r="T1845" i="4" s="1"/>
  <c r="F1846" i="4" s="1"/>
  <c r="N1846" i="4" s="1"/>
  <c r="H1846" i="4" l="1"/>
  <c r="X1846" i="4"/>
  <c r="R1845" i="4"/>
  <c r="V1845" i="4" s="1"/>
  <c r="J1846" i="4" s="1"/>
  <c r="Y1846" i="4" s="1"/>
  <c r="U1845" i="4"/>
  <c r="I1846" i="4" s="1"/>
  <c r="K1846" i="4" s="1"/>
  <c r="L1846" i="4" l="1"/>
  <c r="M1846" i="4" l="1"/>
  <c r="O1846" i="4" s="1"/>
  <c r="Q1846" i="4" l="1"/>
  <c r="T1846" i="4" s="1"/>
  <c r="F1847" i="4" s="1"/>
  <c r="N1847" i="4" s="1"/>
  <c r="S1846" i="4"/>
  <c r="G1847" i="4" s="1"/>
  <c r="R1846" i="4" l="1"/>
  <c r="V1846" i="4" s="1"/>
  <c r="J1847" i="4" s="1"/>
  <c r="Y1847" i="4" s="1"/>
  <c r="X1847" i="4"/>
  <c r="H1847" i="4"/>
  <c r="U1846" i="4"/>
  <c r="I1847" i="4" s="1"/>
  <c r="K1847" i="4" s="1"/>
  <c r="L1847" i="4" l="1"/>
  <c r="M1847" i="4" l="1"/>
  <c r="O1847" i="4" s="1"/>
  <c r="Q1847" i="4" l="1"/>
  <c r="T1847" i="4" s="1"/>
  <c r="F1848" i="4" s="1"/>
  <c r="N1848" i="4" s="1"/>
  <c r="S1847" i="4"/>
  <c r="G1848" i="4" s="1"/>
  <c r="H1848" i="4" l="1"/>
  <c r="R1847" i="4"/>
  <c r="V1847" i="4" s="1"/>
  <c r="J1848" i="4" s="1"/>
  <c r="Y1848" i="4" s="1"/>
  <c r="X1848" i="4"/>
  <c r="U1847" i="4"/>
  <c r="I1848" i="4" s="1"/>
  <c r="K1848" i="4" s="1"/>
  <c r="L1848" i="4" l="1"/>
  <c r="M1848" i="4" s="1"/>
  <c r="O1848" i="4" s="1"/>
  <c r="S1848" i="4" s="1"/>
  <c r="Q1848" i="4" l="1"/>
  <c r="T1848" i="4" s="1"/>
  <c r="F1849" i="4" s="1"/>
  <c r="N1849" i="4" s="1"/>
  <c r="G1849" i="4"/>
  <c r="H1849" i="4" l="1"/>
  <c r="R1848" i="4"/>
  <c r="X1849" i="4"/>
  <c r="V1848" i="4" l="1"/>
  <c r="J1849" i="4" s="1"/>
  <c r="Y1849" i="4" s="1"/>
  <c r="U1848" i="4"/>
  <c r="I1849" i="4" s="1"/>
  <c r="K1849" i="4" s="1"/>
  <c r="L1849" i="4" l="1"/>
  <c r="M1849" i="4" l="1"/>
  <c r="O1849" i="4" s="1"/>
  <c r="Q1849" i="4" l="1"/>
  <c r="T1849" i="4" s="1"/>
  <c r="F1850" i="4" s="1"/>
  <c r="N1850" i="4" s="1"/>
  <c r="S1849" i="4"/>
  <c r="G1850" i="4" s="1"/>
  <c r="R1849" i="4" l="1"/>
  <c r="V1849" i="4" s="1"/>
  <c r="J1850" i="4" s="1"/>
  <c r="Y1850" i="4" s="1"/>
  <c r="X1850" i="4"/>
  <c r="H1850" i="4"/>
  <c r="U1849" i="4"/>
  <c r="I1850" i="4" s="1"/>
  <c r="K1850" i="4" s="1"/>
  <c r="L1850" i="4" l="1"/>
  <c r="M1850" i="4" s="1"/>
  <c r="O1850" i="4" s="1"/>
  <c r="S1850" i="4" s="1"/>
  <c r="Q1850" i="4" l="1"/>
  <c r="T1850" i="4" s="1"/>
  <c r="F1851" i="4" s="1"/>
  <c r="N1851" i="4" s="1"/>
  <c r="G1851" i="4"/>
  <c r="H1851" i="4" l="1"/>
  <c r="R1850" i="4"/>
  <c r="X1851" i="4"/>
  <c r="V1850" i="4" l="1"/>
  <c r="J1851" i="4" s="1"/>
  <c r="Y1851" i="4" s="1"/>
  <c r="U1850" i="4"/>
  <c r="I1851" i="4" s="1"/>
  <c r="K1851" i="4" s="1"/>
  <c r="L1851" i="4" l="1"/>
  <c r="M1851" i="4" s="1"/>
  <c r="O1851" i="4" s="1"/>
  <c r="S1851" i="4" s="1"/>
  <c r="Q1851" i="4" l="1"/>
  <c r="T1851" i="4" s="1"/>
  <c r="F1852" i="4" s="1"/>
  <c r="N1852" i="4" s="1"/>
  <c r="G1852" i="4"/>
  <c r="H1852" i="4" l="1"/>
  <c r="R1851" i="4"/>
  <c r="V1851" i="4" s="1"/>
  <c r="J1852" i="4" s="1"/>
  <c r="Y1852" i="4" s="1"/>
  <c r="U1851" i="4"/>
  <c r="I1852" i="4" s="1"/>
  <c r="K1852" i="4" s="1"/>
  <c r="X1852" i="4"/>
  <c r="L1852" i="4" l="1"/>
  <c r="M1852" i="4" l="1"/>
  <c r="O1852" i="4" s="1"/>
  <c r="Q1852" i="4" l="1"/>
  <c r="T1852" i="4" s="1"/>
  <c r="F1853" i="4" s="1"/>
  <c r="N1853" i="4" s="1"/>
  <c r="S1852" i="4"/>
  <c r="G1853" i="4" s="1"/>
  <c r="U1852" i="4"/>
  <c r="I1853" i="4" s="1"/>
  <c r="X1853" i="4" l="1"/>
  <c r="K1853" i="4"/>
  <c r="R1852" i="4"/>
  <c r="V1852" i="4" s="1"/>
  <c r="J1853" i="4" s="1"/>
  <c r="Y1853" i="4" s="1"/>
  <c r="H1853" i="4"/>
  <c r="L1853" i="4"/>
  <c r="M1853" i="4" l="1"/>
  <c r="O1853" i="4" s="1"/>
  <c r="Q1853" i="4" l="1"/>
  <c r="T1853" i="4" s="1"/>
  <c r="F1854" i="4" s="1"/>
  <c r="N1854" i="4" s="1"/>
  <c r="S1853" i="4"/>
  <c r="G1854" i="4" s="1"/>
  <c r="U1853" i="4"/>
  <c r="I1854" i="4" s="1"/>
  <c r="X1854" i="4" l="1"/>
  <c r="K1854" i="4"/>
  <c r="R1853" i="4"/>
  <c r="V1853" i="4" s="1"/>
  <c r="J1854" i="4" s="1"/>
  <c r="Y1854" i="4" s="1"/>
  <c r="H1854" i="4"/>
  <c r="L1854" i="4"/>
  <c r="M1854" i="4" l="1"/>
  <c r="O1854" i="4" s="1"/>
  <c r="Q1854" i="4" l="1"/>
  <c r="T1854" i="4" s="1"/>
  <c r="F1855" i="4" s="1"/>
  <c r="N1855" i="4" s="1"/>
  <c r="S1854" i="4"/>
  <c r="G1855" i="4" s="1"/>
  <c r="X1855" i="4" l="1"/>
  <c r="R1854" i="4"/>
  <c r="U1854" i="4" s="1"/>
  <c r="I1855" i="4" s="1"/>
  <c r="K1855" i="4" s="1"/>
  <c r="H1855" i="4"/>
  <c r="L1855" i="4" l="1"/>
  <c r="M1855" i="4" s="1"/>
  <c r="O1855" i="4" s="1"/>
  <c r="V1854" i="4"/>
  <c r="J1855" i="4" s="1"/>
  <c r="Y1855" i="4" s="1"/>
  <c r="S1855" i="4" l="1"/>
  <c r="G1856" i="4" s="1"/>
  <c r="Q1855" i="4"/>
  <c r="T1855" i="4" s="1"/>
  <c r="F1856" i="4" s="1"/>
  <c r="N1856" i="4" s="1"/>
  <c r="U1855" i="4"/>
  <c r="I1856" i="4" s="1"/>
  <c r="K1856" i="4" l="1"/>
  <c r="H1856" i="4"/>
  <c r="X1856" i="4"/>
  <c r="R1855" i="4"/>
  <c r="V1855" i="4" s="1"/>
  <c r="J1856" i="4" s="1"/>
  <c r="Y1856" i="4" s="1"/>
  <c r="L1856" i="4"/>
  <c r="M1856" i="4" l="1"/>
  <c r="O1856" i="4" s="1"/>
  <c r="S1856" i="4" s="1"/>
  <c r="G1857" i="4" s="1"/>
  <c r="Q1856" i="4" l="1"/>
  <c r="T1856" i="4" s="1"/>
  <c r="F1857" i="4" s="1"/>
  <c r="N1857" i="4" s="1"/>
  <c r="R1856" i="4" l="1"/>
  <c r="U1856" i="4" s="1"/>
  <c r="I1857" i="4" s="1"/>
  <c r="K1857" i="4" s="1"/>
  <c r="H1857" i="4"/>
  <c r="X1857" i="4"/>
  <c r="V1856" i="4" l="1"/>
  <c r="J1857" i="4" s="1"/>
  <c r="Y1857" i="4" s="1"/>
  <c r="L1857" i="4"/>
  <c r="M1857" i="4" s="1"/>
  <c r="O1857" i="4" s="1"/>
  <c r="S1857" i="4" l="1"/>
  <c r="G1858" i="4" s="1"/>
  <c r="Q1857" i="4"/>
  <c r="T1857" i="4" s="1"/>
  <c r="F1858" i="4" s="1"/>
  <c r="N1858" i="4" s="1"/>
  <c r="U1857" i="4"/>
  <c r="I1858" i="4" s="1"/>
  <c r="K1858" i="4" l="1"/>
  <c r="X1858" i="4"/>
  <c r="H1858" i="4"/>
  <c r="R1857" i="4"/>
  <c r="V1857" i="4" s="1"/>
  <c r="J1858" i="4" s="1"/>
  <c r="Y1858" i="4" s="1"/>
  <c r="L1858" i="4"/>
  <c r="M1858" i="4" l="1"/>
  <c r="O1858" i="4" s="1"/>
  <c r="S1858" i="4" s="1"/>
  <c r="G1859" i="4" s="1"/>
  <c r="Q1858" i="4" l="1"/>
  <c r="T1858" i="4" s="1"/>
  <c r="F1859" i="4" s="1"/>
  <c r="N1859" i="4" s="1"/>
  <c r="U1858" i="4"/>
  <c r="I1859" i="4" s="1"/>
  <c r="H1859" i="4" l="1"/>
  <c r="X1859" i="4"/>
  <c r="K1859" i="4"/>
  <c r="R1858" i="4"/>
  <c r="V1858" i="4" s="1"/>
  <c r="J1859" i="4" s="1"/>
  <c r="Y1859" i="4" s="1"/>
  <c r="L1859" i="4"/>
  <c r="M1859" i="4" l="1"/>
  <c r="O1859" i="4" s="1"/>
  <c r="Q1859" i="4" l="1"/>
  <c r="T1859" i="4" s="1"/>
  <c r="F1860" i="4" s="1"/>
  <c r="N1860" i="4" s="1"/>
  <c r="S1859" i="4"/>
  <c r="G1860" i="4" s="1"/>
  <c r="U1859" i="4"/>
  <c r="I1860" i="4" s="1"/>
  <c r="K1860" i="4" l="1"/>
  <c r="X1860" i="4"/>
  <c r="R1859" i="4"/>
  <c r="V1859" i="4" s="1"/>
  <c r="J1860" i="4" s="1"/>
  <c r="Y1860" i="4" s="1"/>
  <c r="H1860" i="4"/>
  <c r="L1860" i="4"/>
  <c r="M1860" i="4" l="1"/>
  <c r="O1860" i="4" s="1"/>
  <c r="S1860" i="4" s="1"/>
  <c r="G1861" i="4" s="1"/>
  <c r="Q1860" i="4" l="1"/>
  <c r="T1860" i="4" s="1"/>
  <c r="F1861" i="4" s="1"/>
  <c r="N1861" i="4" s="1"/>
  <c r="H1861" i="4" l="1"/>
  <c r="X1861" i="4"/>
  <c r="R1860" i="4"/>
  <c r="V1860" i="4" s="1"/>
  <c r="J1861" i="4" s="1"/>
  <c r="Y1861" i="4" s="1"/>
  <c r="U1860" i="4"/>
  <c r="I1861" i="4" s="1"/>
  <c r="K1861" i="4" s="1"/>
  <c r="L1861" i="4" l="1"/>
  <c r="M1861" i="4" s="1"/>
  <c r="O1861" i="4" s="1"/>
  <c r="S1861" i="4" s="1"/>
  <c r="Q1861" i="4" l="1"/>
  <c r="T1861" i="4" s="1"/>
  <c r="F1862" i="4" s="1"/>
  <c r="N1862" i="4" s="1"/>
  <c r="G1862" i="4"/>
  <c r="H1862" i="4" l="1"/>
  <c r="R1861" i="4"/>
  <c r="X1862" i="4"/>
  <c r="V1861" i="4" l="1"/>
  <c r="J1862" i="4" s="1"/>
  <c r="Y1862" i="4" s="1"/>
  <c r="U1861" i="4"/>
  <c r="I1862" i="4" s="1"/>
  <c r="K1862" i="4" s="1"/>
  <c r="L1862" i="4" l="1"/>
  <c r="M1862" i="4" l="1"/>
  <c r="O1862" i="4" s="1"/>
  <c r="S1862" i="4" l="1"/>
  <c r="G1863" i="4" s="1"/>
  <c r="Q1862" i="4"/>
  <c r="T1862" i="4" s="1"/>
  <c r="F1863" i="4" s="1"/>
  <c r="N1863" i="4" s="1"/>
  <c r="H1863" i="4" l="1"/>
  <c r="X1863" i="4"/>
  <c r="R1862" i="4"/>
  <c r="U1862" i="4" l="1"/>
  <c r="I1863" i="4" s="1"/>
  <c r="V1862" i="4"/>
  <c r="J1863" i="4" s="1"/>
  <c r="Y1863" i="4" s="1"/>
  <c r="L1863" i="4" l="1"/>
  <c r="K1863" i="4"/>
  <c r="M1863" i="4" l="1"/>
  <c r="O1863" i="4" s="1"/>
  <c r="S1863" i="4" s="1"/>
  <c r="G1864" i="4" s="1"/>
  <c r="U1863" i="4"/>
  <c r="I1864" i="4" s="1"/>
  <c r="Q1863" i="4" l="1"/>
  <c r="T1863" i="4" s="1"/>
  <c r="F1864" i="4" s="1"/>
  <c r="N1864" i="4" s="1"/>
  <c r="L1864" i="4"/>
  <c r="K1864" i="4" l="1"/>
  <c r="M1864" i="4" s="1"/>
  <c r="O1864" i="4" s="1"/>
  <c r="H1864" i="4"/>
  <c r="R1863" i="4"/>
  <c r="V1863" i="4" s="1"/>
  <c r="J1864" i="4" s="1"/>
  <c r="Y1864" i="4" s="1"/>
  <c r="X1864" i="4"/>
  <c r="S1864" i="4" l="1"/>
  <c r="G1865" i="4" s="1"/>
  <c r="Q1864" i="4"/>
  <c r="T1864" i="4" s="1"/>
  <c r="F1865" i="4" s="1"/>
  <c r="N1865" i="4" s="1"/>
  <c r="H1865" i="4" l="1"/>
  <c r="R1864" i="4"/>
  <c r="V1864" i="4" s="1"/>
  <c r="J1865" i="4" s="1"/>
  <c r="Y1865" i="4" s="1"/>
  <c r="U1864" i="4"/>
  <c r="I1865" i="4" s="1"/>
  <c r="K1865" i="4" s="1"/>
  <c r="X1865" i="4"/>
  <c r="L1865" i="4" l="1"/>
  <c r="M1865" i="4" l="1"/>
  <c r="O1865" i="4" s="1"/>
  <c r="Q1865" i="4" l="1"/>
  <c r="T1865" i="4" s="1"/>
  <c r="F1866" i="4" s="1"/>
  <c r="N1866" i="4" s="1"/>
  <c r="S1865" i="4"/>
  <c r="G1866" i="4" s="1"/>
  <c r="R1865" i="4" l="1"/>
  <c r="U1865" i="4" s="1"/>
  <c r="I1866" i="4" s="1"/>
  <c r="K1866" i="4" s="1"/>
  <c r="H1866" i="4"/>
  <c r="X1866" i="4"/>
  <c r="V1865" i="4" l="1"/>
  <c r="J1866" i="4" s="1"/>
  <c r="Y1866" i="4" s="1"/>
  <c r="L1866" i="4"/>
  <c r="M1866" i="4" s="1"/>
  <c r="O1866" i="4" s="1"/>
  <c r="Q1866" i="4" s="1"/>
  <c r="T1866" i="4" s="1"/>
  <c r="F1867" i="4" s="1"/>
  <c r="N1867" i="4" s="1"/>
  <c r="S1866" i="4" l="1"/>
  <c r="G1867" i="4" s="1"/>
  <c r="X1867" i="4" s="1"/>
  <c r="H1867" i="4"/>
  <c r="R1866" i="4"/>
  <c r="U1866" i="4" s="1"/>
  <c r="I1867" i="4" s="1"/>
  <c r="K1867" i="4" s="1"/>
  <c r="V1866" i="4" l="1"/>
  <c r="J1867" i="4" s="1"/>
  <c r="Y1867" i="4" s="1"/>
  <c r="L1867" i="4"/>
  <c r="M1867" i="4" l="1"/>
  <c r="O1867" i="4" s="1"/>
  <c r="Q1867" i="4" l="1"/>
  <c r="T1867" i="4" s="1"/>
  <c r="F1868" i="4" s="1"/>
  <c r="N1868" i="4" s="1"/>
  <c r="S1867" i="4"/>
  <c r="G1868" i="4" s="1"/>
  <c r="X1868" i="4" l="1"/>
  <c r="H1868" i="4"/>
  <c r="R1867" i="4"/>
  <c r="V1867" i="4" s="1"/>
  <c r="J1868" i="4" s="1"/>
  <c r="Y1868" i="4" s="1"/>
  <c r="U1867" i="4"/>
  <c r="I1868" i="4" s="1"/>
  <c r="K1868" i="4" s="1"/>
  <c r="L1868" i="4" l="1"/>
  <c r="M1868" i="4" l="1"/>
  <c r="O1868" i="4" s="1"/>
  <c r="Q1868" i="4" l="1"/>
  <c r="T1868" i="4" s="1"/>
  <c r="F1869" i="4" s="1"/>
  <c r="N1869" i="4" s="1"/>
  <c r="S1868" i="4"/>
  <c r="G1869" i="4" s="1"/>
  <c r="X1869" i="4" l="1"/>
  <c r="R1868" i="4"/>
  <c r="V1868" i="4" s="1"/>
  <c r="J1869" i="4" s="1"/>
  <c r="Y1869" i="4" s="1"/>
  <c r="H1869" i="4"/>
  <c r="U1868" i="4"/>
  <c r="I1869" i="4" s="1"/>
  <c r="K1869" i="4" s="1"/>
  <c r="L1869" i="4" l="1"/>
  <c r="M1869" i="4" l="1"/>
  <c r="O1869" i="4" s="1"/>
  <c r="Q1869" i="4" l="1"/>
  <c r="T1869" i="4" s="1"/>
  <c r="F1870" i="4" s="1"/>
  <c r="N1870" i="4" s="1"/>
  <c r="S1869" i="4"/>
  <c r="G1870" i="4" s="1"/>
  <c r="X1870" i="4" l="1"/>
  <c r="R1869" i="4"/>
  <c r="U1869" i="4" s="1"/>
  <c r="I1870" i="4" s="1"/>
  <c r="K1870" i="4" s="1"/>
  <c r="H1870" i="4"/>
  <c r="L1870" i="4" l="1"/>
  <c r="M1870" i="4" s="1"/>
  <c r="O1870" i="4" s="1"/>
  <c r="S1870" i="4" s="1"/>
  <c r="G1871" i="4" s="1"/>
  <c r="V1869" i="4"/>
  <c r="J1870" i="4" s="1"/>
  <c r="Y1870" i="4" s="1"/>
  <c r="Q1870" i="4" l="1"/>
  <c r="T1870" i="4" s="1"/>
  <c r="F1871" i="4" s="1"/>
  <c r="N1871" i="4" s="1"/>
  <c r="H1871" i="4" l="1"/>
  <c r="X1871" i="4"/>
  <c r="R1870" i="4"/>
  <c r="V1870" i="4" s="1"/>
  <c r="J1871" i="4" s="1"/>
  <c r="Y1871" i="4" s="1"/>
  <c r="U1870" i="4"/>
  <c r="I1871" i="4" s="1"/>
  <c r="K1871" i="4" s="1"/>
  <c r="L1871" i="4" l="1"/>
  <c r="M1871" i="4" s="1"/>
  <c r="O1871" i="4" s="1"/>
  <c r="S1871" i="4" s="1"/>
  <c r="Q1871" i="4" l="1"/>
  <c r="T1871" i="4" s="1"/>
  <c r="F1872" i="4" s="1"/>
  <c r="N1872" i="4" s="1"/>
  <c r="G1872" i="4"/>
  <c r="H1872" i="4" l="1"/>
  <c r="R1871" i="4"/>
  <c r="V1871" i="4" s="1"/>
  <c r="J1872" i="4" s="1"/>
  <c r="Y1872" i="4" s="1"/>
  <c r="U1871" i="4"/>
  <c r="I1872" i="4" s="1"/>
  <c r="K1872" i="4" s="1"/>
  <c r="X1872" i="4"/>
  <c r="L1872" i="4" l="1"/>
  <c r="M1872" i="4" l="1"/>
  <c r="O1872" i="4" s="1"/>
  <c r="Q1872" i="4" l="1"/>
  <c r="T1872" i="4" s="1"/>
  <c r="F1873" i="4" s="1"/>
  <c r="N1873" i="4" s="1"/>
  <c r="S1872" i="4"/>
  <c r="G1873" i="4" s="1"/>
  <c r="R1872" i="4" l="1"/>
  <c r="V1872" i="4" s="1"/>
  <c r="J1873" i="4" s="1"/>
  <c r="Y1873" i="4" s="1"/>
  <c r="H1873" i="4"/>
  <c r="X1873" i="4"/>
  <c r="U1872" i="4"/>
  <c r="I1873" i="4" s="1"/>
  <c r="K1873" i="4" s="1"/>
  <c r="L1873" i="4" l="1"/>
  <c r="M1873" i="4" s="1"/>
  <c r="O1873" i="4" s="1"/>
  <c r="S1873" i="4" s="1"/>
  <c r="Q1873" i="4" l="1"/>
  <c r="T1873" i="4" s="1"/>
  <c r="F1874" i="4" s="1"/>
  <c r="N1874" i="4" s="1"/>
  <c r="G1874" i="4"/>
  <c r="H1874" i="4" l="1"/>
  <c r="X1874" i="4"/>
  <c r="R1873" i="4"/>
  <c r="V1873" i="4" l="1"/>
  <c r="J1874" i="4" s="1"/>
  <c r="Y1874" i="4" s="1"/>
  <c r="U1873" i="4"/>
  <c r="I1874" i="4" s="1"/>
  <c r="K1874" i="4" s="1"/>
  <c r="L1874" i="4" l="1"/>
  <c r="M1874" i="4" l="1"/>
  <c r="O1874" i="4" s="1"/>
  <c r="Q1874" i="4" l="1"/>
  <c r="T1874" i="4" s="1"/>
  <c r="F1875" i="4" s="1"/>
  <c r="N1875" i="4" s="1"/>
  <c r="S1874" i="4"/>
  <c r="G1875" i="4" s="1"/>
  <c r="H1875" i="4" l="1"/>
  <c r="X1875" i="4"/>
  <c r="R1874" i="4"/>
  <c r="V1874" i="4" s="1"/>
  <c r="J1875" i="4" s="1"/>
  <c r="Y1875" i="4" s="1"/>
  <c r="U1874" i="4"/>
  <c r="I1875" i="4" s="1"/>
  <c r="K1875" i="4" s="1"/>
  <c r="L1875" i="4" l="1"/>
  <c r="M1875" i="4" s="1"/>
  <c r="O1875" i="4" s="1"/>
  <c r="S1875" i="4" s="1"/>
  <c r="Q1875" i="4" l="1"/>
  <c r="T1875" i="4" s="1"/>
  <c r="F1876" i="4" s="1"/>
  <c r="N1876" i="4" s="1"/>
  <c r="G1876" i="4"/>
  <c r="H1876" i="4" l="1"/>
  <c r="R1875" i="4"/>
  <c r="V1875" i="4" s="1"/>
  <c r="J1876" i="4" s="1"/>
  <c r="Y1876" i="4" s="1"/>
  <c r="U1875" i="4"/>
  <c r="I1876" i="4" s="1"/>
  <c r="K1876" i="4" s="1"/>
  <c r="X1876" i="4"/>
  <c r="L1876" i="4" l="1"/>
  <c r="M1876" i="4" s="1"/>
  <c r="O1876" i="4" s="1"/>
  <c r="S1876" i="4" s="1"/>
  <c r="Q1876" i="4" l="1"/>
  <c r="T1876" i="4" s="1"/>
  <c r="F1877" i="4" s="1"/>
  <c r="N1877" i="4" s="1"/>
  <c r="G1877" i="4"/>
  <c r="H1877" i="4" l="1"/>
  <c r="R1876" i="4"/>
  <c r="X1877" i="4"/>
  <c r="V1876" i="4" l="1"/>
  <c r="J1877" i="4" s="1"/>
  <c r="Y1877" i="4" s="1"/>
  <c r="U1876" i="4"/>
  <c r="I1877" i="4" s="1"/>
  <c r="K1877" i="4" s="1"/>
  <c r="L1877" i="4" l="1"/>
  <c r="M1877" i="4" s="1"/>
  <c r="O1877" i="4" s="1"/>
  <c r="S1877" i="4" s="1"/>
  <c r="G1878" i="4" l="1"/>
  <c r="Q1877" i="4"/>
  <c r="T1877" i="4" s="1"/>
  <c r="F1878" i="4" s="1"/>
  <c r="N1878" i="4" s="1"/>
  <c r="H1878" i="4" l="1"/>
  <c r="X1878" i="4"/>
  <c r="R1877" i="4"/>
  <c r="V1877" i="4" l="1"/>
  <c r="J1878" i="4" s="1"/>
  <c r="Y1878" i="4" s="1"/>
  <c r="U1877" i="4"/>
  <c r="I1878" i="4" s="1"/>
  <c r="K1878" i="4" s="1"/>
  <c r="L1878" i="4" l="1"/>
  <c r="M1878" i="4" s="1"/>
  <c r="O1878" i="4" s="1"/>
  <c r="S1878" i="4" s="1"/>
  <c r="Q1878" i="4" l="1"/>
  <c r="T1878" i="4" s="1"/>
  <c r="F1879" i="4" s="1"/>
  <c r="N1879" i="4" s="1"/>
  <c r="G1879" i="4"/>
  <c r="H1879" i="4" l="1"/>
  <c r="R1878" i="4"/>
  <c r="V1878" i="4" s="1"/>
  <c r="J1879" i="4" s="1"/>
  <c r="Y1879" i="4" s="1"/>
  <c r="U1878" i="4"/>
  <c r="I1879" i="4" s="1"/>
  <c r="K1879" i="4" s="1"/>
  <c r="X1879" i="4"/>
  <c r="L1879" i="4" l="1"/>
  <c r="M1879" i="4" l="1"/>
  <c r="O1879" i="4" s="1"/>
  <c r="Q1879" i="4" l="1"/>
  <c r="T1879" i="4" s="1"/>
  <c r="F1880" i="4" s="1"/>
  <c r="N1880" i="4" s="1"/>
  <c r="S1879" i="4"/>
  <c r="G1880" i="4" s="1"/>
  <c r="X1880" i="4" l="1"/>
  <c r="H1880" i="4"/>
  <c r="R1879" i="4"/>
  <c r="V1879" i="4" s="1"/>
  <c r="J1880" i="4" s="1"/>
  <c r="Y1880" i="4" s="1"/>
  <c r="U1879" i="4"/>
  <c r="I1880" i="4" s="1"/>
  <c r="K1880" i="4" s="1"/>
  <c r="L1880" i="4" l="1"/>
  <c r="M1880" i="4" s="1"/>
  <c r="O1880" i="4" s="1"/>
  <c r="S1880" i="4" s="1"/>
  <c r="Q1880" i="4" l="1"/>
  <c r="T1880" i="4" s="1"/>
  <c r="F1881" i="4" s="1"/>
  <c r="N1881" i="4" s="1"/>
  <c r="G1881" i="4"/>
  <c r="H1881" i="4" l="1"/>
  <c r="R1880" i="4"/>
  <c r="X1881" i="4"/>
  <c r="V1880" i="4" l="1"/>
  <c r="J1881" i="4" s="1"/>
  <c r="Y1881" i="4" s="1"/>
  <c r="U1880" i="4"/>
  <c r="I1881" i="4" s="1"/>
  <c r="K1881" i="4" s="1"/>
  <c r="L1881" i="4" l="1"/>
  <c r="M1881" i="4" s="1"/>
  <c r="O1881" i="4" s="1"/>
  <c r="S1881" i="4" s="1"/>
  <c r="Q1881" i="4" l="1"/>
  <c r="T1881" i="4" s="1"/>
  <c r="F1882" i="4" s="1"/>
  <c r="N1882" i="4" s="1"/>
  <c r="G1882" i="4"/>
  <c r="H1882" i="4" l="1"/>
  <c r="R1881" i="4"/>
  <c r="U1881" i="4" s="1"/>
  <c r="I1882" i="4" s="1"/>
  <c r="K1882" i="4" s="1"/>
  <c r="X1882" i="4"/>
  <c r="V1881" i="4" l="1"/>
  <c r="J1882" i="4" s="1"/>
  <c r="Y1882" i="4" s="1"/>
  <c r="L1882" i="4"/>
  <c r="M1882" i="4" l="1"/>
  <c r="O1882" i="4" s="1"/>
  <c r="Q1882" i="4" l="1"/>
  <c r="T1882" i="4" s="1"/>
  <c r="F1883" i="4" s="1"/>
  <c r="N1883" i="4" s="1"/>
  <c r="S1882" i="4"/>
  <c r="G1883" i="4" s="1"/>
  <c r="R1882" i="4" l="1"/>
  <c r="U1882" i="4" s="1"/>
  <c r="I1883" i="4" s="1"/>
  <c r="K1883" i="4" s="1"/>
  <c r="X1883" i="4"/>
  <c r="H1883" i="4"/>
  <c r="V1882" i="4" l="1"/>
  <c r="J1883" i="4" s="1"/>
  <c r="Y1883" i="4" s="1"/>
  <c r="L1883" i="4"/>
  <c r="M1883" i="4" s="1"/>
  <c r="O1883" i="4" s="1"/>
  <c r="S1883" i="4" l="1"/>
  <c r="G1884" i="4" s="1"/>
  <c r="Q1883" i="4"/>
  <c r="T1883" i="4" s="1"/>
  <c r="F1884" i="4" s="1"/>
  <c r="N1884" i="4" s="1"/>
  <c r="U1883" i="4"/>
  <c r="I1884" i="4" s="1"/>
  <c r="K1884" i="4" l="1"/>
  <c r="H1884" i="4"/>
  <c r="X1884" i="4"/>
  <c r="R1883" i="4"/>
  <c r="V1883" i="4" s="1"/>
  <c r="J1884" i="4" s="1"/>
  <c r="Y1884" i="4" s="1"/>
  <c r="L1884" i="4"/>
  <c r="M1884" i="4" l="1"/>
  <c r="O1884" i="4" s="1"/>
  <c r="S1884" i="4" s="1"/>
  <c r="G1885" i="4" s="1"/>
  <c r="Q1884" i="4" l="1"/>
  <c r="T1884" i="4" s="1"/>
  <c r="F1885" i="4" s="1"/>
  <c r="N1885" i="4" s="1"/>
  <c r="H1885" i="4" l="1"/>
  <c r="R1884" i="4"/>
  <c r="V1884" i="4" s="1"/>
  <c r="J1885" i="4" s="1"/>
  <c r="Y1885" i="4" s="1"/>
  <c r="X1885" i="4"/>
  <c r="U1884" i="4"/>
  <c r="I1885" i="4" s="1"/>
  <c r="K1885" i="4" s="1"/>
  <c r="L1885" i="4" l="1"/>
  <c r="M1885" i="4" s="1"/>
  <c r="O1885" i="4" s="1"/>
  <c r="S1885" i="4" s="1"/>
  <c r="Q1885" i="4" l="1"/>
  <c r="T1885" i="4" s="1"/>
  <c r="F1886" i="4" s="1"/>
  <c r="N1886" i="4" s="1"/>
  <c r="G1886" i="4"/>
  <c r="H1886" i="4" l="1"/>
  <c r="R1885" i="4"/>
  <c r="V1885" i="4" s="1"/>
  <c r="J1886" i="4" s="1"/>
  <c r="Y1886" i="4" s="1"/>
  <c r="U1885" i="4"/>
  <c r="I1886" i="4" s="1"/>
  <c r="K1886" i="4" s="1"/>
  <c r="X1886" i="4"/>
  <c r="L1886" i="4" l="1"/>
  <c r="M1886" i="4" s="1"/>
  <c r="O1886" i="4" s="1"/>
  <c r="S1886" i="4" s="1"/>
  <c r="Q1886" i="4" l="1"/>
  <c r="T1886" i="4" s="1"/>
  <c r="F1887" i="4" s="1"/>
  <c r="N1887" i="4" s="1"/>
  <c r="G1887" i="4"/>
  <c r="H1887" i="4" l="1"/>
  <c r="R1886" i="4"/>
  <c r="U1886" i="4" s="1"/>
  <c r="I1887" i="4" s="1"/>
  <c r="K1887" i="4" s="1"/>
  <c r="X1887" i="4"/>
  <c r="V1886" i="4" l="1"/>
  <c r="J1887" i="4" s="1"/>
  <c r="Y1887" i="4" s="1"/>
  <c r="L1887" i="4"/>
  <c r="M1887" i="4" l="1"/>
  <c r="O1887" i="4" s="1"/>
  <c r="Q1887" i="4" l="1"/>
  <c r="T1887" i="4" s="1"/>
  <c r="F1888" i="4" s="1"/>
  <c r="N1888" i="4" s="1"/>
  <c r="S1887" i="4"/>
  <c r="G1888" i="4" s="1"/>
  <c r="U1887" i="4"/>
  <c r="I1888" i="4" s="1"/>
  <c r="X1888" i="4" l="1"/>
  <c r="R1887" i="4"/>
  <c r="V1887" i="4" s="1"/>
  <c r="J1888" i="4" s="1"/>
  <c r="Y1888" i="4" s="1"/>
  <c r="H1888" i="4"/>
  <c r="K1888" i="4"/>
  <c r="L1888" i="4"/>
  <c r="M1888" i="4" l="1"/>
  <c r="O1888" i="4" s="1"/>
  <c r="S1888" i="4" l="1"/>
  <c r="G1889" i="4" s="1"/>
  <c r="Q1888" i="4"/>
  <c r="T1888" i="4" s="1"/>
  <c r="F1889" i="4" s="1"/>
  <c r="N1889" i="4" s="1"/>
  <c r="H1889" i="4" l="1"/>
  <c r="X1889" i="4"/>
  <c r="R1888" i="4"/>
  <c r="V1888" i="4" s="1"/>
  <c r="J1889" i="4" s="1"/>
  <c r="Y1889" i="4" s="1"/>
  <c r="U1888" i="4"/>
  <c r="I1889" i="4" s="1"/>
  <c r="K1889" i="4" s="1"/>
  <c r="L1889" i="4" l="1"/>
  <c r="M1889" i="4" l="1"/>
  <c r="O1889" i="4" s="1"/>
  <c r="Q1889" i="4" l="1"/>
  <c r="T1889" i="4" s="1"/>
  <c r="F1890" i="4" s="1"/>
  <c r="N1890" i="4" s="1"/>
  <c r="S1889" i="4"/>
  <c r="G1890" i="4" s="1"/>
  <c r="X1890" i="4" l="1"/>
  <c r="R1889" i="4"/>
  <c r="U1889" i="4" s="1"/>
  <c r="I1890" i="4" s="1"/>
  <c r="K1890" i="4" s="1"/>
  <c r="H1890" i="4"/>
  <c r="V1889" i="4" l="1"/>
  <c r="J1890" i="4" s="1"/>
  <c r="Y1890" i="4" s="1"/>
  <c r="L1890" i="4"/>
  <c r="M1890" i="4" s="1"/>
  <c r="O1890" i="4" s="1"/>
  <c r="Q1890" i="4" l="1"/>
  <c r="T1890" i="4" s="1"/>
  <c r="F1891" i="4" s="1"/>
  <c r="N1891" i="4" s="1"/>
  <c r="S1890" i="4"/>
  <c r="G1891" i="4" s="1"/>
  <c r="H1891" i="4" l="1"/>
  <c r="R1890" i="4"/>
  <c r="V1890" i="4" s="1"/>
  <c r="J1891" i="4" s="1"/>
  <c r="Y1891" i="4" s="1"/>
  <c r="X1891" i="4"/>
  <c r="U1890" i="4"/>
  <c r="I1891" i="4" s="1"/>
  <c r="K1891" i="4" s="1"/>
  <c r="L1891" i="4" l="1"/>
  <c r="M1891" i="4" l="1"/>
  <c r="O1891" i="4" s="1"/>
  <c r="Q1891" i="4" l="1"/>
  <c r="T1891" i="4" s="1"/>
  <c r="F1892" i="4" s="1"/>
  <c r="N1892" i="4" s="1"/>
  <c r="S1891" i="4"/>
  <c r="G1892" i="4" s="1"/>
  <c r="R1891" i="4" l="1"/>
  <c r="V1891" i="4" s="1"/>
  <c r="J1892" i="4" s="1"/>
  <c r="Y1892" i="4" s="1"/>
  <c r="X1892" i="4"/>
  <c r="H1892" i="4"/>
  <c r="U1891" i="4"/>
  <c r="I1892" i="4" s="1"/>
  <c r="K1892" i="4" s="1"/>
  <c r="L1892" i="4" l="1"/>
  <c r="M1892" i="4" s="1"/>
  <c r="O1892" i="4" s="1"/>
  <c r="S1892" i="4" s="1"/>
  <c r="G1893" i="4" l="1"/>
  <c r="Q1892" i="4"/>
  <c r="T1892" i="4" s="1"/>
  <c r="F1893" i="4" s="1"/>
  <c r="N1893" i="4" s="1"/>
  <c r="H1893" i="4" l="1"/>
  <c r="X1893" i="4"/>
  <c r="R1892" i="4"/>
  <c r="V1892" i="4" l="1"/>
  <c r="J1893" i="4" s="1"/>
  <c r="Y1893" i="4" s="1"/>
  <c r="U1892" i="4"/>
  <c r="I1893" i="4" s="1"/>
  <c r="K1893" i="4" s="1"/>
  <c r="L1893" i="4" l="1"/>
  <c r="M1893" i="4" s="1"/>
  <c r="O1893" i="4" s="1"/>
  <c r="S1893" i="4" s="1"/>
  <c r="Q1893" i="4" l="1"/>
  <c r="T1893" i="4" s="1"/>
  <c r="F1894" i="4" s="1"/>
  <c r="N1894" i="4" s="1"/>
  <c r="G1894" i="4"/>
  <c r="H1894" i="4" l="1"/>
  <c r="R1893" i="4"/>
  <c r="X1894" i="4"/>
  <c r="V1893" i="4" l="1"/>
  <c r="J1894" i="4" s="1"/>
  <c r="Y1894" i="4" s="1"/>
  <c r="U1893" i="4"/>
  <c r="I1894" i="4" s="1"/>
  <c r="K1894" i="4" s="1"/>
  <c r="L1894" i="4" l="1"/>
  <c r="M1894" i="4" l="1"/>
  <c r="O1894" i="4" s="1"/>
  <c r="S1894" i="4" l="1"/>
  <c r="G1895" i="4" s="1"/>
  <c r="Q1894" i="4"/>
  <c r="T1894" i="4" s="1"/>
  <c r="F1895" i="4" s="1"/>
  <c r="N1895" i="4" s="1"/>
  <c r="H1895" i="4" l="1"/>
  <c r="R1894" i="4"/>
  <c r="V1894" i="4" s="1"/>
  <c r="J1895" i="4" s="1"/>
  <c r="Y1895" i="4" s="1"/>
  <c r="X1895" i="4"/>
  <c r="U1894" i="4"/>
  <c r="I1895" i="4" s="1"/>
  <c r="K1895" i="4" s="1"/>
  <c r="L1895" i="4" l="1"/>
  <c r="M1895" i="4" s="1"/>
  <c r="O1895" i="4" s="1"/>
  <c r="S1895" i="4" s="1"/>
  <c r="Q1895" i="4" l="1"/>
  <c r="T1895" i="4" s="1"/>
  <c r="F1896" i="4" s="1"/>
  <c r="N1896" i="4" s="1"/>
  <c r="G1896" i="4"/>
  <c r="H1896" i="4" l="1"/>
  <c r="R1895" i="4"/>
  <c r="X1896" i="4"/>
  <c r="V1895" i="4" l="1"/>
  <c r="J1896" i="4" s="1"/>
  <c r="Y1896" i="4" s="1"/>
  <c r="U1895" i="4"/>
  <c r="I1896" i="4" s="1"/>
  <c r="K1896" i="4" s="1"/>
  <c r="L1896" i="4" l="1"/>
  <c r="M1896" i="4" s="1"/>
  <c r="O1896" i="4" s="1"/>
  <c r="S1896" i="4" s="1"/>
  <c r="G1897" i="4" l="1"/>
  <c r="Q1896" i="4"/>
  <c r="T1896" i="4" s="1"/>
  <c r="F1897" i="4" s="1"/>
  <c r="N1897" i="4" s="1"/>
  <c r="H1897" i="4" l="1"/>
  <c r="R1896" i="4"/>
  <c r="V1896" i="4" s="1"/>
  <c r="J1897" i="4" s="1"/>
  <c r="Y1897" i="4" s="1"/>
  <c r="X1897" i="4"/>
  <c r="U1896" i="4"/>
  <c r="I1897" i="4" s="1"/>
  <c r="K1897" i="4" s="1"/>
  <c r="L1897" i="4" l="1"/>
  <c r="M1897" i="4" l="1"/>
  <c r="O1897" i="4" s="1"/>
  <c r="S1897" i="4" l="1"/>
  <c r="G1898" i="4" s="1"/>
  <c r="Q1897" i="4"/>
  <c r="T1897" i="4" s="1"/>
  <c r="F1898" i="4" s="1"/>
  <c r="N1898" i="4" s="1"/>
  <c r="H1898" i="4" l="1"/>
  <c r="X1898" i="4"/>
  <c r="R1897" i="4"/>
  <c r="V1897" i="4" s="1"/>
  <c r="J1898" i="4" s="1"/>
  <c r="Y1898" i="4" s="1"/>
  <c r="U1897" i="4"/>
  <c r="I1898" i="4" s="1"/>
  <c r="K1898" i="4" s="1"/>
  <c r="L1898" i="4" l="1"/>
  <c r="M1898" i="4" s="1"/>
  <c r="O1898" i="4" s="1"/>
  <c r="S1898" i="4" s="1"/>
  <c r="G1899" i="4" l="1"/>
  <c r="Q1898" i="4"/>
  <c r="T1898" i="4" s="1"/>
  <c r="F1899" i="4" s="1"/>
  <c r="N1899" i="4" s="1"/>
  <c r="H1899" i="4" l="1"/>
  <c r="X1899" i="4"/>
  <c r="R1898" i="4"/>
  <c r="V1898" i="4" l="1"/>
  <c r="J1899" i="4" s="1"/>
  <c r="Y1899" i="4" s="1"/>
  <c r="U1898" i="4"/>
  <c r="I1899" i="4" s="1"/>
  <c r="K1899" i="4" s="1"/>
  <c r="L1899" i="4" l="1"/>
  <c r="M1899" i="4" s="1"/>
  <c r="O1899" i="4" s="1"/>
  <c r="S1899" i="4" s="1"/>
  <c r="G1900" i="4" l="1"/>
  <c r="Q1899" i="4"/>
  <c r="T1899" i="4" s="1"/>
  <c r="F1900" i="4" s="1"/>
  <c r="N1900" i="4" s="1"/>
  <c r="H1900" i="4" l="1"/>
  <c r="R1899" i="4"/>
  <c r="V1899" i="4" s="1"/>
  <c r="J1900" i="4" s="1"/>
  <c r="Y1900" i="4" s="1"/>
  <c r="U1899" i="4"/>
  <c r="I1900" i="4" s="1"/>
  <c r="K1900" i="4" s="1"/>
  <c r="X1900" i="4"/>
  <c r="L1900" i="4" l="1"/>
  <c r="M1900" i="4" l="1"/>
  <c r="O1900" i="4" s="1"/>
  <c r="Q1900" i="4" l="1"/>
  <c r="T1900" i="4" s="1"/>
  <c r="F1901" i="4" s="1"/>
  <c r="N1901" i="4" s="1"/>
  <c r="S1900" i="4"/>
  <c r="G1901" i="4" s="1"/>
  <c r="X1901" i="4" l="1"/>
  <c r="H1901" i="4"/>
  <c r="R1900" i="4"/>
  <c r="V1900" i="4" s="1"/>
  <c r="J1901" i="4" s="1"/>
  <c r="Y1901" i="4" s="1"/>
  <c r="U1900" i="4"/>
  <c r="I1901" i="4" s="1"/>
  <c r="K1901" i="4" s="1"/>
  <c r="L1901" i="4" l="1"/>
  <c r="M1901" i="4" s="1"/>
  <c r="O1901" i="4" s="1"/>
  <c r="S1901" i="4" s="1"/>
  <c r="G1902" i="4" l="1"/>
  <c r="Q1901" i="4"/>
  <c r="T1901" i="4" s="1"/>
  <c r="F1902" i="4" s="1"/>
  <c r="N1902" i="4" s="1"/>
  <c r="H1902" i="4" l="1"/>
  <c r="R1901" i="4"/>
  <c r="U1901" i="4" s="1"/>
  <c r="I1902" i="4" s="1"/>
  <c r="K1902" i="4" s="1"/>
  <c r="X1902" i="4"/>
  <c r="V1901" i="4" l="1"/>
  <c r="J1902" i="4" s="1"/>
  <c r="Y1902" i="4" s="1"/>
  <c r="L1902" i="4"/>
  <c r="M1902" i="4" l="1"/>
  <c r="O1902" i="4" s="1"/>
  <c r="Q1902" i="4" l="1"/>
  <c r="T1902" i="4" s="1"/>
  <c r="F1903" i="4" s="1"/>
  <c r="N1903" i="4" s="1"/>
  <c r="S1902" i="4"/>
  <c r="G1903" i="4" s="1"/>
  <c r="R1902" i="4" l="1"/>
  <c r="V1902" i="4" s="1"/>
  <c r="J1903" i="4" s="1"/>
  <c r="Y1903" i="4" s="1"/>
  <c r="X1903" i="4"/>
  <c r="H1903" i="4"/>
  <c r="U1902" i="4"/>
  <c r="I1903" i="4" s="1"/>
  <c r="K1903" i="4" s="1"/>
  <c r="L1903" i="4" l="1"/>
  <c r="M1903" i="4" s="1"/>
  <c r="O1903" i="4" s="1"/>
  <c r="S1903" i="4" s="1"/>
  <c r="Q1903" i="4" l="1"/>
  <c r="T1903" i="4" s="1"/>
  <c r="F1904" i="4" s="1"/>
  <c r="N1904" i="4" s="1"/>
  <c r="G1904" i="4"/>
  <c r="H1904" i="4" l="1"/>
  <c r="R1903" i="4"/>
  <c r="X1904" i="4"/>
  <c r="V1903" i="4" l="1"/>
  <c r="J1904" i="4" s="1"/>
  <c r="Y1904" i="4" s="1"/>
  <c r="U1903" i="4"/>
  <c r="I1904" i="4" s="1"/>
  <c r="K1904" i="4" s="1"/>
  <c r="L1904" i="4" l="1"/>
  <c r="M1904" i="4" l="1"/>
  <c r="O1904" i="4" s="1"/>
  <c r="S1904" i="4" l="1"/>
  <c r="G1905" i="4" s="1"/>
  <c r="Q1904" i="4"/>
  <c r="T1904" i="4" s="1"/>
  <c r="F1905" i="4" s="1"/>
  <c r="N1905" i="4" s="1"/>
  <c r="H1905" i="4" l="1"/>
  <c r="X1905" i="4"/>
  <c r="R1904" i="4"/>
  <c r="V1904" i="4" s="1"/>
  <c r="J1905" i="4" s="1"/>
  <c r="Y1905" i="4" s="1"/>
  <c r="U1904" i="4"/>
  <c r="I1905" i="4" s="1"/>
  <c r="K1905" i="4" s="1"/>
  <c r="L1905" i="4" l="1"/>
  <c r="M1905" i="4" l="1"/>
  <c r="O1905" i="4" s="1"/>
  <c r="S1905" i="4" l="1"/>
  <c r="G1906" i="4" s="1"/>
  <c r="Q1905" i="4"/>
  <c r="T1905" i="4" s="1"/>
  <c r="F1906" i="4" s="1"/>
  <c r="N1906" i="4" s="1"/>
  <c r="U1905" i="4"/>
  <c r="I1906" i="4" s="1"/>
  <c r="K1906" i="4" l="1"/>
  <c r="H1906" i="4"/>
  <c r="X1906" i="4"/>
  <c r="R1905" i="4"/>
  <c r="V1905" i="4" s="1"/>
  <c r="J1906" i="4" s="1"/>
  <c r="Y1906" i="4" s="1"/>
  <c r="L1906" i="4"/>
  <c r="M1906" i="4" l="1"/>
  <c r="O1906" i="4" s="1"/>
  <c r="S1906" i="4" s="1"/>
  <c r="Q1906" i="4" l="1"/>
  <c r="T1906" i="4" s="1"/>
  <c r="F1907" i="4" s="1"/>
  <c r="N1907" i="4" s="1"/>
  <c r="G1907" i="4"/>
  <c r="H1907" i="4" l="1"/>
  <c r="R1906" i="4"/>
  <c r="V1906" i="4" s="1"/>
  <c r="J1907" i="4" s="1"/>
  <c r="Y1907" i="4" s="1"/>
  <c r="U1906" i="4"/>
  <c r="I1907" i="4" s="1"/>
  <c r="K1907" i="4" s="1"/>
  <c r="X1907" i="4"/>
  <c r="L1907" i="4" l="1"/>
  <c r="M1907" i="4" s="1"/>
  <c r="O1907" i="4" s="1"/>
  <c r="S1907" i="4" s="1"/>
  <c r="Q1907" i="4" l="1"/>
  <c r="T1907" i="4" s="1"/>
  <c r="F1908" i="4" s="1"/>
  <c r="N1908" i="4" s="1"/>
  <c r="G1908" i="4"/>
  <c r="H1908" i="4" l="1"/>
  <c r="R1907" i="4"/>
  <c r="V1907" i="4" s="1"/>
  <c r="J1908" i="4" s="1"/>
  <c r="Y1908" i="4" s="1"/>
  <c r="U1907" i="4"/>
  <c r="I1908" i="4" s="1"/>
  <c r="K1908" i="4" s="1"/>
  <c r="X1908" i="4"/>
  <c r="L1908" i="4" l="1"/>
  <c r="M1908" i="4" l="1"/>
  <c r="O1908" i="4" s="1"/>
  <c r="Q1908" i="4" l="1"/>
  <c r="T1908" i="4" s="1"/>
  <c r="F1909" i="4" s="1"/>
  <c r="N1909" i="4" s="1"/>
  <c r="S1908" i="4"/>
  <c r="G1909" i="4" s="1"/>
  <c r="U1908" i="4"/>
  <c r="I1909" i="4" s="1"/>
  <c r="R1908" i="4" l="1"/>
  <c r="V1908" i="4" s="1"/>
  <c r="J1909" i="4" s="1"/>
  <c r="Y1909" i="4" s="1"/>
  <c r="X1909" i="4"/>
  <c r="K1909" i="4"/>
  <c r="H1909" i="4"/>
  <c r="L1909" i="4"/>
  <c r="M1909" i="4" l="1"/>
  <c r="O1909" i="4" s="1"/>
  <c r="S1909" i="4" l="1"/>
  <c r="G1910" i="4" s="1"/>
  <c r="Q1909" i="4"/>
  <c r="T1909" i="4" s="1"/>
  <c r="F1910" i="4" s="1"/>
  <c r="N1910" i="4" s="1"/>
  <c r="H1910" i="4" l="1"/>
  <c r="R1909" i="4"/>
  <c r="V1909" i="4" s="1"/>
  <c r="J1910" i="4" s="1"/>
  <c r="Y1910" i="4" s="1"/>
  <c r="X1910" i="4"/>
  <c r="U1909" i="4"/>
  <c r="I1910" i="4" s="1"/>
  <c r="K1910" i="4" s="1"/>
  <c r="L1910" i="4" l="1"/>
  <c r="M1910" i="4" l="1"/>
  <c r="O1910" i="4" s="1"/>
  <c r="Q1910" i="4" l="1"/>
  <c r="T1910" i="4" s="1"/>
  <c r="F1911" i="4" s="1"/>
  <c r="N1911" i="4" s="1"/>
  <c r="S1910" i="4"/>
  <c r="G1911" i="4" s="1"/>
  <c r="H1911" i="4" l="1"/>
  <c r="R1910" i="4"/>
  <c r="V1910" i="4" s="1"/>
  <c r="J1911" i="4" s="1"/>
  <c r="Y1911" i="4" s="1"/>
  <c r="X1911" i="4"/>
  <c r="U1910" i="4"/>
  <c r="I1911" i="4" s="1"/>
  <c r="K1911" i="4" s="1"/>
  <c r="L1911" i="4" l="1"/>
  <c r="M1911" i="4" s="1"/>
  <c r="O1911" i="4" s="1"/>
  <c r="S1911" i="4" s="1"/>
  <c r="Q1911" i="4" l="1"/>
  <c r="T1911" i="4" s="1"/>
  <c r="F1912" i="4" s="1"/>
  <c r="N1912" i="4" s="1"/>
  <c r="G1912" i="4"/>
  <c r="H1912" i="4" l="1"/>
  <c r="R1911" i="4"/>
  <c r="X1912" i="4"/>
  <c r="V1911" i="4" l="1"/>
  <c r="J1912" i="4" s="1"/>
  <c r="Y1912" i="4" s="1"/>
  <c r="U1911" i="4"/>
  <c r="I1912" i="4" s="1"/>
  <c r="K1912" i="4" s="1"/>
  <c r="L1912" i="4" l="1"/>
  <c r="M1912" i="4" s="1"/>
  <c r="O1912" i="4" s="1"/>
  <c r="S1912" i="4" s="1"/>
  <c r="Q1912" i="4" l="1"/>
  <c r="T1912" i="4" s="1"/>
  <c r="F1913" i="4" s="1"/>
  <c r="N1913" i="4" s="1"/>
  <c r="G1913" i="4"/>
  <c r="H1913" i="4" l="1"/>
  <c r="R1912" i="4"/>
  <c r="X1913" i="4"/>
  <c r="V1912" i="4" l="1"/>
  <c r="J1913" i="4" s="1"/>
  <c r="Y1913" i="4" s="1"/>
  <c r="U1912" i="4"/>
  <c r="I1913" i="4" s="1"/>
  <c r="K1913" i="4" s="1"/>
  <c r="L1913" i="4" l="1"/>
  <c r="M1913" i="4" s="1"/>
  <c r="O1913" i="4" s="1"/>
  <c r="S1913" i="4" s="1"/>
  <c r="Q1913" i="4" l="1"/>
  <c r="T1913" i="4" s="1"/>
  <c r="F1914" i="4" s="1"/>
  <c r="N1914" i="4" s="1"/>
  <c r="G1914" i="4"/>
  <c r="H1914" i="4" l="1"/>
  <c r="R1913" i="4"/>
  <c r="V1913" i="4" s="1"/>
  <c r="J1914" i="4" s="1"/>
  <c r="Y1914" i="4" s="1"/>
  <c r="U1913" i="4"/>
  <c r="I1914" i="4" s="1"/>
  <c r="K1914" i="4" s="1"/>
  <c r="X1914" i="4"/>
  <c r="L1914" i="4" l="1"/>
  <c r="M1914" i="4" l="1"/>
  <c r="O1914" i="4" s="1"/>
  <c r="S1914" i="4" s="1"/>
  <c r="Q1914" i="4" l="1"/>
  <c r="T1914" i="4" s="1"/>
  <c r="F1915" i="4" s="1"/>
  <c r="N1915" i="4" s="1"/>
  <c r="G1915" i="4"/>
  <c r="H1915" i="4" l="1"/>
  <c r="R1914" i="4"/>
  <c r="V1914" i="4" s="1"/>
  <c r="J1915" i="4" s="1"/>
  <c r="Y1915" i="4" s="1"/>
  <c r="U1914" i="4"/>
  <c r="I1915" i="4" s="1"/>
  <c r="K1915" i="4" s="1"/>
  <c r="X1915" i="4"/>
  <c r="L1915" i="4" l="1"/>
  <c r="M1915" i="4" l="1"/>
  <c r="O1915" i="4" s="1"/>
  <c r="Q1915" i="4" l="1"/>
  <c r="T1915" i="4" s="1"/>
  <c r="F1916" i="4" s="1"/>
  <c r="N1916" i="4" s="1"/>
  <c r="S1915" i="4"/>
  <c r="G1916" i="4" s="1"/>
  <c r="U1915" i="4"/>
  <c r="I1916" i="4" s="1"/>
  <c r="H1916" i="4" l="1"/>
  <c r="K1916" i="4"/>
  <c r="X1916" i="4"/>
  <c r="R1915" i="4"/>
  <c r="V1915" i="4" s="1"/>
  <c r="J1916" i="4" s="1"/>
  <c r="Y1916" i="4" s="1"/>
  <c r="L1916" i="4"/>
  <c r="M1916" i="4" l="1"/>
  <c r="O1916" i="4" s="1"/>
  <c r="S1916" i="4" s="1"/>
  <c r="G1917" i="4" s="1"/>
  <c r="Q1916" i="4" l="1"/>
  <c r="T1916" i="4" s="1"/>
  <c r="F1917" i="4" s="1"/>
  <c r="N1917" i="4" s="1"/>
  <c r="U1916" i="4"/>
  <c r="I1917" i="4" s="1"/>
  <c r="H1917" i="4" l="1"/>
  <c r="X1917" i="4"/>
  <c r="K1917" i="4"/>
  <c r="R1916" i="4"/>
  <c r="V1916" i="4" s="1"/>
  <c r="J1917" i="4" s="1"/>
  <c r="Y1917" i="4" s="1"/>
  <c r="L1917" i="4"/>
  <c r="M1917" i="4" l="1"/>
  <c r="O1917" i="4" s="1"/>
  <c r="Q1917" i="4" l="1"/>
  <c r="T1917" i="4" s="1"/>
  <c r="F1918" i="4" s="1"/>
  <c r="N1918" i="4" s="1"/>
  <c r="S1917" i="4"/>
  <c r="G1918" i="4" s="1"/>
  <c r="U1917" i="4"/>
  <c r="I1918" i="4" s="1"/>
  <c r="H1918" i="4" l="1"/>
  <c r="R1917" i="4"/>
  <c r="V1917" i="4" s="1"/>
  <c r="J1918" i="4" s="1"/>
  <c r="Y1918" i="4" s="1"/>
  <c r="K1918" i="4"/>
  <c r="X1918" i="4"/>
  <c r="L1918" i="4"/>
  <c r="M1918" i="4" l="1"/>
  <c r="O1918" i="4" s="1"/>
  <c r="Q1918" i="4" l="1"/>
  <c r="T1918" i="4" s="1"/>
  <c r="F1919" i="4" s="1"/>
  <c r="N1919" i="4" s="1"/>
  <c r="S1918" i="4"/>
  <c r="G1919" i="4" s="1"/>
  <c r="U1918" i="4"/>
  <c r="I1919" i="4" s="1"/>
  <c r="K1919" i="4" l="1"/>
  <c r="H1919" i="4"/>
  <c r="X1919" i="4"/>
  <c r="R1918" i="4"/>
  <c r="V1918" i="4" s="1"/>
  <c r="J1919" i="4" s="1"/>
  <c r="Y1919" i="4" s="1"/>
  <c r="L1919" i="4"/>
  <c r="M1919" i="4" l="1"/>
  <c r="O1919" i="4" s="1"/>
  <c r="S1919" i="4" s="1"/>
  <c r="G1920" i="4" s="1"/>
  <c r="Q1919" i="4" l="1"/>
  <c r="T1919" i="4" s="1"/>
  <c r="F1920" i="4" s="1"/>
  <c r="N1920" i="4" s="1"/>
  <c r="U1919" i="4"/>
  <c r="I1920" i="4" s="1"/>
  <c r="H1920" i="4" l="1"/>
  <c r="X1920" i="4"/>
  <c r="R1919" i="4"/>
  <c r="V1919" i="4" s="1"/>
  <c r="J1920" i="4" s="1"/>
  <c r="Y1920" i="4" s="1"/>
  <c r="K1920" i="4"/>
  <c r="L1920" i="4"/>
  <c r="M1920" i="4" l="1"/>
  <c r="O1920" i="4" s="1"/>
  <c r="S1920" i="4" s="1"/>
  <c r="Q1920" i="4" l="1"/>
  <c r="T1920" i="4" s="1"/>
  <c r="F1921" i="4" s="1"/>
  <c r="N1921" i="4" s="1"/>
  <c r="G1921" i="4"/>
  <c r="H1921" i="4" l="1"/>
  <c r="R1920" i="4"/>
  <c r="V1920" i="4" s="1"/>
  <c r="J1921" i="4" s="1"/>
  <c r="Y1921" i="4" s="1"/>
  <c r="U1920" i="4"/>
  <c r="I1921" i="4" s="1"/>
  <c r="K1921" i="4" s="1"/>
  <c r="X1921" i="4"/>
  <c r="L1921" i="4" l="1"/>
  <c r="M1921" i="4" s="1"/>
  <c r="O1921" i="4" s="1"/>
  <c r="S1921" i="4" s="1"/>
  <c r="Q1921" i="4" l="1"/>
  <c r="T1921" i="4" s="1"/>
  <c r="F1922" i="4" s="1"/>
  <c r="N1922" i="4" s="1"/>
  <c r="G1922" i="4"/>
  <c r="H1922" i="4" l="1"/>
  <c r="R1921" i="4"/>
  <c r="X1922" i="4"/>
  <c r="V1921" i="4" l="1"/>
  <c r="J1922" i="4" s="1"/>
  <c r="Y1922" i="4" s="1"/>
  <c r="U1921" i="4"/>
  <c r="I1922" i="4" s="1"/>
  <c r="K1922" i="4" s="1"/>
  <c r="L1922" i="4" l="1"/>
  <c r="M1922" i="4" s="1"/>
  <c r="O1922" i="4" s="1"/>
  <c r="S1922" i="4" s="1"/>
  <c r="Q1922" i="4" l="1"/>
  <c r="T1922" i="4" s="1"/>
  <c r="F1923" i="4" s="1"/>
  <c r="N1923" i="4" s="1"/>
  <c r="G1923" i="4"/>
  <c r="H1923" i="4" l="1"/>
  <c r="R1922" i="4"/>
  <c r="U1922" i="4" s="1"/>
  <c r="I1923" i="4" s="1"/>
  <c r="K1923" i="4" s="1"/>
  <c r="X1923" i="4"/>
  <c r="V1922" i="4" l="1"/>
  <c r="J1923" i="4" s="1"/>
  <c r="Y1923" i="4" s="1"/>
  <c r="L1923" i="4"/>
  <c r="M1923" i="4" s="1"/>
  <c r="O1923" i="4" s="1"/>
  <c r="S1923" i="4" s="1"/>
  <c r="Q1923" i="4" l="1"/>
  <c r="T1923" i="4" s="1"/>
  <c r="F1924" i="4" s="1"/>
  <c r="N1924" i="4" s="1"/>
  <c r="G1924" i="4"/>
  <c r="H1924" i="4" l="1"/>
  <c r="R1923" i="4"/>
  <c r="X1924" i="4"/>
  <c r="V1923" i="4" l="1"/>
  <c r="J1924" i="4" s="1"/>
  <c r="Y1924" i="4" s="1"/>
  <c r="U1923" i="4"/>
  <c r="I1924" i="4" s="1"/>
  <c r="K1924" i="4" s="1"/>
  <c r="L1924" i="4" l="1"/>
  <c r="M1924" i="4" l="1"/>
  <c r="O1924" i="4" s="1"/>
  <c r="S1924" i="4" s="1"/>
  <c r="Q1924" i="4" l="1"/>
  <c r="T1924" i="4" s="1"/>
  <c r="F1925" i="4" s="1"/>
  <c r="N1925" i="4" s="1"/>
  <c r="G1925" i="4"/>
  <c r="H1925" i="4" l="1"/>
  <c r="R1924" i="4"/>
  <c r="X1925" i="4"/>
  <c r="V1924" i="4" l="1"/>
  <c r="J1925" i="4" s="1"/>
  <c r="Y1925" i="4" s="1"/>
  <c r="U1924" i="4"/>
  <c r="I1925" i="4" s="1"/>
  <c r="K1925" i="4" s="1"/>
  <c r="L1925" i="4" l="1"/>
  <c r="M1925" i="4" l="1"/>
  <c r="O1925" i="4" s="1"/>
  <c r="S1925" i="4" s="1"/>
  <c r="Q1925" i="4" l="1"/>
  <c r="T1925" i="4" s="1"/>
  <c r="F1926" i="4" s="1"/>
  <c r="N1926" i="4" s="1"/>
  <c r="G1926" i="4"/>
  <c r="H1926" i="4" l="1"/>
  <c r="R1925" i="4"/>
  <c r="X1926" i="4"/>
  <c r="V1925" i="4" l="1"/>
  <c r="J1926" i="4" s="1"/>
  <c r="Y1926" i="4" s="1"/>
  <c r="U1925" i="4"/>
  <c r="I1926" i="4" s="1"/>
  <c r="K1926" i="4" s="1"/>
  <c r="L1926" i="4" l="1"/>
  <c r="M1926" i="4" l="1"/>
  <c r="O1926" i="4" s="1"/>
  <c r="Q1926" i="4" l="1"/>
  <c r="T1926" i="4" s="1"/>
  <c r="F1927" i="4" s="1"/>
  <c r="N1927" i="4" s="1"/>
  <c r="S1926" i="4"/>
  <c r="G1927" i="4" s="1"/>
  <c r="H1927" i="4" l="1"/>
  <c r="R1926" i="4"/>
  <c r="V1926" i="4" s="1"/>
  <c r="J1927" i="4" s="1"/>
  <c r="Y1927" i="4" s="1"/>
  <c r="X1927" i="4"/>
  <c r="U1926" i="4"/>
  <c r="I1927" i="4" s="1"/>
  <c r="K1927" i="4" s="1"/>
  <c r="L1927" i="4" l="1"/>
  <c r="M1927" i="4" l="1"/>
  <c r="O1927" i="4" s="1"/>
  <c r="Q1927" i="4" l="1"/>
  <c r="T1927" i="4" s="1"/>
  <c r="F1928" i="4" s="1"/>
  <c r="N1928" i="4" s="1"/>
  <c r="S1927" i="4"/>
  <c r="G1928" i="4" s="1"/>
  <c r="H1928" i="4" l="1"/>
  <c r="R1927" i="4"/>
  <c r="V1927" i="4" s="1"/>
  <c r="J1928" i="4" s="1"/>
  <c r="Y1928" i="4" s="1"/>
  <c r="X1928" i="4"/>
  <c r="U1927" i="4"/>
  <c r="I1928" i="4" s="1"/>
  <c r="K1928" i="4" s="1"/>
  <c r="L1928" i="4" l="1"/>
  <c r="M1928" i="4" l="1"/>
  <c r="O1928" i="4" s="1"/>
  <c r="Q1928" i="4" l="1"/>
  <c r="T1928" i="4" s="1"/>
  <c r="F1929" i="4" s="1"/>
  <c r="N1929" i="4" s="1"/>
  <c r="S1928" i="4"/>
  <c r="G1929" i="4" s="1"/>
  <c r="H1929" i="4" l="1"/>
  <c r="R1928" i="4"/>
  <c r="V1928" i="4" s="1"/>
  <c r="J1929" i="4" s="1"/>
  <c r="Y1929" i="4" s="1"/>
  <c r="X1929" i="4"/>
  <c r="U1928" i="4"/>
  <c r="I1929" i="4" s="1"/>
  <c r="K1929" i="4" s="1"/>
  <c r="L1929" i="4" l="1"/>
  <c r="M1929" i="4" l="1"/>
  <c r="O1929" i="4" s="1"/>
  <c r="S1929" i="4" l="1"/>
  <c r="G1930" i="4" s="1"/>
  <c r="Q1929" i="4"/>
  <c r="T1929" i="4" s="1"/>
  <c r="F1930" i="4" s="1"/>
  <c r="N1930" i="4" s="1"/>
  <c r="H1930" i="4" l="1"/>
  <c r="X1930" i="4"/>
  <c r="R1929" i="4"/>
  <c r="V1929" i="4" s="1"/>
  <c r="J1930" i="4" s="1"/>
  <c r="Y1930" i="4" s="1"/>
  <c r="U1929" i="4"/>
  <c r="I1930" i="4" s="1"/>
  <c r="K1930" i="4" s="1"/>
  <c r="L1930" i="4" l="1"/>
  <c r="M1930" i="4" s="1"/>
  <c r="O1930" i="4" s="1"/>
  <c r="S1930" i="4" s="1"/>
  <c r="G1931" i="4" l="1"/>
  <c r="Q1930" i="4"/>
  <c r="T1930" i="4" s="1"/>
  <c r="F1931" i="4" s="1"/>
  <c r="N1931" i="4" s="1"/>
  <c r="H1931" i="4" l="1"/>
  <c r="X1931" i="4"/>
  <c r="R1930" i="4"/>
  <c r="V1930" i="4" l="1"/>
  <c r="J1931" i="4" s="1"/>
  <c r="Y1931" i="4" s="1"/>
  <c r="U1930" i="4"/>
  <c r="I1931" i="4" s="1"/>
  <c r="K1931" i="4" s="1"/>
  <c r="L1931" i="4" l="1"/>
  <c r="M1931" i="4" s="1"/>
  <c r="O1931" i="4" s="1"/>
  <c r="S1931" i="4" s="1"/>
  <c r="Q1931" i="4" l="1"/>
  <c r="T1931" i="4" s="1"/>
  <c r="F1932" i="4" s="1"/>
  <c r="N1932" i="4" s="1"/>
  <c r="G1932" i="4"/>
  <c r="H1932" i="4" l="1"/>
  <c r="R1931" i="4"/>
  <c r="X1932" i="4"/>
  <c r="V1931" i="4" l="1"/>
  <c r="J1932" i="4" s="1"/>
  <c r="Y1932" i="4" s="1"/>
  <c r="U1931" i="4"/>
  <c r="I1932" i="4" s="1"/>
  <c r="K1932" i="4" s="1"/>
  <c r="L1932" i="4" l="1"/>
  <c r="M1932" i="4" s="1"/>
  <c r="O1932" i="4" s="1"/>
  <c r="S1932" i="4" s="1"/>
  <c r="G1933" i="4" l="1"/>
  <c r="Q1932" i="4"/>
  <c r="T1932" i="4" s="1"/>
  <c r="F1933" i="4" s="1"/>
  <c r="N1933" i="4" s="1"/>
  <c r="H1933" i="4" l="1"/>
  <c r="R1932" i="4"/>
  <c r="X1933" i="4"/>
  <c r="V1932" i="4" l="1"/>
  <c r="J1933" i="4" s="1"/>
  <c r="Y1933" i="4" s="1"/>
  <c r="U1932" i="4"/>
  <c r="I1933" i="4" s="1"/>
  <c r="K1933" i="4" s="1"/>
  <c r="L1933" i="4" l="1"/>
  <c r="M1933" i="4" l="1"/>
  <c r="O1933" i="4" s="1"/>
  <c r="S1933" i="4" l="1"/>
  <c r="G1934" i="4" s="1"/>
  <c r="Q1933" i="4"/>
  <c r="T1933" i="4" s="1"/>
  <c r="F1934" i="4" s="1"/>
  <c r="N1934" i="4" s="1"/>
  <c r="H1934" i="4" l="1"/>
  <c r="X1934" i="4"/>
  <c r="R1933" i="4"/>
  <c r="V1933" i="4" s="1"/>
  <c r="J1934" i="4" s="1"/>
  <c r="Y1934" i="4" s="1"/>
  <c r="U1933" i="4"/>
  <c r="I1934" i="4" s="1"/>
  <c r="K1934" i="4" s="1"/>
  <c r="L1934" i="4" l="1"/>
  <c r="M1934" i="4" l="1"/>
  <c r="O1934" i="4" s="1"/>
  <c r="Q1934" i="4" l="1"/>
  <c r="T1934" i="4" s="1"/>
  <c r="F1935" i="4" s="1"/>
  <c r="N1935" i="4" s="1"/>
  <c r="S1934" i="4"/>
  <c r="G1935" i="4" s="1"/>
  <c r="X1935" i="4" l="1"/>
  <c r="H1935" i="4"/>
  <c r="R1934" i="4"/>
  <c r="V1934" i="4" s="1"/>
  <c r="J1935" i="4" s="1"/>
  <c r="Y1935" i="4" s="1"/>
  <c r="U1934" i="4"/>
  <c r="I1935" i="4" s="1"/>
  <c r="K1935" i="4" s="1"/>
  <c r="L1935" i="4" l="1"/>
  <c r="M1935" i="4" s="1"/>
  <c r="O1935" i="4" s="1"/>
  <c r="S1935" i="4" s="1"/>
  <c r="Q1935" i="4" l="1"/>
  <c r="T1935" i="4" s="1"/>
  <c r="F1936" i="4" s="1"/>
  <c r="N1936" i="4" s="1"/>
  <c r="G1936" i="4"/>
  <c r="H1936" i="4" l="1"/>
  <c r="R1935" i="4"/>
  <c r="X1936" i="4"/>
  <c r="V1935" i="4" l="1"/>
  <c r="J1936" i="4" s="1"/>
  <c r="Y1936" i="4" s="1"/>
  <c r="U1935" i="4"/>
  <c r="I1936" i="4" s="1"/>
  <c r="K1936" i="4" s="1"/>
  <c r="L1936" i="4" l="1"/>
  <c r="M1936" i="4" l="1"/>
  <c r="O1936" i="4" s="1"/>
  <c r="Q1936" i="4" l="1"/>
  <c r="T1936" i="4" s="1"/>
  <c r="F1937" i="4" s="1"/>
  <c r="N1937" i="4" s="1"/>
  <c r="S1936" i="4"/>
  <c r="G1937" i="4" s="1"/>
  <c r="X1937" i="4" l="1"/>
  <c r="H1937" i="4"/>
  <c r="R1936" i="4"/>
  <c r="V1936" i="4" s="1"/>
  <c r="J1937" i="4" s="1"/>
  <c r="Y1937" i="4" s="1"/>
  <c r="U1936" i="4"/>
  <c r="I1937" i="4" s="1"/>
  <c r="K1937" i="4" s="1"/>
  <c r="L1937" i="4" l="1"/>
  <c r="M1937" i="4" s="1"/>
  <c r="O1937" i="4" s="1"/>
  <c r="S1937" i="4" s="1"/>
  <c r="Q1937" i="4" l="1"/>
  <c r="T1937" i="4" s="1"/>
  <c r="F1938" i="4" s="1"/>
  <c r="N1938" i="4" s="1"/>
  <c r="G1938" i="4"/>
  <c r="H1938" i="4" l="1"/>
  <c r="R1937" i="4"/>
  <c r="X1938" i="4"/>
  <c r="V1937" i="4" l="1"/>
  <c r="J1938" i="4" s="1"/>
  <c r="Y1938" i="4" s="1"/>
  <c r="U1937" i="4"/>
  <c r="I1938" i="4" s="1"/>
  <c r="K1938" i="4" s="1"/>
  <c r="L1938" i="4" l="1"/>
  <c r="M1938" i="4" l="1"/>
  <c r="O1938" i="4" s="1"/>
  <c r="S1938" i="4" s="1"/>
  <c r="Q1938" i="4" l="1"/>
  <c r="T1938" i="4" s="1"/>
  <c r="F1939" i="4" s="1"/>
  <c r="N1939" i="4" s="1"/>
  <c r="G1939" i="4"/>
  <c r="H1939" i="4" l="1"/>
  <c r="R1938" i="4"/>
  <c r="X1939" i="4"/>
  <c r="V1938" i="4" l="1"/>
  <c r="J1939" i="4" s="1"/>
  <c r="Y1939" i="4" s="1"/>
  <c r="U1938" i="4"/>
  <c r="I1939" i="4" s="1"/>
  <c r="K1939" i="4" s="1"/>
  <c r="L1939" i="4" l="1"/>
  <c r="M1939" i="4" s="1"/>
  <c r="O1939" i="4" s="1"/>
  <c r="S1939" i="4" s="1"/>
  <c r="Q1939" i="4" l="1"/>
  <c r="T1939" i="4" s="1"/>
  <c r="F1940" i="4" s="1"/>
  <c r="N1940" i="4" s="1"/>
  <c r="G1940" i="4"/>
  <c r="H1940" i="4" l="1"/>
  <c r="R1939" i="4"/>
  <c r="X1940" i="4"/>
  <c r="V1939" i="4" l="1"/>
  <c r="J1940" i="4" s="1"/>
  <c r="Y1940" i="4" s="1"/>
  <c r="U1939" i="4"/>
  <c r="I1940" i="4" s="1"/>
  <c r="K1940" i="4" s="1"/>
  <c r="L1940" i="4" l="1"/>
  <c r="M1940" i="4" l="1"/>
  <c r="O1940" i="4" s="1"/>
  <c r="Q1940" i="4" l="1"/>
  <c r="T1940" i="4" s="1"/>
  <c r="F1941" i="4" s="1"/>
  <c r="N1941" i="4" s="1"/>
  <c r="S1940" i="4"/>
  <c r="G1941" i="4" s="1"/>
  <c r="X1941" i="4" l="1"/>
  <c r="R1940" i="4"/>
  <c r="V1940" i="4" s="1"/>
  <c r="J1941" i="4" s="1"/>
  <c r="Y1941" i="4" s="1"/>
  <c r="H1941" i="4"/>
  <c r="U1940" i="4"/>
  <c r="I1941" i="4" s="1"/>
  <c r="K1941" i="4" s="1"/>
  <c r="L1941" i="4" l="1"/>
  <c r="M1941" i="4" l="1"/>
  <c r="O1941" i="4" s="1"/>
  <c r="S1941" i="4" s="1"/>
  <c r="G1942" i="4" l="1"/>
  <c r="Q1941" i="4"/>
  <c r="T1941" i="4" s="1"/>
  <c r="F1942" i="4" s="1"/>
  <c r="N1942" i="4" s="1"/>
  <c r="H1942" i="4" l="1"/>
  <c r="R1941" i="4"/>
  <c r="X1942" i="4"/>
  <c r="V1941" i="4" l="1"/>
  <c r="J1942" i="4" s="1"/>
  <c r="Y1942" i="4" s="1"/>
  <c r="U1941" i="4"/>
  <c r="I1942" i="4" s="1"/>
  <c r="K1942" i="4" s="1"/>
  <c r="L1942" i="4" l="1"/>
  <c r="M1942" i="4" l="1"/>
  <c r="O1942" i="4" s="1"/>
  <c r="S1942" i="4" l="1"/>
  <c r="G1943" i="4" s="1"/>
  <c r="Q1942" i="4"/>
  <c r="T1942" i="4" s="1"/>
  <c r="F1943" i="4" s="1"/>
  <c r="N1943" i="4" s="1"/>
  <c r="H1943" i="4" l="1"/>
  <c r="R1942" i="4"/>
  <c r="V1942" i="4" s="1"/>
  <c r="J1943" i="4" s="1"/>
  <c r="Y1943" i="4" s="1"/>
  <c r="X1943" i="4"/>
  <c r="U1942" i="4"/>
  <c r="I1943" i="4" s="1"/>
  <c r="K1943" i="4" s="1"/>
  <c r="L1943" i="4" l="1"/>
  <c r="M1943" i="4" l="1"/>
  <c r="O1943" i="4" s="1"/>
  <c r="Q1943" i="4" l="1"/>
  <c r="T1943" i="4" s="1"/>
  <c r="F1944" i="4" s="1"/>
  <c r="N1944" i="4" s="1"/>
  <c r="S1943" i="4"/>
  <c r="G1944" i="4" s="1"/>
  <c r="H1944" i="4" l="1"/>
  <c r="X1944" i="4"/>
  <c r="R1943" i="4"/>
  <c r="V1943" i="4" s="1"/>
  <c r="J1944" i="4" s="1"/>
  <c r="Y1944" i="4" s="1"/>
  <c r="U1943" i="4"/>
  <c r="I1944" i="4" s="1"/>
  <c r="K1944" i="4" s="1"/>
  <c r="L1944" i="4" l="1"/>
  <c r="M1944" i="4" s="1"/>
  <c r="O1944" i="4" s="1"/>
  <c r="S1944" i="4" s="1"/>
  <c r="G1945" i="4" l="1"/>
  <c r="Q1944" i="4"/>
  <c r="T1944" i="4" s="1"/>
  <c r="F1945" i="4" s="1"/>
  <c r="N1945" i="4" s="1"/>
  <c r="H1945" i="4" l="1"/>
  <c r="R1944" i="4"/>
  <c r="X1945" i="4"/>
  <c r="V1944" i="4" l="1"/>
  <c r="J1945" i="4" s="1"/>
  <c r="Y1945" i="4" s="1"/>
  <c r="U1944" i="4"/>
  <c r="I1945" i="4" s="1"/>
  <c r="K1945" i="4" s="1"/>
  <c r="L1945" i="4" l="1"/>
  <c r="M1945" i="4" s="1"/>
  <c r="O1945" i="4" s="1"/>
  <c r="S1945" i="4" s="1"/>
  <c r="Q1945" i="4" l="1"/>
  <c r="T1945" i="4" s="1"/>
  <c r="F1946" i="4" s="1"/>
  <c r="N1946" i="4" s="1"/>
  <c r="G1946" i="4"/>
  <c r="H1946" i="4" l="1"/>
  <c r="R1945" i="4"/>
  <c r="X1946" i="4"/>
  <c r="V1945" i="4" l="1"/>
  <c r="J1946" i="4" s="1"/>
  <c r="Y1946" i="4" s="1"/>
  <c r="U1945" i="4"/>
  <c r="I1946" i="4" s="1"/>
  <c r="K1946" i="4" s="1"/>
  <c r="L1946" i="4" l="1"/>
  <c r="M1946" i="4" l="1"/>
  <c r="O1946" i="4" s="1"/>
  <c r="S1946" i="4" s="1"/>
  <c r="G1947" i="4" l="1"/>
  <c r="Q1946" i="4"/>
  <c r="T1946" i="4" s="1"/>
  <c r="F1947" i="4" s="1"/>
  <c r="N1947" i="4" s="1"/>
  <c r="H1947" i="4" l="1"/>
  <c r="X1947" i="4"/>
  <c r="R1946" i="4"/>
  <c r="V1946" i="4" l="1"/>
  <c r="J1947" i="4" s="1"/>
  <c r="Y1947" i="4" s="1"/>
  <c r="U1946" i="4"/>
  <c r="I1947" i="4" s="1"/>
  <c r="K1947" i="4" s="1"/>
  <c r="L1947" i="4" l="1"/>
  <c r="M1947" i="4" s="1"/>
  <c r="O1947" i="4" s="1"/>
  <c r="S1947" i="4" s="1"/>
  <c r="G1948" i="4" l="1"/>
  <c r="Q1947" i="4"/>
  <c r="T1947" i="4" s="1"/>
  <c r="F1948" i="4" s="1"/>
  <c r="N1948" i="4" s="1"/>
  <c r="H1948" i="4" l="1"/>
  <c r="R1947" i="4"/>
  <c r="X1948" i="4"/>
  <c r="V1947" i="4" l="1"/>
  <c r="J1948" i="4" s="1"/>
  <c r="Y1948" i="4" s="1"/>
  <c r="U1947" i="4"/>
  <c r="I1948" i="4" s="1"/>
  <c r="K1948" i="4" s="1"/>
  <c r="L1948" i="4" l="1"/>
  <c r="M1948" i="4" l="1"/>
  <c r="O1948" i="4" s="1"/>
  <c r="S1948" i="4" l="1"/>
  <c r="G1949" i="4" s="1"/>
  <c r="Q1948" i="4"/>
  <c r="T1948" i="4" s="1"/>
  <c r="F1949" i="4" s="1"/>
  <c r="N1949" i="4" s="1"/>
  <c r="H1949" i="4" l="1"/>
  <c r="R1948" i="4"/>
  <c r="V1948" i="4" s="1"/>
  <c r="J1949" i="4" s="1"/>
  <c r="Y1949" i="4" s="1"/>
  <c r="X1949" i="4"/>
  <c r="U1948" i="4"/>
  <c r="I1949" i="4" s="1"/>
  <c r="K1949" i="4" s="1"/>
  <c r="L1949" i="4" l="1"/>
  <c r="M1949" i="4" s="1"/>
  <c r="O1949" i="4" s="1"/>
  <c r="S1949" i="4" s="1"/>
  <c r="G1950" i="4" l="1"/>
  <c r="Q1949" i="4"/>
  <c r="T1949" i="4" s="1"/>
  <c r="F1950" i="4" s="1"/>
  <c r="N1950" i="4" s="1"/>
  <c r="H1950" i="4" l="1"/>
  <c r="R1949" i="4"/>
  <c r="X1950" i="4"/>
  <c r="V1949" i="4" l="1"/>
  <c r="J1950" i="4" s="1"/>
  <c r="Y1950" i="4" s="1"/>
  <c r="U1949" i="4"/>
  <c r="I1950" i="4" s="1"/>
  <c r="K1950" i="4" s="1"/>
  <c r="L1950" i="4" l="1"/>
  <c r="M1950" i="4" s="1"/>
  <c r="O1950" i="4" s="1"/>
  <c r="S1950" i="4" s="1"/>
  <c r="Q1950" i="4" l="1"/>
  <c r="T1950" i="4" s="1"/>
  <c r="F1951" i="4" s="1"/>
  <c r="N1951" i="4" s="1"/>
  <c r="G1951" i="4"/>
  <c r="H1951" i="4" l="1"/>
  <c r="R1950" i="4"/>
  <c r="X1951" i="4"/>
  <c r="V1950" i="4" l="1"/>
  <c r="J1951" i="4" s="1"/>
  <c r="Y1951" i="4" s="1"/>
  <c r="U1950" i="4"/>
  <c r="I1951" i="4" s="1"/>
  <c r="K1951" i="4" s="1"/>
  <c r="L1951" i="4" l="1"/>
  <c r="M1951" i="4" l="1"/>
  <c r="O1951" i="4" s="1"/>
  <c r="Q1951" i="4" l="1"/>
  <c r="T1951" i="4" s="1"/>
  <c r="F1952" i="4" s="1"/>
  <c r="N1952" i="4" s="1"/>
  <c r="S1951" i="4"/>
  <c r="G1952" i="4" s="1"/>
  <c r="X1952" i="4" l="1"/>
  <c r="H1952" i="4"/>
  <c r="R1951" i="4"/>
  <c r="V1951" i="4" s="1"/>
  <c r="J1952" i="4" s="1"/>
  <c r="Y1952" i="4" s="1"/>
  <c r="U1951" i="4"/>
  <c r="I1952" i="4" s="1"/>
  <c r="K1952" i="4" s="1"/>
  <c r="L1952" i="4" l="1"/>
  <c r="M1952" i="4" s="1"/>
  <c r="O1952" i="4" s="1"/>
  <c r="S1952" i="4" s="1"/>
  <c r="G1953" i="4" l="1"/>
  <c r="Q1952" i="4"/>
  <c r="T1952" i="4" s="1"/>
  <c r="F1953" i="4" s="1"/>
  <c r="N1953" i="4" s="1"/>
  <c r="H1953" i="4" l="1"/>
  <c r="R1952" i="4"/>
  <c r="V1952" i="4" s="1"/>
  <c r="J1953" i="4" s="1"/>
  <c r="Y1953" i="4" s="1"/>
  <c r="U1952" i="4"/>
  <c r="I1953" i="4" s="1"/>
  <c r="K1953" i="4" s="1"/>
  <c r="X1953" i="4"/>
  <c r="L1953" i="4" l="1"/>
  <c r="M1953" i="4" s="1"/>
  <c r="O1953" i="4" s="1"/>
  <c r="S1953" i="4" s="1"/>
  <c r="Q1953" i="4" l="1"/>
  <c r="T1953" i="4" s="1"/>
  <c r="F1954" i="4" s="1"/>
  <c r="N1954" i="4" s="1"/>
  <c r="G1954" i="4"/>
  <c r="H1954" i="4" l="1"/>
  <c r="R1953" i="4"/>
  <c r="V1953" i="4" s="1"/>
  <c r="J1954" i="4" s="1"/>
  <c r="Y1954" i="4" s="1"/>
  <c r="U1953" i="4"/>
  <c r="I1954" i="4" s="1"/>
  <c r="K1954" i="4" s="1"/>
  <c r="X1954" i="4"/>
  <c r="L1954" i="4" l="1"/>
  <c r="M1954" i="4" s="1"/>
  <c r="O1954" i="4" s="1"/>
  <c r="S1954" i="4" s="1"/>
  <c r="Q1954" i="4" l="1"/>
  <c r="T1954" i="4" s="1"/>
  <c r="F1955" i="4" s="1"/>
  <c r="N1955" i="4" s="1"/>
  <c r="G1955" i="4"/>
  <c r="H1955" i="4" l="1"/>
  <c r="R1954" i="4"/>
  <c r="V1954" i="4" s="1"/>
  <c r="J1955" i="4" s="1"/>
  <c r="Y1955" i="4" s="1"/>
  <c r="U1954" i="4"/>
  <c r="I1955" i="4" s="1"/>
  <c r="K1955" i="4" s="1"/>
  <c r="X1955" i="4"/>
  <c r="L1955" i="4" l="1"/>
  <c r="M1955" i="4" l="1"/>
  <c r="O1955" i="4" s="1"/>
  <c r="S1955" i="4" s="1"/>
  <c r="G1956" i="4" l="1"/>
  <c r="Q1955" i="4"/>
  <c r="T1955" i="4" s="1"/>
  <c r="F1956" i="4" s="1"/>
  <c r="N1956" i="4" s="1"/>
  <c r="H1956" i="4" l="1"/>
  <c r="R1955" i="4"/>
  <c r="X1956" i="4"/>
  <c r="V1955" i="4" l="1"/>
  <c r="J1956" i="4" s="1"/>
  <c r="Y1956" i="4" s="1"/>
  <c r="U1955" i="4"/>
  <c r="I1956" i="4" s="1"/>
  <c r="K1956" i="4" s="1"/>
  <c r="L1956" i="4" l="1"/>
  <c r="M1956" i="4" l="1"/>
  <c r="O1956" i="4" s="1"/>
  <c r="Q1956" i="4" l="1"/>
  <c r="T1956" i="4" s="1"/>
  <c r="F1957" i="4" s="1"/>
  <c r="N1957" i="4" s="1"/>
  <c r="S1956" i="4"/>
  <c r="G1957" i="4" s="1"/>
  <c r="X1957" i="4" l="1"/>
  <c r="H1957" i="4"/>
  <c r="R1956" i="4"/>
  <c r="U1956" i="4" s="1"/>
  <c r="I1957" i="4" s="1"/>
  <c r="K1957" i="4" s="1"/>
  <c r="V1956" i="4" l="1"/>
  <c r="J1957" i="4" s="1"/>
  <c r="Y1957" i="4" s="1"/>
  <c r="L1957" i="4"/>
  <c r="M1957" i="4" s="1"/>
  <c r="O1957" i="4" s="1"/>
  <c r="Q1957" i="4" l="1"/>
  <c r="T1957" i="4" s="1"/>
  <c r="F1958" i="4" s="1"/>
  <c r="N1958" i="4" s="1"/>
  <c r="S1957" i="4"/>
  <c r="G1958" i="4" s="1"/>
  <c r="X1958" i="4" l="1"/>
  <c r="H1958" i="4"/>
  <c r="R1957" i="4"/>
  <c r="V1957" i="4" s="1"/>
  <c r="J1958" i="4" s="1"/>
  <c r="Y1958" i="4" s="1"/>
  <c r="U1957" i="4"/>
  <c r="I1958" i="4" s="1"/>
  <c r="K1958" i="4" s="1"/>
  <c r="L1958" i="4" l="1"/>
  <c r="M1958" i="4" l="1"/>
  <c r="O1958" i="4" s="1"/>
  <c r="S1958" i="4" l="1"/>
  <c r="G1959" i="4" s="1"/>
  <c r="Q1958" i="4"/>
  <c r="T1958" i="4" s="1"/>
  <c r="F1959" i="4" s="1"/>
  <c r="N1959" i="4" s="1"/>
  <c r="H1959" i="4" l="1"/>
  <c r="X1959" i="4"/>
  <c r="R1958" i="4"/>
  <c r="U1958" i="4" s="1"/>
  <c r="I1959" i="4" s="1"/>
  <c r="K1959" i="4" s="1"/>
  <c r="V1958" i="4" l="1"/>
  <c r="J1959" i="4" s="1"/>
  <c r="Y1959" i="4" s="1"/>
  <c r="L1959" i="4"/>
  <c r="M1959" i="4" s="1"/>
  <c r="O1959" i="4" s="1"/>
  <c r="S1959" i="4" s="1"/>
  <c r="Q1959" i="4" l="1"/>
  <c r="T1959" i="4" s="1"/>
  <c r="F1960" i="4" s="1"/>
  <c r="N1960" i="4" s="1"/>
  <c r="G1960" i="4"/>
  <c r="H1960" i="4" l="1"/>
  <c r="R1959" i="4"/>
  <c r="V1959" i="4" s="1"/>
  <c r="J1960" i="4" s="1"/>
  <c r="Y1960" i="4" s="1"/>
  <c r="U1959" i="4"/>
  <c r="I1960" i="4" s="1"/>
  <c r="K1960" i="4" s="1"/>
  <c r="X1960" i="4"/>
  <c r="L1960" i="4" l="1"/>
  <c r="M1960" i="4" l="1"/>
  <c r="O1960" i="4" s="1"/>
  <c r="Q1960" i="4" l="1"/>
  <c r="T1960" i="4" s="1"/>
  <c r="F1961" i="4" s="1"/>
  <c r="N1961" i="4" s="1"/>
  <c r="S1960" i="4"/>
  <c r="G1961" i="4" s="1"/>
  <c r="H1961" i="4" l="1"/>
  <c r="R1960" i="4"/>
  <c r="V1960" i="4" s="1"/>
  <c r="J1961" i="4" s="1"/>
  <c r="Y1961" i="4" s="1"/>
  <c r="X1961" i="4"/>
  <c r="U1960" i="4"/>
  <c r="I1961" i="4" s="1"/>
  <c r="K1961" i="4" s="1"/>
  <c r="L1961" i="4" l="1"/>
  <c r="M1961" i="4" s="1"/>
  <c r="O1961" i="4" s="1"/>
  <c r="S1961" i="4" s="1"/>
  <c r="Q1961" i="4" l="1"/>
  <c r="T1961" i="4" s="1"/>
  <c r="F1962" i="4" s="1"/>
  <c r="N1962" i="4" s="1"/>
  <c r="G1962" i="4"/>
  <c r="H1962" i="4" l="1"/>
  <c r="R1961" i="4"/>
  <c r="U1961" i="4" s="1"/>
  <c r="I1962" i="4" s="1"/>
  <c r="K1962" i="4" s="1"/>
  <c r="X1962" i="4"/>
  <c r="V1961" i="4" l="1"/>
  <c r="J1962" i="4" s="1"/>
  <c r="Y1962" i="4" s="1"/>
  <c r="L1962" i="4"/>
  <c r="M1962" i="4" l="1"/>
  <c r="O1962" i="4" s="1"/>
  <c r="Q1962" i="4" l="1"/>
  <c r="T1962" i="4" s="1"/>
  <c r="F1963" i="4" s="1"/>
  <c r="N1963" i="4" s="1"/>
  <c r="S1962" i="4"/>
  <c r="G1963" i="4" s="1"/>
  <c r="R1962" i="4" l="1"/>
  <c r="V1962" i="4" s="1"/>
  <c r="J1963" i="4" s="1"/>
  <c r="Y1963" i="4" s="1"/>
  <c r="X1963" i="4"/>
  <c r="H1963" i="4"/>
  <c r="U1962" i="4"/>
  <c r="I1963" i="4" s="1"/>
  <c r="K1963" i="4" s="1"/>
  <c r="L1963" i="4" l="1"/>
  <c r="M1963" i="4" s="1"/>
  <c r="O1963" i="4" s="1"/>
  <c r="S1963" i="4" s="1"/>
  <c r="Q1963" i="4" l="1"/>
  <c r="T1963" i="4" s="1"/>
  <c r="F1964" i="4" s="1"/>
  <c r="N1964" i="4" s="1"/>
  <c r="G1964" i="4"/>
  <c r="H1964" i="4" l="1"/>
  <c r="R1963" i="4"/>
  <c r="X1964" i="4"/>
  <c r="V1963" i="4" l="1"/>
  <c r="J1964" i="4" s="1"/>
  <c r="Y1964" i="4" s="1"/>
  <c r="U1963" i="4"/>
  <c r="I1964" i="4" s="1"/>
  <c r="K1964" i="4" s="1"/>
  <c r="L1964" i="4" l="1"/>
  <c r="M1964" i="4" s="1"/>
  <c r="O1964" i="4" s="1"/>
  <c r="S1964" i="4" s="1"/>
  <c r="Q1964" i="4" l="1"/>
  <c r="T1964" i="4" s="1"/>
  <c r="F1965" i="4" s="1"/>
  <c r="N1965" i="4" s="1"/>
  <c r="G1965" i="4"/>
  <c r="H1965" i="4" l="1"/>
  <c r="R1964" i="4"/>
  <c r="X1965" i="4"/>
  <c r="V1964" i="4" l="1"/>
  <c r="J1965" i="4" s="1"/>
  <c r="Y1965" i="4" s="1"/>
  <c r="U1964" i="4"/>
  <c r="I1965" i="4" s="1"/>
  <c r="K1965" i="4" s="1"/>
  <c r="L1965" i="4" l="1"/>
  <c r="M1965" i="4" l="1"/>
  <c r="O1965" i="4" s="1"/>
  <c r="S1965" i="4" s="1"/>
  <c r="G1966" i="4" l="1"/>
  <c r="Q1965" i="4"/>
  <c r="T1965" i="4" s="1"/>
  <c r="F1966" i="4" s="1"/>
  <c r="N1966" i="4" s="1"/>
  <c r="H1966" i="4" l="1"/>
  <c r="R1965" i="4"/>
  <c r="V1965" i="4" s="1"/>
  <c r="J1966" i="4" s="1"/>
  <c r="Y1966" i="4" s="1"/>
  <c r="U1965" i="4"/>
  <c r="I1966" i="4" s="1"/>
  <c r="K1966" i="4" s="1"/>
  <c r="X1966" i="4"/>
  <c r="L1966" i="4" l="1"/>
  <c r="M1966" i="4" s="1"/>
  <c r="O1966" i="4" s="1"/>
  <c r="S1966" i="4" s="1"/>
  <c r="Q1966" i="4" l="1"/>
  <c r="T1966" i="4" s="1"/>
  <c r="F1967" i="4" s="1"/>
  <c r="N1967" i="4" s="1"/>
  <c r="G1967" i="4"/>
  <c r="H1967" i="4" l="1"/>
  <c r="R1966" i="4"/>
  <c r="X1967" i="4"/>
  <c r="V1966" i="4" l="1"/>
  <c r="J1967" i="4" s="1"/>
  <c r="Y1967" i="4" s="1"/>
  <c r="U1966" i="4"/>
  <c r="I1967" i="4" s="1"/>
  <c r="K1967" i="4" s="1"/>
  <c r="L1967" i="4" l="1"/>
  <c r="M1967" i="4" l="1"/>
  <c r="O1967" i="4" s="1"/>
  <c r="Q1967" i="4" l="1"/>
  <c r="T1967" i="4" s="1"/>
  <c r="F1968" i="4" s="1"/>
  <c r="N1968" i="4" s="1"/>
  <c r="S1967" i="4"/>
  <c r="G1968" i="4" s="1"/>
  <c r="R1967" i="4" l="1"/>
  <c r="V1967" i="4" s="1"/>
  <c r="J1968" i="4" s="1"/>
  <c r="Y1968" i="4" s="1"/>
  <c r="X1968" i="4"/>
  <c r="H1968" i="4"/>
  <c r="U1967" i="4"/>
  <c r="I1968" i="4" s="1"/>
  <c r="K1968" i="4" s="1"/>
  <c r="L1968" i="4" l="1"/>
  <c r="M1968" i="4" l="1"/>
  <c r="O1968" i="4" s="1"/>
  <c r="S1968" i="4" l="1"/>
  <c r="G1969" i="4" s="1"/>
  <c r="Q1968" i="4"/>
  <c r="T1968" i="4" s="1"/>
  <c r="F1969" i="4" s="1"/>
  <c r="N1969" i="4" s="1"/>
  <c r="H1969" i="4" l="1"/>
  <c r="R1968" i="4"/>
  <c r="V1968" i="4" s="1"/>
  <c r="J1969" i="4" s="1"/>
  <c r="Y1969" i="4" s="1"/>
  <c r="X1969" i="4"/>
  <c r="U1968" i="4"/>
  <c r="I1969" i="4" s="1"/>
  <c r="K1969" i="4" s="1"/>
  <c r="L1969" i="4" l="1"/>
  <c r="M1969" i="4" s="1"/>
  <c r="O1969" i="4" s="1"/>
  <c r="S1969" i="4" s="1"/>
  <c r="Q1969" i="4" l="1"/>
  <c r="T1969" i="4" s="1"/>
  <c r="F1970" i="4" s="1"/>
  <c r="N1970" i="4" s="1"/>
  <c r="G1970" i="4"/>
  <c r="H1970" i="4" l="1"/>
  <c r="R1969" i="4"/>
  <c r="U1969" i="4" s="1"/>
  <c r="I1970" i="4" s="1"/>
  <c r="K1970" i="4" s="1"/>
  <c r="X1970" i="4"/>
  <c r="V1969" i="4" l="1"/>
  <c r="J1970" i="4" s="1"/>
  <c r="Y1970" i="4" s="1"/>
  <c r="L1970" i="4"/>
  <c r="M1970" i="4" l="1"/>
  <c r="O1970" i="4" s="1"/>
  <c r="S1970" i="4" l="1"/>
  <c r="G1971" i="4" s="1"/>
  <c r="Q1970" i="4"/>
  <c r="T1970" i="4" s="1"/>
  <c r="F1971" i="4" s="1"/>
  <c r="N1971" i="4" s="1"/>
  <c r="H1971" i="4" l="1"/>
  <c r="R1970" i="4"/>
  <c r="V1970" i="4" s="1"/>
  <c r="J1971" i="4" s="1"/>
  <c r="Y1971" i="4" s="1"/>
  <c r="X1971" i="4"/>
  <c r="U1970" i="4"/>
  <c r="I1971" i="4" s="1"/>
  <c r="K1971" i="4" s="1"/>
  <c r="L1971" i="4" l="1"/>
  <c r="M1971" i="4" s="1"/>
  <c r="O1971" i="4" s="1"/>
  <c r="S1971" i="4" s="1"/>
  <c r="G1972" i="4" l="1"/>
  <c r="Q1971" i="4"/>
  <c r="T1971" i="4" s="1"/>
  <c r="F1972" i="4" s="1"/>
  <c r="N1972" i="4" s="1"/>
  <c r="H1972" i="4" l="1"/>
  <c r="R1971" i="4"/>
  <c r="X1972" i="4"/>
  <c r="V1971" i="4" l="1"/>
  <c r="J1972" i="4" s="1"/>
  <c r="Y1972" i="4" s="1"/>
  <c r="U1971" i="4"/>
  <c r="I1972" i="4" s="1"/>
  <c r="K1972" i="4" s="1"/>
  <c r="L1972" i="4" l="1"/>
  <c r="M1972" i="4" s="1"/>
  <c r="O1972" i="4" s="1"/>
  <c r="S1972" i="4" s="1"/>
  <c r="Q1972" i="4" l="1"/>
  <c r="T1972" i="4" s="1"/>
  <c r="F1973" i="4" s="1"/>
  <c r="N1973" i="4" s="1"/>
  <c r="G1973" i="4"/>
  <c r="H1973" i="4" l="1"/>
  <c r="R1972" i="4"/>
  <c r="X1973" i="4"/>
  <c r="V1972" i="4" l="1"/>
  <c r="J1973" i="4" s="1"/>
  <c r="Y1973" i="4" s="1"/>
  <c r="U1972" i="4"/>
  <c r="I1973" i="4" s="1"/>
  <c r="K1973" i="4" s="1"/>
  <c r="L1973" i="4" l="1"/>
  <c r="M1973" i="4" s="1"/>
  <c r="O1973" i="4" s="1"/>
  <c r="S1973" i="4" s="1"/>
  <c r="Q1973" i="4" l="1"/>
  <c r="T1973" i="4" s="1"/>
  <c r="F1974" i="4" s="1"/>
  <c r="N1974" i="4" s="1"/>
  <c r="G1974" i="4"/>
  <c r="H1974" i="4" l="1"/>
  <c r="R1973" i="4"/>
  <c r="X1974" i="4"/>
  <c r="V1973" i="4" l="1"/>
  <c r="J1974" i="4" s="1"/>
  <c r="Y1974" i="4" s="1"/>
  <c r="U1973" i="4"/>
  <c r="I1974" i="4" s="1"/>
  <c r="K1974" i="4" s="1"/>
  <c r="L1974" i="4" l="1"/>
  <c r="M1974" i="4" s="1"/>
  <c r="O1974" i="4" s="1"/>
  <c r="S1974" i="4" s="1"/>
  <c r="Q1974" i="4" l="1"/>
  <c r="T1974" i="4" s="1"/>
  <c r="F1975" i="4" s="1"/>
  <c r="N1975" i="4" s="1"/>
  <c r="G1975" i="4"/>
  <c r="H1975" i="4" l="1"/>
  <c r="R1974" i="4"/>
  <c r="X1975" i="4"/>
  <c r="V1974" i="4" l="1"/>
  <c r="J1975" i="4" s="1"/>
  <c r="Y1975" i="4" s="1"/>
  <c r="U1974" i="4"/>
  <c r="I1975" i="4" s="1"/>
  <c r="K1975" i="4" s="1"/>
  <c r="L1975" i="4" l="1"/>
  <c r="M1975" i="4" s="1"/>
  <c r="O1975" i="4" s="1"/>
  <c r="S1975" i="4" s="1"/>
  <c r="Q1975" i="4" l="1"/>
  <c r="T1975" i="4" s="1"/>
  <c r="F1976" i="4" s="1"/>
  <c r="N1976" i="4" s="1"/>
  <c r="G1976" i="4"/>
  <c r="H1976" i="4" l="1"/>
  <c r="R1975" i="4"/>
  <c r="U1975" i="4" s="1"/>
  <c r="I1976" i="4" s="1"/>
  <c r="K1976" i="4" s="1"/>
  <c r="X1976" i="4"/>
  <c r="V1975" i="4" l="1"/>
  <c r="J1976" i="4" s="1"/>
  <c r="Y1976" i="4" s="1"/>
  <c r="L1976" i="4"/>
  <c r="M1976" i="4" l="1"/>
  <c r="O1976" i="4" s="1"/>
  <c r="S1976" i="4" s="1"/>
  <c r="Q1976" i="4" l="1"/>
  <c r="T1976" i="4" s="1"/>
  <c r="F1977" i="4" s="1"/>
  <c r="N1977" i="4" s="1"/>
  <c r="G1977" i="4"/>
  <c r="H1977" i="4" l="1"/>
  <c r="R1976" i="4"/>
  <c r="X1977" i="4"/>
  <c r="V1976" i="4" l="1"/>
  <c r="J1977" i="4" s="1"/>
  <c r="Y1977" i="4" s="1"/>
  <c r="U1976" i="4"/>
  <c r="I1977" i="4" s="1"/>
  <c r="K1977" i="4" s="1"/>
  <c r="L1977" i="4" l="1"/>
  <c r="M1977" i="4" s="1"/>
  <c r="O1977" i="4" s="1"/>
  <c r="S1977" i="4" s="1"/>
  <c r="Q1977" i="4" l="1"/>
  <c r="T1977" i="4" s="1"/>
  <c r="F1978" i="4" s="1"/>
  <c r="N1978" i="4" s="1"/>
  <c r="G1978" i="4"/>
  <c r="H1978" i="4" l="1"/>
  <c r="R1977" i="4"/>
  <c r="U1977" i="4" s="1"/>
  <c r="I1978" i="4" s="1"/>
  <c r="K1978" i="4" s="1"/>
  <c r="X1978" i="4"/>
  <c r="V1977" i="4" l="1"/>
  <c r="J1978" i="4" s="1"/>
  <c r="Y1978" i="4" s="1"/>
  <c r="L1978" i="4"/>
  <c r="M1978" i="4" s="1"/>
  <c r="O1978" i="4" s="1"/>
  <c r="S1978" i="4" s="1"/>
  <c r="Q1978" i="4" l="1"/>
  <c r="T1978" i="4" s="1"/>
  <c r="F1979" i="4" s="1"/>
  <c r="N1979" i="4" s="1"/>
  <c r="G1979" i="4"/>
  <c r="H1979" i="4" l="1"/>
  <c r="R1978" i="4"/>
  <c r="X1979" i="4"/>
  <c r="V1978" i="4" l="1"/>
  <c r="J1979" i="4" s="1"/>
  <c r="Y1979" i="4" s="1"/>
  <c r="U1978" i="4"/>
  <c r="I1979" i="4" s="1"/>
  <c r="K1979" i="4" s="1"/>
  <c r="L1979" i="4" l="1"/>
  <c r="M1979" i="4" l="1"/>
  <c r="O1979" i="4" s="1"/>
  <c r="Q1979" i="4" l="1"/>
  <c r="T1979" i="4" s="1"/>
  <c r="F1980" i="4" s="1"/>
  <c r="N1980" i="4" s="1"/>
  <c r="S1979" i="4"/>
  <c r="G1980" i="4" s="1"/>
  <c r="H1980" i="4" l="1"/>
  <c r="X1980" i="4"/>
  <c r="R1979" i="4"/>
  <c r="U1979" i="4" s="1"/>
  <c r="I1980" i="4" s="1"/>
  <c r="K1980" i="4" s="1"/>
  <c r="V1979" i="4" l="1"/>
  <c r="J1980" i="4" s="1"/>
  <c r="Y1980" i="4" s="1"/>
  <c r="L1980" i="4"/>
  <c r="M1980" i="4" s="1"/>
  <c r="O1980" i="4" s="1"/>
  <c r="Q1980" i="4" l="1"/>
  <c r="T1980" i="4" s="1"/>
  <c r="F1981" i="4" s="1"/>
  <c r="N1981" i="4" s="1"/>
  <c r="S1980" i="4"/>
  <c r="G1981" i="4" s="1"/>
  <c r="H1981" i="4" l="1"/>
  <c r="R1980" i="4"/>
  <c r="V1980" i="4" s="1"/>
  <c r="J1981" i="4" s="1"/>
  <c r="Y1981" i="4" s="1"/>
  <c r="X1981" i="4"/>
  <c r="U1980" i="4"/>
  <c r="I1981" i="4" s="1"/>
  <c r="K1981" i="4" s="1"/>
  <c r="L1981" i="4" l="1"/>
  <c r="M1981" i="4" l="1"/>
  <c r="O1981" i="4" s="1"/>
  <c r="Q1981" i="4" l="1"/>
  <c r="T1981" i="4" s="1"/>
  <c r="F1982" i="4" s="1"/>
  <c r="N1982" i="4" s="1"/>
  <c r="S1981" i="4"/>
  <c r="G1982" i="4" s="1"/>
  <c r="R1981" i="4" l="1"/>
  <c r="V1981" i="4" s="1"/>
  <c r="J1982" i="4" s="1"/>
  <c r="Y1982" i="4" s="1"/>
  <c r="X1982" i="4"/>
  <c r="H1982" i="4"/>
  <c r="U1981" i="4"/>
  <c r="I1982" i="4" s="1"/>
  <c r="K1982" i="4" s="1"/>
  <c r="L1982" i="4" l="1"/>
  <c r="M1982" i="4" s="1"/>
  <c r="O1982" i="4" s="1"/>
  <c r="S1982" i="4" s="1"/>
  <c r="G1983" i="4" l="1"/>
  <c r="Q1982" i="4"/>
  <c r="T1982" i="4" s="1"/>
  <c r="F1983" i="4" s="1"/>
  <c r="N1983" i="4" s="1"/>
  <c r="H1983" i="4" l="1"/>
  <c r="R1982" i="4"/>
  <c r="U1982" i="4" s="1"/>
  <c r="I1983" i="4" s="1"/>
  <c r="K1983" i="4" s="1"/>
  <c r="X1983" i="4"/>
  <c r="V1982" i="4" l="1"/>
  <c r="J1983" i="4" s="1"/>
  <c r="Y1983" i="4" s="1"/>
  <c r="L1983" i="4"/>
  <c r="M1983" i="4" l="1"/>
  <c r="O1983" i="4" s="1"/>
  <c r="Q1983" i="4" l="1"/>
  <c r="T1983" i="4" s="1"/>
  <c r="F1984" i="4" s="1"/>
  <c r="N1984" i="4" s="1"/>
  <c r="S1983" i="4"/>
  <c r="G1984" i="4" s="1"/>
  <c r="X1984" i="4" l="1"/>
  <c r="R1983" i="4"/>
  <c r="V1983" i="4" s="1"/>
  <c r="J1984" i="4" s="1"/>
  <c r="Y1984" i="4" s="1"/>
  <c r="H1984" i="4"/>
  <c r="U1983" i="4"/>
  <c r="I1984" i="4" s="1"/>
  <c r="K1984" i="4" s="1"/>
  <c r="L1984" i="4" l="1"/>
  <c r="M1984" i="4" l="1"/>
  <c r="O1984" i="4" s="1"/>
  <c r="S1984" i="4" l="1"/>
  <c r="G1985" i="4" s="1"/>
  <c r="Q1984" i="4"/>
  <c r="T1984" i="4" s="1"/>
  <c r="F1985" i="4" s="1"/>
  <c r="N1985" i="4" s="1"/>
  <c r="H1985" i="4" l="1"/>
  <c r="X1985" i="4"/>
  <c r="R1984" i="4"/>
  <c r="V1984" i="4" s="1"/>
  <c r="J1985" i="4" s="1"/>
  <c r="Y1985" i="4" s="1"/>
  <c r="U1984" i="4"/>
  <c r="I1985" i="4" s="1"/>
  <c r="K1985" i="4" s="1"/>
  <c r="L1985" i="4" l="1"/>
  <c r="M1985" i="4" l="1"/>
  <c r="O1985" i="4" s="1"/>
  <c r="Q1985" i="4" l="1"/>
  <c r="T1985" i="4" s="1"/>
  <c r="F1986" i="4" s="1"/>
  <c r="N1986" i="4" s="1"/>
  <c r="S1985" i="4"/>
  <c r="G1986" i="4" s="1"/>
  <c r="X1986" i="4" l="1"/>
  <c r="R1985" i="4"/>
  <c r="V1985" i="4" s="1"/>
  <c r="J1986" i="4" s="1"/>
  <c r="Y1986" i="4" s="1"/>
  <c r="H1986" i="4"/>
  <c r="U1985" i="4"/>
  <c r="I1986" i="4" s="1"/>
  <c r="K1986" i="4" s="1"/>
  <c r="L1986" i="4" l="1"/>
  <c r="M1986" i="4" l="1"/>
  <c r="O1986" i="4" s="1"/>
  <c r="Q1986" i="4" l="1"/>
  <c r="T1986" i="4" s="1"/>
  <c r="F1987" i="4" s="1"/>
  <c r="N1987" i="4" s="1"/>
  <c r="S1986" i="4"/>
  <c r="G1987" i="4" s="1"/>
  <c r="X1987" i="4" l="1"/>
  <c r="R1986" i="4"/>
  <c r="V1986" i="4" s="1"/>
  <c r="J1987" i="4" s="1"/>
  <c r="Y1987" i="4" s="1"/>
  <c r="H1987" i="4"/>
  <c r="U1986" i="4"/>
  <c r="I1987" i="4" s="1"/>
  <c r="K1987" i="4" s="1"/>
  <c r="L1987" i="4" l="1"/>
  <c r="M1987" i="4" s="1"/>
  <c r="O1987" i="4" s="1"/>
  <c r="S1987" i="4" s="1"/>
  <c r="Q1987" i="4" l="1"/>
  <c r="T1987" i="4" s="1"/>
  <c r="F1988" i="4" s="1"/>
  <c r="N1988" i="4" s="1"/>
  <c r="G1988" i="4"/>
  <c r="H1988" i="4" l="1"/>
  <c r="R1987" i="4"/>
  <c r="X1988" i="4"/>
  <c r="V1987" i="4" l="1"/>
  <c r="J1988" i="4" s="1"/>
  <c r="Y1988" i="4" s="1"/>
  <c r="U1987" i="4"/>
  <c r="I1988" i="4" s="1"/>
  <c r="K1988" i="4" s="1"/>
  <c r="L1988" i="4" l="1"/>
  <c r="M1988" i="4" l="1"/>
  <c r="O1988" i="4" s="1"/>
  <c r="S1988" i="4" s="1"/>
  <c r="G1989" i="4" l="1"/>
  <c r="Q1988" i="4"/>
  <c r="T1988" i="4" s="1"/>
  <c r="F1989" i="4" s="1"/>
  <c r="N1989" i="4" s="1"/>
  <c r="H1989" i="4" l="1"/>
  <c r="X1989" i="4"/>
  <c r="R1988" i="4"/>
  <c r="V1988" i="4" l="1"/>
  <c r="J1989" i="4" s="1"/>
  <c r="Y1989" i="4" s="1"/>
  <c r="U1988" i="4"/>
  <c r="I1989" i="4" s="1"/>
  <c r="K1989" i="4" s="1"/>
  <c r="L1989" i="4" l="1"/>
  <c r="M1989" i="4" s="1"/>
  <c r="O1989" i="4" s="1"/>
  <c r="S1989" i="4" s="1"/>
  <c r="Q1989" i="4" l="1"/>
  <c r="T1989" i="4" s="1"/>
  <c r="F1990" i="4" s="1"/>
  <c r="N1990" i="4" s="1"/>
  <c r="G1990" i="4"/>
  <c r="H1990" i="4" l="1"/>
  <c r="R1989" i="4"/>
  <c r="X1990" i="4"/>
  <c r="V1989" i="4" l="1"/>
  <c r="J1990" i="4" s="1"/>
  <c r="Y1990" i="4" s="1"/>
  <c r="U1989" i="4"/>
  <c r="I1990" i="4" s="1"/>
  <c r="K1990" i="4" s="1"/>
  <c r="L1990" i="4" l="1"/>
  <c r="M1990" i="4" s="1"/>
  <c r="O1990" i="4" s="1"/>
  <c r="S1990" i="4" s="1"/>
  <c r="G1991" i="4" l="1"/>
  <c r="Q1990" i="4"/>
  <c r="T1990" i="4" s="1"/>
  <c r="F1991" i="4" s="1"/>
  <c r="N1991" i="4" s="1"/>
  <c r="H1991" i="4" l="1"/>
  <c r="X1991" i="4"/>
  <c r="R1990" i="4"/>
  <c r="V1990" i="4" l="1"/>
  <c r="J1991" i="4" s="1"/>
  <c r="Y1991" i="4" s="1"/>
  <c r="U1990" i="4"/>
  <c r="I1991" i="4" s="1"/>
  <c r="K1991" i="4" s="1"/>
  <c r="L1991" i="4" l="1"/>
  <c r="M1991" i="4" l="1"/>
  <c r="O1991" i="4" s="1"/>
  <c r="Q1991" i="4" l="1"/>
  <c r="T1991" i="4" s="1"/>
  <c r="F1992" i="4" s="1"/>
  <c r="N1992" i="4" s="1"/>
  <c r="S1991" i="4"/>
  <c r="G1992" i="4" s="1"/>
  <c r="H1992" i="4" l="1"/>
  <c r="R1991" i="4"/>
  <c r="V1991" i="4" s="1"/>
  <c r="J1992" i="4" s="1"/>
  <c r="Y1992" i="4" s="1"/>
  <c r="X1992" i="4"/>
  <c r="U1991" i="4"/>
  <c r="I1992" i="4" s="1"/>
  <c r="K1992" i="4" s="1"/>
  <c r="L1992" i="4" l="1"/>
  <c r="M1992" i="4" l="1"/>
  <c r="O1992" i="4" s="1"/>
  <c r="S1992" i="4" s="1"/>
  <c r="G1993" i="4" l="1"/>
  <c r="Q1992" i="4"/>
  <c r="T1992" i="4" s="1"/>
  <c r="F1993" i="4" s="1"/>
  <c r="N1993" i="4" s="1"/>
  <c r="H1993" i="4" l="1"/>
  <c r="R1992" i="4"/>
  <c r="X1993" i="4"/>
  <c r="V1992" i="4" l="1"/>
  <c r="J1993" i="4" s="1"/>
  <c r="Y1993" i="4" s="1"/>
  <c r="U1992" i="4"/>
  <c r="I1993" i="4" s="1"/>
  <c r="K1993" i="4" s="1"/>
  <c r="L1993" i="4" l="1"/>
  <c r="M1993" i="4" s="1"/>
  <c r="O1993" i="4" s="1"/>
  <c r="S1993" i="4" s="1"/>
  <c r="G1994" i="4" l="1"/>
  <c r="Q1993" i="4"/>
  <c r="T1993" i="4" s="1"/>
  <c r="F1994" i="4" s="1"/>
  <c r="N1994" i="4" s="1"/>
  <c r="H1994" i="4" l="1"/>
  <c r="R1993" i="4"/>
  <c r="X1994" i="4"/>
  <c r="V1993" i="4" l="1"/>
  <c r="J1994" i="4" s="1"/>
  <c r="Y1994" i="4" s="1"/>
  <c r="U1993" i="4"/>
  <c r="I1994" i="4" s="1"/>
  <c r="K1994" i="4" s="1"/>
  <c r="L1994" i="4" l="1"/>
  <c r="M1994" i="4" s="1"/>
  <c r="O1994" i="4" s="1"/>
  <c r="S1994" i="4" s="1"/>
  <c r="Q1994" i="4" l="1"/>
  <c r="T1994" i="4" s="1"/>
  <c r="F1995" i="4" s="1"/>
  <c r="N1995" i="4" s="1"/>
  <c r="G1995" i="4"/>
  <c r="H1995" i="4" l="1"/>
  <c r="R1994" i="4"/>
  <c r="X1995" i="4"/>
  <c r="V1994" i="4" l="1"/>
  <c r="J1995" i="4" s="1"/>
  <c r="Y1995" i="4" s="1"/>
  <c r="U1994" i="4"/>
  <c r="I1995" i="4" s="1"/>
  <c r="K1995" i="4" s="1"/>
  <c r="L1995" i="4" l="1"/>
  <c r="M1995" i="4" l="1"/>
  <c r="O1995" i="4" s="1"/>
  <c r="S1995" i="4" s="1"/>
  <c r="G1996" i="4" l="1"/>
  <c r="Q1995" i="4"/>
  <c r="T1995" i="4" s="1"/>
  <c r="F1996" i="4" s="1"/>
  <c r="N1996" i="4" s="1"/>
  <c r="H1996" i="4" l="1"/>
  <c r="R1995" i="4"/>
  <c r="X1996" i="4"/>
  <c r="V1995" i="4" l="1"/>
  <c r="J1996" i="4" s="1"/>
  <c r="Y1996" i="4" s="1"/>
  <c r="U1995" i="4"/>
  <c r="I1996" i="4" s="1"/>
  <c r="K1996" i="4" s="1"/>
  <c r="L1996" i="4" l="1"/>
  <c r="M1996" i="4" s="1"/>
  <c r="O1996" i="4" s="1"/>
  <c r="S1996" i="4" s="1"/>
  <c r="Q1996" i="4" l="1"/>
  <c r="T1996" i="4" s="1"/>
  <c r="F1997" i="4" s="1"/>
  <c r="N1997" i="4" s="1"/>
  <c r="G1997" i="4"/>
  <c r="H1997" i="4" l="1"/>
  <c r="R1996" i="4"/>
  <c r="U1996" i="4" s="1"/>
  <c r="I1997" i="4" s="1"/>
  <c r="K1997" i="4" s="1"/>
  <c r="X1997" i="4"/>
  <c r="V1996" i="4" l="1"/>
  <c r="J1997" i="4" s="1"/>
  <c r="Y1997" i="4" s="1"/>
  <c r="L1997" i="4"/>
  <c r="M1997" i="4" l="1"/>
  <c r="O1997" i="4" s="1"/>
  <c r="S1997" i="4" s="1"/>
  <c r="Q1997" i="4" l="1"/>
  <c r="T1997" i="4" s="1"/>
  <c r="F1998" i="4" s="1"/>
  <c r="N1998" i="4" s="1"/>
  <c r="G1998" i="4"/>
  <c r="H1998" i="4" l="1"/>
  <c r="R1997" i="4"/>
  <c r="X1998" i="4"/>
  <c r="V1997" i="4" l="1"/>
  <c r="J1998" i="4" s="1"/>
  <c r="Y1998" i="4" s="1"/>
  <c r="U1997" i="4"/>
  <c r="I1998" i="4" s="1"/>
  <c r="K1998" i="4" s="1"/>
  <c r="L1998" i="4" l="1"/>
  <c r="M1998" i="4" l="1"/>
  <c r="O1998" i="4" s="1"/>
  <c r="Q1998" i="4" l="1"/>
  <c r="T1998" i="4" s="1"/>
  <c r="F1999" i="4" s="1"/>
  <c r="N1999" i="4" s="1"/>
  <c r="S1998" i="4"/>
  <c r="G1999" i="4" s="1"/>
  <c r="U1998" i="4"/>
  <c r="I1999" i="4" s="1"/>
  <c r="X1999" i="4" l="1"/>
  <c r="H1999" i="4"/>
  <c r="R1998" i="4"/>
  <c r="V1998" i="4" s="1"/>
  <c r="J1999" i="4" s="1"/>
  <c r="Y1999" i="4" s="1"/>
  <c r="K1999" i="4"/>
  <c r="L1999" i="4"/>
  <c r="M1999" i="4" l="1"/>
  <c r="O1999" i="4" s="1"/>
  <c r="S1999" i="4" s="1"/>
  <c r="G2000" i="4" s="1"/>
  <c r="Q1999" i="4" l="1"/>
  <c r="T1999" i="4" s="1"/>
  <c r="F2000" i="4" s="1"/>
  <c r="N2000" i="4" s="1"/>
  <c r="X2000" i="4" l="1"/>
  <c r="R1999" i="4"/>
  <c r="V1999" i="4" s="1"/>
  <c r="J2000" i="4" s="1"/>
  <c r="Y2000" i="4" s="1"/>
  <c r="H2000" i="4"/>
  <c r="U1999" i="4"/>
  <c r="I2000" i="4" s="1"/>
  <c r="K2000" i="4" s="1"/>
  <c r="L2000" i="4" l="1"/>
  <c r="M2000" i="4" l="1"/>
  <c r="O2000" i="4" s="1"/>
  <c r="S2000" i="4" s="1"/>
  <c r="Q2000" i="4" l="1"/>
  <c r="T2000" i="4" s="1"/>
  <c r="F2001" i="4" s="1"/>
  <c r="N2001" i="4" s="1"/>
  <c r="G2001" i="4"/>
  <c r="H2001" i="4" l="1"/>
  <c r="R2000" i="4"/>
  <c r="V2000" i="4" s="1"/>
  <c r="J2001" i="4" s="1"/>
  <c r="Y2001" i="4" s="1"/>
  <c r="U2000" i="4"/>
  <c r="I2001" i="4" s="1"/>
  <c r="K2001" i="4" s="1"/>
  <c r="X2001" i="4"/>
  <c r="L2001" i="4" l="1"/>
  <c r="M2001" i="4" s="1"/>
  <c r="O2001" i="4" s="1"/>
  <c r="S2001" i="4" s="1"/>
  <c r="G2002" i="4" l="1"/>
  <c r="Q2001" i="4"/>
  <c r="T2001" i="4" s="1"/>
  <c r="F2002" i="4" s="1"/>
  <c r="N2002" i="4" s="1"/>
  <c r="H2002" i="4" l="1"/>
  <c r="R2001" i="4"/>
  <c r="V2001" i="4" s="1"/>
  <c r="J2002" i="4" s="1"/>
  <c r="Y2002" i="4" s="1"/>
  <c r="U2001" i="4"/>
  <c r="I2002" i="4" s="1"/>
  <c r="K2002" i="4" s="1"/>
  <c r="X2002" i="4"/>
  <c r="L2002" i="4" l="1"/>
  <c r="M2002" i="4" s="1"/>
  <c r="O2002" i="4" s="1"/>
  <c r="S2002" i="4" s="1"/>
  <c r="Q2002" i="4" l="1"/>
  <c r="T2002" i="4" s="1"/>
  <c r="F2003" i="4" s="1"/>
  <c r="N2003" i="4" s="1"/>
  <c r="G2003" i="4"/>
  <c r="H2003" i="4" l="1"/>
  <c r="R2002" i="4"/>
  <c r="X2003" i="4"/>
  <c r="V2002" i="4" l="1"/>
  <c r="J2003" i="4" s="1"/>
  <c r="Y2003" i="4" s="1"/>
  <c r="U2002" i="4"/>
  <c r="I2003" i="4" s="1"/>
  <c r="K2003" i="4" s="1"/>
  <c r="L2003" i="4" l="1"/>
  <c r="M2003" i="4" l="1"/>
  <c r="O2003" i="4" s="1"/>
  <c r="S2003" i="4" s="1"/>
  <c r="Q2003" i="4" l="1"/>
  <c r="T2003" i="4" s="1"/>
  <c r="F2004" i="4" s="1"/>
  <c r="N2004" i="4" s="1"/>
  <c r="G2004" i="4"/>
  <c r="H2004" i="4" l="1"/>
  <c r="R2003" i="4"/>
  <c r="X2004" i="4"/>
  <c r="V2003" i="4" l="1"/>
  <c r="J2004" i="4" s="1"/>
  <c r="Y2004" i="4" s="1"/>
  <c r="U2003" i="4"/>
  <c r="I2004" i="4" s="1"/>
  <c r="K2004" i="4" s="1"/>
  <c r="L2004" i="4" l="1"/>
  <c r="M2004" i="4" l="1"/>
  <c r="O2004" i="4" s="1"/>
  <c r="S2004" i="4" l="1"/>
  <c r="G2005" i="4" s="1"/>
  <c r="Q2004" i="4"/>
  <c r="T2004" i="4" s="1"/>
  <c r="F2005" i="4" s="1"/>
  <c r="N2005" i="4" s="1"/>
  <c r="U2004" i="4"/>
  <c r="I2005" i="4" s="1"/>
  <c r="K2005" i="4" l="1"/>
  <c r="H2005" i="4"/>
  <c r="X2005" i="4"/>
  <c r="R2004" i="4"/>
  <c r="V2004" i="4" s="1"/>
  <c r="J2005" i="4" s="1"/>
  <c r="Y2005" i="4" s="1"/>
  <c r="L2005" i="4"/>
  <c r="M2005" i="4" l="1"/>
  <c r="O2005" i="4" s="1"/>
  <c r="S2005" i="4" l="1"/>
  <c r="G2006" i="4" s="1"/>
  <c r="Q2005" i="4"/>
  <c r="T2005" i="4" s="1"/>
  <c r="F2006" i="4" s="1"/>
  <c r="N2006" i="4" s="1"/>
  <c r="H2006" i="4" l="1"/>
  <c r="X2006" i="4"/>
  <c r="R2005" i="4"/>
  <c r="V2005" i="4" s="1"/>
  <c r="J2006" i="4" s="1"/>
  <c r="Y2006" i="4" s="1"/>
  <c r="U2005" i="4"/>
  <c r="I2006" i="4" s="1"/>
  <c r="K2006" i="4" s="1"/>
  <c r="L2006" i="4" l="1"/>
  <c r="M2006" i="4" s="1"/>
  <c r="O2006" i="4" s="1"/>
  <c r="S2006" i="4" s="1"/>
  <c r="Q2006" i="4" l="1"/>
  <c r="T2006" i="4" s="1"/>
  <c r="F2007" i="4" s="1"/>
  <c r="N2007" i="4" s="1"/>
  <c r="G2007" i="4"/>
  <c r="H2007" i="4" l="1"/>
  <c r="R2006" i="4"/>
  <c r="X2007" i="4"/>
  <c r="V2006" i="4" l="1"/>
  <c r="J2007" i="4" s="1"/>
  <c r="Y2007" i="4" s="1"/>
  <c r="U2006" i="4"/>
  <c r="I2007" i="4" s="1"/>
  <c r="K2007" i="4" s="1"/>
  <c r="L2007" i="4" l="1"/>
  <c r="M2007" i="4" s="1"/>
  <c r="O2007" i="4" s="1"/>
  <c r="S2007" i="4" s="1"/>
  <c r="Q2007" i="4" l="1"/>
  <c r="T2007" i="4" s="1"/>
  <c r="F2008" i="4" s="1"/>
  <c r="N2008" i="4" s="1"/>
  <c r="G2008" i="4"/>
  <c r="H2008" i="4" l="1"/>
  <c r="R2007" i="4"/>
  <c r="V2007" i="4" s="1"/>
  <c r="J2008" i="4" s="1"/>
  <c r="Y2008" i="4" s="1"/>
  <c r="U2007" i="4"/>
  <c r="I2008" i="4" s="1"/>
  <c r="K2008" i="4" s="1"/>
  <c r="X2008" i="4"/>
  <c r="L2008" i="4" l="1"/>
  <c r="M2008" i="4" l="1"/>
  <c r="O2008" i="4" s="1"/>
  <c r="S2008" i="4" s="1"/>
  <c r="Q2008" i="4" l="1"/>
  <c r="T2008" i="4" s="1"/>
  <c r="F2009" i="4" s="1"/>
  <c r="N2009" i="4" s="1"/>
  <c r="G2009" i="4"/>
  <c r="H2009" i="4" l="1"/>
  <c r="R2008" i="4"/>
  <c r="V2008" i="4" s="1"/>
  <c r="J2009" i="4" s="1"/>
  <c r="Y2009" i="4" s="1"/>
  <c r="U2008" i="4"/>
  <c r="I2009" i="4" s="1"/>
  <c r="K2009" i="4" s="1"/>
  <c r="X2009" i="4"/>
  <c r="L2009" i="4" l="1"/>
  <c r="M2009" i="4" s="1"/>
  <c r="O2009" i="4" s="1"/>
  <c r="S2009" i="4" s="1"/>
  <c r="Q2009" i="4" l="1"/>
  <c r="T2009" i="4" s="1"/>
  <c r="F2010" i="4" s="1"/>
  <c r="N2010" i="4" s="1"/>
  <c r="G2010" i="4"/>
  <c r="H2010" i="4" l="1"/>
  <c r="R2009" i="4"/>
  <c r="X2010" i="4"/>
  <c r="V2009" i="4" l="1"/>
  <c r="J2010" i="4" s="1"/>
  <c r="Y2010" i="4" s="1"/>
  <c r="U2009" i="4"/>
  <c r="I2010" i="4" s="1"/>
  <c r="K2010" i="4" s="1"/>
  <c r="L2010" i="4" l="1"/>
  <c r="M2010" i="4" l="1"/>
  <c r="O2010" i="4" s="1"/>
  <c r="Q2010" i="4" l="1"/>
  <c r="T2010" i="4" s="1"/>
  <c r="F2011" i="4" s="1"/>
  <c r="N2011" i="4" s="1"/>
  <c r="S2010" i="4"/>
  <c r="G2011" i="4" s="1"/>
  <c r="X2011" i="4" l="1"/>
  <c r="R2010" i="4"/>
  <c r="V2010" i="4" s="1"/>
  <c r="J2011" i="4" s="1"/>
  <c r="Y2011" i="4" s="1"/>
  <c r="H2011" i="4"/>
  <c r="U2010" i="4"/>
  <c r="I2011" i="4" s="1"/>
  <c r="K2011" i="4" s="1"/>
  <c r="L2011" i="4" l="1"/>
  <c r="M2011" i="4" s="1"/>
  <c r="O2011" i="4" s="1"/>
  <c r="S2011" i="4" s="1"/>
  <c r="G2012" i="4" l="1"/>
  <c r="Q2011" i="4"/>
  <c r="T2011" i="4" s="1"/>
  <c r="F2012" i="4" s="1"/>
  <c r="N2012" i="4" s="1"/>
  <c r="H2012" i="4" l="1"/>
  <c r="R2011" i="4"/>
  <c r="V2011" i="4" s="1"/>
  <c r="J2012" i="4" s="1"/>
  <c r="Y2012" i="4" s="1"/>
  <c r="U2011" i="4"/>
  <c r="I2012" i="4" s="1"/>
  <c r="K2012" i="4" s="1"/>
  <c r="X2012" i="4"/>
  <c r="L2012" i="4" l="1"/>
  <c r="M2012" i="4" l="1"/>
  <c r="O2012" i="4" s="1"/>
  <c r="S2012" i="4" s="1"/>
  <c r="Q2012" i="4" l="1"/>
  <c r="T2012" i="4" s="1"/>
  <c r="F2013" i="4" s="1"/>
  <c r="N2013" i="4" s="1"/>
  <c r="G2013" i="4"/>
  <c r="H2013" i="4" l="1"/>
  <c r="R2012" i="4"/>
  <c r="X2013" i="4"/>
  <c r="V2012" i="4" l="1"/>
  <c r="J2013" i="4" s="1"/>
  <c r="Y2013" i="4" s="1"/>
  <c r="U2012" i="4"/>
  <c r="I2013" i="4" s="1"/>
  <c r="K2013" i="4" s="1"/>
  <c r="L2013" i="4" l="1"/>
  <c r="M2013" i="4" l="1"/>
  <c r="O2013" i="4" s="1"/>
  <c r="S2013" i="4" s="1"/>
  <c r="Q2013" i="4" l="1"/>
  <c r="T2013" i="4" s="1"/>
  <c r="F2014" i="4" s="1"/>
  <c r="N2014" i="4" s="1"/>
  <c r="G2014" i="4"/>
  <c r="H2014" i="4" l="1"/>
  <c r="R2013" i="4"/>
  <c r="X2014" i="4"/>
  <c r="V2013" i="4" l="1"/>
  <c r="J2014" i="4" s="1"/>
  <c r="Y2014" i="4" s="1"/>
  <c r="U2013" i="4"/>
  <c r="I2014" i="4" s="1"/>
  <c r="K2014" i="4" s="1"/>
  <c r="L2014" i="4" l="1"/>
  <c r="M2014" i="4" s="1"/>
  <c r="O2014" i="4" s="1"/>
  <c r="S2014" i="4" s="1"/>
  <c r="G2015" i="4" l="1"/>
  <c r="Q2014" i="4"/>
  <c r="T2014" i="4" s="1"/>
  <c r="F2015" i="4" s="1"/>
  <c r="N2015" i="4" s="1"/>
  <c r="H2015" i="4" l="1"/>
  <c r="R2014" i="4"/>
  <c r="U2014" i="4" s="1"/>
  <c r="I2015" i="4" s="1"/>
  <c r="K2015" i="4" s="1"/>
  <c r="X2015" i="4"/>
  <c r="V2014" i="4" l="1"/>
  <c r="J2015" i="4" s="1"/>
  <c r="Y2015" i="4" s="1"/>
  <c r="L2015" i="4"/>
  <c r="M2015" i="4" l="1"/>
  <c r="O2015" i="4" s="1"/>
  <c r="Q2015" i="4" l="1"/>
  <c r="T2015" i="4" s="1"/>
  <c r="F2016" i="4" s="1"/>
  <c r="N2016" i="4" s="1"/>
  <c r="S2015" i="4"/>
  <c r="G2016" i="4" s="1"/>
  <c r="X2016" i="4" l="1"/>
  <c r="R2015" i="4"/>
  <c r="V2015" i="4" s="1"/>
  <c r="J2016" i="4" s="1"/>
  <c r="Y2016" i="4" s="1"/>
  <c r="H2016" i="4"/>
  <c r="U2015" i="4"/>
  <c r="I2016" i="4" s="1"/>
  <c r="K2016" i="4" s="1"/>
  <c r="L2016" i="4" l="1"/>
  <c r="M2016" i="4" l="1"/>
  <c r="O2016" i="4" s="1"/>
  <c r="S2016" i="4" s="1"/>
  <c r="Q2016" i="4" l="1"/>
  <c r="T2016" i="4" s="1"/>
  <c r="F2017" i="4" s="1"/>
  <c r="N2017" i="4" s="1"/>
  <c r="G2017" i="4"/>
  <c r="H2017" i="4" l="1"/>
  <c r="R2016" i="4"/>
  <c r="X2017" i="4"/>
  <c r="V2016" i="4" l="1"/>
  <c r="J2017" i="4" s="1"/>
  <c r="Y2017" i="4" s="1"/>
  <c r="U2016" i="4"/>
  <c r="I2017" i="4" s="1"/>
  <c r="K2017" i="4" s="1"/>
  <c r="L2017" i="4" l="1"/>
  <c r="M2017" i="4" l="1"/>
  <c r="O2017" i="4" s="1"/>
  <c r="Q2017" i="4" l="1"/>
  <c r="T2017" i="4" s="1"/>
  <c r="F2018" i="4" s="1"/>
  <c r="N2018" i="4" s="1"/>
  <c r="S2017" i="4"/>
  <c r="G2018" i="4" s="1"/>
  <c r="U2017" i="4"/>
  <c r="I2018" i="4" s="1"/>
  <c r="K2018" i="4" l="1"/>
  <c r="X2018" i="4"/>
  <c r="R2017" i="4"/>
  <c r="V2017" i="4" s="1"/>
  <c r="J2018" i="4" s="1"/>
  <c r="Y2018" i="4" s="1"/>
  <c r="H2018" i="4"/>
  <c r="L2018" i="4"/>
  <c r="M2018" i="4" l="1"/>
  <c r="O2018" i="4" s="1"/>
  <c r="S2018" i="4" s="1"/>
  <c r="Q2018" i="4" l="1"/>
  <c r="T2018" i="4" s="1"/>
  <c r="F2019" i="4" s="1"/>
  <c r="N2019" i="4" s="1"/>
  <c r="G2019" i="4"/>
  <c r="H2019" i="4" l="1"/>
  <c r="R2018" i="4"/>
  <c r="V2018" i="4" s="1"/>
  <c r="J2019" i="4" s="1"/>
  <c r="Y2019" i="4" s="1"/>
  <c r="U2018" i="4"/>
  <c r="I2019" i="4" s="1"/>
  <c r="K2019" i="4" s="1"/>
  <c r="X2019" i="4"/>
  <c r="L2019" i="4" l="1"/>
  <c r="M2019" i="4" l="1"/>
  <c r="O2019" i="4" s="1"/>
  <c r="S2019" i="4" s="1"/>
  <c r="Q2019" i="4" l="1"/>
  <c r="T2019" i="4" s="1"/>
  <c r="F2020" i="4" s="1"/>
  <c r="N2020" i="4" s="1"/>
  <c r="G2020" i="4"/>
  <c r="H2020" i="4" l="1"/>
  <c r="R2019" i="4"/>
  <c r="X2020" i="4"/>
  <c r="V2019" i="4" l="1"/>
  <c r="J2020" i="4" s="1"/>
  <c r="Y2020" i="4" s="1"/>
  <c r="U2019" i="4"/>
  <c r="I2020" i="4" s="1"/>
  <c r="K2020" i="4" s="1"/>
  <c r="L2020" i="4" l="1"/>
  <c r="M2020" i="4" s="1"/>
  <c r="O2020" i="4" s="1"/>
  <c r="S2020" i="4" s="1"/>
  <c r="G2021" i="4" l="1"/>
  <c r="Q2020" i="4"/>
  <c r="T2020" i="4" s="1"/>
  <c r="F2021" i="4" s="1"/>
  <c r="N2021" i="4" s="1"/>
  <c r="H2021" i="4" l="1"/>
  <c r="R2020" i="4"/>
  <c r="V2020" i="4" s="1"/>
  <c r="J2021" i="4" s="1"/>
  <c r="Y2021" i="4" s="1"/>
  <c r="U2020" i="4"/>
  <c r="I2021" i="4" s="1"/>
  <c r="K2021" i="4" s="1"/>
  <c r="X2021" i="4"/>
  <c r="L2021" i="4" l="1"/>
  <c r="M2021" i="4" s="1"/>
  <c r="O2021" i="4" s="1"/>
  <c r="S2021" i="4" s="1"/>
  <c r="G2022" i="4" l="1"/>
  <c r="Q2021" i="4"/>
  <c r="T2021" i="4" s="1"/>
  <c r="F2022" i="4" s="1"/>
  <c r="N2022" i="4" s="1"/>
  <c r="H2022" i="4" l="1"/>
  <c r="R2021" i="4"/>
  <c r="V2021" i="4" s="1"/>
  <c r="J2022" i="4" s="1"/>
  <c r="Y2022" i="4" s="1"/>
  <c r="U2021" i="4"/>
  <c r="I2022" i="4" s="1"/>
  <c r="K2022" i="4" s="1"/>
  <c r="X2022" i="4"/>
  <c r="L2022" i="4" l="1"/>
  <c r="M2022" i="4" l="1"/>
  <c r="O2022" i="4" s="1"/>
  <c r="S2022" i="4" s="1"/>
  <c r="Q2022" i="4" l="1"/>
  <c r="T2022" i="4" s="1"/>
  <c r="F2023" i="4" s="1"/>
  <c r="N2023" i="4" s="1"/>
  <c r="G2023" i="4"/>
  <c r="H2023" i="4" l="1"/>
  <c r="R2022" i="4"/>
  <c r="X2023" i="4"/>
  <c r="V2022" i="4" l="1"/>
  <c r="J2023" i="4" s="1"/>
  <c r="Y2023" i="4" s="1"/>
  <c r="U2022" i="4"/>
  <c r="I2023" i="4" s="1"/>
  <c r="K2023" i="4" s="1"/>
  <c r="L2023" i="4" l="1"/>
  <c r="M2023" i="4" s="1"/>
  <c r="O2023" i="4" s="1"/>
  <c r="S2023" i="4" s="1"/>
  <c r="G2024" i="4" l="1"/>
  <c r="Q2023" i="4"/>
  <c r="T2023" i="4" s="1"/>
  <c r="F2024" i="4" s="1"/>
  <c r="N2024" i="4" s="1"/>
  <c r="H2024" i="4" l="1"/>
  <c r="X2024" i="4"/>
  <c r="R2023" i="4"/>
  <c r="V2023" i="4" l="1"/>
  <c r="J2024" i="4" s="1"/>
  <c r="Y2024" i="4" s="1"/>
  <c r="U2023" i="4"/>
  <c r="I2024" i="4" s="1"/>
  <c r="K2024" i="4" s="1"/>
  <c r="L2024" i="4" l="1"/>
  <c r="M2024" i="4" s="1"/>
  <c r="O2024" i="4" s="1"/>
  <c r="S2024" i="4" s="1"/>
  <c r="G2025" i="4" l="1"/>
  <c r="Q2024" i="4"/>
  <c r="T2024" i="4" s="1"/>
  <c r="F2025" i="4" s="1"/>
  <c r="N2025" i="4" s="1"/>
  <c r="H2025" i="4" l="1"/>
  <c r="R2024" i="4"/>
  <c r="X2025" i="4"/>
  <c r="V2024" i="4" l="1"/>
  <c r="J2025" i="4" s="1"/>
  <c r="Y2025" i="4" s="1"/>
  <c r="U2024" i="4"/>
  <c r="I2025" i="4" s="1"/>
  <c r="K2025" i="4" s="1"/>
  <c r="L2025" i="4" l="1"/>
  <c r="M2025" i="4" l="1"/>
  <c r="O2025" i="4" s="1"/>
  <c r="Q2025" i="4" l="1"/>
  <c r="T2025" i="4" s="1"/>
  <c r="F2026" i="4" s="1"/>
  <c r="N2026" i="4" s="1"/>
  <c r="S2025" i="4"/>
  <c r="G2026" i="4" s="1"/>
  <c r="U2025" i="4"/>
  <c r="I2026" i="4" s="1"/>
  <c r="K2026" i="4" l="1"/>
  <c r="X2026" i="4"/>
  <c r="R2025" i="4"/>
  <c r="V2025" i="4" s="1"/>
  <c r="J2026" i="4" s="1"/>
  <c r="Y2026" i="4" s="1"/>
  <c r="H2026" i="4"/>
  <c r="L2026" i="4"/>
  <c r="M2026" i="4" l="1"/>
  <c r="O2026" i="4" s="1"/>
  <c r="Q2026" i="4" l="1"/>
  <c r="T2026" i="4" s="1"/>
  <c r="F2027" i="4" s="1"/>
  <c r="N2027" i="4" s="1"/>
  <c r="S2026" i="4"/>
  <c r="G2027" i="4" s="1"/>
  <c r="U2026" i="4"/>
  <c r="I2027" i="4" s="1"/>
  <c r="R2026" i="4" l="1"/>
  <c r="V2026" i="4" s="1"/>
  <c r="J2027" i="4" s="1"/>
  <c r="Y2027" i="4" s="1"/>
  <c r="K2027" i="4"/>
  <c r="X2027" i="4"/>
  <c r="H2027" i="4"/>
  <c r="L2027" i="4"/>
  <c r="M2027" i="4" l="1"/>
  <c r="O2027" i="4" s="1"/>
  <c r="S2027" i="4" s="1"/>
  <c r="G2028" i="4" s="1"/>
  <c r="Q2027" i="4" l="1"/>
  <c r="T2027" i="4" s="1"/>
  <c r="F2028" i="4" s="1"/>
  <c r="N2028" i="4" s="1"/>
  <c r="X2028" i="4" l="1"/>
  <c r="R2027" i="4"/>
  <c r="V2027" i="4" s="1"/>
  <c r="J2028" i="4" s="1"/>
  <c r="Y2028" i="4" s="1"/>
  <c r="H2028" i="4"/>
  <c r="U2027" i="4"/>
  <c r="I2028" i="4" s="1"/>
  <c r="K2028" i="4" s="1"/>
  <c r="L2028" i="4" l="1"/>
  <c r="M2028" i="4" l="1"/>
  <c r="O2028" i="4" s="1"/>
  <c r="S2028" i="4" s="1"/>
  <c r="G2029" i="4" l="1"/>
  <c r="Q2028" i="4"/>
  <c r="T2028" i="4" s="1"/>
  <c r="F2029" i="4" s="1"/>
  <c r="N2029" i="4" s="1"/>
  <c r="H2029" i="4" l="1"/>
  <c r="R2028" i="4"/>
  <c r="X2029" i="4"/>
  <c r="V2028" i="4" l="1"/>
  <c r="J2029" i="4" s="1"/>
  <c r="Y2029" i="4" s="1"/>
  <c r="U2028" i="4"/>
  <c r="I2029" i="4" s="1"/>
  <c r="K2029" i="4" s="1"/>
  <c r="L2029" i="4" l="1"/>
  <c r="M2029" i="4" l="1"/>
  <c r="O2029" i="4" s="1"/>
  <c r="S2029" i="4" s="1"/>
  <c r="Q2029" i="4" l="1"/>
  <c r="T2029" i="4" s="1"/>
  <c r="F2030" i="4" s="1"/>
  <c r="N2030" i="4" s="1"/>
  <c r="G2030" i="4"/>
  <c r="H2030" i="4" l="1"/>
  <c r="R2029" i="4"/>
  <c r="X2030" i="4"/>
  <c r="V2029" i="4" l="1"/>
  <c r="J2030" i="4" s="1"/>
  <c r="Y2030" i="4" s="1"/>
  <c r="U2029" i="4"/>
  <c r="I2030" i="4" s="1"/>
  <c r="K2030" i="4" s="1"/>
  <c r="L2030" i="4" l="1"/>
  <c r="M2030" i="4" l="1"/>
  <c r="O2030" i="4" s="1"/>
  <c r="S2030" i="4" s="1"/>
  <c r="Q2030" i="4" l="1"/>
  <c r="T2030" i="4" s="1"/>
  <c r="F2031" i="4" s="1"/>
  <c r="N2031" i="4" s="1"/>
  <c r="G2031" i="4"/>
  <c r="H2031" i="4" l="1"/>
  <c r="R2030" i="4"/>
  <c r="X2031" i="4"/>
  <c r="V2030" i="4" l="1"/>
  <c r="J2031" i="4" s="1"/>
  <c r="Y2031" i="4" s="1"/>
  <c r="U2030" i="4"/>
  <c r="I2031" i="4" s="1"/>
  <c r="K2031" i="4" s="1"/>
  <c r="L2031" i="4" l="1"/>
  <c r="M2031" i="4" s="1"/>
  <c r="O2031" i="4" s="1"/>
  <c r="S2031" i="4" s="1"/>
  <c r="Q2031" i="4" l="1"/>
  <c r="T2031" i="4" s="1"/>
  <c r="F2032" i="4" s="1"/>
  <c r="N2032" i="4" s="1"/>
  <c r="G2032" i="4"/>
  <c r="H2032" i="4" l="1"/>
  <c r="R2031" i="4"/>
  <c r="X2032" i="4"/>
  <c r="V2031" i="4" l="1"/>
  <c r="J2032" i="4" s="1"/>
  <c r="Y2032" i="4" s="1"/>
  <c r="U2031" i="4"/>
  <c r="I2032" i="4" s="1"/>
  <c r="K2032" i="4" s="1"/>
  <c r="L2032" i="4" l="1"/>
  <c r="M2032" i="4" s="1"/>
  <c r="O2032" i="4" s="1"/>
  <c r="S2032" i="4" s="1"/>
  <c r="G2033" i="4" l="1"/>
  <c r="Q2032" i="4"/>
  <c r="T2032" i="4" s="1"/>
  <c r="F2033" i="4" s="1"/>
  <c r="N2033" i="4" s="1"/>
  <c r="H2033" i="4" l="1"/>
  <c r="R2032" i="4"/>
  <c r="X2033" i="4"/>
  <c r="V2032" i="4" l="1"/>
  <c r="J2033" i="4" s="1"/>
  <c r="Y2033" i="4" s="1"/>
  <c r="U2032" i="4"/>
  <c r="I2033" i="4" s="1"/>
  <c r="K2033" i="4" s="1"/>
  <c r="L2033" i="4" l="1"/>
  <c r="M2033" i="4" s="1"/>
  <c r="O2033" i="4" s="1"/>
  <c r="S2033" i="4" s="1"/>
  <c r="Q2033" i="4" l="1"/>
  <c r="T2033" i="4" s="1"/>
  <c r="F2034" i="4" s="1"/>
  <c r="N2034" i="4" s="1"/>
  <c r="G2034" i="4"/>
  <c r="H2034" i="4" l="1"/>
  <c r="R2033" i="4"/>
  <c r="U2033" i="4" s="1"/>
  <c r="I2034" i="4" s="1"/>
  <c r="K2034" i="4" s="1"/>
  <c r="X2034" i="4"/>
  <c r="V2033" i="4" l="1"/>
  <c r="J2034" i="4" s="1"/>
  <c r="Y2034" i="4" s="1"/>
  <c r="L2034" i="4"/>
  <c r="M2034" i="4" l="1"/>
  <c r="O2034" i="4" s="1"/>
  <c r="S2034" i="4" l="1"/>
  <c r="G2035" i="4" s="1"/>
  <c r="Q2034" i="4"/>
  <c r="T2034" i="4" s="1"/>
  <c r="F2035" i="4" s="1"/>
  <c r="N2035" i="4" s="1"/>
  <c r="H2035" i="4" l="1"/>
  <c r="X2035" i="4"/>
  <c r="R2034" i="4"/>
  <c r="U2034" i="4" s="1"/>
  <c r="I2035" i="4" s="1"/>
  <c r="K2035" i="4" s="1"/>
  <c r="V2034" i="4" l="1"/>
  <c r="J2035" i="4" s="1"/>
  <c r="Y2035" i="4" s="1"/>
  <c r="L2035" i="4"/>
  <c r="M2035" i="4" l="1"/>
  <c r="O2035" i="4" s="1"/>
  <c r="Q2035" i="4" l="1"/>
  <c r="T2035" i="4" s="1"/>
  <c r="F2036" i="4" s="1"/>
  <c r="N2036" i="4" s="1"/>
  <c r="S2035" i="4"/>
  <c r="G2036" i="4" s="1"/>
  <c r="R2035" i="4" l="1"/>
  <c r="U2035" i="4" s="1"/>
  <c r="I2036" i="4" s="1"/>
  <c r="K2036" i="4" s="1"/>
  <c r="X2036" i="4"/>
  <c r="H2036" i="4"/>
  <c r="L2036" i="4" l="1"/>
  <c r="M2036" i="4" s="1"/>
  <c r="O2036" i="4" s="1"/>
  <c r="S2036" i="4" s="1"/>
  <c r="V2035" i="4"/>
  <c r="J2036" i="4" s="1"/>
  <c r="Y2036" i="4" s="1"/>
  <c r="Q2036" i="4" l="1"/>
  <c r="T2036" i="4" s="1"/>
  <c r="F2037" i="4" s="1"/>
  <c r="N2037" i="4" s="1"/>
  <c r="G2037" i="4"/>
  <c r="H2037" i="4" l="1"/>
  <c r="R2036" i="4"/>
  <c r="X2037" i="4"/>
  <c r="V2036" i="4" l="1"/>
  <c r="J2037" i="4" s="1"/>
  <c r="Y2037" i="4" s="1"/>
  <c r="U2036" i="4"/>
  <c r="I2037" i="4" s="1"/>
  <c r="K2037" i="4" s="1"/>
  <c r="L2037" i="4" l="1"/>
  <c r="M2037" i="4" s="1"/>
  <c r="O2037" i="4" s="1"/>
  <c r="S2037" i="4" s="1"/>
  <c r="Q2037" i="4" l="1"/>
  <c r="T2037" i="4" s="1"/>
  <c r="F2038" i="4" s="1"/>
  <c r="N2038" i="4" s="1"/>
  <c r="G2038" i="4"/>
  <c r="H2038" i="4" l="1"/>
  <c r="R2037" i="4"/>
  <c r="U2037" i="4" s="1"/>
  <c r="I2038" i="4" s="1"/>
  <c r="K2038" i="4" s="1"/>
  <c r="X2038" i="4"/>
  <c r="V2037" i="4" l="1"/>
  <c r="J2038" i="4" s="1"/>
  <c r="Y2038" i="4" s="1"/>
  <c r="L2038" i="4"/>
  <c r="M2038" i="4" l="1"/>
  <c r="O2038" i="4" s="1"/>
  <c r="S2038" i="4" s="1"/>
  <c r="Q2038" i="4" l="1"/>
  <c r="T2038" i="4" s="1"/>
  <c r="F2039" i="4" s="1"/>
  <c r="N2039" i="4" s="1"/>
  <c r="G2039" i="4"/>
  <c r="H2039" i="4" l="1"/>
  <c r="R2038" i="4"/>
  <c r="U2038" i="4" s="1"/>
  <c r="I2039" i="4" s="1"/>
  <c r="K2039" i="4" s="1"/>
  <c r="X2039" i="4"/>
  <c r="V2038" i="4" l="1"/>
  <c r="J2039" i="4" s="1"/>
  <c r="Y2039" i="4" s="1"/>
  <c r="L2039" i="4"/>
  <c r="M2039" i="4" l="1"/>
  <c r="O2039" i="4" s="1"/>
  <c r="S2039" i="4" s="1"/>
  <c r="Q2039" i="4" l="1"/>
  <c r="T2039" i="4" s="1"/>
  <c r="F2040" i="4" s="1"/>
  <c r="N2040" i="4" s="1"/>
  <c r="G2040" i="4"/>
  <c r="H2040" i="4" l="1"/>
  <c r="R2039" i="4"/>
  <c r="X2040" i="4"/>
  <c r="V2039" i="4" l="1"/>
  <c r="J2040" i="4" s="1"/>
  <c r="Y2040" i="4" s="1"/>
  <c r="U2039" i="4"/>
  <c r="I2040" i="4" s="1"/>
  <c r="K2040" i="4" s="1"/>
  <c r="L2040" i="4" l="1"/>
  <c r="M2040" i="4" s="1"/>
  <c r="O2040" i="4" s="1"/>
  <c r="S2040" i="4" s="1"/>
  <c r="G2041" i="4" l="1"/>
  <c r="Q2040" i="4"/>
  <c r="T2040" i="4" s="1"/>
  <c r="F2041" i="4" s="1"/>
  <c r="N2041" i="4" s="1"/>
  <c r="H2041" i="4" l="1"/>
  <c r="X2041" i="4"/>
  <c r="R2040" i="4"/>
  <c r="V2040" i="4" l="1"/>
  <c r="J2041" i="4" s="1"/>
  <c r="Y2041" i="4" s="1"/>
  <c r="U2040" i="4"/>
  <c r="I2041" i="4" s="1"/>
  <c r="K2041" i="4" s="1"/>
  <c r="L2041" i="4" l="1"/>
  <c r="M2041" i="4" l="1"/>
  <c r="O2041" i="4" s="1"/>
  <c r="Q2041" i="4" l="1"/>
  <c r="T2041" i="4" s="1"/>
  <c r="F2042" i="4" s="1"/>
  <c r="N2042" i="4" s="1"/>
  <c r="S2041" i="4"/>
  <c r="G2042" i="4" s="1"/>
  <c r="H2042" i="4" l="1"/>
  <c r="X2042" i="4"/>
  <c r="R2041" i="4"/>
  <c r="U2041" i="4" s="1"/>
  <c r="I2042" i="4" s="1"/>
  <c r="K2042" i="4" s="1"/>
  <c r="V2041" i="4" l="1"/>
  <c r="J2042" i="4" s="1"/>
  <c r="Y2042" i="4" s="1"/>
  <c r="L2042" i="4"/>
  <c r="M2042" i="4" s="1"/>
  <c r="O2042" i="4" s="1"/>
  <c r="S2042" i="4" l="1"/>
  <c r="G2043" i="4" s="1"/>
  <c r="Q2042" i="4"/>
  <c r="T2042" i="4" s="1"/>
  <c r="F2043" i="4" s="1"/>
  <c r="N2043" i="4" s="1"/>
  <c r="H2043" i="4" l="1"/>
  <c r="R2042" i="4"/>
  <c r="V2042" i="4" s="1"/>
  <c r="J2043" i="4" s="1"/>
  <c r="Y2043" i="4" s="1"/>
  <c r="X2043" i="4"/>
  <c r="U2042" i="4"/>
  <c r="I2043" i="4" s="1"/>
  <c r="K2043" i="4" s="1"/>
  <c r="L2043" i="4" l="1"/>
  <c r="M2043" i="4" s="1"/>
  <c r="O2043" i="4" s="1"/>
  <c r="S2043" i="4" s="1"/>
  <c r="Q2043" i="4" l="1"/>
  <c r="T2043" i="4" s="1"/>
  <c r="F2044" i="4" s="1"/>
  <c r="N2044" i="4" s="1"/>
  <c r="G2044" i="4"/>
  <c r="H2044" i="4" l="1"/>
  <c r="R2043" i="4"/>
  <c r="X2044" i="4"/>
  <c r="V2043" i="4" l="1"/>
  <c r="J2044" i="4" s="1"/>
  <c r="Y2044" i="4" s="1"/>
  <c r="U2043" i="4"/>
  <c r="I2044" i="4" s="1"/>
  <c r="K2044" i="4" s="1"/>
  <c r="L2044" i="4" l="1"/>
  <c r="M2044" i="4" l="1"/>
  <c r="O2044" i="4" s="1"/>
  <c r="Q2044" i="4" l="1"/>
  <c r="T2044" i="4" s="1"/>
  <c r="F2045" i="4" s="1"/>
  <c r="N2045" i="4" s="1"/>
  <c r="S2044" i="4"/>
  <c r="G2045" i="4" s="1"/>
  <c r="R2044" i="4" l="1"/>
  <c r="V2044" i="4" s="1"/>
  <c r="J2045" i="4" s="1"/>
  <c r="Y2045" i="4" s="1"/>
  <c r="H2045" i="4"/>
  <c r="X2045" i="4"/>
  <c r="U2044" i="4"/>
  <c r="I2045" i="4" s="1"/>
  <c r="K2045" i="4" s="1"/>
  <c r="L2045" i="4" l="1"/>
  <c r="M2045" i="4" s="1"/>
  <c r="O2045" i="4" s="1"/>
  <c r="S2045" i="4" s="1"/>
  <c r="Q2045" i="4" l="1"/>
  <c r="T2045" i="4" s="1"/>
  <c r="F2046" i="4" s="1"/>
  <c r="N2046" i="4" s="1"/>
  <c r="G2046" i="4"/>
  <c r="H2046" i="4" l="1"/>
  <c r="R2045" i="4"/>
  <c r="V2045" i="4" s="1"/>
  <c r="J2046" i="4" s="1"/>
  <c r="Y2046" i="4" s="1"/>
  <c r="U2045" i="4"/>
  <c r="I2046" i="4" s="1"/>
  <c r="K2046" i="4" s="1"/>
  <c r="X2046" i="4"/>
  <c r="L2046" i="4" l="1"/>
  <c r="M2046" i="4" l="1"/>
  <c r="O2046" i="4" s="1"/>
  <c r="S2046" i="4" s="1"/>
  <c r="Q2046" i="4" l="1"/>
  <c r="T2046" i="4" s="1"/>
  <c r="F2047" i="4" s="1"/>
  <c r="N2047" i="4" s="1"/>
  <c r="G2047" i="4"/>
  <c r="H2047" i="4" l="1"/>
  <c r="R2046" i="4"/>
  <c r="V2046" i="4" s="1"/>
  <c r="J2047" i="4" s="1"/>
  <c r="Y2047" i="4" s="1"/>
  <c r="U2046" i="4"/>
  <c r="I2047" i="4" s="1"/>
  <c r="K2047" i="4" s="1"/>
  <c r="X2047" i="4"/>
  <c r="L2047" i="4" l="1"/>
  <c r="M2047" i="4" l="1"/>
  <c r="O2047" i="4" s="1"/>
  <c r="S2047" i="4" s="1"/>
  <c r="Q2047" i="4" l="1"/>
  <c r="T2047" i="4" s="1"/>
  <c r="F2048" i="4" s="1"/>
  <c r="N2048" i="4" s="1"/>
  <c r="G2048" i="4"/>
  <c r="H2048" i="4" l="1"/>
  <c r="R2047" i="4"/>
  <c r="U2047" i="4" s="1"/>
  <c r="I2048" i="4" s="1"/>
  <c r="K2048" i="4" s="1"/>
  <c r="X2048" i="4"/>
  <c r="V2047" i="4" l="1"/>
  <c r="J2048" i="4" s="1"/>
  <c r="Y2048" i="4" s="1"/>
  <c r="L2048" i="4"/>
  <c r="M2048" i="4" l="1"/>
  <c r="O2048" i="4" s="1"/>
  <c r="S2048" i="4" s="1"/>
  <c r="Q2048" i="4" l="1"/>
  <c r="T2048" i="4" s="1"/>
  <c r="F2049" i="4" s="1"/>
  <c r="N2049" i="4" s="1"/>
  <c r="G2049" i="4"/>
  <c r="H2049" i="4" l="1"/>
  <c r="R2048" i="4"/>
  <c r="X2049" i="4"/>
  <c r="V2048" i="4" l="1"/>
  <c r="J2049" i="4" s="1"/>
  <c r="Y2049" i="4" s="1"/>
  <c r="U2048" i="4"/>
  <c r="I2049" i="4" s="1"/>
  <c r="K2049" i="4" s="1"/>
  <c r="L2049" i="4" l="1"/>
  <c r="M2049" i="4" l="1"/>
  <c r="O2049" i="4" s="1"/>
  <c r="Q2049" i="4" l="1"/>
  <c r="T2049" i="4" s="1"/>
  <c r="F2050" i="4" s="1"/>
  <c r="N2050" i="4" s="1"/>
  <c r="S2049" i="4"/>
  <c r="G2050" i="4" s="1"/>
  <c r="R2049" i="4" l="1"/>
  <c r="V2049" i="4" s="1"/>
  <c r="J2050" i="4" s="1"/>
  <c r="Y2050" i="4" s="1"/>
  <c r="H2050" i="4"/>
  <c r="X2050" i="4"/>
  <c r="U2049" i="4"/>
  <c r="I2050" i="4" s="1"/>
  <c r="K2050" i="4" s="1"/>
  <c r="L2050" i="4" l="1"/>
  <c r="M2050" i="4" l="1"/>
  <c r="O2050" i="4" s="1"/>
  <c r="S2050" i="4" l="1"/>
  <c r="G2051" i="4" s="1"/>
  <c r="Q2050" i="4"/>
  <c r="T2050" i="4" s="1"/>
  <c r="F2051" i="4" s="1"/>
  <c r="N2051" i="4" s="1"/>
  <c r="H2051" i="4" l="1"/>
  <c r="X2051" i="4"/>
  <c r="R2050" i="4"/>
  <c r="U2050" i="4" l="1"/>
  <c r="I2051" i="4" s="1"/>
  <c r="V2050" i="4"/>
  <c r="J2051" i="4" s="1"/>
  <c r="Y2051" i="4" s="1"/>
  <c r="L2051" i="4" l="1"/>
  <c r="K2051" i="4"/>
  <c r="M2051" i="4" l="1"/>
  <c r="O2051" i="4" s="1"/>
  <c r="Q2051" i="4" s="1"/>
  <c r="T2051" i="4" s="1"/>
  <c r="F2052" i="4" s="1"/>
  <c r="N2052" i="4" s="1"/>
  <c r="S2051" i="4" l="1"/>
  <c r="G2052" i="4" s="1"/>
  <c r="X2052" i="4" s="1"/>
  <c r="H2052" i="4"/>
  <c r="R2051" i="4"/>
  <c r="U2051" i="4" s="1"/>
  <c r="I2052" i="4" s="1"/>
  <c r="K2052" i="4" s="1"/>
  <c r="L2052" i="4" l="1"/>
  <c r="M2052" i="4" s="1"/>
  <c r="O2052" i="4" s="1"/>
  <c r="S2052" i="4" s="1"/>
  <c r="V2051" i="4"/>
  <c r="J2052" i="4" s="1"/>
  <c r="Y2052" i="4" s="1"/>
  <c r="Q2052" i="4" l="1"/>
  <c r="T2052" i="4" s="1"/>
  <c r="F2053" i="4" s="1"/>
  <c r="N2053" i="4" s="1"/>
  <c r="G2053" i="4"/>
  <c r="H2053" i="4" l="1"/>
  <c r="R2052" i="4"/>
  <c r="X2053" i="4"/>
  <c r="V2052" i="4" l="1"/>
  <c r="J2053" i="4" s="1"/>
  <c r="Y2053" i="4" s="1"/>
  <c r="U2052" i="4"/>
  <c r="I2053" i="4" s="1"/>
  <c r="K2053" i="4" s="1"/>
  <c r="L2053" i="4" l="1"/>
  <c r="M2053" i="4" l="1"/>
  <c r="O2053" i="4" s="1"/>
  <c r="Q2053" i="4" l="1"/>
  <c r="T2053" i="4" s="1"/>
  <c r="F2054" i="4" s="1"/>
  <c r="N2054" i="4" s="1"/>
  <c r="S2053" i="4"/>
  <c r="G2054" i="4" s="1"/>
  <c r="H2054" i="4" l="1"/>
  <c r="X2054" i="4"/>
  <c r="R2053" i="4"/>
  <c r="U2053" i="4" s="1"/>
  <c r="I2054" i="4" s="1"/>
  <c r="K2054" i="4" s="1"/>
  <c r="V2053" i="4" l="1"/>
  <c r="J2054" i="4" s="1"/>
  <c r="Y2054" i="4" s="1"/>
  <c r="L2054" i="4"/>
  <c r="M2054" i="4" s="1"/>
  <c r="O2054" i="4" s="1"/>
  <c r="S2054" i="4" s="1"/>
  <c r="Q2054" i="4" l="1"/>
  <c r="T2054" i="4" s="1"/>
  <c r="F2055" i="4" s="1"/>
  <c r="N2055" i="4" s="1"/>
  <c r="G2055" i="4"/>
  <c r="H2055" i="4" l="1"/>
  <c r="R2054" i="4"/>
  <c r="V2054" i="4" s="1"/>
  <c r="J2055" i="4" s="1"/>
  <c r="Y2055" i="4" s="1"/>
  <c r="U2054" i="4"/>
  <c r="I2055" i="4" s="1"/>
  <c r="K2055" i="4" s="1"/>
  <c r="X2055" i="4"/>
  <c r="L2055" i="4" l="1"/>
  <c r="M2055" i="4" l="1"/>
  <c r="O2055" i="4" s="1"/>
  <c r="S2055" i="4" s="1"/>
  <c r="Q2055" i="4" l="1"/>
  <c r="T2055" i="4" s="1"/>
  <c r="F2056" i="4" s="1"/>
  <c r="N2056" i="4" s="1"/>
  <c r="G2056" i="4"/>
  <c r="H2056" i="4" l="1"/>
  <c r="R2055" i="4"/>
  <c r="X2056" i="4"/>
  <c r="V2055" i="4" l="1"/>
  <c r="J2056" i="4" s="1"/>
  <c r="Y2056" i="4" s="1"/>
  <c r="U2055" i="4"/>
  <c r="I2056" i="4" s="1"/>
  <c r="K2056" i="4" s="1"/>
  <c r="L2056" i="4" l="1"/>
  <c r="M2056" i="4" l="1"/>
  <c r="O2056" i="4" s="1"/>
  <c r="Q2056" i="4" l="1"/>
  <c r="T2056" i="4" s="1"/>
  <c r="F2057" i="4" s="1"/>
  <c r="N2057" i="4" s="1"/>
  <c r="S2056" i="4"/>
  <c r="G2057" i="4" s="1"/>
  <c r="X2057" i="4" l="1"/>
  <c r="R2056" i="4"/>
  <c r="V2056" i="4" s="1"/>
  <c r="J2057" i="4" s="1"/>
  <c r="Y2057" i="4" s="1"/>
  <c r="H2057" i="4"/>
  <c r="U2056" i="4"/>
  <c r="I2057" i="4" s="1"/>
  <c r="K2057" i="4" s="1"/>
  <c r="L2057" i="4" l="1"/>
  <c r="M2057" i="4" l="1"/>
  <c r="O2057" i="4" s="1"/>
  <c r="S2057" i="4" s="1"/>
  <c r="Q2057" i="4" l="1"/>
  <c r="T2057" i="4" s="1"/>
  <c r="F2058" i="4" s="1"/>
  <c r="N2058" i="4" s="1"/>
  <c r="G2058" i="4"/>
  <c r="H2058" i="4" l="1"/>
  <c r="R2057" i="4"/>
  <c r="U2057" i="4" s="1"/>
  <c r="I2058" i="4" s="1"/>
  <c r="K2058" i="4" s="1"/>
  <c r="X2058" i="4"/>
  <c r="V2057" i="4" l="1"/>
  <c r="J2058" i="4" s="1"/>
  <c r="Y2058" i="4" s="1"/>
  <c r="L2058" i="4"/>
  <c r="M2058" i="4" l="1"/>
  <c r="O2058" i="4" s="1"/>
  <c r="S2058" i="4" s="1"/>
  <c r="Q2058" i="4" l="1"/>
  <c r="T2058" i="4" s="1"/>
  <c r="F2059" i="4" s="1"/>
  <c r="N2059" i="4" s="1"/>
  <c r="G2059" i="4"/>
  <c r="H2059" i="4" l="1"/>
  <c r="R2058" i="4"/>
  <c r="V2058" i="4" s="1"/>
  <c r="J2059" i="4" s="1"/>
  <c r="Y2059" i="4" s="1"/>
  <c r="U2058" i="4"/>
  <c r="I2059" i="4" s="1"/>
  <c r="K2059" i="4" s="1"/>
  <c r="X2059" i="4"/>
  <c r="L2059" i="4" l="1"/>
  <c r="M2059" i="4" l="1"/>
  <c r="O2059" i="4" s="1"/>
  <c r="S2059" i="4" s="1"/>
  <c r="Q2059" i="4" l="1"/>
  <c r="T2059" i="4" s="1"/>
  <c r="F2060" i="4" s="1"/>
  <c r="N2060" i="4" s="1"/>
  <c r="G2060" i="4"/>
  <c r="H2060" i="4" l="1"/>
  <c r="R2059" i="4"/>
  <c r="X2060" i="4"/>
  <c r="V2059" i="4" l="1"/>
  <c r="J2060" i="4" s="1"/>
  <c r="Y2060" i="4" s="1"/>
  <c r="U2059" i="4"/>
  <c r="I2060" i="4" s="1"/>
  <c r="K2060" i="4" s="1"/>
  <c r="L2060" i="4" l="1"/>
  <c r="M2060" i="4" s="1"/>
  <c r="O2060" i="4" s="1"/>
  <c r="S2060" i="4" s="1"/>
  <c r="Q2060" i="4" l="1"/>
  <c r="T2060" i="4" s="1"/>
  <c r="F2061" i="4" s="1"/>
  <c r="N2061" i="4" s="1"/>
  <c r="G2061" i="4"/>
  <c r="H2061" i="4" l="1"/>
  <c r="R2060" i="4"/>
  <c r="X2061" i="4"/>
  <c r="V2060" i="4" l="1"/>
  <c r="J2061" i="4" s="1"/>
  <c r="Y2061" i="4" s="1"/>
  <c r="U2060" i="4"/>
  <c r="I2061" i="4" s="1"/>
  <c r="K2061" i="4" s="1"/>
  <c r="L2061" i="4" l="1"/>
  <c r="M2061" i="4" l="1"/>
  <c r="O2061" i="4" s="1"/>
  <c r="Q2061" i="4" l="1"/>
  <c r="T2061" i="4" s="1"/>
  <c r="F2062" i="4" s="1"/>
  <c r="N2062" i="4" s="1"/>
  <c r="S2061" i="4"/>
  <c r="G2062" i="4" s="1"/>
  <c r="R2061" i="4" l="1"/>
  <c r="V2061" i="4" s="1"/>
  <c r="J2062" i="4" s="1"/>
  <c r="Y2062" i="4" s="1"/>
  <c r="X2062" i="4"/>
  <c r="H2062" i="4"/>
  <c r="U2061" i="4"/>
  <c r="I2062" i="4" s="1"/>
  <c r="K2062" i="4" s="1"/>
  <c r="L2062" i="4" l="1"/>
  <c r="M2062" i="4" l="1"/>
  <c r="O2062" i="4" s="1"/>
  <c r="Q2062" i="4" l="1"/>
  <c r="T2062" i="4" s="1"/>
  <c r="F2063" i="4" s="1"/>
  <c r="N2063" i="4" s="1"/>
  <c r="S2062" i="4"/>
  <c r="G2063" i="4" s="1"/>
  <c r="U2062" i="4"/>
  <c r="I2063" i="4" s="1"/>
  <c r="H2063" i="4" l="1"/>
  <c r="K2063" i="4"/>
  <c r="R2062" i="4"/>
  <c r="V2062" i="4" s="1"/>
  <c r="J2063" i="4" s="1"/>
  <c r="Y2063" i="4" s="1"/>
  <c r="X2063" i="4"/>
  <c r="L2063" i="4"/>
  <c r="M2063" i="4" l="1"/>
  <c r="O2063" i="4" s="1"/>
  <c r="S2063" i="4" s="1"/>
  <c r="Q2063" i="4" l="1"/>
  <c r="T2063" i="4" s="1"/>
  <c r="F2064" i="4" s="1"/>
  <c r="N2064" i="4" s="1"/>
  <c r="G2064" i="4"/>
  <c r="H2064" i="4" l="1"/>
  <c r="R2063" i="4"/>
  <c r="X2064" i="4"/>
  <c r="V2063" i="4" l="1"/>
  <c r="J2064" i="4" s="1"/>
  <c r="Y2064" i="4" s="1"/>
  <c r="U2063" i="4"/>
  <c r="I2064" i="4" s="1"/>
  <c r="K2064" i="4" s="1"/>
  <c r="L2064" i="4" l="1"/>
  <c r="M2064" i="4" l="1"/>
  <c r="O2064" i="4" s="1"/>
  <c r="S2064" i="4" l="1"/>
  <c r="G2065" i="4" s="1"/>
  <c r="Q2064" i="4"/>
  <c r="T2064" i="4" s="1"/>
  <c r="F2065" i="4" s="1"/>
  <c r="N2065" i="4" s="1"/>
  <c r="H2065" i="4" l="1"/>
  <c r="X2065" i="4"/>
  <c r="R2064" i="4"/>
  <c r="V2064" i="4" s="1"/>
  <c r="J2065" i="4" s="1"/>
  <c r="Y2065" i="4" s="1"/>
  <c r="U2064" i="4"/>
  <c r="I2065" i="4" s="1"/>
  <c r="K2065" i="4" s="1"/>
  <c r="L2065" i="4" l="1"/>
  <c r="M2065" i="4" l="1"/>
  <c r="O2065" i="4" s="1"/>
  <c r="S2065" i="4" l="1"/>
  <c r="G2066" i="4" s="1"/>
  <c r="Q2065" i="4"/>
  <c r="T2065" i="4" s="1"/>
  <c r="F2066" i="4" s="1"/>
  <c r="N2066" i="4" s="1"/>
  <c r="H2066" i="4" l="1"/>
  <c r="X2066" i="4"/>
  <c r="R2065" i="4"/>
  <c r="V2065" i="4" s="1"/>
  <c r="J2066" i="4" s="1"/>
  <c r="Y2066" i="4" s="1"/>
  <c r="U2065" i="4"/>
  <c r="I2066" i="4" s="1"/>
  <c r="K2066" i="4" s="1"/>
  <c r="L2066" i="4" l="1"/>
  <c r="M2066" i="4" s="1"/>
  <c r="O2066" i="4" s="1"/>
  <c r="S2066" i="4" s="1"/>
  <c r="Q2066" i="4" l="1"/>
  <c r="T2066" i="4" s="1"/>
  <c r="F2067" i="4" s="1"/>
  <c r="N2067" i="4" s="1"/>
  <c r="G2067" i="4"/>
  <c r="H2067" i="4" l="1"/>
  <c r="R2066" i="4"/>
  <c r="X2067" i="4"/>
  <c r="V2066" i="4" l="1"/>
  <c r="J2067" i="4" s="1"/>
  <c r="Y2067" i="4" s="1"/>
  <c r="U2066" i="4"/>
  <c r="I2067" i="4" s="1"/>
  <c r="K2067" i="4" s="1"/>
  <c r="L2067" i="4" l="1"/>
  <c r="M2067" i="4" l="1"/>
  <c r="O2067" i="4" s="1"/>
  <c r="Q2067" i="4" l="1"/>
  <c r="T2067" i="4" s="1"/>
  <c r="F2068" i="4" s="1"/>
  <c r="N2068" i="4" s="1"/>
  <c r="S2067" i="4"/>
  <c r="G2068" i="4" s="1"/>
  <c r="R2067" i="4" l="1"/>
  <c r="V2067" i="4" s="1"/>
  <c r="J2068" i="4" s="1"/>
  <c r="Y2068" i="4" s="1"/>
  <c r="X2068" i="4"/>
  <c r="H2068" i="4"/>
  <c r="U2067" i="4"/>
  <c r="I2068" i="4" s="1"/>
  <c r="K2068" i="4" s="1"/>
  <c r="L2068" i="4" l="1"/>
  <c r="M2068" i="4" l="1"/>
  <c r="O2068" i="4" s="1"/>
  <c r="Q2068" i="4" l="1"/>
  <c r="T2068" i="4" s="1"/>
  <c r="F2069" i="4" s="1"/>
  <c r="N2069" i="4" s="1"/>
  <c r="S2068" i="4"/>
  <c r="G2069" i="4" s="1"/>
  <c r="H2069" i="4" l="1"/>
  <c r="R2068" i="4"/>
  <c r="V2068" i="4" s="1"/>
  <c r="J2069" i="4" s="1"/>
  <c r="Y2069" i="4" s="1"/>
  <c r="X2069" i="4"/>
  <c r="U2068" i="4"/>
  <c r="I2069" i="4" s="1"/>
  <c r="K2069" i="4" s="1"/>
  <c r="L2069" i="4" l="1"/>
  <c r="M2069" i="4" l="1"/>
  <c r="O2069" i="4" s="1"/>
  <c r="Q2069" i="4" l="1"/>
  <c r="T2069" i="4" s="1"/>
  <c r="F2070" i="4" s="1"/>
  <c r="N2070" i="4" s="1"/>
  <c r="S2069" i="4"/>
  <c r="G2070" i="4" s="1"/>
  <c r="R2069" i="4" l="1"/>
  <c r="U2069" i="4" s="1"/>
  <c r="I2070" i="4" s="1"/>
  <c r="K2070" i="4" s="1"/>
  <c r="X2070" i="4"/>
  <c r="H2070" i="4"/>
  <c r="V2069" i="4" l="1"/>
  <c r="J2070" i="4" s="1"/>
  <c r="Y2070" i="4" s="1"/>
  <c r="L2070" i="4"/>
  <c r="M2070" i="4" s="1"/>
  <c r="O2070" i="4" s="1"/>
  <c r="S2070" i="4" l="1"/>
  <c r="G2071" i="4" s="1"/>
  <c r="Q2070" i="4"/>
  <c r="T2070" i="4" s="1"/>
  <c r="F2071" i="4" s="1"/>
  <c r="N2071" i="4" s="1"/>
  <c r="H2071" i="4" l="1"/>
  <c r="R2070" i="4"/>
  <c r="V2070" i="4" s="1"/>
  <c r="J2071" i="4" s="1"/>
  <c r="Y2071" i="4" s="1"/>
  <c r="X2071" i="4"/>
  <c r="U2070" i="4"/>
  <c r="I2071" i="4" s="1"/>
  <c r="K2071" i="4" s="1"/>
  <c r="L2071" i="4" l="1"/>
  <c r="M2071" i="4" s="1"/>
  <c r="O2071" i="4" s="1"/>
  <c r="S2071" i="4" s="1"/>
  <c r="Q2071" i="4" l="1"/>
  <c r="T2071" i="4" s="1"/>
  <c r="F2072" i="4" s="1"/>
  <c r="N2072" i="4" s="1"/>
  <c r="G2072" i="4"/>
  <c r="H2072" i="4" l="1"/>
  <c r="R2071" i="4"/>
  <c r="X2072" i="4"/>
  <c r="V2071" i="4" l="1"/>
  <c r="J2072" i="4" s="1"/>
  <c r="Y2072" i="4" s="1"/>
  <c r="U2071" i="4"/>
  <c r="I2072" i="4" s="1"/>
  <c r="K2072" i="4" s="1"/>
  <c r="L2072" i="4" l="1"/>
  <c r="M2072" i="4" s="1"/>
  <c r="O2072" i="4" s="1"/>
  <c r="S2072" i="4" s="1"/>
  <c r="G2073" i="4" l="1"/>
  <c r="Q2072" i="4"/>
  <c r="T2072" i="4" s="1"/>
  <c r="F2073" i="4" s="1"/>
  <c r="N2073" i="4" s="1"/>
  <c r="H2073" i="4" l="1"/>
  <c r="R2072" i="4"/>
  <c r="X2073" i="4"/>
  <c r="V2072" i="4" l="1"/>
  <c r="J2073" i="4" s="1"/>
  <c r="Y2073" i="4" s="1"/>
  <c r="U2072" i="4"/>
  <c r="I2073" i="4" s="1"/>
  <c r="K2073" i="4" s="1"/>
  <c r="L2073" i="4" l="1"/>
  <c r="M2073" i="4" l="1"/>
  <c r="O2073" i="4" s="1"/>
  <c r="S2073" i="4" l="1"/>
  <c r="G2074" i="4" s="1"/>
  <c r="Q2073" i="4"/>
  <c r="T2073" i="4" s="1"/>
  <c r="F2074" i="4" s="1"/>
  <c r="N2074" i="4" s="1"/>
  <c r="U2073" i="4"/>
  <c r="I2074" i="4" s="1"/>
  <c r="K2074" i="4" l="1"/>
  <c r="H2074" i="4"/>
  <c r="X2074" i="4"/>
  <c r="R2073" i="4"/>
  <c r="V2073" i="4" s="1"/>
  <c r="J2074" i="4" s="1"/>
  <c r="Y2074" i="4" s="1"/>
  <c r="L2074" i="4"/>
  <c r="M2074" i="4" l="1"/>
  <c r="O2074" i="4" s="1"/>
  <c r="S2074" i="4" l="1"/>
  <c r="G2075" i="4" s="1"/>
  <c r="Q2074" i="4"/>
  <c r="T2074" i="4" s="1"/>
  <c r="F2075" i="4" s="1"/>
  <c r="N2075" i="4" s="1"/>
  <c r="H2075" i="4" l="1"/>
  <c r="X2075" i="4"/>
  <c r="R2074" i="4"/>
  <c r="V2074" i="4" s="1"/>
  <c r="J2075" i="4" s="1"/>
  <c r="Y2075" i="4" s="1"/>
  <c r="U2074" i="4"/>
  <c r="I2075" i="4" s="1"/>
  <c r="K2075" i="4" s="1"/>
  <c r="L2075" i="4" l="1"/>
  <c r="M2075" i="4" l="1"/>
  <c r="O2075" i="4" s="1"/>
  <c r="S2075" i="4" s="1"/>
  <c r="Q2075" i="4" l="1"/>
  <c r="T2075" i="4" s="1"/>
  <c r="F2076" i="4" s="1"/>
  <c r="N2076" i="4" s="1"/>
  <c r="G2076" i="4"/>
  <c r="H2076" i="4" l="1"/>
  <c r="R2075" i="4"/>
  <c r="X2076" i="4"/>
  <c r="V2075" i="4" l="1"/>
  <c r="J2076" i="4" s="1"/>
  <c r="Y2076" i="4" s="1"/>
  <c r="U2075" i="4"/>
  <c r="I2076" i="4" s="1"/>
  <c r="K2076" i="4" s="1"/>
  <c r="L2076" i="4" l="1"/>
  <c r="M2076" i="4" s="1"/>
  <c r="O2076" i="4" s="1"/>
  <c r="S2076" i="4" s="1"/>
  <c r="Q2076" i="4" l="1"/>
  <c r="T2076" i="4" s="1"/>
  <c r="F2077" i="4" s="1"/>
  <c r="N2077" i="4" s="1"/>
  <c r="G2077" i="4"/>
  <c r="H2077" i="4" l="1"/>
  <c r="R2076" i="4"/>
  <c r="X2077" i="4"/>
  <c r="V2076" i="4" l="1"/>
  <c r="J2077" i="4" s="1"/>
  <c r="Y2077" i="4" s="1"/>
  <c r="U2076" i="4"/>
  <c r="I2077" i="4" s="1"/>
  <c r="K2077" i="4" s="1"/>
  <c r="L2077" i="4" l="1"/>
  <c r="M2077" i="4" s="1"/>
  <c r="O2077" i="4" s="1"/>
  <c r="S2077" i="4" s="1"/>
  <c r="Q2077" i="4" l="1"/>
  <c r="T2077" i="4" s="1"/>
  <c r="F2078" i="4" s="1"/>
  <c r="N2078" i="4" s="1"/>
  <c r="G2078" i="4"/>
  <c r="H2078" i="4" l="1"/>
  <c r="R2077" i="4"/>
  <c r="X2078" i="4"/>
  <c r="V2077" i="4" l="1"/>
  <c r="J2078" i="4" s="1"/>
  <c r="Y2078" i="4" s="1"/>
  <c r="U2077" i="4"/>
  <c r="I2078" i="4" s="1"/>
  <c r="K2078" i="4" s="1"/>
  <c r="L2078" i="4" l="1"/>
  <c r="M2078" i="4" l="1"/>
  <c r="O2078" i="4" s="1"/>
  <c r="Q2078" i="4" l="1"/>
  <c r="T2078" i="4" s="1"/>
  <c r="F2079" i="4" s="1"/>
  <c r="N2079" i="4" s="1"/>
  <c r="S2078" i="4"/>
  <c r="G2079" i="4" s="1"/>
  <c r="R2078" i="4" l="1"/>
  <c r="V2078" i="4" s="1"/>
  <c r="J2079" i="4" s="1"/>
  <c r="Y2079" i="4" s="1"/>
  <c r="H2079" i="4"/>
  <c r="X2079" i="4"/>
  <c r="U2078" i="4"/>
  <c r="I2079" i="4" s="1"/>
  <c r="K2079" i="4" s="1"/>
  <c r="L2079" i="4" l="1"/>
  <c r="M2079" i="4" s="1"/>
  <c r="O2079" i="4" s="1"/>
  <c r="S2079" i="4" s="1"/>
  <c r="G2080" i="4" l="1"/>
  <c r="Q2079" i="4"/>
  <c r="T2079" i="4" s="1"/>
  <c r="F2080" i="4" s="1"/>
  <c r="N2080" i="4" s="1"/>
  <c r="H2080" i="4" l="1"/>
  <c r="R2079" i="4"/>
  <c r="X2080" i="4"/>
  <c r="V2079" i="4" l="1"/>
  <c r="J2080" i="4" s="1"/>
  <c r="Y2080" i="4" s="1"/>
  <c r="U2079" i="4"/>
  <c r="I2080" i="4" s="1"/>
  <c r="K2080" i="4" s="1"/>
  <c r="L2080" i="4" l="1"/>
  <c r="M2080" i="4" s="1"/>
  <c r="O2080" i="4" s="1"/>
  <c r="S2080" i="4" s="1"/>
  <c r="Q2080" i="4" l="1"/>
  <c r="T2080" i="4" s="1"/>
  <c r="F2081" i="4" s="1"/>
  <c r="N2081" i="4" s="1"/>
  <c r="G2081" i="4"/>
  <c r="H2081" i="4" l="1"/>
  <c r="R2080" i="4"/>
  <c r="X2081" i="4"/>
  <c r="V2080" i="4" l="1"/>
  <c r="J2081" i="4" s="1"/>
  <c r="Y2081" i="4" s="1"/>
  <c r="U2080" i="4"/>
  <c r="I2081" i="4" s="1"/>
  <c r="K2081" i="4" s="1"/>
  <c r="L2081" i="4" l="1"/>
  <c r="M2081" i="4" l="1"/>
  <c r="O2081" i="4" s="1"/>
  <c r="S2081" i="4" l="1"/>
  <c r="G2082" i="4" s="1"/>
  <c r="Q2081" i="4"/>
  <c r="T2081" i="4" s="1"/>
  <c r="F2082" i="4" s="1"/>
  <c r="N2082" i="4" s="1"/>
  <c r="H2082" i="4" l="1"/>
  <c r="X2082" i="4"/>
  <c r="R2081" i="4"/>
  <c r="V2081" i="4" s="1"/>
  <c r="J2082" i="4" s="1"/>
  <c r="Y2082" i="4" s="1"/>
  <c r="U2081" i="4"/>
  <c r="I2082" i="4" s="1"/>
  <c r="K2082" i="4" s="1"/>
  <c r="L2082" i="4" l="1"/>
  <c r="M2082" i="4" s="1"/>
  <c r="O2082" i="4" s="1"/>
  <c r="S2082" i="4" s="1"/>
  <c r="Q2082" i="4" l="1"/>
  <c r="T2082" i="4" s="1"/>
  <c r="F2083" i="4" s="1"/>
  <c r="N2083" i="4" s="1"/>
  <c r="G2083" i="4"/>
  <c r="H2083" i="4" l="1"/>
  <c r="R2082" i="4"/>
  <c r="X2083" i="4"/>
  <c r="V2082" i="4" l="1"/>
  <c r="J2083" i="4" s="1"/>
  <c r="Y2083" i="4" s="1"/>
  <c r="U2082" i="4"/>
  <c r="I2083" i="4" s="1"/>
  <c r="K2083" i="4" s="1"/>
  <c r="L2083" i="4" l="1"/>
  <c r="M2083" i="4" l="1"/>
  <c r="O2083" i="4" s="1"/>
  <c r="Q2083" i="4" l="1"/>
  <c r="T2083" i="4" s="1"/>
  <c r="F2084" i="4" s="1"/>
  <c r="N2084" i="4" s="1"/>
  <c r="S2083" i="4"/>
  <c r="G2084" i="4" s="1"/>
  <c r="H2084" i="4" l="1"/>
  <c r="X2084" i="4"/>
  <c r="R2083" i="4"/>
  <c r="U2083" i="4" s="1"/>
  <c r="I2084" i="4" s="1"/>
  <c r="K2084" i="4" s="1"/>
  <c r="V2083" i="4" l="1"/>
  <c r="J2084" i="4" s="1"/>
  <c r="Y2084" i="4" s="1"/>
  <c r="L2084" i="4"/>
  <c r="M2084" i="4" s="1"/>
  <c r="O2084" i="4" s="1"/>
  <c r="S2084" i="4" l="1"/>
  <c r="G2085" i="4" s="1"/>
  <c r="Q2084" i="4"/>
  <c r="T2084" i="4" s="1"/>
  <c r="F2085" i="4" s="1"/>
  <c r="N2085" i="4" s="1"/>
  <c r="H2085" i="4" l="1"/>
  <c r="R2084" i="4"/>
  <c r="V2084" i="4" s="1"/>
  <c r="J2085" i="4" s="1"/>
  <c r="Y2085" i="4" s="1"/>
  <c r="X2085" i="4"/>
  <c r="U2084" i="4"/>
  <c r="I2085" i="4" s="1"/>
  <c r="K2085" i="4" s="1"/>
  <c r="L2085" i="4" l="1"/>
  <c r="M2085" i="4" s="1"/>
  <c r="O2085" i="4" s="1"/>
  <c r="S2085" i="4" s="1"/>
  <c r="Q2085" i="4" l="1"/>
  <c r="T2085" i="4" s="1"/>
  <c r="F2086" i="4" s="1"/>
  <c r="N2086" i="4" s="1"/>
  <c r="G2086" i="4"/>
  <c r="H2086" i="4" l="1"/>
  <c r="R2085" i="4"/>
  <c r="X2086" i="4"/>
  <c r="V2085" i="4" l="1"/>
  <c r="J2086" i="4" s="1"/>
  <c r="Y2086" i="4" s="1"/>
  <c r="U2085" i="4"/>
  <c r="I2086" i="4" s="1"/>
  <c r="K2086" i="4" s="1"/>
  <c r="L2086" i="4" l="1"/>
  <c r="M2086" i="4" s="1"/>
  <c r="O2086" i="4" s="1"/>
  <c r="S2086" i="4" s="1"/>
  <c r="Q2086" i="4" l="1"/>
  <c r="T2086" i="4" s="1"/>
  <c r="F2087" i="4" s="1"/>
  <c r="N2087" i="4" s="1"/>
  <c r="G2087" i="4"/>
  <c r="H2087" i="4" l="1"/>
  <c r="R2086" i="4"/>
  <c r="X2087" i="4"/>
  <c r="V2086" i="4" l="1"/>
  <c r="J2087" i="4" s="1"/>
  <c r="Y2087" i="4" s="1"/>
  <c r="U2086" i="4"/>
  <c r="I2087" i="4" s="1"/>
  <c r="K2087" i="4" s="1"/>
  <c r="L2087" i="4" l="1"/>
  <c r="M2087" i="4" s="1"/>
  <c r="O2087" i="4" s="1"/>
  <c r="S2087" i="4" s="1"/>
  <c r="Q2087" i="4" l="1"/>
  <c r="T2087" i="4" s="1"/>
  <c r="F2088" i="4" s="1"/>
  <c r="N2088" i="4" s="1"/>
  <c r="G2088" i="4"/>
  <c r="H2088" i="4" l="1"/>
  <c r="R2087" i="4"/>
  <c r="X2088" i="4"/>
  <c r="V2087" i="4" l="1"/>
  <c r="J2088" i="4" s="1"/>
  <c r="Y2088" i="4" s="1"/>
  <c r="U2087" i="4"/>
  <c r="I2088" i="4" s="1"/>
  <c r="K2088" i="4" s="1"/>
  <c r="L2088" i="4" l="1"/>
  <c r="M2088" i="4" l="1"/>
  <c r="O2088" i="4" s="1"/>
  <c r="Q2088" i="4" l="1"/>
  <c r="T2088" i="4" s="1"/>
  <c r="F2089" i="4" s="1"/>
  <c r="N2089" i="4" s="1"/>
  <c r="S2088" i="4"/>
  <c r="G2089" i="4" s="1"/>
  <c r="X2089" i="4" l="1"/>
  <c r="H2089" i="4"/>
  <c r="R2088" i="4"/>
  <c r="V2088" i="4" s="1"/>
  <c r="J2089" i="4" s="1"/>
  <c r="Y2089" i="4" s="1"/>
  <c r="U2088" i="4"/>
  <c r="I2089" i="4" s="1"/>
  <c r="K2089" i="4" s="1"/>
  <c r="L2089" i="4" l="1"/>
  <c r="M2089" i="4" s="1"/>
  <c r="O2089" i="4" s="1"/>
  <c r="S2089" i="4" s="1"/>
  <c r="Q2089" i="4" l="1"/>
  <c r="T2089" i="4" s="1"/>
  <c r="F2090" i="4" s="1"/>
  <c r="N2090" i="4" s="1"/>
  <c r="G2090" i="4"/>
  <c r="H2090" i="4" l="1"/>
  <c r="R2089" i="4"/>
  <c r="X2090" i="4"/>
  <c r="V2089" i="4" l="1"/>
  <c r="J2090" i="4" s="1"/>
  <c r="Y2090" i="4" s="1"/>
  <c r="U2089" i="4"/>
  <c r="I2090" i="4" s="1"/>
  <c r="K2090" i="4" s="1"/>
  <c r="L2090" i="4" l="1"/>
  <c r="M2090" i="4" l="1"/>
  <c r="O2090" i="4" s="1"/>
  <c r="S2090" i="4" s="1"/>
  <c r="G2091" i="4" l="1"/>
  <c r="Q2090" i="4"/>
  <c r="T2090" i="4" s="1"/>
  <c r="F2091" i="4" s="1"/>
  <c r="N2091" i="4" s="1"/>
  <c r="H2091" i="4" l="1"/>
  <c r="X2091" i="4"/>
  <c r="R2090" i="4"/>
  <c r="V2090" i="4" l="1"/>
  <c r="J2091" i="4" s="1"/>
  <c r="Y2091" i="4" s="1"/>
  <c r="U2090" i="4"/>
  <c r="I2091" i="4" s="1"/>
  <c r="K2091" i="4" s="1"/>
  <c r="L2091" i="4" l="1"/>
  <c r="M2091" i="4" s="1"/>
  <c r="O2091" i="4" s="1"/>
  <c r="S2091" i="4" s="1"/>
  <c r="Q2091" i="4" l="1"/>
  <c r="T2091" i="4" s="1"/>
  <c r="F2092" i="4" s="1"/>
  <c r="N2092" i="4" s="1"/>
  <c r="G2092" i="4"/>
  <c r="H2092" i="4" l="1"/>
  <c r="R2091" i="4"/>
  <c r="V2091" i="4" s="1"/>
  <c r="J2092" i="4" s="1"/>
  <c r="Y2092" i="4" s="1"/>
  <c r="U2091" i="4"/>
  <c r="I2092" i="4" s="1"/>
  <c r="K2092" i="4" s="1"/>
  <c r="X2092" i="4"/>
  <c r="L2092" i="4" l="1"/>
  <c r="M2092" i="4" s="1"/>
  <c r="O2092" i="4" s="1"/>
  <c r="S2092" i="4" s="1"/>
  <c r="G2093" i="4" l="1"/>
  <c r="Q2092" i="4"/>
  <c r="T2092" i="4" s="1"/>
  <c r="F2093" i="4" s="1"/>
  <c r="N2093" i="4" s="1"/>
  <c r="H2093" i="4" l="1"/>
  <c r="R2092" i="4"/>
  <c r="X2093" i="4"/>
  <c r="V2092" i="4" l="1"/>
  <c r="J2093" i="4" s="1"/>
  <c r="Y2093" i="4" s="1"/>
  <c r="U2092" i="4"/>
  <c r="I2093" i="4" s="1"/>
  <c r="K2093" i="4" s="1"/>
  <c r="L2093" i="4" l="1"/>
  <c r="M2093" i="4" l="1"/>
  <c r="O2093" i="4" s="1"/>
  <c r="S2093" i="4" l="1"/>
  <c r="G2094" i="4" s="1"/>
  <c r="Q2093" i="4"/>
  <c r="T2093" i="4" s="1"/>
  <c r="F2094" i="4" s="1"/>
  <c r="N2094" i="4" s="1"/>
  <c r="H2094" i="4" l="1"/>
  <c r="X2094" i="4"/>
  <c r="R2093" i="4"/>
  <c r="V2093" i="4" s="1"/>
  <c r="J2094" i="4" s="1"/>
  <c r="Y2094" i="4" s="1"/>
  <c r="U2093" i="4"/>
  <c r="I2094" i="4" s="1"/>
  <c r="K2094" i="4" s="1"/>
  <c r="L2094" i="4" l="1"/>
  <c r="M2094" i="4" s="1"/>
  <c r="O2094" i="4" s="1"/>
  <c r="S2094" i="4" s="1"/>
  <c r="G2095" i="4" l="1"/>
  <c r="Q2094" i="4"/>
  <c r="T2094" i="4" s="1"/>
  <c r="F2095" i="4" s="1"/>
  <c r="N2095" i="4" s="1"/>
  <c r="H2095" i="4" l="1"/>
  <c r="R2094" i="4"/>
  <c r="X2095" i="4"/>
  <c r="V2094" i="4" l="1"/>
  <c r="J2095" i="4" s="1"/>
  <c r="Y2095" i="4" s="1"/>
  <c r="U2094" i="4"/>
  <c r="I2095" i="4" s="1"/>
  <c r="K2095" i="4" s="1"/>
  <c r="L2095" i="4" l="1"/>
  <c r="M2095" i="4" s="1"/>
  <c r="O2095" i="4" s="1"/>
  <c r="S2095" i="4" s="1"/>
  <c r="G2096" i="4" l="1"/>
  <c r="Q2095" i="4"/>
  <c r="T2095" i="4" s="1"/>
  <c r="F2096" i="4" s="1"/>
  <c r="N2096" i="4" s="1"/>
  <c r="H2096" i="4" l="1"/>
  <c r="R2095" i="4"/>
  <c r="X2096" i="4"/>
  <c r="V2095" i="4" l="1"/>
  <c r="J2096" i="4" s="1"/>
  <c r="Y2096" i="4" s="1"/>
  <c r="U2095" i="4"/>
  <c r="I2096" i="4" s="1"/>
  <c r="K2096" i="4" s="1"/>
  <c r="L2096" i="4" l="1"/>
  <c r="M2096" i="4" s="1"/>
  <c r="O2096" i="4" s="1"/>
  <c r="S2096" i="4" s="1"/>
  <c r="G2097" i="4" l="1"/>
  <c r="Q2096" i="4"/>
  <c r="T2096" i="4" s="1"/>
  <c r="F2097" i="4" s="1"/>
  <c r="N2097" i="4" s="1"/>
  <c r="H2097" i="4" l="1"/>
  <c r="R2096" i="4"/>
  <c r="V2096" i="4" s="1"/>
  <c r="J2097" i="4" s="1"/>
  <c r="Y2097" i="4" s="1"/>
  <c r="X2097" i="4"/>
  <c r="U2096" i="4"/>
  <c r="I2097" i="4" s="1"/>
  <c r="K2097" i="4" s="1"/>
  <c r="L2097" i="4" l="1"/>
  <c r="M2097" i="4" l="1"/>
  <c r="O2097" i="4" s="1"/>
  <c r="S2097" i="4" l="1"/>
  <c r="G2098" i="4" s="1"/>
  <c r="Q2097" i="4"/>
  <c r="T2097" i="4" s="1"/>
  <c r="F2098" i="4" s="1"/>
  <c r="N2098" i="4" s="1"/>
  <c r="H2098" i="4" l="1"/>
  <c r="X2098" i="4"/>
  <c r="R2097" i="4"/>
  <c r="U2097" i="4" s="1"/>
  <c r="I2098" i="4" s="1"/>
  <c r="K2098" i="4" s="1"/>
  <c r="V2097" i="4" l="1"/>
  <c r="J2098" i="4" s="1"/>
  <c r="Y2098" i="4" s="1"/>
  <c r="L2098" i="4"/>
  <c r="M2098" i="4" l="1"/>
  <c r="O2098" i="4" s="1"/>
  <c r="S2098" i="4" s="1"/>
  <c r="Q2098" i="4" l="1"/>
  <c r="T2098" i="4" s="1"/>
  <c r="F2099" i="4" s="1"/>
  <c r="N2099" i="4" s="1"/>
  <c r="G2099" i="4"/>
  <c r="H2099" i="4" l="1"/>
  <c r="R2098" i="4"/>
  <c r="V2098" i="4" s="1"/>
  <c r="J2099" i="4" s="1"/>
  <c r="Y2099" i="4" s="1"/>
  <c r="U2098" i="4"/>
  <c r="I2099" i="4" s="1"/>
  <c r="K2099" i="4" s="1"/>
  <c r="X2099" i="4"/>
  <c r="L2099" i="4" l="1"/>
  <c r="M2099" i="4" s="1"/>
  <c r="O2099" i="4" s="1"/>
  <c r="S2099" i="4" s="1"/>
  <c r="G2100" i="4" l="1"/>
  <c r="Q2099" i="4"/>
  <c r="T2099" i="4" s="1"/>
  <c r="F2100" i="4" s="1"/>
  <c r="N2100" i="4" s="1"/>
  <c r="H2100" i="4" l="1"/>
  <c r="X2100" i="4"/>
  <c r="R2099" i="4"/>
  <c r="V2099" i="4" l="1"/>
  <c r="J2100" i="4" s="1"/>
  <c r="Y2100" i="4" s="1"/>
  <c r="U2099" i="4"/>
  <c r="I2100" i="4" s="1"/>
  <c r="K2100" i="4" s="1"/>
  <c r="L2100" i="4" l="1"/>
  <c r="M2100" i="4" l="1"/>
  <c r="O2100" i="4" s="1"/>
  <c r="Q2100" i="4" l="1"/>
  <c r="T2100" i="4" s="1"/>
  <c r="F2101" i="4" s="1"/>
  <c r="N2101" i="4" s="1"/>
  <c r="S2100" i="4"/>
  <c r="G2101" i="4" s="1"/>
  <c r="R2100" i="4" l="1"/>
  <c r="V2100" i="4" s="1"/>
  <c r="J2101" i="4" s="1"/>
  <c r="Y2101" i="4" s="1"/>
  <c r="X2101" i="4"/>
  <c r="H2101" i="4"/>
  <c r="U2100" i="4"/>
  <c r="I2101" i="4" s="1"/>
  <c r="K2101" i="4" s="1"/>
  <c r="L2101" i="4" l="1"/>
  <c r="M2101" i="4" s="1"/>
  <c r="O2101" i="4" s="1"/>
  <c r="S2101" i="4" s="1"/>
  <c r="G2102" i="4" l="1"/>
  <c r="Q2101" i="4"/>
  <c r="T2101" i="4" s="1"/>
  <c r="F2102" i="4" s="1"/>
  <c r="N2102" i="4" s="1"/>
  <c r="H2102" i="4" l="1"/>
  <c r="X2102" i="4"/>
  <c r="R2101" i="4"/>
  <c r="V2101" i="4" l="1"/>
  <c r="J2102" i="4" s="1"/>
  <c r="Y2102" i="4" s="1"/>
  <c r="U2101" i="4"/>
  <c r="I2102" i="4" s="1"/>
  <c r="K2102" i="4" s="1"/>
  <c r="L2102" i="4" l="1"/>
  <c r="M2102" i="4" s="1"/>
  <c r="O2102" i="4" s="1"/>
  <c r="S2102" i="4" s="1"/>
  <c r="Q2102" i="4" l="1"/>
  <c r="T2102" i="4" s="1"/>
  <c r="F2103" i="4" s="1"/>
  <c r="N2103" i="4" s="1"/>
  <c r="G2103" i="4"/>
  <c r="H2103" i="4" l="1"/>
  <c r="R2102" i="4"/>
  <c r="X2103" i="4"/>
  <c r="V2102" i="4" l="1"/>
  <c r="J2103" i="4" s="1"/>
  <c r="Y2103" i="4" s="1"/>
  <c r="U2102" i="4"/>
  <c r="I2103" i="4" s="1"/>
  <c r="K2103" i="4" s="1"/>
  <c r="L2103" i="4" l="1"/>
  <c r="M2103" i="4" s="1"/>
  <c r="O2103" i="4" s="1"/>
  <c r="S2103" i="4" s="1"/>
  <c r="Q2103" i="4" l="1"/>
  <c r="T2103" i="4" s="1"/>
  <c r="F2104" i="4" s="1"/>
  <c r="N2104" i="4" s="1"/>
  <c r="G2104" i="4"/>
  <c r="H2104" i="4" l="1"/>
  <c r="R2103" i="4"/>
  <c r="U2103" i="4" s="1"/>
  <c r="I2104" i="4" s="1"/>
  <c r="K2104" i="4" s="1"/>
  <c r="X2104" i="4"/>
  <c r="V2103" i="4" l="1"/>
  <c r="J2104" i="4" s="1"/>
  <c r="Y2104" i="4" s="1"/>
  <c r="L2104" i="4"/>
  <c r="M2104" i="4" l="1"/>
  <c r="O2104" i="4" s="1"/>
  <c r="Q2104" i="4" l="1"/>
  <c r="T2104" i="4" s="1"/>
  <c r="F2105" i="4" s="1"/>
  <c r="N2105" i="4" s="1"/>
  <c r="S2104" i="4"/>
  <c r="G2105" i="4" s="1"/>
  <c r="U2104" i="4"/>
  <c r="I2105" i="4" s="1"/>
  <c r="K2105" i="4" l="1"/>
  <c r="R2104" i="4"/>
  <c r="V2104" i="4" s="1"/>
  <c r="J2105" i="4" s="1"/>
  <c r="Y2105" i="4" s="1"/>
  <c r="X2105" i="4"/>
  <c r="H2105" i="4"/>
  <c r="L2105" i="4"/>
  <c r="M2105" i="4" l="1"/>
  <c r="O2105" i="4" s="1"/>
  <c r="Q2105" i="4" l="1"/>
  <c r="T2105" i="4" s="1"/>
  <c r="F2106" i="4" s="1"/>
  <c r="N2106" i="4" s="1"/>
  <c r="S2105" i="4"/>
  <c r="G2106" i="4" s="1"/>
  <c r="X2106" i="4" l="1"/>
  <c r="R2105" i="4"/>
  <c r="V2105" i="4" s="1"/>
  <c r="J2106" i="4" s="1"/>
  <c r="Y2106" i="4" s="1"/>
  <c r="H2106" i="4"/>
  <c r="U2105" i="4"/>
  <c r="I2106" i="4" s="1"/>
  <c r="K2106" i="4" s="1"/>
  <c r="L2106" i="4" l="1"/>
  <c r="M2106" i="4" l="1"/>
  <c r="O2106" i="4" s="1"/>
  <c r="S2106" i="4" l="1"/>
  <c r="G2107" i="4" s="1"/>
  <c r="Q2106" i="4"/>
  <c r="T2106" i="4" s="1"/>
  <c r="F2107" i="4" s="1"/>
  <c r="N2107" i="4" s="1"/>
  <c r="H2107" i="4" l="1"/>
  <c r="X2107" i="4"/>
  <c r="R2106" i="4"/>
  <c r="U2106" i="4" s="1"/>
  <c r="I2107" i="4" s="1"/>
  <c r="K2107" i="4" s="1"/>
  <c r="V2106" i="4" l="1"/>
  <c r="J2107" i="4" s="1"/>
  <c r="Y2107" i="4" s="1"/>
  <c r="L2107" i="4"/>
  <c r="M2107" i="4" l="1"/>
  <c r="O2107" i="4" s="1"/>
  <c r="Q2107" i="4" l="1"/>
  <c r="T2107" i="4" s="1"/>
  <c r="F2108" i="4" s="1"/>
  <c r="N2108" i="4" s="1"/>
  <c r="S2107" i="4"/>
  <c r="G2108" i="4" s="1"/>
  <c r="R2107" i="4" l="1"/>
  <c r="U2107" i="4" s="1"/>
  <c r="I2108" i="4" s="1"/>
  <c r="K2108" i="4" s="1"/>
  <c r="X2108" i="4"/>
  <c r="H2108" i="4"/>
  <c r="L2108" i="4" l="1"/>
  <c r="M2108" i="4" s="1"/>
  <c r="O2108" i="4" s="1"/>
  <c r="S2108" i="4" s="1"/>
  <c r="G2109" i="4" s="1"/>
  <c r="V2107" i="4"/>
  <c r="J2108" i="4" s="1"/>
  <c r="Y2108" i="4" s="1"/>
  <c r="Q2108" i="4" l="1"/>
  <c r="T2108" i="4" s="1"/>
  <c r="F2109" i="4" s="1"/>
  <c r="N2109" i="4" s="1"/>
  <c r="U2108" i="4"/>
  <c r="I2109" i="4" s="1"/>
  <c r="X2109" i="4" l="1"/>
  <c r="K2109" i="4"/>
  <c r="R2108" i="4"/>
  <c r="V2108" i="4" s="1"/>
  <c r="J2109" i="4" s="1"/>
  <c r="Y2109" i="4" s="1"/>
  <c r="H2109" i="4"/>
  <c r="L2109" i="4"/>
  <c r="M2109" i="4" l="1"/>
  <c r="O2109" i="4" s="1"/>
  <c r="S2109" i="4" s="1"/>
  <c r="Q2109" i="4" l="1"/>
  <c r="T2109" i="4" s="1"/>
  <c r="F2110" i="4" s="1"/>
  <c r="N2110" i="4" s="1"/>
  <c r="G2110" i="4"/>
  <c r="H2110" i="4" l="1"/>
  <c r="R2109" i="4"/>
  <c r="X2110" i="4"/>
  <c r="V2109" i="4" l="1"/>
  <c r="J2110" i="4" s="1"/>
  <c r="Y2110" i="4" s="1"/>
  <c r="U2109" i="4"/>
  <c r="I2110" i="4" s="1"/>
  <c r="K2110" i="4" s="1"/>
  <c r="L2110" i="4" l="1"/>
  <c r="M2110" i="4" l="1"/>
  <c r="O2110" i="4" s="1"/>
  <c r="Q2110" i="4" l="1"/>
  <c r="T2110" i="4" s="1"/>
  <c r="F2111" i="4" s="1"/>
  <c r="N2111" i="4" s="1"/>
  <c r="S2110" i="4"/>
  <c r="G2111" i="4" s="1"/>
  <c r="H2111" i="4" l="1"/>
  <c r="R2110" i="4"/>
  <c r="V2110" i="4" s="1"/>
  <c r="J2111" i="4" s="1"/>
  <c r="Y2111" i="4" s="1"/>
  <c r="X2111" i="4"/>
  <c r="U2110" i="4"/>
  <c r="I2111" i="4" s="1"/>
  <c r="K2111" i="4" s="1"/>
  <c r="L2111" i="4" l="1"/>
  <c r="M2111" i="4" l="1"/>
  <c r="O2111" i="4" s="1"/>
  <c r="S2111" i="4" l="1"/>
  <c r="G2112" i="4" s="1"/>
  <c r="Q2111" i="4"/>
  <c r="T2111" i="4" s="1"/>
  <c r="F2112" i="4" s="1"/>
  <c r="N2112" i="4" s="1"/>
  <c r="H2112" i="4" l="1"/>
  <c r="X2112" i="4"/>
  <c r="R2111" i="4"/>
  <c r="U2111" i="4" l="1"/>
  <c r="I2112" i="4" s="1"/>
  <c r="V2111" i="4"/>
  <c r="J2112" i="4" s="1"/>
  <c r="Y2112" i="4" s="1"/>
  <c r="L2112" i="4" l="1"/>
  <c r="K2112" i="4"/>
  <c r="U2112" i="4"/>
  <c r="I2113" i="4" s="1"/>
  <c r="M2112" i="4" l="1"/>
  <c r="O2112" i="4" s="1"/>
  <c r="Q2112" i="4" s="1"/>
  <c r="T2112" i="4" s="1"/>
  <c r="F2113" i="4" s="1"/>
  <c r="N2113" i="4" s="1"/>
  <c r="L2113" i="4"/>
  <c r="S2112" i="4" l="1"/>
  <c r="G2113" i="4" s="1"/>
  <c r="X2113" i="4" s="1"/>
  <c r="R2112" i="4"/>
  <c r="V2112" i="4" s="1"/>
  <c r="J2113" i="4" s="1"/>
  <c r="K2113" i="4"/>
  <c r="M2113" i="4" s="1"/>
  <c r="O2113" i="4" s="1"/>
  <c r="H2113" i="4"/>
  <c r="Y2113" i="4" l="1"/>
  <c r="S2113" i="4"/>
  <c r="G2114" i="4" s="1"/>
  <c r="Q2113" i="4"/>
  <c r="T2113" i="4" s="1"/>
  <c r="F2114" i="4" s="1"/>
  <c r="N2114" i="4" s="1"/>
  <c r="U2113" i="4"/>
  <c r="I2114" i="4" s="1"/>
  <c r="X2114" i="4" l="1"/>
  <c r="H2114" i="4"/>
  <c r="K2114" i="4"/>
  <c r="R2113" i="4"/>
  <c r="V2113" i="4" s="1"/>
  <c r="J2114" i="4" s="1"/>
  <c r="Y2114" i="4" s="1"/>
  <c r="L2114" i="4"/>
  <c r="M2114" i="4" l="1"/>
  <c r="O2114" i="4" s="1"/>
  <c r="S2114" i="4" s="1"/>
  <c r="Q2114" i="4" l="1"/>
  <c r="T2114" i="4" s="1"/>
  <c r="F2115" i="4" s="1"/>
  <c r="N2115" i="4" s="1"/>
  <c r="G2115" i="4"/>
  <c r="H2115" i="4" l="1"/>
  <c r="R2114" i="4"/>
  <c r="V2114" i="4" s="1"/>
  <c r="J2115" i="4" s="1"/>
  <c r="Y2115" i="4" s="1"/>
  <c r="U2114" i="4"/>
  <c r="I2115" i="4" s="1"/>
  <c r="K2115" i="4" s="1"/>
  <c r="X2115" i="4"/>
  <c r="L2115" i="4" l="1"/>
  <c r="M2115" i="4" l="1"/>
  <c r="O2115" i="4" s="1"/>
  <c r="S2115" i="4" s="1"/>
  <c r="G2116" i="4" l="1"/>
  <c r="Q2115" i="4"/>
  <c r="T2115" i="4" s="1"/>
  <c r="F2116" i="4" s="1"/>
  <c r="N2116" i="4" s="1"/>
  <c r="H2116" i="4" l="1"/>
  <c r="X2116" i="4"/>
  <c r="R2115" i="4"/>
  <c r="V2115" i="4" l="1"/>
  <c r="J2116" i="4" s="1"/>
  <c r="Y2116" i="4" s="1"/>
  <c r="U2115" i="4"/>
  <c r="I2116" i="4" s="1"/>
  <c r="K2116" i="4" s="1"/>
  <c r="L2116" i="4" l="1"/>
  <c r="M2116" i="4" s="1"/>
  <c r="O2116" i="4" s="1"/>
  <c r="S2116" i="4" s="1"/>
  <c r="Q2116" i="4" l="1"/>
  <c r="T2116" i="4" s="1"/>
  <c r="F2117" i="4" s="1"/>
  <c r="N2117" i="4" s="1"/>
  <c r="G2117" i="4"/>
  <c r="H2117" i="4" l="1"/>
  <c r="R2116" i="4"/>
  <c r="X2117" i="4"/>
  <c r="V2116" i="4" l="1"/>
  <c r="J2117" i="4" s="1"/>
  <c r="Y2117" i="4" s="1"/>
  <c r="U2116" i="4"/>
  <c r="I2117" i="4" s="1"/>
  <c r="K2117" i="4" s="1"/>
  <c r="L2117" i="4" l="1"/>
  <c r="M2117" i="4" l="1"/>
  <c r="O2117" i="4" s="1"/>
  <c r="Q2117" i="4" l="1"/>
  <c r="T2117" i="4" s="1"/>
  <c r="F2118" i="4" s="1"/>
  <c r="N2118" i="4" s="1"/>
  <c r="S2117" i="4"/>
  <c r="G2118" i="4" s="1"/>
  <c r="U2117" i="4"/>
  <c r="I2118" i="4" s="1"/>
  <c r="X2118" i="4" l="1"/>
  <c r="R2117" i="4"/>
  <c r="V2117" i="4" s="1"/>
  <c r="J2118" i="4" s="1"/>
  <c r="Y2118" i="4" s="1"/>
  <c r="K2118" i="4"/>
  <c r="H2118" i="4"/>
  <c r="L2118" i="4"/>
  <c r="M2118" i="4" l="1"/>
  <c r="O2118" i="4" s="1"/>
  <c r="S2118" i="4" s="1"/>
  <c r="Q2118" i="4" l="1"/>
  <c r="T2118" i="4" s="1"/>
  <c r="F2119" i="4" s="1"/>
  <c r="N2119" i="4" s="1"/>
  <c r="G2119" i="4"/>
  <c r="H2119" i="4" l="1"/>
  <c r="R2118" i="4"/>
  <c r="V2118" i="4" s="1"/>
  <c r="J2119" i="4" s="1"/>
  <c r="Y2119" i="4" s="1"/>
  <c r="U2118" i="4"/>
  <c r="I2119" i="4" s="1"/>
  <c r="K2119" i="4" s="1"/>
  <c r="X2119" i="4"/>
  <c r="L2119" i="4" l="1"/>
  <c r="M2119" i="4" l="1"/>
  <c r="O2119" i="4" s="1"/>
  <c r="S2119" i="4" l="1"/>
  <c r="G2120" i="4" s="1"/>
  <c r="Q2119" i="4"/>
  <c r="T2119" i="4" s="1"/>
  <c r="F2120" i="4" s="1"/>
  <c r="N2120" i="4" s="1"/>
  <c r="U2119" i="4"/>
  <c r="I2120" i="4" s="1"/>
  <c r="X2120" i="4" l="1"/>
  <c r="K2120" i="4"/>
  <c r="H2120" i="4"/>
  <c r="R2119" i="4"/>
  <c r="V2119" i="4" s="1"/>
  <c r="J2120" i="4" s="1"/>
  <c r="Y2120" i="4" s="1"/>
  <c r="L2120" i="4"/>
  <c r="M2120" i="4" l="1"/>
  <c r="O2120" i="4" s="1"/>
  <c r="Q2120" i="4" s="1"/>
  <c r="T2120" i="4" s="1"/>
  <c r="F2121" i="4" s="1"/>
  <c r="N2121" i="4" s="1"/>
  <c r="S2120" i="4" l="1"/>
  <c r="G2121" i="4" s="1"/>
  <c r="X2121" i="4" s="1"/>
  <c r="H2121" i="4"/>
  <c r="R2120" i="4"/>
  <c r="U2120" i="4" s="1"/>
  <c r="I2121" i="4" s="1"/>
  <c r="K2121" i="4" s="1"/>
  <c r="V2120" i="4" l="1"/>
  <c r="J2121" i="4" s="1"/>
  <c r="Y2121" i="4" s="1"/>
  <c r="L2121" i="4"/>
  <c r="M2121" i="4" l="1"/>
  <c r="O2121" i="4" s="1"/>
  <c r="Q2121" i="4" l="1"/>
  <c r="T2121" i="4" s="1"/>
  <c r="F2122" i="4" s="1"/>
  <c r="N2122" i="4" s="1"/>
  <c r="S2121" i="4"/>
  <c r="G2122" i="4" s="1"/>
  <c r="R2121" i="4" l="1"/>
  <c r="V2121" i="4" s="1"/>
  <c r="J2122" i="4" s="1"/>
  <c r="Y2122" i="4" s="1"/>
  <c r="H2122" i="4"/>
  <c r="X2122" i="4"/>
  <c r="U2121" i="4"/>
  <c r="I2122" i="4" s="1"/>
  <c r="K2122" i="4" s="1"/>
  <c r="L2122" i="4" l="1"/>
  <c r="M2122" i="4" s="1"/>
  <c r="O2122" i="4" s="1"/>
  <c r="S2122" i="4" s="1"/>
  <c r="Q2122" i="4" l="1"/>
  <c r="T2122" i="4" s="1"/>
  <c r="F2123" i="4" s="1"/>
  <c r="N2123" i="4" s="1"/>
  <c r="G2123" i="4"/>
  <c r="H2123" i="4" l="1"/>
  <c r="R2122" i="4"/>
  <c r="X2123" i="4"/>
  <c r="V2122" i="4" l="1"/>
  <c r="J2123" i="4" s="1"/>
  <c r="Y2123" i="4" s="1"/>
  <c r="U2122" i="4"/>
  <c r="I2123" i="4" s="1"/>
  <c r="K2123" i="4" s="1"/>
  <c r="L2123" i="4" l="1"/>
  <c r="M2123" i="4" s="1"/>
  <c r="O2123" i="4" s="1"/>
  <c r="S2123" i="4" s="1"/>
  <c r="Q2123" i="4" l="1"/>
  <c r="T2123" i="4" s="1"/>
  <c r="F2124" i="4" s="1"/>
  <c r="N2124" i="4" s="1"/>
  <c r="G2124" i="4"/>
  <c r="H2124" i="4" l="1"/>
  <c r="R2123" i="4"/>
  <c r="X2124" i="4"/>
  <c r="V2123" i="4" l="1"/>
  <c r="J2124" i="4" s="1"/>
  <c r="Y2124" i="4" s="1"/>
  <c r="U2123" i="4"/>
  <c r="I2124" i="4" s="1"/>
  <c r="K2124" i="4" s="1"/>
  <c r="L2124" i="4" l="1"/>
  <c r="M2124" i="4" s="1"/>
  <c r="O2124" i="4" s="1"/>
  <c r="S2124" i="4" s="1"/>
  <c r="Q2124" i="4" l="1"/>
  <c r="T2124" i="4" s="1"/>
  <c r="F2125" i="4" s="1"/>
  <c r="N2125" i="4" s="1"/>
  <c r="G2125" i="4"/>
  <c r="H2125" i="4" l="1"/>
  <c r="R2124" i="4"/>
  <c r="X2125" i="4"/>
  <c r="V2124" i="4" l="1"/>
  <c r="J2125" i="4" s="1"/>
  <c r="Y2125" i="4" s="1"/>
  <c r="U2124" i="4"/>
  <c r="I2125" i="4" s="1"/>
  <c r="K2125" i="4" s="1"/>
  <c r="L2125" i="4" l="1"/>
  <c r="M2125" i="4" l="1"/>
  <c r="O2125" i="4" s="1"/>
  <c r="Q2125" i="4" l="1"/>
  <c r="T2125" i="4" s="1"/>
  <c r="F2126" i="4" s="1"/>
  <c r="N2126" i="4" s="1"/>
  <c r="S2125" i="4"/>
  <c r="G2126" i="4" s="1"/>
  <c r="R2125" i="4" l="1"/>
  <c r="V2125" i="4" s="1"/>
  <c r="J2126" i="4" s="1"/>
  <c r="Y2126" i="4" s="1"/>
  <c r="X2126" i="4"/>
  <c r="H2126" i="4"/>
  <c r="U2125" i="4"/>
  <c r="I2126" i="4" s="1"/>
  <c r="K2126" i="4" s="1"/>
  <c r="L2126" i="4" l="1"/>
  <c r="M2126" i="4" l="1"/>
  <c r="O2126" i="4" s="1"/>
  <c r="S2126" i="4" s="1"/>
  <c r="G2127" i="4" l="1"/>
  <c r="Q2126" i="4"/>
  <c r="T2126" i="4" s="1"/>
  <c r="F2127" i="4" s="1"/>
  <c r="N2127" i="4" s="1"/>
  <c r="H2127" i="4" l="1"/>
  <c r="X2127" i="4"/>
  <c r="R2126" i="4"/>
  <c r="V2126" i="4" l="1"/>
  <c r="J2127" i="4" s="1"/>
  <c r="Y2127" i="4" s="1"/>
  <c r="U2126" i="4"/>
  <c r="I2127" i="4" s="1"/>
  <c r="K2127" i="4" s="1"/>
  <c r="L2127" i="4" l="1"/>
  <c r="M2127" i="4" s="1"/>
  <c r="O2127" i="4" s="1"/>
  <c r="S2127" i="4" s="1"/>
  <c r="Q2127" i="4" l="1"/>
  <c r="T2127" i="4" s="1"/>
  <c r="F2128" i="4" s="1"/>
  <c r="N2128" i="4" s="1"/>
  <c r="G2128" i="4"/>
  <c r="H2128" i="4" l="1"/>
  <c r="R2127" i="4"/>
  <c r="X2128" i="4"/>
  <c r="V2127" i="4" l="1"/>
  <c r="J2128" i="4" s="1"/>
  <c r="Y2128" i="4" s="1"/>
  <c r="U2127" i="4"/>
  <c r="I2128" i="4" s="1"/>
  <c r="K2128" i="4" s="1"/>
  <c r="L2128" i="4" l="1"/>
  <c r="M2128" i="4" s="1"/>
  <c r="O2128" i="4" s="1"/>
  <c r="S2128" i="4" s="1"/>
  <c r="Q2128" i="4" l="1"/>
  <c r="T2128" i="4" s="1"/>
  <c r="F2129" i="4" s="1"/>
  <c r="N2129" i="4" s="1"/>
  <c r="G2129" i="4"/>
  <c r="H2129" i="4" l="1"/>
  <c r="R2128" i="4"/>
  <c r="X2129" i="4"/>
  <c r="V2128" i="4" l="1"/>
  <c r="J2129" i="4" s="1"/>
  <c r="Y2129" i="4" s="1"/>
  <c r="U2128" i="4"/>
  <c r="I2129" i="4" s="1"/>
  <c r="K2129" i="4" s="1"/>
  <c r="L2129" i="4" l="1"/>
  <c r="M2129" i="4" l="1"/>
  <c r="O2129" i="4" s="1"/>
  <c r="S2129" i="4" s="1"/>
  <c r="Q2129" i="4" l="1"/>
  <c r="T2129" i="4" s="1"/>
  <c r="F2130" i="4" s="1"/>
  <c r="N2130" i="4" s="1"/>
  <c r="G2130" i="4"/>
  <c r="H2130" i="4" l="1"/>
  <c r="R2129" i="4"/>
  <c r="X2130" i="4"/>
  <c r="V2129" i="4" l="1"/>
  <c r="J2130" i="4" s="1"/>
  <c r="Y2130" i="4" s="1"/>
  <c r="U2129" i="4"/>
  <c r="I2130" i="4" s="1"/>
  <c r="K2130" i="4" s="1"/>
  <c r="L2130" i="4" l="1"/>
  <c r="M2130" i="4" l="1"/>
  <c r="O2130" i="4" s="1"/>
  <c r="S2130" i="4" s="1"/>
  <c r="Q2130" i="4" l="1"/>
  <c r="T2130" i="4" s="1"/>
  <c r="F2131" i="4" s="1"/>
  <c r="N2131" i="4" s="1"/>
  <c r="G2131" i="4"/>
  <c r="H2131" i="4" l="1"/>
  <c r="R2130" i="4"/>
  <c r="U2130" i="4" s="1"/>
  <c r="I2131" i="4" s="1"/>
  <c r="K2131" i="4" s="1"/>
  <c r="X2131" i="4"/>
  <c r="V2130" i="4" l="1"/>
  <c r="J2131" i="4" s="1"/>
  <c r="Y2131" i="4" s="1"/>
  <c r="L2131" i="4"/>
  <c r="M2131" i="4" s="1"/>
  <c r="O2131" i="4" s="1"/>
  <c r="S2131" i="4" s="1"/>
  <c r="G2132" i="4" l="1"/>
  <c r="Q2131" i="4"/>
  <c r="T2131" i="4" s="1"/>
  <c r="F2132" i="4" s="1"/>
  <c r="N2132" i="4" s="1"/>
  <c r="H2132" i="4" l="1"/>
  <c r="R2131" i="4"/>
  <c r="X2132" i="4"/>
  <c r="V2131" i="4" l="1"/>
  <c r="J2132" i="4" s="1"/>
  <c r="Y2132" i="4" s="1"/>
  <c r="U2131" i="4"/>
  <c r="I2132" i="4" s="1"/>
  <c r="K2132" i="4" s="1"/>
  <c r="L2132" i="4" l="1"/>
  <c r="M2132" i="4" s="1"/>
  <c r="O2132" i="4" s="1"/>
  <c r="S2132" i="4" s="1"/>
  <c r="G2133" i="4" l="1"/>
  <c r="Q2132" i="4"/>
  <c r="T2132" i="4" s="1"/>
  <c r="F2133" i="4" s="1"/>
  <c r="N2133" i="4" s="1"/>
  <c r="H2133" i="4" l="1"/>
  <c r="R2132" i="4"/>
  <c r="X2133" i="4"/>
  <c r="V2132" i="4" l="1"/>
  <c r="J2133" i="4" s="1"/>
  <c r="Y2133" i="4" s="1"/>
  <c r="U2132" i="4"/>
  <c r="I2133" i="4" s="1"/>
  <c r="K2133" i="4" s="1"/>
  <c r="L2133" i="4" l="1"/>
  <c r="M2133" i="4" l="1"/>
  <c r="O2133" i="4" s="1"/>
  <c r="Q2133" i="4" l="1"/>
  <c r="T2133" i="4" s="1"/>
  <c r="F2134" i="4" s="1"/>
  <c r="N2134" i="4" s="1"/>
  <c r="S2133" i="4"/>
  <c r="G2134" i="4" s="1"/>
  <c r="H2134" i="4" l="1"/>
  <c r="R2133" i="4"/>
  <c r="V2133" i="4" s="1"/>
  <c r="J2134" i="4" s="1"/>
  <c r="Y2134" i="4" s="1"/>
  <c r="X2134" i="4"/>
  <c r="U2133" i="4"/>
  <c r="I2134" i="4" s="1"/>
  <c r="K2134" i="4" s="1"/>
  <c r="L2134" i="4" l="1"/>
  <c r="M2134" i="4" s="1"/>
  <c r="O2134" i="4" s="1"/>
  <c r="S2134" i="4" s="1"/>
  <c r="Q2134" i="4" l="1"/>
  <c r="T2134" i="4" s="1"/>
  <c r="F2135" i="4" s="1"/>
  <c r="N2135" i="4" s="1"/>
  <c r="G2135" i="4"/>
  <c r="H2135" i="4" l="1"/>
  <c r="R2134" i="4"/>
  <c r="X2135" i="4"/>
  <c r="V2134" i="4" l="1"/>
  <c r="J2135" i="4" s="1"/>
  <c r="Y2135" i="4" s="1"/>
  <c r="U2134" i="4"/>
  <c r="I2135" i="4" s="1"/>
  <c r="K2135" i="4" s="1"/>
  <c r="L2135" i="4" l="1"/>
  <c r="M2135" i="4" s="1"/>
  <c r="O2135" i="4" s="1"/>
  <c r="S2135" i="4" s="1"/>
  <c r="G2136" i="4" l="1"/>
  <c r="Q2135" i="4"/>
  <c r="T2135" i="4" s="1"/>
  <c r="F2136" i="4" s="1"/>
  <c r="N2136" i="4" s="1"/>
  <c r="H2136" i="4" l="1"/>
  <c r="R2135" i="4"/>
  <c r="X2136" i="4"/>
  <c r="V2135" i="4" l="1"/>
  <c r="J2136" i="4" s="1"/>
  <c r="Y2136" i="4" s="1"/>
  <c r="U2135" i="4"/>
  <c r="I2136" i="4" s="1"/>
  <c r="K2136" i="4" s="1"/>
  <c r="L2136" i="4" l="1"/>
  <c r="M2136" i="4" s="1"/>
  <c r="O2136" i="4" s="1"/>
  <c r="S2136" i="4" s="1"/>
  <c r="Q2136" i="4" l="1"/>
  <c r="T2136" i="4" s="1"/>
  <c r="F2137" i="4" s="1"/>
  <c r="N2137" i="4" s="1"/>
  <c r="G2137" i="4"/>
  <c r="H2137" i="4" l="1"/>
  <c r="R2136" i="4"/>
  <c r="X2137" i="4"/>
  <c r="V2136" i="4" l="1"/>
  <c r="J2137" i="4" s="1"/>
  <c r="Y2137" i="4" s="1"/>
  <c r="U2136" i="4"/>
  <c r="I2137" i="4" s="1"/>
  <c r="K2137" i="4" s="1"/>
  <c r="L2137" i="4" l="1"/>
  <c r="M2137" i="4" s="1"/>
  <c r="O2137" i="4" s="1"/>
  <c r="S2137" i="4" s="1"/>
  <c r="Q2137" i="4" l="1"/>
  <c r="T2137" i="4" s="1"/>
  <c r="F2138" i="4" s="1"/>
  <c r="N2138" i="4" s="1"/>
  <c r="G2138" i="4"/>
  <c r="H2138" i="4" l="1"/>
  <c r="R2137" i="4"/>
  <c r="X2138" i="4"/>
  <c r="V2137" i="4" l="1"/>
  <c r="J2138" i="4" s="1"/>
  <c r="Y2138" i="4" s="1"/>
  <c r="U2137" i="4"/>
  <c r="I2138" i="4" s="1"/>
  <c r="K2138" i="4" s="1"/>
  <c r="L2138" i="4" l="1"/>
  <c r="M2138" i="4" s="1"/>
  <c r="O2138" i="4" s="1"/>
  <c r="S2138" i="4" s="1"/>
  <c r="Q2138" i="4" l="1"/>
  <c r="T2138" i="4" s="1"/>
  <c r="F2139" i="4" s="1"/>
  <c r="N2139" i="4" s="1"/>
  <c r="G2139" i="4"/>
  <c r="H2139" i="4" l="1"/>
  <c r="R2138" i="4"/>
  <c r="X2139" i="4"/>
  <c r="V2138" i="4" l="1"/>
  <c r="J2139" i="4" s="1"/>
  <c r="Y2139" i="4" s="1"/>
  <c r="U2138" i="4"/>
  <c r="I2139" i="4" s="1"/>
  <c r="K2139" i="4" s="1"/>
  <c r="L2139" i="4" l="1"/>
  <c r="M2139" i="4" s="1"/>
  <c r="O2139" i="4" s="1"/>
  <c r="S2139" i="4" s="1"/>
  <c r="Q2139" i="4" l="1"/>
  <c r="T2139" i="4" s="1"/>
  <c r="F2140" i="4" s="1"/>
  <c r="N2140" i="4" s="1"/>
  <c r="G2140" i="4"/>
  <c r="H2140" i="4" l="1"/>
  <c r="R2139" i="4"/>
  <c r="X2140" i="4"/>
  <c r="V2139" i="4" l="1"/>
  <c r="J2140" i="4" s="1"/>
  <c r="Y2140" i="4" s="1"/>
  <c r="U2139" i="4"/>
  <c r="I2140" i="4" s="1"/>
  <c r="K2140" i="4" s="1"/>
  <c r="L2140" i="4" l="1"/>
  <c r="M2140" i="4" s="1"/>
  <c r="O2140" i="4" s="1"/>
  <c r="S2140" i="4" s="1"/>
  <c r="Q2140" i="4" l="1"/>
  <c r="T2140" i="4" s="1"/>
  <c r="F2141" i="4" s="1"/>
  <c r="N2141" i="4" s="1"/>
  <c r="G2141" i="4"/>
  <c r="H2141" i="4" l="1"/>
  <c r="R2140" i="4"/>
  <c r="V2140" i="4" s="1"/>
  <c r="J2141" i="4" s="1"/>
  <c r="Y2141" i="4" s="1"/>
  <c r="U2140" i="4"/>
  <c r="I2141" i="4" s="1"/>
  <c r="K2141" i="4" s="1"/>
  <c r="X2141" i="4"/>
  <c r="L2141" i="4" l="1"/>
  <c r="M2141" i="4" l="1"/>
  <c r="O2141" i="4" s="1"/>
  <c r="S2141" i="4" s="1"/>
  <c r="Q2141" i="4" l="1"/>
  <c r="T2141" i="4" s="1"/>
  <c r="F2142" i="4" s="1"/>
  <c r="N2142" i="4" s="1"/>
  <c r="G2142" i="4"/>
  <c r="H2142" i="4" l="1"/>
  <c r="R2141" i="4"/>
  <c r="V2141" i="4" s="1"/>
  <c r="J2142" i="4" s="1"/>
  <c r="Y2142" i="4" s="1"/>
  <c r="U2141" i="4"/>
  <c r="I2142" i="4" s="1"/>
  <c r="K2142" i="4" s="1"/>
  <c r="X2142" i="4"/>
  <c r="L2142" i="4" l="1"/>
  <c r="M2142" i="4" l="1"/>
  <c r="O2142" i="4" s="1"/>
  <c r="S2142" i="4" l="1"/>
  <c r="G2143" i="4" s="1"/>
  <c r="Q2142" i="4"/>
  <c r="T2142" i="4" s="1"/>
  <c r="F2143" i="4" s="1"/>
  <c r="N2143" i="4" s="1"/>
  <c r="H2143" i="4" l="1"/>
  <c r="X2143" i="4"/>
  <c r="R2142" i="4"/>
  <c r="V2142" i="4" s="1"/>
  <c r="J2143" i="4" s="1"/>
  <c r="Y2143" i="4" s="1"/>
  <c r="U2142" i="4"/>
  <c r="I2143" i="4" s="1"/>
  <c r="K2143" i="4" s="1"/>
  <c r="L2143" i="4" l="1"/>
  <c r="M2143" i="4" s="1"/>
  <c r="O2143" i="4" s="1"/>
  <c r="S2143" i="4" s="1"/>
  <c r="Q2143" i="4" l="1"/>
  <c r="T2143" i="4" s="1"/>
  <c r="F2144" i="4" s="1"/>
  <c r="N2144" i="4" s="1"/>
  <c r="G2144" i="4"/>
  <c r="H2144" i="4" l="1"/>
  <c r="R2143" i="4"/>
  <c r="V2143" i="4" s="1"/>
  <c r="J2144" i="4" s="1"/>
  <c r="Y2144" i="4" s="1"/>
  <c r="U2143" i="4"/>
  <c r="I2144" i="4" s="1"/>
  <c r="K2144" i="4" s="1"/>
  <c r="X2144" i="4"/>
  <c r="L2144" i="4" l="1"/>
  <c r="M2144" i="4" l="1"/>
  <c r="O2144" i="4" s="1"/>
  <c r="S2144" i="4" s="1"/>
  <c r="Q2144" i="4" l="1"/>
  <c r="T2144" i="4" s="1"/>
  <c r="F2145" i="4" s="1"/>
  <c r="N2145" i="4" s="1"/>
  <c r="G2145" i="4"/>
  <c r="H2145" i="4" l="1"/>
  <c r="R2144" i="4"/>
  <c r="X2145" i="4"/>
  <c r="V2144" i="4" l="1"/>
  <c r="J2145" i="4" s="1"/>
  <c r="Y2145" i="4" s="1"/>
  <c r="U2144" i="4"/>
  <c r="I2145" i="4" s="1"/>
  <c r="K2145" i="4" s="1"/>
  <c r="L2145" i="4" l="1"/>
  <c r="M2145" i="4" s="1"/>
  <c r="O2145" i="4" s="1"/>
  <c r="S2145" i="4" s="1"/>
  <c r="G2146" i="4" l="1"/>
  <c r="Q2145" i="4"/>
  <c r="T2145" i="4" s="1"/>
  <c r="F2146" i="4" s="1"/>
  <c r="N2146" i="4" s="1"/>
  <c r="H2146" i="4" l="1"/>
  <c r="R2145" i="4"/>
  <c r="X2146" i="4"/>
  <c r="V2145" i="4" l="1"/>
  <c r="J2146" i="4" s="1"/>
  <c r="Y2146" i="4" s="1"/>
  <c r="U2145" i="4"/>
  <c r="I2146" i="4" s="1"/>
  <c r="K2146" i="4" s="1"/>
  <c r="L2146" i="4" l="1"/>
  <c r="M2146" i="4" l="1"/>
  <c r="O2146" i="4" s="1"/>
  <c r="S2146" i="4" l="1"/>
  <c r="G2147" i="4" s="1"/>
  <c r="Q2146" i="4"/>
  <c r="T2146" i="4" s="1"/>
  <c r="F2147" i="4" s="1"/>
  <c r="N2147" i="4" s="1"/>
  <c r="H2147" i="4" l="1"/>
  <c r="X2147" i="4"/>
  <c r="R2146" i="4"/>
  <c r="V2146" i="4" s="1"/>
  <c r="J2147" i="4" s="1"/>
  <c r="Y2147" i="4" s="1"/>
  <c r="U2146" i="4"/>
  <c r="I2147" i="4" s="1"/>
  <c r="K2147" i="4" s="1"/>
  <c r="L2147" i="4" l="1"/>
  <c r="M2147" i="4" s="1"/>
  <c r="O2147" i="4" s="1"/>
  <c r="S2147" i="4" s="1"/>
  <c r="Q2147" i="4" l="1"/>
  <c r="T2147" i="4" s="1"/>
  <c r="F2148" i="4" s="1"/>
  <c r="N2148" i="4" s="1"/>
  <c r="G2148" i="4"/>
  <c r="H2148" i="4" l="1"/>
  <c r="R2147" i="4"/>
  <c r="U2147" i="4" s="1"/>
  <c r="I2148" i="4" s="1"/>
  <c r="K2148" i="4" s="1"/>
  <c r="X2148" i="4"/>
  <c r="V2147" i="4" l="1"/>
  <c r="J2148" i="4" s="1"/>
  <c r="Y2148" i="4" s="1"/>
  <c r="L2148" i="4"/>
  <c r="M2148" i="4" l="1"/>
  <c r="O2148" i="4" s="1"/>
  <c r="Q2148" i="4" l="1"/>
  <c r="T2148" i="4" s="1"/>
  <c r="F2149" i="4" s="1"/>
  <c r="N2149" i="4" s="1"/>
  <c r="S2148" i="4"/>
  <c r="G2149" i="4" s="1"/>
  <c r="X2149" i="4" l="1"/>
  <c r="R2148" i="4"/>
  <c r="V2148" i="4" s="1"/>
  <c r="J2149" i="4" s="1"/>
  <c r="Y2149" i="4" s="1"/>
  <c r="H2149" i="4"/>
  <c r="U2148" i="4"/>
  <c r="I2149" i="4" s="1"/>
  <c r="K2149" i="4" s="1"/>
  <c r="L2149" i="4" l="1"/>
  <c r="M2149" i="4" s="1"/>
  <c r="O2149" i="4" s="1"/>
  <c r="S2149" i="4" s="1"/>
  <c r="G2150" i="4" l="1"/>
  <c r="Q2149" i="4"/>
  <c r="T2149" i="4" s="1"/>
  <c r="F2150" i="4" s="1"/>
  <c r="N2150" i="4" s="1"/>
  <c r="H2150" i="4" l="1"/>
  <c r="R2149" i="4"/>
  <c r="X2150" i="4"/>
  <c r="V2149" i="4" l="1"/>
  <c r="J2150" i="4" s="1"/>
  <c r="Y2150" i="4" s="1"/>
  <c r="U2149" i="4"/>
  <c r="I2150" i="4" s="1"/>
  <c r="K2150" i="4" s="1"/>
  <c r="L2150" i="4" l="1"/>
  <c r="M2150" i="4" l="1"/>
  <c r="O2150" i="4" s="1"/>
  <c r="Q2150" i="4" l="1"/>
  <c r="T2150" i="4" s="1"/>
  <c r="F2151" i="4" s="1"/>
  <c r="N2151" i="4" s="1"/>
  <c r="S2150" i="4"/>
  <c r="G2151" i="4" s="1"/>
  <c r="R2150" i="4" l="1"/>
  <c r="V2150" i="4" s="1"/>
  <c r="J2151" i="4" s="1"/>
  <c r="Y2151" i="4" s="1"/>
  <c r="H2151" i="4"/>
  <c r="X2151" i="4"/>
  <c r="U2150" i="4"/>
  <c r="I2151" i="4" s="1"/>
  <c r="K2151" i="4" s="1"/>
  <c r="L2151" i="4" l="1"/>
  <c r="M2151" i="4" s="1"/>
  <c r="O2151" i="4" s="1"/>
  <c r="S2151" i="4" s="1"/>
  <c r="Q2151" i="4" l="1"/>
  <c r="T2151" i="4" s="1"/>
  <c r="F2152" i="4" s="1"/>
  <c r="N2152" i="4" s="1"/>
  <c r="G2152" i="4"/>
  <c r="H2152" i="4" l="1"/>
  <c r="R2151" i="4"/>
  <c r="X2152" i="4"/>
  <c r="V2151" i="4" l="1"/>
  <c r="J2152" i="4" s="1"/>
  <c r="Y2152" i="4" s="1"/>
  <c r="U2151" i="4"/>
  <c r="I2152" i="4" s="1"/>
  <c r="K2152" i="4" s="1"/>
  <c r="L2152" i="4" l="1"/>
  <c r="M2152" i="4" s="1"/>
  <c r="O2152" i="4" s="1"/>
  <c r="S2152" i="4" s="1"/>
  <c r="G2153" i="4" l="1"/>
  <c r="Q2152" i="4"/>
  <c r="T2152" i="4" s="1"/>
  <c r="F2153" i="4" s="1"/>
  <c r="N2153" i="4" s="1"/>
  <c r="H2153" i="4" l="1"/>
  <c r="R2152" i="4"/>
  <c r="X2153" i="4"/>
  <c r="V2152" i="4" l="1"/>
  <c r="J2153" i="4" s="1"/>
  <c r="Y2153" i="4" s="1"/>
  <c r="U2152" i="4"/>
  <c r="I2153" i="4" s="1"/>
  <c r="K2153" i="4" s="1"/>
  <c r="L2153" i="4" l="1"/>
  <c r="M2153" i="4" s="1"/>
  <c r="O2153" i="4" s="1"/>
  <c r="S2153" i="4" s="1"/>
  <c r="Q2153" i="4" l="1"/>
  <c r="T2153" i="4" s="1"/>
  <c r="F2154" i="4" s="1"/>
  <c r="N2154" i="4" s="1"/>
  <c r="G2154" i="4"/>
  <c r="H2154" i="4" l="1"/>
  <c r="R2153" i="4"/>
  <c r="X2154" i="4"/>
  <c r="V2153" i="4" l="1"/>
  <c r="J2154" i="4" s="1"/>
  <c r="Y2154" i="4" s="1"/>
  <c r="U2153" i="4"/>
  <c r="I2154" i="4" s="1"/>
  <c r="K2154" i="4" s="1"/>
  <c r="L2154" i="4" l="1"/>
  <c r="M2154" i="4" s="1"/>
  <c r="O2154" i="4" s="1"/>
  <c r="S2154" i="4" s="1"/>
  <c r="Q2154" i="4" l="1"/>
  <c r="T2154" i="4" s="1"/>
  <c r="F2155" i="4" s="1"/>
  <c r="N2155" i="4" s="1"/>
  <c r="G2155" i="4"/>
  <c r="H2155" i="4" l="1"/>
  <c r="R2154" i="4"/>
  <c r="X2155" i="4"/>
  <c r="V2154" i="4" l="1"/>
  <c r="J2155" i="4" s="1"/>
  <c r="Y2155" i="4" s="1"/>
  <c r="U2154" i="4"/>
  <c r="I2155" i="4" s="1"/>
  <c r="K2155" i="4" s="1"/>
  <c r="L2155" i="4" l="1"/>
  <c r="M2155" i="4" l="1"/>
  <c r="O2155" i="4" s="1"/>
  <c r="Q2155" i="4" l="1"/>
  <c r="T2155" i="4" s="1"/>
  <c r="F2156" i="4" s="1"/>
  <c r="N2156" i="4" s="1"/>
  <c r="S2155" i="4"/>
  <c r="G2156" i="4" s="1"/>
  <c r="R2155" i="4" l="1"/>
  <c r="V2155" i="4" s="1"/>
  <c r="J2156" i="4" s="1"/>
  <c r="Y2156" i="4" s="1"/>
  <c r="X2156" i="4"/>
  <c r="H2156" i="4"/>
  <c r="U2155" i="4"/>
  <c r="I2156" i="4" s="1"/>
  <c r="K2156" i="4" s="1"/>
  <c r="L2156" i="4" l="1"/>
  <c r="M2156" i="4" s="1"/>
  <c r="O2156" i="4" s="1"/>
  <c r="S2156" i="4" s="1"/>
  <c r="Q2156" i="4" l="1"/>
  <c r="T2156" i="4" s="1"/>
  <c r="F2157" i="4" s="1"/>
  <c r="N2157" i="4" s="1"/>
  <c r="G2157" i="4"/>
  <c r="H2157" i="4" l="1"/>
  <c r="R2156" i="4"/>
  <c r="X2157" i="4"/>
  <c r="V2156" i="4" l="1"/>
  <c r="J2157" i="4" s="1"/>
  <c r="Y2157" i="4" s="1"/>
  <c r="U2156" i="4"/>
  <c r="I2157" i="4" s="1"/>
  <c r="K2157" i="4" s="1"/>
  <c r="L2157" i="4" l="1"/>
  <c r="M2157" i="4" s="1"/>
  <c r="O2157" i="4" s="1"/>
  <c r="S2157" i="4" s="1"/>
  <c r="Q2157" i="4" l="1"/>
  <c r="T2157" i="4" s="1"/>
  <c r="F2158" i="4" s="1"/>
  <c r="N2158" i="4" s="1"/>
  <c r="G2158" i="4"/>
  <c r="H2158" i="4" l="1"/>
  <c r="R2157" i="4"/>
  <c r="X2158" i="4"/>
  <c r="V2157" i="4" l="1"/>
  <c r="J2158" i="4" s="1"/>
  <c r="Y2158" i="4" s="1"/>
  <c r="U2157" i="4"/>
  <c r="I2158" i="4" s="1"/>
  <c r="K2158" i="4" s="1"/>
  <c r="L2158" i="4" l="1"/>
  <c r="M2158" i="4" l="1"/>
  <c r="O2158" i="4" s="1"/>
  <c r="S2158" i="4" l="1"/>
  <c r="G2159" i="4" s="1"/>
  <c r="Q2158" i="4"/>
  <c r="T2158" i="4" s="1"/>
  <c r="F2159" i="4" s="1"/>
  <c r="N2159" i="4" s="1"/>
  <c r="H2159" i="4" l="1"/>
  <c r="X2159" i="4"/>
  <c r="R2158" i="4"/>
  <c r="V2158" i="4" s="1"/>
  <c r="J2159" i="4" s="1"/>
  <c r="Y2159" i="4" s="1"/>
  <c r="U2158" i="4"/>
  <c r="I2159" i="4" s="1"/>
  <c r="K2159" i="4" s="1"/>
  <c r="L2159" i="4" l="1"/>
  <c r="M2159" i="4" l="1"/>
  <c r="O2159" i="4" s="1"/>
  <c r="Q2159" i="4" l="1"/>
  <c r="T2159" i="4" s="1"/>
  <c r="F2160" i="4" s="1"/>
  <c r="N2160" i="4" s="1"/>
  <c r="S2159" i="4"/>
  <c r="G2160" i="4" s="1"/>
  <c r="R2159" i="4" l="1"/>
  <c r="V2159" i="4" s="1"/>
  <c r="J2160" i="4" s="1"/>
  <c r="Y2160" i="4" s="1"/>
  <c r="X2160" i="4"/>
  <c r="H2160" i="4"/>
  <c r="U2159" i="4"/>
  <c r="I2160" i="4" s="1"/>
  <c r="K2160" i="4" s="1"/>
  <c r="L2160" i="4" l="1"/>
  <c r="M2160" i="4" l="1"/>
  <c r="O2160" i="4" s="1"/>
  <c r="Q2160" i="4" l="1"/>
  <c r="T2160" i="4" s="1"/>
  <c r="F2161" i="4" s="1"/>
  <c r="N2161" i="4" s="1"/>
  <c r="S2160" i="4"/>
  <c r="G2161" i="4" s="1"/>
  <c r="H2161" i="4" l="1"/>
  <c r="X2161" i="4"/>
  <c r="R2160" i="4"/>
  <c r="V2160" i="4" s="1"/>
  <c r="J2161" i="4" s="1"/>
  <c r="Y2161" i="4" s="1"/>
  <c r="U2160" i="4"/>
  <c r="I2161" i="4" s="1"/>
  <c r="K2161" i="4" s="1"/>
  <c r="L2161" i="4" l="1"/>
  <c r="M2161" i="4" l="1"/>
  <c r="O2161" i="4" s="1"/>
  <c r="S2161" i="4" s="1"/>
  <c r="Q2161" i="4" l="1"/>
  <c r="T2161" i="4" s="1"/>
  <c r="F2162" i="4" s="1"/>
  <c r="N2162" i="4" s="1"/>
  <c r="G2162" i="4"/>
  <c r="H2162" i="4" l="1"/>
  <c r="R2161" i="4"/>
  <c r="X2162" i="4"/>
  <c r="V2161" i="4" l="1"/>
  <c r="J2162" i="4" s="1"/>
  <c r="Y2162" i="4" s="1"/>
  <c r="U2161" i="4"/>
  <c r="I2162" i="4" s="1"/>
  <c r="K2162" i="4" s="1"/>
  <c r="L2162" i="4" l="1"/>
  <c r="M2162" i="4" s="1"/>
  <c r="O2162" i="4" s="1"/>
  <c r="S2162" i="4" s="1"/>
  <c r="Q2162" i="4" l="1"/>
  <c r="T2162" i="4" s="1"/>
  <c r="F2163" i="4" s="1"/>
  <c r="N2163" i="4" s="1"/>
  <c r="G2163" i="4"/>
  <c r="H2163" i="4" l="1"/>
  <c r="R2162" i="4"/>
  <c r="U2162" i="4" s="1"/>
  <c r="I2163" i="4" s="1"/>
  <c r="K2163" i="4" s="1"/>
  <c r="X2163" i="4"/>
  <c r="V2162" i="4" l="1"/>
  <c r="J2163" i="4" s="1"/>
  <c r="Y2163" i="4" s="1"/>
  <c r="L2163" i="4"/>
  <c r="M2163" i="4" l="1"/>
  <c r="O2163" i="4" s="1"/>
  <c r="S2163" i="4" s="1"/>
  <c r="G2164" i="4" l="1"/>
  <c r="Q2163" i="4"/>
  <c r="T2163" i="4" s="1"/>
  <c r="F2164" i="4" s="1"/>
  <c r="N2164" i="4" s="1"/>
  <c r="H2164" i="4" l="1"/>
  <c r="R2163" i="4"/>
  <c r="X2164" i="4"/>
  <c r="V2163" i="4" l="1"/>
  <c r="J2164" i="4" s="1"/>
  <c r="Y2164" i="4" s="1"/>
  <c r="U2163" i="4"/>
  <c r="I2164" i="4" s="1"/>
  <c r="K2164" i="4" s="1"/>
  <c r="L2164" i="4" l="1"/>
  <c r="M2164" i="4" s="1"/>
  <c r="O2164" i="4" s="1"/>
  <c r="S2164" i="4" s="1"/>
  <c r="Q2164" i="4" l="1"/>
  <c r="T2164" i="4" s="1"/>
  <c r="F2165" i="4" s="1"/>
  <c r="N2165" i="4" s="1"/>
  <c r="G2165" i="4"/>
  <c r="H2165" i="4" l="1"/>
  <c r="R2164" i="4"/>
  <c r="X2165" i="4"/>
  <c r="V2164" i="4" l="1"/>
  <c r="J2165" i="4" s="1"/>
  <c r="Y2165" i="4" s="1"/>
  <c r="U2164" i="4"/>
  <c r="I2165" i="4" s="1"/>
  <c r="K2165" i="4" s="1"/>
  <c r="L2165" i="4" l="1"/>
  <c r="M2165" i="4" s="1"/>
  <c r="O2165" i="4" s="1"/>
  <c r="S2165" i="4" s="1"/>
  <c r="G2166" i="4" l="1"/>
  <c r="Q2165" i="4"/>
  <c r="T2165" i="4" s="1"/>
  <c r="F2166" i="4" s="1"/>
  <c r="N2166" i="4" s="1"/>
  <c r="H2166" i="4" l="1"/>
  <c r="R2165" i="4"/>
  <c r="X2166" i="4"/>
  <c r="V2165" i="4" l="1"/>
  <c r="J2166" i="4" s="1"/>
  <c r="Y2166" i="4" s="1"/>
  <c r="U2165" i="4"/>
  <c r="I2166" i="4" s="1"/>
  <c r="K2166" i="4" s="1"/>
  <c r="L2166" i="4" l="1"/>
  <c r="M2166" i="4" s="1"/>
  <c r="O2166" i="4" s="1"/>
  <c r="S2166" i="4" s="1"/>
  <c r="Q2166" i="4" l="1"/>
  <c r="T2166" i="4" s="1"/>
  <c r="F2167" i="4" s="1"/>
  <c r="N2167" i="4" s="1"/>
  <c r="G2167" i="4"/>
  <c r="H2167" i="4" l="1"/>
  <c r="R2166" i="4"/>
  <c r="X2167" i="4"/>
  <c r="V2166" i="4" l="1"/>
  <c r="J2167" i="4" s="1"/>
  <c r="Y2167" i="4" s="1"/>
  <c r="U2166" i="4"/>
  <c r="I2167" i="4" s="1"/>
  <c r="K2167" i="4" s="1"/>
  <c r="L2167" i="4" l="1"/>
  <c r="M2167" i="4" l="1"/>
  <c r="O2167" i="4" s="1"/>
  <c r="Q2167" i="4" l="1"/>
  <c r="T2167" i="4" s="1"/>
  <c r="F2168" i="4" s="1"/>
  <c r="N2168" i="4" s="1"/>
  <c r="S2167" i="4"/>
  <c r="G2168" i="4" s="1"/>
  <c r="R2167" i="4" l="1"/>
  <c r="V2167" i="4" s="1"/>
  <c r="J2168" i="4" s="1"/>
  <c r="Y2168" i="4" s="1"/>
  <c r="X2168" i="4"/>
  <c r="H2168" i="4"/>
  <c r="U2167" i="4"/>
  <c r="I2168" i="4" s="1"/>
  <c r="K2168" i="4" s="1"/>
  <c r="L2168" i="4" l="1"/>
  <c r="M2168" i="4" s="1"/>
  <c r="O2168" i="4" s="1"/>
  <c r="S2168" i="4" s="1"/>
  <c r="Q2168" i="4" l="1"/>
  <c r="T2168" i="4" s="1"/>
  <c r="F2169" i="4" s="1"/>
  <c r="N2169" i="4" s="1"/>
  <c r="G2169" i="4"/>
  <c r="H2169" i="4" l="1"/>
  <c r="R2168" i="4"/>
  <c r="X2169" i="4"/>
  <c r="V2168" i="4" l="1"/>
  <c r="J2169" i="4" s="1"/>
  <c r="Y2169" i="4" s="1"/>
  <c r="U2168" i="4"/>
  <c r="I2169" i="4" s="1"/>
  <c r="K2169" i="4" s="1"/>
  <c r="L2169" i="4" l="1"/>
  <c r="M2169" i="4" s="1"/>
  <c r="O2169" i="4" s="1"/>
  <c r="S2169" i="4" s="1"/>
  <c r="Q2169" i="4" l="1"/>
  <c r="T2169" i="4" s="1"/>
  <c r="F2170" i="4" s="1"/>
  <c r="N2170" i="4" s="1"/>
  <c r="G2170" i="4"/>
  <c r="H2170" i="4" l="1"/>
  <c r="R2169" i="4"/>
  <c r="X2170" i="4"/>
  <c r="V2169" i="4" l="1"/>
  <c r="J2170" i="4" s="1"/>
  <c r="Y2170" i="4" s="1"/>
  <c r="U2169" i="4"/>
  <c r="I2170" i="4" s="1"/>
  <c r="K2170" i="4" s="1"/>
  <c r="L2170" i="4" l="1"/>
  <c r="M2170" i="4" s="1"/>
  <c r="O2170" i="4" s="1"/>
  <c r="S2170" i="4" s="1"/>
  <c r="Q2170" i="4" l="1"/>
  <c r="T2170" i="4" s="1"/>
  <c r="F2171" i="4" s="1"/>
  <c r="N2171" i="4" s="1"/>
  <c r="G2171" i="4"/>
  <c r="H2171" i="4" l="1"/>
  <c r="R2170" i="4"/>
  <c r="X2171" i="4"/>
  <c r="V2170" i="4" l="1"/>
  <c r="J2171" i="4" s="1"/>
  <c r="Y2171" i="4" s="1"/>
  <c r="U2170" i="4"/>
  <c r="I2171" i="4" s="1"/>
  <c r="K2171" i="4" s="1"/>
  <c r="L2171" i="4" l="1"/>
  <c r="M2171" i="4" l="1"/>
  <c r="O2171" i="4" s="1"/>
  <c r="Q2171" i="4" l="1"/>
  <c r="T2171" i="4" s="1"/>
  <c r="F2172" i="4" s="1"/>
  <c r="N2172" i="4" s="1"/>
  <c r="S2171" i="4"/>
  <c r="G2172" i="4" s="1"/>
  <c r="R2171" i="4" l="1"/>
  <c r="U2171" i="4" s="1"/>
  <c r="I2172" i="4" s="1"/>
  <c r="K2172" i="4" s="1"/>
  <c r="X2172" i="4"/>
  <c r="H2172" i="4"/>
  <c r="V2171" i="4" l="1"/>
  <c r="J2172" i="4" s="1"/>
  <c r="Y2172" i="4" s="1"/>
  <c r="L2172" i="4"/>
  <c r="M2172" i="4" s="1"/>
  <c r="O2172" i="4" s="1"/>
  <c r="S2172" i="4" s="1"/>
  <c r="Q2172" i="4" l="1"/>
  <c r="T2172" i="4" s="1"/>
  <c r="F2173" i="4" s="1"/>
  <c r="N2173" i="4" s="1"/>
  <c r="G2173" i="4"/>
  <c r="H2173" i="4" l="1"/>
  <c r="R2172" i="4"/>
  <c r="X2173" i="4"/>
  <c r="V2172" i="4" l="1"/>
  <c r="J2173" i="4" s="1"/>
  <c r="Y2173" i="4" s="1"/>
  <c r="U2172" i="4"/>
  <c r="I2173" i="4" s="1"/>
  <c r="K2173" i="4" s="1"/>
  <c r="L2173" i="4" l="1"/>
  <c r="M2173" i="4" s="1"/>
  <c r="O2173" i="4" s="1"/>
  <c r="S2173" i="4" s="1"/>
  <c r="G2174" i="4" l="1"/>
  <c r="Q2173" i="4"/>
  <c r="T2173" i="4" s="1"/>
  <c r="F2174" i="4" s="1"/>
  <c r="N2174" i="4" s="1"/>
  <c r="H2174" i="4" l="1"/>
  <c r="R2173" i="4"/>
  <c r="X2174" i="4"/>
  <c r="V2173" i="4" l="1"/>
  <c r="J2174" i="4" s="1"/>
  <c r="Y2174" i="4" s="1"/>
  <c r="U2173" i="4"/>
  <c r="I2174" i="4" s="1"/>
  <c r="K2174" i="4" s="1"/>
  <c r="L2174" i="4" l="1"/>
  <c r="M2174" i="4" s="1"/>
  <c r="O2174" i="4" s="1"/>
  <c r="S2174" i="4" s="1"/>
  <c r="Q2174" i="4" l="1"/>
  <c r="T2174" i="4" s="1"/>
  <c r="F2175" i="4" s="1"/>
  <c r="N2175" i="4" s="1"/>
  <c r="G2175" i="4"/>
  <c r="H2175" i="4" l="1"/>
  <c r="R2174" i="4"/>
  <c r="X2175" i="4"/>
  <c r="V2174" i="4" l="1"/>
  <c r="J2175" i="4" s="1"/>
  <c r="Y2175" i="4" s="1"/>
  <c r="U2174" i="4"/>
  <c r="I2175" i="4" s="1"/>
  <c r="K2175" i="4" s="1"/>
  <c r="L2175" i="4" l="1"/>
  <c r="M2175" i="4" s="1"/>
  <c r="O2175" i="4" s="1"/>
  <c r="S2175" i="4" s="1"/>
  <c r="G2176" i="4" l="1"/>
  <c r="Q2175" i="4"/>
  <c r="T2175" i="4" s="1"/>
  <c r="F2176" i="4" s="1"/>
  <c r="N2176" i="4" s="1"/>
  <c r="H2176" i="4" l="1"/>
  <c r="R2175" i="4"/>
  <c r="X2176" i="4"/>
  <c r="V2175" i="4" l="1"/>
  <c r="J2176" i="4" s="1"/>
  <c r="Y2176" i="4" s="1"/>
  <c r="U2175" i="4"/>
  <c r="I2176" i="4" s="1"/>
  <c r="K2176" i="4" s="1"/>
  <c r="L2176" i="4" l="1"/>
  <c r="M2176" i="4" l="1"/>
  <c r="O2176" i="4" s="1"/>
  <c r="S2176" i="4" s="1"/>
  <c r="Q2176" i="4" l="1"/>
  <c r="T2176" i="4" s="1"/>
  <c r="F2177" i="4" s="1"/>
  <c r="N2177" i="4" s="1"/>
  <c r="G2177" i="4"/>
  <c r="H2177" i="4" l="1"/>
  <c r="R2176" i="4"/>
  <c r="X2177" i="4"/>
  <c r="V2176" i="4" l="1"/>
  <c r="J2177" i="4" s="1"/>
  <c r="Y2177" i="4" s="1"/>
  <c r="U2176" i="4"/>
  <c r="I2177" i="4" s="1"/>
  <c r="K2177" i="4" s="1"/>
  <c r="L2177" i="4" l="1"/>
  <c r="M2177" i="4" s="1"/>
  <c r="O2177" i="4" s="1"/>
  <c r="S2177" i="4" s="1"/>
  <c r="Q2177" i="4" l="1"/>
  <c r="T2177" i="4" s="1"/>
  <c r="F2178" i="4" s="1"/>
  <c r="N2178" i="4" s="1"/>
  <c r="G2178" i="4"/>
  <c r="H2178" i="4" l="1"/>
  <c r="R2177" i="4"/>
  <c r="X2178" i="4"/>
  <c r="V2177" i="4" l="1"/>
  <c r="J2178" i="4" s="1"/>
  <c r="Y2178" i="4" s="1"/>
  <c r="U2177" i="4"/>
  <c r="I2178" i="4" s="1"/>
  <c r="K2178" i="4" s="1"/>
  <c r="L2178" i="4" l="1"/>
  <c r="M2178" i="4" l="1"/>
  <c r="O2178" i="4" s="1"/>
  <c r="S2178" i="4" s="1"/>
  <c r="Q2178" i="4" l="1"/>
  <c r="T2178" i="4" s="1"/>
  <c r="F2179" i="4" s="1"/>
  <c r="N2179" i="4" s="1"/>
  <c r="G2179" i="4"/>
  <c r="H2179" i="4" l="1"/>
  <c r="R2178" i="4"/>
  <c r="X2179" i="4"/>
  <c r="V2178" i="4" l="1"/>
  <c r="J2179" i="4" s="1"/>
  <c r="Y2179" i="4" s="1"/>
  <c r="U2178" i="4"/>
  <c r="I2179" i="4" s="1"/>
  <c r="K2179" i="4" s="1"/>
  <c r="L2179" i="4" l="1"/>
  <c r="M2179" i="4" l="1"/>
  <c r="O2179" i="4" s="1"/>
  <c r="Q2179" i="4" l="1"/>
  <c r="T2179" i="4" s="1"/>
  <c r="F2180" i="4" s="1"/>
  <c r="N2180" i="4" s="1"/>
  <c r="S2179" i="4"/>
  <c r="G2180" i="4" s="1"/>
  <c r="H2180" i="4" l="1"/>
  <c r="R2179" i="4"/>
  <c r="U2179" i="4" s="1"/>
  <c r="I2180" i="4" s="1"/>
  <c r="K2180" i="4" s="1"/>
  <c r="X2180" i="4"/>
  <c r="V2179" i="4" l="1"/>
  <c r="J2180" i="4" s="1"/>
  <c r="Y2180" i="4" s="1"/>
  <c r="L2180" i="4"/>
  <c r="M2180" i="4" s="1"/>
  <c r="O2180" i="4" s="1"/>
  <c r="Q2180" i="4" l="1"/>
  <c r="T2180" i="4" s="1"/>
  <c r="F2181" i="4" s="1"/>
  <c r="N2181" i="4" s="1"/>
  <c r="S2180" i="4"/>
  <c r="G2181" i="4" s="1"/>
  <c r="R2180" i="4" l="1"/>
  <c r="V2180" i="4" s="1"/>
  <c r="J2181" i="4" s="1"/>
  <c r="Y2181" i="4" s="1"/>
  <c r="X2181" i="4"/>
  <c r="H2181" i="4"/>
  <c r="U2180" i="4"/>
  <c r="I2181" i="4" s="1"/>
  <c r="K2181" i="4" s="1"/>
  <c r="L2181" i="4" l="1"/>
  <c r="M2181" i="4" l="1"/>
  <c r="O2181" i="4" s="1"/>
  <c r="S2181" i="4" s="1"/>
  <c r="Q2181" i="4" l="1"/>
  <c r="T2181" i="4" s="1"/>
  <c r="F2182" i="4" s="1"/>
  <c r="N2182" i="4" s="1"/>
  <c r="G2182" i="4"/>
  <c r="H2182" i="4" l="1"/>
  <c r="R2181" i="4"/>
  <c r="X2182" i="4"/>
  <c r="V2181" i="4" l="1"/>
  <c r="J2182" i="4" s="1"/>
  <c r="Y2182" i="4" s="1"/>
  <c r="U2181" i="4"/>
  <c r="I2182" i="4" s="1"/>
  <c r="K2182" i="4" s="1"/>
  <c r="L2182" i="4" l="1"/>
  <c r="M2182" i="4" l="1"/>
  <c r="O2182" i="4" s="1"/>
  <c r="Q2182" i="4" l="1"/>
  <c r="T2182" i="4" s="1"/>
  <c r="F2183" i="4" s="1"/>
  <c r="N2183" i="4" s="1"/>
  <c r="S2182" i="4"/>
  <c r="G2183" i="4" s="1"/>
  <c r="R2182" i="4" l="1"/>
  <c r="V2182" i="4" s="1"/>
  <c r="J2183" i="4" s="1"/>
  <c r="Y2183" i="4" s="1"/>
  <c r="X2183" i="4"/>
  <c r="H2183" i="4"/>
  <c r="U2182" i="4"/>
  <c r="I2183" i="4" s="1"/>
  <c r="K2183" i="4" s="1"/>
  <c r="L2183" i="4" l="1"/>
  <c r="M2183" i="4" l="1"/>
  <c r="O2183" i="4" s="1"/>
  <c r="S2183" i="4" s="1"/>
  <c r="Q2183" i="4" l="1"/>
  <c r="T2183" i="4" s="1"/>
  <c r="F2184" i="4" s="1"/>
  <c r="N2184" i="4" s="1"/>
  <c r="G2184" i="4"/>
  <c r="H2184" i="4" l="1"/>
  <c r="R2183" i="4"/>
  <c r="X2184" i="4"/>
  <c r="V2183" i="4" l="1"/>
  <c r="J2184" i="4" s="1"/>
  <c r="Y2184" i="4" s="1"/>
  <c r="U2183" i="4"/>
  <c r="I2184" i="4" s="1"/>
  <c r="K2184" i="4" s="1"/>
  <c r="L2184" i="4" l="1"/>
  <c r="M2184" i="4" l="1"/>
  <c r="O2184" i="4" s="1"/>
  <c r="S2184" i="4" s="1"/>
  <c r="Q2184" i="4" l="1"/>
  <c r="T2184" i="4" s="1"/>
  <c r="F2185" i="4" s="1"/>
  <c r="N2185" i="4" s="1"/>
  <c r="G2185" i="4"/>
  <c r="H2185" i="4" l="1"/>
  <c r="R2184" i="4"/>
  <c r="X2185" i="4"/>
  <c r="V2184" i="4" l="1"/>
  <c r="J2185" i="4" s="1"/>
  <c r="Y2185" i="4" s="1"/>
  <c r="U2184" i="4"/>
  <c r="I2185" i="4" s="1"/>
  <c r="K2185" i="4" s="1"/>
  <c r="L2185" i="4" l="1"/>
  <c r="M2185" i="4" s="1"/>
  <c r="O2185" i="4" s="1"/>
  <c r="S2185" i="4" s="1"/>
  <c r="Q2185" i="4" l="1"/>
  <c r="T2185" i="4" s="1"/>
  <c r="F2186" i="4" s="1"/>
  <c r="N2186" i="4" s="1"/>
  <c r="G2186" i="4"/>
  <c r="H2186" i="4" l="1"/>
  <c r="R2185" i="4"/>
  <c r="X2186" i="4"/>
  <c r="V2185" i="4" l="1"/>
  <c r="J2186" i="4" s="1"/>
  <c r="Y2186" i="4" s="1"/>
  <c r="U2185" i="4"/>
  <c r="I2186" i="4" s="1"/>
  <c r="K2186" i="4" s="1"/>
  <c r="L2186" i="4" l="1"/>
  <c r="M2186" i="4" s="1"/>
  <c r="O2186" i="4" s="1"/>
  <c r="S2186" i="4" s="1"/>
  <c r="Q2186" i="4" l="1"/>
  <c r="T2186" i="4" s="1"/>
  <c r="F2187" i="4" s="1"/>
  <c r="N2187" i="4" s="1"/>
  <c r="G2187" i="4"/>
  <c r="H2187" i="4" l="1"/>
  <c r="R2186" i="4"/>
  <c r="X2187" i="4"/>
  <c r="V2186" i="4" l="1"/>
  <c r="J2187" i="4" s="1"/>
  <c r="Y2187" i="4" s="1"/>
  <c r="U2186" i="4"/>
  <c r="I2187" i="4" s="1"/>
  <c r="K2187" i="4" s="1"/>
  <c r="L2187" i="4" l="1"/>
  <c r="M2187" i="4" l="1"/>
  <c r="O2187" i="4" s="1"/>
  <c r="S2187" i="4" s="1"/>
  <c r="Q2187" i="4" l="1"/>
  <c r="T2187" i="4" s="1"/>
  <c r="F2188" i="4" s="1"/>
  <c r="N2188" i="4" s="1"/>
  <c r="G2188" i="4"/>
  <c r="H2188" i="4" l="1"/>
  <c r="R2187" i="4"/>
  <c r="X2188" i="4"/>
  <c r="V2187" i="4" l="1"/>
  <c r="J2188" i="4" s="1"/>
  <c r="Y2188" i="4" s="1"/>
  <c r="U2187" i="4"/>
  <c r="I2188" i="4" s="1"/>
  <c r="K2188" i="4" s="1"/>
  <c r="L2188" i="4" l="1"/>
  <c r="M2188" i="4" s="1"/>
  <c r="O2188" i="4" s="1"/>
  <c r="S2188" i="4" s="1"/>
  <c r="G2189" i="4" l="1"/>
  <c r="Q2188" i="4"/>
  <c r="T2188" i="4" s="1"/>
  <c r="F2189" i="4" s="1"/>
  <c r="N2189" i="4" s="1"/>
  <c r="H2189" i="4" l="1"/>
  <c r="R2188" i="4"/>
  <c r="U2188" i="4" s="1"/>
  <c r="I2189" i="4" s="1"/>
  <c r="K2189" i="4" s="1"/>
  <c r="X2189" i="4"/>
  <c r="V2188" i="4" l="1"/>
  <c r="J2189" i="4" s="1"/>
  <c r="Y2189" i="4" s="1"/>
  <c r="L2189" i="4"/>
  <c r="M2189" i="4" l="1"/>
  <c r="O2189" i="4" s="1"/>
  <c r="Q2189" i="4" l="1"/>
  <c r="T2189" i="4" s="1"/>
  <c r="F2190" i="4" s="1"/>
  <c r="N2190" i="4" s="1"/>
  <c r="S2189" i="4"/>
  <c r="G2190" i="4" s="1"/>
  <c r="R2189" i="4" l="1"/>
  <c r="V2189" i="4" s="1"/>
  <c r="J2190" i="4" s="1"/>
  <c r="Y2190" i="4" s="1"/>
  <c r="X2190" i="4"/>
  <c r="H2190" i="4"/>
  <c r="U2189" i="4"/>
  <c r="I2190" i="4" s="1"/>
  <c r="K2190" i="4" s="1"/>
  <c r="L2190" i="4" l="1"/>
  <c r="M2190" i="4" l="1"/>
  <c r="O2190" i="4" s="1"/>
  <c r="S2190" i="4" l="1"/>
  <c r="G2191" i="4" s="1"/>
  <c r="Q2190" i="4"/>
  <c r="T2190" i="4" s="1"/>
  <c r="F2191" i="4" s="1"/>
  <c r="N2191" i="4" s="1"/>
  <c r="H2191" i="4" l="1"/>
  <c r="X2191" i="4"/>
  <c r="R2190" i="4"/>
  <c r="V2190" i="4" s="1"/>
  <c r="J2191" i="4" s="1"/>
  <c r="U2190" i="4"/>
  <c r="I2191" i="4" s="1"/>
  <c r="K2191" i="4" s="1"/>
  <c r="L2191" i="4" l="1"/>
  <c r="Y2191" i="4"/>
  <c r="M2191" i="4" l="1"/>
  <c r="O2191" i="4" s="1"/>
  <c r="S2191" i="4" l="1"/>
  <c r="G2192" i="4" s="1"/>
  <c r="Q2191" i="4"/>
  <c r="T2191" i="4" s="1"/>
  <c r="F2192" i="4" s="1"/>
  <c r="N2192" i="4" s="1"/>
  <c r="H2192" i="4" l="1"/>
  <c r="X2192" i="4"/>
  <c r="R2191" i="4"/>
  <c r="U2191" i="4" s="1"/>
  <c r="I2192" i="4" s="1"/>
  <c r="K2192" i="4" s="1"/>
  <c r="V2191" i="4" l="1"/>
  <c r="J2192" i="4" s="1"/>
  <c r="Y2192" i="4" s="1"/>
  <c r="L2192" i="4"/>
  <c r="M2192" i="4" l="1"/>
  <c r="O2192" i="4" s="1"/>
  <c r="Q2192" i="4" l="1"/>
  <c r="T2192" i="4" s="1"/>
  <c r="F2193" i="4" s="1"/>
  <c r="N2193" i="4" s="1"/>
  <c r="S2192" i="4"/>
  <c r="G2193" i="4" s="1"/>
  <c r="H2193" i="4" l="1"/>
  <c r="R2192" i="4"/>
  <c r="V2192" i="4" s="1"/>
  <c r="J2193" i="4" s="1"/>
  <c r="Y2193" i="4" s="1"/>
  <c r="X2193" i="4"/>
  <c r="U2192" i="4"/>
  <c r="I2193" i="4" s="1"/>
  <c r="K2193" i="4" s="1"/>
  <c r="L2193" i="4" l="1"/>
  <c r="M2193" i="4" l="1"/>
  <c r="O2193" i="4" s="1"/>
  <c r="Q2193" i="4" l="1"/>
  <c r="T2193" i="4" s="1"/>
  <c r="F2194" i="4" s="1"/>
  <c r="N2194" i="4" s="1"/>
  <c r="S2193" i="4"/>
  <c r="G2194" i="4" s="1"/>
  <c r="R2193" i="4" l="1"/>
  <c r="V2193" i="4" s="1"/>
  <c r="J2194" i="4" s="1"/>
  <c r="Y2194" i="4" s="1"/>
  <c r="X2194" i="4"/>
  <c r="H2194" i="4"/>
  <c r="U2193" i="4"/>
  <c r="I2194" i="4" s="1"/>
  <c r="K2194" i="4" s="1"/>
  <c r="L2194" i="4" l="1"/>
  <c r="M2194" i="4" l="1"/>
  <c r="O2194" i="4" s="1"/>
  <c r="S2194" i="4" l="1"/>
  <c r="G2195" i="4" s="1"/>
  <c r="Q2194" i="4"/>
  <c r="T2194" i="4" s="1"/>
  <c r="F2195" i="4" s="1"/>
  <c r="N2195" i="4" s="1"/>
  <c r="H2195" i="4" l="1"/>
  <c r="R2194" i="4"/>
  <c r="V2194" i="4" s="1"/>
  <c r="J2195" i="4" s="1"/>
  <c r="Y2195" i="4" s="1"/>
  <c r="X2195" i="4"/>
  <c r="U2194" i="4"/>
  <c r="I2195" i="4" s="1"/>
  <c r="K2195" i="4" s="1"/>
  <c r="L2195" i="4" l="1"/>
  <c r="M2195" i="4" s="1"/>
  <c r="O2195" i="4" s="1"/>
  <c r="S2195" i="4" s="1"/>
  <c r="Q2195" i="4" l="1"/>
  <c r="T2195" i="4" s="1"/>
  <c r="F2196" i="4" s="1"/>
  <c r="N2196" i="4" s="1"/>
  <c r="G2196" i="4"/>
  <c r="H2196" i="4" l="1"/>
  <c r="R2195" i="4"/>
  <c r="X2196" i="4"/>
  <c r="V2195" i="4" l="1"/>
  <c r="J2196" i="4" s="1"/>
  <c r="Y2196" i="4" s="1"/>
  <c r="U2195" i="4"/>
  <c r="I2196" i="4" s="1"/>
  <c r="K2196" i="4" s="1"/>
  <c r="L2196" i="4" l="1"/>
  <c r="M2196" i="4" s="1"/>
  <c r="O2196" i="4" s="1"/>
  <c r="S2196" i="4" s="1"/>
  <c r="Q2196" i="4" l="1"/>
  <c r="T2196" i="4" s="1"/>
  <c r="F2197" i="4" s="1"/>
  <c r="N2197" i="4" s="1"/>
  <c r="G2197" i="4"/>
  <c r="H2197" i="4" l="1"/>
  <c r="R2196" i="4"/>
  <c r="X2197" i="4"/>
  <c r="V2196" i="4" l="1"/>
  <c r="J2197" i="4" s="1"/>
  <c r="Y2197" i="4" s="1"/>
  <c r="U2196" i="4"/>
  <c r="I2197" i="4" s="1"/>
  <c r="K2197" i="4" s="1"/>
  <c r="L2197" i="4" l="1"/>
  <c r="M2197" i="4" s="1"/>
  <c r="O2197" i="4" s="1"/>
  <c r="S2197" i="4" s="1"/>
  <c r="Q2197" i="4" l="1"/>
  <c r="T2197" i="4" s="1"/>
  <c r="F2198" i="4" s="1"/>
  <c r="N2198" i="4" s="1"/>
  <c r="G2198" i="4"/>
  <c r="H2198" i="4" l="1"/>
  <c r="R2197" i="4"/>
  <c r="X2198" i="4"/>
  <c r="V2197" i="4" l="1"/>
  <c r="J2198" i="4" s="1"/>
  <c r="Y2198" i="4" s="1"/>
  <c r="U2197" i="4"/>
  <c r="I2198" i="4" s="1"/>
  <c r="K2198" i="4" s="1"/>
  <c r="L2198" i="4" l="1"/>
  <c r="M2198" i="4" s="1"/>
  <c r="O2198" i="4" s="1"/>
  <c r="S2198" i="4" s="1"/>
  <c r="G2199" i="4" l="1"/>
  <c r="Q2198" i="4"/>
  <c r="T2198" i="4" s="1"/>
  <c r="F2199" i="4" s="1"/>
  <c r="N2199" i="4" s="1"/>
  <c r="H2199" i="4" l="1"/>
  <c r="R2198" i="4"/>
  <c r="X2199" i="4"/>
  <c r="V2198" i="4" l="1"/>
  <c r="J2199" i="4" s="1"/>
  <c r="Y2199" i="4" s="1"/>
  <c r="U2198" i="4"/>
  <c r="I2199" i="4" s="1"/>
  <c r="K2199" i="4" s="1"/>
  <c r="L2199" i="4" l="1"/>
  <c r="M2199" i="4" s="1"/>
  <c r="O2199" i="4" s="1"/>
  <c r="S2199" i="4" s="1"/>
  <c r="G2200" i="4" l="1"/>
  <c r="Q2199" i="4"/>
  <c r="T2199" i="4" s="1"/>
  <c r="F2200" i="4" s="1"/>
  <c r="N2200" i="4" s="1"/>
  <c r="H2200" i="4" l="1"/>
  <c r="R2199" i="4"/>
  <c r="X2200" i="4"/>
  <c r="V2199" i="4" l="1"/>
  <c r="J2200" i="4" s="1"/>
  <c r="Y2200" i="4" s="1"/>
  <c r="U2199" i="4"/>
  <c r="I2200" i="4" s="1"/>
  <c r="K2200" i="4" s="1"/>
  <c r="L2200" i="4" l="1"/>
  <c r="M2200" i="4" l="1"/>
  <c r="O2200" i="4" s="1"/>
  <c r="S2200" i="4" l="1"/>
  <c r="G2201" i="4" s="1"/>
  <c r="Q2200" i="4"/>
  <c r="T2200" i="4" s="1"/>
  <c r="F2201" i="4" s="1"/>
  <c r="N2201" i="4" s="1"/>
  <c r="H2201" i="4" l="1"/>
  <c r="R2200" i="4"/>
  <c r="V2200" i="4" s="1"/>
  <c r="J2201" i="4" s="1"/>
  <c r="Y2201" i="4" s="1"/>
  <c r="X2201" i="4"/>
  <c r="U2200" i="4"/>
  <c r="I2201" i="4" s="1"/>
  <c r="K2201" i="4" s="1"/>
  <c r="L2201" i="4" l="1"/>
  <c r="M2201" i="4" l="1"/>
  <c r="O2201" i="4" s="1"/>
  <c r="S2201" i="4" l="1"/>
  <c r="G2202" i="4" s="1"/>
  <c r="Q2201" i="4"/>
  <c r="T2201" i="4" s="1"/>
  <c r="F2202" i="4" s="1"/>
  <c r="N2202" i="4" s="1"/>
  <c r="H2202" i="4" l="1"/>
  <c r="X2202" i="4"/>
  <c r="R2201" i="4"/>
  <c r="U2201" i="4" s="1"/>
  <c r="I2202" i="4" s="1"/>
  <c r="K2202" i="4" s="1"/>
  <c r="V2201" i="4" l="1"/>
  <c r="J2202" i="4" s="1"/>
  <c r="Y2202" i="4" s="1"/>
  <c r="L2202" i="4"/>
  <c r="M2202" i="4" l="1"/>
  <c r="O2202" i="4" s="1"/>
  <c r="Q2202" i="4" l="1"/>
  <c r="T2202" i="4" s="1"/>
  <c r="F2203" i="4" s="1"/>
  <c r="N2203" i="4" s="1"/>
  <c r="S2202" i="4"/>
  <c r="G2203" i="4" s="1"/>
  <c r="R2202" i="4" l="1"/>
  <c r="V2202" i="4" s="1"/>
  <c r="J2203" i="4" s="1"/>
  <c r="Y2203" i="4" s="1"/>
  <c r="X2203" i="4"/>
  <c r="H2203" i="4"/>
  <c r="U2202" i="4"/>
  <c r="I2203" i="4" s="1"/>
  <c r="K2203" i="4" s="1"/>
  <c r="L2203" i="4" l="1"/>
  <c r="M2203" i="4" s="1"/>
  <c r="O2203" i="4" s="1"/>
  <c r="S2203" i="4" s="1"/>
  <c r="Q2203" i="4" l="1"/>
  <c r="T2203" i="4" s="1"/>
  <c r="F2204" i="4" s="1"/>
  <c r="N2204" i="4" s="1"/>
  <c r="G2204" i="4"/>
  <c r="H2204" i="4" l="1"/>
  <c r="R2203" i="4"/>
  <c r="V2203" i="4" s="1"/>
  <c r="J2204" i="4" s="1"/>
  <c r="Y2204" i="4" s="1"/>
  <c r="U2203" i="4"/>
  <c r="I2204" i="4" s="1"/>
  <c r="K2204" i="4" s="1"/>
  <c r="X2204" i="4"/>
  <c r="L2204" i="4" l="1"/>
  <c r="M2204" i="4" l="1"/>
  <c r="O2204" i="4" s="1"/>
  <c r="S2204" i="4" s="1"/>
  <c r="Q2204" i="4" l="1"/>
  <c r="T2204" i="4" s="1"/>
  <c r="F2205" i="4" s="1"/>
  <c r="N2205" i="4" s="1"/>
  <c r="G2205" i="4"/>
  <c r="H2205" i="4" l="1"/>
  <c r="R2204" i="4"/>
  <c r="X2205" i="4"/>
  <c r="V2204" i="4" l="1"/>
  <c r="J2205" i="4" s="1"/>
  <c r="Y2205" i="4" s="1"/>
  <c r="U2204" i="4"/>
  <c r="I2205" i="4" s="1"/>
  <c r="K2205" i="4" s="1"/>
  <c r="L2205" i="4" l="1"/>
  <c r="M2205" i="4" s="1"/>
  <c r="O2205" i="4" s="1"/>
  <c r="S2205" i="4" s="1"/>
  <c r="Q2205" i="4" l="1"/>
  <c r="T2205" i="4" s="1"/>
  <c r="F2206" i="4" s="1"/>
  <c r="N2206" i="4" s="1"/>
  <c r="G2206" i="4"/>
  <c r="H2206" i="4" l="1"/>
  <c r="R2205" i="4"/>
  <c r="X2206" i="4"/>
  <c r="V2205" i="4" l="1"/>
  <c r="J2206" i="4" s="1"/>
  <c r="Y2206" i="4" s="1"/>
  <c r="U2205" i="4"/>
  <c r="I2206" i="4" s="1"/>
  <c r="K2206" i="4" s="1"/>
  <c r="L2206" i="4" l="1"/>
  <c r="M2206" i="4" l="1"/>
  <c r="O2206" i="4" s="1"/>
  <c r="S2206" i="4" l="1"/>
  <c r="G2207" i="4" s="1"/>
  <c r="Q2206" i="4"/>
  <c r="T2206" i="4" s="1"/>
  <c r="F2207" i="4" s="1"/>
  <c r="N2207" i="4" s="1"/>
  <c r="U2206" i="4"/>
  <c r="I2207" i="4" s="1"/>
  <c r="H2207" i="4" l="1"/>
  <c r="K2207" i="4"/>
  <c r="X2207" i="4"/>
  <c r="R2206" i="4"/>
  <c r="V2206" i="4" s="1"/>
  <c r="J2207" i="4" s="1"/>
  <c r="Y2207" i="4" s="1"/>
  <c r="L2207" i="4"/>
  <c r="M2207" i="4" l="1"/>
  <c r="O2207" i="4" s="1"/>
  <c r="S2207" i="4" s="1"/>
  <c r="Q2207" i="4" l="1"/>
  <c r="T2207" i="4" s="1"/>
  <c r="F2208" i="4" s="1"/>
  <c r="N2208" i="4" s="1"/>
  <c r="G2208" i="4"/>
  <c r="H2208" i="4" l="1"/>
  <c r="R2207" i="4"/>
  <c r="V2207" i="4" s="1"/>
  <c r="J2208" i="4" s="1"/>
  <c r="Y2208" i="4" s="1"/>
  <c r="U2207" i="4"/>
  <c r="I2208" i="4" s="1"/>
  <c r="K2208" i="4" s="1"/>
  <c r="X2208" i="4"/>
  <c r="L2208" i="4" l="1"/>
  <c r="M2208" i="4" l="1"/>
  <c r="O2208" i="4" s="1"/>
  <c r="S2208" i="4" s="1"/>
  <c r="Q2208" i="4" l="1"/>
  <c r="T2208" i="4" s="1"/>
  <c r="F2209" i="4" s="1"/>
  <c r="N2209" i="4" s="1"/>
  <c r="G2209" i="4"/>
  <c r="H2209" i="4" l="1"/>
  <c r="R2208" i="4"/>
  <c r="V2208" i="4" s="1"/>
  <c r="J2209" i="4" s="1"/>
  <c r="Y2209" i="4" s="1"/>
  <c r="U2208" i="4"/>
  <c r="I2209" i="4" s="1"/>
  <c r="K2209" i="4" s="1"/>
  <c r="X2209" i="4"/>
  <c r="L2209" i="4" l="1"/>
  <c r="M2209" i="4" s="1"/>
  <c r="O2209" i="4" s="1"/>
  <c r="S2209" i="4" s="1"/>
  <c r="Q2209" i="4" l="1"/>
  <c r="T2209" i="4" s="1"/>
  <c r="F2210" i="4" s="1"/>
  <c r="N2210" i="4" s="1"/>
  <c r="G2210" i="4"/>
  <c r="H2210" i="4" l="1"/>
  <c r="R2209" i="4"/>
  <c r="U2209" i="4" s="1"/>
  <c r="I2210" i="4" s="1"/>
  <c r="K2210" i="4" s="1"/>
  <c r="X2210" i="4"/>
  <c r="V2209" i="4" l="1"/>
  <c r="J2210" i="4" s="1"/>
  <c r="Y2210" i="4" s="1"/>
  <c r="L2210" i="4"/>
  <c r="M2210" i="4" l="1"/>
  <c r="O2210" i="4" s="1"/>
  <c r="Q2210" i="4" l="1"/>
  <c r="T2210" i="4" s="1"/>
  <c r="F2211" i="4" s="1"/>
  <c r="N2211" i="4" s="1"/>
  <c r="S2210" i="4"/>
  <c r="G2211" i="4" s="1"/>
  <c r="H2211" i="4" l="1"/>
  <c r="X2211" i="4"/>
  <c r="R2210" i="4"/>
  <c r="V2210" i="4" s="1"/>
  <c r="J2211" i="4" s="1"/>
  <c r="Y2211" i="4" s="1"/>
  <c r="U2210" i="4"/>
  <c r="I2211" i="4" s="1"/>
  <c r="K2211" i="4" s="1"/>
  <c r="L2211" i="4" l="1"/>
  <c r="M2211" i="4" l="1"/>
  <c r="O2211" i="4" s="1"/>
  <c r="Q2211" i="4" l="1"/>
  <c r="T2211" i="4" s="1"/>
  <c r="F2212" i="4" s="1"/>
  <c r="N2212" i="4" s="1"/>
  <c r="S2211" i="4"/>
  <c r="G2212" i="4" s="1"/>
  <c r="H2212" i="4" l="1"/>
  <c r="X2212" i="4"/>
  <c r="R2211" i="4"/>
  <c r="V2211" i="4" s="1"/>
  <c r="J2212" i="4" s="1"/>
  <c r="Y2212" i="4" s="1"/>
  <c r="U2211" i="4"/>
  <c r="I2212" i="4" s="1"/>
  <c r="K2212" i="4" s="1"/>
  <c r="L2212" i="4" l="1"/>
  <c r="M2212" i="4" s="1"/>
  <c r="O2212" i="4" s="1"/>
  <c r="S2212" i="4" s="1"/>
  <c r="Q2212" i="4" l="1"/>
  <c r="T2212" i="4" s="1"/>
  <c r="F2213" i="4" s="1"/>
  <c r="N2213" i="4" s="1"/>
  <c r="G2213" i="4"/>
  <c r="H2213" i="4" l="1"/>
  <c r="R2212" i="4"/>
  <c r="V2212" i="4" s="1"/>
  <c r="J2213" i="4" s="1"/>
  <c r="Y2213" i="4" s="1"/>
  <c r="U2212" i="4"/>
  <c r="I2213" i="4" s="1"/>
  <c r="K2213" i="4" s="1"/>
  <c r="X2213" i="4"/>
  <c r="L2213" i="4" l="1"/>
  <c r="M2213" i="4" l="1"/>
  <c r="O2213" i="4" s="1"/>
  <c r="S2213" i="4" s="1"/>
  <c r="Q2213" i="4" l="1"/>
  <c r="T2213" i="4" s="1"/>
  <c r="F2214" i="4" s="1"/>
  <c r="N2214" i="4" s="1"/>
  <c r="G2214" i="4"/>
  <c r="H2214" i="4" l="1"/>
  <c r="R2213" i="4"/>
  <c r="V2213" i="4" s="1"/>
  <c r="J2214" i="4" s="1"/>
  <c r="Y2214" i="4" s="1"/>
  <c r="U2213" i="4"/>
  <c r="I2214" i="4" s="1"/>
  <c r="K2214" i="4" s="1"/>
  <c r="X2214" i="4"/>
  <c r="L2214" i="4" l="1"/>
  <c r="M2214" i="4" l="1"/>
  <c r="O2214" i="4" s="1"/>
  <c r="S2214" i="4" l="1"/>
  <c r="G2215" i="4" s="1"/>
  <c r="Q2214" i="4"/>
  <c r="T2214" i="4" s="1"/>
  <c r="F2215" i="4" s="1"/>
  <c r="N2215" i="4" s="1"/>
  <c r="H2215" i="4" l="1"/>
  <c r="X2215" i="4"/>
  <c r="R2214" i="4"/>
  <c r="U2214" i="4" s="1"/>
  <c r="I2215" i="4" s="1"/>
  <c r="K2215" i="4" s="1"/>
  <c r="V2214" i="4" l="1"/>
  <c r="J2215" i="4" s="1"/>
  <c r="Y2215" i="4" s="1"/>
  <c r="L2215" i="4"/>
  <c r="M2215" i="4" l="1"/>
  <c r="O2215" i="4" s="1"/>
  <c r="Q2215" i="4" l="1"/>
  <c r="T2215" i="4" s="1"/>
  <c r="F2216" i="4" s="1"/>
  <c r="N2216" i="4" s="1"/>
  <c r="S2215" i="4"/>
  <c r="G2216" i="4" s="1"/>
  <c r="R2215" i="4" l="1"/>
  <c r="V2215" i="4" s="1"/>
  <c r="J2216" i="4" s="1"/>
  <c r="Y2216" i="4" s="1"/>
  <c r="X2216" i="4"/>
  <c r="H2216" i="4"/>
  <c r="U2215" i="4"/>
  <c r="I2216" i="4" s="1"/>
  <c r="K2216" i="4" s="1"/>
  <c r="L2216" i="4" l="1"/>
  <c r="M2216" i="4" l="1"/>
  <c r="O2216" i="4" s="1"/>
  <c r="Q2216" i="4" l="1"/>
  <c r="T2216" i="4" s="1"/>
  <c r="F2217" i="4" s="1"/>
  <c r="N2217" i="4" s="1"/>
  <c r="S2216" i="4"/>
  <c r="G2217" i="4" s="1"/>
  <c r="H2217" i="4" l="1"/>
  <c r="R2216" i="4"/>
  <c r="V2216" i="4" s="1"/>
  <c r="J2217" i="4" s="1"/>
  <c r="Y2217" i="4" s="1"/>
  <c r="X2217" i="4"/>
  <c r="U2216" i="4"/>
  <c r="I2217" i="4" s="1"/>
  <c r="K2217" i="4" s="1"/>
  <c r="L2217" i="4" l="1"/>
  <c r="M2217" i="4" s="1"/>
  <c r="O2217" i="4" s="1"/>
  <c r="S2217" i="4" s="1"/>
  <c r="G2218" i="4" l="1"/>
  <c r="Q2217" i="4"/>
  <c r="T2217" i="4" s="1"/>
  <c r="F2218" i="4" s="1"/>
  <c r="N2218" i="4" s="1"/>
  <c r="H2218" i="4" l="1"/>
  <c r="R2217" i="4"/>
  <c r="X2218" i="4"/>
  <c r="V2217" i="4" l="1"/>
  <c r="J2218" i="4" s="1"/>
  <c r="Y2218" i="4" s="1"/>
  <c r="U2217" i="4"/>
  <c r="I2218" i="4" s="1"/>
  <c r="K2218" i="4" s="1"/>
  <c r="L2218" i="4" l="1"/>
  <c r="M2218" i="4" s="1"/>
  <c r="O2218" i="4" s="1"/>
  <c r="S2218" i="4" s="1"/>
  <c r="Q2218" i="4" l="1"/>
  <c r="T2218" i="4" s="1"/>
  <c r="F2219" i="4" s="1"/>
  <c r="N2219" i="4" s="1"/>
  <c r="G2219" i="4"/>
  <c r="H2219" i="4" l="1"/>
  <c r="R2218" i="4"/>
  <c r="V2218" i="4" s="1"/>
  <c r="J2219" i="4" s="1"/>
  <c r="Y2219" i="4" s="1"/>
  <c r="U2218" i="4"/>
  <c r="I2219" i="4" s="1"/>
  <c r="K2219" i="4" s="1"/>
  <c r="X2219" i="4"/>
  <c r="L2219" i="4" l="1"/>
  <c r="M2219" i="4" s="1"/>
  <c r="O2219" i="4" s="1"/>
  <c r="S2219" i="4" l="1"/>
  <c r="G2220" i="4" s="1"/>
  <c r="Q2219" i="4"/>
  <c r="T2219" i="4" s="1"/>
  <c r="F2220" i="4" s="1"/>
  <c r="N2220" i="4" s="1"/>
  <c r="H2220" i="4" l="1"/>
  <c r="R2219" i="4"/>
  <c r="X2220" i="4"/>
  <c r="V2219" i="4" l="1"/>
  <c r="J2220" i="4" s="1"/>
  <c r="Y2220" i="4" s="1"/>
  <c r="U2219" i="4"/>
  <c r="I2220" i="4" s="1"/>
  <c r="K2220" i="4" s="1"/>
  <c r="L2220" i="4" l="1"/>
  <c r="M2220" i="4" l="1"/>
  <c r="O2220" i="4" s="1"/>
  <c r="Q2220" i="4" l="1"/>
  <c r="T2220" i="4" s="1"/>
  <c r="F2221" i="4" s="1"/>
  <c r="N2221" i="4" s="1"/>
  <c r="S2220" i="4"/>
  <c r="G2221" i="4" s="1"/>
  <c r="R2220" i="4" l="1"/>
  <c r="V2220" i="4" s="1"/>
  <c r="J2221" i="4" s="1"/>
  <c r="Y2221" i="4" s="1"/>
  <c r="H2221" i="4"/>
  <c r="X2221" i="4"/>
  <c r="U2220" i="4"/>
  <c r="I2221" i="4" s="1"/>
  <c r="K2221" i="4" s="1"/>
  <c r="L2221" i="4" l="1"/>
  <c r="M2221" i="4" l="1"/>
  <c r="O2221" i="4" s="1"/>
  <c r="Q2221" i="4" l="1"/>
  <c r="T2221" i="4" s="1"/>
  <c r="F2222" i="4" s="1"/>
  <c r="N2222" i="4" s="1"/>
  <c r="S2221" i="4"/>
  <c r="G2222" i="4" s="1"/>
  <c r="R2221" i="4" l="1"/>
  <c r="V2221" i="4" s="1"/>
  <c r="J2222" i="4" s="1"/>
  <c r="Y2222" i="4" s="1"/>
  <c r="H2222" i="4"/>
  <c r="X2222" i="4"/>
  <c r="U2221" i="4"/>
  <c r="I2222" i="4" s="1"/>
  <c r="K2222" i="4" s="1"/>
  <c r="L2222" i="4" l="1"/>
  <c r="M2222" i="4" l="1"/>
  <c r="O2222" i="4" s="1"/>
  <c r="Q2222" i="4" l="1"/>
  <c r="T2222" i="4" s="1"/>
  <c r="F2223" i="4" s="1"/>
  <c r="N2223" i="4" s="1"/>
  <c r="S2222" i="4"/>
  <c r="G2223" i="4" s="1"/>
  <c r="R2222" i="4" l="1"/>
  <c r="V2222" i="4" s="1"/>
  <c r="J2223" i="4" s="1"/>
  <c r="Y2223" i="4" s="1"/>
  <c r="X2223" i="4"/>
  <c r="H2223" i="4"/>
  <c r="U2222" i="4"/>
  <c r="I2223" i="4" s="1"/>
  <c r="K2223" i="4" s="1"/>
  <c r="L2223" i="4" l="1"/>
  <c r="M2223" i="4" l="1"/>
  <c r="O2223" i="4" s="1"/>
  <c r="S2223" i="4" s="1"/>
  <c r="Q2223" i="4" l="1"/>
  <c r="T2223" i="4" s="1"/>
  <c r="F2224" i="4" s="1"/>
  <c r="N2224" i="4" s="1"/>
  <c r="G2224" i="4"/>
  <c r="H2224" i="4" l="1"/>
  <c r="R2223" i="4"/>
  <c r="X2224" i="4"/>
  <c r="V2223" i="4" l="1"/>
  <c r="J2224" i="4" s="1"/>
  <c r="Y2224" i="4" s="1"/>
  <c r="U2223" i="4"/>
  <c r="I2224" i="4" s="1"/>
  <c r="K2224" i="4" s="1"/>
  <c r="L2224" i="4" l="1"/>
  <c r="M2224" i="4" l="1"/>
  <c r="O2224" i="4" s="1"/>
  <c r="S2224" i="4" s="1"/>
  <c r="Q2224" i="4" l="1"/>
  <c r="T2224" i="4" s="1"/>
  <c r="F2225" i="4" s="1"/>
  <c r="N2225" i="4" s="1"/>
  <c r="G2225" i="4"/>
  <c r="H2225" i="4" l="1"/>
  <c r="R2224" i="4"/>
  <c r="X2225" i="4"/>
  <c r="V2224" i="4" l="1"/>
  <c r="J2225" i="4" s="1"/>
  <c r="Y2225" i="4" s="1"/>
  <c r="U2224" i="4"/>
  <c r="I2225" i="4" s="1"/>
  <c r="K2225" i="4" s="1"/>
  <c r="L2225" i="4" l="1"/>
  <c r="M2225" i="4" s="1"/>
  <c r="O2225" i="4" s="1"/>
  <c r="S2225" i="4" s="1"/>
  <c r="Q2225" i="4" l="1"/>
  <c r="T2225" i="4" s="1"/>
  <c r="F2226" i="4" s="1"/>
  <c r="N2226" i="4" s="1"/>
  <c r="G2226" i="4"/>
  <c r="H2226" i="4" l="1"/>
  <c r="R2225" i="4"/>
  <c r="V2225" i="4" s="1"/>
  <c r="J2226" i="4" s="1"/>
  <c r="Y2226" i="4" s="1"/>
  <c r="U2225" i="4"/>
  <c r="I2226" i="4" s="1"/>
  <c r="K2226" i="4" s="1"/>
  <c r="X2226" i="4"/>
  <c r="L2226" i="4" l="1"/>
  <c r="M2226" i="4" l="1"/>
  <c r="O2226" i="4" s="1"/>
  <c r="S2226" i="4" s="1"/>
  <c r="Q2226" i="4" l="1"/>
  <c r="T2226" i="4" s="1"/>
  <c r="F2227" i="4" s="1"/>
  <c r="N2227" i="4" s="1"/>
  <c r="G2227" i="4"/>
  <c r="H2227" i="4" l="1"/>
  <c r="R2226" i="4"/>
  <c r="X2227" i="4"/>
  <c r="V2226" i="4" l="1"/>
  <c r="J2227" i="4" s="1"/>
  <c r="Y2227" i="4" s="1"/>
  <c r="U2226" i="4"/>
  <c r="I2227" i="4" s="1"/>
  <c r="K2227" i="4" s="1"/>
  <c r="L2227" i="4" l="1"/>
  <c r="M2227" i="4" s="1"/>
  <c r="O2227" i="4" s="1"/>
  <c r="S2227" i="4" s="1"/>
  <c r="G2228" i="4" l="1"/>
  <c r="Q2227" i="4"/>
  <c r="T2227" i="4" s="1"/>
  <c r="F2228" i="4" s="1"/>
  <c r="N2228" i="4" s="1"/>
  <c r="H2228" i="4" l="1"/>
  <c r="R2227" i="4"/>
  <c r="U2227" i="4" s="1"/>
  <c r="I2228" i="4" s="1"/>
  <c r="K2228" i="4" s="1"/>
  <c r="X2228" i="4"/>
  <c r="V2227" i="4" l="1"/>
  <c r="J2228" i="4" s="1"/>
  <c r="Y2228" i="4" s="1"/>
  <c r="L2228" i="4"/>
  <c r="M2228" i="4" s="1"/>
  <c r="O2228" i="4" s="1"/>
  <c r="S2228" i="4" s="1"/>
  <c r="Q2228" i="4" l="1"/>
  <c r="T2228" i="4" s="1"/>
  <c r="F2229" i="4" s="1"/>
  <c r="N2229" i="4" s="1"/>
  <c r="G2229" i="4"/>
  <c r="H2229" i="4" l="1"/>
  <c r="R2228" i="4"/>
  <c r="X2229" i="4"/>
  <c r="V2228" i="4" l="1"/>
  <c r="J2229" i="4" s="1"/>
  <c r="Y2229" i="4" s="1"/>
  <c r="U2228" i="4"/>
  <c r="I2229" i="4" s="1"/>
  <c r="K2229" i="4" s="1"/>
  <c r="L2229" i="4" l="1"/>
  <c r="M2229" i="4" s="1"/>
  <c r="O2229" i="4" s="1"/>
  <c r="S2229" i="4" s="1"/>
  <c r="Q2229" i="4" l="1"/>
  <c r="T2229" i="4" s="1"/>
  <c r="F2230" i="4" s="1"/>
  <c r="N2230" i="4" s="1"/>
  <c r="G2230" i="4"/>
  <c r="H2230" i="4" l="1"/>
  <c r="R2229" i="4"/>
  <c r="X2230" i="4"/>
  <c r="V2229" i="4" l="1"/>
  <c r="J2230" i="4" s="1"/>
  <c r="Y2230" i="4" s="1"/>
  <c r="U2229" i="4"/>
  <c r="I2230" i="4" s="1"/>
  <c r="K2230" i="4" s="1"/>
  <c r="L2230" i="4" l="1"/>
  <c r="M2230" i="4" s="1"/>
  <c r="O2230" i="4" s="1"/>
  <c r="S2230" i="4" s="1"/>
  <c r="Q2230" i="4" l="1"/>
  <c r="T2230" i="4" s="1"/>
  <c r="F2231" i="4" s="1"/>
  <c r="N2231" i="4" s="1"/>
  <c r="G2231" i="4"/>
  <c r="H2231" i="4" l="1"/>
  <c r="R2230" i="4"/>
  <c r="U2230" i="4" s="1"/>
  <c r="I2231" i="4" s="1"/>
  <c r="K2231" i="4" s="1"/>
  <c r="X2231" i="4"/>
  <c r="V2230" i="4" l="1"/>
  <c r="J2231" i="4" s="1"/>
  <c r="Y2231" i="4" s="1"/>
  <c r="L2231" i="4"/>
  <c r="M2231" i="4" l="1"/>
  <c r="O2231" i="4" s="1"/>
  <c r="Q2231" i="4" l="1"/>
  <c r="T2231" i="4" s="1"/>
  <c r="F2232" i="4" s="1"/>
  <c r="N2232" i="4" s="1"/>
  <c r="S2231" i="4"/>
  <c r="G2232" i="4" s="1"/>
  <c r="R2231" i="4" l="1"/>
  <c r="V2231" i="4" s="1"/>
  <c r="J2232" i="4" s="1"/>
  <c r="Y2232" i="4" s="1"/>
  <c r="X2232" i="4"/>
  <c r="H2232" i="4"/>
  <c r="U2231" i="4"/>
  <c r="I2232" i="4" s="1"/>
  <c r="K2232" i="4" s="1"/>
  <c r="L2232" i="4" l="1"/>
  <c r="M2232" i="4" l="1"/>
  <c r="O2232" i="4" s="1"/>
  <c r="S2232" i="4" l="1"/>
  <c r="G2233" i="4" s="1"/>
  <c r="Q2232" i="4"/>
  <c r="T2232" i="4" s="1"/>
  <c r="F2233" i="4" s="1"/>
  <c r="N2233" i="4" s="1"/>
  <c r="H2233" i="4" l="1"/>
  <c r="X2233" i="4"/>
  <c r="R2232" i="4"/>
  <c r="V2232" i="4" s="1"/>
  <c r="J2233" i="4" s="1"/>
  <c r="Y2233" i="4" s="1"/>
  <c r="U2232" i="4"/>
  <c r="I2233" i="4" s="1"/>
  <c r="K2233" i="4" s="1"/>
  <c r="L2233" i="4" l="1"/>
  <c r="M2233" i="4" s="1"/>
  <c r="O2233" i="4" s="1"/>
  <c r="S2233" i="4" s="1"/>
  <c r="Q2233" i="4" l="1"/>
  <c r="T2233" i="4" s="1"/>
  <c r="F2234" i="4" s="1"/>
  <c r="N2234" i="4" s="1"/>
  <c r="G2234" i="4"/>
  <c r="H2234" i="4" l="1"/>
  <c r="R2233" i="4"/>
  <c r="X2234" i="4"/>
  <c r="V2233" i="4" l="1"/>
  <c r="J2234" i="4" s="1"/>
  <c r="Y2234" i="4" s="1"/>
  <c r="U2233" i="4"/>
  <c r="I2234" i="4" s="1"/>
  <c r="K2234" i="4" s="1"/>
  <c r="L2234" i="4" l="1"/>
  <c r="M2234" i="4" s="1"/>
  <c r="O2234" i="4" s="1"/>
  <c r="S2234" i="4" s="1"/>
  <c r="Q2234" i="4" l="1"/>
  <c r="T2234" i="4" s="1"/>
  <c r="F2235" i="4" s="1"/>
  <c r="N2235" i="4" s="1"/>
  <c r="G2235" i="4"/>
  <c r="H2235" i="4" l="1"/>
  <c r="R2234" i="4"/>
  <c r="V2234" i="4" s="1"/>
  <c r="J2235" i="4" s="1"/>
  <c r="Y2235" i="4" s="1"/>
  <c r="U2234" i="4"/>
  <c r="I2235" i="4" s="1"/>
  <c r="K2235" i="4" s="1"/>
  <c r="X2235" i="4"/>
  <c r="L2235" i="4" l="1"/>
  <c r="M2235" i="4" l="1"/>
  <c r="O2235" i="4" s="1"/>
  <c r="S2235" i="4" s="1"/>
  <c r="Q2235" i="4" l="1"/>
  <c r="T2235" i="4" s="1"/>
  <c r="F2236" i="4" s="1"/>
  <c r="N2236" i="4" s="1"/>
  <c r="G2236" i="4"/>
  <c r="H2236" i="4" l="1"/>
  <c r="R2235" i="4"/>
  <c r="U2235" i="4" s="1"/>
  <c r="I2236" i="4" s="1"/>
  <c r="K2236" i="4" s="1"/>
  <c r="X2236" i="4"/>
  <c r="V2235" i="4" l="1"/>
  <c r="J2236" i="4" s="1"/>
  <c r="Y2236" i="4" s="1"/>
  <c r="L2236" i="4"/>
  <c r="M2236" i="4" s="1"/>
  <c r="O2236" i="4" s="1"/>
  <c r="S2236" i="4" s="1"/>
  <c r="G2237" i="4" l="1"/>
  <c r="Q2236" i="4"/>
  <c r="T2236" i="4" s="1"/>
  <c r="F2237" i="4" s="1"/>
  <c r="N2237" i="4" s="1"/>
  <c r="H2237" i="4" l="1"/>
  <c r="R2236" i="4"/>
  <c r="X2237" i="4"/>
  <c r="V2236" i="4" l="1"/>
  <c r="J2237" i="4" s="1"/>
  <c r="Y2237" i="4" s="1"/>
  <c r="U2236" i="4"/>
  <c r="I2237" i="4" s="1"/>
  <c r="K2237" i="4" s="1"/>
  <c r="L2237" i="4" l="1"/>
  <c r="M2237" i="4" s="1"/>
  <c r="O2237" i="4" s="1"/>
  <c r="S2237" i="4" s="1"/>
  <c r="Q2237" i="4" l="1"/>
  <c r="T2237" i="4" s="1"/>
  <c r="F2238" i="4" s="1"/>
  <c r="N2238" i="4" s="1"/>
  <c r="G2238" i="4"/>
  <c r="H2238" i="4" l="1"/>
  <c r="R2237" i="4"/>
  <c r="X2238" i="4"/>
  <c r="V2237" i="4" l="1"/>
  <c r="J2238" i="4" s="1"/>
  <c r="Y2238" i="4" s="1"/>
  <c r="U2237" i="4"/>
  <c r="I2238" i="4" s="1"/>
  <c r="K2238" i="4" s="1"/>
  <c r="L2238" i="4" l="1"/>
  <c r="M2238" i="4" s="1"/>
  <c r="O2238" i="4" s="1"/>
  <c r="S2238" i="4" s="1"/>
  <c r="Q2238" i="4" l="1"/>
  <c r="T2238" i="4" s="1"/>
  <c r="F2239" i="4" s="1"/>
  <c r="N2239" i="4" s="1"/>
  <c r="G2239" i="4"/>
  <c r="H2239" i="4" l="1"/>
  <c r="R2238" i="4"/>
  <c r="X2239" i="4"/>
  <c r="V2238" i="4" l="1"/>
  <c r="J2239" i="4" s="1"/>
  <c r="Y2239" i="4" s="1"/>
  <c r="U2238" i="4"/>
  <c r="I2239" i="4" s="1"/>
  <c r="K2239" i="4" s="1"/>
  <c r="L2239" i="4" l="1"/>
  <c r="M2239" i="4" l="1"/>
  <c r="O2239" i="4" s="1"/>
  <c r="Q2239" i="4" l="1"/>
  <c r="T2239" i="4" s="1"/>
  <c r="F2240" i="4" s="1"/>
  <c r="N2240" i="4" s="1"/>
  <c r="S2239" i="4"/>
  <c r="G2240" i="4" s="1"/>
  <c r="X2240" i="4" l="1"/>
  <c r="R2239" i="4"/>
  <c r="U2239" i="4" s="1"/>
  <c r="I2240" i="4" s="1"/>
  <c r="K2240" i="4" s="1"/>
  <c r="H2240" i="4"/>
  <c r="V2239" i="4" l="1"/>
  <c r="J2240" i="4" s="1"/>
  <c r="Y2240" i="4" s="1"/>
  <c r="L2240" i="4"/>
  <c r="M2240" i="4" s="1"/>
  <c r="O2240" i="4" s="1"/>
  <c r="S2240" i="4" s="1"/>
  <c r="Q2240" i="4" l="1"/>
  <c r="T2240" i="4" s="1"/>
  <c r="F2241" i="4" s="1"/>
  <c r="N2241" i="4" s="1"/>
  <c r="G2241" i="4"/>
  <c r="H2241" i="4" l="1"/>
  <c r="R2240" i="4"/>
  <c r="X2241" i="4"/>
  <c r="V2240" i="4" l="1"/>
  <c r="J2241" i="4" s="1"/>
  <c r="Y2241" i="4" s="1"/>
  <c r="U2240" i="4"/>
  <c r="I2241" i="4" s="1"/>
  <c r="K2241" i="4" s="1"/>
  <c r="L2241" i="4" l="1"/>
  <c r="M2241" i="4" s="1"/>
  <c r="O2241" i="4" s="1"/>
  <c r="S2241" i="4" s="1"/>
  <c r="Q2241" i="4" l="1"/>
  <c r="T2241" i="4" s="1"/>
  <c r="F2242" i="4" s="1"/>
  <c r="N2242" i="4" s="1"/>
  <c r="G2242" i="4"/>
  <c r="H2242" i="4" l="1"/>
  <c r="R2241" i="4"/>
  <c r="U2241" i="4" s="1"/>
  <c r="I2242" i="4" s="1"/>
  <c r="K2242" i="4" s="1"/>
  <c r="X2242" i="4"/>
  <c r="V2241" i="4" l="1"/>
  <c r="J2242" i="4" s="1"/>
  <c r="Y2242" i="4" s="1"/>
  <c r="L2242" i="4"/>
  <c r="M2242" i="4" l="1"/>
  <c r="O2242" i="4" s="1"/>
  <c r="S2242" i="4" s="1"/>
  <c r="Q2242" i="4" l="1"/>
  <c r="T2242" i="4" s="1"/>
  <c r="F2243" i="4" s="1"/>
  <c r="N2243" i="4" s="1"/>
  <c r="G2243" i="4"/>
  <c r="H2243" i="4" l="1"/>
  <c r="R2242" i="4"/>
  <c r="V2242" i="4" s="1"/>
  <c r="J2243" i="4" s="1"/>
  <c r="Y2243" i="4" s="1"/>
  <c r="U2242" i="4"/>
  <c r="I2243" i="4" s="1"/>
  <c r="K2243" i="4" s="1"/>
  <c r="X2243" i="4"/>
  <c r="L2243" i="4" l="1"/>
  <c r="M2243" i="4" l="1"/>
  <c r="O2243" i="4" s="1"/>
  <c r="S2243" i="4" s="1"/>
  <c r="Q2243" i="4" l="1"/>
  <c r="T2243" i="4" s="1"/>
  <c r="F2244" i="4" s="1"/>
  <c r="N2244" i="4" s="1"/>
  <c r="G2244" i="4"/>
  <c r="H2244" i="4" l="1"/>
  <c r="R2243" i="4"/>
  <c r="V2243" i="4" s="1"/>
  <c r="J2244" i="4" s="1"/>
  <c r="Y2244" i="4" s="1"/>
  <c r="U2243" i="4"/>
  <c r="I2244" i="4" s="1"/>
  <c r="K2244" i="4" s="1"/>
  <c r="X2244" i="4"/>
  <c r="L2244" i="4" l="1"/>
  <c r="M2244" i="4" l="1"/>
  <c r="O2244" i="4" s="1"/>
  <c r="S2244" i="4" l="1"/>
  <c r="G2245" i="4" s="1"/>
  <c r="Q2244" i="4"/>
  <c r="T2244" i="4" s="1"/>
  <c r="F2245" i="4" s="1"/>
  <c r="N2245" i="4" s="1"/>
  <c r="H2245" i="4" l="1"/>
  <c r="X2245" i="4"/>
  <c r="R2244" i="4"/>
  <c r="U2244" i="4" s="1"/>
  <c r="I2245" i="4" s="1"/>
  <c r="K2245" i="4" s="1"/>
  <c r="V2244" i="4" l="1"/>
  <c r="J2245" i="4" s="1"/>
  <c r="Y2245" i="4" s="1"/>
  <c r="L2245" i="4"/>
  <c r="M2245" i="4" l="1"/>
  <c r="O2245" i="4" s="1"/>
  <c r="S2245" i="4" s="1"/>
  <c r="Q2245" i="4" l="1"/>
  <c r="T2245" i="4" s="1"/>
  <c r="F2246" i="4" s="1"/>
  <c r="N2246" i="4" s="1"/>
  <c r="G2246" i="4"/>
  <c r="H2246" i="4" l="1"/>
  <c r="R2245" i="4"/>
  <c r="X2246" i="4"/>
  <c r="V2245" i="4" l="1"/>
  <c r="J2246" i="4" s="1"/>
  <c r="Y2246" i="4" s="1"/>
  <c r="U2245" i="4"/>
  <c r="I2246" i="4" s="1"/>
  <c r="K2246" i="4" s="1"/>
  <c r="L2246" i="4" l="1"/>
  <c r="M2246" i="4" s="1"/>
  <c r="O2246" i="4" s="1"/>
  <c r="S2246" i="4" s="1"/>
  <c r="Q2246" i="4" l="1"/>
  <c r="T2246" i="4" s="1"/>
  <c r="F2247" i="4" s="1"/>
  <c r="N2247" i="4" s="1"/>
  <c r="G2247" i="4"/>
  <c r="H2247" i="4" l="1"/>
  <c r="R2246" i="4"/>
  <c r="X2247" i="4"/>
  <c r="V2246" i="4" l="1"/>
  <c r="J2247" i="4" s="1"/>
  <c r="Y2247" i="4" s="1"/>
  <c r="U2246" i="4"/>
  <c r="I2247" i="4" s="1"/>
  <c r="K2247" i="4" s="1"/>
  <c r="L2247" i="4" l="1"/>
  <c r="M2247" i="4" l="1"/>
  <c r="O2247" i="4" s="1"/>
  <c r="S2247" i="4" s="1"/>
  <c r="Q2247" i="4" l="1"/>
  <c r="T2247" i="4" s="1"/>
  <c r="F2248" i="4" s="1"/>
  <c r="N2248" i="4" s="1"/>
  <c r="G2248" i="4"/>
  <c r="H2248" i="4" l="1"/>
  <c r="R2247" i="4"/>
  <c r="X2248" i="4"/>
  <c r="V2247" i="4" l="1"/>
  <c r="J2248" i="4" s="1"/>
  <c r="Y2248" i="4" s="1"/>
  <c r="U2247" i="4"/>
  <c r="I2248" i="4" s="1"/>
  <c r="K2248" i="4" s="1"/>
  <c r="L2248" i="4" l="1"/>
  <c r="M2248" i="4" s="1"/>
  <c r="O2248" i="4" s="1"/>
  <c r="S2248" i="4" s="1"/>
  <c r="Q2248" i="4" l="1"/>
  <c r="T2248" i="4" s="1"/>
  <c r="F2249" i="4" s="1"/>
  <c r="N2249" i="4" s="1"/>
  <c r="G2249" i="4"/>
  <c r="H2249" i="4" l="1"/>
  <c r="R2248" i="4"/>
  <c r="X2249" i="4"/>
  <c r="V2248" i="4" l="1"/>
  <c r="J2249" i="4" s="1"/>
  <c r="Y2249" i="4" s="1"/>
  <c r="U2248" i="4"/>
  <c r="I2249" i="4" s="1"/>
  <c r="K2249" i="4" s="1"/>
  <c r="L2249" i="4" l="1"/>
  <c r="M2249" i="4" l="1"/>
  <c r="O2249" i="4" s="1"/>
  <c r="Q2249" i="4" l="1"/>
  <c r="T2249" i="4" s="1"/>
  <c r="F2250" i="4" s="1"/>
  <c r="N2250" i="4" s="1"/>
  <c r="S2249" i="4"/>
  <c r="G2250" i="4" s="1"/>
  <c r="R2249" i="4" l="1"/>
  <c r="V2249" i="4" s="1"/>
  <c r="J2250" i="4" s="1"/>
  <c r="Y2250" i="4" s="1"/>
  <c r="H2250" i="4"/>
  <c r="X2250" i="4"/>
  <c r="U2249" i="4"/>
  <c r="I2250" i="4" s="1"/>
  <c r="K2250" i="4" s="1"/>
  <c r="L2250" i="4" l="1"/>
  <c r="M2250" i="4" l="1"/>
  <c r="O2250" i="4" s="1"/>
  <c r="S2250" i="4" s="1"/>
  <c r="Q2250" i="4" l="1"/>
  <c r="T2250" i="4" s="1"/>
  <c r="F2251" i="4" s="1"/>
  <c r="N2251" i="4" s="1"/>
  <c r="G2251" i="4"/>
  <c r="H2251" i="4" l="1"/>
  <c r="R2250" i="4"/>
  <c r="X2251" i="4"/>
  <c r="V2250" i="4" l="1"/>
  <c r="J2251" i="4" s="1"/>
  <c r="Y2251" i="4" s="1"/>
  <c r="U2250" i="4"/>
  <c r="I2251" i="4" s="1"/>
  <c r="K2251" i="4" s="1"/>
  <c r="L2251" i="4" l="1"/>
  <c r="M2251" i="4" s="1"/>
  <c r="O2251" i="4" s="1"/>
  <c r="S2251" i="4" s="1"/>
  <c r="G2252" i="4" l="1"/>
  <c r="Q2251" i="4"/>
  <c r="T2251" i="4" s="1"/>
  <c r="F2252" i="4" s="1"/>
  <c r="N2252" i="4" s="1"/>
  <c r="H2252" i="4" l="1"/>
  <c r="R2251" i="4"/>
  <c r="X2252" i="4"/>
  <c r="V2251" i="4" l="1"/>
  <c r="J2252" i="4" s="1"/>
  <c r="Y2252" i="4" s="1"/>
  <c r="U2251" i="4"/>
  <c r="I2252" i="4" s="1"/>
  <c r="K2252" i="4" s="1"/>
  <c r="L2252" i="4" l="1"/>
  <c r="M2252" i="4" s="1"/>
  <c r="O2252" i="4" s="1"/>
  <c r="S2252" i="4" s="1"/>
  <c r="Q2252" i="4" l="1"/>
  <c r="T2252" i="4" s="1"/>
  <c r="F2253" i="4" s="1"/>
  <c r="N2253" i="4" s="1"/>
  <c r="G2253" i="4"/>
  <c r="H2253" i="4" l="1"/>
  <c r="R2252" i="4"/>
  <c r="X2253" i="4"/>
  <c r="V2252" i="4" l="1"/>
  <c r="J2253" i="4" s="1"/>
  <c r="Y2253" i="4" s="1"/>
  <c r="U2252" i="4"/>
  <c r="I2253" i="4" s="1"/>
  <c r="K2253" i="4" s="1"/>
  <c r="L2253" i="4" l="1"/>
  <c r="M2253" i="4" s="1"/>
  <c r="O2253" i="4" s="1"/>
  <c r="S2253" i="4" s="1"/>
  <c r="Q2253" i="4" l="1"/>
  <c r="T2253" i="4" s="1"/>
  <c r="F2254" i="4" s="1"/>
  <c r="N2254" i="4" s="1"/>
  <c r="G2254" i="4"/>
  <c r="H2254" i="4" l="1"/>
  <c r="R2253" i="4"/>
  <c r="X2254" i="4"/>
  <c r="V2253" i="4" l="1"/>
  <c r="J2254" i="4" s="1"/>
  <c r="Y2254" i="4" s="1"/>
  <c r="U2253" i="4"/>
  <c r="I2254" i="4" s="1"/>
  <c r="K2254" i="4" s="1"/>
  <c r="L2254" i="4" l="1"/>
  <c r="M2254" i="4" l="1"/>
  <c r="O2254" i="4" s="1"/>
  <c r="Q2254" i="4" l="1"/>
  <c r="T2254" i="4" s="1"/>
  <c r="F2255" i="4" s="1"/>
  <c r="N2255" i="4" s="1"/>
  <c r="S2254" i="4"/>
  <c r="G2255" i="4" s="1"/>
  <c r="R2254" i="4" l="1"/>
  <c r="V2254" i="4" s="1"/>
  <c r="J2255" i="4" s="1"/>
  <c r="Y2255" i="4" s="1"/>
  <c r="X2255" i="4"/>
  <c r="H2255" i="4"/>
  <c r="U2254" i="4"/>
  <c r="I2255" i="4" s="1"/>
  <c r="K2255" i="4" s="1"/>
  <c r="L2255" i="4" l="1"/>
  <c r="M2255" i="4" l="1"/>
  <c r="O2255" i="4" s="1"/>
  <c r="S2255" i="4" l="1"/>
  <c r="G2256" i="4" s="1"/>
  <c r="Q2255" i="4"/>
  <c r="T2255" i="4" s="1"/>
  <c r="F2256" i="4" s="1"/>
  <c r="N2256" i="4" s="1"/>
  <c r="H2256" i="4" l="1"/>
  <c r="X2256" i="4"/>
  <c r="R2255" i="4"/>
  <c r="U2255" i="4" l="1"/>
  <c r="I2256" i="4" s="1"/>
  <c r="V2255" i="4"/>
  <c r="J2256" i="4" s="1"/>
  <c r="Y2256" i="4" s="1"/>
  <c r="L2256" i="4" l="1"/>
  <c r="K2256" i="4"/>
  <c r="M2256" i="4" l="1"/>
  <c r="O2256" i="4" s="1"/>
  <c r="Q2256" i="4" s="1"/>
  <c r="T2256" i="4" s="1"/>
  <c r="F2257" i="4" s="1"/>
  <c r="N2257" i="4" s="1"/>
  <c r="U2256" i="4"/>
  <c r="I2257" i="4" s="1"/>
  <c r="H2257" i="4" l="1"/>
  <c r="S2256" i="4"/>
  <c r="G2257" i="4" s="1"/>
  <c r="X2257" i="4" s="1"/>
  <c r="K2257" i="4"/>
  <c r="R2256" i="4"/>
  <c r="V2256" i="4" s="1"/>
  <c r="J2257" i="4" s="1"/>
  <c r="L2257" i="4"/>
  <c r="M2257" i="4" l="1"/>
  <c r="O2257" i="4" s="1"/>
  <c r="S2257" i="4" s="1"/>
  <c r="G2258" i="4" s="1"/>
  <c r="Y2257" i="4"/>
  <c r="Q2257" i="4" l="1"/>
  <c r="T2257" i="4" s="1"/>
  <c r="F2258" i="4" s="1"/>
  <c r="N2258" i="4" s="1"/>
  <c r="R2257" i="4" l="1"/>
  <c r="V2257" i="4" s="1"/>
  <c r="J2258" i="4" s="1"/>
  <c r="Y2258" i="4" s="1"/>
  <c r="H2258" i="4"/>
  <c r="X2258" i="4"/>
  <c r="U2257" i="4"/>
  <c r="I2258" i="4" s="1"/>
  <c r="K2258" i="4" s="1"/>
  <c r="L2258" i="4" l="1"/>
  <c r="M2258" i="4" s="1"/>
  <c r="O2258" i="4" s="1"/>
  <c r="S2258" i="4" s="1"/>
  <c r="Q2258" i="4" l="1"/>
  <c r="T2258" i="4" s="1"/>
  <c r="F2259" i="4" s="1"/>
  <c r="N2259" i="4" s="1"/>
  <c r="G2259" i="4"/>
  <c r="H2259" i="4" l="1"/>
  <c r="R2258" i="4"/>
  <c r="X2259" i="4"/>
  <c r="V2258" i="4" l="1"/>
  <c r="J2259" i="4" s="1"/>
  <c r="Y2259" i="4" s="1"/>
  <c r="U2258" i="4"/>
  <c r="I2259" i="4" s="1"/>
  <c r="K2259" i="4" s="1"/>
  <c r="L2259" i="4" l="1"/>
  <c r="M2259" i="4" l="1"/>
  <c r="O2259" i="4" s="1"/>
  <c r="Q2259" i="4" l="1"/>
  <c r="T2259" i="4" s="1"/>
  <c r="F2260" i="4" s="1"/>
  <c r="N2260" i="4" s="1"/>
  <c r="S2259" i="4"/>
  <c r="G2260" i="4" s="1"/>
  <c r="R2259" i="4" l="1"/>
  <c r="V2259" i="4" s="1"/>
  <c r="J2260" i="4" s="1"/>
  <c r="Y2260" i="4" s="1"/>
  <c r="H2260" i="4"/>
  <c r="X2260" i="4"/>
  <c r="U2259" i="4"/>
  <c r="I2260" i="4" s="1"/>
  <c r="K2260" i="4" s="1"/>
  <c r="L2260" i="4" l="1"/>
  <c r="M2260" i="4" s="1"/>
  <c r="O2260" i="4" s="1"/>
  <c r="S2260" i="4" s="1"/>
  <c r="G2261" i="4" l="1"/>
  <c r="Q2260" i="4"/>
  <c r="T2260" i="4" s="1"/>
  <c r="F2261" i="4" s="1"/>
  <c r="N2261" i="4" s="1"/>
  <c r="H2261" i="4" l="1"/>
  <c r="R2260" i="4"/>
  <c r="X2261" i="4"/>
  <c r="V2260" i="4" l="1"/>
  <c r="J2261" i="4" s="1"/>
  <c r="Y2261" i="4" s="1"/>
  <c r="U2260" i="4"/>
  <c r="I2261" i="4" s="1"/>
  <c r="K2261" i="4" s="1"/>
  <c r="L2261" i="4" l="1"/>
  <c r="M2261" i="4" s="1"/>
  <c r="O2261" i="4" s="1"/>
  <c r="S2261" i="4" s="1"/>
  <c r="Q2261" i="4" l="1"/>
  <c r="T2261" i="4" s="1"/>
  <c r="F2262" i="4" s="1"/>
  <c r="N2262" i="4" s="1"/>
  <c r="G2262" i="4"/>
  <c r="H2262" i="4" l="1"/>
  <c r="R2261" i="4"/>
  <c r="U2261" i="4" s="1"/>
  <c r="I2262" i="4" s="1"/>
  <c r="K2262" i="4" s="1"/>
  <c r="X2262" i="4"/>
  <c r="V2261" i="4" l="1"/>
  <c r="J2262" i="4" s="1"/>
  <c r="Y2262" i="4" s="1"/>
  <c r="L2262" i="4"/>
  <c r="M2262" i="4" l="1"/>
  <c r="O2262" i="4" s="1"/>
  <c r="S2262" i="4" s="1"/>
  <c r="Q2262" i="4" l="1"/>
  <c r="T2262" i="4" s="1"/>
  <c r="F2263" i="4" s="1"/>
  <c r="N2263" i="4" s="1"/>
  <c r="G2263" i="4"/>
  <c r="H2263" i="4" l="1"/>
  <c r="R2262" i="4"/>
  <c r="V2262" i="4" s="1"/>
  <c r="J2263" i="4" s="1"/>
  <c r="Y2263" i="4" s="1"/>
  <c r="U2262" i="4"/>
  <c r="I2263" i="4" s="1"/>
  <c r="K2263" i="4" s="1"/>
  <c r="X2263" i="4"/>
  <c r="L2263" i="4" l="1"/>
  <c r="M2263" i="4" s="1"/>
  <c r="O2263" i="4" s="1"/>
  <c r="S2263" i="4" s="1"/>
  <c r="G2264" i="4" l="1"/>
  <c r="Q2263" i="4"/>
  <c r="T2263" i="4" s="1"/>
  <c r="F2264" i="4" s="1"/>
  <c r="N2264" i="4" s="1"/>
  <c r="H2264" i="4" l="1"/>
  <c r="R2263" i="4"/>
  <c r="X2264" i="4"/>
  <c r="V2263" i="4" l="1"/>
  <c r="J2264" i="4" s="1"/>
  <c r="Y2264" i="4" s="1"/>
  <c r="U2263" i="4"/>
  <c r="I2264" i="4" s="1"/>
  <c r="K2264" i="4" s="1"/>
  <c r="L2264" i="4" l="1"/>
  <c r="M2264" i="4" s="1"/>
  <c r="O2264" i="4" s="1"/>
  <c r="S2264" i="4" s="1"/>
  <c r="Q2264" i="4" l="1"/>
  <c r="T2264" i="4" s="1"/>
  <c r="F2265" i="4" s="1"/>
  <c r="N2265" i="4" s="1"/>
  <c r="G2265" i="4"/>
  <c r="H2265" i="4" l="1"/>
  <c r="R2264" i="4"/>
  <c r="X2265" i="4"/>
  <c r="V2264" i="4" l="1"/>
  <c r="J2265" i="4" s="1"/>
  <c r="Y2265" i="4" s="1"/>
  <c r="U2264" i="4"/>
  <c r="I2265" i="4" s="1"/>
  <c r="K2265" i="4" s="1"/>
  <c r="L2265" i="4" l="1"/>
  <c r="M2265" i="4" s="1"/>
  <c r="O2265" i="4" s="1"/>
  <c r="S2265" i="4" s="1"/>
  <c r="Q2265" i="4" l="1"/>
  <c r="T2265" i="4" s="1"/>
  <c r="F2266" i="4" s="1"/>
  <c r="N2266" i="4" s="1"/>
  <c r="G2266" i="4"/>
  <c r="H2266" i="4" l="1"/>
  <c r="R2265" i="4"/>
  <c r="X2266" i="4"/>
  <c r="V2265" i="4" l="1"/>
  <c r="J2266" i="4" s="1"/>
  <c r="Y2266" i="4" s="1"/>
  <c r="U2265" i="4"/>
  <c r="I2266" i="4" s="1"/>
  <c r="K2266" i="4" s="1"/>
  <c r="L2266" i="4" l="1"/>
  <c r="M2266" i="4" s="1"/>
  <c r="O2266" i="4" s="1"/>
  <c r="S2266" i="4" s="1"/>
  <c r="Q2266" i="4" l="1"/>
  <c r="T2266" i="4" s="1"/>
  <c r="F2267" i="4" s="1"/>
  <c r="N2267" i="4" s="1"/>
  <c r="G2267" i="4"/>
  <c r="H2267" i="4" l="1"/>
  <c r="R2266" i="4"/>
  <c r="X2267" i="4"/>
  <c r="V2266" i="4" l="1"/>
  <c r="J2267" i="4" s="1"/>
  <c r="Y2267" i="4" s="1"/>
  <c r="U2266" i="4"/>
  <c r="I2267" i="4" s="1"/>
  <c r="K2267" i="4" s="1"/>
  <c r="L2267" i="4" l="1"/>
  <c r="M2267" i="4" s="1"/>
  <c r="O2267" i="4" s="1"/>
  <c r="S2267" i="4" s="1"/>
  <c r="G2268" i="4" l="1"/>
  <c r="Q2267" i="4"/>
  <c r="T2267" i="4" s="1"/>
  <c r="F2268" i="4" s="1"/>
  <c r="N2268" i="4" s="1"/>
  <c r="H2268" i="4" l="1"/>
  <c r="X2268" i="4"/>
  <c r="R2267" i="4"/>
  <c r="V2267" i="4" l="1"/>
  <c r="J2268" i="4" s="1"/>
  <c r="Y2268" i="4" s="1"/>
  <c r="U2267" i="4"/>
  <c r="I2268" i="4" s="1"/>
  <c r="K2268" i="4" s="1"/>
  <c r="L2268" i="4" l="1"/>
  <c r="M2268" i="4" l="1"/>
  <c r="O2268" i="4" s="1"/>
  <c r="S2268" i="4" s="1"/>
  <c r="Q2268" i="4" l="1"/>
  <c r="T2268" i="4" s="1"/>
  <c r="F2269" i="4" s="1"/>
  <c r="N2269" i="4" s="1"/>
  <c r="G2269" i="4"/>
  <c r="H2269" i="4" l="1"/>
  <c r="R2268" i="4"/>
  <c r="X2269" i="4"/>
  <c r="V2268" i="4" l="1"/>
  <c r="J2269" i="4" s="1"/>
  <c r="Y2269" i="4" s="1"/>
  <c r="U2268" i="4"/>
  <c r="I2269" i="4" s="1"/>
  <c r="K2269" i="4" s="1"/>
  <c r="L2269" i="4" l="1"/>
  <c r="M2269" i="4" s="1"/>
  <c r="O2269" i="4" s="1"/>
  <c r="S2269" i="4" s="1"/>
  <c r="Q2269" i="4" l="1"/>
  <c r="T2269" i="4" s="1"/>
  <c r="F2270" i="4" s="1"/>
  <c r="N2270" i="4" s="1"/>
  <c r="G2270" i="4"/>
  <c r="H2270" i="4" l="1"/>
  <c r="R2269" i="4"/>
  <c r="U2269" i="4" s="1"/>
  <c r="I2270" i="4" s="1"/>
  <c r="K2270" i="4" s="1"/>
  <c r="X2270" i="4"/>
  <c r="V2269" i="4" l="1"/>
  <c r="J2270" i="4" s="1"/>
  <c r="Y2270" i="4" s="1"/>
  <c r="L2270" i="4"/>
  <c r="M2270" i="4" l="1"/>
  <c r="O2270" i="4" s="1"/>
  <c r="S2270" i="4" s="1"/>
  <c r="Q2270" i="4" l="1"/>
  <c r="T2270" i="4" s="1"/>
  <c r="F2271" i="4" s="1"/>
  <c r="N2271" i="4" s="1"/>
  <c r="G2271" i="4"/>
  <c r="H2271" i="4" l="1"/>
  <c r="R2270" i="4"/>
  <c r="U2270" i="4" s="1"/>
  <c r="I2271" i="4" s="1"/>
  <c r="K2271" i="4" s="1"/>
  <c r="X2271" i="4"/>
  <c r="V2270" i="4" l="1"/>
  <c r="J2271" i="4" s="1"/>
  <c r="Y2271" i="4" s="1"/>
  <c r="L2271" i="4"/>
  <c r="M2271" i="4" s="1"/>
  <c r="O2271" i="4" s="1"/>
  <c r="S2271" i="4" s="1"/>
  <c r="Q2271" i="4" l="1"/>
  <c r="T2271" i="4" s="1"/>
  <c r="F2272" i="4" s="1"/>
  <c r="N2272" i="4" s="1"/>
  <c r="G2272" i="4"/>
  <c r="H2272" i="4" l="1"/>
  <c r="R2271" i="4"/>
  <c r="X2272" i="4"/>
  <c r="V2271" i="4" l="1"/>
  <c r="J2272" i="4" s="1"/>
  <c r="Y2272" i="4" s="1"/>
  <c r="U2271" i="4"/>
  <c r="I2272" i="4" s="1"/>
  <c r="K2272" i="4" s="1"/>
  <c r="L2272" i="4" l="1"/>
  <c r="M2272" i="4" l="1"/>
  <c r="O2272" i="4" s="1"/>
  <c r="Q2272" i="4" l="1"/>
  <c r="T2272" i="4" s="1"/>
  <c r="F2273" i="4" s="1"/>
  <c r="N2273" i="4" s="1"/>
  <c r="S2272" i="4"/>
  <c r="G2273" i="4" s="1"/>
  <c r="R2272" i="4" l="1"/>
  <c r="U2272" i="4" s="1"/>
  <c r="I2273" i="4" s="1"/>
  <c r="K2273" i="4" s="1"/>
  <c r="H2273" i="4"/>
  <c r="X2273" i="4"/>
  <c r="V2272" i="4" l="1"/>
  <c r="J2273" i="4" s="1"/>
  <c r="Y2273" i="4" s="1"/>
  <c r="L2273" i="4"/>
  <c r="M2273" i="4" s="1"/>
  <c r="O2273" i="4" s="1"/>
  <c r="Q2273" i="4" l="1"/>
  <c r="T2273" i="4" s="1"/>
  <c r="F2274" i="4" s="1"/>
  <c r="N2274" i="4" s="1"/>
  <c r="S2273" i="4"/>
  <c r="G2274" i="4" s="1"/>
  <c r="R2273" i="4" l="1"/>
  <c r="V2273" i="4" s="1"/>
  <c r="J2274" i="4" s="1"/>
  <c r="Y2274" i="4" s="1"/>
  <c r="H2274" i="4"/>
  <c r="X2274" i="4"/>
  <c r="U2273" i="4"/>
  <c r="I2274" i="4" s="1"/>
  <c r="K2274" i="4" s="1"/>
  <c r="L2274" i="4" l="1"/>
  <c r="M2274" i="4" s="1"/>
  <c r="O2274" i="4" s="1"/>
  <c r="S2274" i="4" s="1"/>
  <c r="Q2274" i="4" l="1"/>
  <c r="T2274" i="4" s="1"/>
  <c r="F2275" i="4" s="1"/>
  <c r="N2275" i="4" s="1"/>
  <c r="G2275" i="4"/>
  <c r="H2275" i="4" l="1"/>
  <c r="R2274" i="4"/>
  <c r="X2275" i="4"/>
  <c r="V2274" i="4" l="1"/>
  <c r="J2275" i="4" s="1"/>
  <c r="Y2275" i="4" s="1"/>
  <c r="U2274" i="4"/>
  <c r="I2275" i="4" s="1"/>
  <c r="K2275" i="4" s="1"/>
  <c r="L2275" i="4" l="1"/>
  <c r="M2275" i="4" s="1"/>
  <c r="O2275" i="4" s="1"/>
  <c r="S2275" i="4" s="1"/>
  <c r="Q2275" i="4" l="1"/>
  <c r="T2275" i="4" s="1"/>
  <c r="F2276" i="4" s="1"/>
  <c r="N2276" i="4" s="1"/>
  <c r="G2276" i="4"/>
  <c r="H2276" i="4" l="1"/>
  <c r="R2275" i="4"/>
  <c r="X2276" i="4"/>
  <c r="V2275" i="4" l="1"/>
  <c r="J2276" i="4" s="1"/>
  <c r="Y2276" i="4" s="1"/>
  <c r="U2275" i="4"/>
  <c r="I2276" i="4" s="1"/>
  <c r="K2276" i="4" s="1"/>
  <c r="L2276" i="4" l="1"/>
  <c r="M2276" i="4" s="1"/>
  <c r="O2276" i="4" s="1"/>
  <c r="S2276" i="4" s="1"/>
  <c r="G2277" i="4" l="1"/>
  <c r="Q2276" i="4"/>
  <c r="T2276" i="4" s="1"/>
  <c r="F2277" i="4" s="1"/>
  <c r="N2277" i="4" s="1"/>
  <c r="H2277" i="4" l="1"/>
  <c r="R2276" i="4"/>
  <c r="X2277" i="4"/>
  <c r="V2276" i="4" l="1"/>
  <c r="J2277" i="4" s="1"/>
  <c r="Y2277" i="4" s="1"/>
  <c r="U2276" i="4"/>
  <c r="I2277" i="4" s="1"/>
  <c r="K2277" i="4" s="1"/>
  <c r="L2277" i="4" l="1"/>
  <c r="M2277" i="4" s="1"/>
  <c r="O2277" i="4" s="1"/>
  <c r="S2277" i="4" s="1"/>
  <c r="Q2277" i="4" l="1"/>
  <c r="T2277" i="4" s="1"/>
  <c r="F2278" i="4" s="1"/>
  <c r="N2278" i="4" s="1"/>
  <c r="G2278" i="4"/>
  <c r="H2278" i="4" l="1"/>
  <c r="R2277" i="4"/>
  <c r="U2277" i="4" s="1"/>
  <c r="I2278" i="4" s="1"/>
  <c r="K2278" i="4" s="1"/>
  <c r="X2278" i="4"/>
  <c r="V2277" i="4" l="1"/>
  <c r="J2278" i="4" s="1"/>
  <c r="Y2278" i="4" s="1"/>
  <c r="L2278" i="4"/>
  <c r="M2278" i="4" l="1"/>
  <c r="O2278" i="4" s="1"/>
  <c r="Q2278" i="4" l="1"/>
  <c r="T2278" i="4" s="1"/>
  <c r="F2279" i="4" s="1"/>
  <c r="N2279" i="4" s="1"/>
  <c r="S2278" i="4"/>
  <c r="G2279" i="4" s="1"/>
  <c r="X2279" i="4" l="1"/>
  <c r="H2279" i="4"/>
  <c r="R2278" i="4"/>
  <c r="U2278" i="4" s="1"/>
  <c r="I2279" i="4" s="1"/>
  <c r="K2279" i="4" s="1"/>
  <c r="L2279" i="4" l="1"/>
  <c r="M2279" i="4" s="1"/>
  <c r="O2279" i="4" s="1"/>
  <c r="V2278" i="4"/>
  <c r="J2279" i="4" s="1"/>
  <c r="Y2279" i="4" s="1"/>
  <c r="Q2279" i="4" l="1"/>
  <c r="T2279" i="4" s="1"/>
  <c r="F2280" i="4" s="1"/>
  <c r="N2280" i="4" s="1"/>
  <c r="S2279" i="4"/>
  <c r="G2280" i="4" s="1"/>
  <c r="X2280" i="4" l="1"/>
  <c r="R2279" i="4"/>
  <c r="V2279" i="4" s="1"/>
  <c r="J2280" i="4" s="1"/>
  <c r="Y2280" i="4" s="1"/>
  <c r="H2280" i="4"/>
  <c r="U2279" i="4"/>
  <c r="I2280" i="4" s="1"/>
  <c r="K2280" i="4" s="1"/>
  <c r="L2280" i="4" l="1"/>
  <c r="M2280" i="4" s="1"/>
  <c r="O2280" i="4" s="1"/>
  <c r="S2280" i="4" s="1"/>
  <c r="Q2280" i="4" l="1"/>
  <c r="T2280" i="4" s="1"/>
  <c r="F2281" i="4" s="1"/>
  <c r="N2281" i="4" s="1"/>
  <c r="G2281" i="4"/>
  <c r="H2281" i="4" l="1"/>
  <c r="R2280" i="4"/>
  <c r="X2281" i="4"/>
  <c r="V2280" i="4" l="1"/>
  <c r="J2281" i="4" s="1"/>
  <c r="Y2281" i="4" s="1"/>
  <c r="U2280" i="4"/>
  <c r="I2281" i="4" s="1"/>
  <c r="K2281" i="4" s="1"/>
  <c r="L2281" i="4" l="1"/>
  <c r="M2281" i="4" l="1"/>
  <c r="O2281" i="4" s="1"/>
  <c r="S2281" i="4" l="1"/>
  <c r="G2282" i="4" s="1"/>
  <c r="Q2281" i="4"/>
  <c r="T2281" i="4" s="1"/>
  <c r="F2282" i="4" s="1"/>
  <c r="N2282" i="4" s="1"/>
  <c r="H2282" i="4" l="1"/>
  <c r="X2282" i="4"/>
  <c r="R2281" i="4"/>
  <c r="V2281" i="4" s="1"/>
  <c r="J2282" i="4" s="1"/>
  <c r="Y2282" i="4" s="1"/>
  <c r="U2281" i="4"/>
  <c r="I2282" i="4" s="1"/>
  <c r="K2282" i="4" s="1"/>
  <c r="L2282" i="4" l="1"/>
  <c r="M2282" i="4" l="1"/>
  <c r="O2282" i="4" s="1"/>
  <c r="Q2282" i="4" l="1"/>
  <c r="T2282" i="4" s="1"/>
  <c r="F2283" i="4" s="1"/>
  <c r="N2283" i="4" s="1"/>
  <c r="S2282" i="4"/>
  <c r="G2283" i="4" s="1"/>
  <c r="X2283" i="4" l="1"/>
  <c r="R2282" i="4"/>
  <c r="V2282" i="4" s="1"/>
  <c r="J2283" i="4" s="1"/>
  <c r="Y2283" i="4" s="1"/>
  <c r="H2283" i="4"/>
  <c r="U2282" i="4"/>
  <c r="I2283" i="4" s="1"/>
  <c r="K2283" i="4" s="1"/>
  <c r="L2283" i="4" l="1"/>
  <c r="M2283" i="4" l="1"/>
  <c r="O2283" i="4" s="1"/>
  <c r="Q2283" i="4" l="1"/>
  <c r="T2283" i="4" s="1"/>
  <c r="F2284" i="4" s="1"/>
  <c r="N2284" i="4" s="1"/>
  <c r="S2283" i="4"/>
  <c r="G2284" i="4" s="1"/>
  <c r="R2283" i="4" l="1"/>
  <c r="V2283" i="4" s="1"/>
  <c r="J2284" i="4" s="1"/>
  <c r="Y2284" i="4" s="1"/>
  <c r="X2284" i="4"/>
  <c r="H2284" i="4"/>
  <c r="U2283" i="4"/>
  <c r="I2284" i="4" s="1"/>
  <c r="K2284" i="4" s="1"/>
  <c r="L2284" i="4" l="1"/>
  <c r="M2284" i="4" l="1"/>
  <c r="O2284" i="4" s="1"/>
  <c r="Q2284" i="4" l="1"/>
  <c r="T2284" i="4" s="1"/>
  <c r="F2285" i="4" s="1"/>
  <c r="N2285" i="4" s="1"/>
  <c r="S2284" i="4"/>
  <c r="G2285" i="4" s="1"/>
  <c r="X2285" i="4" l="1"/>
  <c r="R2284" i="4"/>
  <c r="V2284" i="4" s="1"/>
  <c r="J2285" i="4" s="1"/>
  <c r="Y2285" i="4" s="1"/>
  <c r="H2285" i="4"/>
  <c r="U2284" i="4"/>
  <c r="I2285" i="4" s="1"/>
  <c r="K2285" i="4" s="1"/>
  <c r="L2285" i="4" l="1"/>
  <c r="M2285" i="4" l="1"/>
  <c r="O2285" i="4" s="1"/>
  <c r="S2285" i="4" s="1"/>
  <c r="Q2285" i="4" l="1"/>
  <c r="T2285" i="4" s="1"/>
  <c r="F2286" i="4" s="1"/>
  <c r="N2286" i="4" s="1"/>
  <c r="G2286" i="4"/>
  <c r="H2286" i="4" l="1"/>
  <c r="R2285" i="4"/>
  <c r="V2285" i="4" s="1"/>
  <c r="J2286" i="4" s="1"/>
  <c r="Y2286" i="4" s="1"/>
  <c r="U2285" i="4"/>
  <c r="I2286" i="4" s="1"/>
  <c r="K2286" i="4" s="1"/>
  <c r="X2286" i="4"/>
  <c r="L2286" i="4" l="1"/>
  <c r="M2286" i="4" l="1"/>
  <c r="O2286" i="4" s="1"/>
  <c r="S2286" i="4" s="1"/>
  <c r="Q2286" i="4" l="1"/>
  <c r="T2286" i="4" s="1"/>
  <c r="F2287" i="4" s="1"/>
  <c r="N2287" i="4" s="1"/>
  <c r="G2287" i="4"/>
  <c r="H2287" i="4" l="1"/>
  <c r="R2286" i="4"/>
  <c r="V2286" i="4" s="1"/>
  <c r="J2287" i="4" s="1"/>
  <c r="Y2287" i="4" s="1"/>
  <c r="U2286" i="4"/>
  <c r="I2287" i="4" s="1"/>
  <c r="K2287" i="4" s="1"/>
  <c r="X2287" i="4"/>
  <c r="L2287" i="4" l="1"/>
  <c r="M2287" i="4" l="1"/>
  <c r="O2287" i="4" s="1"/>
  <c r="S2287" i="4" l="1"/>
  <c r="G2288" i="4" s="1"/>
  <c r="Q2287" i="4"/>
  <c r="T2287" i="4" s="1"/>
  <c r="F2288" i="4" s="1"/>
  <c r="N2288" i="4" s="1"/>
  <c r="U2287" i="4"/>
  <c r="I2288" i="4" s="1"/>
  <c r="K2288" i="4" l="1"/>
  <c r="X2288" i="4"/>
  <c r="R2287" i="4"/>
  <c r="V2287" i="4" s="1"/>
  <c r="J2288" i="4" s="1"/>
  <c r="Y2288" i="4" s="1"/>
  <c r="H2288" i="4"/>
  <c r="L2288" i="4"/>
  <c r="M2288" i="4" l="1"/>
  <c r="O2288" i="4" s="1"/>
  <c r="S2288" i="4" l="1"/>
  <c r="G2289" i="4" s="1"/>
  <c r="Q2288" i="4"/>
  <c r="T2288" i="4" s="1"/>
  <c r="F2289" i="4" s="1"/>
  <c r="N2289" i="4" s="1"/>
  <c r="H2289" i="4" l="1"/>
  <c r="R2288" i="4"/>
  <c r="V2288" i="4" s="1"/>
  <c r="J2289" i="4" s="1"/>
  <c r="Y2289" i="4" s="1"/>
  <c r="X2289" i="4"/>
  <c r="U2288" i="4"/>
  <c r="I2289" i="4" s="1"/>
  <c r="K2289" i="4" s="1"/>
  <c r="L2289" i="4" l="1"/>
  <c r="M2289" i="4" l="1"/>
  <c r="O2289" i="4" s="1"/>
  <c r="Q2289" i="4" l="1"/>
  <c r="T2289" i="4" s="1"/>
  <c r="F2290" i="4" s="1"/>
  <c r="N2290" i="4" s="1"/>
  <c r="S2289" i="4"/>
  <c r="G2290" i="4" s="1"/>
  <c r="H2290" i="4" l="1"/>
  <c r="R2289" i="4"/>
  <c r="V2289" i="4" s="1"/>
  <c r="J2290" i="4" s="1"/>
  <c r="Y2290" i="4" s="1"/>
  <c r="X2290" i="4"/>
  <c r="U2289" i="4"/>
  <c r="I2290" i="4" s="1"/>
  <c r="K2290" i="4" s="1"/>
  <c r="L2290" i="4" l="1"/>
  <c r="M2290" i="4" s="1"/>
  <c r="O2290" i="4" s="1"/>
  <c r="S2290" i="4" s="1"/>
  <c r="G2291" i="4" l="1"/>
  <c r="Q2290" i="4"/>
  <c r="T2290" i="4" s="1"/>
  <c r="F2291" i="4" s="1"/>
  <c r="N2291" i="4" s="1"/>
  <c r="H2291" i="4" l="1"/>
  <c r="R2290" i="4"/>
  <c r="X2291" i="4"/>
  <c r="V2290" i="4" l="1"/>
  <c r="J2291" i="4" s="1"/>
  <c r="Y2291" i="4" s="1"/>
  <c r="U2290" i="4"/>
  <c r="I2291" i="4" s="1"/>
  <c r="K2291" i="4" s="1"/>
  <c r="L2291" i="4" l="1"/>
  <c r="M2291" i="4" l="1"/>
  <c r="O2291" i="4" s="1"/>
  <c r="Q2291" i="4" l="1"/>
  <c r="T2291" i="4" s="1"/>
  <c r="F2292" i="4" s="1"/>
  <c r="N2292" i="4" s="1"/>
  <c r="S2291" i="4"/>
  <c r="G2292" i="4" s="1"/>
  <c r="R2291" i="4" l="1"/>
  <c r="V2291" i="4" s="1"/>
  <c r="J2292" i="4" s="1"/>
  <c r="Y2292" i="4" s="1"/>
  <c r="X2292" i="4"/>
  <c r="H2292" i="4"/>
  <c r="U2291" i="4"/>
  <c r="I2292" i="4" s="1"/>
  <c r="K2292" i="4" s="1"/>
  <c r="L2292" i="4" l="1"/>
  <c r="M2292" i="4" l="1"/>
  <c r="O2292" i="4" s="1"/>
  <c r="S2292" i="4" s="1"/>
  <c r="Q2292" i="4" l="1"/>
  <c r="T2292" i="4" s="1"/>
  <c r="F2293" i="4" s="1"/>
  <c r="N2293" i="4" s="1"/>
  <c r="G2293" i="4"/>
  <c r="H2293" i="4" l="1"/>
  <c r="R2292" i="4"/>
  <c r="X2293" i="4"/>
  <c r="V2292" i="4" l="1"/>
  <c r="J2293" i="4" s="1"/>
  <c r="Y2293" i="4" s="1"/>
  <c r="U2292" i="4"/>
  <c r="I2293" i="4" s="1"/>
  <c r="K2293" i="4" s="1"/>
  <c r="L2293" i="4" l="1"/>
  <c r="M2293" i="4" l="1"/>
  <c r="O2293" i="4" s="1"/>
  <c r="S2293" i="4" s="1"/>
  <c r="G2294" i="4" l="1"/>
  <c r="Q2293" i="4"/>
  <c r="T2293" i="4" s="1"/>
  <c r="F2294" i="4" s="1"/>
  <c r="N2294" i="4" s="1"/>
  <c r="H2294" i="4" l="1"/>
  <c r="X2294" i="4"/>
  <c r="R2293" i="4"/>
  <c r="V2293" i="4" l="1"/>
  <c r="J2294" i="4" s="1"/>
  <c r="Y2294" i="4" s="1"/>
  <c r="U2293" i="4"/>
  <c r="I2294" i="4" s="1"/>
  <c r="K2294" i="4" s="1"/>
  <c r="L2294" i="4" l="1"/>
  <c r="M2294" i="4" l="1"/>
  <c r="O2294" i="4" s="1"/>
  <c r="S2294" i="4" s="1"/>
  <c r="Q2294" i="4" l="1"/>
  <c r="T2294" i="4" s="1"/>
  <c r="F2295" i="4" s="1"/>
  <c r="N2295" i="4" s="1"/>
  <c r="G2295" i="4"/>
  <c r="H2295" i="4" l="1"/>
  <c r="R2294" i="4"/>
  <c r="X2295" i="4"/>
  <c r="V2294" i="4" l="1"/>
  <c r="J2295" i="4" s="1"/>
  <c r="Y2295" i="4" s="1"/>
  <c r="U2294" i="4"/>
  <c r="I2295" i="4" s="1"/>
  <c r="K2295" i="4" s="1"/>
  <c r="L2295" i="4" l="1"/>
  <c r="M2295" i="4" s="1"/>
  <c r="O2295" i="4" s="1"/>
  <c r="S2295" i="4" s="1"/>
  <c r="Q2295" i="4" l="1"/>
  <c r="T2295" i="4" s="1"/>
  <c r="F2296" i="4" s="1"/>
  <c r="N2296" i="4" s="1"/>
  <c r="G2296" i="4"/>
  <c r="H2296" i="4" l="1"/>
  <c r="R2295" i="4"/>
  <c r="V2295" i="4" s="1"/>
  <c r="J2296" i="4" s="1"/>
  <c r="Y2296" i="4" s="1"/>
  <c r="U2295" i="4"/>
  <c r="I2296" i="4" s="1"/>
  <c r="K2296" i="4" s="1"/>
  <c r="X2296" i="4"/>
  <c r="L2296" i="4" l="1"/>
  <c r="M2296" i="4" l="1"/>
  <c r="O2296" i="4" s="1"/>
  <c r="S2296" i="4" s="1"/>
  <c r="G2297" i="4" l="1"/>
  <c r="Q2296" i="4"/>
  <c r="T2296" i="4" s="1"/>
  <c r="F2297" i="4" s="1"/>
  <c r="N2297" i="4" s="1"/>
  <c r="H2297" i="4" l="1"/>
  <c r="R2296" i="4"/>
  <c r="X2297" i="4"/>
  <c r="V2296" i="4" l="1"/>
  <c r="J2297" i="4" s="1"/>
  <c r="Y2297" i="4" s="1"/>
  <c r="U2296" i="4"/>
  <c r="I2297" i="4" s="1"/>
  <c r="K2297" i="4" s="1"/>
  <c r="L2297" i="4" l="1"/>
  <c r="M2297" i="4" l="1"/>
  <c r="O2297" i="4" s="1"/>
  <c r="Q2297" i="4" l="1"/>
  <c r="T2297" i="4" s="1"/>
  <c r="F2298" i="4" s="1"/>
  <c r="N2298" i="4" s="1"/>
  <c r="S2297" i="4"/>
  <c r="G2298" i="4" s="1"/>
  <c r="R2297" i="4" l="1"/>
  <c r="V2297" i="4" s="1"/>
  <c r="J2298" i="4" s="1"/>
  <c r="Y2298" i="4" s="1"/>
  <c r="X2298" i="4"/>
  <c r="H2298" i="4"/>
  <c r="U2297" i="4"/>
  <c r="I2298" i="4" s="1"/>
  <c r="K2298" i="4" s="1"/>
  <c r="L2298" i="4" l="1"/>
  <c r="M2298" i="4" l="1"/>
  <c r="O2298" i="4" s="1"/>
  <c r="Q2298" i="4" l="1"/>
  <c r="T2298" i="4" s="1"/>
  <c r="F2299" i="4" s="1"/>
  <c r="N2299" i="4" s="1"/>
  <c r="S2298" i="4"/>
  <c r="G2299" i="4" s="1"/>
  <c r="X2299" i="4" l="1"/>
  <c r="H2299" i="4"/>
  <c r="R2298" i="4"/>
  <c r="V2298" i="4" s="1"/>
  <c r="J2299" i="4" s="1"/>
  <c r="Y2299" i="4" s="1"/>
  <c r="U2298" i="4"/>
  <c r="I2299" i="4" s="1"/>
  <c r="K2299" i="4" s="1"/>
  <c r="L2299" i="4" l="1"/>
  <c r="M2299" i="4" s="1"/>
  <c r="O2299" i="4" s="1"/>
  <c r="S2299" i="4" s="1"/>
  <c r="Q2299" i="4" l="1"/>
  <c r="T2299" i="4" s="1"/>
  <c r="F2300" i="4" s="1"/>
  <c r="N2300" i="4" s="1"/>
  <c r="G2300" i="4"/>
  <c r="H2300" i="4" l="1"/>
  <c r="R2299" i="4"/>
  <c r="X2300" i="4"/>
  <c r="V2299" i="4" l="1"/>
  <c r="J2300" i="4" s="1"/>
  <c r="Y2300" i="4" s="1"/>
  <c r="U2299" i="4"/>
  <c r="I2300" i="4" s="1"/>
  <c r="K2300" i="4" s="1"/>
  <c r="L2300" i="4" l="1"/>
  <c r="M2300" i="4" s="1"/>
  <c r="O2300" i="4" s="1"/>
  <c r="S2300" i="4" s="1"/>
  <c r="Q2300" i="4" l="1"/>
  <c r="T2300" i="4" s="1"/>
  <c r="F2301" i="4" s="1"/>
  <c r="N2301" i="4" s="1"/>
  <c r="G2301" i="4"/>
  <c r="H2301" i="4" l="1"/>
  <c r="R2300" i="4"/>
  <c r="X2301" i="4"/>
  <c r="V2300" i="4" l="1"/>
  <c r="J2301" i="4" s="1"/>
  <c r="Y2301" i="4" s="1"/>
  <c r="U2300" i="4"/>
  <c r="I2301" i="4" s="1"/>
  <c r="K2301" i="4" s="1"/>
  <c r="L2301" i="4" l="1"/>
  <c r="M2301" i="4" l="1"/>
  <c r="O2301" i="4" s="1"/>
  <c r="Q2301" i="4" l="1"/>
  <c r="T2301" i="4" s="1"/>
  <c r="F2302" i="4" s="1"/>
  <c r="N2302" i="4" s="1"/>
  <c r="S2301" i="4"/>
  <c r="G2302" i="4" s="1"/>
  <c r="R2301" i="4" l="1"/>
  <c r="V2301" i="4" s="1"/>
  <c r="J2302" i="4" s="1"/>
  <c r="Y2302" i="4" s="1"/>
  <c r="H2302" i="4"/>
  <c r="X2302" i="4"/>
  <c r="U2301" i="4"/>
  <c r="I2302" i="4" s="1"/>
  <c r="K2302" i="4" s="1"/>
  <c r="L2302" i="4" l="1"/>
  <c r="M2302" i="4" l="1"/>
  <c r="O2302" i="4" s="1"/>
  <c r="S2302" i="4" l="1"/>
  <c r="G2303" i="4" s="1"/>
  <c r="Q2302" i="4"/>
  <c r="T2302" i="4" s="1"/>
  <c r="F2303" i="4" s="1"/>
  <c r="N2303" i="4" s="1"/>
  <c r="H2303" i="4" l="1"/>
  <c r="X2303" i="4"/>
  <c r="R2302" i="4"/>
  <c r="V2302" i="4" s="1"/>
  <c r="J2303" i="4" s="1"/>
  <c r="Y2303" i="4" s="1"/>
  <c r="U2302" i="4"/>
  <c r="I2303" i="4" s="1"/>
  <c r="K2303" i="4" s="1"/>
  <c r="L2303" i="4" l="1"/>
  <c r="M2303" i="4" l="1"/>
  <c r="O2303" i="4" s="1"/>
  <c r="Q2303" i="4" l="1"/>
  <c r="T2303" i="4" s="1"/>
  <c r="F2304" i="4" s="1"/>
  <c r="N2304" i="4" s="1"/>
  <c r="S2303" i="4"/>
  <c r="G2304" i="4" s="1"/>
  <c r="X2304" i="4" l="1"/>
  <c r="H2304" i="4"/>
  <c r="R2303" i="4"/>
  <c r="V2303" i="4" s="1"/>
  <c r="J2304" i="4" s="1"/>
  <c r="Y2304" i="4" s="1"/>
  <c r="U2303" i="4"/>
  <c r="I2304" i="4" s="1"/>
  <c r="K2304" i="4" s="1"/>
  <c r="L2304" i="4" l="1"/>
  <c r="M2304" i="4" l="1"/>
  <c r="O2304" i="4" s="1"/>
  <c r="Q2304" i="4" l="1"/>
  <c r="T2304" i="4" s="1"/>
  <c r="F2305" i="4" s="1"/>
  <c r="N2305" i="4" s="1"/>
  <c r="S2304" i="4"/>
  <c r="G2305" i="4" s="1"/>
  <c r="X2305" i="4" l="1"/>
  <c r="R2304" i="4"/>
  <c r="V2304" i="4" s="1"/>
  <c r="J2305" i="4" s="1"/>
  <c r="Y2305" i="4" s="1"/>
  <c r="H2305" i="4"/>
  <c r="U2304" i="4"/>
  <c r="I2305" i="4" s="1"/>
  <c r="K2305" i="4" s="1"/>
  <c r="L2305" i="4" l="1"/>
  <c r="M2305" i="4" l="1"/>
  <c r="O2305" i="4" s="1"/>
  <c r="Q2305" i="4" l="1"/>
  <c r="T2305" i="4" s="1"/>
  <c r="F2306" i="4" s="1"/>
  <c r="N2306" i="4" s="1"/>
  <c r="S2305" i="4"/>
  <c r="G2306" i="4" s="1"/>
  <c r="R2305" i="4" l="1"/>
  <c r="V2305" i="4" s="1"/>
  <c r="J2306" i="4" s="1"/>
  <c r="Y2306" i="4" s="1"/>
  <c r="X2306" i="4"/>
  <c r="H2306" i="4"/>
  <c r="U2305" i="4"/>
  <c r="I2306" i="4" s="1"/>
  <c r="K2306" i="4" s="1"/>
  <c r="L2306" i="4" l="1"/>
  <c r="M2306" i="4" s="1"/>
  <c r="O2306" i="4" s="1"/>
  <c r="S2306" i="4" s="1"/>
  <c r="Q2306" i="4" l="1"/>
  <c r="T2306" i="4" s="1"/>
  <c r="F2307" i="4" s="1"/>
  <c r="N2307" i="4" s="1"/>
  <c r="G2307" i="4"/>
  <c r="H2307" i="4" l="1"/>
  <c r="R2306" i="4"/>
  <c r="X2307" i="4"/>
  <c r="V2306" i="4" l="1"/>
  <c r="J2307" i="4" s="1"/>
  <c r="Y2307" i="4" s="1"/>
  <c r="U2306" i="4"/>
  <c r="I2307" i="4" s="1"/>
  <c r="K2307" i="4" s="1"/>
  <c r="L2307" i="4" l="1"/>
  <c r="M2307" i="4" s="1"/>
  <c r="O2307" i="4" s="1"/>
  <c r="S2307" i="4" s="1"/>
  <c r="Q2307" i="4" l="1"/>
  <c r="T2307" i="4" s="1"/>
  <c r="F2308" i="4" s="1"/>
  <c r="N2308" i="4" s="1"/>
  <c r="G2308" i="4"/>
  <c r="H2308" i="4" l="1"/>
  <c r="R2307" i="4"/>
  <c r="X2308" i="4"/>
  <c r="V2307" i="4" l="1"/>
  <c r="J2308" i="4" s="1"/>
  <c r="Y2308" i="4" s="1"/>
  <c r="U2307" i="4"/>
  <c r="I2308" i="4" s="1"/>
  <c r="K2308" i="4" s="1"/>
  <c r="L2308" i="4" l="1"/>
  <c r="M2308" i="4" l="1"/>
  <c r="O2308" i="4" s="1"/>
  <c r="Q2308" i="4" l="1"/>
  <c r="T2308" i="4" s="1"/>
  <c r="F2309" i="4" s="1"/>
  <c r="N2309" i="4" s="1"/>
  <c r="S2308" i="4"/>
  <c r="G2309" i="4" s="1"/>
  <c r="X2309" i="4" l="1"/>
  <c r="H2309" i="4"/>
  <c r="R2308" i="4"/>
  <c r="V2308" i="4" s="1"/>
  <c r="J2309" i="4" s="1"/>
  <c r="Y2309" i="4" s="1"/>
  <c r="U2308" i="4"/>
  <c r="I2309" i="4" s="1"/>
  <c r="K2309" i="4" s="1"/>
  <c r="L2309" i="4" l="1"/>
  <c r="M2309" i="4" s="1"/>
  <c r="O2309" i="4" s="1"/>
  <c r="S2309" i="4" s="1"/>
  <c r="Q2309" i="4" l="1"/>
  <c r="T2309" i="4" s="1"/>
  <c r="F2310" i="4" s="1"/>
  <c r="N2310" i="4" s="1"/>
  <c r="G2310" i="4"/>
  <c r="H2310" i="4" l="1"/>
  <c r="X2310" i="4"/>
  <c r="R2309" i="4"/>
  <c r="V2309" i="4" l="1"/>
  <c r="J2310" i="4" s="1"/>
  <c r="Y2310" i="4" s="1"/>
  <c r="U2309" i="4"/>
  <c r="I2310" i="4" s="1"/>
  <c r="K2310" i="4" s="1"/>
  <c r="L2310" i="4" l="1"/>
  <c r="M2310" i="4" s="1"/>
  <c r="O2310" i="4" s="1"/>
  <c r="S2310" i="4" s="1"/>
  <c r="Q2310" i="4" l="1"/>
  <c r="T2310" i="4" s="1"/>
  <c r="F2311" i="4" s="1"/>
  <c r="N2311" i="4" s="1"/>
  <c r="G2311" i="4"/>
  <c r="H2311" i="4" l="1"/>
  <c r="R2310" i="4"/>
  <c r="X2311" i="4"/>
  <c r="V2310" i="4" l="1"/>
  <c r="J2311" i="4" s="1"/>
  <c r="Y2311" i="4" s="1"/>
  <c r="U2310" i="4"/>
  <c r="I2311" i="4" s="1"/>
  <c r="K2311" i="4" s="1"/>
  <c r="L2311" i="4" l="1"/>
  <c r="M2311" i="4" s="1"/>
  <c r="O2311" i="4" s="1"/>
  <c r="S2311" i="4" s="1"/>
  <c r="Q2311" i="4" l="1"/>
  <c r="T2311" i="4" s="1"/>
  <c r="F2312" i="4" s="1"/>
  <c r="N2312" i="4" s="1"/>
  <c r="G2312" i="4"/>
  <c r="H2312" i="4" l="1"/>
  <c r="R2311" i="4"/>
  <c r="X2312" i="4"/>
  <c r="V2311" i="4" l="1"/>
  <c r="J2312" i="4" s="1"/>
  <c r="Y2312" i="4" s="1"/>
  <c r="U2311" i="4"/>
  <c r="I2312" i="4" s="1"/>
  <c r="K2312" i="4" s="1"/>
  <c r="L2312" i="4" l="1"/>
  <c r="M2312" i="4" l="1"/>
  <c r="O2312" i="4" s="1"/>
  <c r="Q2312" i="4" l="1"/>
  <c r="T2312" i="4" s="1"/>
  <c r="F2313" i="4" s="1"/>
  <c r="N2313" i="4" s="1"/>
  <c r="S2312" i="4"/>
  <c r="G2313" i="4" s="1"/>
  <c r="R2312" i="4" l="1"/>
  <c r="V2312" i="4" s="1"/>
  <c r="J2313" i="4" s="1"/>
  <c r="Y2313" i="4" s="1"/>
  <c r="X2313" i="4"/>
  <c r="H2313" i="4"/>
  <c r="U2312" i="4"/>
  <c r="I2313" i="4" s="1"/>
  <c r="K2313" i="4" s="1"/>
  <c r="L2313" i="4" l="1"/>
  <c r="M2313" i="4" s="1"/>
  <c r="O2313" i="4" s="1"/>
  <c r="S2313" i="4" s="1"/>
  <c r="Q2313" i="4" l="1"/>
  <c r="T2313" i="4" s="1"/>
  <c r="F2314" i="4" s="1"/>
  <c r="N2314" i="4" s="1"/>
  <c r="G2314" i="4"/>
  <c r="H2314" i="4" l="1"/>
  <c r="R2313" i="4"/>
  <c r="X2314" i="4"/>
  <c r="V2313" i="4" l="1"/>
  <c r="J2314" i="4" s="1"/>
  <c r="Y2314" i="4" s="1"/>
  <c r="U2313" i="4"/>
  <c r="I2314" i="4" s="1"/>
  <c r="K2314" i="4" s="1"/>
  <c r="L2314" i="4" l="1"/>
  <c r="M2314" i="4" s="1"/>
  <c r="O2314" i="4" s="1"/>
  <c r="S2314" i="4" s="1"/>
  <c r="Q2314" i="4" l="1"/>
  <c r="T2314" i="4" s="1"/>
  <c r="F2315" i="4" s="1"/>
  <c r="N2315" i="4" s="1"/>
  <c r="G2315" i="4"/>
  <c r="H2315" i="4" l="1"/>
  <c r="R2314" i="4"/>
  <c r="X2315" i="4"/>
  <c r="V2314" i="4" l="1"/>
  <c r="J2315" i="4" s="1"/>
  <c r="Y2315" i="4" s="1"/>
  <c r="U2314" i="4"/>
  <c r="I2315" i="4" s="1"/>
  <c r="K2315" i="4" s="1"/>
  <c r="L2315" i="4" l="1"/>
  <c r="M2315" i="4" s="1"/>
  <c r="O2315" i="4" s="1"/>
  <c r="S2315" i="4" s="1"/>
  <c r="Q2315" i="4" l="1"/>
  <c r="T2315" i="4" s="1"/>
  <c r="F2316" i="4" s="1"/>
  <c r="N2316" i="4" s="1"/>
  <c r="G2316" i="4"/>
  <c r="H2316" i="4" l="1"/>
  <c r="R2315" i="4"/>
  <c r="X2316" i="4"/>
  <c r="V2315" i="4" l="1"/>
  <c r="J2316" i="4" s="1"/>
  <c r="Y2316" i="4" s="1"/>
  <c r="U2315" i="4"/>
  <c r="I2316" i="4" s="1"/>
  <c r="K2316" i="4" s="1"/>
  <c r="L2316" i="4" l="1"/>
  <c r="M2316" i="4" s="1"/>
  <c r="O2316" i="4" s="1"/>
  <c r="S2316" i="4" s="1"/>
  <c r="Q2316" i="4" l="1"/>
  <c r="T2316" i="4" s="1"/>
  <c r="F2317" i="4" s="1"/>
  <c r="N2317" i="4" s="1"/>
  <c r="G2317" i="4"/>
  <c r="H2317" i="4" l="1"/>
  <c r="R2316" i="4"/>
  <c r="U2316" i="4" s="1"/>
  <c r="I2317" i="4" s="1"/>
  <c r="K2317" i="4" s="1"/>
  <c r="X2317" i="4"/>
  <c r="V2316" i="4" l="1"/>
  <c r="J2317" i="4" s="1"/>
  <c r="Y2317" i="4" s="1"/>
  <c r="L2317" i="4"/>
  <c r="M2317" i="4" l="1"/>
  <c r="O2317" i="4" s="1"/>
  <c r="Q2317" i="4" l="1"/>
  <c r="T2317" i="4" s="1"/>
  <c r="F2318" i="4" s="1"/>
  <c r="N2318" i="4" s="1"/>
  <c r="S2317" i="4"/>
  <c r="G2318" i="4" s="1"/>
  <c r="R2317" i="4" l="1"/>
  <c r="V2317" i="4" s="1"/>
  <c r="J2318" i="4" s="1"/>
  <c r="Y2318" i="4" s="1"/>
  <c r="X2318" i="4"/>
  <c r="H2318" i="4"/>
  <c r="U2317" i="4"/>
  <c r="I2318" i="4" s="1"/>
  <c r="K2318" i="4" s="1"/>
  <c r="L2318" i="4" l="1"/>
  <c r="M2318" i="4" l="1"/>
  <c r="O2318" i="4" s="1"/>
  <c r="Q2318" i="4" l="1"/>
  <c r="T2318" i="4" s="1"/>
  <c r="F2319" i="4" s="1"/>
  <c r="N2319" i="4" s="1"/>
  <c r="S2318" i="4"/>
  <c r="G2319" i="4" s="1"/>
  <c r="R2318" i="4" l="1"/>
  <c r="V2318" i="4" s="1"/>
  <c r="J2319" i="4" s="1"/>
  <c r="Y2319" i="4" s="1"/>
  <c r="X2319" i="4"/>
  <c r="H2319" i="4"/>
  <c r="U2318" i="4"/>
  <c r="I2319" i="4" s="1"/>
  <c r="K2319" i="4" s="1"/>
  <c r="L2319" i="4" l="1"/>
  <c r="M2319" i="4" s="1"/>
  <c r="O2319" i="4" s="1"/>
  <c r="S2319" i="4" s="1"/>
  <c r="Q2319" i="4" l="1"/>
  <c r="T2319" i="4" s="1"/>
  <c r="F2320" i="4" s="1"/>
  <c r="N2320" i="4" s="1"/>
  <c r="G2320" i="4"/>
  <c r="H2320" i="4" l="1"/>
  <c r="R2319" i="4"/>
  <c r="U2319" i="4" s="1"/>
  <c r="I2320" i="4" s="1"/>
  <c r="K2320" i="4" s="1"/>
  <c r="X2320" i="4"/>
  <c r="V2319" i="4" l="1"/>
  <c r="J2320" i="4" s="1"/>
  <c r="Y2320" i="4" s="1"/>
  <c r="L2320" i="4"/>
  <c r="M2320" i="4" l="1"/>
  <c r="O2320" i="4" s="1"/>
  <c r="S2320" i="4" l="1"/>
  <c r="G2321" i="4" s="1"/>
  <c r="Q2320" i="4"/>
  <c r="T2320" i="4" s="1"/>
  <c r="F2321" i="4" s="1"/>
  <c r="N2321" i="4" s="1"/>
  <c r="H2321" i="4" l="1"/>
  <c r="R2320" i="4"/>
  <c r="V2320" i="4" s="1"/>
  <c r="J2321" i="4" s="1"/>
  <c r="Y2321" i="4" s="1"/>
  <c r="X2321" i="4"/>
  <c r="U2320" i="4"/>
  <c r="I2321" i="4" s="1"/>
  <c r="K2321" i="4" s="1"/>
  <c r="L2321" i="4" l="1"/>
  <c r="M2321" i="4" s="1"/>
  <c r="O2321" i="4" s="1"/>
  <c r="S2321" i="4" s="1"/>
  <c r="Q2321" i="4" l="1"/>
  <c r="T2321" i="4" s="1"/>
  <c r="F2322" i="4" s="1"/>
  <c r="N2322" i="4" s="1"/>
  <c r="G2322" i="4"/>
  <c r="H2322" i="4" l="1"/>
  <c r="R2321" i="4"/>
  <c r="X2322" i="4"/>
  <c r="V2321" i="4" l="1"/>
  <c r="J2322" i="4" s="1"/>
  <c r="Y2322" i="4" s="1"/>
  <c r="U2321" i="4"/>
  <c r="I2322" i="4" s="1"/>
  <c r="K2322" i="4" s="1"/>
  <c r="L2322" i="4" l="1"/>
  <c r="M2322" i="4" s="1"/>
  <c r="O2322" i="4" s="1"/>
  <c r="S2322" i="4" s="1"/>
  <c r="Q2322" i="4" l="1"/>
  <c r="T2322" i="4" s="1"/>
  <c r="F2323" i="4" s="1"/>
  <c r="N2323" i="4" s="1"/>
  <c r="G2323" i="4"/>
  <c r="H2323" i="4" l="1"/>
  <c r="R2322" i="4"/>
  <c r="X2323" i="4"/>
  <c r="V2322" i="4" l="1"/>
  <c r="J2323" i="4" s="1"/>
  <c r="Y2323" i="4" s="1"/>
  <c r="U2322" i="4"/>
  <c r="I2323" i="4" s="1"/>
  <c r="K2323" i="4" s="1"/>
  <c r="L2323" i="4" l="1"/>
  <c r="M2323" i="4" s="1"/>
  <c r="O2323" i="4" s="1"/>
  <c r="S2323" i="4" s="1"/>
  <c r="Q2323" i="4" l="1"/>
  <c r="T2323" i="4" s="1"/>
  <c r="F2324" i="4" s="1"/>
  <c r="N2324" i="4" s="1"/>
  <c r="G2324" i="4"/>
  <c r="H2324" i="4" l="1"/>
  <c r="R2323" i="4"/>
  <c r="X2324" i="4"/>
  <c r="V2323" i="4" l="1"/>
  <c r="J2324" i="4" s="1"/>
  <c r="Y2324" i="4" s="1"/>
  <c r="U2323" i="4"/>
  <c r="I2324" i="4" s="1"/>
  <c r="K2324" i="4" s="1"/>
  <c r="L2324" i="4" l="1"/>
  <c r="M2324" i="4" s="1"/>
  <c r="O2324" i="4" s="1"/>
  <c r="S2324" i="4" s="1"/>
  <c r="Q2324" i="4" l="1"/>
  <c r="T2324" i="4" s="1"/>
  <c r="F2325" i="4" s="1"/>
  <c r="N2325" i="4" s="1"/>
  <c r="G2325" i="4"/>
  <c r="H2325" i="4" l="1"/>
  <c r="R2324" i="4"/>
  <c r="X2325" i="4"/>
  <c r="V2324" i="4" l="1"/>
  <c r="J2325" i="4" s="1"/>
  <c r="Y2325" i="4" s="1"/>
  <c r="U2324" i="4"/>
  <c r="I2325" i="4" s="1"/>
  <c r="K2325" i="4" s="1"/>
  <c r="L2325" i="4" l="1"/>
  <c r="M2325" i="4" s="1"/>
  <c r="O2325" i="4" s="1"/>
  <c r="S2325" i="4" s="1"/>
  <c r="Q2325" i="4" l="1"/>
  <c r="T2325" i="4" s="1"/>
  <c r="F2326" i="4" s="1"/>
  <c r="N2326" i="4" s="1"/>
  <c r="G2326" i="4"/>
  <c r="H2326" i="4" l="1"/>
  <c r="R2325" i="4"/>
  <c r="X2326" i="4"/>
  <c r="V2325" i="4" l="1"/>
  <c r="J2326" i="4" s="1"/>
  <c r="Y2326" i="4" s="1"/>
  <c r="U2325" i="4"/>
  <c r="I2326" i="4" s="1"/>
  <c r="K2326" i="4" s="1"/>
  <c r="L2326" i="4" l="1"/>
  <c r="M2326" i="4" l="1"/>
  <c r="O2326" i="4" s="1"/>
  <c r="Q2326" i="4" l="1"/>
  <c r="T2326" i="4" s="1"/>
  <c r="F2327" i="4" s="1"/>
  <c r="N2327" i="4" s="1"/>
  <c r="S2326" i="4"/>
  <c r="G2327" i="4" s="1"/>
  <c r="H2327" i="4" l="1"/>
  <c r="R2326" i="4"/>
  <c r="V2326" i="4" s="1"/>
  <c r="J2327" i="4" s="1"/>
  <c r="Y2327" i="4" s="1"/>
  <c r="X2327" i="4"/>
  <c r="U2326" i="4"/>
  <c r="I2327" i="4" s="1"/>
  <c r="K2327" i="4" s="1"/>
  <c r="L2327" i="4" l="1"/>
  <c r="M2327" i="4" s="1"/>
  <c r="O2327" i="4" s="1"/>
  <c r="S2327" i="4" s="1"/>
  <c r="Q2327" i="4" l="1"/>
  <c r="T2327" i="4" s="1"/>
  <c r="F2328" i="4" s="1"/>
  <c r="N2328" i="4" s="1"/>
  <c r="G2328" i="4"/>
  <c r="H2328" i="4" l="1"/>
  <c r="R2327" i="4"/>
  <c r="X2328" i="4"/>
  <c r="V2327" i="4" l="1"/>
  <c r="J2328" i="4" s="1"/>
  <c r="Y2328" i="4" s="1"/>
  <c r="U2327" i="4"/>
  <c r="I2328" i="4" s="1"/>
  <c r="K2328" i="4" s="1"/>
  <c r="L2328" i="4" l="1"/>
  <c r="M2328" i="4" s="1"/>
  <c r="O2328" i="4" s="1"/>
  <c r="S2328" i="4" s="1"/>
  <c r="Q2328" i="4" l="1"/>
  <c r="T2328" i="4" s="1"/>
  <c r="F2329" i="4" s="1"/>
  <c r="N2329" i="4" s="1"/>
  <c r="G2329" i="4"/>
  <c r="H2329" i="4" l="1"/>
  <c r="R2328" i="4"/>
  <c r="X2329" i="4"/>
  <c r="V2328" i="4" l="1"/>
  <c r="J2329" i="4" s="1"/>
  <c r="Y2329" i="4" s="1"/>
  <c r="U2328" i="4"/>
  <c r="I2329" i="4" s="1"/>
  <c r="K2329" i="4" s="1"/>
  <c r="L2329" i="4" l="1"/>
  <c r="M2329" i="4" l="1"/>
  <c r="O2329" i="4" s="1"/>
  <c r="Q2329" i="4" l="1"/>
  <c r="T2329" i="4" s="1"/>
  <c r="F2330" i="4" s="1"/>
  <c r="N2330" i="4" s="1"/>
  <c r="S2329" i="4"/>
  <c r="G2330" i="4" s="1"/>
  <c r="X2330" i="4" l="1"/>
  <c r="R2329" i="4"/>
  <c r="V2329" i="4" s="1"/>
  <c r="J2330" i="4" s="1"/>
  <c r="Y2330" i="4" s="1"/>
  <c r="H2330" i="4"/>
  <c r="U2329" i="4"/>
  <c r="I2330" i="4" s="1"/>
  <c r="K2330" i="4" s="1"/>
  <c r="L2330" i="4" l="1"/>
  <c r="M2330" i="4" l="1"/>
  <c r="O2330" i="4" s="1"/>
  <c r="Q2330" i="4" l="1"/>
  <c r="T2330" i="4" s="1"/>
  <c r="F2331" i="4" s="1"/>
  <c r="N2331" i="4" s="1"/>
  <c r="S2330" i="4"/>
  <c r="G2331" i="4" s="1"/>
  <c r="X2331" i="4" l="1"/>
  <c r="H2331" i="4"/>
  <c r="R2330" i="4"/>
  <c r="V2330" i="4" s="1"/>
  <c r="J2331" i="4" s="1"/>
  <c r="Y2331" i="4" s="1"/>
  <c r="U2330" i="4"/>
  <c r="I2331" i="4" s="1"/>
  <c r="K2331" i="4" s="1"/>
  <c r="L2331" i="4" l="1"/>
  <c r="M2331" i="4" l="1"/>
  <c r="O2331" i="4" s="1"/>
  <c r="Q2331" i="4" l="1"/>
  <c r="T2331" i="4" s="1"/>
  <c r="F2332" i="4" s="1"/>
  <c r="N2332" i="4" s="1"/>
  <c r="S2331" i="4"/>
  <c r="G2332" i="4" s="1"/>
  <c r="X2332" i="4" l="1"/>
  <c r="H2332" i="4"/>
  <c r="R2331" i="4"/>
  <c r="V2331" i="4" s="1"/>
  <c r="J2332" i="4" s="1"/>
  <c r="Y2332" i="4" s="1"/>
  <c r="U2331" i="4"/>
  <c r="I2332" i="4" s="1"/>
  <c r="K2332" i="4" s="1"/>
  <c r="L2332" i="4" l="1"/>
  <c r="M2332" i="4" l="1"/>
  <c r="O2332" i="4" s="1"/>
  <c r="S2332" i="4" s="1"/>
  <c r="Q2332" i="4" l="1"/>
  <c r="T2332" i="4" s="1"/>
  <c r="F2333" i="4" s="1"/>
  <c r="N2333" i="4" s="1"/>
  <c r="G2333" i="4"/>
  <c r="H2333" i="4" l="1"/>
  <c r="R2332" i="4"/>
  <c r="X2333" i="4"/>
  <c r="V2332" i="4" l="1"/>
  <c r="J2333" i="4" s="1"/>
  <c r="Y2333" i="4" s="1"/>
  <c r="U2332" i="4"/>
  <c r="I2333" i="4" s="1"/>
  <c r="K2333" i="4" s="1"/>
  <c r="L2333" i="4" l="1"/>
  <c r="M2333" i="4" l="1"/>
  <c r="O2333" i="4" s="1"/>
  <c r="S2333" i="4" s="1"/>
  <c r="G2334" i="4" l="1"/>
  <c r="Q2333" i="4"/>
  <c r="T2333" i="4" s="1"/>
  <c r="F2334" i="4" s="1"/>
  <c r="N2334" i="4" s="1"/>
  <c r="H2334" i="4" l="1"/>
  <c r="R2333" i="4"/>
  <c r="V2333" i="4" s="1"/>
  <c r="J2334" i="4" s="1"/>
  <c r="Y2334" i="4" s="1"/>
  <c r="U2333" i="4"/>
  <c r="I2334" i="4" s="1"/>
  <c r="K2334" i="4" s="1"/>
  <c r="X2334" i="4"/>
  <c r="L2334" i="4" l="1"/>
  <c r="M2334" i="4" s="1"/>
  <c r="O2334" i="4" s="1"/>
  <c r="S2334" i="4" s="1"/>
  <c r="Q2334" i="4" l="1"/>
  <c r="T2334" i="4" s="1"/>
  <c r="F2335" i="4" s="1"/>
  <c r="N2335" i="4" s="1"/>
  <c r="G2335" i="4"/>
  <c r="H2335" i="4" l="1"/>
  <c r="R2334" i="4"/>
  <c r="U2334" i="4" s="1"/>
  <c r="I2335" i="4" s="1"/>
  <c r="K2335" i="4" s="1"/>
  <c r="X2335" i="4"/>
  <c r="V2334" i="4" l="1"/>
  <c r="J2335" i="4" s="1"/>
  <c r="Y2335" i="4" s="1"/>
  <c r="L2335" i="4"/>
  <c r="M2335" i="4" l="1"/>
  <c r="O2335" i="4" s="1"/>
  <c r="S2335" i="4" l="1"/>
  <c r="G2336" i="4" s="1"/>
  <c r="Q2335" i="4"/>
  <c r="T2335" i="4" s="1"/>
  <c r="F2336" i="4" s="1"/>
  <c r="N2336" i="4" s="1"/>
  <c r="H2336" i="4" l="1"/>
  <c r="X2336" i="4"/>
  <c r="R2335" i="4"/>
  <c r="U2335" i="4" s="1"/>
  <c r="I2336" i="4" s="1"/>
  <c r="K2336" i="4" s="1"/>
  <c r="V2335" i="4" l="1"/>
  <c r="J2336" i="4" s="1"/>
  <c r="Y2336" i="4" s="1"/>
  <c r="L2336" i="4"/>
  <c r="M2336" i="4" s="1"/>
  <c r="O2336" i="4" s="1"/>
  <c r="S2336" i="4" s="1"/>
  <c r="G2337" i="4" l="1"/>
  <c r="Q2336" i="4"/>
  <c r="T2336" i="4" s="1"/>
  <c r="F2337" i="4" s="1"/>
  <c r="N2337" i="4" s="1"/>
  <c r="H2337" i="4" l="1"/>
  <c r="X2337" i="4"/>
  <c r="R2336" i="4"/>
  <c r="U2336" i="4" s="1"/>
  <c r="I2337" i="4" s="1"/>
  <c r="L2337" i="4" l="1"/>
  <c r="K2337" i="4"/>
  <c r="V2336" i="4"/>
  <c r="J2337" i="4" s="1"/>
  <c r="Y2337" i="4" s="1"/>
  <c r="M2337" i="4" l="1"/>
  <c r="O2337" i="4" s="1"/>
  <c r="Q2337" i="4" s="1"/>
  <c r="T2337" i="4" s="1"/>
  <c r="F2338" i="4" s="1"/>
  <c r="N2338" i="4" s="1"/>
  <c r="R2337" i="4" l="1"/>
  <c r="V2337" i="4" s="1"/>
  <c r="J2338" i="4" s="1"/>
  <c r="H2338" i="4"/>
  <c r="S2337" i="4"/>
  <c r="G2338" i="4" s="1"/>
  <c r="X2338" i="4" s="1"/>
  <c r="U2337" i="4"/>
  <c r="I2338" i="4" s="1"/>
  <c r="K2338" i="4" s="1"/>
  <c r="Y2338" i="4" l="1"/>
  <c r="L2338" i="4"/>
  <c r="M2338" i="4" l="1"/>
  <c r="O2338" i="4" s="1"/>
  <c r="Q2338" i="4" l="1"/>
  <c r="T2338" i="4" s="1"/>
  <c r="F2339" i="4" s="1"/>
  <c r="N2339" i="4" s="1"/>
  <c r="S2338" i="4"/>
  <c r="G2339" i="4" s="1"/>
  <c r="X2339" i="4" l="1"/>
  <c r="H2339" i="4"/>
  <c r="R2338" i="4"/>
  <c r="V2338" i="4" s="1"/>
  <c r="J2339" i="4" s="1"/>
  <c r="Y2339" i="4" s="1"/>
  <c r="U2338" i="4"/>
  <c r="I2339" i="4" s="1"/>
  <c r="K2339" i="4" s="1"/>
  <c r="L2339" i="4" l="1"/>
  <c r="M2339" i="4" l="1"/>
  <c r="O2339" i="4" s="1"/>
  <c r="Q2339" i="4" l="1"/>
  <c r="T2339" i="4" s="1"/>
  <c r="F2340" i="4" s="1"/>
  <c r="N2340" i="4" s="1"/>
  <c r="S2339" i="4"/>
  <c r="G2340" i="4" s="1"/>
  <c r="R2339" i="4" l="1"/>
  <c r="V2339" i="4" s="1"/>
  <c r="J2340" i="4" s="1"/>
  <c r="Y2340" i="4" s="1"/>
  <c r="X2340" i="4"/>
  <c r="H2340" i="4"/>
  <c r="U2339" i="4"/>
  <c r="I2340" i="4" s="1"/>
  <c r="K2340" i="4" s="1"/>
  <c r="L2340" i="4" l="1"/>
  <c r="M2340" i="4" l="1"/>
  <c r="O2340" i="4" s="1"/>
  <c r="S2340" i="4" l="1"/>
  <c r="G2341" i="4" s="1"/>
  <c r="Q2340" i="4"/>
  <c r="T2340" i="4" s="1"/>
  <c r="F2341" i="4" s="1"/>
  <c r="N2341" i="4" s="1"/>
  <c r="U2340" i="4"/>
  <c r="I2341" i="4" s="1"/>
  <c r="H2341" i="4" l="1"/>
  <c r="K2341" i="4"/>
  <c r="X2341" i="4"/>
  <c r="R2340" i="4"/>
  <c r="V2340" i="4" s="1"/>
  <c r="J2341" i="4" s="1"/>
  <c r="Y2341" i="4" s="1"/>
  <c r="L2341" i="4"/>
  <c r="M2341" i="4" l="1"/>
  <c r="O2341" i="4" s="1"/>
  <c r="S2341" i="4" s="1"/>
  <c r="G2342" i="4" s="1"/>
  <c r="Q2341" i="4" l="1"/>
  <c r="T2341" i="4" s="1"/>
  <c r="F2342" i="4" s="1"/>
  <c r="N2342" i="4" s="1"/>
  <c r="X2342" i="4" l="1"/>
  <c r="H2342" i="4"/>
  <c r="R2341" i="4"/>
  <c r="V2341" i="4" s="1"/>
  <c r="J2342" i="4" s="1"/>
  <c r="Y2342" i="4" s="1"/>
  <c r="U2341" i="4"/>
  <c r="I2342" i="4" s="1"/>
  <c r="K2342" i="4" s="1"/>
  <c r="L2342" i="4" l="1"/>
  <c r="M2342" i="4" l="1"/>
  <c r="O2342" i="4" s="1"/>
  <c r="S2342" i="4" l="1"/>
  <c r="G2343" i="4" s="1"/>
  <c r="Q2342" i="4"/>
  <c r="T2342" i="4" s="1"/>
  <c r="F2343" i="4" s="1"/>
  <c r="N2343" i="4" s="1"/>
  <c r="H2343" i="4" l="1"/>
  <c r="X2343" i="4"/>
  <c r="R2342" i="4"/>
  <c r="U2342" i="4" s="1"/>
  <c r="I2343" i="4" s="1"/>
  <c r="K2343" i="4" s="1"/>
  <c r="V2342" i="4" l="1"/>
  <c r="J2343" i="4" s="1"/>
  <c r="Y2343" i="4" s="1"/>
  <c r="L2343" i="4"/>
  <c r="M2343" i="4" l="1"/>
  <c r="O2343" i="4" s="1"/>
  <c r="Q2343" i="4" l="1"/>
  <c r="T2343" i="4" s="1"/>
  <c r="F2344" i="4" s="1"/>
  <c r="N2344" i="4" s="1"/>
  <c r="S2343" i="4"/>
  <c r="G2344" i="4" s="1"/>
  <c r="X2344" i="4" l="1"/>
  <c r="R2343" i="4"/>
  <c r="U2343" i="4" s="1"/>
  <c r="I2344" i="4" s="1"/>
  <c r="K2344" i="4" s="1"/>
  <c r="H2344" i="4"/>
  <c r="V2343" i="4" l="1"/>
  <c r="J2344" i="4" s="1"/>
  <c r="Y2344" i="4" s="1"/>
  <c r="L2344" i="4"/>
  <c r="M2344" i="4" s="1"/>
  <c r="O2344" i="4" s="1"/>
  <c r="S2344" i="4" s="1"/>
  <c r="Q2344" i="4" l="1"/>
  <c r="T2344" i="4" s="1"/>
  <c r="F2345" i="4" s="1"/>
  <c r="N2345" i="4" s="1"/>
  <c r="G2345" i="4"/>
  <c r="H2345" i="4" l="1"/>
  <c r="R2344" i="4"/>
  <c r="X2345" i="4"/>
  <c r="V2344" i="4" l="1"/>
  <c r="J2345" i="4" s="1"/>
  <c r="Y2345" i="4" s="1"/>
  <c r="U2344" i="4"/>
  <c r="I2345" i="4" s="1"/>
  <c r="K2345" i="4" s="1"/>
  <c r="L2345" i="4" l="1"/>
  <c r="M2345" i="4" s="1"/>
  <c r="O2345" i="4" s="1"/>
  <c r="S2345" i="4" s="1"/>
  <c r="Q2345" i="4" l="1"/>
  <c r="T2345" i="4" s="1"/>
  <c r="F2346" i="4" s="1"/>
  <c r="N2346" i="4" s="1"/>
  <c r="G2346" i="4"/>
  <c r="H2346" i="4" l="1"/>
  <c r="R2345" i="4"/>
  <c r="V2345" i="4" s="1"/>
  <c r="J2346" i="4" s="1"/>
  <c r="Y2346" i="4" s="1"/>
  <c r="U2345" i="4"/>
  <c r="I2346" i="4" s="1"/>
  <c r="K2346" i="4" s="1"/>
  <c r="X2346" i="4"/>
  <c r="L2346" i="4" l="1"/>
  <c r="M2346" i="4" l="1"/>
  <c r="O2346" i="4" s="1"/>
  <c r="S2346" i="4" s="1"/>
  <c r="Q2346" i="4" l="1"/>
  <c r="T2346" i="4" s="1"/>
  <c r="F2347" i="4" s="1"/>
  <c r="N2347" i="4" s="1"/>
  <c r="G2347" i="4"/>
  <c r="H2347" i="4" l="1"/>
  <c r="R2346" i="4"/>
  <c r="V2346" i="4" s="1"/>
  <c r="J2347" i="4" s="1"/>
  <c r="Y2347" i="4" s="1"/>
  <c r="U2346" i="4"/>
  <c r="I2347" i="4" s="1"/>
  <c r="K2347" i="4" s="1"/>
  <c r="X2347" i="4"/>
  <c r="L2347" i="4" l="1"/>
  <c r="M2347" i="4" s="1"/>
  <c r="O2347" i="4" s="1"/>
  <c r="S2347" i="4" s="1"/>
  <c r="Q2347" i="4" l="1"/>
  <c r="T2347" i="4" s="1"/>
  <c r="F2348" i="4" s="1"/>
  <c r="N2348" i="4" s="1"/>
  <c r="G2348" i="4"/>
  <c r="H2348" i="4" l="1"/>
  <c r="R2347" i="4"/>
  <c r="U2347" i="4" s="1"/>
  <c r="I2348" i="4" s="1"/>
  <c r="K2348" i="4" s="1"/>
  <c r="X2348" i="4"/>
  <c r="V2347" i="4" l="1"/>
  <c r="J2348" i="4" s="1"/>
  <c r="Y2348" i="4" s="1"/>
  <c r="L2348" i="4"/>
  <c r="M2348" i="4" l="1"/>
  <c r="O2348" i="4" s="1"/>
  <c r="Q2348" i="4" l="1"/>
  <c r="T2348" i="4" s="1"/>
  <c r="F2349" i="4" s="1"/>
  <c r="N2349" i="4" s="1"/>
  <c r="S2348" i="4"/>
  <c r="G2349" i="4" s="1"/>
  <c r="U2348" i="4"/>
  <c r="I2349" i="4" s="1"/>
  <c r="R2348" i="4" l="1"/>
  <c r="V2348" i="4" s="1"/>
  <c r="J2349" i="4" s="1"/>
  <c r="Y2349" i="4" s="1"/>
  <c r="X2349" i="4"/>
  <c r="K2349" i="4"/>
  <c r="H2349" i="4"/>
  <c r="L2349" i="4"/>
  <c r="M2349" i="4" l="1"/>
  <c r="O2349" i="4" s="1"/>
  <c r="Q2349" i="4" l="1"/>
  <c r="T2349" i="4" s="1"/>
  <c r="F2350" i="4" s="1"/>
  <c r="N2350" i="4" s="1"/>
  <c r="S2349" i="4"/>
  <c r="G2350" i="4" s="1"/>
  <c r="R2349" i="4" l="1"/>
  <c r="U2349" i="4" s="1"/>
  <c r="I2350" i="4" s="1"/>
  <c r="K2350" i="4" s="1"/>
  <c r="X2350" i="4"/>
  <c r="H2350" i="4"/>
  <c r="V2349" i="4" l="1"/>
  <c r="J2350" i="4" s="1"/>
  <c r="Y2350" i="4" s="1"/>
  <c r="L2350" i="4"/>
  <c r="M2350" i="4" s="1"/>
  <c r="O2350" i="4" s="1"/>
  <c r="S2350" i="4" s="1"/>
  <c r="Q2350" i="4" l="1"/>
  <c r="T2350" i="4" s="1"/>
  <c r="F2351" i="4" s="1"/>
  <c r="N2351" i="4" s="1"/>
  <c r="G2351" i="4"/>
  <c r="H2351" i="4" l="1"/>
  <c r="R2350" i="4"/>
  <c r="V2350" i="4" s="1"/>
  <c r="J2351" i="4" s="1"/>
  <c r="Y2351" i="4" s="1"/>
  <c r="U2350" i="4"/>
  <c r="I2351" i="4" s="1"/>
  <c r="K2351" i="4" s="1"/>
  <c r="X2351" i="4"/>
  <c r="L2351" i="4" l="1"/>
  <c r="M2351" i="4" l="1"/>
  <c r="O2351" i="4" s="1"/>
  <c r="S2351" i="4" l="1"/>
  <c r="G2352" i="4" s="1"/>
  <c r="Q2351" i="4"/>
  <c r="T2351" i="4" s="1"/>
  <c r="F2352" i="4" s="1"/>
  <c r="N2352" i="4" s="1"/>
  <c r="H2352" i="4" l="1"/>
  <c r="X2352" i="4"/>
  <c r="R2351" i="4"/>
  <c r="U2351" i="4" l="1"/>
  <c r="I2352" i="4" s="1"/>
  <c r="V2351" i="4"/>
  <c r="J2352" i="4" s="1"/>
  <c r="Y2352" i="4" s="1"/>
  <c r="L2352" i="4" l="1"/>
  <c r="K2352" i="4"/>
  <c r="M2352" i="4" l="1"/>
  <c r="O2352" i="4" s="1"/>
  <c r="S2352" i="4" s="1"/>
  <c r="G2353" i="4" s="1"/>
  <c r="Q2352" i="4" l="1"/>
  <c r="T2352" i="4" s="1"/>
  <c r="F2353" i="4" s="1"/>
  <c r="N2353" i="4" s="1"/>
  <c r="H2353" i="4" l="1"/>
  <c r="X2353" i="4"/>
  <c r="R2352" i="4"/>
  <c r="U2352" i="4" s="1"/>
  <c r="I2353" i="4" s="1"/>
  <c r="K2353" i="4" s="1"/>
  <c r="V2352" i="4" l="1"/>
  <c r="J2353" i="4" s="1"/>
  <c r="Y2353" i="4" s="1"/>
  <c r="L2353" i="4"/>
  <c r="M2353" i="4" s="1"/>
  <c r="O2353" i="4" s="1"/>
  <c r="Q2353" i="4" s="1"/>
  <c r="T2353" i="4" s="1"/>
  <c r="F2354" i="4" s="1"/>
  <c r="N2354" i="4" s="1"/>
  <c r="H2354" i="4" l="1"/>
  <c r="S2353" i="4"/>
  <c r="G2354" i="4" s="1"/>
  <c r="X2354" i="4" s="1"/>
  <c r="R2353" i="4"/>
  <c r="V2353" i="4" s="1"/>
  <c r="J2354" i="4" s="1"/>
  <c r="U2353" i="4"/>
  <c r="I2354" i="4" s="1"/>
  <c r="K2354" i="4" s="1"/>
  <c r="Y2354" i="4" l="1"/>
  <c r="L2354" i="4"/>
  <c r="M2354" i="4" l="1"/>
  <c r="O2354" i="4" s="1"/>
  <c r="S2354" i="4" l="1"/>
  <c r="G2355" i="4" s="1"/>
  <c r="Q2354" i="4"/>
  <c r="T2354" i="4" s="1"/>
  <c r="F2355" i="4" s="1"/>
  <c r="N2355" i="4" s="1"/>
  <c r="H2355" i="4" l="1"/>
  <c r="X2355" i="4"/>
  <c r="R2354" i="4"/>
  <c r="V2354" i="4" s="1"/>
  <c r="J2355" i="4" s="1"/>
  <c r="Y2355" i="4" s="1"/>
  <c r="U2354" i="4"/>
  <c r="I2355" i="4" s="1"/>
  <c r="K2355" i="4" s="1"/>
  <c r="L2355" i="4" l="1"/>
  <c r="M2355" i="4" l="1"/>
  <c r="O2355" i="4" s="1"/>
  <c r="Q2355" i="4" l="1"/>
  <c r="T2355" i="4" s="1"/>
  <c r="F2356" i="4" s="1"/>
  <c r="N2356" i="4" s="1"/>
  <c r="S2355" i="4"/>
  <c r="G2356" i="4" s="1"/>
  <c r="R2355" i="4" l="1"/>
  <c r="V2355" i="4" s="1"/>
  <c r="J2356" i="4" s="1"/>
  <c r="Y2356" i="4" s="1"/>
  <c r="X2356" i="4"/>
  <c r="H2356" i="4"/>
  <c r="U2355" i="4"/>
  <c r="I2356" i="4" s="1"/>
  <c r="K2356" i="4" s="1"/>
  <c r="L2356" i="4" l="1"/>
  <c r="M2356" i="4" s="1"/>
  <c r="O2356" i="4" s="1"/>
  <c r="S2356" i="4" s="1"/>
  <c r="Q2356" i="4" l="1"/>
  <c r="T2356" i="4" s="1"/>
  <c r="F2357" i="4" s="1"/>
  <c r="N2357" i="4" s="1"/>
  <c r="G2357" i="4"/>
  <c r="H2357" i="4" l="1"/>
  <c r="R2356" i="4"/>
  <c r="U2356" i="4" s="1"/>
  <c r="I2357" i="4" s="1"/>
  <c r="K2357" i="4" s="1"/>
  <c r="X2357" i="4"/>
  <c r="V2356" i="4" l="1"/>
  <c r="J2357" i="4" s="1"/>
  <c r="Y2357" i="4" s="1"/>
  <c r="L2357" i="4"/>
  <c r="M2357" i="4" l="1"/>
  <c r="O2357" i="4" s="1"/>
  <c r="S2357" i="4" s="1"/>
  <c r="Q2357" i="4" l="1"/>
  <c r="T2357" i="4" s="1"/>
  <c r="F2358" i="4" s="1"/>
  <c r="N2358" i="4" s="1"/>
  <c r="G2358" i="4"/>
  <c r="H2358" i="4" l="1"/>
  <c r="R2357" i="4"/>
  <c r="X2358" i="4"/>
  <c r="V2357" i="4" l="1"/>
  <c r="J2358" i="4" s="1"/>
  <c r="Y2358" i="4" s="1"/>
  <c r="U2357" i="4"/>
  <c r="I2358" i="4" s="1"/>
  <c r="K2358" i="4" s="1"/>
  <c r="L2358" i="4" l="1"/>
  <c r="M2358" i="4" s="1"/>
  <c r="O2358" i="4" s="1"/>
  <c r="S2358" i="4" s="1"/>
  <c r="Q2358" i="4" l="1"/>
  <c r="T2358" i="4" s="1"/>
  <c r="F2359" i="4" s="1"/>
  <c r="N2359" i="4" s="1"/>
  <c r="G2359" i="4"/>
  <c r="H2359" i="4" l="1"/>
  <c r="R2358" i="4"/>
  <c r="V2358" i="4" s="1"/>
  <c r="J2359" i="4" s="1"/>
  <c r="Y2359" i="4" s="1"/>
  <c r="U2358" i="4"/>
  <c r="I2359" i="4" s="1"/>
  <c r="K2359" i="4" s="1"/>
  <c r="X2359" i="4"/>
  <c r="L2359" i="4" l="1"/>
  <c r="M2359" i="4" l="1"/>
  <c r="O2359" i="4" s="1"/>
  <c r="S2359" i="4" l="1"/>
  <c r="G2360" i="4" s="1"/>
  <c r="Q2359" i="4"/>
  <c r="T2359" i="4" s="1"/>
  <c r="F2360" i="4" s="1"/>
  <c r="N2360" i="4" s="1"/>
  <c r="H2360" i="4" l="1"/>
  <c r="X2360" i="4"/>
  <c r="R2359" i="4"/>
  <c r="U2359" i="4" l="1"/>
  <c r="I2360" i="4" s="1"/>
  <c r="V2359" i="4"/>
  <c r="J2360" i="4" s="1"/>
  <c r="Y2360" i="4" s="1"/>
  <c r="L2360" i="4" l="1"/>
  <c r="K2360" i="4"/>
  <c r="M2360" i="4" l="1"/>
  <c r="O2360" i="4" s="1"/>
  <c r="S2360" i="4" s="1"/>
  <c r="G2361" i="4" s="1"/>
  <c r="U2360" i="4"/>
  <c r="I2361" i="4" s="1"/>
  <c r="Q2360" i="4" l="1"/>
  <c r="T2360" i="4" s="1"/>
  <c r="F2361" i="4" s="1"/>
  <c r="N2361" i="4" s="1"/>
  <c r="L2361" i="4"/>
  <c r="R2360" i="4" l="1"/>
  <c r="V2360" i="4" s="1"/>
  <c r="J2361" i="4" s="1"/>
  <c r="Y2361" i="4" s="1"/>
  <c r="H2361" i="4"/>
  <c r="K2361" i="4"/>
  <c r="M2361" i="4" s="1"/>
  <c r="O2361" i="4" s="1"/>
  <c r="X2361" i="4"/>
  <c r="Q2361" i="4" l="1"/>
  <c r="T2361" i="4" s="1"/>
  <c r="F2362" i="4" s="1"/>
  <c r="N2362" i="4" s="1"/>
  <c r="S2361" i="4"/>
  <c r="G2362" i="4" s="1"/>
  <c r="R2361" i="4" l="1"/>
  <c r="V2361" i="4" s="1"/>
  <c r="J2362" i="4" s="1"/>
  <c r="Y2362" i="4" s="1"/>
  <c r="H2362" i="4"/>
  <c r="X2362" i="4"/>
  <c r="U2361" i="4"/>
  <c r="I2362" i="4" s="1"/>
  <c r="K2362" i="4" s="1"/>
  <c r="L2362" i="4" l="1"/>
  <c r="M2362" i="4" s="1"/>
  <c r="O2362" i="4" s="1"/>
  <c r="S2362" i="4" s="1"/>
  <c r="Q2362" i="4" l="1"/>
  <c r="T2362" i="4" s="1"/>
  <c r="F2363" i="4" s="1"/>
  <c r="N2363" i="4" s="1"/>
  <c r="G2363" i="4"/>
  <c r="H2363" i="4" l="1"/>
  <c r="R2362" i="4"/>
  <c r="X2363" i="4"/>
  <c r="V2362" i="4" l="1"/>
  <c r="J2363" i="4" s="1"/>
  <c r="Y2363" i="4" s="1"/>
  <c r="U2362" i="4"/>
  <c r="I2363" i="4" s="1"/>
  <c r="K2363" i="4" s="1"/>
  <c r="L2363" i="4" l="1"/>
  <c r="M2363" i="4" s="1"/>
  <c r="O2363" i="4" s="1"/>
  <c r="S2363" i="4" s="1"/>
  <c r="G2364" i="4" l="1"/>
  <c r="Q2363" i="4"/>
  <c r="T2363" i="4" s="1"/>
  <c r="F2364" i="4" s="1"/>
  <c r="N2364" i="4" s="1"/>
  <c r="H2364" i="4" l="1"/>
  <c r="R2363" i="4"/>
  <c r="X2364" i="4"/>
  <c r="V2363" i="4" l="1"/>
  <c r="J2364" i="4" s="1"/>
  <c r="Y2364" i="4" s="1"/>
  <c r="U2363" i="4"/>
  <c r="I2364" i="4" s="1"/>
  <c r="K2364" i="4" s="1"/>
  <c r="L2364" i="4" l="1"/>
  <c r="M2364" i="4" l="1"/>
  <c r="O2364" i="4" s="1"/>
  <c r="Q2364" i="4" l="1"/>
  <c r="T2364" i="4" s="1"/>
  <c r="F2365" i="4" s="1"/>
  <c r="N2365" i="4" s="1"/>
  <c r="S2364" i="4"/>
  <c r="G2365" i="4" s="1"/>
  <c r="U2364" i="4"/>
  <c r="I2365" i="4" s="1"/>
  <c r="R2364" i="4" l="1"/>
  <c r="V2364" i="4" s="1"/>
  <c r="J2365" i="4" s="1"/>
  <c r="Y2365" i="4" s="1"/>
  <c r="K2365" i="4"/>
  <c r="X2365" i="4"/>
  <c r="H2365" i="4"/>
  <c r="L2365" i="4"/>
  <c r="M2365" i="4" l="1"/>
  <c r="O2365" i="4" s="1"/>
  <c r="S2365" i="4" s="1"/>
  <c r="Q2365" i="4" l="1"/>
  <c r="T2365" i="4" s="1"/>
  <c r="F2366" i="4" s="1"/>
  <c r="N2366" i="4" s="1"/>
  <c r="G2366" i="4"/>
  <c r="H2366" i="4" l="1"/>
  <c r="R2365" i="4"/>
  <c r="U2365" i="4" s="1"/>
  <c r="I2366" i="4" s="1"/>
  <c r="K2366" i="4" s="1"/>
  <c r="X2366" i="4"/>
  <c r="V2365" i="4" l="1"/>
  <c r="J2366" i="4" s="1"/>
  <c r="Y2366" i="4" s="1"/>
  <c r="L2366" i="4"/>
  <c r="M2366" i="4" l="1"/>
  <c r="O2366" i="4" s="1"/>
  <c r="S2366" i="4" s="1"/>
  <c r="Q2366" i="4" l="1"/>
  <c r="T2366" i="4" s="1"/>
  <c r="F2367" i="4" s="1"/>
  <c r="N2367" i="4" s="1"/>
  <c r="G2367" i="4"/>
  <c r="H2367" i="4" l="1"/>
  <c r="R2366" i="4"/>
  <c r="X2367" i="4"/>
  <c r="V2366" i="4" l="1"/>
  <c r="J2367" i="4" s="1"/>
  <c r="Y2367" i="4" s="1"/>
  <c r="U2366" i="4"/>
  <c r="I2367" i="4" s="1"/>
  <c r="K2367" i="4" s="1"/>
  <c r="L2367" i="4" l="1"/>
  <c r="M2367" i="4" l="1"/>
  <c r="O2367" i="4" s="1"/>
  <c r="S2367" i="4" l="1"/>
  <c r="G2368" i="4" s="1"/>
  <c r="Q2367" i="4"/>
  <c r="T2367" i="4" s="1"/>
  <c r="F2368" i="4" s="1"/>
  <c r="N2368" i="4" s="1"/>
  <c r="H2368" i="4" l="1"/>
  <c r="R2367" i="4"/>
  <c r="V2367" i="4" s="1"/>
  <c r="J2368" i="4" s="1"/>
  <c r="Y2368" i="4" s="1"/>
  <c r="X2368" i="4"/>
  <c r="U2367" i="4"/>
  <c r="I2368" i="4" s="1"/>
  <c r="K2368" i="4" s="1"/>
  <c r="L2368" i="4" l="1"/>
  <c r="M2368" i="4" s="1"/>
  <c r="O2368" i="4" s="1"/>
  <c r="S2368" i="4" s="1"/>
  <c r="Q2368" i="4" l="1"/>
  <c r="T2368" i="4" s="1"/>
  <c r="F2369" i="4" s="1"/>
  <c r="N2369" i="4" s="1"/>
  <c r="G2369" i="4"/>
  <c r="H2369" i="4" l="1"/>
  <c r="R2368" i="4"/>
  <c r="X2369" i="4"/>
  <c r="V2368" i="4" l="1"/>
  <c r="J2369" i="4" s="1"/>
  <c r="Y2369" i="4" s="1"/>
  <c r="U2368" i="4"/>
  <c r="I2369" i="4" s="1"/>
  <c r="K2369" i="4" s="1"/>
  <c r="L2369" i="4" l="1"/>
  <c r="M2369" i="4" s="1"/>
  <c r="O2369" i="4" s="1"/>
  <c r="S2369" i="4" s="1"/>
  <c r="Q2369" i="4" l="1"/>
  <c r="T2369" i="4" s="1"/>
  <c r="F2370" i="4" s="1"/>
  <c r="N2370" i="4" s="1"/>
  <c r="G2370" i="4"/>
  <c r="H2370" i="4" l="1"/>
  <c r="R2369" i="4"/>
  <c r="X2370" i="4"/>
  <c r="V2369" i="4" l="1"/>
  <c r="J2370" i="4" s="1"/>
  <c r="Y2370" i="4" s="1"/>
  <c r="U2369" i="4"/>
  <c r="I2370" i="4" s="1"/>
  <c r="K2370" i="4" s="1"/>
  <c r="L2370" i="4" l="1"/>
  <c r="M2370" i="4" l="1"/>
  <c r="O2370" i="4" s="1"/>
  <c r="S2370" i="4" l="1"/>
  <c r="G2371" i="4" s="1"/>
  <c r="Q2370" i="4"/>
  <c r="T2370" i="4" s="1"/>
  <c r="F2371" i="4" s="1"/>
  <c r="N2371" i="4" s="1"/>
  <c r="H2371" i="4" l="1"/>
  <c r="R2370" i="4"/>
  <c r="V2370" i="4" s="1"/>
  <c r="J2371" i="4" s="1"/>
  <c r="Y2371" i="4" s="1"/>
  <c r="X2371" i="4"/>
  <c r="U2370" i="4"/>
  <c r="I2371" i="4" s="1"/>
  <c r="K2371" i="4" s="1"/>
  <c r="L2371" i="4" l="1"/>
  <c r="M2371" i="4" l="1"/>
  <c r="O2371" i="4" s="1"/>
  <c r="Q2371" i="4" l="1"/>
  <c r="T2371" i="4" s="1"/>
  <c r="F2372" i="4" s="1"/>
  <c r="N2372" i="4" s="1"/>
  <c r="S2371" i="4"/>
  <c r="G2372" i="4" s="1"/>
  <c r="X2372" i="4" l="1"/>
  <c r="H2372" i="4"/>
  <c r="R2371" i="4"/>
  <c r="V2371" i="4" s="1"/>
  <c r="J2372" i="4" s="1"/>
  <c r="Y2372" i="4" s="1"/>
  <c r="U2371" i="4"/>
  <c r="I2372" i="4" s="1"/>
  <c r="K2372" i="4" s="1"/>
  <c r="L2372" i="4" l="1"/>
  <c r="M2372" i="4" s="1"/>
  <c r="O2372" i="4" s="1"/>
  <c r="S2372" i="4" s="1"/>
  <c r="Q2372" i="4" l="1"/>
  <c r="T2372" i="4" s="1"/>
  <c r="F2373" i="4" s="1"/>
  <c r="N2373" i="4" s="1"/>
  <c r="G2373" i="4"/>
  <c r="H2373" i="4" l="1"/>
  <c r="R2372" i="4"/>
  <c r="V2372" i="4" s="1"/>
  <c r="J2373" i="4" s="1"/>
  <c r="Y2373" i="4" s="1"/>
  <c r="U2372" i="4"/>
  <c r="I2373" i="4" s="1"/>
  <c r="K2373" i="4" s="1"/>
  <c r="X2373" i="4"/>
  <c r="L2373" i="4" l="1"/>
  <c r="M2373" i="4" l="1"/>
  <c r="O2373" i="4" s="1"/>
  <c r="S2373" i="4" s="1"/>
  <c r="Q2373" i="4" l="1"/>
  <c r="T2373" i="4" s="1"/>
  <c r="F2374" i="4" s="1"/>
  <c r="N2374" i="4" s="1"/>
  <c r="G2374" i="4"/>
  <c r="H2374" i="4" l="1"/>
  <c r="R2373" i="4"/>
  <c r="V2373" i="4" s="1"/>
  <c r="J2374" i="4" s="1"/>
  <c r="Y2374" i="4" s="1"/>
  <c r="U2373" i="4"/>
  <c r="I2374" i="4" s="1"/>
  <c r="K2374" i="4" s="1"/>
  <c r="X2374" i="4"/>
  <c r="L2374" i="4" l="1"/>
  <c r="M2374" i="4" l="1"/>
  <c r="O2374" i="4" s="1"/>
  <c r="S2374" i="4" s="1"/>
  <c r="Q2374" i="4" l="1"/>
  <c r="T2374" i="4" s="1"/>
  <c r="F2375" i="4" s="1"/>
  <c r="N2375" i="4" s="1"/>
  <c r="G2375" i="4"/>
  <c r="H2375" i="4" l="1"/>
  <c r="R2374" i="4"/>
  <c r="V2374" i="4" s="1"/>
  <c r="J2375" i="4" s="1"/>
  <c r="Y2375" i="4" s="1"/>
  <c r="U2374" i="4"/>
  <c r="I2375" i="4" s="1"/>
  <c r="K2375" i="4" s="1"/>
  <c r="X2375" i="4"/>
  <c r="L2375" i="4" l="1"/>
  <c r="M2375" i="4" l="1"/>
  <c r="O2375" i="4" s="1"/>
  <c r="S2375" i="4" s="1"/>
  <c r="G2376" i="4" l="1"/>
  <c r="Q2375" i="4"/>
  <c r="T2375" i="4" s="1"/>
  <c r="F2376" i="4" s="1"/>
  <c r="N2376" i="4" s="1"/>
  <c r="H2376" i="4" l="1"/>
  <c r="R2375" i="4"/>
  <c r="X2376" i="4"/>
  <c r="V2375" i="4" l="1"/>
  <c r="J2376" i="4" s="1"/>
  <c r="Y2376" i="4" s="1"/>
  <c r="U2375" i="4"/>
  <c r="I2376" i="4" s="1"/>
  <c r="K2376" i="4" s="1"/>
  <c r="L2376" i="4" l="1"/>
  <c r="M2376" i="4" l="1"/>
  <c r="O2376" i="4" s="1"/>
  <c r="S2376" i="4" s="1"/>
  <c r="Q2376" i="4" l="1"/>
  <c r="T2376" i="4" s="1"/>
  <c r="F2377" i="4" s="1"/>
  <c r="N2377" i="4" s="1"/>
  <c r="G2377" i="4"/>
  <c r="H2377" i="4" l="1"/>
  <c r="R2376" i="4"/>
  <c r="U2376" i="4" s="1"/>
  <c r="I2377" i="4" s="1"/>
  <c r="K2377" i="4" s="1"/>
  <c r="X2377" i="4"/>
  <c r="V2376" i="4" l="1"/>
  <c r="J2377" i="4" s="1"/>
  <c r="Y2377" i="4" s="1"/>
  <c r="L2377" i="4"/>
  <c r="M2377" i="4" l="1"/>
  <c r="O2377" i="4" s="1"/>
  <c r="S2377" i="4" l="1"/>
  <c r="G2378" i="4" s="1"/>
  <c r="Q2377" i="4"/>
  <c r="T2377" i="4" s="1"/>
  <c r="F2378" i="4" s="1"/>
  <c r="N2378" i="4" s="1"/>
  <c r="H2378" i="4" l="1"/>
  <c r="X2378" i="4"/>
  <c r="R2377" i="4"/>
  <c r="V2377" i="4" s="1"/>
  <c r="J2378" i="4" s="1"/>
  <c r="Y2378" i="4" s="1"/>
  <c r="U2377" i="4"/>
  <c r="I2378" i="4" s="1"/>
  <c r="K2378" i="4" s="1"/>
  <c r="L2378" i="4" l="1"/>
  <c r="M2378" i="4" l="1"/>
  <c r="O2378" i="4" s="1"/>
  <c r="Q2378" i="4" l="1"/>
  <c r="T2378" i="4" s="1"/>
  <c r="F2379" i="4" s="1"/>
  <c r="N2379" i="4" s="1"/>
  <c r="S2378" i="4"/>
  <c r="G2379" i="4" s="1"/>
  <c r="R2378" i="4" l="1"/>
  <c r="V2378" i="4" s="1"/>
  <c r="J2379" i="4" s="1"/>
  <c r="Y2379" i="4" s="1"/>
  <c r="X2379" i="4"/>
  <c r="H2379" i="4"/>
  <c r="U2378" i="4"/>
  <c r="I2379" i="4" s="1"/>
  <c r="K2379" i="4" s="1"/>
  <c r="L2379" i="4" l="1"/>
  <c r="M2379" i="4" l="1"/>
  <c r="O2379" i="4" s="1"/>
  <c r="Q2379" i="4" l="1"/>
  <c r="T2379" i="4" s="1"/>
  <c r="F2380" i="4" s="1"/>
  <c r="N2380" i="4" s="1"/>
  <c r="S2379" i="4"/>
  <c r="G2380" i="4" s="1"/>
  <c r="H2380" i="4" l="1"/>
  <c r="R2379" i="4"/>
  <c r="V2379" i="4" s="1"/>
  <c r="J2380" i="4" s="1"/>
  <c r="Y2380" i="4" s="1"/>
  <c r="X2380" i="4"/>
  <c r="U2379" i="4"/>
  <c r="I2380" i="4" s="1"/>
  <c r="K2380" i="4" s="1"/>
  <c r="L2380" i="4" l="1"/>
  <c r="M2380" i="4" s="1"/>
  <c r="O2380" i="4" s="1"/>
  <c r="S2380" i="4" s="1"/>
  <c r="Q2380" i="4" l="1"/>
  <c r="T2380" i="4" s="1"/>
  <c r="F2381" i="4" s="1"/>
  <c r="N2381" i="4" s="1"/>
  <c r="G2381" i="4"/>
  <c r="H2381" i="4" l="1"/>
  <c r="R2380" i="4"/>
  <c r="U2380" i="4" s="1"/>
  <c r="I2381" i="4" s="1"/>
  <c r="K2381" i="4" s="1"/>
  <c r="X2381" i="4"/>
  <c r="V2380" i="4" l="1"/>
  <c r="J2381" i="4" s="1"/>
  <c r="Y2381" i="4" s="1"/>
  <c r="L2381" i="4"/>
  <c r="M2381" i="4" l="1"/>
  <c r="O2381" i="4" s="1"/>
  <c r="Q2381" i="4" l="1"/>
  <c r="T2381" i="4" s="1"/>
  <c r="F2382" i="4" s="1"/>
  <c r="N2382" i="4" s="1"/>
  <c r="S2381" i="4"/>
  <c r="G2382" i="4" s="1"/>
  <c r="H2382" i="4" l="1"/>
  <c r="R2381" i="4"/>
  <c r="V2381" i="4" s="1"/>
  <c r="J2382" i="4" s="1"/>
  <c r="Y2382" i="4" s="1"/>
  <c r="X2382" i="4"/>
  <c r="U2381" i="4"/>
  <c r="I2382" i="4" s="1"/>
  <c r="K2382" i="4" s="1"/>
  <c r="L2382" i="4" l="1"/>
  <c r="M2382" i="4" l="1"/>
  <c r="O2382" i="4" s="1"/>
  <c r="S2382" i="4" s="1"/>
  <c r="Q2382" i="4" l="1"/>
  <c r="T2382" i="4" s="1"/>
  <c r="F2383" i="4" s="1"/>
  <c r="N2383" i="4" s="1"/>
  <c r="G2383" i="4"/>
  <c r="H2383" i="4" l="1"/>
  <c r="R2382" i="4"/>
  <c r="X2383" i="4"/>
  <c r="V2382" i="4" l="1"/>
  <c r="J2383" i="4" s="1"/>
  <c r="Y2383" i="4" s="1"/>
  <c r="U2382" i="4"/>
  <c r="I2383" i="4" s="1"/>
  <c r="K2383" i="4" s="1"/>
  <c r="L2383" i="4" l="1"/>
  <c r="M2383" i="4" s="1"/>
  <c r="O2383" i="4" s="1"/>
  <c r="S2383" i="4" s="1"/>
  <c r="G2384" i="4" l="1"/>
  <c r="Q2383" i="4"/>
  <c r="T2383" i="4" s="1"/>
  <c r="F2384" i="4" s="1"/>
  <c r="N2384" i="4" s="1"/>
  <c r="H2384" i="4" l="1"/>
  <c r="R2383" i="4"/>
  <c r="X2384" i="4"/>
  <c r="V2383" i="4" l="1"/>
  <c r="J2384" i="4" s="1"/>
  <c r="Y2384" i="4" s="1"/>
  <c r="U2383" i="4"/>
  <c r="I2384" i="4" s="1"/>
  <c r="K2384" i="4" s="1"/>
  <c r="L2384" i="4" l="1"/>
  <c r="M2384" i="4" s="1"/>
  <c r="O2384" i="4" s="1"/>
  <c r="S2384" i="4" s="1"/>
  <c r="Q2384" i="4" l="1"/>
  <c r="T2384" i="4" s="1"/>
  <c r="F2385" i="4" s="1"/>
  <c r="N2385" i="4" s="1"/>
  <c r="G2385" i="4"/>
  <c r="H2385" i="4" l="1"/>
  <c r="R2384" i="4"/>
  <c r="X2385" i="4"/>
  <c r="V2384" i="4" l="1"/>
  <c r="J2385" i="4" s="1"/>
  <c r="Y2385" i="4" s="1"/>
  <c r="U2384" i="4"/>
  <c r="I2385" i="4" s="1"/>
  <c r="K2385" i="4" s="1"/>
  <c r="L2385" i="4" l="1"/>
  <c r="M2385" i="4" s="1"/>
  <c r="O2385" i="4" s="1"/>
  <c r="S2385" i="4" s="1"/>
  <c r="G2386" i="4" l="1"/>
  <c r="Q2385" i="4"/>
  <c r="T2385" i="4" s="1"/>
  <c r="F2386" i="4" s="1"/>
  <c r="N2386" i="4" s="1"/>
  <c r="H2386" i="4" l="1"/>
  <c r="X2386" i="4"/>
  <c r="R2385" i="4"/>
  <c r="V2385" i="4" l="1"/>
  <c r="J2386" i="4" s="1"/>
  <c r="Y2386" i="4" s="1"/>
  <c r="U2385" i="4"/>
  <c r="I2386" i="4" s="1"/>
  <c r="K2386" i="4" s="1"/>
  <c r="L2386" i="4" l="1"/>
  <c r="M2386" i="4" s="1"/>
  <c r="O2386" i="4" s="1"/>
  <c r="S2386" i="4" s="1"/>
  <c r="G2387" i="4" l="1"/>
  <c r="Q2386" i="4"/>
  <c r="T2386" i="4" s="1"/>
  <c r="F2387" i="4" s="1"/>
  <c r="N2387" i="4" s="1"/>
  <c r="H2387" i="4" l="1"/>
  <c r="R2386" i="4"/>
  <c r="X2387" i="4"/>
  <c r="V2386" i="4" l="1"/>
  <c r="J2387" i="4" s="1"/>
  <c r="Y2387" i="4" s="1"/>
  <c r="U2386" i="4"/>
  <c r="I2387" i="4" s="1"/>
  <c r="K2387" i="4" s="1"/>
  <c r="L2387" i="4" l="1"/>
  <c r="M2387" i="4" s="1"/>
  <c r="O2387" i="4" s="1"/>
  <c r="S2387" i="4" s="1"/>
  <c r="Q2387" i="4" l="1"/>
  <c r="T2387" i="4" s="1"/>
  <c r="F2388" i="4" s="1"/>
  <c r="N2388" i="4" s="1"/>
  <c r="G2388" i="4"/>
  <c r="H2388" i="4" l="1"/>
  <c r="R2387" i="4"/>
  <c r="X2388" i="4"/>
  <c r="V2387" i="4" l="1"/>
  <c r="J2388" i="4" s="1"/>
  <c r="Y2388" i="4" s="1"/>
  <c r="U2387" i="4"/>
  <c r="I2388" i="4" s="1"/>
  <c r="K2388" i="4" s="1"/>
  <c r="L2388" i="4" l="1"/>
  <c r="M2388" i="4" s="1"/>
  <c r="O2388" i="4" s="1"/>
  <c r="S2388" i="4" s="1"/>
  <c r="G2389" i="4" l="1"/>
  <c r="Q2388" i="4"/>
  <c r="T2388" i="4" s="1"/>
  <c r="F2389" i="4" s="1"/>
  <c r="N2389" i="4" s="1"/>
  <c r="H2389" i="4" l="1"/>
  <c r="X2389" i="4"/>
  <c r="R2388" i="4"/>
  <c r="V2388" i="4" l="1"/>
  <c r="J2389" i="4" s="1"/>
  <c r="Y2389" i="4" s="1"/>
  <c r="U2388" i="4"/>
  <c r="I2389" i="4" s="1"/>
  <c r="K2389" i="4" s="1"/>
  <c r="L2389" i="4" l="1"/>
  <c r="M2389" i="4" s="1"/>
  <c r="O2389" i="4" s="1"/>
  <c r="S2389" i="4" s="1"/>
  <c r="G2390" i="4" l="1"/>
  <c r="Q2389" i="4"/>
  <c r="T2389" i="4" s="1"/>
  <c r="F2390" i="4" s="1"/>
  <c r="N2390" i="4" s="1"/>
  <c r="H2390" i="4" l="1"/>
  <c r="R2389" i="4"/>
  <c r="V2389" i="4" s="1"/>
  <c r="J2390" i="4" s="1"/>
  <c r="Y2390" i="4" s="1"/>
  <c r="X2390" i="4"/>
  <c r="U2389" i="4"/>
  <c r="I2390" i="4" s="1"/>
  <c r="K2390" i="4" s="1"/>
  <c r="L2390" i="4" l="1"/>
  <c r="M2390" i="4" s="1"/>
  <c r="O2390" i="4" s="1"/>
  <c r="S2390" i="4" l="1"/>
  <c r="G2391" i="4" s="1"/>
  <c r="Q2390" i="4"/>
  <c r="T2390" i="4" s="1"/>
  <c r="F2391" i="4" s="1"/>
  <c r="N2391" i="4" s="1"/>
  <c r="H2391" i="4" l="1"/>
  <c r="R2390" i="4"/>
  <c r="V2390" i="4" s="1"/>
  <c r="J2391" i="4" s="1"/>
  <c r="Y2391" i="4" s="1"/>
  <c r="U2390" i="4"/>
  <c r="I2391" i="4" s="1"/>
  <c r="K2391" i="4" s="1"/>
  <c r="X2391" i="4"/>
  <c r="L2391" i="4" l="1"/>
  <c r="M2391" i="4" l="1"/>
  <c r="O2391" i="4" s="1"/>
  <c r="S2391" i="4" s="1"/>
  <c r="Q2391" i="4" l="1"/>
  <c r="T2391" i="4" s="1"/>
  <c r="F2392" i="4" s="1"/>
  <c r="N2392" i="4" s="1"/>
  <c r="G2392" i="4"/>
  <c r="H2392" i="4" l="1"/>
  <c r="R2391" i="4"/>
  <c r="X2392" i="4"/>
  <c r="V2391" i="4" l="1"/>
  <c r="J2392" i="4" s="1"/>
  <c r="Y2392" i="4" s="1"/>
  <c r="U2391" i="4"/>
  <c r="I2392" i="4" s="1"/>
  <c r="K2392" i="4" s="1"/>
  <c r="L2392" i="4" l="1"/>
  <c r="M2392" i="4" s="1"/>
  <c r="O2392" i="4" s="1"/>
  <c r="S2392" i="4" s="1"/>
  <c r="Q2392" i="4" l="1"/>
  <c r="T2392" i="4" s="1"/>
  <c r="F2393" i="4" s="1"/>
  <c r="N2393" i="4" s="1"/>
  <c r="G2393" i="4"/>
  <c r="H2393" i="4" l="1"/>
  <c r="R2392" i="4"/>
  <c r="V2392" i="4" s="1"/>
  <c r="J2393" i="4" s="1"/>
  <c r="Y2393" i="4" s="1"/>
  <c r="U2392" i="4"/>
  <c r="I2393" i="4" s="1"/>
  <c r="K2393" i="4" s="1"/>
  <c r="X2393" i="4"/>
  <c r="L2393" i="4" l="1"/>
  <c r="M2393" i="4" s="1"/>
  <c r="O2393" i="4" s="1"/>
  <c r="S2393" i="4" s="1"/>
  <c r="Q2393" i="4" l="1"/>
  <c r="T2393" i="4" s="1"/>
  <c r="F2394" i="4" s="1"/>
  <c r="N2394" i="4" s="1"/>
  <c r="G2394" i="4"/>
  <c r="H2394" i="4" l="1"/>
  <c r="R2393" i="4"/>
  <c r="V2393" i="4" s="1"/>
  <c r="J2394" i="4" s="1"/>
  <c r="Y2394" i="4" s="1"/>
  <c r="U2393" i="4"/>
  <c r="I2394" i="4" s="1"/>
  <c r="K2394" i="4" s="1"/>
  <c r="X2394" i="4"/>
  <c r="L2394" i="4" l="1"/>
  <c r="M2394" i="4" l="1"/>
  <c r="O2394" i="4" s="1"/>
  <c r="S2394" i="4" s="1"/>
  <c r="Q2394" i="4" l="1"/>
  <c r="T2394" i="4" s="1"/>
  <c r="F2395" i="4" s="1"/>
  <c r="N2395" i="4" s="1"/>
  <c r="G2395" i="4"/>
  <c r="H2395" i="4" l="1"/>
  <c r="R2394" i="4"/>
  <c r="V2394" i="4" s="1"/>
  <c r="J2395" i="4" s="1"/>
  <c r="Y2395" i="4" s="1"/>
  <c r="U2394" i="4"/>
  <c r="I2395" i="4" s="1"/>
  <c r="K2395" i="4" s="1"/>
  <c r="X2395" i="4"/>
  <c r="L2395" i="4" l="1"/>
  <c r="M2395" i="4" l="1"/>
  <c r="O2395" i="4" s="1"/>
  <c r="S2395" i="4" s="1"/>
  <c r="Q2395" i="4" l="1"/>
  <c r="T2395" i="4" s="1"/>
  <c r="F2396" i="4" s="1"/>
  <c r="N2396" i="4" s="1"/>
  <c r="G2396" i="4"/>
  <c r="H2396" i="4" l="1"/>
  <c r="R2395" i="4"/>
  <c r="X2396" i="4"/>
  <c r="V2395" i="4" l="1"/>
  <c r="J2396" i="4" s="1"/>
  <c r="Y2396" i="4" s="1"/>
  <c r="U2395" i="4"/>
  <c r="I2396" i="4" s="1"/>
  <c r="K2396" i="4" s="1"/>
  <c r="L2396" i="4" l="1"/>
  <c r="M2396" i="4" s="1"/>
  <c r="O2396" i="4" s="1"/>
  <c r="S2396" i="4" s="1"/>
  <c r="Q2396" i="4" l="1"/>
  <c r="T2396" i="4" s="1"/>
  <c r="F2397" i="4" s="1"/>
  <c r="N2397" i="4" s="1"/>
  <c r="G2397" i="4"/>
  <c r="H2397" i="4" l="1"/>
  <c r="R2396" i="4"/>
  <c r="U2396" i="4" s="1"/>
  <c r="I2397" i="4" s="1"/>
  <c r="K2397" i="4" s="1"/>
  <c r="X2397" i="4"/>
  <c r="V2396" i="4" l="1"/>
  <c r="J2397" i="4" s="1"/>
  <c r="Y2397" i="4" s="1"/>
  <c r="L2397" i="4"/>
  <c r="M2397" i="4" l="1"/>
  <c r="O2397" i="4" s="1"/>
  <c r="Q2397" i="4" l="1"/>
  <c r="T2397" i="4" s="1"/>
  <c r="F2398" i="4" s="1"/>
  <c r="N2398" i="4" s="1"/>
  <c r="S2397" i="4"/>
  <c r="G2398" i="4" s="1"/>
  <c r="H2398" i="4" l="1"/>
  <c r="R2397" i="4"/>
  <c r="V2397" i="4" s="1"/>
  <c r="J2398" i="4" s="1"/>
  <c r="Y2398" i="4" s="1"/>
  <c r="X2398" i="4"/>
  <c r="U2397" i="4"/>
  <c r="I2398" i="4" s="1"/>
  <c r="K2398" i="4" s="1"/>
  <c r="L2398" i="4" l="1"/>
  <c r="M2398" i="4" l="1"/>
  <c r="O2398" i="4" s="1"/>
  <c r="S2398" i="4" s="1"/>
  <c r="Q2398" i="4" l="1"/>
  <c r="T2398" i="4" s="1"/>
  <c r="F2399" i="4" s="1"/>
  <c r="N2399" i="4" s="1"/>
  <c r="G2399" i="4"/>
  <c r="H2399" i="4" l="1"/>
  <c r="R2398" i="4"/>
  <c r="X2399" i="4"/>
  <c r="V2398" i="4" l="1"/>
  <c r="J2399" i="4" s="1"/>
  <c r="Y2399" i="4" s="1"/>
  <c r="U2398" i="4"/>
  <c r="I2399" i="4" s="1"/>
  <c r="K2399" i="4" s="1"/>
  <c r="L2399" i="4" l="1"/>
  <c r="M2399" i="4" s="1"/>
  <c r="O2399" i="4" s="1"/>
  <c r="S2399" i="4" s="1"/>
  <c r="G2400" i="4" l="1"/>
  <c r="Q2399" i="4"/>
  <c r="T2399" i="4" s="1"/>
  <c r="F2400" i="4" s="1"/>
  <c r="N2400" i="4" s="1"/>
  <c r="H2400" i="4" l="1"/>
  <c r="R2399" i="4"/>
  <c r="X2400" i="4"/>
  <c r="V2399" i="4" l="1"/>
  <c r="J2400" i="4" s="1"/>
  <c r="Y2400" i="4" s="1"/>
  <c r="U2399" i="4"/>
  <c r="I2400" i="4" s="1"/>
  <c r="K2400" i="4" s="1"/>
  <c r="L2400" i="4" l="1"/>
  <c r="M2400" i="4" s="1"/>
  <c r="O2400" i="4" s="1"/>
  <c r="S2400" i="4" s="1"/>
  <c r="Q2400" i="4" l="1"/>
  <c r="T2400" i="4" s="1"/>
  <c r="F2401" i="4" s="1"/>
  <c r="N2401" i="4" s="1"/>
  <c r="G2401" i="4"/>
  <c r="H2401" i="4" l="1"/>
  <c r="R2400" i="4"/>
  <c r="X2401" i="4"/>
  <c r="V2400" i="4" l="1"/>
  <c r="J2401" i="4" s="1"/>
  <c r="Y2401" i="4" s="1"/>
  <c r="U2400" i="4"/>
  <c r="I2401" i="4" s="1"/>
  <c r="K2401" i="4" s="1"/>
  <c r="L2401" i="4" l="1"/>
  <c r="M2401" i="4" l="1"/>
  <c r="O2401" i="4" s="1"/>
  <c r="Q2401" i="4" l="1"/>
  <c r="T2401" i="4" s="1"/>
  <c r="F2402" i="4" s="1"/>
  <c r="N2402" i="4" s="1"/>
  <c r="S2401" i="4"/>
  <c r="G2402" i="4" s="1"/>
  <c r="H2402" i="4" l="1"/>
  <c r="R2401" i="4"/>
  <c r="U2401" i="4" s="1"/>
  <c r="I2402" i="4" s="1"/>
  <c r="K2402" i="4" s="1"/>
  <c r="X2402" i="4"/>
  <c r="V2401" i="4" l="1"/>
  <c r="J2402" i="4" s="1"/>
  <c r="Y2402" i="4" s="1"/>
  <c r="L2402" i="4"/>
  <c r="M2402" i="4" s="1"/>
  <c r="O2402" i="4" s="1"/>
  <c r="Q2402" i="4" l="1"/>
  <c r="T2402" i="4" s="1"/>
  <c r="F2403" i="4" s="1"/>
  <c r="N2403" i="4" s="1"/>
  <c r="S2402" i="4"/>
  <c r="G2403" i="4" s="1"/>
  <c r="X2403" i="4" l="1"/>
  <c r="R2402" i="4"/>
  <c r="V2402" i="4" s="1"/>
  <c r="J2403" i="4" s="1"/>
  <c r="Y2403" i="4" s="1"/>
  <c r="H2403" i="4"/>
  <c r="U2402" i="4"/>
  <c r="I2403" i="4" s="1"/>
  <c r="K2403" i="4" s="1"/>
  <c r="L2403" i="4" l="1"/>
  <c r="M2403" i="4" l="1"/>
  <c r="O2403" i="4" s="1"/>
  <c r="S2403" i="4" l="1"/>
  <c r="G2404" i="4" s="1"/>
  <c r="Q2403" i="4"/>
  <c r="T2403" i="4" s="1"/>
  <c r="F2404" i="4" s="1"/>
  <c r="N2404" i="4" s="1"/>
  <c r="H2404" i="4" l="1"/>
  <c r="X2404" i="4"/>
  <c r="R2403" i="4"/>
  <c r="V2403" i="4" s="1"/>
  <c r="J2404" i="4" s="1"/>
  <c r="Y2404" i="4" s="1"/>
  <c r="U2403" i="4"/>
  <c r="I2404" i="4" s="1"/>
  <c r="K2404" i="4" s="1"/>
  <c r="L2404" i="4" l="1"/>
  <c r="M2404" i="4" s="1"/>
  <c r="O2404" i="4" s="1"/>
  <c r="S2404" i="4" s="1"/>
  <c r="Q2404" i="4" l="1"/>
  <c r="T2404" i="4" s="1"/>
  <c r="F2405" i="4" s="1"/>
  <c r="N2405" i="4" s="1"/>
  <c r="G2405" i="4"/>
  <c r="H2405" i="4" l="1"/>
  <c r="R2404" i="4"/>
  <c r="X2405" i="4"/>
  <c r="V2404" i="4" l="1"/>
  <c r="J2405" i="4" s="1"/>
  <c r="Y2405" i="4" s="1"/>
  <c r="U2404" i="4"/>
  <c r="I2405" i="4" s="1"/>
  <c r="K2405" i="4" s="1"/>
  <c r="L2405" i="4" l="1"/>
  <c r="M2405" i="4" s="1"/>
  <c r="O2405" i="4" s="1"/>
  <c r="S2405" i="4" s="1"/>
  <c r="Q2405" i="4" l="1"/>
  <c r="T2405" i="4" s="1"/>
  <c r="F2406" i="4" s="1"/>
  <c r="N2406" i="4" s="1"/>
  <c r="G2406" i="4"/>
  <c r="H2406" i="4" l="1"/>
  <c r="R2405" i="4"/>
  <c r="X2406" i="4"/>
  <c r="V2405" i="4" l="1"/>
  <c r="J2406" i="4" s="1"/>
  <c r="Y2406" i="4" s="1"/>
  <c r="U2405" i="4"/>
  <c r="I2406" i="4" s="1"/>
  <c r="K2406" i="4" s="1"/>
  <c r="L2406" i="4" l="1"/>
  <c r="M2406" i="4" l="1"/>
  <c r="O2406" i="4" s="1"/>
  <c r="S2406" i="4" l="1"/>
  <c r="G2407" i="4" s="1"/>
  <c r="Q2406" i="4"/>
  <c r="T2406" i="4" s="1"/>
  <c r="F2407" i="4" s="1"/>
  <c r="N2407" i="4" s="1"/>
  <c r="H2407" i="4" l="1"/>
  <c r="X2407" i="4"/>
  <c r="R2406" i="4"/>
  <c r="V2406" i="4" s="1"/>
  <c r="J2407" i="4" s="1"/>
  <c r="Y2407" i="4" s="1"/>
  <c r="U2406" i="4"/>
  <c r="I2407" i="4" s="1"/>
  <c r="K2407" i="4" s="1"/>
  <c r="L2407" i="4" l="1"/>
  <c r="M2407" i="4" s="1"/>
  <c r="O2407" i="4" s="1"/>
  <c r="S2407" i="4" s="1"/>
  <c r="Q2407" i="4" l="1"/>
  <c r="T2407" i="4" s="1"/>
  <c r="F2408" i="4" s="1"/>
  <c r="N2408" i="4" s="1"/>
  <c r="G2408" i="4"/>
  <c r="H2408" i="4" l="1"/>
  <c r="R2407" i="4"/>
  <c r="V2407" i="4" s="1"/>
  <c r="J2408" i="4" s="1"/>
  <c r="Y2408" i="4" s="1"/>
  <c r="U2407" i="4"/>
  <c r="I2408" i="4" s="1"/>
  <c r="K2408" i="4" s="1"/>
  <c r="X2408" i="4"/>
  <c r="L2408" i="4" l="1"/>
  <c r="M2408" i="4" l="1"/>
  <c r="O2408" i="4" s="1"/>
  <c r="Q2408" i="4" l="1"/>
  <c r="T2408" i="4" s="1"/>
  <c r="F2409" i="4" s="1"/>
  <c r="N2409" i="4" s="1"/>
  <c r="S2408" i="4"/>
  <c r="G2409" i="4" s="1"/>
  <c r="H2409" i="4" l="1"/>
  <c r="R2408" i="4"/>
  <c r="U2408" i="4" s="1"/>
  <c r="I2409" i="4" s="1"/>
  <c r="K2409" i="4" s="1"/>
  <c r="X2409" i="4"/>
  <c r="V2408" i="4" l="1"/>
  <c r="J2409" i="4" s="1"/>
  <c r="Y2409" i="4" s="1"/>
  <c r="L2409" i="4"/>
  <c r="M2409" i="4" s="1"/>
  <c r="O2409" i="4" s="1"/>
  <c r="Q2409" i="4" l="1"/>
  <c r="T2409" i="4" s="1"/>
  <c r="F2410" i="4" s="1"/>
  <c r="N2410" i="4" s="1"/>
  <c r="S2409" i="4"/>
  <c r="G2410" i="4" s="1"/>
  <c r="U2409" i="4"/>
  <c r="I2410" i="4" s="1"/>
  <c r="K2410" i="4" l="1"/>
  <c r="X2410" i="4"/>
  <c r="H2410" i="4"/>
  <c r="R2409" i="4"/>
  <c r="V2409" i="4" s="1"/>
  <c r="J2410" i="4" s="1"/>
  <c r="Y2410" i="4" s="1"/>
  <c r="L2410" i="4"/>
  <c r="M2410" i="4" l="1"/>
  <c r="O2410" i="4" s="1"/>
  <c r="S2410" i="4" s="1"/>
  <c r="Q2410" i="4" l="1"/>
  <c r="T2410" i="4" s="1"/>
  <c r="F2411" i="4" s="1"/>
  <c r="N2411" i="4" s="1"/>
  <c r="G2411" i="4"/>
  <c r="H2411" i="4" l="1"/>
  <c r="R2410" i="4"/>
  <c r="U2410" i="4" s="1"/>
  <c r="I2411" i="4" s="1"/>
  <c r="K2411" i="4" s="1"/>
  <c r="X2411" i="4"/>
  <c r="V2410" i="4" l="1"/>
  <c r="J2411" i="4" s="1"/>
  <c r="Y2411" i="4" s="1"/>
  <c r="L2411" i="4"/>
  <c r="M2411" i="4" l="1"/>
  <c r="O2411" i="4" s="1"/>
  <c r="S2411" i="4" s="1"/>
  <c r="Q2411" i="4" l="1"/>
  <c r="T2411" i="4" s="1"/>
  <c r="F2412" i="4" s="1"/>
  <c r="N2412" i="4" s="1"/>
  <c r="G2412" i="4"/>
  <c r="H2412" i="4" l="1"/>
  <c r="R2411" i="4"/>
  <c r="X2412" i="4"/>
  <c r="V2411" i="4" l="1"/>
  <c r="J2412" i="4" s="1"/>
  <c r="Y2412" i="4" s="1"/>
  <c r="U2411" i="4"/>
  <c r="I2412" i="4" s="1"/>
  <c r="K2412" i="4" s="1"/>
  <c r="L2412" i="4" l="1"/>
  <c r="M2412" i="4" s="1"/>
  <c r="O2412" i="4" s="1"/>
  <c r="S2412" i="4" s="1"/>
  <c r="G2413" i="4" l="1"/>
  <c r="Q2412" i="4"/>
  <c r="T2412" i="4" s="1"/>
  <c r="F2413" i="4" s="1"/>
  <c r="N2413" i="4" s="1"/>
  <c r="H2413" i="4" l="1"/>
  <c r="R2412" i="4"/>
  <c r="X2413" i="4"/>
  <c r="V2412" i="4" l="1"/>
  <c r="J2413" i="4" s="1"/>
  <c r="Y2413" i="4" s="1"/>
  <c r="U2412" i="4"/>
  <c r="I2413" i="4" s="1"/>
  <c r="K2413" i="4" s="1"/>
  <c r="L2413" i="4" l="1"/>
  <c r="M2413" i="4" s="1"/>
  <c r="O2413" i="4" s="1"/>
  <c r="S2413" i="4" s="1"/>
  <c r="Q2413" i="4" l="1"/>
  <c r="T2413" i="4" s="1"/>
  <c r="F2414" i="4" s="1"/>
  <c r="N2414" i="4" s="1"/>
  <c r="G2414" i="4"/>
  <c r="H2414" i="4" l="1"/>
  <c r="R2413" i="4"/>
  <c r="V2413" i="4" s="1"/>
  <c r="J2414" i="4" s="1"/>
  <c r="Y2414" i="4" s="1"/>
  <c r="U2413" i="4"/>
  <c r="I2414" i="4" s="1"/>
  <c r="K2414" i="4" s="1"/>
  <c r="X2414" i="4"/>
  <c r="L2414" i="4" l="1"/>
  <c r="M2414" i="4" l="1"/>
  <c r="O2414" i="4" s="1"/>
  <c r="S2414" i="4" s="1"/>
  <c r="G2415" i="4" l="1"/>
  <c r="Q2414" i="4"/>
  <c r="T2414" i="4" s="1"/>
  <c r="F2415" i="4" s="1"/>
  <c r="N2415" i="4" s="1"/>
  <c r="H2415" i="4" l="1"/>
  <c r="R2414" i="4"/>
  <c r="V2414" i="4" s="1"/>
  <c r="J2415" i="4" s="1"/>
  <c r="Y2415" i="4" s="1"/>
  <c r="U2414" i="4"/>
  <c r="I2415" i="4" s="1"/>
  <c r="K2415" i="4" s="1"/>
  <c r="X2415" i="4"/>
  <c r="L2415" i="4" l="1"/>
  <c r="M2415" i="4" l="1"/>
  <c r="O2415" i="4" s="1"/>
  <c r="S2415" i="4" s="1"/>
  <c r="Q2415" i="4" l="1"/>
  <c r="T2415" i="4" s="1"/>
  <c r="F2416" i="4" s="1"/>
  <c r="N2416" i="4" s="1"/>
  <c r="G2416" i="4"/>
  <c r="H2416" i="4" l="1"/>
  <c r="R2415" i="4"/>
  <c r="X2416" i="4"/>
  <c r="V2415" i="4" l="1"/>
  <c r="J2416" i="4" s="1"/>
  <c r="Y2416" i="4" s="1"/>
  <c r="U2415" i="4"/>
  <c r="I2416" i="4" s="1"/>
  <c r="K2416" i="4" s="1"/>
  <c r="L2416" i="4" l="1"/>
  <c r="M2416" i="4" s="1"/>
  <c r="O2416" i="4" s="1"/>
  <c r="S2416" i="4" s="1"/>
  <c r="Q2416" i="4" l="1"/>
  <c r="T2416" i="4" s="1"/>
  <c r="F2417" i="4" s="1"/>
  <c r="N2417" i="4" s="1"/>
  <c r="G2417" i="4"/>
  <c r="H2417" i="4" l="1"/>
  <c r="R2416" i="4"/>
  <c r="X2417" i="4"/>
  <c r="V2416" i="4" l="1"/>
  <c r="J2417" i="4" s="1"/>
  <c r="Y2417" i="4" s="1"/>
  <c r="U2416" i="4"/>
  <c r="I2417" i="4" s="1"/>
  <c r="K2417" i="4" s="1"/>
  <c r="L2417" i="4" l="1"/>
  <c r="M2417" i="4" l="1"/>
  <c r="O2417" i="4" s="1"/>
  <c r="S2417" i="4" s="1"/>
  <c r="Q2417" i="4" l="1"/>
  <c r="T2417" i="4" s="1"/>
  <c r="F2418" i="4" s="1"/>
  <c r="N2418" i="4" s="1"/>
  <c r="G2418" i="4"/>
  <c r="H2418" i="4" l="1"/>
  <c r="R2417" i="4"/>
  <c r="V2417" i="4" s="1"/>
  <c r="J2418" i="4" s="1"/>
  <c r="Y2418" i="4" s="1"/>
  <c r="U2417" i="4"/>
  <c r="I2418" i="4" s="1"/>
  <c r="K2418" i="4" s="1"/>
  <c r="X2418" i="4"/>
  <c r="L2418" i="4" l="1"/>
  <c r="M2418" i="4" l="1"/>
  <c r="O2418" i="4" s="1"/>
  <c r="Q2418" i="4" l="1"/>
  <c r="T2418" i="4" s="1"/>
  <c r="F2419" i="4" s="1"/>
  <c r="N2419" i="4" s="1"/>
  <c r="S2418" i="4"/>
  <c r="G2419" i="4" s="1"/>
  <c r="R2418" i="4" l="1"/>
  <c r="V2418" i="4" s="1"/>
  <c r="J2419" i="4" s="1"/>
  <c r="Y2419" i="4" s="1"/>
  <c r="H2419" i="4"/>
  <c r="X2419" i="4"/>
  <c r="U2418" i="4"/>
  <c r="I2419" i="4" s="1"/>
  <c r="K2419" i="4" s="1"/>
  <c r="L2419" i="4" l="1"/>
  <c r="M2419" i="4" s="1"/>
  <c r="O2419" i="4" s="1"/>
  <c r="S2419" i="4" s="1"/>
  <c r="Q2419" i="4" l="1"/>
  <c r="T2419" i="4" s="1"/>
  <c r="F2420" i="4" s="1"/>
  <c r="N2420" i="4" s="1"/>
  <c r="G2420" i="4"/>
  <c r="H2420" i="4" l="1"/>
  <c r="R2419" i="4"/>
  <c r="X2420" i="4"/>
  <c r="V2419" i="4" l="1"/>
  <c r="J2420" i="4" s="1"/>
  <c r="Y2420" i="4" s="1"/>
  <c r="U2419" i="4"/>
  <c r="I2420" i="4" s="1"/>
  <c r="K2420" i="4" s="1"/>
  <c r="L2420" i="4" l="1"/>
  <c r="M2420" i="4" s="1"/>
  <c r="O2420" i="4" s="1"/>
  <c r="S2420" i="4" s="1"/>
  <c r="Q2420" i="4" l="1"/>
  <c r="T2420" i="4" s="1"/>
  <c r="F2421" i="4" s="1"/>
  <c r="N2421" i="4" s="1"/>
  <c r="G2421" i="4"/>
  <c r="H2421" i="4" l="1"/>
  <c r="R2420" i="4"/>
  <c r="X2421" i="4"/>
  <c r="V2420" i="4" l="1"/>
  <c r="J2421" i="4" s="1"/>
  <c r="Y2421" i="4" s="1"/>
  <c r="U2420" i="4"/>
  <c r="I2421" i="4" s="1"/>
  <c r="K2421" i="4" s="1"/>
  <c r="L2421" i="4" l="1"/>
  <c r="M2421" i="4" s="1"/>
  <c r="O2421" i="4" s="1"/>
  <c r="S2421" i="4" s="1"/>
  <c r="Q2421" i="4" l="1"/>
  <c r="T2421" i="4" s="1"/>
  <c r="F2422" i="4" s="1"/>
  <c r="N2422" i="4" s="1"/>
  <c r="G2422" i="4"/>
  <c r="H2422" i="4" l="1"/>
  <c r="R2421" i="4"/>
  <c r="X2422" i="4"/>
  <c r="V2421" i="4" l="1"/>
  <c r="J2422" i="4" s="1"/>
  <c r="Y2422" i="4" s="1"/>
  <c r="U2421" i="4"/>
  <c r="I2422" i="4" s="1"/>
  <c r="K2422" i="4" s="1"/>
  <c r="L2422" i="4" l="1"/>
  <c r="M2422" i="4" s="1"/>
  <c r="O2422" i="4" s="1"/>
  <c r="S2422" i="4" s="1"/>
  <c r="Q2422" i="4" l="1"/>
  <c r="T2422" i="4" s="1"/>
  <c r="F2423" i="4" s="1"/>
  <c r="N2423" i="4" s="1"/>
  <c r="G2423" i="4"/>
  <c r="H2423" i="4" l="1"/>
  <c r="R2422" i="4"/>
  <c r="X2423" i="4"/>
  <c r="V2422" i="4" l="1"/>
  <c r="J2423" i="4" s="1"/>
  <c r="Y2423" i="4" s="1"/>
  <c r="U2422" i="4"/>
  <c r="I2423" i="4" s="1"/>
  <c r="K2423" i="4" s="1"/>
  <c r="L2423" i="4" l="1"/>
  <c r="M2423" i="4" s="1"/>
  <c r="O2423" i="4" s="1"/>
  <c r="S2423" i="4" s="1"/>
  <c r="Q2423" i="4" l="1"/>
  <c r="T2423" i="4" s="1"/>
  <c r="F2424" i="4" s="1"/>
  <c r="N2424" i="4" s="1"/>
  <c r="G2424" i="4"/>
  <c r="H2424" i="4" l="1"/>
  <c r="R2423" i="4"/>
  <c r="X2424" i="4"/>
  <c r="V2423" i="4" l="1"/>
  <c r="J2424" i="4" s="1"/>
  <c r="Y2424" i="4" s="1"/>
  <c r="U2423" i="4"/>
  <c r="I2424" i="4" s="1"/>
  <c r="K2424" i="4" s="1"/>
  <c r="L2424" i="4" l="1"/>
  <c r="M2424" i="4" l="1"/>
  <c r="O2424" i="4" s="1"/>
  <c r="Q2424" i="4" l="1"/>
  <c r="T2424" i="4" s="1"/>
  <c r="F2425" i="4" s="1"/>
  <c r="N2425" i="4" s="1"/>
  <c r="S2424" i="4"/>
  <c r="G2425" i="4" s="1"/>
  <c r="U2424" i="4"/>
  <c r="I2425" i="4" s="1"/>
  <c r="H2425" i="4" l="1"/>
  <c r="K2425" i="4"/>
  <c r="X2425" i="4"/>
  <c r="R2424" i="4"/>
  <c r="V2424" i="4" s="1"/>
  <c r="J2425" i="4" s="1"/>
  <c r="Y2425" i="4" s="1"/>
  <c r="L2425" i="4"/>
  <c r="M2425" i="4" l="1"/>
  <c r="O2425" i="4" s="1"/>
  <c r="S2425" i="4" s="1"/>
  <c r="Q2425" i="4" l="1"/>
  <c r="T2425" i="4" s="1"/>
  <c r="F2426" i="4" s="1"/>
  <c r="N2426" i="4" s="1"/>
  <c r="G2426" i="4"/>
  <c r="H2426" i="4" l="1"/>
  <c r="R2425" i="4"/>
  <c r="X2426" i="4"/>
  <c r="V2425" i="4" l="1"/>
  <c r="J2426" i="4" s="1"/>
  <c r="Y2426" i="4" s="1"/>
  <c r="U2425" i="4"/>
  <c r="I2426" i="4" s="1"/>
  <c r="K2426" i="4" s="1"/>
  <c r="L2426" i="4" l="1"/>
  <c r="M2426" i="4" l="1"/>
  <c r="O2426" i="4" s="1"/>
  <c r="Q2426" i="4" l="1"/>
  <c r="T2426" i="4" s="1"/>
  <c r="F2427" i="4" s="1"/>
  <c r="N2427" i="4" s="1"/>
  <c r="S2426" i="4"/>
  <c r="G2427" i="4" s="1"/>
  <c r="R2426" i="4" l="1"/>
  <c r="V2426" i="4" s="1"/>
  <c r="J2427" i="4" s="1"/>
  <c r="Y2427" i="4" s="1"/>
  <c r="H2427" i="4"/>
  <c r="X2427" i="4"/>
  <c r="U2426" i="4"/>
  <c r="I2427" i="4" s="1"/>
  <c r="K2427" i="4" s="1"/>
  <c r="L2427" i="4" l="1"/>
  <c r="M2427" i="4" s="1"/>
  <c r="O2427" i="4" s="1"/>
  <c r="S2427" i="4" s="1"/>
  <c r="Q2427" i="4" l="1"/>
  <c r="T2427" i="4" s="1"/>
  <c r="F2428" i="4" s="1"/>
  <c r="N2428" i="4" s="1"/>
  <c r="G2428" i="4"/>
  <c r="H2428" i="4" l="1"/>
  <c r="R2427" i="4"/>
  <c r="X2428" i="4"/>
  <c r="V2427" i="4" l="1"/>
  <c r="J2428" i="4" s="1"/>
  <c r="Y2428" i="4" s="1"/>
  <c r="U2427" i="4"/>
  <c r="I2428" i="4" s="1"/>
  <c r="K2428" i="4" s="1"/>
  <c r="L2428" i="4" l="1"/>
  <c r="M2428" i="4" l="1"/>
  <c r="O2428" i="4" s="1"/>
  <c r="Q2428" i="4" l="1"/>
  <c r="T2428" i="4" s="1"/>
  <c r="F2429" i="4" s="1"/>
  <c r="N2429" i="4" s="1"/>
  <c r="S2428" i="4"/>
  <c r="G2429" i="4" s="1"/>
  <c r="X2429" i="4" l="1"/>
  <c r="H2429" i="4"/>
  <c r="R2428" i="4"/>
  <c r="V2428" i="4" s="1"/>
  <c r="J2429" i="4" s="1"/>
  <c r="Y2429" i="4" s="1"/>
  <c r="U2428" i="4"/>
  <c r="I2429" i="4" s="1"/>
  <c r="K2429" i="4" s="1"/>
  <c r="L2429" i="4" l="1"/>
  <c r="M2429" i="4" s="1"/>
  <c r="O2429" i="4" s="1"/>
  <c r="S2429" i="4" s="1"/>
  <c r="Q2429" i="4" l="1"/>
  <c r="T2429" i="4" s="1"/>
  <c r="F2430" i="4" s="1"/>
  <c r="N2430" i="4" s="1"/>
  <c r="G2430" i="4"/>
  <c r="H2430" i="4" l="1"/>
  <c r="R2429" i="4"/>
  <c r="X2430" i="4"/>
  <c r="V2429" i="4" l="1"/>
  <c r="J2430" i="4" s="1"/>
  <c r="Y2430" i="4" s="1"/>
  <c r="U2429" i="4"/>
  <c r="I2430" i="4" s="1"/>
  <c r="K2430" i="4" s="1"/>
  <c r="L2430" i="4" l="1"/>
  <c r="M2430" i="4" s="1"/>
  <c r="O2430" i="4" s="1"/>
  <c r="S2430" i="4" s="1"/>
  <c r="G2431" i="4" l="1"/>
  <c r="Q2430" i="4"/>
  <c r="T2430" i="4" s="1"/>
  <c r="F2431" i="4" s="1"/>
  <c r="N2431" i="4" s="1"/>
  <c r="H2431" i="4" l="1"/>
  <c r="R2430" i="4"/>
  <c r="X2431" i="4"/>
  <c r="V2430" i="4" l="1"/>
  <c r="J2431" i="4" s="1"/>
  <c r="Y2431" i="4" s="1"/>
  <c r="U2430" i="4"/>
  <c r="I2431" i="4" s="1"/>
  <c r="K2431" i="4" s="1"/>
  <c r="L2431" i="4" l="1"/>
  <c r="M2431" i="4" s="1"/>
  <c r="O2431" i="4" s="1"/>
  <c r="S2431" i="4" s="1"/>
  <c r="G2432" i="4" l="1"/>
  <c r="Q2431" i="4"/>
  <c r="T2431" i="4" s="1"/>
  <c r="F2432" i="4" s="1"/>
  <c r="N2432" i="4" s="1"/>
  <c r="H2432" i="4" l="1"/>
  <c r="X2432" i="4"/>
  <c r="R2431" i="4"/>
  <c r="V2431" i="4" l="1"/>
  <c r="J2432" i="4" s="1"/>
  <c r="Y2432" i="4" s="1"/>
  <c r="U2431" i="4"/>
  <c r="I2432" i="4" s="1"/>
  <c r="K2432" i="4" s="1"/>
  <c r="L2432" i="4" l="1"/>
  <c r="M2432" i="4" l="1"/>
  <c r="O2432" i="4" s="1"/>
  <c r="Q2432" i="4" l="1"/>
  <c r="T2432" i="4" s="1"/>
  <c r="F2433" i="4" s="1"/>
  <c r="N2433" i="4" s="1"/>
  <c r="S2432" i="4"/>
  <c r="G2433" i="4" s="1"/>
  <c r="X2433" i="4" l="1"/>
  <c r="H2433" i="4"/>
  <c r="R2432" i="4"/>
  <c r="V2432" i="4" s="1"/>
  <c r="J2433" i="4" s="1"/>
  <c r="Y2433" i="4" s="1"/>
  <c r="U2432" i="4"/>
  <c r="I2433" i="4" s="1"/>
  <c r="K2433" i="4" s="1"/>
  <c r="L2433" i="4" l="1"/>
  <c r="M2433" i="4" s="1"/>
  <c r="O2433" i="4" s="1"/>
  <c r="S2433" i="4" s="1"/>
  <c r="Q2433" i="4" l="1"/>
  <c r="T2433" i="4" s="1"/>
  <c r="F2434" i="4" s="1"/>
  <c r="N2434" i="4" s="1"/>
  <c r="G2434" i="4"/>
  <c r="H2434" i="4" l="1"/>
  <c r="R2433" i="4"/>
  <c r="V2433" i="4" s="1"/>
  <c r="J2434" i="4" s="1"/>
  <c r="Y2434" i="4" s="1"/>
  <c r="U2433" i="4"/>
  <c r="I2434" i="4" s="1"/>
  <c r="K2434" i="4" s="1"/>
  <c r="X2434" i="4"/>
  <c r="L2434" i="4" l="1"/>
  <c r="M2434" i="4" l="1"/>
  <c r="O2434" i="4" s="1"/>
  <c r="S2434" i="4" s="1"/>
  <c r="Q2434" i="4" l="1"/>
  <c r="T2434" i="4" s="1"/>
  <c r="F2435" i="4" s="1"/>
  <c r="N2435" i="4" s="1"/>
  <c r="G2435" i="4"/>
  <c r="H2435" i="4" l="1"/>
  <c r="R2434" i="4"/>
  <c r="X2435" i="4"/>
  <c r="V2434" i="4" l="1"/>
  <c r="J2435" i="4" s="1"/>
  <c r="Y2435" i="4" s="1"/>
  <c r="U2434" i="4"/>
  <c r="I2435" i="4" s="1"/>
  <c r="K2435" i="4" s="1"/>
  <c r="L2435" i="4" l="1"/>
  <c r="M2435" i="4" l="1"/>
  <c r="O2435" i="4" s="1"/>
  <c r="S2435" i="4" l="1"/>
  <c r="G2436" i="4" s="1"/>
  <c r="Q2435" i="4"/>
  <c r="T2435" i="4" s="1"/>
  <c r="F2436" i="4" s="1"/>
  <c r="N2436" i="4" s="1"/>
  <c r="H2436" i="4" l="1"/>
  <c r="X2436" i="4"/>
  <c r="R2435" i="4"/>
  <c r="U2435" i="4" s="1"/>
  <c r="I2436" i="4" s="1"/>
  <c r="K2436" i="4" s="1"/>
  <c r="V2435" i="4" l="1"/>
  <c r="J2436" i="4" s="1"/>
  <c r="Y2436" i="4" s="1"/>
  <c r="L2436" i="4"/>
  <c r="M2436" i="4" s="1"/>
  <c r="O2436" i="4" s="1"/>
  <c r="S2436" i="4" s="1"/>
  <c r="Q2436" i="4" l="1"/>
  <c r="T2436" i="4" s="1"/>
  <c r="F2437" i="4" s="1"/>
  <c r="N2437" i="4" s="1"/>
  <c r="G2437" i="4"/>
  <c r="H2437" i="4" l="1"/>
  <c r="R2436" i="4"/>
  <c r="X2437" i="4"/>
  <c r="V2436" i="4" l="1"/>
  <c r="J2437" i="4" s="1"/>
  <c r="Y2437" i="4" s="1"/>
  <c r="U2436" i="4"/>
  <c r="I2437" i="4" s="1"/>
  <c r="K2437" i="4" s="1"/>
  <c r="L2437" i="4" l="1"/>
  <c r="M2437" i="4" s="1"/>
  <c r="O2437" i="4" s="1"/>
  <c r="S2437" i="4" s="1"/>
  <c r="Q2437" i="4" l="1"/>
  <c r="T2437" i="4" s="1"/>
  <c r="F2438" i="4" s="1"/>
  <c r="N2438" i="4" s="1"/>
  <c r="G2438" i="4"/>
  <c r="H2438" i="4" l="1"/>
  <c r="R2437" i="4"/>
  <c r="V2437" i="4" s="1"/>
  <c r="J2438" i="4" s="1"/>
  <c r="Y2438" i="4" s="1"/>
  <c r="U2437" i="4"/>
  <c r="I2438" i="4" s="1"/>
  <c r="K2438" i="4" s="1"/>
  <c r="X2438" i="4"/>
  <c r="L2438" i="4" l="1"/>
  <c r="M2438" i="4" l="1"/>
  <c r="O2438" i="4" s="1"/>
  <c r="S2438" i="4" s="1"/>
  <c r="Q2438" i="4" l="1"/>
  <c r="T2438" i="4" s="1"/>
  <c r="F2439" i="4" s="1"/>
  <c r="N2439" i="4" s="1"/>
  <c r="G2439" i="4"/>
  <c r="H2439" i="4" l="1"/>
  <c r="R2438" i="4"/>
  <c r="X2439" i="4"/>
  <c r="V2438" i="4" l="1"/>
  <c r="J2439" i="4" s="1"/>
  <c r="Y2439" i="4" s="1"/>
  <c r="U2438" i="4"/>
  <c r="I2439" i="4" s="1"/>
  <c r="K2439" i="4" s="1"/>
  <c r="L2439" i="4" l="1"/>
  <c r="M2439" i="4" s="1"/>
  <c r="O2439" i="4" s="1"/>
  <c r="S2439" i="4" s="1"/>
  <c r="Q2439" i="4" l="1"/>
  <c r="T2439" i="4" s="1"/>
  <c r="F2440" i="4" s="1"/>
  <c r="N2440" i="4" s="1"/>
  <c r="G2440" i="4"/>
  <c r="H2440" i="4" l="1"/>
  <c r="R2439" i="4"/>
  <c r="X2440" i="4"/>
  <c r="V2439" i="4" l="1"/>
  <c r="J2440" i="4" s="1"/>
  <c r="Y2440" i="4" s="1"/>
  <c r="U2439" i="4"/>
  <c r="I2440" i="4" s="1"/>
  <c r="K2440" i="4" s="1"/>
  <c r="L2440" i="4" l="1"/>
  <c r="M2440" i="4" s="1"/>
  <c r="O2440" i="4" s="1"/>
  <c r="S2440" i="4" s="1"/>
  <c r="Q2440" i="4" l="1"/>
  <c r="T2440" i="4" s="1"/>
  <c r="F2441" i="4" s="1"/>
  <c r="N2441" i="4" s="1"/>
  <c r="G2441" i="4"/>
  <c r="H2441" i="4" l="1"/>
  <c r="R2440" i="4"/>
  <c r="X2441" i="4"/>
  <c r="V2440" i="4" l="1"/>
  <c r="J2441" i="4" s="1"/>
  <c r="Y2441" i="4" s="1"/>
  <c r="U2440" i="4"/>
  <c r="I2441" i="4" s="1"/>
  <c r="K2441" i="4" s="1"/>
  <c r="L2441" i="4" l="1"/>
  <c r="M2441" i="4" l="1"/>
  <c r="O2441" i="4" s="1"/>
  <c r="Q2441" i="4" l="1"/>
  <c r="T2441" i="4" s="1"/>
  <c r="F2442" i="4" s="1"/>
  <c r="N2442" i="4" s="1"/>
  <c r="S2441" i="4"/>
  <c r="G2442" i="4" s="1"/>
  <c r="R2441" i="4" l="1"/>
  <c r="V2441" i="4" s="1"/>
  <c r="J2442" i="4" s="1"/>
  <c r="Y2442" i="4" s="1"/>
  <c r="X2442" i="4"/>
  <c r="H2442" i="4"/>
  <c r="U2441" i="4"/>
  <c r="I2442" i="4" s="1"/>
  <c r="K2442" i="4" s="1"/>
  <c r="L2442" i="4" l="1"/>
  <c r="M2442" i="4" l="1"/>
  <c r="O2442" i="4" s="1"/>
  <c r="Q2442" i="4" l="1"/>
  <c r="T2442" i="4" s="1"/>
  <c r="F2443" i="4" s="1"/>
  <c r="N2443" i="4" s="1"/>
  <c r="S2442" i="4"/>
  <c r="G2443" i="4" s="1"/>
  <c r="X2443" i="4" l="1"/>
  <c r="H2443" i="4"/>
  <c r="R2442" i="4"/>
  <c r="V2442" i="4" s="1"/>
  <c r="J2443" i="4" s="1"/>
  <c r="Y2443" i="4" s="1"/>
  <c r="U2442" i="4"/>
  <c r="I2443" i="4" s="1"/>
  <c r="K2443" i="4" s="1"/>
  <c r="L2443" i="4" l="1"/>
  <c r="M2443" i="4" l="1"/>
  <c r="O2443" i="4" s="1"/>
  <c r="Q2443" i="4" l="1"/>
  <c r="T2443" i="4" s="1"/>
  <c r="F2444" i="4" s="1"/>
  <c r="N2444" i="4" s="1"/>
  <c r="S2443" i="4"/>
  <c r="G2444" i="4" s="1"/>
  <c r="R2443" i="4" l="1"/>
  <c r="V2443" i="4" s="1"/>
  <c r="J2444" i="4" s="1"/>
  <c r="Y2444" i="4" s="1"/>
  <c r="X2444" i="4"/>
  <c r="H2444" i="4"/>
  <c r="U2443" i="4"/>
  <c r="I2444" i="4" s="1"/>
  <c r="K2444" i="4" s="1"/>
  <c r="L2444" i="4" l="1"/>
  <c r="M2444" i="4" s="1"/>
  <c r="O2444" i="4" s="1"/>
  <c r="S2444" i="4" s="1"/>
  <c r="Q2444" i="4" l="1"/>
  <c r="T2444" i="4" s="1"/>
  <c r="F2445" i="4" s="1"/>
  <c r="N2445" i="4" s="1"/>
  <c r="G2445" i="4"/>
  <c r="H2445" i="4" l="1"/>
  <c r="R2444" i="4"/>
  <c r="X2445" i="4"/>
  <c r="V2444" i="4" l="1"/>
  <c r="J2445" i="4" s="1"/>
  <c r="Y2445" i="4" s="1"/>
  <c r="U2444" i="4"/>
  <c r="I2445" i="4" s="1"/>
  <c r="K2445" i="4" s="1"/>
  <c r="L2445" i="4" l="1"/>
  <c r="M2445" i="4" s="1"/>
  <c r="O2445" i="4" s="1"/>
  <c r="S2445" i="4" s="1"/>
  <c r="Q2445" i="4" l="1"/>
  <c r="T2445" i="4" s="1"/>
  <c r="F2446" i="4" s="1"/>
  <c r="N2446" i="4" s="1"/>
  <c r="G2446" i="4"/>
  <c r="H2446" i="4" l="1"/>
  <c r="R2445" i="4"/>
  <c r="X2446" i="4"/>
  <c r="V2445" i="4" l="1"/>
  <c r="J2446" i="4" s="1"/>
  <c r="Y2446" i="4" s="1"/>
  <c r="U2445" i="4"/>
  <c r="I2446" i="4" s="1"/>
  <c r="K2446" i="4" s="1"/>
  <c r="L2446" i="4" l="1"/>
  <c r="M2446" i="4" l="1"/>
  <c r="O2446" i="4" s="1"/>
  <c r="S2446" i="4" s="1"/>
  <c r="Q2446" i="4" l="1"/>
  <c r="T2446" i="4" s="1"/>
  <c r="F2447" i="4" s="1"/>
  <c r="N2447" i="4" s="1"/>
  <c r="G2447" i="4"/>
  <c r="H2447" i="4" l="1"/>
  <c r="R2446" i="4"/>
  <c r="X2447" i="4"/>
  <c r="V2446" i="4" l="1"/>
  <c r="J2447" i="4" s="1"/>
  <c r="Y2447" i="4" s="1"/>
  <c r="U2446" i="4"/>
  <c r="I2447" i="4" s="1"/>
  <c r="K2447" i="4" s="1"/>
  <c r="L2447" i="4" l="1"/>
  <c r="M2447" i="4" l="1"/>
  <c r="O2447" i="4" s="1"/>
  <c r="Q2447" i="4" l="1"/>
  <c r="T2447" i="4" s="1"/>
  <c r="F2448" i="4" s="1"/>
  <c r="N2448" i="4" s="1"/>
  <c r="S2447" i="4"/>
  <c r="G2448" i="4" s="1"/>
  <c r="R2447" i="4" l="1"/>
  <c r="V2447" i="4" s="1"/>
  <c r="J2448" i="4" s="1"/>
  <c r="Y2448" i="4" s="1"/>
  <c r="H2448" i="4"/>
  <c r="X2448" i="4"/>
  <c r="U2447" i="4"/>
  <c r="I2448" i="4" s="1"/>
  <c r="K2448" i="4" s="1"/>
  <c r="L2448" i="4" l="1"/>
  <c r="M2448" i="4" l="1"/>
  <c r="O2448" i="4" s="1"/>
  <c r="Q2448" i="4" l="1"/>
  <c r="T2448" i="4" s="1"/>
  <c r="F2449" i="4" s="1"/>
  <c r="N2449" i="4" s="1"/>
  <c r="S2448" i="4"/>
  <c r="G2449" i="4" s="1"/>
  <c r="U2448" i="4"/>
  <c r="I2449" i="4" s="1"/>
  <c r="H2449" i="4" l="1"/>
  <c r="K2449" i="4"/>
  <c r="R2448" i="4"/>
  <c r="V2448" i="4" s="1"/>
  <c r="J2449" i="4" s="1"/>
  <c r="Y2449" i="4" s="1"/>
  <c r="X2449" i="4"/>
  <c r="L2449" i="4"/>
  <c r="M2449" i="4" l="1"/>
  <c r="O2449" i="4" s="1"/>
  <c r="S2449" i="4" l="1"/>
  <c r="G2450" i="4" s="1"/>
  <c r="Q2449" i="4"/>
  <c r="T2449" i="4" s="1"/>
  <c r="F2450" i="4" s="1"/>
  <c r="N2450" i="4" s="1"/>
  <c r="H2450" i="4" l="1"/>
  <c r="R2449" i="4"/>
  <c r="V2449" i="4" s="1"/>
  <c r="J2450" i="4" s="1"/>
  <c r="Y2450" i="4" s="1"/>
  <c r="X2450" i="4"/>
  <c r="U2449" i="4"/>
  <c r="I2450" i="4" s="1"/>
  <c r="K2450" i="4" s="1"/>
  <c r="L2450" i="4" l="1"/>
  <c r="M2450" i="4" l="1"/>
  <c r="O2450" i="4" s="1"/>
  <c r="Q2450" i="4" l="1"/>
  <c r="T2450" i="4" s="1"/>
  <c r="F2451" i="4" s="1"/>
  <c r="N2451" i="4" s="1"/>
  <c r="S2450" i="4"/>
  <c r="G2451" i="4" s="1"/>
  <c r="R2450" i="4" l="1"/>
  <c r="V2450" i="4" s="1"/>
  <c r="J2451" i="4" s="1"/>
  <c r="Y2451" i="4" s="1"/>
  <c r="H2451" i="4"/>
  <c r="X2451" i="4"/>
  <c r="U2450" i="4"/>
  <c r="I2451" i="4" s="1"/>
  <c r="K2451" i="4" s="1"/>
  <c r="L2451" i="4" l="1"/>
  <c r="M2451" i="4" s="1"/>
  <c r="O2451" i="4" s="1"/>
  <c r="S2451" i="4" s="1"/>
  <c r="Q2451" i="4" l="1"/>
  <c r="T2451" i="4" s="1"/>
  <c r="F2452" i="4" s="1"/>
  <c r="N2452" i="4" s="1"/>
  <c r="G2452" i="4"/>
  <c r="H2452" i="4" l="1"/>
  <c r="R2451" i="4"/>
  <c r="X2452" i="4"/>
  <c r="V2451" i="4" l="1"/>
  <c r="J2452" i="4" s="1"/>
  <c r="Y2452" i="4" s="1"/>
  <c r="U2451" i="4"/>
  <c r="I2452" i="4" s="1"/>
  <c r="K2452" i="4" s="1"/>
  <c r="L2452" i="4" l="1"/>
  <c r="M2452" i="4" s="1"/>
  <c r="O2452" i="4" s="1"/>
  <c r="S2452" i="4" s="1"/>
  <c r="Q2452" i="4" l="1"/>
  <c r="T2452" i="4" s="1"/>
  <c r="F2453" i="4" s="1"/>
  <c r="N2453" i="4" s="1"/>
  <c r="G2453" i="4"/>
  <c r="H2453" i="4" l="1"/>
  <c r="R2452" i="4"/>
  <c r="V2452" i="4" s="1"/>
  <c r="J2453" i="4" s="1"/>
  <c r="Y2453" i="4" s="1"/>
  <c r="U2452" i="4"/>
  <c r="I2453" i="4" s="1"/>
  <c r="K2453" i="4" s="1"/>
  <c r="X2453" i="4"/>
  <c r="L2453" i="4" l="1"/>
  <c r="M2453" i="4" l="1"/>
  <c r="O2453" i="4" s="1"/>
  <c r="Q2453" i="4" l="1"/>
  <c r="T2453" i="4" s="1"/>
  <c r="F2454" i="4" s="1"/>
  <c r="N2454" i="4" s="1"/>
  <c r="S2453" i="4"/>
  <c r="G2454" i="4" s="1"/>
  <c r="R2453" i="4" l="1"/>
  <c r="V2453" i="4" s="1"/>
  <c r="J2454" i="4" s="1"/>
  <c r="Y2454" i="4" s="1"/>
  <c r="X2454" i="4"/>
  <c r="H2454" i="4"/>
  <c r="U2453" i="4"/>
  <c r="I2454" i="4" s="1"/>
  <c r="K2454" i="4" s="1"/>
  <c r="L2454" i="4" l="1"/>
  <c r="M2454" i="4" s="1"/>
  <c r="O2454" i="4" s="1"/>
  <c r="S2454" i="4" s="1"/>
  <c r="Q2454" i="4" l="1"/>
  <c r="T2454" i="4" s="1"/>
  <c r="F2455" i="4" s="1"/>
  <c r="N2455" i="4" s="1"/>
  <c r="G2455" i="4"/>
  <c r="H2455" i="4" l="1"/>
  <c r="R2454" i="4"/>
  <c r="X2455" i="4"/>
  <c r="V2454" i="4" l="1"/>
  <c r="J2455" i="4" s="1"/>
  <c r="Y2455" i="4" s="1"/>
  <c r="U2454" i="4"/>
  <c r="I2455" i="4" s="1"/>
  <c r="K2455" i="4" s="1"/>
  <c r="L2455" i="4" l="1"/>
  <c r="M2455" i="4" s="1"/>
  <c r="O2455" i="4" s="1"/>
  <c r="S2455" i="4" s="1"/>
  <c r="Q2455" i="4" l="1"/>
  <c r="T2455" i="4" s="1"/>
  <c r="F2456" i="4" s="1"/>
  <c r="N2456" i="4" s="1"/>
  <c r="G2456" i="4"/>
  <c r="H2456" i="4" l="1"/>
  <c r="R2455" i="4"/>
  <c r="V2455" i="4" s="1"/>
  <c r="J2456" i="4" s="1"/>
  <c r="Y2456" i="4" s="1"/>
  <c r="U2455" i="4"/>
  <c r="I2456" i="4" s="1"/>
  <c r="K2456" i="4" s="1"/>
  <c r="X2456" i="4"/>
  <c r="L2456" i="4" l="1"/>
  <c r="M2456" i="4" l="1"/>
  <c r="O2456" i="4" s="1"/>
  <c r="S2456" i="4" s="1"/>
  <c r="Q2456" i="4" l="1"/>
  <c r="T2456" i="4" s="1"/>
  <c r="F2457" i="4" s="1"/>
  <c r="N2457" i="4" s="1"/>
  <c r="G2457" i="4"/>
  <c r="H2457" i="4" l="1"/>
  <c r="R2456" i="4"/>
  <c r="X2457" i="4"/>
  <c r="V2456" i="4" l="1"/>
  <c r="J2457" i="4" s="1"/>
  <c r="Y2457" i="4" s="1"/>
  <c r="U2456" i="4"/>
  <c r="I2457" i="4" s="1"/>
  <c r="K2457" i="4" s="1"/>
  <c r="L2457" i="4" l="1"/>
  <c r="M2457" i="4" s="1"/>
  <c r="O2457" i="4" s="1"/>
  <c r="S2457" i="4" s="1"/>
  <c r="Q2457" i="4" l="1"/>
  <c r="T2457" i="4" s="1"/>
  <c r="F2458" i="4" s="1"/>
  <c r="N2458" i="4" s="1"/>
  <c r="G2458" i="4"/>
  <c r="H2458" i="4" l="1"/>
  <c r="R2457" i="4"/>
  <c r="X2458" i="4"/>
  <c r="V2457" i="4" l="1"/>
  <c r="J2458" i="4" s="1"/>
  <c r="Y2458" i="4" s="1"/>
  <c r="U2457" i="4"/>
  <c r="I2458" i="4" s="1"/>
  <c r="K2458" i="4" s="1"/>
  <c r="L2458" i="4" l="1"/>
  <c r="M2458" i="4" l="1"/>
  <c r="O2458" i="4" s="1"/>
  <c r="Q2458" i="4" l="1"/>
  <c r="T2458" i="4" s="1"/>
  <c r="F2459" i="4" s="1"/>
  <c r="N2459" i="4" s="1"/>
  <c r="S2458" i="4"/>
  <c r="G2459" i="4" s="1"/>
  <c r="R2458" i="4" l="1"/>
  <c r="U2458" i="4" s="1"/>
  <c r="I2459" i="4" s="1"/>
  <c r="K2459" i="4" s="1"/>
  <c r="H2459" i="4"/>
  <c r="X2459" i="4"/>
  <c r="L2459" i="4" l="1"/>
  <c r="M2459" i="4" s="1"/>
  <c r="O2459" i="4" s="1"/>
  <c r="V2458" i="4"/>
  <c r="J2459" i="4" s="1"/>
  <c r="Y2459" i="4" s="1"/>
  <c r="Q2459" i="4" l="1"/>
  <c r="T2459" i="4" s="1"/>
  <c r="F2460" i="4" s="1"/>
  <c r="N2460" i="4" s="1"/>
  <c r="S2459" i="4"/>
  <c r="G2460" i="4" s="1"/>
  <c r="X2460" i="4" l="1"/>
  <c r="R2459" i="4"/>
  <c r="V2459" i="4" s="1"/>
  <c r="J2460" i="4" s="1"/>
  <c r="Y2460" i="4" s="1"/>
  <c r="H2460" i="4"/>
  <c r="U2459" i="4"/>
  <c r="I2460" i="4" s="1"/>
  <c r="K2460" i="4" s="1"/>
  <c r="L2460" i="4" l="1"/>
  <c r="M2460" i="4" l="1"/>
  <c r="O2460" i="4" s="1"/>
  <c r="Q2460" i="4" l="1"/>
  <c r="T2460" i="4" s="1"/>
  <c r="F2461" i="4" s="1"/>
  <c r="N2461" i="4" s="1"/>
  <c r="S2460" i="4"/>
  <c r="G2461" i="4" s="1"/>
  <c r="R2460" i="4" l="1"/>
  <c r="U2460" i="4" s="1"/>
  <c r="I2461" i="4" s="1"/>
  <c r="K2461" i="4" s="1"/>
  <c r="X2461" i="4"/>
  <c r="H2461" i="4"/>
  <c r="V2460" i="4" l="1"/>
  <c r="J2461" i="4" s="1"/>
  <c r="Y2461" i="4" s="1"/>
  <c r="L2461" i="4"/>
  <c r="M2461" i="4" s="1"/>
  <c r="O2461" i="4" s="1"/>
  <c r="Q2461" i="4" l="1"/>
  <c r="T2461" i="4" s="1"/>
  <c r="F2462" i="4" s="1"/>
  <c r="N2462" i="4" s="1"/>
  <c r="S2461" i="4"/>
  <c r="G2462" i="4" s="1"/>
  <c r="X2462" i="4" l="1"/>
  <c r="R2461" i="4"/>
  <c r="V2461" i="4" s="1"/>
  <c r="J2462" i="4" s="1"/>
  <c r="Y2462" i="4" s="1"/>
  <c r="H2462" i="4"/>
  <c r="U2461" i="4"/>
  <c r="I2462" i="4" s="1"/>
  <c r="K2462" i="4" s="1"/>
  <c r="L2462" i="4" l="1"/>
  <c r="M2462" i="4" s="1"/>
  <c r="O2462" i="4" s="1"/>
  <c r="S2462" i="4" s="1"/>
  <c r="Q2462" i="4" l="1"/>
  <c r="T2462" i="4" s="1"/>
  <c r="F2463" i="4" s="1"/>
  <c r="N2463" i="4" s="1"/>
  <c r="G2463" i="4"/>
  <c r="H2463" i="4" l="1"/>
  <c r="R2462" i="4"/>
  <c r="X2463" i="4"/>
  <c r="V2462" i="4" l="1"/>
  <c r="J2463" i="4" s="1"/>
  <c r="Y2463" i="4" s="1"/>
  <c r="U2462" i="4"/>
  <c r="I2463" i="4" s="1"/>
  <c r="K2463" i="4" s="1"/>
  <c r="L2463" i="4" l="1"/>
  <c r="M2463" i="4" s="1"/>
  <c r="O2463" i="4" s="1"/>
  <c r="S2463" i="4" s="1"/>
  <c r="Q2463" i="4" l="1"/>
  <c r="T2463" i="4" s="1"/>
  <c r="F2464" i="4" s="1"/>
  <c r="N2464" i="4" s="1"/>
  <c r="G2464" i="4"/>
  <c r="H2464" i="4" l="1"/>
  <c r="R2463" i="4"/>
  <c r="X2464" i="4"/>
  <c r="V2463" i="4" l="1"/>
  <c r="J2464" i="4" s="1"/>
  <c r="Y2464" i="4" s="1"/>
  <c r="U2463" i="4"/>
  <c r="I2464" i="4" s="1"/>
  <c r="K2464" i="4" s="1"/>
  <c r="L2464" i="4" l="1"/>
  <c r="M2464" i="4" l="1"/>
  <c r="O2464" i="4" s="1"/>
  <c r="Q2464" i="4" l="1"/>
  <c r="T2464" i="4" s="1"/>
  <c r="F2465" i="4" s="1"/>
  <c r="N2465" i="4" s="1"/>
  <c r="S2464" i="4"/>
  <c r="G2465" i="4" s="1"/>
  <c r="R2464" i="4" l="1"/>
  <c r="V2464" i="4" s="1"/>
  <c r="J2465" i="4" s="1"/>
  <c r="Y2465" i="4" s="1"/>
  <c r="X2465" i="4"/>
  <c r="H2465" i="4"/>
  <c r="U2464" i="4"/>
  <c r="I2465" i="4" s="1"/>
  <c r="K2465" i="4" s="1"/>
  <c r="L2465" i="4" l="1"/>
  <c r="M2465" i="4" l="1"/>
  <c r="O2465" i="4" s="1"/>
  <c r="Q2465" i="4" l="1"/>
  <c r="T2465" i="4" s="1"/>
  <c r="F2466" i="4" s="1"/>
  <c r="N2466" i="4" s="1"/>
  <c r="S2465" i="4"/>
  <c r="G2466" i="4" s="1"/>
  <c r="H2466" i="4" l="1"/>
  <c r="R2465" i="4"/>
  <c r="U2465" i="4" s="1"/>
  <c r="I2466" i="4" s="1"/>
  <c r="K2466" i="4" s="1"/>
  <c r="X2466" i="4"/>
  <c r="L2466" i="4" l="1"/>
  <c r="M2466" i="4" s="1"/>
  <c r="O2466" i="4" s="1"/>
  <c r="S2466" i="4" s="1"/>
  <c r="V2465" i="4"/>
  <c r="J2466" i="4" s="1"/>
  <c r="Y2466" i="4" s="1"/>
  <c r="Q2466" i="4" l="1"/>
  <c r="T2466" i="4" s="1"/>
  <c r="F2467" i="4" s="1"/>
  <c r="N2467" i="4" s="1"/>
  <c r="G2467" i="4"/>
  <c r="H2467" i="4" l="1"/>
  <c r="R2466" i="4"/>
  <c r="V2466" i="4" s="1"/>
  <c r="J2467" i="4" s="1"/>
  <c r="Y2467" i="4" s="1"/>
  <c r="U2466" i="4"/>
  <c r="I2467" i="4" s="1"/>
  <c r="K2467" i="4" s="1"/>
  <c r="X2467" i="4"/>
  <c r="L2467" i="4" l="1"/>
  <c r="M2467" i="4" l="1"/>
  <c r="O2467" i="4" s="1"/>
  <c r="S2467" i="4" s="1"/>
  <c r="Q2467" i="4" l="1"/>
  <c r="T2467" i="4" s="1"/>
  <c r="F2468" i="4" s="1"/>
  <c r="N2468" i="4" s="1"/>
  <c r="G2468" i="4"/>
  <c r="H2468" i="4" l="1"/>
  <c r="R2467" i="4"/>
  <c r="U2467" i="4" s="1"/>
  <c r="I2468" i="4" s="1"/>
  <c r="K2468" i="4" s="1"/>
  <c r="X2468" i="4"/>
  <c r="V2467" i="4" l="1"/>
  <c r="J2468" i="4" s="1"/>
  <c r="Y2468" i="4" s="1"/>
  <c r="L2468" i="4"/>
  <c r="M2468" i="4" l="1"/>
  <c r="O2468" i="4" s="1"/>
  <c r="S2468" i="4" s="1"/>
  <c r="Q2468" i="4" l="1"/>
  <c r="T2468" i="4" s="1"/>
  <c r="F2469" i="4" s="1"/>
  <c r="N2469" i="4" s="1"/>
  <c r="G2469" i="4"/>
  <c r="H2469" i="4" l="1"/>
  <c r="R2468" i="4"/>
  <c r="X2469" i="4"/>
  <c r="V2468" i="4" l="1"/>
  <c r="J2469" i="4" s="1"/>
  <c r="Y2469" i="4" s="1"/>
  <c r="U2468" i="4"/>
  <c r="I2469" i="4" s="1"/>
  <c r="K2469" i="4" s="1"/>
  <c r="L2469" i="4" l="1"/>
  <c r="M2469" i="4" s="1"/>
  <c r="O2469" i="4" s="1"/>
  <c r="S2469" i="4" s="1"/>
  <c r="Q2469" i="4" l="1"/>
  <c r="T2469" i="4" s="1"/>
  <c r="F2470" i="4" s="1"/>
  <c r="N2470" i="4" s="1"/>
  <c r="G2470" i="4"/>
  <c r="H2470" i="4" l="1"/>
  <c r="R2469" i="4"/>
  <c r="X2470" i="4"/>
  <c r="V2469" i="4" l="1"/>
  <c r="J2470" i="4" s="1"/>
  <c r="Y2470" i="4" s="1"/>
  <c r="U2469" i="4"/>
  <c r="I2470" i="4" s="1"/>
  <c r="K2470" i="4" s="1"/>
  <c r="L2470" i="4" l="1"/>
  <c r="M2470" i="4" s="1"/>
  <c r="O2470" i="4" s="1"/>
  <c r="S2470" i="4" s="1"/>
  <c r="Q2470" i="4" l="1"/>
  <c r="T2470" i="4" s="1"/>
  <c r="F2471" i="4" s="1"/>
  <c r="N2471" i="4" s="1"/>
  <c r="G2471" i="4"/>
  <c r="H2471" i="4" l="1"/>
  <c r="R2470" i="4"/>
  <c r="V2470" i="4" s="1"/>
  <c r="J2471" i="4" s="1"/>
  <c r="Y2471" i="4" s="1"/>
  <c r="U2470" i="4"/>
  <c r="I2471" i="4" s="1"/>
  <c r="K2471" i="4" s="1"/>
  <c r="X2471" i="4"/>
  <c r="L2471" i="4" l="1"/>
  <c r="M2471" i="4" l="1"/>
  <c r="O2471" i="4" s="1"/>
  <c r="Q2471" i="4" l="1"/>
  <c r="T2471" i="4" s="1"/>
  <c r="F2472" i="4" s="1"/>
  <c r="N2472" i="4" s="1"/>
  <c r="S2471" i="4"/>
  <c r="G2472" i="4" s="1"/>
  <c r="X2472" i="4" l="1"/>
  <c r="H2472" i="4"/>
  <c r="R2471" i="4"/>
  <c r="V2471" i="4" s="1"/>
  <c r="J2472" i="4" s="1"/>
  <c r="Y2472" i="4" s="1"/>
  <c r="U2471" i="4"/>
  <c r="I2472" i="4" s="1"/>
  <c r="K2472" i="4" s="1"/>
  <c r="L2472" i="4" l="1"/>
  <c r="M2472" i="4" s="1"/>
  <c r="O2472" i="4" s="1"/>
  <c r="S2472" i="4" s="1"/>
  <c r="Q2472" i="4" l="1"/>
  <c r="T2472" i="4" s="1"/>
  <c r="F2473" i="4" s="1"/>
  <c r="N2473" i="4" s="1"/>
  <c r="G2473" i="4"/>
  <c r="H2473" i="4" l="1"/>
  <c r="R2472" i="4"/>
  <c r="V2472" i="4" s="1"/>
  <c r="J2473" i="4" s="1"/>
  <c r="Y2473" i="4" s="1"/>
  <c r="U2472" i="4"/>
  <c r="I2473" i="4" s="1"/>
  <c r="K2473" i="4" s="1"/>
  <c r="X2473" i="4"/>
  <c r="L2473" i="4" l="1"/>
  <c r="M2473" i="4" l="1"/>
  <c r="O2473" i="4" s="1"/>
  <c r="S2473" i="4" s="1"/>
  <c r="Q2473" i="4" l="1"/>
  <c r="T2473" i="4" s="1"/>
  <c r="F2474" i="4" s="1"/>
  <c r="N2474" i="4" s="1"/>
  <c r="G2474" i="4"/>
  <c r="H2474" i="4" l="1"/>
  <c r="R2473" i="4"/>
  <c r="X2474" i="4"/>
  <c r="V2473" i="4" l="1"/>
  <c r="J2474" i="4" s="1"/>
  <c r="Y2474" i="4" s="1"/>
  <c r="U2473" i="4"/>
  <c r="I2474" i="4" s="1"/>
  <c r="K2474" i="4" s="1"/>
  <c r="L2474" i="4" l="1"/>
  <c r="M2474" i="4" s="1"/>
  <c r="O2474" i="4" s="1"/>
  <c r="S2474" i="4" s="1"/>
  <c r="Q2474" i="4" l="1"/>
  <c r="T2474" i="4" s="1"/>
  <c r="F2475" i="4" s="1"/>
  <c r="N2475" i="4" s="1"/>
  <c r="G2475" i="4"/>
  <c r="H2475" i="4" l="1"/>
  <c r="R2474" i="4"/>
  <c r="V2474" i="4" s="1"/>
  <c r="J2475" i="4" s="1"/>
  <c r="Y2475" i="4" s="1"/>
  <c r="U2474" i="4"/>
  <c r="I2475" i="4" s="1"/>
  <c r="K2475" i="4" s="1"/>
  <c r="X2475" i="4"/>
  <c r="L2475" i="4" l="1"/>
  <c r="M2475" i="4" l="1"/>
  <c r="O2475" i="4" s="1"/>
  <c r="S2475" i="4" s="1"/>
  <c r="Q2475" i="4" l="1"/>
  <c r="T2475" i="4" s="1"/>
  <c r="F2476" i="4" s="1"/>
  <c r="N2476" i="4" s="1"/>
  <c r="G2476" i="4"/>
  <c r="H2476" i="4" l="1"/>
  <c r="R2475" i="4"/>
  <c r="V2475" i="4" s="1"/>
  <c r="J2476" i="4" s="1"/>
  <c r="Y2476" i="4" s="1"/>
  <c r="U2475" i="4"/>
  <c r="I2476" i="4" s="1"/>
  <c r="K2476" i="4" s="1"/>
  <c r="X2476" i="4"/>
  <c r="L2476" i="4" l="1"/>
  <c r="M2476" i="4" l="1"/>
  <c r="O2476" i="4" s="1"/>
  <c r="S2476" i="4" s="1"/>
  <c r="Q2476" i="4" l="1"/>
  <c r="T2476" i="4" s="1"/>
  <c r="F2477" i="4" s="1"/>
  <c r="N2477" i="4" s="1"/>
  <c r="G2477" i="4"/>
  <c r="H2477" i="4" l="1"/>
  <c r="R2476" i="4"/>
  <c r="X2477" i="4"/>
  <c r="V2476" i="4" l="1"/>
  <c r="J2477" i="4" s="1"/>
  <c r="Y2477" i="4" s="1"/>
  <c r="U2476" i="4"/>
  <c r="I2477" i="4" s="1"/>
  <c r="K2477" i="4" s="1"/>
  <c r="L2477" i="4" l="1"/>
  <c r="M2477" i="4" s="1"/>
  <c r="O2477" i="4" s="1"/>
  <c r="S2477" i="4" s="1"/>
  <c r="Q2477" i="4" l="1"/>
  <c r="T2477" i="4" s="1"/>
  <c r="F2478" i="4" s="1"/>
  <c r="N2478" i="4" s="1"/>
  <c r="G2478" i="4"/>
  <c r="H2478" i="4" l="1"/>
  <c r="R2477" i="4"/>
  <c r="U2477" i="4" s="1"/>
  <c r="I2478" i="4" s="1"/>
  <c r="K2478" i="4" s="1"/>
  <c r="X2478" i="4"/>
  <c r="V2477" i="4" l="1"/>
  <c r="J2478" i="4" s="1"/>
  <c r="Y2478" i="4" s="1"/>
  <c r="L2478" i="4"/>
  <c r="M2478" i="4" l="1"/>
  <c r="O2478" i="4" s="1"/>
  <c r="S2478" i="4" s="1"/>
  <c r="Q2478" i="4" l="1"/>
  <c r="T2478" i="4" s="1"/>
  <c r="F2479" i="4" s="1"/>
  <c r="N2479" i="4" s="1"/>
  <c r="G2479" i="4"/>
  <c r="H2479" i="4" l="1"/>
  <c r="R2478" i="4"/>
  <c r="U2478" i="4" s="1"/>
  <c r="I2479" i="4" s="1"/>
  <c r="K2479" i="4" s="1"/>
  <c r="X2479" i="4"/>
  <c r="V2478" i="4" l="1"/>
  <c r="J2479" i="4" s="1"/>
  <c r="Y2479" i="4" s="1"/>
  <c r="L2479" i="4"/>
  <c r="M2479" i="4" l="1"/>
  <c r="O2479" i="4" s="1"/>
  <c r="S2479" i="4" s="1"/>
  <c r="Q2479" i="4" l="1"/>
  <c r="T2479" i="4" s="1"/>
  <c r="F2480" i="4" s="1"/>
  <c r="N2480" i="4" s="1"/>
  <c r="G2480" i="4"/>
  <c r="H2480" i="4" l="1"/>
  <c r="R2479" i="4"/>
  <c r="X2480" i="4"/>
  <c r="V2479" i="4" l="1"/>
  <c r="J2480" i="4" s="1"/>
  <c r="Y2480" i="4" s="1"/>
  <c r="U2479" i="4"/>
  <c r="I2480" i="4" s="1"/>
  <c r="K2480" i="4" s="1"/>
  <c r="L2480" i="4" l="1"/>
  <c r="M2480" i="4" l="1"/>
  <c r="O2480" i="4" s="1"/>
  <c r="Q2480" i="4" l="1"/>
  <c r="T2480" i="4" s="1"/>
  <c r="F2481" i="4" s="1"/>
  <c r="N2481" i="4" s="1"/>
  <c r="S2480" i="4"/>
  <c r="G2481" i="4" s="1"/>
  <c r="H2481" i="4" l="1"/>
  <c r="R2480" i="4"/>
  <c r="U2480" i="4" s="1"/>
  <c r="I2481" i="4" s="1"/>
  <c r="K2481" i="4" s="1"/>
  <c r="X2481" i="4"/>
  <c r="V2480" i="4" l="1"/>
  <c r="J2481" i="4" s="1"/>
  <c r="Y2481" i="4" s="1"/>
  <c r="L2481" i="4"/>
  <c r="M2481" i="4" s="1"/>
  <c r="O2481" i="4" s="1"/>
  <c r="S2481" i="4" s="1"/>
  <c r="Q2481" i="4" l="1"/>
  <c r="T2481" i="4" s="1"/>
  <c r="F2482" i="4" s="1"/>
  <c r="N2482" i="4" s="1"/>
  <c r="G2482" i="4"/>
  <c r="H2482" i="4" l="1"/>
  <c r="R2481" i="4"/>
  <c r="V2481" i="4" s="1"/>
  <c r="J2482" i="4" s="1"/>
  <c r="Y2482" i="4" s="1"/>
  <c r="U2481" i="4"/>
  <c r="I2482" i="4" s="1"/>
  <c r="K2482" i="4" s="1"/>
  <c r="X2482" i="4"/>
  <c r="L2482" i="4" l="1"/>
  <c r="M2482" i="4" l="1"/>
  <c r="O2482" i="4" s="1"/>
  <c r="S2482" i="4" s="1"/>
  <c r="Q2482" i="4" l="1"/>
  <c r="T2482" i="4" s="1"/>
  <c r="F2483" i="4" s="1"/>
  <c r="N2483" i="4" s="1"/>
  <c r="G2483" i="4"/>
  <c r="H2483" i="4" l="1"/>
  <c r="R2482" i="4"/>
  <c r="X2483" i="4"/>
  <c r="V2482" i="4" l="1"/>
  <c r="J2483" i="4" s="1"/>
  <c r="Y2483" i="4" s="1"/>
  <c r="U2482" i="4"/>
  <c r="I2483" i="4" s="1"/>
  <c r="K2483" i="4" s="1"/>
  <c r="L2483" i="4" l="1"/>
  <c r="M2483" i="4" s="1"/>
  <c r="O2483" i="4" s="1"/>
  <c r="S2483" i="4" s="1"/>
  <c r="Q2483" i="4" l="1"/>
  <c r="T2483" i="4" s="1"/>
  <c r="F2484" i="4" s="1"/>
  <c r="N2484" i="4" s="1"/>
  <c r="G2484" i="4"/>
  <c r="H2484" i="4" l="1"/>
  <c r="R2483" i="4"/>
  <c r="X2484" i="4"/>
  <c r="V2483" i="4" l="1"/>
  <c r="J2484" i="4" s="1"/>
  <c r="Y2484" i="4" s="1"/>
  <c r="U2483" i="4"/>
  <c r="I2484" i="4" s="1"/>
  <c r="K2484" i="4" s="1"/>
  <c r="L2484" i="4" l="1"/>
  <c r="M2484" i="4" l="1"/>
  <c r="O2484" i="4" s="1"/>
  <c r="Q2484" i="4" l="1"/>
  <c r="T2484" i="4" s="1"/>
  <c r="F2485" i="4" s="1"/>
  <c r="N2485" i="4" s="1"/>
  <c r="S2484" i="4"/>
  <c r="G2485" i="4" s="1"/>
  <c r="U2484" i="4"/>
  <c r="I2485" i="4" s="1"/>
  <c r="K2485" i="4" l="1"/>
  <c r="X2485" i="4"/>
  <c r="R2484" i="4"/>
  <c r="V2484" i="4" s="1"/>
  <c r="J2485" i="4" s="1"/>
  <c r="Y2485" i="4" s="1"/>
  <c r="H2485" i="4"/>
  <c r="L2485" i="4"/>
  <c r="M2485" i="4" l="1"/>
  <c r="O2485" i="4" s="1"/>
  <c r="S2485" i="4" l="1"/>
  <c r="G2486" i="4" s="1"/>
  <c r="Q2485" i="4"/>
  <c r="T2485" i="4" s="1"/>
  <c r="F2486" i="4" s="1"/>
  <c r="N2486" i="4" s="1"/>
  <c r="H2486" i="4" l="1"/>
  <c r="R2485" i="4"/>
  <c r="V2485" i="4" s="1"/>
  <c r="J2486" i="4" s="1"/>
  <c r="Y2486" i="4" s="1"/>
  <c r="X2486" i="4"/>
  <c r="U2485" i="4"/>
  <c r="I2486" i="4" s="1"/>
  <c r="K2486" i="4" s="1"/>
  <c r="L2486" i="4" l="1"/>
  <c r="M2486" i="4" s="1"/>
  <c r="O2486" i="4" s="1"/>
  <c r="S2486" i="4" s="1"/>
  <c r="Q2486" i="4" l="1"/>
  <c r="T2486" i="4" s="1"/>
  <c r="F2487" i="4" s="1"/>
  <c r="N2487" i="4" s="1"/>
  <c r="G2487" i="4"/>
  <c r="H2487" i="4" l="1"/>
  <c r="R2486" i="4"/>
  <c r="X2487" i="4"/>
  <c r="V2486" i="4" l="1"/>
  <c r="J2487" i="4" s="1"/>
  <c r="Y2487" i="4" s="1"/>
  <c r="U2486" i="4"/>
  <c r="I2487" i="4" s="1"/>
  <c r="K2487" i="4" s="1"/>
  <c r="L2487" i="4" l="1"/>
  <c r="M2487" i="4" l="1"/>
  <c r="O2487" i="4" s="1"/>
  <c r="Q2487" i="4" l="1"/>
  <c r="T2487" i="4" s="1"/>
  <c r="F2488" i="4" s="1"/>
  <c r="N2488" i="4" s="1"/>
  <c r="S2487" i="4"/>
  <c r="G2488" i="4" s="1"/>
  <c r="X2488" i="4" l="1"/>
  <c r="R2487" i="4"/>
  <c r="V2487" i="4" s="1"/>
  <c r="J2488" i="4" s="1"/>
  <c r="Y2488" i="4" s="1"/>
  <c r="H2488" i="4"/>
  <c r="U2487" i="4"/>
  <c r="I2488" i="4" s="1"/>
  <c r="K2488" i="4" s="1"/>
  <c r="L2488" i="4" l="1"/>
  <c r="M2488" i="4" l="1"/>
  <c r="O2488" i="4" s="1"/>
  <c r="S2488" i="4" s="1"/>
  <c r="Q2488" i="4" l="1"/>
  <c r="T2488" i="4" s="1"/>
  <c r="F2489" i="4" s="1"/>
  <c r="N2489" i="4" s="1"/>
  <c r="G2489" i="4"/>
  <c r="H2489" i="4" l="1"/>
  <c r="R2488" i="4"/>
  <c r="X2489" i="4"/>
  <c r="V2488" i="4" l="1"/>
  <c r="J2489" i="4" s="1"/>
  <c r="Y2489" i="4" s="1"/>
  <c r="U2488" i="4"/>
  <c r="I2489" i="4" s="1"/>
  <c r="K2489" i="4" s="1"/>
  <c r="L2489" i="4" l="1"/>
  <c r="M2489" i="4" s="1"/>
  <c r="O2489" i="4" s="1"/>
  <c r="S2489" i="4" s="1"/>
  <c r="Q2489" i="4" l="1"/>
  <c r="T2489" i="4" s="1"/>
  <c r="F2490" i="4" s="1"/>
  <c r="N2490" i="4" s="1"/>
  <c r="G2490" i="4"/>
  <c r="H2490" i="4" l="1"/>
  <c r="R2489" i="4"/>
  <c r="V2489" i="4" s="1"/>
  <c r="J2490" i="4" s="1"/>
  <c r="Y2490" i="4" s="1"/>
  <c r="U2489" i="4"/>
  <c r="I2490" i="4" s="1"/>
  <c r="K2490" i="4" s="1"/>
  <c r="X2490" i="4"/>
  <c r="L2490" i="4" l="1"/>
  <c r="M2490" i="4" s="1"/>
  <c r="O2490" i="4" s="1"/>
  <c r="S2490" i="4" s="1"/>
  <c r="Q2490" i="4" l="1"/>
  <c r="T2490" i="4" s="1"/>
  <c r="F2491" i="4" s="1"/>
  <c r="N2491" i="4" s="1"/>
  <c r="G2491" i="4"/>
  <c r="H2491" i="4" l="1"/>
  <c r="R2490" i="4"/>
  <c r="X2491" i="4"/>
  <c r="V2490" i="4" l="1"/>
  <c r="J2491" i="4" s="1"/>
  <c r="Y2491" i="4" s="1"/>
  <c r="U2490" i="4"/>
  <c r="I2491" i="4" s="1"/>
  <c r="K2491" i="4" s="1"/>
  <c r="L2491" i="4" l="1"/>
  <c r="M2491" i="4" s="1"/>
  <c r="O2491" i="4" s="1"/>
  <c r="S2491" i="4" s="1"/>
  <c r="Q2491" i="4" l="1"/>
  <c r="T2491" i="4" s="1"/>
  <c r="F2492" i="4" s="1"/>
  <c r="N2492" i="4" s="1"/>
  <c r="G2492" i="4"/>
  <c r="H2492" i="4" l="1"/>
  <c r="R2491" i="4"/>
  <c r="V2491" i="4" s="1"/>
  <c r="J2492" i="4" s="1"/>
  <c r="Y2492" i="4" s="1"/>
  <c r="U2491" i="4"/>
  <c r="I2492" i="4" s="1"/>
  <c r="K2492" i="4" s="1"/>
  <c r="X2492" i="4"/>
  <c r="L2492" i="4" l="1"/>
  <c r="M2492" i="4" l="1"/>
  <c r="O2492" i="4" s="1"/>
  <c r="Q2492" i="4" l="1"/>
  <c r="T2492" i="4" s="1"/>
  <c r="F2493" i="4" s="1"/>
  <c r="N2493" i="4" s="1"/>
  <c r="S2492" i="4"/>
  <c r="G2493" i="4" s="1"/>
  <c r="H2493" i="4" l="1"/>
  <c r="R2492" i="4"/>
  <c r="V2492" i="4" s="1"/>
  <c r="J2493" i="4" s="1"/>
  <c r="Y2493" i="4" s="1"/>
  <c r="X2493" i="4"/>
  <c r="U2492" i="4"/>
  <c r="I2493" i="4" s="1"/>
  <c r="K2493" i="4" s="1"/>
  <c r="L2493" i="4" l="1"/>
  <c r="M2493" i="4" l="1"/>
  <c r="O2493" i="4" s="1"/>
  <c r="S2493" i="4" s="1"/>
  <c r="Q2493" i="4" l="1"/>
  <c r="T2493" i="4" s="1"/>
  <c r="F2494" i="4" s="1"/>
  <c r="N2494" i="4" s="1"/>
  <c r="G2494" i="4"/>
  <c r="H2494" i="4" l="1"/>
  <c r="R2493" i="4"/>
  <c r="X2494" i="4"/>
  <c r="V2493" i="4" l="1"/>
  <c r="J2494" i="4" s="1"/>
  <c r="Y2494" i="4" s="1"/>
  <c r="U2493" i="4"/>
  <c r="I2494" i="4" s="1"/>
  <c r="K2494" i="4" s="1"/>
  <c r="L2494" i="4" l="1"/>
  <c r="M2494" i="4" l="1"/>
  <c r="O2494" i="4" s="1"/>
  <c r="S2494" i="4" s="1"/>
  <c r="Q2494" i="4" l="1"/>
  <c r="T2494" i="4" s="1"/>
  <c r="F2495" i="4" s="1"/>
  <c r="N2495" i="4" s="1"/>
  <c r="G2495" i="4"/>
  <c r="H2495" i="4" l="1"/>
  <c r="R2494" i="4"/>
  <c r="X2495" i="4"/>
  <c r="V2494" i="4" l="1"/>
  <c r="J2495" i="4" s="1"/>
  <c r="Y2495" i="4" s="1"/>
  <c r="U2494" i="4"/>
  <c r="I2495" i="4" s="1"/>
  <c r="K2495" i="4" s="1"/>
  <c r="L2495" i="4" l="1"/>
  <c r="M2495" i="4" l="1"/>
  <c r="O2495" i="4" s="1"/>
  <c r="S2495" i="4" s="1"/>
  <c r="Q2495" i="4" l="1"/>
  <c r="T2495" i="4" s="1"/>
  <c r="F2496" i="4" s="1"/>
  <c r="N2496" i="4" s="1"/>
  <c r="G2496" i="4"/>
  <c r="H2496" i="4" l="1"/>
  <c r="R2495" i="4"/>
  <c r="X2496" i="4"/>
  <c r="V2495" i="4" l="1"/>
  <c r="J2496" i="4" s="1"/>
  <c r="Y2496" i="4" s="1"/>
  <c r="U2495" i="4"/>
  <c r="I2496" i="4" s="1"/>
  <c r="K2496" i="4" s="1"/>
  <c r="L2496" i="4" l="1"/>
  <c r="M2496" i="4" l="1"/>
  <c r="O2496" i="4" s="1"/>
  <c r="Q2496" i="4" l="1"/>
  <c r="T2496" i="4" s="1"/>
  <c r="F2497" i="4" s="1"/>
  <c r="N2497" i="4" s="1"/>
  <c r="S2496" i="4"/>
  <c r="G2497" i="4" s="1"/>
  <c r="R2496" i="4" l="1"/>
  <c r="V2496" i="4" s="1"/>
  <c r="J2497" i="4" s="1"/>
  <c r="Y2497" i="4" s="1"/>
  <c r="H2497" i="4"/>
  <c r="X2497" i="4"/>
  <c r="U2496" i="4"/>
  <c r="I2497" i="4" s="1"/>
  <c r="K2497" i="4" s="1"/>
  <c r="L2497" i="4" l="1"/>
  <c r="M2497" i="4" l="1"/>
  <c r="O2497" i="4" s="1"/>
  <c r="S2497" i="4" s="1"/>
  <c r="Q2497" i="4" l="1"/>
  <c r="T2497" i="4" s="1"/>
  <c r="F2498" i="4" s="1"/>
  <c r="N2498" i="4" s="1"/>
  <c r="G2498" i="4"/>
  <c r="H2498" i="4" l="1"/>
  <c r="R2497" i="4"/>
  <c r="X2498" i="4"/>
  <c r="V2497" i="4" l="1"/>
  <c r="J2498" i="4" s="1"/>
  <c r="Y2498" i="4" s="1"/>
  <c r="U2497" i="4"/>
  <c r="I2498" i="4" s="1"/>
  <c r="K2498" i="4" s="1"/>
  <c r="L2498" i="4" l="1"/>
  <c r="M2498" i="4" l="1"/>
  <c r="O2498" i="4" s="1"/>
  <c r="Q2498" i="4" l="1"/>
  <c r="T2498" i="4" s="1"/>
  <c r="F2499" i="4" s="1"/>
  <c r="N2499" i="4" s="1"/>
  <c r="S2498" i="4"/>
  <c r="G2499" i="4" s="1"/>
  <c r="X2499" i="4" l="1"/>
  <c r="R2498" i="4"/>
  <c r="V2498" i="4" s="1"/>
  <c r="J2499" i="4" s="1"/>
  <c r="Y2499" i="4" s="1"/>
  <c r="H2499" i="4"/>
  <c r="U2498" i="4"/>
  <c r="I2499" i="4" s="1"/>
  <c r="K2499" i="4" s="1"/>
  <c r="L2499" i="4" l="1"/>
  <c r="M2499" i="4" l="1"/>
  <c r="O2499" i="4" s="1"/>
  <c r="Q2499" i="4" l="1"/>
  <c r="T2499" i="4" s="1"/>
  <c r="F2500" i="4" s="1"/>
  <c r="N2500" i="4" s="1"/>
  <c r="S2499" i="4"/>
  <c r="G2500" i="4" s="1"/>
  <c r="X2500" i="4" l="1"/>
  <c r="R2499" i="4"/>
  <c r="V2499" i="4" s="1"/>
  <c r="J2500" i="4" s="1"/>
  <c r="Y2500" i="4" s="1"/>
  <c r="H2500" i="4"/>
  <c r="U2499" i="4"/>
  <c r="I2500" i="4" s="1"/>
  <c r="K2500" i="4" s="1"/>
  <c r="L2500" i="4" l="1"/>
  <c r="M2500" i="4" l="1"/>
  <c r="O2500" i="4" s="1"/>
  <c r="S2500" i="4" l="1"/>
  <c r="G2501" i="4" s="1"/>
  <c r="Q2500" i="4"/>
  <c r="T2500" i="4" s="1"/>
  <c r="F2501" i="4" s="1"/>
  <c r="N2501" i="4" s="1"/>
  <c r="H2501" i="4" l="1"/>
  <c r="X2501" i="4"/>
  <c r="R2500" i="4"/>
  <c r="V2500" i="4" s="1"/>
  <c r="J2501" i="4" s="1"/>
  <c r="Y2501" i="4" s="1"/>
  <c r="U2500" i="4"/>
  <c r="I2501" i="4" s="1"/>
  <c r="K2501" i="4" s="1"/>
  <c r="L2501" i="4" l="1"/>
  <c r="M2501" i="4" l="1"/>
  <c r="O2501" i="4" s="1"/>
  <c r="Q2501" i="4" l="1"/>
  <c r="T2501" i="4" s="1"/>
  <c r="F2502" i="4" s="1"/>
  <c r="N2502" i="4" s="1"/>
  <c r="S2501" i="4"/>
  <c r="G2502" i="4" s="1"/>
  <c r="X2502" i="4" l="1"/>
  <c r="R2501" i="4"/>
  <c r="V2501" i="4" s="1"/>
  <c r="J2502" i="4" s="1"/>
  <c r="Y2502" i="4" s="1"/>
  <c r="H2502" i="4"/>
  <c r="U2501" i="4"/>
  <c r="I2502" i="4" s="1"/>
  <c r="K2502" i="4" s="1"/>
  <c r="L2502" i="4" l="1"/>
  <c r="M2502" i="4" s="1"/>
  <c r="O2502" i="4" s="1"/>
  <c r="S2502" i="4" s="1"/>
  <c r="Q2502" i="4" l="1"/>
  <c r="T2502" i="4" s="1"/>
  <c r="F2503" i="4" s="1"/>
  <c r="N2503" i="4" s="1"/>
  <c r="G2503" i="4"/>
  <c r="H2503" i="4" l="1"/>
  <c r="R2502" i="4"/>
  <c r="X2503" i="4"/>
  <c r="V2502" i="4" l="1"/>
  <c r="J2503" i="4" s="1"/>
  <c r="Y2503" i="4" s="1"/>
  <c r="U2502" i="4"/>
  <c r="I2503" i="4" s="1"/>
  <c r="K2503" i="4" s="1"/>
  <c r="L2503" i="4" l="1"/>
  <c r="M2503" i="4" l="1"/>
  <c r="O2503" i="4" s="1"/>
  <c r="Q2503" i="4" l="1"/>
  <c r="T2503" i="4" s="1"/>
  <c r="F2504" i="4" s="1"/>
  <c r="N2504" i="4" s="1"/>
  <c r="S2503" i="4"/>
  <c r="G2504" i="4" s="1"/>
  <c r="R2503" i="4" l="1"/>
  <c r="U2503" i="4" s="1"/>
  <c r="I2504" i="4" s="1"/>
  <c r="K2504" i="4" s="1"/>
  <c r="H2504" i="4"/>
  <c r="X2504" i="4"/>
  <c r="L2504" i="4" l="1"/>
  <c r="M2504" i="4" s="1"/>
  <c r="O2504" i="4" s="1"/>
  <c r="V2503" i="4"/>
  <c r="J2504" i="4" s="1"/>
  <c r="Y2504" i="4" s="1"/>
  <c r="Q2504" i="4" l="1"/>
  <c r="T2504" i="4" s="1"/>
  <c r="F2505" i="4" s="1"/>
  <c r="N2505" i="4" s="1"/>
  <c r="S2504" i="4"/>
  <c r="G2505" i="4" s="1"/>
  <c r="U2504" i="4"/>
  <c r="I2505" i="4" s="1"/>
  <c r="X2505" i="4" l="1"/>
  <c r="K2505" i="4"/>
  <c r="R2504" i="4"/>
  <c r="V2504" i="4" s="1"/>
  <c r="J2505" i="4" s="1"/>
  <c r="Y2505" i="4" s="1"/>
  <c r="H2505" i="4"/>
  <c r="L2505" i="4"/>
  <c r="M2505" i="4" l="1"/>
  <c r="O2505" i="4" s="1"/>
  <c r="S2505" i="4" s="1"/>
  <c r="G2506" i="4" s="1"/>
  <c r="Q2505" i="4" l="1"/>
  <c r="T2505" i="4" s="1"/>
  <c r="F2506" i="4" s="1"/>
  <c r="N2506" i="4" s="1"/>
  <c r="X2506" i="4" l="1"/>
  <c r="R2505" i="4"/>
  <c r="U2505" i="4" s="1"/>
  <c r="I2506" i="4" s="1"/>
  <c r="K2506" i="4" s="1"/>
  <c r="H2506" i="4"/>
  <c r="L2506" i="4" l="1"/>
  <c r="M2506" i="4" s="1"/>
  <c r="O2506" i="4" s="1"/>
  <c r="S2506" i="4" s="1"/>
  <c r="G2507" i="4" s="1"/>
  <c r="V2505" i="4"/>
  <c r="J2506" i="4" s="1"/>
  <c r="Y2506" i="4" s="1"/>
  <c r="Q2506" i="4" l="1"/>
  <c r="T2506" i="4" s="1"/>
  <c r="F2507" i="4" s="1"/>
  <c r="N2507" i="4" s="1"/>
  <c r="X2507" i="4" l="1"/>
  <c r="R2506" i="4"/>
  <c r="V2506" i="4" s="1"/>
  <c r="J2507" i="4" s="1"/>
  <c r="Y2507" i="4" s="1"/>
  <c r="H2507" i="4"/>
  <c r="U2506" i="4"/>
  <c r="I2507" i="4" s="1"/>
  <c r="K2507" i="4" s="1"/>
  <c r="L2507" i="4" l="1"/>
  <c r="M2507" i="4" s="1"/>
  <c r="O2507" i="4" s="1"/>
  <c r="S2507" i="4" s="1"/>
  <c r="Q2507" i="4" l="1"/>
  <c r="T2507" i="4" s="1"/>
  <c r="F2508" i="4" s="1"/>
  <c r="N2508" i="4" s="1"/>
  <c r="G2508" i="4"/>
  <c r="H2508" i="4" l="1"/>
  <c r="R2507" i="4"/>
  <c r="X2508" i="4"/>
  <c r="V2507" i="4" l="1"/>
  <c r="J2508" i="4" s="1"/>
  <c r="Y2508" i="4" s="1"/>
  <c r="U2507" i="4"/>
  <c r="I2508" i="4" s="1"/>
  <c r="K2508" i="4" s="1"/>
  <c r="L2508" i="4" l="1"/>
  <c r="M2508" i="4" l="1"/>
  <c r="O2508" i="4" s="1"/>
  <c r="S2508" i="4" s="1"/>
  <c r="Q2508" i="4" l="1"/>
  <c r="T2508" i="4" s="1"/>
  <c r="F2509" i="4" s="1"/>
  <c r="N2509" i="4" s="1"/>
  <c r="G2509" i="4"/>
  <c r="H2509" i="4" l="1"/>
  <c r="R2508" i="4"/>
  <c r="X2509" i="4"/>
  <c r="V2508" i="4" l="1"/>
  <c r="J2509" i="4" s="1"/>
  <c r="Y2509" i="4" s="1"/>
  <c r="U2508" i="4"/>
  <c r="I2509" i="4" s="1"/>
  <c r="K2509" i="4" s="1"/>
  <c r="L2509" i="4" l="1"/>
  <c r="M2509" i="4" s="1"/>
  <c r="O2509" i="4" s="1"/>
  <c r="S2509" i="4" s="1"/>
  <c r="Q2509" i="4" l="1"/>
  <c r="T2509" i="4" s="1"/>
  <c r="F2510" i="4" s="1"/>
  <c r="N2510" i="4" s="1"/>
  <c r="G2510" i="4"/>
  <c r="H2510" i="4" l="1"/>
  <c r="R2509" i="4"/>
  <c r="X2510" i="4"/>
  <c r="V2509" i="4" l="1"/>
  <c r="J2510" i="4" s="1"/>
  <c r="Y2510" i="4" s="1"/>
  <c r="U2509" i="4"/>
  <c r="I2510" i="4" s="1"/>
  <c r="K2510" i="4" s="1"/>
  <c r="L2510" i="4" l="1"/>
  <c r="M2510" i="4" l="1"/>
  <c r="O2510" i="4" s="1"/>
  <c r="Q2510" i="4" l="1"/>
  <c r="T2510" i="4" s="1"/>
  <c r="F2511" i="4" s="1"/>
  <c r="N2511" i="4" s="1"/>
  <c r="S2510" i="4"/>
  <c r="G2511" i="4" s="1"/>
  <c r="R2510" i="4" l="1"/>
  <c r="U2510" i="4" s="1"/>
  <c r="I2511" i="4" s="1"/>
  <c r="K2511" i="4" s="1"/>
  <c r="H2511" i="4"/>
  <c r="X2511" i="4"/>
  <c r="L2511" i="4" l="1"/>
  <c r="M2511" i="4" s="1"/>
  <c r="O2511" i="4" s="1"/>
  <c r="S2511" i="4" s="1"/>
  <c r="V2510" i="4"/>
  <c r="J2511" i="4" s="1"/>
  <c r="Y2511" i="4" s="1"/>
  <c r="Q2511" i="4" l="1"/>
  <c r="T2511" i="4" s="1"/>
  <c r="F2512" i="4" s="1"/>
  <c r="N2512" i="4" s="1"/>
  <c r="G2512" i="4"/>
  <c r="H2512" i="4" l="1"/>
  <c r="R2511" i="4"/>
  <c r="X2512" i="4"/>
  <c r="V2511" i="4" l="1"/>
  <c r="J2512" i="4" s="1"/>
  <c r="Y2512" i="4" s="1"/>
  <c r="U2511" i="4"/>
  <c r="I2512" i="4" s="1"/>
  <c r="K2512" i="4" s="1"/>
  <c r="L2512" i="4" l="1"/>
  <c r="M2512" i="4" l="1"/>
  <c r="O2512" i="4" s="1"/>
  <c r="S2512" i="4" s="1"/>
  <c r="Q2512" i="4" l="1"/>
  <c r="T2512" i="4" s="1"/>
  <c r="F2513" i="4" s="1"/>
  <c r="N2513" i="4" s="1"/>
  <c r="G2513" i="4"/>
  <c r="H2513" i="4" l="1"/>
  <c r="R2512" i="4"/>
  <c r="X2513" i="4"/>
  <c r="V2512" i="4" l="1"/>
  <c r="J2513" i="4" s="1"/>
  <c r="Y2513" i="4" s="1"/>
  <c r="U2512" i="4"/>
  <c r="I2513" i="4" s="1"/>
  <c r="K2513" i="4" s="1"/>
  <c r="L2513" i="4" l="1"/>
  <c r="M2513" i="4" l="1"/>
  <c r="O2513" i="4" s="1"/>
  <c r="S2513" i="4" s="1"/>
  <c r="Q2513" i="4" l="1"/>
  <c r="T2513" i="4" s="1"/>
  <c r="F2514" i="4" s="1"/>
  <c r="N2514" i="4" s="1"/>
  <c r="G2514" i="4"/>
  <c r="H2514" i="4" l="1"/>
  <c r="R2513" i="4"/>
  <c r="X2514" i="4"/>
  <c r="V2513" i="4" l="1"/>
  <c r="J2514" i="4" s="1"/>
  <c r="Y2514" i="4" s="1"/>
  <c r="U2513" i="4"/>
  <c r="I2514" i="4" s="1"/>
  <c r="K2514" i="4" s="1"/>
  <c r="L2514" i="4" l="1"/>
  <c r="M2514" i="4" l="1"/>
  <c r="O2514" i="4" s="1"/>
  <c r="S2514" i="4" s="1"/>
  <c r="Q2514" i="4" l="1"/>
  <c r="T2514" i="4" s="1"/>
  <c r="F2515" i="4" s="1"/>
  <c r="N2515" i="4" s="1"/>
  <c r="G2515" i="4"/>
  <c r="H2515" i="4" l="1"/>
  <c r="R2514" i="4"/>
  <c r="X2515" i="4"/>
  <c r="V2514" i="4" l="1"/>
  <c r="J2515" i="4" s="1"/>
  <c r="Y2515" i="4" s="1"/>
  <c r="U2514" i="4"/>
  <c r="I2515" i="4" s="1"/>
  <c r="K2515" i="4" s="1"/>
  <c r="L2515" i="4" l="1"/>
  <c r="M2515" i="4" s="1"/>
  <c r="O2515" i="4" s="1"/>
  <c r="S2515" i="4" s="1"/>
  <c r="Q2515" i="4" l="1"/>
  <c r="T2515" i="4" s="1"/>
  <c r="F2516" i="4" s="1"/>
  <c r="N2516" i="4" s="1"/>
  <c r="G2516" i="4"/>
  <c r="H2516" i="4" l="1"/>
  <c r="R2515" i="4"/>
  <c r="U2515" i="4" s="1"/>
  <c r="I2516" i="4" s="1"/>
  <c r="K2516" i="4" s="1"/>
  <c r="X2516" i="4"/>
  <c r="V2515" i="4" l="1"/>
  <c r="J2516" i="4" s="1"/>
  <c r="Y2516" i="4" s="1"/>
  <c r="L2516" i="4"/>
  <c r="M2516" i="4" l="1"/>
  <c r="O2516" i="4" s="1"/>
  <c r="Q2516" i="4" l="1"/>
  <c r="T2516" i="4" s="1"/>
  <c r="F2517" i="4" s="1"/>
  <c r="N2517" i="4" s="1"/>
  <c r="S2516" i="4"/>
  <c r="G2517" i="4" s="1"/>
  <c r="U2516" i="4"/>
  <c r="I2517" i="4" s="1"/>
  <c r="K2517" i="4" l="1"/>
  <c r="X2517" i="4"/>
  <c r="R2516" i="4"/>
  <c r="V2516" i="4" s="1"/>
  <c r="J2517" i="4" s="1"/>
  <c r="Y2517" i="4" s="1"/>
  <c r="H2517" i="4"/>
  <c r="L2517" i="4"/>
  <c r="M2517" i="4" l="1"/>
  <c r="O2517" i="4" s="1"/>
  <c r="Q2517" i="4" l="1"/>
  <c r="T2517" i="4" s="1"/>
  <c r="F2518" i="4" s="1"/>
  <c r="N2518" i="4" s="1"/>
  <c r="S2517" i="4"/>
  <c r="G2518" i="4" s="1"/>
  <c r="X2518" i="4" l="1"/>
  <c r="R2517" i="4"/>
  <c r="U2517" i="4" s="1"/>
  <c r="I2518" i="4" s="1"/>
  <c r="K2518" i="4" s="1"/>
  <c r="H2518" i="4"/>
  <c r="L2518" i="4" l="1"/>
  <c r="M2518" i="4" s="1"/>
  <c r="O2518" i="4" s="1"/>
  <c r="V2517" i="4"/>
  <c r="J2518" i="4" s="1"/>
  <c r="Y2518" i="4" s="1"/>
  <c r="Q2518" i="4" l="1"/>
  <c r="T2518" i="4" s="1"/>
  <c r="F2519" i="4" s="1"/>
  <c r="N2519" i="4" s="1"/>
  <c r="S2518" i="4"/>
  <c r="G2519" i="4" s="1"/>
  <c r="X2519" i="4" l="1"/>
  <c r="H2519" i="4"/>
  <c r="R2518" i="4"/>
  <c r="V2518" i="4" s="1"/>
  <c r="J2519" i="4" s="1"/>
  <c r="Y2519" i="4" s="1"/>
  <c r="U2518" i="4"/>
  <c r="I2519" i="4" s="1"/>
  <c r="K2519" i="4" s="1"/>
  <c r="L2519" i="4" l="1"/>
  <c r="M2519" i="4" l="1"/>
  <c r="O2519" i="4" s="1"/>
  <c r="Q2519" i="4" l="1"/>
  <c r="T2519" i="4" s="1"/>
  <c r="F2520" i="4" s="1"/>
  <c r="N2520" i="4" s="1"/>
  <c r="S2519" i="4"/>
  <c r="G2520" i="4" s="1"/>
  <c r="U2519" i="4"/>
  <c r="I2520" i="4" s="1"/>
  <c r="X2520" i="4" l="1"/>
  <c r="K2520" i="4"/>
  <c r="R2519" i="4"/>
  <c r="V2519" i="4" s="1"/>
  <c r="J2520" i="4" s="1"/>
  <c r="Y2520" i="4" s="1"/>
  <c r="H2520" i="4"/>
  <c r="L2520" i="4"/>
  <c r="M2520" i="4" l="1"/>
  <c r="O2520" i="4" s="1"/>
  <c r="Q2520" i="4" l="1"/>
  <c r="T2520" i="4" s="1"/>
  <c r="F2521" i="4" s="1"/>
  <c r="N2521" i="4" s="1"/>
  <c r="S2520" i="4"/>
  <c r="G2521" i="4" s="1"/>
  <c r="R2520" i="4" l="1"/>
  <c r="V2520" i="4" s="1"/>
  <c r="J2521" i="4" s="1"/>
  <c r="Y2521" i="4" s="1"/>
  <c r="X2521" i="4"/>
  <c r="H2521" i="4"/>
  <c r="U2520" i="4"/>
  <c r="I2521" i="4" s="1"/>
  <c r="K2521" i="4" s="1"/>
  <c r="L2521" i="4" l="1"/>
  <c r="M2521" i="4" l="1"/>
  <c r="O2521" i="4" s="1"/>
  <c r="Q2521" i="4" l="1"/>
  <c r="T2521" i="4" s="1"/>
  <c r="F2522" i="4" s="1"/>
  <c r="N2522" i="4" s="1"/>
  <c r="S2521" i="4"/>
  <c r="G2522" i="4" s="1"/>
  <c r="R2521" i="4" l="1"/>
  <c r="U2521" i="4" s="1"/>
  <c r="I2522" i="4" s="1"/>
  <c r="K2522" i="4" s="1"/>
  <c r="H2522" i="4"/>
  <c r="X2522" i="4"/>
  <c r="L2522" i="4" l="1"/>
  <c r="M2522" i="4" s="1"/>
  <c r="O2522" i="4" s="1"/>
  <c r="V2521" i="4"/>
  <c r="J2522" i="4" s="1"/>
  <c r="Y2522" i="4" s="1"/>
  <c r="Q2522" i="4" l="1"/>
  <c r="T2522" i="4" s="1"/>
  <c r="F2523" i="4" s="1"/>
  <c r="N2523" i="4" s="1"/>
  <c r="S2522" i="4"/>
  <c r="G2523" i="4" s="1"/>
  <c r="X2523" i="4" l="1"/>
  <c r="R2522" i="4"/>
  <c r="V2522" i="4" s="1"/>
  <c r="J2523" i="4" s="1"/>
  <c r="Y2523" i="4" s="1"/>
  <c r="H2523" i="4"/>
  <c r="U2522" i="4"/>
  <c r="I2523" i="4" s="1"/>
  <c r="K2523" i="4" s="1"/>
  <c r="L2523" i="4" l="1"/>
  <c r="M2523" i="4" s="1"/>
  <c r="O2523" i="4" s="1"/>
  <c r="S2523" i="4" s="1"/>
  <c r="Q2523" i="4" l="1"/>
  <c r="T2523" i="4" s="1"/>
  <c r="F2524" i="4" s="1"/>
  <c r="N2524" i="4" s="1"/>
  <c r="G2524" i="4"/>
  <c r="H2524" i="4" l="1"/>
  <c r="R2523" i="4"/>
  <c r="X2524" i="4"/>
  <c r="V2523" i="4" l="1"/>
  <c r="J2524" i="4" s="1"/>
  <c r="Y2524" i="4" s="1"/>
  <c r="U2523" i="4"/>
  <c r="I2524" i="4" s="1"/>
  <c r="K2524" i="4" s="1"/>
  <c r="L2524" i="4" l="1"/>
  <c r="M2524" i="4" l="1"/>
  <c r="O2524" i="4" s="1"/>
  <c r="S2524" i="4" s="1"/>
  <c r="Q2524" i="4" l="1"/>
  <c r="T2524" i="4" s="1"/>
  <c r="F2525" i="4" s="1"/>
  <c r="N2525" i="4" s="1"/>
  <c r="G2525" i="4"/>
  <c r="H2525" i="4" l="1"/>
  <c r="R2524" i="4"/>
  <c r="X2525" i="4"/>
  <c r="V2524" i="4" l="1"/>
  <c r="J2525" i="4" s="1"/>
  <c r="Y2525" i="4" s="1"/>
  <c r="U2524" i="4"/>
  <c r="I2525" i="4" s="1"/>
  <c r="K2525" i="4" s="1"/>
  <c r="L2525" i="4" l="1"/>
  <c r="M2525" i="4" l="1"/>
  <c r="O2525" i="4" s="1"/>
  <c r="Q2525" i="4" l="1"/>
  <c r="T2525" i="4" s="1"/>
  <c r="F2526" i="4" s="1"/>
  <c r="N2526" i="4" s="1"/>
  <c r="S2525" i="4"/>
  <c r="G2526" i="4" s="1"/>
  <c r="R2525" i="4" l="1"/>
  <c r="U2525" i="4" s="1"/>
  <c r="I2526" i="4" s="1"/>
  <c r="K2526" i="4" s="1"/>
  <c r="X2526" i="4"/>
  <c r="H2526" i="4"/>
  <c r="L2526" i="4" l="1"/>
  <c r="M2526" i="4" s="1"/>
  <c r="O2526" i="4" s="1"/>
  <c r="V2525" i="4"/>
  <c r="J2526" i="4" s="1"/>
  <c r="Y2526" i="4" s="1"/>
  <c r="Q2526" i="4" l="1"/>
  <c r="T2526" i="4" s="1"/>
  <c r="F2527" i="4" s="1"/>
  <c r="N2527" i="4" s="1"/>
  <c r="S2526" i="4"/>
  <c r="G2527" i="4" s="1"/>
  <c r="R2526" i="4" l="1"/>
  <c r="V2526" i="4" s="1"/>
  <c r="J2527" i="4" s="1"/>
  <c r="Y2527" i="4" s="1"/>
  <c r="X2527" i="4"/>
  <c r="H2527" i="4"/>
  <c r="U2526" i="4"/>
  <c r="I2527" i="4" s="1"/>
  <c r="K2527" i="4" s="1"/>
  <c r="L2527" i="4" l="1"/>
  <c r="M2527" i="4" s="1"/>
  <c r="O2527" i="4" s="1"/>
  <c r="S2527" i="4" s="1"/>
  <c r="Q2527" i="4" l="1"/>
  <c r="T2527" i="4" s="1"/>
  <c r="F2528" i="4" s="1"/>
  <c r="N2528" i="4" s="1"/>
  <c r="G2528" i="4"/>
  <c r="H2528" i="4" l="1"/>
  <c r="X2528" i="4"/>
  <c r="R2527" i="4"/>
  <c r="U2527" i="4" s="1"/>
  <c r="I2528" i="4" s="1"/>
  <c r="K2528" i="4" s="1"/>
  <c r="V2527" i="4" l="1"/>
  <c r="J2528" i="4" s="1"/>
  <c r="Y2528" i="4" s="1"/>
  <c r="L2528" i="4"/>
  <c r="M2528" i="4" l="1"/>
  <c r="O2528" i="4" s="1"/>
  <c r="S2528" i="4" l="1"/>
  <c r="G2529" i="4" s="1"/>
  <c r="Q2528" i="4"/>
  <c r="T2528" i="4" s="1"/>
  <c r="F2529" i="4" s="1"/>
  <c r="N2529" i="4" s="1"/>
  <c r="H2529" i="4" l="1"/>
  <c r="X2529" i="4"/>
  <c r="R2528" i="4"/>
  <c r="V2528" i="4" s="1"/>
  <c r="J2529" i="4" s="1"/>
  <c r="Y2529" i="4" s="1"/>
  <c r="U2528" i="4"/>
  <c r="I2529" i="4" s="1"/>
  <c r="K2529" i="4" s="1"/>
  <c r="L2529" i="4" l="1"/>
  <c r="M2529" i="4" s="1"/>
  <c r="O2529" i="4" s="1"/>
  <c r="S2529" i="4" s="1"/>
  <c r="Q2529" i="4" l="1"/>
  <c r="T2529" i="4" s="1"/>
  <c r="F2530" i="4" s="1"/>
  <c r="N2530" i="4" s="1"/>
  <c r="G2530" i="4"/>
  <c r="H2530" i="4" l="1"/>
  <c r="R2529" i="4"/>
  <c r="X2530" i="4"/>
  <c r="V2529" i="4" l="1"/>
  <c r="J2530" i="4" s="1"/>
  <c r="Y2530" i="4" s="1"/>
  <c r="U2529" i="4"/>
  <c r="I2530" i="4" s="1"/>
  <c r="K2530" i="4" s="1"/>
  <c r="L2530" i="4" l="1"/>
  <c r="M2530" i="4" s="1"/>
  <c r="O2530" i="4" s="1"/>
  <c r="S2530" i="4" s="1"/>
  <c r="Q2530" i="4" l="1"/>
  <c r="T2530" i="4" s="1"/>
  <c r="F2531" i="4" s="1"/>
  <c r="N2531" i="4" s="1"/>
  <c r="G2531" i="4"/>
  <c r="H2531" i="4" l="1"/>
  <c r="R2530" i="4"/>
  <c r="X2531" i="4"/>
  <c r="V2530" i="4" l="1"/>
  <c r="J2531" i="4" s="1"/>
  <c r="Y2531" i="4" s="1"/>
  <c r="U2530" i="4"/>
  <c r="I2531" i="4" s="1"/>
  <c r="K2531" i="4" s="1"/>
  <c r="L2531" i="4" l="1"/>
  <c r="M2531" i="4" s="1"/>
  <c r="O2531" i="4" s="1"/>
  <c r="S2531" i="4" s="1"/>
  <c r="Q2531" i="4" l="1"/>
  <c r="T2531" i="4" s="1"/>
  <c r="F2532" i="4" s="1"/>
  <c r="N2532" i="4" s="1"/>
  <c r="G2532" i="4"/>
  <c r="H2532" i="4" l="1"/>
  <c r="R2531" i="4"/>
  <c r="X2532" i="4"/>
  <c r="V2531" i="4" l="1"/>
  <c r="J2532" i="4" s="1"/>
  <c r="Y2532" i="4" s="1"/>
  <c r="U2531" i="4"/>
  <c r="I2532" i="4" s="1"/>
  <c r="K2532" i="4" s="1"/>
  <c r="L2532" i="4" l="1"/>
  <c r="M2532" i="4" l="1"/>
  <c r="O2532" i="4" s="1"/>
  <c r="Q2532" i="4" l="1"/>
  <c r="T2532" i="4" s="1"/>
  <c r="F2533" i="4" s="1"/>
  <c r="N2533" i="4" s="1"/>
  <c r="S2532" i="4"/>
  <c r="G2533" i="4" s="1"/>
  <c r="X2533" i="4" l="1"/>
  <c r="R2532" i="4"/>
  <c r="V2532" i="4" s="1"/>
  <c r="J2533" i="4" s="1"/>
  <c r="Y2533" i="4" s="1"/>
  <c r="H2533" i="4"/>
  <c r="U2532" i="4"/>
  <c r="I2533" i="4" s="1"/>
  <c r="K2533" i="4" s="1"/>
  <c r="L2533" i="4" l="1"/>
  <c r="M2533" i="4" s="1"/>
  <c r="O2533" i="4" s="1"/>
  <c r="S2533" i="4" s="1"/>
  <c r="Q2533" i="4" l="1"/>
  <c r="T2533" i="4" s="1"/>
  <c r="F2534" i="4" s="1"/>
  <c r="N2534" i="4" s="1"/>
  <c r="G2534" i="4"/>
  <c r="H2534" i="4" l="1"/>
  <c r="R2533" i="4"/>
  <c r="X2534" i="4"/>
  <c r="V2533" i="4" l="1"/>
  <c r="J2534" i="4" s="1"/>
  <c r="Y2534" i="4" s="1"/>
  <c r="U2533" i="4"/>
  <c r="I2534" i="4" s="1"/>
  <c r="K2534" i="4" s="1"/>
  <c r="L2534" i="4" l="1"/>
  <c r="M2534" i="4" s="1"/>
  <c r="O2534" i="4" s="1"/>
  <c r="S2534" i="4" s="1"/>
  <c r="Q2534" i="4" l="1"/>
  <c r="T2534" i="4" s="1"/>
  <c r="F2535" i="4" s="1"/>
  <c r="N2535" i="4" s="1"/>
  <c r="G2535" i="4"/>
  <c r="H2535" i="4" l="1"/>
  <c r="R2534" i="4"/>
  <c r="X2535" i="4"/>
  <c r="V2534" i="4" l="1"/>
  <c r="J2535" i="4" s="1"/>
  <c r="Y2535" i="4" s="1"/>
  <c r="U2534" i="4"/>
  <c r="I2535" i="4" s="1"/>
  <c r="K2535" i="4" s="1"/>
  <c r="L2535" i="4" l="1"/>
  <c r="M2535" i="4" s="1"/>
  <c r="O2535" i="4" s="1"/>
  <c r="S2535" i="4" s="1"/>
  <c r="Q2535" i="4" l="1"/>
  <c r="T2535" i="4" s="1"/>
  <c r="F2536" i="4" s="1"/>
  <c r="N2536" i="4" s="1"/>
  <c r="G2536" i="4"/>
  <c r="H2536" i="4" l="1"/>
  <c r="R2535" i="4"/>
  <c r="X2536" i="4"/>
  <c r="V2535" i="4" l="1"/>
  <c r="J2536" i="4" s="1"/>
  <c r="Y2536" i="4" s="1"/>
  <c r="U2535" i="4"/>
  <c r="I2536" i="4" s="1"/>
  <c r="K2536" i="4" s="1"/>
  <c r="L2536" i="4" l="1"/>
  <c r="M2536" i="4" s="1"/>
  <c r="O2536" i="4" s="1"/>
  <c r="S2536" i="4" s="1"/>
  <c r="Q2536" i="4" l="1"/>
  <c r="T2536" i="4" s="1"/>
  <c r="F2537" i="4" s="1"/>
  <c r="N2537" i="4" s="1"/>
  <c r="G2537" i="4"/>
  <c r="H2537" i="4" l="1"/>
  <c r="R2536" i="4"/>
  <c r="X2537" i="4"/>
  <c r="V2536" i="4" l="1"/>
  <c r="J2537" i="4" s="1"/>
  <c r="Y2537" i="4" s="1"/>
  <c r="U2536" i="4"/>
  <c r="I2537" i="4" s="1"/>
  <c r="K2537" i="4" s="1"/>
  <c r="L2537" i="4" l="1"/>
  <c r="M2537" i="4" s="1"/>
  <c r="O2537" i="4" s="1"/>
  <c r="S2537" i="4" s="1"/>
  <c r="Q2537" i="4" l="1"/>
  <c r="T2537" i="4" s="1"/>
  <c r="F2538" i="4" s="1"/>
  <c r="N2538" i="4" s="1"/>
  <c r="G2538" i="4"/>
  <c r="H2538" i="4" l="1"/>
  <c r="R2537" i="4"/>
  <c r="X2538" i="4"/>
  <c r="V2537" i="4" l="1"/>
  <c r="J2538" i="4" s="1"/>
  <c r="Y2538" i="4" s="1"/>
  <c r="U2537" i="4"/>
  <c r="I2538" i="4" s="1"/>
  <c r="K2538" i="4" s="1"/>
  <c r="L2538" i="4" l="1"/>
  <c r="M2538" i="4" s="1"/>
  <c r="O2538" i="4" s="1"/>
  <c r="S2538" i="4" s="1"/>
  <c r="Q2538" i="4" l="1"/>
  <c r="T2538" i="4" s="1"/>
  <c r="F2539" i="4" s="1"/>
  <c r="N2539" i="4" s="1"/>
  <c r="G2539" i="4"/>
  <c r="H2539" i="4" l="1"/>
  <c r="R2538" i="4"/>
  <c r="X2539" i="4"/>
  <c r="V2538" i="4" l="1"/>
  <c r="J2539" i="4" s="1"/>
  <c r="Y2539" i="4" s="1"/>
  <c r="U2538" i="4"/>
  <c r="I2539" i="4" s="1"/>
  <c r="K2539" i="4" s="1"/>
  <c r="L2539" i="4" l="1"/>
  <c r="M2539" i="4" l="1"/>
  <c r="O2539" i="4" s="1"/>
  <c r="S2539" i="4" l="1"/>
  <c r="G2540" i="4" s="1"/>
  <c r="Q2539" i="4"/>
  <c r="T2539" i="4" s="1"/>
  <c r="F2540" i="4" s="1"/>
  <c r="N2540" i="4" s="1"/>
  <c r="H2540" i="4" l="1"/>
  <c r="X2540" i="4"/>
  <c r="R2539" i="4"/>
  <c r="V2539" i="4" s="1"/>
  <c r="J2540" i="4" s="1"/>
  <c r="Y2540" i="4" s="1"/>
  <c r="U2539" i="4"/>
  <c r="I2540" i="4" s="1"/>
  <c r="K2540" i="4" s="1"/>
  <c r="L2540" i="4" l="1"/>
  <c r="M2540" i="4" s="1"/>
  <c r="O2540" i="4" s="1"/>
  <c r="S2540" i="4" s="1"/>
  <c r="Q2540" i="4" l="1"/>
  <c r="T2540" i="4" s="1"/>
  <c r="F2541" i="4" s="1"/>
  <c r="N2541" i="4" s="1"/>
  <c r="G2541" i="4"/>
  <c r="H2541" i="4" l="1"/>
  <c r="R2540" i="4"/>
  <c r="X2541" i="4"/>
  <c r="V2540" i="4" l="1"/>
  <c r="J2541" i="4" s="1"/>
  <c r="Y2541" i="4" s="1"/>
  <c r="U2540" i="4"/>
  <c r="I2541" i="4" s="1"/>
  <c r="K2541" i="4" s="1"/>
  <c r="L2541" i="4" l="1"/>
  <c r="M2541" i="4" s="1"/>
  <c r="O2541" i="4" s="1"/>
  <c r="S2541" i="4" s="1"/>
  <c r="Q2541" i="4" l="1"/>
  <c r="T2541" i="4" s="1"/>
  <c r="F2542" i="4" s="1"/>
  <c r="N2542" i="4" s="1"/>
  <c r="G2542" i="4"/>
  <c r="H2542" i="4" l="1"/>
  <c r="R2541" i="4"/>
  <c r="X2542" i="4"/>
  <c r="V2541" i="4" l="1"/>
  <c r="J2542" i="4" s="1"/>
  <c r="Y2542" i="4" s="1"/>
  <c r="U2541" i="4"/>
  <c r="I2542" i="4" s="1"/>
  <c r="K2542" i="4" s="1"/>
  <c r="L2542" i="4" l="1"/>
  <c r="M2542" i="4" s="1"/>
  <c r="O2542" i="4" s="1"/>
  <c r="S2542" i="4" s="1"/>
  <c r="Q2542" i="4" l="1"/>
  <c r="T2542" i="4" s="1"/>
  <c r="F2543" i="4" s="1"/>
  <c r="N2543" i="4" s="1"/>
  <c r="G2543" i="4"/>
  <c r="H2543" i="4" l="1"/>
  <c r="R2542" i="4"/>
  <c r="X2543" i="4"/>
  <c r="V2542" i="4" l="1"/>
  <c r="J2543" i="4" s="1"/>
  <c r="Y2543" i="4" s="1"/>
  <c r="U2542" i="4"/>
  <c r="I2543" i="4" s="1"/>
  <c r="K2543" i="4" s="1"/>
  <c r="L2543" i="4" l="1"/>
  <c r="M2543" i="4" s="1"/>
  <c r="O2543" i="4" s="1"/>
  <c r="S2543" i="4" s="1"/>
  <c r="Q2543" i="4" l="1"/>
  <c r="T2543" i="4" s="1"/>
  <c r="F2544" i="4" s="1"/>
  <c r="N2544" i="4" s="1"/>
  <c r="G2544" i="4"/>
  <c r="H2544" i="4" l="1"/>
  <c r="R2543" i="4"/>
  <c r="X2544" i="4"/>
  <c r="V2543" i="4" l="1"/>
  <c r="J2544" i="4" s="1"/>
  <c r="Y2544" i="4" s="1"/>
  <c r="U2543" i="4"/>
  <c r="I2544" i="4" s="1"/>
  <c r="K2544" i="4" s="1"/>
  <c r="L2544" i="4" l="1"/>
  <c r="M2544" i="4" l="1"/>
  <c r="O2544" i="4" s="1"/>
  <c r="S2544" i="4" l="1"/>
  <c r="G2545" i="4" s="1"/>
  <c r="Q2544" i="4"/>
  <c r="T2544" i="4" s="1"/>
  <c r="F2545" i="4" s="1"/>
  <c r="N2545" i="4" s="1"/>
  <c r="H2545" i="4" l="1"/>
  <c r="R2544" i="4"/>
  <c r="U2544" i="4" s="1"/>
  <c r="I2545" i="4" s="1"/>
  <c r="K2545" i="4" s="1"/>
  <c r="X2545" i="4"/>
  <c r="V2544" i="4" l="1"/>
  <c r="J2545" i="4" s="1"/>
  <c r="Y2545" i="4" s="1"/>
  <c r="L2545" i="4"/>
  <c r="M2545" i="4" s="1"/>
  <c r="O2545" i="4" s="1"/>
  <c r="S2545" i="4" s="1"/>
  <c r="Q2545" i="4" l="1"/>
  <c r="T2545" i="4" s="1"/>
  <c r="F2546" i="4" s="1"/>
  <c r="N2546" i="4" s="1"/>
  <c r="G2546" i="4"/>
  <c r="H2546" i="4" l="1"/>
  <c r="R2545" i="4"/>
  <c r="U2545" i="4" s="1"/>
  <c r="I2546" i="4" s="1"/>
  <c r="K2546" i="4" s="1"/>
  <c r="X2546" i="4"/>
  <c r="V2545" i="4" l="1"/>
  <c r="J2546" i="4" s="1"/>
  <c r="Y2546" i="4" s="1"/>
  <c r="L2546" i="4"/>
  <c r="M2546" i="4" l="1"/>
  <c r="O2546" i="4" s="1"/>
  <c r="Q2546" i="4" l="1"/>
  <c r="T2546" i="4" s="1"/>
  <c r="F2547" i="4" s="1"/>
  <c r="N2547" i="4" s="1"/>
  <c r="S2546" i="4"/>
  <c r="G2547" i="4" s="1"/>
  <c r="X2547" i="4" l="1"/>
  <c r="H2547" i="4"/>
  <c r="R2546" i="4"/>
  <c r="V2546" i="4" s="1"/>
  <c r="J2547" i="4" s="1"/>
  <c r="Y2547" i="4" s="1"/>
  <c r="U2546" i="4"/>
  <c r="I2547" i="4" s="1"/>
  <c r="K2547" i="4" s="1"/>
  <c r="L2547" i="4" l="1"/>
  <c r="M2547" i="4" s="1"/>
  <c r="O2547" i="4" s="1"/>
  <c r="S2547" i="4" s="1"/>
  <c r="Q2547" i="4" l="1"/>
  <c r="T2547" i="4" s="1"/>
  <c r="F2548" i="4" s="1"/>
  <c r="N2548" i="4" s="1"/>
  <c r="G2548" i="4"/>
  <c r="H2548" i="4" l="1"/>
  <c r="R2547" i="4"/>
  <c r="X2548" i="4"/>
  <c r="V2547" i="4" l="1"/>
  <c r="J2548" i="4" s="1"/>
  <c r="Y2548" i="4" s="1"/>
  <c r="U2547" i="4"/>
  <c r="I2548" i="4" s="1"/>
  <c r="K2548" i="4" s="1"/>
  <c r="L2548" i="4" l="1"/>
  <c r="M2548" i="4" s="1"/>
  <c r="O2548" i="4" s="1"/>
  <c r="S2548" i="4" s="1"/>
  <c r="Q2548" i="4" l="1"/>
  <c r="T2548" i="4" s="1"/>
  <c r="F2549" i="4" s="1"/>
  <c r="N2549" i="4" s="1"/>
  <c r="G2549" i="4"/>
  <c r="H2549" i="4" l="1"/>
  <c r="R2548" i="4"/>
  <c r="X2549" i="4"/>
  <c r="V2548" i="4" l="1"/>
  <c r="J2549" i="4" s="1"/>
  <c r="Y2549" i="4" s="1"/>
  <c r="U2548" i="4"/>
  <c r="I2549" i="4" s="1"/>
  <c r="K2549" i="4" s="1"/>
  <c r="L2549" i="4" l="1"/>
  <c r="M2549" i="4" s="1"/>
  <c r="O2549" i="4" s="1"/>
  <c r="S2549" i="4" s="1"/>
  <c r="Q2549" i="4" l="1"/>
  <c r="T2549" i="4" s="1"/>
  <c r="F2550" i="4" s="1"/>
  <c r="N2550" i="4" s="1"/>
  <c r="G2550" i="4"/>
  <c r="H2550" i="4" l="1"/>
  <c r="R2549" i="4"/>
  <c r="X2550" i="4"/>
  <c r="V2549" i="4" l="1"/>
  <c r="J2550" i="4" s="1"/>
  <c r="Y2550" i="4" s="1"/>
  <c r="U2549" i="4"/>
  <c r="I2550" i="4" s="1"/>
  <c r="K2550" i="4" s="1"/>
  <c r="L2550" i="4" l="1"/>
  <c r="M2550" i="4" l="1"/>
  <c r="O2550" i="4" s="1"/>
  <c r="S2550" i="4" s="1"/>
  <c r="Q2550" i="4" l="1"/>
  <c r="T2550" i="4" s="1"/>
  <c r="F2551" i="4" s="1"/>
  <c r="N2551" i="4" s="1"/>
  <c r="G2551" i="4"/>
  <c r="H2551" i="4" l="1"/>
  <c r="R2550" i="4"/>
  <c r="X2551" i="4"/>
  <c r="V2550" i="4" l="1"/>
  <c r="J2551" i="4" s="1"/>
  <c r="Y2551" i="4" s="1"/>
  <c r="U2550" i="4"/>
  <c r="I2551" i="4" s="1"/>
  <c r="K2551" i="4" s="1"/>
  <c r="L2551" i="4" l="1"/>
  <c r="M2551" i="4" s="1"/>
  <c r="O2551" i="4" s="1"/>
  <c r="S2551" i="4" s="1"/>
  <c r="Q2551" i="4" l="1"/>
  <c r="T2551" i="4" s="1"/>
  <c r="F2552" i="4" s="1"/>
  <c r="N2552" i="4" s="1"/>
  <c r="G2552" i="4"/>
  <c r="H2552" i="4" l="1"/>
  <c r="R2551" i="4"/>
  <c r="X2552" i="4"/>
  <c r="V2551" i="4" l="1"/>
  <c r="J2552" i="4" s="1"/>
  <c r="Y2552" i="4" s="1"/>
  <c r="U2551" i="4"/>
  <c r="I2552" i="4" s="1"/>
  <c r="K2552" i="4" s="1"/>
  <c r="L2552" i="4" l="1"/>
  <c r="M2552" i="4" l="1"/>
  <c r="O2552" i="4" s="1"/>
  <c r="S2552" i="4" s="1"/>
  <c r="Q2552" i="4" l="1"/>
  <c r="T2552" i="4" s="1"/>
  <c r="F2553" i="4" s="1"/>
  <c r="N2553" i="4" s="1"/>
  <c r="G2553" i="4"/>
  <c r="H2553" i="4" l="1"/>
  <c r="X2553" i="4"/>
  <c r="R2552" i="4"/>
  <c r="V2552" i="4" l="1"/>
  <c r="J2553" i="4" s="1"/>
  <c r="Y2553" i="4" s="1"/>
  <c r="U2552" i="4"/>
  <c r="I2553" i="4" s="1"/>
  <c r="K2553" i="4" s="1"/>
  <c r="L2553" i="4" l="1"/>
  <c r="M2553" i="4" s="1"/>
  <c r="O2553" i="4" s="1"/>
  <c r="S2553" i="4" s="1"/>
  <c r="Q2553" i="4" l="1"/>
  <c r="T2553" i="4" s="1"/>
  <c r="F2554" i="4" s="1"/>
  <c r="N2554" i="4" s="1"/>
  <c r="G2554" i="4"/>
  <c r="H2554" i="4" l="1"/>
  <c r="R2553" i="4"/>
  <c r="X2554" i="4"/>
  <c r="V2553" i="4" l="1"/>
  <c r="J2554" i="4" s="1"/>
  <c r="Y2554" i="4" s="1"/>
  <c r="U2553" i="4"/>
  <c r="I2554" i="4" s="1"/>
  <c r="K2554" i="4" s="1"/>
  <c r="L2554" i="4" l="1"/>
  <c r="M2554" i="4" l="1"/>
  <c r="O2554" i="4" s="1"/>
  <c r="S2554" i="4" s="1"/>
  <c r="Q2554" i="4" l="1"/>
  <c r="T2554" i="4" s="1"/>
  <c r="F2555" i="4" s="1"/>
  <c r="N2555" i="4" s="1"/>
  <c r="G2555" i="4"/>
  <c r="H2555" i="4" l="1"/>
  <c r="R2554" i="4"/>
  <c r="X2555" i="4"/>
  <c r="V2554" i="4" l="1"/>
  <c r="J2555" i="4" s="1"/>
  <c r="Y2555" i="4" s="1"/>
  <c r="U2554" i="4"/>
  <c r="I2555" i="4" s="1"/>
  <c r="K2555" i="4" s="1"/>
  <c r="L2555" i="4" l="1"/>
  <c r="M2555" i="4" s="1"/>
  <c r="O2555" i="4" s="1"/>
  <c r="S2555" i="4" s="1"/>
  <c r="Q2555" i="4" l="1"/>
  <c r="T2555" i="4" s="1"/>
  <c r="F2556" i="4" s="1"/>
  <c r="N2556" i="4" s="1"/>
  <c r="G2556" i="4"/>
  <c r="H2556" i="4" l="1"/>
  <c r="R2555" i="4"/>
  <c r="X2556" i="4"/>
  <c r="V2555" i="4" l="1"/>
  <c r="J2556" i="4" s="1"/>
  <c r="U2555" i="4"/>
  <c r="I2556" i="4" s="1"/>
  <c r="K2556" i="4" s="1"/>
  <c r="L2556" i="4" l="1"/>
  <c r="Y2556" i="4"/>
  <c r="M2556" i="4" l="1"/>
  <c r="O2556" i="4" s="1"/>
  <c r="S2556" i="4" s="1"/>
  <c r="Q2556" i="4" l="1"/>
  <c r="T2556" i="4" s="1"/>
  <c r="F2557" i="4" s="1"/>
  <c r="N2557" i="4" s="1"/>
  <c r="G2557" i="4"/>
  <c r="H2557" i="4" l="1"/>
  <c r="R2556" i="4"/>
  <c r="V2556" i="4" s="1"/>
  <c r="J2557" i="4" s="1"/>
  <c r="Y2557" i="4" s="1"/>
  <c r="U2556" i="4"/>
  <c r="I2557" i="4" s="1"/>
  <c r="K2557" i="4" s="1"/>
  <c r="X2557" i="4"/>
  <c r="L2557" i="4" l="1"/>
  <c r="M2557" i="4" s="1"/>
  <c r="O2557" i="4" s="1"/>
  <c r="S2557" i="4" s="1"/>
  <c r="G2558" i="4" l="1"/>
  <c r="Q2557" i="4"/>
  <c r="T2557" i="4" s="1"/>
  <c r="F2558" i="4" s="1"/>
  <c r="N2558" i="4" s="1"/>
  <c r="H2558" i="4" l="1"/>
  <c r="X2558" i="4"/>
  <c r="R2557" i="4"/>
  <c r="V2557" i="4" l="1"/>
  <c r="J2558" i="4" s="1"/>
  <c r="Y2558" i="4" s="1"/>
  <c r="U2557" i="4"/>
  <c r="I2558" i="4" s="1"/>
  <c r="K2558" i="4" s="1"/>
  <c r="L2558" i="4" l="1"/>
  <c r="M2558" i="4" s="1"/>
  <c r="O2558" i="4" s="1"/>
  <c r="S2558" i="4" s="1"/>
  <c r="Q2558" i="4" l="1"/>
  <c r="T2558" i="4" s="1"/>
  <c r="F2559" i="4" s="1"/>
  <c r="N2559" i="4" s="1"/>
  <c r="G2559" i="4"/>
  <c r="H2559" i="4" l="1"/>
  <c r="R2558" i="4"/>
  <c r="X2559" i="4"/>
  <c r="V2558" i="4" l="1"/>
  <c r="J2559" i="4" s="1"/>
  <c r="Y2559" i="4" s="1"/>
  <c r="U2558" i="4"/>
  <c r="I2559" i="4" s="1"/>
  <c r="K2559" i="4" s="1"/>
  <c r="L2559" i="4" l="1"/>
  <c r="M2559" i="4" l="1"/>
  <c r="O2559" i="4" s="1"/>
  <c r="Q2559" i="4" l="1"/>
  <c r="T2559" i="4" s="1"/>
  <c r="F2560" i="4" s="1"/>
  <c r="N2560" i="4" s="1"/>
  <c r="S2559" i="4"/>
  <c r="G2560" i="4" s="1"/>
  <c r="R2559" i="4" l="1"/>
  <c r="V2559" i="4" s="1"/>
  <c r="J2560" i="4" s="1"/>
  <c r="Y2560" i="4" s="1"/>
  <c r="X2560" i="4"/>
  <c r="H2560" i="4"/>
  <c r="U2559" i="4"/>
  <c r="I2560" i="4" s="1"/>
  <c r="K2560" i="4" s="1"/>
  <c r="L2560" i="4" l="1"/>
  <c r="M2560" i="4" l="1"/>
  <c r="O2560" i="4" s="1"/>
  <c r="Q2560" i="4" l="1"/>
  <c r="T2560" i="4" s="1"/>
  <c r="F2561" i="4" s="1"/>
  <c r="N2561" i="4" s="1"/>
  <c r="S2560" i="4"/>
  <c r="G2561" i="4" s="1"/>
  <c r="H2561" i="4" l="1"/>
  <c r="R2560" i="4"/>
  <c r="V2560" i="4" s="1"/>
  <c r="J2561" i="4" s="1"/>
  <c r="Y2561" i="4" s="1"/>
  <c r="X2561" i="4"/>
  <c r="U2560" i="4"/>
  <c r="I2561" i="4" s="1"/>
  <c r="K2561" i="4" s="1"/>
  <c r="L2561" i="4" l="1"/>
  <c r="M2561" i="4" l="1"/>
  <c r="O2561" i="4" s="1"/>
  <c r="Q2561" i="4" l="1"/>
  <c r="T2561" i="4" s="1"/>
  <c r="F2562" i="4" s="1"/>
  <c r="N2562" i="4" s="1"/>
  <c r="S2561" i="4"/>
  <c r="G2562" i="4" s="1"/>
  <c r="X2562" i="4" l="1"/>
  <c r="R2561" i="4"/>
  <c r="U2561" i="4" s="1"/>
  <c r="I2562" i="4" s="1"/>
  <c r="K2562" i="4" s="1"/>
  <c r="H2562" i="4"/>
  <c r="V2561" i="4" l="1"/>
  <c r="J2562" i="4" s="1"/>
  <c r="Y2562" i="4" s="1"/>
  <c r="L2562" i="4"/>
  <c r="M2562" i="4" s="1"/>
  <c r="O2562" i="4" s="1"/>
  <c r="S2562" i="4" l="1"/>
  <c r="G2563" i="4" s="1"/>
  <c r="Q2562" i="4"/>
  <c r="T2562" i="4" s="1"/>
  <c r="F2563" i="4" s="1"/>
  <c r="N2563" i="4" s="1"/>
  <c r="H2563" i="4" l="1"/>
  <c r="X2563" i="4"/>
  <c r="R2562" i="4"/>
  <c r="V2562" i="4" s="1"/>
  <c r="J2563" i="4" s="1"/>
  <c r="Y2563" i="4" s="1"/>
  <c r="U2562" i="4"/>
  <c r="I2563" i="4" s="1"/>
  <c r="K2563" i="4" s="1"/>
  <c r="L2563" i="4" l="1"/>
  <c r="M2563" i="4" l="1"/>
  <c r="O2563" i="4" s="1"/>
  <c r="Q2563" i="4" l="1"/>
  <c r="T2563" i="4" s="1"/>
  <c r="F2564" i="4" s="1"/>
  <c r="N2564" i="4" s="1"/>
  <c r="S2563" i="4"/>
  <c r="G2564" i="4" s="1"/>
  <c r="X2564" i="4" l="1"/>
  <c r="R2563" i="4"/>
  <c r="V2563" i="4" s="1"/>
  <c r="J2564" i="4" s="1"/>
  <c r="Y2564" i="4" s="1"/>
  <c r="H2564" i="4"/>
  <c r="U2563" i="4"/>
  <c r="I2564" i="4" s="1"/>
  <c r="K2564" i="4" s="1"/>
  <c r="L2564" i="4" l="1"/>
  <c r="M2564" i="4" s="1"/>
  <c r="O2564" i="4" s="1"/>
  <c r="S2564" i="4" s="1"/>
  <c r="Q2564" i="4" l="1"/>
  <c r="T2564" i="4" s="1"/>
  <c r="F2565" i="4" s="1"/>
  <c r="N2565" i="4" s="1"/>
  <c r="G2565" i="4"/>
  <c r="H2565" i="4" l="1"/>
  <c r="R2564" i="4"/>
  <c r="X2565" i="4"/>
  <c r="V2564" i="4" l="1"/>
  <c r="J2565" i="4" s="1"/>
  <c r="Y2565" i="4" s="1"/>
  <c r="U2564" i="4"/>
  <c r="I2565" i="4" s="1"/>
  <c r="K2565" i="4" s="1"/>
  <c r="L2565" i="4" l="1"/>
  <c r="M2565" i="4" l="1"/>
  <c r="O2565" i="4" s="1"/>
  <c r="S2565" i="4" s="1"/>
  <c r="Q2565" i="4" l="1"/>
  <c r="T2565" i="4" s="1"/>
  <c r="F2566" i="4" s="1"/>
  <c r="N2566" i="4" s="1"/>
  <c r="G2566" i="4"/>
  <c r="H2566" i="4" l="1"/>
  <c r="R2565" i="4"/>
  <c r="X2566" i="4"/>
  <c r="V2565" i="4" l="1"/>
  <c r="J2566" i="4" s="1"/>
  <c r="Y2566" i="4" s="1"/>
  <c r="U2565" i="4"/>
  <c r="I2566" i="4" s="1"/>
  <c r="K2566" i="4" s="1"/>
  <c r="L2566" i="4" l="1"/>
  <c r="M2566" i="4" s="1"/>
  <c r="O2566" i="4" s="1"/>
  <c r="S2566" i="4" s="1"/>
  <c r="Q2566" i="4" l="1"/>
  <c r="T2566" i="4" s="1"/>
  <c r="F2567" i="4" s="1"/>
  <c r="N2567" i="4" s="1"/>
  <c r="G2567" i="4"/>
  <c r="H2567" i="4" l="1"/>
  <c r="R2566" i="4"/>
  <c r="X2567" i="4"/>
  <c r="V2566" i="4" l="1"/>
  <c r="J2567" i="4" s="1"/>
  <c r="Y2567" i="4" s="1"/>
  <c r="U2566" i="4"/>
  <c r="I2567" i="4" s="1"/>
  <c r="K2567" i="4" s="1"/>
  <c r="L2567" i="4" l="1"/>
  <c r="M2567" i="4" l="1"/>
  <c r="O2567" i="4" s="1"/>
  <c r="S2567" i="4" l="1"/>
  <c r="G2568" i="4" s="1"/>
  <c r="Q2567" i="4"/>
  <c r="T2567" i="4" s="1"/>
  <c r="F2568" i="4" s="1"/>
  <c r="N2568" i="4" s="1"/>
  <c r="H2568" i="4" l="1"/>
  <c r="X2568" i="4"/>
  <c r="R2567" i="4"/>
  <c r="V2567" i="4" s="1"/>
  <c r="J2568" i="4" s="1"/>
  <c r="Y2568" i="4" s="1"/>
  <c r="U2567" i="4"/>
  <c r="I2568" i="4" s="1"/>
  <c r="K2568" i="4" s="1"/>
  <c r="L2568" i="4" l="1"/>
  <c r="M2568" i="4" l="1"/>
  <c r="O2568" i="4" s="1"/>
  <c r="Q2568" i="4" l="1"/>
  <c r="T2568" i="4" s="1"/>
  <c r="F2569" i="4" s="1"/>
  <c r="N2569" i="4" s="1"/>
  <c r="S2568" i="4"/>
  <c r="G2569" i="4" s="1"/>
  <c r="X2569" i="4" l="1"/>
  <c r="R2568" i="4"/>
  <c r="U2568" i="4" s="1"/>
  <c r="I2569" i="4" s="1"/>
  <c r="K2569" i="4" s="1"/>
  <c r="H2569" i="4"/>
  <c r="V2568" i="4" l="1"/>
  <c r="J2569" i="4" s="1"/>
  <c r="Y2569" i="4" s="1"/>
  <c r="L2569" i="4"/>
  <c r="M2569" i="4" s="1"/>
  <c r="O2569" i="4" s="1"/>
  <c r="S2569" i="4" s="1"/>
  <c r="Q2569" i="4" l="1"/>
  <c r="T2569" i="4" s="1"/>
  <c r="F2570" i="4" s="1"/>
  <c r="N2570" i="4" s="1"/>
  <c r="G2570" i="4"/>
  <c r="H2570" i="4" l="1"/>
  <c r="R2569" i="4"/>
  <c r="X2570" i="4"/>
  <c r="V2569" i="4" l="1"/>
  <c r="J2570" i="4" s="1"/>
  <c r="Y2570" i="4" s="1"/>
  <c r="U2569" i="4"/>
  <c r="I2570" i="4" s="1"/>
  <c r="K2570" i="4" s="1"/>
  <c r="L2570" i="4" l="1"/>
  <c r="M2570" i="4" l="1"/>
  <c r="O2570" i="4" s="1"/>
  <c r="Q2570" i="4" l="1"/>
  <c r="T2570" i="4" s="1"/>
  <c r="F2571" i="4" s="1"/>
  <c r="N2571" i="4" s="1"/>
  <c r="S2570" i="4"/>
  <c r="G2571" i="4" s="1"/>
  <c r="H2571" i="4" l="1"/>
  <c r="X2571" i="4"/>
  <c r="R2570" i="4"/>
  <c r="V2570" i="4" s="1"/>
  <c r="J2571" i="4" s="1"/>
  <c r="Y2571" i="4" s="1"/>
  <c r="U2570" i="4"/>
  <c r="I2571" i="4" s="1"/>
  <c r="K2571" i="4" s="1"/>
  <c r="L2571" i="4" l="1"/>
  <c r="M2571" i="4" l="1"/>
  <c r="O2571" i="4" s="1"/>
  <c r="Q2571" i="4" l="1"/>
  <c r="T2571" i="4" s="1"/>
  <c r="F2572" i="4" s="1"/>
  <c r="N2572" i="4" s="1"/>
  <c r="S2571" i="4"/>
  <c r="G2572" i="4" s="1"/>
  <c r="X2572" i="4" l="1"/>
  <c r="H2572" i="4"/>
  <c r="R2571" i="4"/>
  <c r="V2571" i="4" s="1"/>
  <c r="J2572" i="4" s="1"/>
  <c r="Y2572" i="4" s="1"/>
  <c r="U2571" i="4"/>
  <c r="I2572" i="4" s="1"/>
  <c r="K2572" i="4" s="1"/>
  <c r="L2572" i="4" l="1"/>
  <c r="M2572" i="4" l="1"/>
  <c r="O2572" i="4" s="1"/>
  <c r="Q2572" i="4" l="1"/>
  <c r="T2572" i="4" s="1"/>
  <c r="F2573" i="4" s="1"/>
  <c r="N2573" i="4" s="1"/>
  <c r="S2572" i="4"/>
  <c r="G2573" i="4" s="1"/>
  <c r="H2573" i="4" l="1"/>
  <c r="R2572" i="4"/>
  <c r="V2572" i="4" s="1"/>
  <c r="J2573" i="4" s="1"/>
  <c r="Y2573" i="4" s="1"/>
  <c r="X2573" i="4"/>
  <c r="U2572" i="4"/>
  <c r="I2573" i="4" s="1"/>
  <c r="K2573" i="4" s="1"/>
  <c r="L2573" i="4" l="1"/>
  <c r="M2573" i="4" l="1"/>
  <c r="O2573" i="4" s="1"/>
  <c r="S2573" i="4" s="1"/>
  <c r="Q2573" i="4" l="1"/>
  <c r="T2573" i="4" s="1"/>
  <c r="F2574" i="4" s="1"/>
  <c r="N2574" i="4" s="1"/>
  <c r="G2574" i="4"/>
  <c r="H2574" i="4" l="1"/>
  <c r="R2573" i="4"/>
  <c r="V2573" i="4" s="1"/>
  <c r="J2574" i="4" s="1"/>
  <c r="Y2574" i="4" s="1"/>
  <c r="U2573" i="4"/>
  <c r="I2574" i="4" s="1"/>
  <c r="K2574" i="4" s="1"/>
  <c r="X2574" i="4"/>
  <c r="L2574" i="4" l="1"/>
  <c r="M2574" i="4" l="1"/>
  <c r="O2574" i="4" s="1"/>
  <c r="Q2574" i="4" l="1"/>
  <c r="T2574" i="4" s="1"/>
  <c r="F2575" i="4" s="1"/>
  <c r="N2575" i="4" s="1"/>
  <c r="S2574" i="4"/>
  <c r="G2575" i="4" s="1"/>
  <c r="X2575" i="4" l="1"/>
  <c r="R2574" i="4"/>
  <c r="V2574" i="4" s="1"/>
  <c r="J2575" i="4" s="1"/>
  <c r="Y2575" i="4" s="1"/>
  <c r="H2575" i="4"/>
  <c r="U2574" i="4"/>
  <c r="I2575" i="4" s="1"/>
  <c r="K2575" i="4" s="1"/>
  <c r="L2575" i="4" l="1"/>
  <c r="M2575" i="4" s="1"/>
  <c r="O2575" i="4" s="1"/>
  <c r="S2575" i="4" s="1"/>
  <c r="Q2575" i="4" l="1"/>
  <c r="T2575" i="4" s="1"/>
  <c r="F2576" i="4" s="1"/>
  <c r="N2576" i="4" s="1"/>
  <c r="G2576" i="4"/>
  <c r="H2576" i="4" l="1"/>
  <c r="R2575" i="4"/>
  <c r="X2576" i="4"/>
  <c r="V2575" i="4" l="1"/>
  <c r="J2576" i="4" s="1"/>
  <c r="Y2576" i="4" s="1"/>
  <c r="U2575" i="4"/>
  <c r="I2576" i="4" s="1"/>
  <c r="K2576" i="4" s="1"/>
  <c r="L2576" i="4" l="1"/>
  <c r="M2576" i="4" s="1"/>
  <c r="O2576" i="4" s="1"/>
  <c r="S2576" i="4" s="1"/>
  <c r="Q2576" i="4" l="1"/>
  <c r="T2576" i="4" s="1"/>
  <c r="F2577" i="4" s="1"/>
  <c r="N2577" i="4" s="1"/>
  <c r="G2577" i="4"/>
  <c r="H2577" i="4" l="1"/>
  <c r="R2576" i="4"/>
  <c r="X2577" i="4"/>
  <c r="V2576" i="4" l="1"/>
  <c r="J2577" i="4" s="1"/>
  <c r="Y2577" i="4" s="1"/>
  <c r="U2576" i="4"/>
  <c r="I2577" i="4" s="1"/>
  <c r="K2577" i="4" s="1"/>
  <c r="L2577" i="4" l="1"/>
  <c r="M2577" i="4" s="1"/>
  <c r="O2577" i="4" s="1"/>
  <c r="S2577" i="4" s="1"/>
  <c r="Q2577" i="4" l="1"/>
  <c r="T2577" i="4" s="1"/>
  <c r="F2578" i="4" s="1"/>
  <c r="N2578" i="4" s="1"/>
  <c r="G2578" i="4"/>
  <c r="H2578" i="4" l="1"/>
  <c r="R2577" i="4"/>
  <c r="X2578" i="4"/>
  <c r="V2577" i="4" l="1"/>
  <c r="J2578" i="4" s="1"/>
  <c r="Y2578" i="4" s="1"/>
  <c r="U2577" i="4"/>
  <c r="I2578" i="4" s="1"/>
  <c r="K2578" i="4" s="1"/>
  <c r="L2578" i="4" l="1"/>
  <c r="M2578" i="4" s="1"/>
  <c r="O2578" i="4" s="1"/>
  <c r="S2578" i="4" s="1"/>
  <c r="G2579" i="4" l="1"/>
  <c r="Q2578" i="4"/>
  <c r="T2578" i="4" s="1"/>
  <c r="F2579" i="4" s="1"/>
  <c r="N2579" i="4" s="1"/>
  <c r="H2579" i="4" l="1"/>
  <c r="R2578" i="4"/>
  <c r="X2579" i="4"/>
  <c r="V2578" i="4" l="1"/>
  <c r="J2579" i="4" s="1"/>
  <c r="Y2579" i="4" s="1"/>
  <c r="U2578" i="4"/>
  <c r="I2579" i="4" s="1"/>
  <c r="K2579" i="4" s="1"/>
  <c r="L2579" i="4" l="1"/>
  <c r="M2579" i="4" s="1"/>
  <c r="O2579" i="4" s="1"/>
  <c r="S2579" i="4" s="1"/>
  <c r="Q2579" i="4" l="1"/>
  <c r="T2579" i="4" s="1"/>
  <c r="F2580" i="4" s="1"/>
  <c r="N2580" i="4" s="1"/>
  <c r="G2580" i="4"/>
  <c r="H2580" i="4" l="1"/>
  <c r="R2579" i="4"/>
  <c r="U2579" i="4" s="1"/>
  <c r="I2580" i="4" s="1"/>
  <c r="K2580" i="4" s="1"/>
  <c r="X2580" i="4"/>
  <c r="V2579" i="4" l="1"/>
  <c r="J2580" i="4" s="1"/>
  <c r="Y2580" i="4" s="1"/>
  <c r="L2580" i="4"/>
  <c r="M2580" i="4" l="1"/>
  <c r="O2580" i="4" s="1"/>
  <c r="Q2580" i="4" l="1"/>
  <c r="T2580" i="4" s="1"/>
  <c r="F2581" i="4" s="1"/>
  <c r="N2581" i="4" s="1"/>
  <c r="S2580" i="4"/>
  <c r="G2581" i="4" s="1"/>
  <c r="H2581" i="4" l="1"/>
  <c r="R2580" i="4"/>
  <c r="V2580" i="4" s="1"/>
  <c r="J2581" i="4" s="1"/>
  <c r="Y2581" i="4" s="1"/>
  <c r="X2581" i="4"/>
  <c r="U2580" i="4"/>
  <c r="I2581" i="4" s="1"/>
  <c r="K2581" i="4" s="1"/>
  <c r="L2581" i="4" l="1"/>
  <c r="M2581" i="4" s="1"/>
  <c r="O2581" i="4" s="1"/>
  <c r="S2581" i="4" s="1"/>
  <c r="Q2581" i="4" l="1"/>
  <c r="T2581" i="4" s="1"/>
  <c r="F2582" i="4" s="1"/>
  <c r="N2582" i="4" s="1"/>
  <c r="G2582" i="4"/>
  <c r="H2582" i="4" l="1"/>
  <c r="R2581" i="4"/>
  <c r="X2582" i="4"/>
  <c r="V2581" i="4" l="1"/>
  <c r="J2582" i="4" s="1"/>
  <c r="Y2582" i="4" s="1"/>
  <c r="U2581" i="4"/>
  <c r="I2582" i="4" s="1"/>
  <c r="K2582" i="4" s="1"/>
  <c r="L2582" i="4" l="1"/>
  <c r="M2582" i="4" s="1"/>
  <c r="O2582" i="4" s="1"/>
  <c r="S2582" i="4" s="1"/>
  <c r="G2583" i="4" l="1"/>
  <c r="Q2582" i="4"/>
  <c r="T2582" i="4" s="1"/>
  <c r="F2583" i="4" s="1"/>
  <c r="N2583" i="4" s="1"/>
  <c r="H2583" i="4" l="1"/>
  <c r="R2582" i="4"/>
  <c r="X2583" i="4"/>
  <c r="V2582" i="4" l="1"/>
  <c r="J2583" i="4" s="1"/>
  <c r="Y2583" i="4" s="1"/>
  <c r="U2582" i="4"/>
  <c r="I2583" i="4" s="1"/>
  <c r="K2583" i="4" s="1"/>
  <c r="L2583" i="4" l="1"/>
  <c r="M2583" i="4" l="1"/>
  <c r="O2583" i="4" s="1"/>
  <c r="Q2583" i="4" l="1"/>
  <c r="T2583" i="4" s="1"/>
  <c r="F2584" i="4" s="1"/>
  <c r="N2584" i="4" s="1"/>
  <c r="S2583" i="4"/>
  <c r="G2584" i="4" s="1"/>
  <c r="X2584" i="4" l="1"/>
  <c r="H2584" i="4"/>
  <c r="R2583" i="4"/>
  <c r="V2583" i="4" s="1"/>
  <c r="J2584" i="4" s="1"/>
  <c r="Y2584" i="4" s="1"/>
  <c r="U2583" i="4"/>
  <c r="I2584" i="4" s="1"/>
  <c r="K2584" i="4" s="1"/>
  <c r="L2584" i="4" l="1"/>
  <c r="M2584" i="4" l="1"/>
  <c r="O2584" i="4" s="1"/>
  <c r="Q2584" i="4" l="1"/>
  <c r="T2584" i="4" s="1"/>
  <c r="F2585" i="4" s="1"/>
  <c r="N2585" i="4" s="1"/>
  <c r="S2584" i="4"/>
  <c r="G2585" i="4" s="1"/>
  <c r="X2585" i="4" l="1"/>
  <c r="R2584" i="4"/>
  <c r="V2584" i="4" s="1"/>
  <c r="J2585" i="4" s="1"/>
  <c r="Y2585" i="4" s="1"/>
  <c r="H2585" i="4"/>
  <c r="U2584" i="4"/>
  <c r="I2585" i="4" s="1"/>
  <c r="K2585" i="4" s="1"/>
  <c r="L2585" i="4" l="1"/>
  <c r="M2585" i="4" l="1"/>
  <c r="O2585" i="4" s="1"/>
  <c r="Q2585" i="4" l="1"/>
  <c r="T2585" i="4" s="1"/>
  <c r="F2586" i="4" s="1"/>
  <c r="N2586" i="4" s="1"/>
  <c r="S2585" i="4"/>
  <c r="G2586" i="4" s="1"/>
  <c r="R2585" i="4" l="1"/>
  <c r="V2585" i="4" s="1"/>
  <c r="J2586" i="4" s="1"/>
  <c r="Y2586" i="4" s="1"/>
  <c r="H2586" i="4"/>
  <c r="X2586" i="4"/>
  <c r="U2585" i="4"/>
  <c r="I2586" i="4" s="1"/>
  <c r="K2586" i="4" s="1"/>
  <c r="L2586" i="4" l="1"/>
  <c r="M2586" i="4" l="1"/>
  <c r="O2586" i="4" s="1"/>
  <c r="Q2586" i="4" l="1"/>
  <c r="T2586" i="4" s="1"/>
  <c r="F2587" i="4" s="1"/>
  <c r="N2587" i="4" s="1"/>
  <c r="S2586" i="4"/>
  <c r="G2587" i="4" s="1"/>
  <c r="U2586" i="4"/>
  <c r="I2587" i="4" s="1"/>
  <c r="K2587" i="4" l="1"/>
  <c r="X2587" i="4"/>
  <c r="R2586" i="4"/>
  <c r="V2586" i="4" s="1"/>
  <c r="J2587" i="4" s="1"/>
  <c r="Y2587" i="4" s="1"/>
  <c r="H2587" i="4"/>
  <c r="L2587" i="4"/>
  <c r="M2587" i="4" l="1"/>
  <c r="O2587" i="4" s="1"/>
  <c r="S2587" i="4" s="1"/>
  <c r="Q2587" i="4" l="1"/>
  <c r="T2587" i="4" s="1"/>
  <c r="F2588" i="4" s="1"/>
  <c r="N2588" i="4" s="1"/>
  <c r="G2588" i="4"/>
  <c r="H2588" i="4" l="1"/>
  <c r="R2587" i="4"/>
  <c r="X2588" i="4"/>
  <c r="V2587" i="4" l="1"/>
  <c r="J2588" i="4" s="1"/>
  <c r="Y2588" i="4" s="1"/>
  <c r="U2587" i="4"/>
  <c r="I2588" i="4" s="1"/>
  <c r="K2588" i="4" s="1"/>
  <c r="L2588" i="4" l="1"/>
  <c r="M2588" i="4" s="1"/>
  <c r="O2588" i="4" s="1"/>
  <c r="S2588" i="4" s="1"/>
  <c r="Q2588" i="4" l="1"/>
  <c r="T2588" i="4" s="1"/>
  <c r="F2589" i="4" s="1"/>
  <c r="N2589" i="4" s="1"/>
  <c r="G2589" i="4"/>
  <c r="H2589" i="4" l="1"/>
  <c r="R2588" i="4"/>
  <c r="X2589" i="4"/>
  <c r="V2588" i="4" l="1"/>
  <c r="J2589" i="4" s="1"/>
  <c r="Y2589" i="4" s="1"/>
  <c r="U2588" i="4"/>
  <c r="I2589" i="4" s="1"/>
  <c r="K2589" i="4" s="1"/>
  <c r="L2589" i="4" l="1"/>
  <c r="M2589" i="4" l="1"/>
  <c r="O2589" i="4" s="1"/>
  <c r="Q2589" i="4" l="1"/>
  <c r="T2589" i="4" s="1"/>
  <c r="F2590" i="4" s="1"/>
  <c r="N2590" i="4" s="1"/>
  <c r="S2589" i="4"/>
  <c r="G2590" i="4" s="1"/>
  <c r="X2590" i="4" l="1"/>
  <c r="R2589" i="4"/>
  <c r="V2589" i="4" s="1"/>
  <c r="J2590" i="4" s="1"/>
  <c r="Y2590" i="4" s="1"/>
  <c r="H2590" i="4"/>
  <c r="U2589" i="4"/>
  <c r="I2590" i="4" s="1"/>
  <c r="K2590" i="4" s="1"/>
  <c r="L2590" i="4" l="1"/>
  <c r="M2590" i="4" l="1"/>
  <c r="O2590" i="4" s="1"/>
  <c r="Q2590" i="4" l="1"/>
  <c r="T2590" i="4" s="1"/>
  <c r="F2591" i="4" s="1"/>
  <c r="N2591" i="4" s="1"/>
  <c r="S2590" i="4"/>
  <c r="G2591" i="4" s="1"/>
  <c r="X2591" i="4" l="1"/>
  <c r="R2590" i="4"/>
  <c r="U2590" i="4" s="1"/>
  <c r="I2591" i="4" s="1"/>
  <c r="K2591" i="4" s="1"/>
  <c r="H2591" i="4"/>
  <c r="V2590" i="4" l="1"/>
  <c r="J2591" i="4" s="1"/>
  <c r="Y2591" i="4" s="1"/>
  <c r="L2591" i="4"/>
  <c r="M2591" i="4" s="1"/>
  <c r="O2591" i="4" s="1"/>
  <c r="S2591" i="4" s="1"/>
  <c r="Q2591" i="4" l="1"/>
  <c r="T2591" i="4" s="1"/>
  <c r="F2592" i="4" s="1"/>
  <c r="N2592" i="4" s="1"/>
  <c r="G2592" i="4"/>
  <c r="H2592" i="4" l="1"/>
  <c r="R2591" i="4"/>
  <c r="U2591" i="4" s="1"/>
  <c r="I2592" i="4" s="1"/>
  <c r="K2592" i="4" s="1"/>
  <c r="X2592" i="4"/>
  <c r="V2591" i="4" l="1"/>
  <c r="J2592" i="4" s="1"/>
  <c r="Y2592" i="4" s="1"/>
  <c r="L2592" i="4"/>
  <c r="M2592" i="4" s="1"/>
  <c r="O2592" i="4" s="1"/>
  <c r="S2592" i="4" s="1"/>
  <c r="Q2592" i="4" l="1"/>
  <c r="T2592" i="4" s="1"/>
  <c r="F2593" i="4" s="1"/>
  <c r="N2593" i="4" s="1"/>
  <c r="G2593" i="4"/>
  <c r="H2593" i="4" l="1"/>
  <c r="R2592" i="4"/>
  <c r="X2593" i="4"/>
  <c r="V2592" i="4" l="1"/>
  <c r="J2593" i="4" s="1"/>
  <c r="Y2593" i="4" s="1"/>
  <c r="U2592" i="4"/>
  <c r="I2593" i="4" s="1"/>
  <c r="K2593" i="4" s="1"/>
  <c r="L2593" i="4" l="1"/>
  <c r="M2593" i="4" s="1"/>
  <c r="O2593" i="4" s="1"/>
  <c r="S2593" i="4" s="1"/>
  <c r="Q2593" i="4" l="1"/>
  <c r="T2593" i="4" s="1"/>
  <c r="F2594" i="4" s="1"/>
  <c r="N2594" i="4" s="1"/>
  <c r="G2594" i="4"/>
  <c r="H2594" i="4" l="1"/>
  <c r="R2593" i="4"/>
  <c r="X2594" i="4"/>
  <c r="V2593" i="4" l="1"/>
  <c r="J2594" i="4" s="1"/>
  <c r="Y2594" i="4" s="1"/>
  <c r="U2593" i="4"/>
  <c r="I2594" i="4" s="1"/>
  <c r="K2594" i="4" s="1"/>
  <c r="L2594" i="4" l="1"/>
  <c r="M2594" i="4" s="1"/>
  <c r="O2594" i="4" s="1"/>
  <c r="S2594" i="4" s="1"/>
  <c r="Q2594" i="4" l="1"/>
  <c r="T2594" i="4" s="1"/>
  <c r="F2595" i="4" s="1"/>
  <c r="N2595" i="4" s="1"/>
  <c r="G2595" i="4"/>
  <c r="H2595" i="4" l="1"/>
  <c r="R2594" i="4"/>
  <c r="X2595" i="4"/>
  <c r="V2594" i="4" l="1"/>
  <c r="J2595" i="4" s="1"/>
  <c r="Y2595" i="4" s="1"/>
  <c r="U2594" i="4"/>
  <c r="I2595" i="4" s="1"/>
  <c r="K2595" i="4" s="1"/>
  <c r="L2595" i="4" l="1"/>
  <c r="M2595" i="4" l="1"/>
  <c r="O2595" i="4" s="1"/>
  <c r="Q2595" i="4" l="1"/>
  <c r="T2595" i="4" s="1"/>
  <c r="F2596" i="4" s="1"/>
  <c r="N2596" i="4" s="1"/>
  <c r="S2595" i="4"/>
  <c r="G2596" i="4" s="1"/>
  <c r="X2596" i="4" l="1"/>
  <c r="R2595" i="4"/>
  <c r="V2595" i="4" s="1"/>
  <c r="J2596" i="4" s="1"/>
  <c r="Y2596" i="4" s="1"/>
  <c r="H2596" i="4"/>
  <c r="U2595" i="4"/>
  <c r="I2596" i="4" s="1"/>
  <c r="K2596" i="4" s="1"/>
  <c r="L2596" i="4" l="1"/>
  <c r="M2596" i="4" l="1"/>
  <c r="O2596" i="4" s="1"/>
  <c r="S2596" i="4" l="1"/>
  <c r="G2597" i="4" s="1"/>
  <c r="Q2596" i="4"/>
  <c r="T2596" i="4" s="1"/>
  <c r="F2597" i="4" s="1"/>
  <c r="N2597" i="4" s="1"/>
  <c r="H2597" i="4" l="1"/>
  <c r="R2596" i="4"/>
  <c r="V2596" i="4" s="1"/>
  <c r="J2597" i="4" s="1"/>
  <c r="Y2597" i="4" s="1"/>
  <c r="X2597" i="4"/>
  <c r="U2596" i="4"/>
  <c r="I2597" i="4" s="1"/>
  <c r="K2597" i="4" s="1"/>
  <c r="L2597" i="4" l="1"/>
  <c r="M2597" i="4" l="1"/>
  <c r="O2597" i="4" s="1"/>
  <c r="Q2597" i="4" l="1"/>
  <c r="T2597" i="4" s="1"/>
  <c r="F2598" i="4" s="1"/>
  <c r="N2598" i="4" s="1"/>
  <c r="S2597" i="4"/>
  <c r="G2598" i="4" s="1"/>
  <c r="X2598" i="4" l="1"/>
  <c r="R2597" i="4"/>
  <c r="V2597" i="4" s="1"/>
  <c r="J2598" i="4" s="1"/>
  <c r="Y2598" i="4" s="1"/>
  <c r="H2598" i="4"/>
  <c r="U2597" i="4"/>
  <c r="I2598" i="4" s="1"/>
  <c r="K2598" i="4" s="1"/>
  <c r="L2598" i="4" l="1"/>
  <c r="M2598" i="4" l="1"/>
  <c r="O2598" i="4" s="1"/>
  <c r="Q2598" i="4" l="1"/>
  <c r="T2598" i="4" s="1"/>
  <c r="F2599" i="4" s="1"/>
  <c r="N2599" i="4" s="1"/>
  <c r="S2598" i="4"/>
  <c r="G2599" i="4" s="1"/>
  <c r="R2598" i="4" l="1"/>
  <c r="V2598" i="4" s="1"/>
  <c r="J2599" i="4" s="1"/>
  <c r="Y2599" i="4" s="1"/>
  <c r="H2599" i="4"/>
  <c r="X2599" i="4"/>
  <c r="U2598" i="4"/>
  <c r="I2599" i="4" s="1"/>
  <c r="K2599" i="4" s="1"/>
  <c r="L2599" i="4" l="1"/>
  <c r="M2599" i="4" s="1"/>
  <c r="O2599" i="4" s="1"/>
  <c r="S2599" i="4" s="1"/>
  <c r="Q2599" i="4" l="1"/>
  <c r="T2599" i="4" s="1"/>
  <c r="F2600" i="4" s="1"/>
  <c r="N2600" i="4" s="1"/>
  <c r="G2600" i="4"/>
  <c r="H2600" i="4" l="1"/>
  <c r="R2599" i="4"/>
  <c r="X2600" i="4"/>
  <c r="V2599" i="4" l="1"/>
  <c r="J2600" i="4" s="1"/>
  <c r="Y2600" i="4" s="1"/>
  <c r="U2599" i="4"/>
  <c r="I2600" i="4" s="1"/>
  <c r="K2600" i="4" s="1"/>
  <c r="L2600" i="4" l="1"/>
  <c r="M2600" i="4" s="1"/>
  <c r="O2600" i="4" s="1"/>
  <c r="S2600" i="4" s="1"/>
  <c r="Q2600" i="4" l="1"/>
  <c r="T2600" i="4" s="1"/>
  <c r="F2601" i="4" s="1"/>
  <c r="N2601" i="4" s="1"/>
  <c r="G2601" i="4"/>
  <c r="H2601" i="4" l="1"/>
  <c r="R2600" i="4"/>
  <c r="X2601" i="4"/>
  <c r="V2600" i="4" l="1"/>
  <c r="J2601" i="4" s="1"/>
  <c r="Y2601" i="4" s="1"/>
  <c r="U2600" i="4"/>
  <c r="I2601" i="4" s="1"/>
  <c r="K2601" i="4" s="1"/>
  <c r="L2601" i="4" l="1"/>
  <c r="M2601" i="4" l="1"/>
  <c r="O2601" i="4" s="1"/>
  <c r="Q2601" i="4" l="1"/>
  <c r="T2601" i="4" s="1"/>
  <c r="F2602" i="4" s="1"/>
  <c r="N2602" i="4" s="1"/>
  <c r="S2601" i="4"/>
  <c r="G2602" i="4" s="1"/>
  <c r="R2601" i="4" l="1"/>
  <c r="V2601" i="4" s="1"/>
  <c r="J2602" i="4" s="1"/>
  <c r="Y2602" i="4" s="1"/>
  <c r="X2602" i="4"/>
  <c r="H2602" i="4"/>
  <c r="U2601" i="4"/>
  <c r="I2602" i="4" s="1"/>
  <c r="K2602" i="4" s="1"/>
  <c r="L2602" i="4" l="1"/>
  <c r="M2602" i="4" s="1"/>
  <c r="O2602" i="4" s="1"/>
  <c r="S2602" i="4" s="1"/>
  <c r="G2603" i="4" l="1"/>
  <c r="Q2602" i="4"/>
  <c r="T2602" i="4" s="1"/>
  <c r="F2603" i="4" s="1"/>
  <c r="N2603" i="4" s="1"/>
  <c r="H2603" i="4" l="1"/>
  <c r="R2602" i="4"/>
  <c r="V2602" i="4" s="1"/>
  <c r="J2603" i="4" s="1"/>
  <c r="Y2603" i="4" s="1"/>
  <c r="X2603" i="4"/>
  <c r="U2602" i="4"/>
  <c r="I2603" i="4" s="1"/>
  <c r="K2603" i="4" s="1"/>
  <c r="L2603" i="4" l="1"/>
  <c r="M2603" i="4" l="1"/>
  <c r="O2603" i="4" s="1"/>
  <c r="S2603" i="4" l="1"/>
  <c r="G2604" i="4" s="1"/>
  <c r="Q2603" i="4"/>
  <c r="T2603" i="4" s="1"/>
  <c r="F2604" i="4" s="1"/>
  <c r="N2604" i="4" s="1"/>
  <c r="H2604" i="4" l="1"/>
  <c r="R2603" i="4"/>
  <c r="V2603" i="4" s="1"/>
  <c r="J2604" i="4" s="1"/>
  <c r="Y2604" i="4" s="1"/>
  <c r="X2604" i="4"/>
  <c r="U2603" i="4"/>
  <c r="I2604" i="4" s="1"/>
  <c r="K2604" i="4" s="1"/>
  <c r="L2604" i="4" l="1"/>
  <c r="M2604" i="4" s="1"/>
  <c r="O2604" i="4" s="1"/>
  <c r="S2604" i="4" s="1"/>
  <c r="Q2604" i="4" l="1"/>
  <c r="T2604" i="4" s="1"/>
  <c r="F2605" i="4" s="1"/>
  <c r="N2605" i="4" s="1"/>
  <c r="G2605" i="4"/>
  <c r="H2605" i="4" l="1"/>
  <c r="R2604" i="4"/>
  <c r="X2605" i="4"/>
  <c r="V2604" i="4" l="1"/>
  <c r="J2605" i="4" s="1"/>
  <c r="Y2605" i="4" s="1"/>
  <c r="U2604" i="4"/>
  <c r="I2605" i="4" s="1"/>
  <c r="K2605" i="4" s="1"/>
  <c r="L2605" i="4" l="1"/>
  <c r="M2605" i="4" s="1"/>
  <c r="O2605" i="4" s="1"/>
  <c r="S2605" i="4" s="1"/>
  <c r="Q2605" i="4" l="1"/>
  <c r="T2605" i="4" s="1"/>
  <c r="F2606" i="4" s="1"/>
  <c r="N2606" i="4" s="1"/>
  <c r="G2606" i="4"/>
  <c r="H2606" i="4" l="1"/>
  <c r="R2605" i="4"/>
  <c r="X2606" i="4"/>
  <c r="V2605" i="4" l="1"/>
  <c r="J2606" i="4" s="1"/>
  <c r="Y2606" i="4" s="1"/>
  <c r="U2605" i="4"/>
  <c r="I2606" i="4" s="1"/>
  <c r="K2606" i="4" s="1"/>
  <c r="L2606" i="4" l="1"/>
  <c r="M2606" i="4" s="1"/>
  <c r="O2606" i="4" s="1"/>
  <c r="S2606" i="4" s="1"/>
  <c r="Q2606" i="4" l="1"/>
  <c r="T2606" i="4" s="1"/>
  <c r="F2607" i="4" s="1"/>
  <c r="N2607" i="4" s="1"/>
  <c r="G2607" i="4"/>
  <c r="H2607" i="4" l="1"/>
  <c r="R2606" i="4"/>
  <c r="X2607" i="4"/>
  <c r="V2606" i="4" l="1"/>
  <c r="J2607" i="4" s="1"/>
  <c r="Y2607" i="4" s="1"/>
  <c r="U2606" i="4"/>
  <c r="I2607" i="4" s="1"/>
  <c r="K2607" i="4" s="1"/>
  <c r="L2607" i="4" l="1"/>
  <c r="M2607" i="4" s="1"/>
  <c r="O2607" i="4" s="1"/>
  <c r="S2607" i="4" s="1"/>
  <c r="Q2607" i="4" l="1"/>
  <c r="T2607" i="4" s="1"/>
  <c r="F2608" i="4" s="1"/>
  <c r="N2608" i="4" s="1"/>
  <c r="G2608" i="4"/>
  <c r="H2608" i="4" l="1"/>
  <c r="R2607" i="4"/>
  <c r="X2608" i="4"/>
  <c r="V2607" i="4" l="1"/>
  <c r="J2608" i="4" s="1"/>
  <c r="Y2608" i="4" s="1"/>
  <c r="U2607" i="4"/>
  <c r="I2608" i="4" s="1"/>
  <c r="K2608" i="4" s="1"/>
  <c r="L2608" i="4" l="1"/>
  <c r="M2608" i="4" l="1"/>
  <c r="O2608" i="4" s="1"/>
  <c r="Q2608" i="4" l="1"/>
  <c r="T2608" i="4" s="1"/>
  <c r="F2609" i="4" s="1"/>
  <c r="N2609" i="4" s="1"/>
  <c r="S2608" i="4"/>
  <c r="G2609" i="4" s="1"/>
  <c r="H2609" i="4" l="1"/>
  <c r="R2608" i="4"/>
  <c r="U2608" i="4" s="1"/>
  <c r="I2609" i="4" s="1"/>
  <c r="K2609" i="4" s="1"/>
  <c r="X2609" i="4"/>
  <c r="V2608" i="4" l="1"/>
  <c r="J2609" i="4" s="1"/>
  <c r="Y2609" i="4" s="1"/>
  <c r="L2609" i="4"/>
  <c r="M2609" i="4" s="1"/>
  <c r="O2609" i="4" s="1"/>
  <c r="S2609" i="4" l="1"/>
  <c r="G2610" i="4" s="1"/>
  <c r="Q2609" i="4"/>
  <c r="T2609" i="4" s="1"/>
  <c r="F2610" i="4" s="1"/>
  <c r="N2610" i="4" s="1"/>
  <c r="H2610" i="4" l="1"/>
  <c r="X2610" i="4"/>
  <c r="R2609" i="4"/>
  <c r="V2609" i="4" s="1"/>
  <c r="J2610" i="4" s="1"/>
  <c r="Y2610" i="4" s="1"/>
  <c r="U2609" i="4"/>
  <c r="I2610" i="4" s="1"/>
  <c r="K2610" i="4" s="1"/>
  <c r="L2610" i="4" l="1"/>
  <c r="M2610" i="4" l="1"/>
  <c r="O2610" i="4" s="1"/>
  <c r="Q2610" i="4" l="1"/>
  <c r="T2610" i="4" s="1"/>
  <c r="F2611" i="4" s="1"/>
  <c r="N2611" i="4" s="1"/>
  <c r="S2610" i="4"/>
  <c r="G2611" i="4" s="1"/>
  <c r="X2611" i="4" l="1"/>
  <c r="H2611" i="4"/>
  <c r="R2610" i="4"/>
  <c r="V2610" i="4" s="1"/>
  <c r="J2611" i="4" s="1"/>
  <c r="Y2611" i="4" s="1"/>
  <c r="U2610" i="4"/>
  <c r="I2611" i="4" s="1"/>
  <c r="K2611" i="4" s="1"/>
  <c r="L2611" i="4" l="1"/>
  <c r="M2611" i="4" s="1"/>
  <c r="O2611" i="4" s="1"/>
  <c r="S2611" i="4" s="1"/>
  <c r="Q2611" i="4" l="1"/>
  <c r="T2611" i="4" s="1"/>
  <c r="F2612" i="4" s="1"/>
  <c r="N2612" i="4" s="1"/>
  <c r="G2612" i="4"/>
  <c r="H2612" i="4" l="1"/>
  <c r="R2611" i="4"/>
  <c r="X2612" i="4"/>
  <c r="V2611" i="4" l="1"/>
  <c r="J2612" i="4" s="1"/>
  <c r="Y2612" i="4" s="1"/>
  <c r="U2611" i="4"/>
  <c r="I2612" i="4" s="1"/>
  <c r="K2612" i="4" s="1"/>
  <c r="L2612" i="4" l="1"/>
  <c r="M2612" i="4" l="1"/>
  <c r="O2612" i="4" s="1"/>
  <c r="Q2612" i="4" l="1"/>
  <c r="T2612" i="4" s="1"/>
  <c r="F2613" i="4" s="1"/>
  <c r="N2613" i="4" s="1"/>
  <c r="S2612" i="4"/>
  <c r="G2613" i="4" s="1"/>
  <c r="R2612" i="4" l="1"/>
  <c r="V2612" i="4" s="1"/>
  <c r="J2613" i="4" s="1"/>
  <c r="Y2613" i="4" s="1"/>
  <c r="X2613" i="4"/>
  <c r="H2613" i="4"/>
  <c r="U2612" i="4"/>
  <c r="I2613" i="4" s="1"/>
  <c r="K2613" i="4" s="1"/>
  <c r="L2613" i="4" l="1"/>
  <c r="M2613" i="4" l="1"/>
  <c r="O2613" i="4" s="1"/>
  <c r="S2613" i="4" s="1"/>
  <c r="Q2613" i="4" l="1"/>
  <c r="T2613" i="4" s="1"/>
  <c r="F2614" i="4" s="1"/>
  <c r="N2614" i="4" s="1"/>
  <c r="G2614" i="4"/>
  <c r="H2614" i="4" l="1"/>
  <c r="R2613" i="4"/>
  <c r="X2614" i="4"/>
  <c r="V2613" i="4" l="1"/>
  <c r="J2614" i="4" s="1"/>
  <c r="Y2614" i="4" s="1"/>
  <c r="U2613" i="4"/>
  <c r="I2614" i="4" s="1"/>
  <c r="K2614" i="4" s="1"/>
  <c r="L2614" i="4" l="1"/>
  <c r="M2614" i="4" s="1"/>
  <c r="O2614" i="4" s="1"/>
  <c r="S2614" i="4" s="1"/>
  <c r="Q2614" i="4" l="1"/>
  <c r="T2614" i="4" s="1"/>
  <c r="F2615" i="4" s="1"/>
  <c r="N2615" i="4" s="1"/>
  <c r="G2615" i="4"/>
  <c r="H2615" i="4" l="1"/>
  <c r="R2614" i="4"/>
  <c r="X2615" i="4"/>
  <c r="V2614" i="4" l="1"/>
  <c r="J2615" i="4" s="1"/>
  <c r="Y2615" i="4" s="1"/>
  <c r="U2614" i="4"/>
  <c r="I2615" i="4" s="1"/>
  <c r="K2615" i="4" s="1"/>
  <c r="L2615" i="4" l="1"/>
  <c r="M2615" i="4" s="1"/>
  <c r="O2615" i="4" s="1"/>
  <c r="S2615" i="4" s="1"/>
  <c r="Q2615" i="4" l="1"/>
  <c r="T2615" i="4" s="1"/>
  <c r="F2616" i="4" s="1"/>
  <c r="N2616" i="4" s="1"/>
  <c r="G2616" i="4"/>
  <c r="H2616" i="4" l="1"/>
  <c r="R2615" i="4"/>
  <c r="X2616" i="4"/>
  <c r="V2615" i="4" l="1"/>
  <c r="J2616" i="4" s="1"/>
  <c r="Y2616" i="4" s="1"/>
  <c r="U2615" i="4"/>
  <c r="I2616" i="4" s="1"/>
  <c r="K2616" i="4" s="1"/>
  <c r="L2616" i="4" l="1"/>
  <c r="M2616" i="4" s="1"/>
  <c r="O2616" i="4" s="1"/>
  <c r="S2616" i="4" s="1"/>
  <c r="Q2616" i="4" l="1"/>
  <c r="T2616" i="4" s="1"/>
  <c r="F2617" i="4" s="1"/>
  <c r="N2617" i="4" s="1"/>
  <c r="G2617" i="4"/>
  <c r="H2617" i="4" l="1"/>
  <c r="R2616" i="4"/>
  <c r="X2617" i="4"/>
  <c r="V2616" i="4" l="1"/>
  <c r="J2617" i="4" s="1"/>
  <c r="Y2617" i="4" s="1"/>
  <c r="U2616" i="4"/>
  <c r="I2617" i="4" s="1"/>
  <c r="K2617" i="4" s="1"/>
  <c r="L2617" i="4" l="1"/>
  <c r="M2617" i="4" s="1"/>
  <c r="O2617" i="4" s="1"/>
  <c r="S2617" i="4" s="1"/>
  <c r="Q2617" i="4" l="1"/>
  <c r="T2617" i="4" s="1"/>
  <c r="F2618" i="4" s="1"/>
  <c r="N2618" i="4" s="1"/>
  <c r="G2618" i="4"/>
  <c r="H2618" i="4" l="1"/>
  <c r="R2617" i="4"/>
  <c r="X2618" i="4"/>
  <c r="V2617" i="4" l="1"/>
  <c r="J2618" i="4" s="1"/>
  <c r="Y2618" i="4" s="1"/>
  <c r="U2617" i="4"/>
  <c r="I2618" i="4" s="1"/>
  <c r="K2618" i="4" s="1"/>
  <c r="L2618" i="4" l="1"/>
  <c r="M2618" i="4" l="1"/>
  <c r="O2618" i="4" s="1"/>
  <c r="S2618" i="4" l="1"/>
  <c r="G2619" i="4" s="1"/>
  <c r="Q2618" i="4"/>
  <c r="T2618" i="4" s="1"/>
  <c r="F2619" i="4" s="1"/>
  <c r="N2619" i="4" s="1"/>
  <c r="H2619" i="4" l="1"/>
  <c r="X2619" i="4"/>
  <c r="R2618" i="4"/>
  <c r="U2618" i="4" s="1"/>
  <c r="I2619" i="4" s="1"/>
  <c r="K2619" i="4" s="1"/>
  <c r="V2618" i="4" l="1"/>
  <c r="J2619" i="4" s="1"/>
  <c r="Y2619" i="4" s="1"/>
  <c r="L2619" i="4"/>
  <c r="M2619" i="4" l="1"/>
  <c r="O2619" i="4" s="1"/>
  <c r="S2619" i="4" l="1"/>
  <c r="G2620" i="4" s="1"/>
  <c r="Q2619" i="4"/>
  <c r="T2619" i="4" s="1"/>
  <c r="F2620" i="4" s="1"/>
  <c r="N2620" i="4" s="1"/>
  <c r="H2620" i="4" l="1"/>
  <c r="X2620" i="4"/>
  <c r="R2619" i="4"/>
  <c r="U2619" i="4" s="1"/>
  <c r="I2620" i="4" s="1"/>
  <c r="K2620" i="4" s="1"/>
  <c r="V2619" i="4" l="1"/>
  <c r="J2620" i="4" s="1"/>
  <c r="Y2620" i="4" s="1"/>
  <c r="L2620" i="4"/>
  <c r="M2620" i="4" l="1"/>
  <c r="O2620" i="4" s="1"/>
  <c r="S2620" i="4" l="1"/>
  <c r="G2621" i="4" s="1"/>
  <c r="Q2620" i="4"/>
  <c r="T2620" i="4" s="1"/>
  <c r="F2621" i="4" s="1"/>
  <c r="N2621" i="4" s="1"/>
  <c r="H2621" i="4" l="1"/>
  <c r="X2621" i="4"/>
  <c r="R2620" i="4"/>
  <c r="U2620" i="4" s="1"/>
  <c r="I2621" i="4" s="1"/>
  <c r="K2621" i="4" s="1"/>
  <c r="V2620" i="4" l="1"/>
  <c r="J2621" i="4" s="1"/>
  <c r="Y2621" i="4" s="1"/>
  <c r="L2621" i="4"/>
  <c r="M2621" i="4" l="1"/>
  <c r="O2621" i="4" s="1"/>
  <c r="S2621" i="4" s="1"/>
  <c r="Q2621" i="4" l="1"/>
  <c r="T2621" i="4" s="1"/>
  <c r="F2622" i="4" s="1"/>
  <c r="N2622" i="4" s="1"/>
  <c r="G2622" i="4"/>
  <c r="H2622" i="4" l="1"/>
  <c r="R2621" i="4"/>
  <c r="X2622" i="4"/>
  <c r="V2621" i="4" l="1"/>
  <c r="J2622" i="4" s="1"/>
  <c r="Y2622" i="4" s="1"/>
  <c r="U2621" i="4"/>
  <c r="I2622" i="4" s="1"/>
  <c r="K2622" i="4" s="1"/>
  <c r="L2622" i="4" l="1"/>
  <c r="M2622" i="4" s="1"/>
  <c r="O2622" i="4" s="1"/>
  <c r="S2622" i="4" s="1"/>
  <c r="Q2622" i="4" l="1"/>
  <c r="T2622" i="4" s="1"/>
  <c r="F2623" i="4" s="1"/>
  <c r="N2623" i="4" s="1"/>
  <c r="G2623" i="4"/>
  <c r="H2623" i="4" l="1"/>
  <c r="R2622" i="4"/>
  <c r="X2623" i="4"/>
  <c r="V2622" i="4" l="1"/>
  <c r="J2623" i="4" s="1"/>
  <c r="Y2623" i="4" s="1"/>
  <c r="U2622" i="4"/>
  <c r="I2623" i="4" s="1"/>
  <c r="K2623" i="4" s="1"/>
  <c r="L2623" i="4" l="1"/>
  <c r="M2623" i="4" l="1"/>
  <c r="O2623" i="4" s="1"/>
  <c r="Q2623" i="4" l="1"/>
  <c r="T2623" i="4" s="1"/>
  <c r="F2624" i="4" s="1"/>
  <c r="N2624" i="4" s="1"/>
  <c r="S2623" i="4"/>
  <c r="G2624" i="4" s="1"/>
  <c r="H2624" i="4" l="1"/>
  <c r="R2623" i="4"/>
  <c r="V2623" i="4" s="1"/>
  <c r="J2624" i="4" s="1"/>
  <c r="Y2624" i="4" s="1"/>
  <c r="X2624" i="4"/>
  <c r="U2623" i="4"/>
  <c r="I2624" i="4" s="1"/>
  <c r="K2624" i="4" s="1"/>
  <c r="L2624" i="4" l="1"/>
  <c r="M2624" i="4" s="1"/>
  <c r="O2624" i="4" s="1"/>
  <c r="S2624" i="4" s="1"/>
  <c r="Q2624" i="4" l="1"/>
  <c r="T2624" i="4" s="1"/>
  <c r="F2625" i="4" s="1"/>
  <c r="N2625" i="4" s="1"/>
  <c r="G2625" i="4"/>
  <c r="H2625" i="4" l="1"/>
  <c r="R2624" i="4"/>
  <c r="X2625" i="4"/>
  <c r="V2624" i="4" l="1"/>
  <c r="J2625" i="4" s="1"/>
  <c r="Y2625" i="4" s="1"/>
  <c r="U2624" i="4"/>
  <c r="I2625" i="4" s="1"/>
  <c r="K2625" i="4" s="1"/>
  <c r="L2625" i="4" l="1"/>
  <c r="M2625" i="4" l="1"/>
  <c r="O2625" i="4" s="1"/>
  <c r="Q2625" i="4" l="1"/>
  <c r="T2625" i="4" s="1"/>
  <c r="F2626" i="4" s="1"/>
  <c r="N2626" i="4" s="1"/>
  <c r="S2625" i="4"/>
  <c r="G2626" i="4" s="1"/>
  <c r="R2625" i="4" l="1"/>
  <c r="V2625" i="4" s="1"/>
  <c r="J2626" i="4" s="1"/>
  <c r="Y2626" i="4" s="1"/>
  <c r="H2626" i="4"/>
  <c r="X2626" i="4"/>
  <c r="U2625" i="4"/>
  <c r="I2626" i="4" s="1"/>
  <c r="K2626" i="4" s="1"/>
  <c r="L2626" i="4" l="1"/>
  <c r="M2626" i="4" s="1"/>
  <c r="O2626" i="4" s="1"/>
  <c r="S2626" i="4" s="1"/>
  <c r="Q2626" i="4" l="1"/>
  <c r="T2626" i="4" s="1"/>
  <c r="F2627" i="4" s="1"/>
  <c r="N2627" i="4" s="1"/>
  <c r="G2627" i="4"/>
  <c r="H2627" i="4" l="1"/>
  <c r="R2626" i="4"/>
  <c r="U2626" i="4" s="1"/>
  <c r="I2627" i="4" s="1"/>
  <c r="K2627" i="4" s="1"/>
  <c r="X2627" i="4"/>
  <c r="V2626" i="4" l="1"/>
  <c r="J2627" i="4" s="1"/>
  <c r="Y2627" i="4" s="1"/>
  <c r="L2627" i="4"/>
  <c r="M2627" i="4" l="1"/>
  <c r="O2627" i="4" s="1"/>
  <c r="Q2627" i="4" l="1"/>
  <c r="T2627" i="4" s="1"/>
  <c r="F2628" i="4" s="1"/>
  <c r="N2628" i="4" s="1"/>
  <c r="S2627" i="4"/>
  <c r="G2628" i="4" s="1"/>
  <c r="R2627" i="4" l="1"/>
  <c r="U2627" i="4" s="1"/>
  <c r="I2628" i="4" s="1"/>
  <c r="K2628" i="4" s="1"/>
  <c r="X2628" i="4"/>
  <c r="H2628" i="4"/>
  <c r="V2627" i="4" l="1"/>
  <c r="J2628" i="4" s="1"/>
  <c r="Y2628" i="4" s="1"/>
  <c r="L2628" i="4"/>
  <c r="M2628" i="4" s="1"/>
  <c r="O2628" i="4" s="1"/>
  <c r="Q2628" i="4" l="1"/>
  <c r="T2628" i="4" s="1"/>
  <c r="F2629" i="4" s="1"/>
  <c r="N2629" i="4" s="1"/>
  <c r="S2628" i="4"/>
  <c r="G2629" i="4" s="1"/>
  <c r="R2628" i="4" l="1"/>
  <c r="V2628" i="4" s="1"/>
  <c r="J2629" i="4" s="1"/>
  <c r="Y2629" i="4" s="1"/>
  <c r="X2629" i="4"/>
  <c r="H2629" i="4"/>
  <c r="U2628" i="4"/>
  <c r="I2629" i="4" s="1"/>
  <c r="K2629" i="4" s="1"/>
  <c r="L2629" i="4" l="1"/>
  <c r="M2629" i="4" l="1"/>
  <c r="O2629" i="4" s="1"/>
  <c r="Q2629" i="4" l="1"/>
  <c r="T2629" i="4" s="1"/>
  <c r="F2630" i="4" s="1"/>
  <c r="N2630" i="4" s="1"/>
  <c r="S2629" i="4"/>
  <c r="G2630" i="4" s="1"/>
  <c r="X2630" i="4" l="1"/>
  <c r="R2629" i="4"/>
  <c r="U2629" i="4" s="1"/>
  <c r="I2630" i="4" s="1"/>
  <c r="K2630" i="4" s="1"/>
  <c r="H2630" i="4"/>
  <c r="V2629" i="4" l="1"/>
  <c r="J2630" i="4" s="1"/>
  <c r="Y2630" i="4" s="1"/>
  <c r="L2630" i="4"/>
  <c r="M2630" i="4" s="1"/>
  <c r="O2630" i="4" s="1"/>
  <c r="Q2630" i="4" l="1"/>
  <c r="T2630" i="4" s="1"/>
  <c r="F2631" i="4" s="1"/>
  <c r="N2631" i="4" s="1"/>
  <c r="S2630" i="4"/>
  <c r="G2631" i="4" s="1"/>
  <c r="R2630" i="4" l="1"/>
  <c r="U2630" i="4" s="1"/>
  <c r="I2631" i="4" s="1"/>
  <c r="K2631" i="4" s="1"/>
  <c r="X2631" i="4"/>
  <c r="H2631" i="4"/>
  <c r="V2630" i="4" l="1"/>
  <c r="J2631" i="4" s="1"/>
  <c r="Y2631" i="4" s="1"/>
  <c r="L2631" i="4"/>
  <c r="M2631" i="4" s="1"/>
  <c r="O2631" i="4" s="1"/>
  <c r="S2631" i="4" l="1"/>
  <c r="G2632" i="4" s="1"/>
  <c r="Q2631" i="4"/>
  <c r="T2631" i="4" s="1"/>
  <c r="F2632" i="4" s="1"/>
  <c r="N2632" i="4" s="1"/>
  <c r="H2632" i="4" l="1"/>
  <c r="X2632" i="4"/>
  <c r="R2631" i="4"/>
  <c r="V2631" i="4" s="1"/>
  <c r="J2632" i="4" s="1"/>
  <c r="Y2632" i="4" s="1"/>
  <c r="U2631" i="4"/>
  <c r="I2632" i="4" s="1"/>
  <c r="K2632" i="4" s="1"/>
  <c r="L2632" i="4" l="1"/>
  <c r="M2632" i="4" l="1"/>
  <c r="O2632" i="4" s="1"/>
  <c r="S2632" i="4" s="1"/>
  <c r="Q2632" i="4" l="1"/>
  <c r="T2632" i="4" s="1"/>
  <c r="F2633" i="4" s="1"/>
  <c r="N2633" i="4" s="1"/>
  <c r="G2633" i="4"/>
  <c r="H2633" i="4" l="1"/>
  <c r="R2632" i="4"/>
  <c r="V2632" i="4" s="1"/>
  <c r="J2633" i="4" s="1"/>
  <c r="Y2633" i="4" s="1"/>
  <c r="U2632" i="4"/>
  <c r="I2633" i="4" s="1"/>
  <c r="K2633" i="4" s="1"/>
  <c r="X2633" i="4"/>
  <c r="L2633" i="4" l="1"/>
  <c r="M2633" i="4" l="1"/>
  <c r="O2633" i="4" s="1"/>
  <c r="S2633" i="4" l="1"/>
  <c r="G2634" i="4" s="1"/>
  <c r="Q2633" i="4"/>
  <c r="T2633" i="4" s="1"/>
  <c r="F2634" i="4" s="1"/>
  <c r="N2634" i="4" s="1"/>
  <c r="H2634" i="4" l="1"/>
  <c r="R2633" i="4"/>
  <c r="V2633" i="4" s="1"/>
  <c r="J2634" i="4" s="1"/>
  <c r="Y2634" i="4" s="1"/>
  <c r="X2634" i="4"/>
  <c r="U2633" i="4"/>
  <c r="I2634" i="4" s="1"/>
  <c r="K2634" i="4" s="1"/>
  <c r="L2634" i="4" l="1"/>
  <c r="M2634" i="4" s="1"/>
  <c r="O2634" i="4" s="1"/>
  <c r="S2634" i="4" s="1"/>
  <c r="Q2634" i="4" l="1"/>
  <c r="T2634" i="4" s="1"/>
  <c r="F2635" i="4" s="1"/>
  <c r="N2635" i="4" s="1"/>
  <c r="G2635" i="4"/>
  <c r="H2635" i="4" l="1"/>
  <c r="R2634" i="4"/>
  <c r="X2635" i="4"/>
  <c r="V2634" i="4" l="1"/>
  <c r="J2635" i="4" s="1"/>
  <c r="Y2635" i="4" s="1"/>
  <c r="U2634" i="4"/>
  <c r="I2635" i="4" s="1"/>
  <c r="K2635" i="4" s="1"/>
  <c r="L2635" i="4" l="1"/>
  <c r="M2635" i="4" l="1"/>
  <c r="O2635" i="4" s="1"/>
  <c r="Q2635" i="4" l="1"/>
  <c r="T2635" i="4" s="1"/>
  <c r="F2636" i="4" s="1"/>
  <c r="N2636" i="4" s="1"/>
  <c r="S2635" i="4"/>
  <c r="G2636" i="4" s="1"/>
  <c r="H2636" i="4" l="1"/>
  <c r="X2636" i="4"/>
  <c r="R2635" i="4"/>
  <c r="V2635" i="4" s="1"/>
  <c r="J2636" i="4" s="1"/>
  <c r="Y2636" i="4" s="1"/>
  <c r="U2635" i="4"/>
  <c r="I2636" i="4" s="1"/>
  <c r="K2636" i="4" s="1"/>
  <c r="L2636" i="4" l="1"/>
  <c r="M2636" i="4" s="1"/>
  <c r="O2636" i="4" s="1"/>
  <c r="S2636" i="4" s="1"/>
  <c r="Q2636" i="4" l="1"/>
  <c r="T2636" i="4" s="1"/>
  <c r="F2637" i="4" s="1"/>
  <c r="N2637" i="4" s="1"/>
  <c r="G2637" i="4"/>
  <c r="H2637" i="4" l="1"/>
  <c r="R2636" i="4"/>
  <c r="X2637" i="4"/>
  <c r="V2636" i="4" l="1"/>
  <c r="J2637" i="4" s="1"/>
  <c r="Y2637" i="4" s="1"/>
  <c r="U2636" i="4"/>
  <c r="I2637" i="4" s="1"/>
  <c r="K2637" i="4" s="1"/>
  <c r="L2637" i="4" l="1"/>
  <c r="M2637" i="4" l="1"/>
  <c r="O2637" i="4" s="1"/>
  <c r="Q2637" i="4" l="1"/>
  <c r="T2637" i="4" s="1"/>
  <c r="F2638" i="4" s="1"/>
  <c r="N2638" i="4" s="1"/>
  <c r="S2637" i="4"/>
  <c r="G2638" i="4" s="1"/>
  <c r="R2637" i="4" l="1"/>
  <c r="V2637" i="4" s="1"/>
  <c r="J2638" i="4" s="1"/>
  <c r="Y2638" i="4" s="1"/>
  <c r="X2638" i="4"/>
  <c r="H2638" i="4"/>
  <c r="U2637" i="4"/>
  <c r="I2638" i="4" s="1"/>
  <c r="K2638" i="4" s="1"/>
  <c r="L2638" i="4" l="1"/>
  <c r="M2638" i="4" s="1"/>
  <c r="O2638" i="4" s="1"/>
  <c r="S2638" i="4" s="1"/>
  <c r="Q2638" i="4" l="1"/>
  <c r="T2638" i="4" s="1"/>
  <c r="F2639" i="4" s="1"/>
  <c r="N2639" i="4" s="1"/>
  <c r="G2639" i="4"/>
  <c r="H2639" i="4" l="1"/>
  <c r="R2638" i="4"/>
  <c r="X2639" i="4"/>
  <c r="V2638" i="4" l="1"/>
  <c r="J2639" i="4" s="1"/>
  <c r="Y2639" i="4" s="1"/>
  <c r="U2638" i="4"/>
  <c r="I2639" i="4" s="1"/>
  <c r="K2639" i="4" s="1"/>
  <c r="L2639" i="4" l="1"/>
  <c r="M2639" i="4" s="1"/>
  <c r="O2639" i="4" s="1"/>
  <c r="S2639" i="4" s="1"/>
  <c r="Q2639" i="4" l="1"/>
  <c r="T2639" i="4" s="1"/>
  <c r="F2640" i="4" s="1"/>
  <c r="N2640" i="4" s="1"/>
  <c r="G2640" i="4"/>
  <c r="H2640" i="4" l="1"/>
  <c r="R2639" i="4"/>
  <c r="X2640" i="4"/>
  <c r="V2639" i="4" l="1"/>
  <c r="J2640" i="4" s="1"/>
  <c r="Y2640" i="4" s="1"/>
  <c r="U2639" i="4"/>
  <c r="I2640" i="4" s="1"/>
  <c r="K2640" i="4" s="1"/>
  <c r="L2640" i="4" l="1"/>
  <c r="M2640" i="4" l="1"/>
  <c r="O2640" i="4" s="1"/>
  <c r="Q2640" i="4" l="1"/>
  <c r="T2640" i="4" s="1"/>
  <c r="F2641" i="4" s="1"/>
  <c r="N2641" i="4" s="1"/>
  <c r="S2640" i="4"/>
  <c r="G2641" i="4" s="1"/>
  <c r="X2641" i="4" l="1"/>
  <c r="R2640" i="4"/>
  <c r="V2640" i="4" s="1"/>
  <c r="J2641" i="4" s="1"/>
  <c r="Y2641" i="4" s="1"/>
  <c r="H2641" i="4"/>
  <c r="U2640" i="4"/>
  <c r="I2641" i="4" s="1"/>
  <c r="K2641" i="4" s="1"/>
  <c r="L2641" i="4" l="1"/>
  <c r="M2641" i="4" s="1"/>
  <c r="O2641" i="4" s="1"/>
  <c r="S2641" i="4" s="1"/>
  <c r="Q2641" i="4" l="1"/>
  <c r="T2641" i="4" s="1"/>
  <c r="F2642" i="4" s="1"/>
  <c r="N2642" i="4" s="1"/>
  <c r="G2642" i="4"/>
  <c r="H2642" i="4" l="1"/>
  <c r="R2641" i="4"/>
  <c r="X2642" i="4"/>
  <c r="V2641" i="4" l="1"/>
  <c r="J2642" i="4" s="1"/>
  <c r="Y2642" i="4" s="1"/>
  <c r="U2641" i="4"/>
  <c r="I2642" i="4" s="1"/>
  <c r="K2642" i="4" s="1"/>
  <c r="L2642" i="4" l="1"/>
  <c r="M2642" i="4" l="1"/>
  <c r="O2642" i="4" s="1"/>
  <c r="Q2642" i="4" l="1"/>
  <c r="T2642" i="4" s="1"/>
  <c r="F2643" i="4" s="1"/>
  <c r="N2643" i="4" s="1"/>
  <c r="S2642" i="4"/>
  <c r="G2643" i="4" s="1"/>
  <c r="H2643" i="4" l="1"/>
  <c r="R2642" i="4"/>
  <c r="V2642" i="4" s="1"/>
  <c r="J2643" i="4" s="1"/>
  <c r="Y2643" i="4" s="1"/>
  <c r="X2643" i="4"/>
  <c r="U2642" i="4"/>
  <c r="I2643" i="4" s="1"/>
  <c r="K2643" i="4" s="1"/>
  <c r="L2643" i="4" l="1"/>
  <c r="M2643" i="4" l="1"/>
  <c r="O2643" i="4" s="1"/>
  <c r="Q2643" i="4" l="1"/>
  <c r="T2643" i="4" s="1"/>
  <c r="F2644" i="4" s="1"/>
  <c r="N2644" i="4" s="1"/>
  <c r="S2643" i="4"/>
  <c r="G2644" i="4" s="1"/>
  <c r="R2643" i="4" l="1"/>
  <c r="V2643" i="4" s="1"/>
  <c r="J2644" i="4" s="1"/>
  <c r="Y2644" i="4" s="1"/>
  <c r="X2644" i="4"/>
  <c r="H2644" i="4"/>
  <c r="U2643" i="4"/>
  <c r="I2644" i="4" s="1"/>
  <c r="K2644" i="4" s="1"/>
  <c r="L2644" i="4" l="1"/>
  <c r="M2644" i="4" s="1"/>
  <c r="O2644" i="4" s="1"/>
  <c r="S2644" i="4" s="1"/>
  <c r="G2645" i="4" l="1"/>
  <c r="Q2644" i="4"/>
  <c r="T2644" i="4" s="1"/>
  <c r="F2645" i="4" s="1"/>
  <c r="N2645" i="4" s="1"/>
  <c r="H2645" i="4" l="1"/>
  <c r="R2644" i="4"/>
  <c r="X2645" i="4"/>
  <c r="V2644" i="4" l="1"/>
  <c r="J2645" i="4" s="1"/>
  <c r="Y2645" i="4" s="1"/>
  <c r="U2644" i="4"/>
  <c r="I2645" i="4" s="1"/>
  <c r="K2645" i="4" s="1"/>
  <c r="L2645" i="4" l="1"/>
  <c r="M2645" i="4" l="1"/>
  <c r="O2645" i="4" s="1"/>
  <c r="S2645" i="4" s="1"/>
  <c r="Q2645" i="4" l="1"/>
  <c r="T2645" i="4" s="1"/>
  <c r="F2646" i="4" s="1"/>
  <c r="N2646" i="4" s="1"/>
  <c r="G2646" i="4"/>
  <c r="H2646" i="4" l="1"/>
  <c r="R2645" i="4"/>
  <c r="X2646" i="4"/>
  <c r="V2645" i="4" l="1"/>
  <c r="J2646" i="4" s="1"/>
  <c r="Y2646" i="4" s="1"/>
  <c r="U2645" i="4"/>
  <c r="I2646" i="4" s="1"/>
  <c r="K2646" i="4" s="1"/>
  <c r="L2646" i="4" l="1"/>
  <c r="M2646" i="4" l="1"/>
  <c r="O2646" i="4" s="1"/>
  <c r="S2646" i="4" l="1"/>
  <c r="G2647" i="4" s="1"/>
  <c r="Q2646" i="4"/>
  <c r="T2646" i="4" s="1"/>
  <c r="F2647" i="4" s="1"/>
  <c r="N2647" i="4" s="1"/>
  <c r="H2647" i="4" l="1"/>
  <c r="X2647" i="4"/>
  <c r="R2646" i="4"/>
  <c r="V2646" i="4" s="1"/>
  <c r="J2647" i="4" s="1"/>
  <c r="Y2647" i="4" s="1"/>
  <c r="U2646" i="4"/>
  <c r="I2647" i="4" s="1"/>
  <c r="K2647" i="4" s="1"/>
  <c r="L2647" i="4" l="1"/>
  <c r="M2647" i="4" l="1"/>
  <c r="O2647" i="4" s="1"/>
  <c r="Q2647" i="4" l="1"/>
  <c r="T2647" i="4" s="1"/>
  <c r="F2648" i="4" s="1"/>
  <c r="N2648" i="4" s="1"/>
  <c r="S2647" i="4"/>
  <c r="G2648" i="4" s="1"/>
  <c r="H2648" i="4" l="1"/>
  <c r="R2647" i="4"/>
  <c r="V2647" i="4" s="1"/>
  <c r="J2648" i="4" s="1"/>
  <c r="Y2648" i="4" s="1"/>
  <c r="X2648" i="4"/>
  <c r="U2647" i="4"/>
  <c r="I2648" i="4" s="1"/>
  <c r="K2648" i="4" s="1"/>
  <c r="L2648" i="4" l="1"/>
  <c r="M2648" i="4" l="1"/>
  <c r="O2648" i="4" s="1"/>
  <c r="Q2648" i="4" l="1"/>
  <c r="T2648" i="4" s="1"/>
  <c r="F2649" i="4" s="1"/>
  <c r="N2649" i="4" s="1"/>
  <c r="S2648" i="4"/>
  <c r="G2649" i="4" s="1"/>
  <c r="R2648" i="4" l="1"/>
  <c r="V2648" i="4" s="1"/>
  <c r="J2649" i="4" s="1"/>
  <c r="Y2649" i="4" s="1"/>
  <c r="H2649" i="4"/>
  <c r="X2649" i="4"/>
  <c r="U2648" i="4"/>
  <c r="I2649" i="4" s="1"/>
  <c r="K2649" i="4" s="1"/>
  <c r="L2649" i="4" l="1"/>
  <c r="M2649" i="4" l="1"/>
  <c r="O2649" i="4" s="1"/>
  <c r="S2649" i="4" l="1"/>
  <c r="G2650" i="4" s="1"/>
  <c r="Q2649" i="4"/>
  <c r="T2649" i="4" s="1"/>
  <c r="F2650" i="4" s="1"/>
  <c r="N2650" i="4" s="1"/>
  <c r="H2650" i="4" l="1"/>
  <c r="X2650" i="4"/>
  <c r="R2649" i="4"/>
  <c r="U2649" i="4" s="1"/>
  <c r="I2650" i="4" s="1"/>
  <c r="K2650" i="4" s="1"/>
  <c r="V2649" i="4" l="1"/>
  <c r="J2650" i="4" s="1"/>
  <c r="Y2650" i="4" s="1"/>
  <c r="L2650" i="4"/>
  <c r="M2650" i="4" l="1"/>
  <c r="O2650" i="4" s="1"/>
  <c r="Q2650" i="4" l="1"/>
  <c r="T2650" i="4" s="1"/>
  <c r="F2651" i="4" s="1"/>
  <c r="N2651" i="4" s="1"/>
  <c r="S2650" i="4"/>
  <c r="G2651" i="4" s="1"/>
  <c r="R2650" i="4" l="1"/>
  <c r="V2650" i="4" s="1"/>
  <c r="J2651" i="4" s="1"/>
  <c r="Y2651" i="4" s="1"/>
  <c r="X2651" i="4"/>
  <c r="H2651" i="4"/>
  <c r="U2650" i="4"/>
  <c r="I2651" i="4" s="1"/>
  <c r="K2651" i="4" s="1"/>
  <c r="L2651" i="4" l="1"/>
  <c r="M2651" i="4" l="1"/>
  <c r="O2651" i="4" s="1"/>
  <c r="Q2651" i="4" l="1"/>
  <c r="T2651" i="4" s="1"/>
  <c r="F2652" i="4" s="1"/>
  <c r="N2652" i="4" s="1"/>
  <c r="S2651" i="4"/>
  <c r="G2652" i="4" s="1"/>
  <c r="R2651" i="4" l="1"/>
  <c r="V2651" i="4" s="1"/>
  <c r="J2652" i="4" s="1"/>
  <c r="Y2652" i="4" s="1"/>
  <c r="X2652" i="4"/>
  <c r="H2652" i="4"/>
  <c r="U2651" i="4"/>
  <c r="I2652" i="4" s="1"/>
  <c r="K2652" i="4" s="1"/>
  <c r="L2652" i="4" l="1"/>
  <c r="M2652" i="4" s="1"/>
  <c r="O2652" i="4" s="1"/>
  <c r="S2652" i="4" s="1"/>
  <c r="Q2652" i="4" l="1"/>
  <c r="T2652" i="4" s="1"/>
  <c r="F2653" i="4" s="1"/>
  <c r="N2653" i="4" s="1"/>
  <c r="G2653" i="4"/>
  <c r="H2653" i="4" l="1"/>
  <c r="R2652" i="4"/>
  <c r="X2653" i="4"/>
  <c r="V2652" i="4" l="1"/>
  <c r="J2653" i="4" s="1"/>
  <c r="Y2653" i="4" s="1"/>
  <c r="U2652" i="4"/>
  <c r="I2653" i="4" s="1"/>
  <c r="K2653" i="4" s="1"/>
  <c r="L2653" i="4" l="1"/>
  <c r="M2653" i="4" l="1"/>
  <c r="O2653" i="4" s="1"/>
  <c r="Q2653" i="4" l="1"/>
  <c r="T2653" i="4" s="1"/>
  <c r="F2654" i="4" s="1"/>
  <c r="N2654" i="4" s="1"/>
  <c r="S2653" i="4"/>
  <c r="G2654" i="4" s="1"/>
  <c r="H2654" i="4" l="1"/>
  <c r="R2653" i="4"/>
  <c r="V2653" i="4" s="1"/>
  <c r="J2654" i="4" s="1"/>
  <c r="Y2654" i="4" s="1"/>
  <c r="X2654" i="4"/>
  <c r="U2653" i="4"/>
  <c r="I2654" i="4" s="1"/>
  <c r="K2654" i="4" s="1"/>
  <c r="L2654" i="4" l="1"/>
  <c r="M2654" i="4" l="1"/>
  <c r="O2654" i="4" s="1"/>
  <c r="Q2654" i="4" l="1"/>
  <c r="T2654" i="4" s="1"/>
  <c r="F2655" i="4" s="1"/>
  <c r="N2655" i="4" s="1"/>
  <c r="S2654" i="4"/>
  <c r="G2655" i="4" s="1"/>
  <c r="R2654" i="4" l="1"/>
  <c r="V2654" i="4" s="1"/>
  <c r="J2655" i="4" s="1"/>
  <c r="Y2655" i="4" s="1"/>
  <c r="H2655" i="4"/>
  <c r="X2655" i="4"/>
  <c r="U2654" i="4"/>
  <c r="I2655" i="4" s="1"/>
  <c r="K2655" i="4" s="1"/>
  <c r="L2655" i="4" l="1"/>
  <c r="M2655" i="4" s="1"/>
  <c r="O2655" i="4" s="1"/>
  <c r="S2655" i="4" s="1"/>
  <c r="Q2655" i="4" l="1"/>
  <c r="T2655" i="4" s="1"/>
  <c r="F2656" i="4" s="1"/>
  <c r="N2656" i="4" s="1"/>
  <c r="G2656" i="4"/>
  <c r="H2656" i="4" l="1"/>
  <c r="R2655" i="4"/>
  <c r="X2656" i="4"/>
  <c r="V2655" i="4" l="1"/>
  <c r="J2656" i="4" s="1"/>
  <c r="Y2656" i="4" s="1"/>
  <c r="U2655" i="4"/>
  <c r="I2656" i="4" s="1"/>
  <c r="K2656" i="4" s="1"/>
  <c r="L2656" i="4" l="1"/>
  <c r="M2656" i="4" l="1"/>
  <c r="O2656" i="4" s="1"/>
  <c r="S2656" i="4" l="1"/>
  <c r="G2657" i="4" s="1"/>
  <c r="Q2656" i="4"/>
  <c r="T2656" i="4" s="1"/>
  <c r="F2657" i="4" s="1"/>
  <c r="N2657" i="4" s="1"/>
  <c r="H2657" i="4" l="1"/>
  <c r="X2657" i="4"/>
  <c r="R2656" i="4"/>
  <c r="U2656" i="4" s="1"/>
  <c r="I2657" i="4" s="1"/>
  <c r="L2657" i="4" l="1"/>
  <c r="K2657" i="4"/>
  <c r="V2656" i="4"/>
  <c r="J2657" i="4" s="1"/>
  <c r="Y2657" i="4" s="1"/>
  <c r="M2657" i="4" l="1"/>
  <c r="O2657" i="4" s="1"/>
  <c r="Q2657" i="4" l="1"/>
  <c r="T2657" i="4" s="1"/>
  <c r="F2658" i="4" s="1"/>
  <c r="N2658" i="4" s="1"/>
  <c r="S2657" i="4"/>
  <c r="G2658" i="4" s="1"/>
  <c r="U2657" i="4"/>
  <c r="I2658" i="4" s="1"/>
  <c r="K2658" i="4" l="1"/>
  <c r="R2657" i="4"/>
  <c r="V2657" i="4" s="1"/>
  <c r="J2658" i="4" s="1"/>
  <c r="Y2658" i="4" s="1"/>
  <c r="X2658" i="4"/>
  <c r="H2658" i="4"/>
  <c r="L2658" i="4"/>
  <c r="M2658" i="4" l="1"/>
  <c r="O2658" i="4" s="1"/>
  <c r="S2658" i="4" s="1"/>
  <c r="G2659" i="4" s="1"/>
  <c r="Q2658" i="4" l="1"/>
  <c r="T2658" i="4" s="1"/>
  <c r="F2659" i="4" s="1"/>
  <c r="N2659" i="4" s="1"/>
  <c r="X2659" i="4" l="1"/>
  <c r="R2658" i="4"/>
  <c r="V2658" i="4" s="1"/>
  <c r="J2659" i="4" s="1"/>
  <c r="Y2659" i="4" s="1"/>
  <c r="H2659" i="4"/>
  <c r="U2658" i="4"/>
  <c r="I2659" i="4" s="1"/>
  <c r="K2659" i="4" s="1"/>
  <c r="L2659" i="4" l="1"/>
  <c r="M2659" i="4" s="1"/>
  <c r="O2659" i="4" s="1"/>
  <c r="S2659" i="4" s="1"/>
  <c r="Q2659" i="4" l="1"/>
  <c r="T2659" i="4" s="1"/>
  <c r="F2660" i="4" s="1"/>
  <c r="N2660" i="4" s="1"/>
  <c r="G2660" i="4"/>
  <c r="H2660" i="4" l="1"/>
  <c r="R2659" i="4"/>
  <c r="X2660" i="4"/>
  <c r="V2659" i="4" l="1"/>
  <c r="J2660" i="4" s="1"/>
  <c r="Y2660" i="4" s="1"/>
  <c r="U2659" i="4"/>
  <c r="I2660" i="4" s="1"/>
  <c r="K2660" i="4" s="1"/>
  <c r="L2660" i="4" l="1"/>
  <c r="M2660" i="4" l="1"/>
  <c r="O2660" i="4" s="1"/>
  <c r="Q2660" i="4" l="1"/>
  <c r="T2660" i="4" s="1"/>
  <c r="F2661" i="4" s="1"/>
  <c r="N2661" i="4" s="1"/>
  <c r="S2660" i="4"/>
  <c r="G2661" i="4" s="1"/>
  <c r="R2660" i="4" l="1"/>
  <c r="V2660" i="4" s="1"/>
  <c r="J2661" i="4" s="1"/>
  <c r="Y2661" i="4" s="1"/>
  <c r="X2661" i="4"/>
  <c r="H2661" i="4"/>
  <c r="U2660" i="4"/>
  <c r="I2661" i="4" s="1"/>
  <c r="K2661" i="4" s="1"/>
  <c r="L2661" i="4" l="1"/>
  <c r="M2661" i="4" s="1"/>
  <c r="O2661" i="4" s="1"/>
  <c r="S2661" i="4" s="1"/>
  <c r="Q2661" i="4" l="1"/>
  <c r="T2661" i="4" s="1"/>
  <c r="F2662" i="4" s="1"/>
  <c r="N2662" i="4" s="1"/>
  <c r="G2662" i="4"/>
  <c r="H2662" i="4" l="1"/>
  <c r="R2661" i="4"/>
  <c r="X2662" i="4"/>
  <c r="V2661" i="4" l="1"/>
  <c r="J2662" i="4" s="1"/>
  <c r="Y2662" i="4" s="1"/>
  <c r="U2661" i="4"/>
  <c r="I2662" i="4" s="1"/>
  <c r="K2662" i="4" s="1"/>
  <c r="L2662" i="4" l="1"/>
  <c r="M2662" i="4" l="1"/>
  <c r="O2662" i="4" s="1"/>
  <c r="Q2662" i="4" l="1"/>
  <c r="T2662" i="4" s="1"/>
  <c r="F2663" i="4" s="1"/>
  <c r="N2663" i="4" s="1"/>
  <c r="S2662" i="4"/>
  <c r="G2663" i="4" s="1"/>
  <c r="H2663" i="4" l="1"/>
  <c r="R2662" i="4"/>
  <c r="V2662" i="4" s="1"/>
  <c r="J2663" i="4" s="1"/>
  <c r="Y2663" i="4" s="1"/>
  <c r="X2663" i="4"/>
  <c r="U2662" i="4"/>
  <c r="I2663" i="4" s="1"/>
  <c r="K2663" i="4" s="1"/>
  <c r="L2663" i="4" l="1"/>
  <c r="M2663" i="4" l="1"/>
  <c r="O2663" i="4" s="1"/>
  <c r="Q2663" i="4" l="1"/>
  <c r="T2663" i="4" s="1"/>
  <c r="F2664" i="4" s="1"/>
  <c r="N2664" i="4" s="1"/>
  <c r="S2663" i="4"/>
  <c r="G2664" i="4" s="1"/>
  <c r="X2664" i="4" l="1"/>
  <c r="H2664" i="4"/>
  <c r="R2663" i="4"/>
  <c r="V2663" i="4" s="1"/>
  <c r="J2664" i="4" s="1"/>
  <c r="Y2664" i="4" s="1"/>
  <c r="U2663" i="4"/>
  <c r="I2664" i="4" s="1"/>
  <c r="K2664" i="4" s="1"/>
  <c r="L2664" i="4" l="1"/>
  <c r="M2664" i="4" l="1"/>
  <c r="O2664" i="4" s="1"/>
  <c r="Q2664" i="4" l="1"/>
  <c r="T2664" i="4" s="1"/>
  <c r="F2665" i="4" s="1"/>
  <c r="N2665" i="4" s="1"/>
  <c r="S2664" i="4"/>
  <c r="G2665" i="4" s="1"/>
  <c r="X2665" i="4" l="1"/>
  <c r="R2664" i="4"/>
  <c r="V2664" i="4" s="1"/>
  <c r="J2665" i="4" s="1"/>
  <c r="Y2665" i="4" s="1"/>
  <c r="H2665" i="4"/>
  <c r="U2664" i="4"/>
  <c r="I2665" i="4" s="1"/>
  <c r="K2665" i="4" s="1"/>
  <c r="L2665" i="4" l="1"/>
  <c r="M2665" i="4" s="1"/>
  <c r="O2665" i="4" s="1"/>
  <c r="S2665" i="4" s="1"/>
  <c r="Q2665" i="4" l="1"/>
  <c r="T2665" i="4" s="1"/>
  <c r="F2666" i="4" s="1"/>
  <c r="N2666" i="4" s="1"/>
  <c r="G2666" i="4"/>
  <c r="H2666" i="4" l="1"/>
  <c r="R2665" i="4"/>
  <c r="X2666" i="4"/>
  <c r="V2665" i="4" l="1"/>
  <c r="J2666" i="4" s="1"/>
  <c r="Y2666" i="4" s="1"/>
  <c r="U2665" i="4"/>
  <c r="I2666" i="4" s="1"/>
  <c r="K2666" i="4" s="1"/>
  <c r="L2666" i="4" l="1"/>
  <c r="M2666" i="4" s="1"/>
  <c r="O2666" i="4" s="1"/>
  <c r="S2666" i="4" s="1"/>
  <c r="Q2666" i="4" l="1"/>
  <c r="T2666" i="4" s="1"/>
  <c r="F2667" i="4" s="1"/>
  <c r="N2667" i="4" s="1"/>
  <c r="G2667" i="4"/>
  <c r="H2667" i="4" l="1"/>
  <c r="R2666" i="4"/>
  <c r="X2667" i="4"/>
  <c r="V2666" i="4" l="1"/>
  <c r="J2667" i="4" s="1"/>
  <c r="Y2667" i="4" s="1"/>
  <c r="U2666" i="4"/>
  <c r="I2667" i="4" s="1"/>
  <c r="K2667" i="4" s="1"/>
  <c r="L2667" i="4" l="1"/>
  <c r="M2667" i="4" l="1"/>
  <c r="O2667" i="4" s="1"/>
  <c r="Q2667" i="4" l="1"/>
  <c r="T2667" i="4" s="1"/>
  <c r="F2668" i="4" s="1"/>
  <c r="N2668" i="4" s="1"/>
  <c r="S2667" i="4"/>
  <c r="G2668" i="4" s="1"/>
  <c r="R2667" i="4" l="1"/>
  <c r="V2667" i="4" s="1"/>
  <c r="J2668" i="4" s="1"/>
  <c r="Y2668" i="4" s="1"/>
  <c r="X2668" i="4"/>
  <c r="H2668" i="4"/>
  <c r="U2667" i="4"/>
  <c r="I2668" i="4" s="1"/>
  <c r="K2668" i="4" s="1"/>
  <c r="L2668" i="4" l="1"/>
  <c r="M2668" i="4" s="1"/>
  <c r="O2668" i="4" s="1"/>
  <c r="S2668" i="4" s="1"/>
  <c r="Q2668" i="4" l="1"/>
  <c r="T2668" i="4" s="1"/>
  <c r="F2669" i="4" s="1"/>
  <c r="N2669" i="4" s="1"/>
  <c r="G2669" i="4"/>
  <c r="H2669" i="4" l="1"/>
  <c r="R2668" i="4"/>
  <c r="X2669" i="4"/>
  <c r="V2668" i="4" l="1"/>
  <c r="J2669" i="4" s="1"/>
  <c r="Y2669" i="4" s="1"/>
  <c r="U2668" i="4"/>
  <c r="I2669" i="4" s="1"/>
  <c r="K2669" i="4" s="1"/>
  <c r="L2669" i="4" l="1"/>
  <c r="M2669" i="4" l="1"/>
  <c r="O2669" i="4" s="1"/>
  <c r="Q2669" i="4" l="1"/>
  <c r="T2669" i="4" s="1"/>
  <c r="F2670" i="4" s="1"/>
  <c r="N2670" i="4" s="1"/>
  <c r="S2669" i="4"/>
  <c r="G2670" i="4" s="1"/>
  <c r="H2670" i="4" l="1"/>
  <c r="R2669" i="4"/>
  <c r="V2669" i="4" s="1"/>
  <c r="J2670" i="4" s="1"/>
  <c r="Y2670" i="4" s="1"/>
  <c r="X2670" i="4"/>
  <c r="U2669" i="4"/>
  <c r="I2670" i="4" s="1"/>
  <c r="K2670" i="4" s="1"/>
  <c r="L2670" i="4" l="1"/>
  <c r="M2670" i="4" l="1"/>
  <c r="O2670" i="4" s="1"/>
  <c r="Q2670" i="4" l="1"/>
  <c r="T2670" i="4" s="1"/>
  <c r="F2671" i="4" s="1"/>
  <c r="N2671" i="4" s="1"/>
  <c r="S2670" i="4"/>
  <c r="G2671" i="4" s="1"/>
  <c r="H2671" i="4" l="1"/>
  <c r="X2671" i="4"/>
  <c r="R2670" i="4"/>
  <c r="V2670" i="4" s="1"/>
  <c r="J2671" i="4" s="1"/>
  <c r="Y2671" i="4" s="1"/>
  <c r="U2670" i="4"/>
  <c r="I2671" i="4" s="1"/>
  <c r="K2671" i="4" s="1"/>
  <c r="L2671" i="4" l="1"/>
  <c r="M2671" i="4" l="1"/>
  <c r="O2671" i="4" s="1"/>
  <c r="Q2671" i="4" l="1"/>
  <c r="T2671" i="4" s="1"/>
  <c r="F2672" i="4" s="1"/>
  <c r="N2672" i="4" s="1"/>
  <c r="S2671" i="4"/>
  <c r="G2672" i="4" s="1"/>
  <c r="H2672" i="4" l="1"/>
  <c r="R2671" i="4"/>
  <c r="V2671" i="4" s="1"/>
  <c r="J2672" i="4" s="1"/>
  <c r="Y2672" i="4" s="1"/>
  <c r="X2672" i="4"/>
  <c r="U2671" i="4"/>
  <c r="I2672" i="4" s="1"/>
  <c r="K2672" i="4" s="1"/>
  <c r="L2672" i="4" l="1"/>
  <c r="M2672" i="4" l="1"/>
  <c r="O2672" i="4" s="1"/>
  <c r="Q2672" i="4" l="1"/>
  <c r="T2672" i="4" s="1"/>
  <c r="F2673" i="4" s="1"/>
  <c r="N2673" i="4" s="1"/>
  <c r="S2672" i="4"/>
  <c r="G2673" i="4" s="1"/>
  <c r="H2673" i="4" l="1"/>
  <c r="R2672" i="4"/>
  <c r="V2672" i="4" s="1"/>
  <c r="J2673" i="4" s="1"/>
  <c r="Y2673" i="4" s="1"/>
  <c r="X2673" i="4"/>
  <c r="U2672" i="4"/>
  <c r="I2673" i="4" s="1"/>
  <c r="K2673" i="4" s="1"/>
  <c r="L2673" i="4" l="1"/>
  <c r="M2673" i="4" s="1"/>
  <c r="O2673" i="4" s="1"/>
  <c r="S2673" i="4" s="1"/>
  <c r="Q2673" i="4" l="1"/>
  <c r="T2673" i="4" s="1"/>
  <c r="F2674" i="4" s="1"/>
  <c r="N2674" i="4" s="1"/>
  <c r="G2674" i="4"/>
  <c r="H2674" i="4" l="1"/>
  <c r="R2673" i="4"/>
  <c r="X2674" i="4"/>
  <c r="V2673" i="4" l="1"/>
  <c r="J2674" i="4" s="1"/>
  <c r="Y2674" i="4" s="1"/>
  <c r="U2673" i="4"/>
  <c r="I2674" i="4" s="1"/>
  <c r="K2674" i="4" s="1"/>
  <c r="L2674" i="4" l="1"/>
  <c r="M2674" i="4" s="1"/>
  <c r="O2674" i="4" s="1"/>
  <c r="S2674" i="4" s="1"/>
  <c r="Q2674" i="4" l="1"/>
  <c r="T2674" i="4" s="1"/>
  <c r="F2675" i="4" s="1"/>
  <c r="N2675" i="4" s="1"/>
  <c r="G2675" i="4"/>
  <c r="H2675" i="4" l="1"/>
  <c r="R2674" i="4"/>
  <c r="V2674" i="4" s="1"/>
  <c r="J2675" i="4" s="1"/>
  <c r="Y2675" i="4" s="1"/>
  <c r="U2674" i="4"/>
  <c r="I2675" i="4" s="1"/>
  <c r="K2675" i="4" s="1"/>
  <c r="X2675" i="4"/>
  <c r="L2675" i="4" l="1"/>
  <c r="M2675" i="4" l="1"/>
  <c r="O2675" i="4" s="1"/>
  <c r="S2675" i="4" s="1"/>
  <c r="Q2675" i="4" l="1"/>
  <c r="T2675" i="4" s="1"/>
  <c r="F2676" i="4" s="1"/>
  <c r="N2676" i="4" s="1"/>
  <c r="G2676" i="4"/>
  <c r="H2676" i="4" l="1"/>
  <c r="R2675" i="4"/>
  <c r="V2675" i="4" s="1"/>
  <c r="J2676" i="4" s="1"/>
  <c r="Y2676" i="4" s="1"/>
  <c r="U2675" i="4"/>
  <c r="I2676" i="4" s="1"/>
  <c r="K2676" i="4" s="1"/>
  <c r="X2676" i="4"/>
  <c r="L2676" i="4" l="1"/>
  <c r="M2676" i="4" s="1"/>
  <c r="O2676" i="4" s="1"/>
  <c r="S2676" i="4" s="1"/>
  <c r="Q2676" i="4" l="1"/>
  <c r="T2676" i="4" s="1"/>
  <c r="F2677" i="4" s="1"/>
  <c r="N2677" i="4" s="1"/>
  <c r="G2677" i="4"/>
  <c r="H2677" i="4" l="1"/>
  <c r="R2676" i="4"/>
  <c r="V2676" i="4" s="1"/>
  <c r="J2677" i="4" s="1"/>
  <c r="Y2677" i="4" s="1"/>
  <c r="X2677" i="4"/>
  <c r="U2676" i="4"/>
  <c r="I2677" i="4" s="1"/>
  <c r="K2677" i="4" s="1"/>
  <c r="L2677" i="4" l="1"/>
  <c r="M2677" i="4" s="1"/>
  <c r="O2677" i="4" s="1"/>
  <c r="S2677" i="4" s="1"/>
  <c r="G2678" i="4" l="1"/>
  <c r="Q2677" i="4"/>
  <c r="T2677" i="4" s="1"/>
  <c r="F2678" i="4" s="1"/>
  <c r="N2678" i="4" s="1"/>
  <c r="H2678" i="4" l="1"/>
  <c r="R2677" i="4"/>
  <c r="X2678" i="4"/>
  <c r="V2677" i="4" l="1"/>
  <c r="J2678" i="4" s="1"/>
  <c r="Y2678" i="4" s="1"/>
  <c r="U2677" i="4"/>
  <c r="I2678" i="4" s="1"/>
  <c r="K2678" i="4" s="1"/>
  <c r="L2678" i="4" l="1"/>
  <c r="M2678" i="4" l="1"/>
  <c r="O2678" i="4" s="1"/>
  <c r="S2678" i="4" s="1"/>
  <c r="Q2678" i="4" l="1"/>
  <c r="T2678" i="4" s="1"/>
  <c r="F2679" i="4" s="1"/>
  <c r="N2679" i="4" s="1"/>
  <c r="G2679" i="4"/>
  <c r="H2679" i="4" l="1"/>
  <c r="R2678" i="4"/>
  <c r="V2678" i="4" s="1"/>
  <c r="J2679" i="4" s="1"/>
  <c r="Y2679" i="4" s="1"/>
  <c r="U2678" i="4"/>
  <c r="I2679" i="4" s="1"/>
  <c r="K2679" i="4" s="1"/>
  <c r="X2679" i="4"/>
  <c r="L2679" i="4" l="1"/>
  <c r="M2679" i="4" l="1"/>
  <c r="O2679" i="4" s="1"/>
  <c r="S2679" i="4" s="1"/>
  <c r="Q2679" i="4" l="1"/>
  <c r="T2679" i="4" s="1"/>
  <c r="F2680" i="4" s="1"/>
  <c r="N2680" i="4" s="1"/>
  <c r="G2680" i="4"/>
  <c r="H2680" i="4" l="1"/>
  <c r="R2679" i="4"/>
  <c r="V2679" i="4" s="1"/>
  <c r="J2680" i="4" s="1"/>
  <c r="Y2680" i="4" s="1"/>
  <c r="U2679" i="4"/>
  <c r="I2680" i="4" s="1"/>
  <c r="K2680" i="4" s="1"/>
  <c r="X2680" i="4"/>
  <c r="L2680" i="4" l="1"/>
  <c r="M2680" i="4" s="1"/>
  <c r="O2680" i="4" s="1"/>
  <c r="S2680" i="4" s="1"/>
  <c r="Q2680" i="4" l="1"/>
  <c r="T2680" i="4" s="1"/>
  <c r="F2681" i="4" s="1"/>
  <c r="N2681" i="4" s="1"/>
  <c r="G2681" i="4"/>
  <c r="H2681" i="4" l="1"/>
  <c r="R2680" i="4"/>
  <c r="X2681" i="4"/>
  <c r="V2680" i="4" l="1"/>
  <c r="J2681" i="4" s="1"/>
  <c r="Y2681" i="4" s="1"/>
  <c r="U2680" i="4"/>
  <c r="I2681" i="4" s="1"/>
  <c r="K2681" i="4" s="1"/>
  <c r="L2681" i="4" l="1"/>
  <c r="M2681" i="4" l="1"/>
  <c r="O2681" i="4" s="1"/>
  <c r="S2681" i="4" l="1"/>
  <c r="G2682" i="4" s="1"/>
  <c r="Q2681" i="4"/>
  <c r="T2681" i="4" s="1"/>
  <c r="F2682" i="4" s="1"/>
  <c r="N2682" i="4" s="1"/>
  <c r="H2682" i="4" l="1"/>
  <c r="R2681" i="4"/>
  <c r="V2681" i="4" s="1"/>
  <c r="J2682" i="4" s="1"/>
  <c r="Y2682" i="4" s="1"/>
  <c r="X2682" i="4"/>
  <c r="U2681" i="4"/>
  <c r="I2682" i="4" s="1"/>
  <c r="K2682" i="4" s="1"/>
  <c r="L2682" i="4" l="1"/>
  <c r="M2682" i="4" s="1"/>
  <c r="O2682" i="4" s="1"/>
  <c r="S2682" i="4" s="1"/>
  <c r="Q2682" i="4" l="1"/>
  <c r="T2682" i="4" s="1"/>
  <c r="F2683" i="4" s="1"/>
  <c r="N2683" i="4" s="1"/>
  <c r="G2683" i="4"/>
  <c r="H2683" i="4" l="1"/>
  <c r="R2682" i="4"/>
  <c r="V2682" i="4" s="1"/>
  <c r="J2683" i="4" s="1"/>
  <c r="Y2683" i="4" s="1"/>
  <c r="U2682" i="4"/>
  <c r="I2683" i="4" s="1"/>
  <c r="K2683" i="4" s="1"/>
  <c r="X2683" i="4"/>
  <c r="L2683" i="4" l="1"/>
  <c r="M2683" i="4" s="1"/>
  <c r="O2683" i="4" s="1"/>
  <c r="S2683" i="4" l="1"/>
  <c r="G2684" i="4" s="1"/>
  <c r="Q2683" i="4"/>
  <c r="T2683" i="4" s="1"/>
  <c r="F2684" i="4" s="1"/>
  <c r="N2684" i="4" s="1"/>
  <c r="H2684" i="4" l="1"/>
  <c r="R2683" i="4"/>
  <c r="V2683" i="4" s="1"/>
  <c r="J2684" i="4" s="1"/>
  <c r="Y2684" i="4" s="1"/>
  <c r="U2683" i="4"/>
  <c r="I2684" i="4" s="1"/>
  <c r="K2684" i="4" s="1"/>
  <c r="X2684" i="4"/>
  <c r="L2684" i="4" l="1"/>
  <c r="M2684" i="4" s="1"/>
  <c r="O2684" i="4" s="1"/>
  <c r="S2684" i="4" s="1"/>
  <c r="Q2684" i="4" l="1"/>
  <c r="T2684" i="4" s="1"/>
  <c r="F2685" i="4" s="1"/>
  <c r="N2685" i="4" s="1"/>
  <c r="G2685" i="4"/>
  <c r="H2685" i="4" l="1"/>
  <c r="R2684" i="4"/>
  <c r="V2684" i="4" s="1"/>
  <c r="J2685" i="4" s="1"/>
  <c r="Y2685" i="4" s="1"/>
  <c r="U2684" i="4"/>
  <c r="I2685" i="4" s="1"/>
  <c r="K2685" i="4" s="1"/>
  <c r="X2685" i="4"/>
  <c r="L2685" i="4" l="1"/>
  <c r="M2685" i="4" l="1"/>
  <c r="O2685" i="4" s="1"/>
  <c r="Q2685" i="4" l="1"/>
  <c r="T2685" i="4" s="1"/>
  <c r="F2686" i="4" s="1"/>
  <c r="N2686" i="4" s="1"/>
  <c r="S2685" i="4"/>
  <c r="G2686" i="4" s="1"/>
  <c r="U2685" i="4"/>
  <c r="I2686" i="4" s="1"/>
  <c r="R2685" i="4" l="1"/>
  <c r="V2685" i="4" s="1"/>
  <c r="J2686" i="4" s="1"/>
  <c r="Y2686" i="4" s="1"/>
  <c r="X2686" i="4"/>
  <c r="K2686" i="4"/>
  <c r="H2686" i="4"/>
  <c r="L2686" i="4"/>
  <c r="M2686" i="4" l="1"/>
  <c r="O2686" i="4" s="1"/>
  <c r="Q2686" i="4" l="1"/>
  <c r="T2686" i="4" s="1"/>
  <c r="F2687" i="4" s="1"/>
  <c r="N2687" i="4" s="1"/>
  <c r="S2686" i="4"/>
  <c r="G2687" i="4" s="1"/>
  <c r="U2686" i="4"/>
  <c r="I2687" i="4" s="1"/>
  <c r="K2687" i="4" l="1"/>
  <c r="X2687" i="4"/>
  <c r="R2686" i="4"/>
  <c r="V2686" i="4" s="1"/>
  <c r="J2687" i="4" s="1"/>
  <c r="Y2687" i="4" s="1"/>
  <c r="H2687" i="4"/>
  <c r="L2687" i="4"/>
  <c r="M2687" i="4" l="1"/>
  <c r="O2687" i="4" s="1"/>
  <c r="S2687" i="4" s="1"/>
  <c r="G2688" i="4" s="1"/>
  <c r="Q2687" i="4" l="1"/>
  <c r="T2687" i="4" s="1"/>
  <c r="F2688" i="4" s="1"/>
  <c r="N2688" i="4" s="1"/>
  <c r="U2687" i="4"/>
  <c r="I2688" i="4" s="1"/>
  <c r="H2688" i="4" l="1"/>
  <c r="X2688" i="4"/>
  <c r="K2688" i="4"/>
  <c r="R2687" i="4"/>
  <c r="V2687" i="4" s="1"/>
  <c r="J2688" i="4" s="1"/>
  <c r="Y2688" i="4" s="1"/>
  <c r="L2688" i="4"/>
  <c r="U2688" i="4"/>
  <c r="I2689" i="4" s="1"/>
  <c r="M2688" i="4" l="1"/>
  <c r="O2688" i="4" s="1"/>
  <c r="Q2688" i="4" s="1"/>
  <c r="T2688" i="4" s="1"/>
  <c r="F2689" i="4" s="1"/>
  <c r="N2689" i="4" s="1"/>
  <c r="U2689" i="4"/>
  <c r="I2690" i="4" s="1"/>
  <c r="L2689" i="4"/>
  <c r="S2688" i="4" l="1"/>
  <c r="G2689" i="4" s="1"/>
  <c r="X2689" i="4" s="1"/>
  <c r="H2689" i="4"/>
  <c r="K2689" i="4"/>
  <c r="M2689" i="4" s="1"/>
  <c r="O2689" i="4" s="1"/>
  <c r="R2688" i="4"/>
  <c r="V2688" i="4" s="1"/>
  <c r="J2689" i="4" s="1"/>
  <c r="U2690" i="4"/>
  <c r="I2691" i="4" s="1"/>
  <c r="L2690" i="4"/>
  <c r="Y2689" i="4" l="1"/>
  <c r="Q2689" i="4"/>
  <c r="T2689" i="4" s="1"/>
  <c r="F2690" i="4" s="1"/>
  <c r="N2690" i="4" s="1"/>
  <c r="S2689" i="4"/>
  <c r="G2690" i="4" s="1"/>
  <c r="U2691" i="4"/>
  <c r="I2692" i="4" s="1"/>
  <c r="L2691" i="4"/>
  <c r="K2690" i="4" l="1"/>
  <c r="M2690" i="4" s="1"/>
  <c r="O2690" i="4" s="1"/>
  <c r="Q2690" i="4" s="1"/>
  <c r="T2690" i="4" s="1"/>
  <c r="F2691" i="4" s="1"/>
  <c r="N2691" i="4" s="1"/>
  <c r="X2690" i="4"/>
  <c r="H2690" i="4"/>
  <c r="R2689" i="4"/>
  <c r="V2689" i="4" s="1"/>
  <c r="J2690" i="4" s="1"/>
  <c r="Y2690" i="4" s="1"/>
  <c r="L2692" i="4"/>
  <c r="U2692" i="4"/>
  <c r="I2693" i="4" s="1"/>
  <c r="S2690" i="4" l="1"/>
  <c r="G2691" i="4" s="1"/>
  <c r="X2691" i="4" s="1"/>
  <c r="H2691" i="4"/>
  <c r="K2691" i="4"/>
  <c r="M2691" i="4" s="1"/>
  <c r="O2691" i="4" s="1"/>
  <c r="R2690" i="4"/>
  <c r="V2690" i="4" s="1"/>
  <c r="J2691" i="4" s="1"/>
  <c r="U2693" i="4"/>
  <c r="I2694" i="4" s="1"/>
  <c r="L2693" i="4"/>
  <c r="Y2691" i="4" l="1"/>
  <c r="S2691" i="4"/>
  <c r="G2692" i="4" s="1"/>
  <c r="Q2691" i="4"/>
  <c r="T2691" i="4" s="1"/>
  <c r="F2692" i="4" s="1"/>
  <c r="N2692" i="4" s="1"/>
  <c r="L2694" i="4"/>
  <c r="U2694" i="4"/>
  <c r="I2695" i="4" s="1"/>
  <c r="H2692" i="4" l="1"/>
  <c r="K2692" i="4"/>
  <c r="M2692" i="4" s="1"/>
  <c r="O2692" i="4" s="1"/>
  <c r="R2691" i="4"/>
  <c r="V2691" i="4" s="1"/>
  <c r="J2692" i="4" s="1"/>
  <c r="Y2692" i="4" s="1"/>
  <c r="U2695" i="4"/>
  <c r="I2696" i="4" s="1"/>
  <c r="L2695" i="4"/>
  <c r="X2692" i="4"/>
  <c r="S2692" i="4" l="1"/>
  <c r="G2693" i="4" s="1"/>
  <c r="Q2692" i="4"/>
  <c r="T2692" i="4" s="1"/>
  <c r="F2693" i="4" s="1"/>
  <c r="N2693" i="4" s="1"/>
  <c r="L2696" i="4"/>
  <c r="U2696" i="4"/>
  <c r="I2697" i="4" s="1"/>
  <c r="H2693" i="4" l="1"/>
  <c r="K2693" i="4"/>
  <c r="M2693" i="4" s="1"/>
  <c r="O2693" i="4" s="1"/>
  <c r="R2692" i="4"/>
  <c r="V2692" i="4" s="1"/>
  <c r="J2693" i="4" s="1"/>
  <c r="Y2693" i="4" s="1"/>
  <c r="L2697" i="4"/>
  <c r="U2697" i="4"/>
  <c r="I2698" i="4" s="1"/>
  <c r="X2693" i="4"/>
  <c r="S2693" i="4" l="1"/>
  <c r="G2694" i="4" s="1"/>
  <c r="U2698" i="4"/>
  <c r="I2699" i="4" s="1"/>
  <c r="L2698" i="4"/>
  <c r="Q2693" i="4"/>
  <c r="T2693" i="4" s="1"/>
  <c r="F2694" i="4" s="1"/>
  <c r="N2694" i="4" s="1"/>
  <c r="H2694" i="4" l="1"/>
  <c r="K2694" i="4"/>
  <c r="M2694" i="4" s="1"/>
  <c r="O2694" i="4" s="1"/>
  <c r="X2694" i="4"/>
  <c r="L2699" i="4"/>
  <c r="U2699" i="4"/>
  <c r="I2700" i="4" s="1"/>
  <c r="R2693" i="4"/>
  <c r="V2693" i="4" s="1"/>
  <c r="J2694" i="4" s="1"/>
  <c r="Y2694" i="4" s="1"/>
  <c r="S2694" i="4" l="1"/>
  <c r="G2695" i="4" s="1"/>
  <c r="Q2694" i="4"/>
  <c r="T2694" i="4" s="1"/>
  <c r="F2695" i="4" s="1"/>
  <c r="N2695" i="4" s="1"/>
  <c r="L2700" i="4"/>
  <c r="U2700" i="4"/>
  <c r="I2701" i="4" s="1"/>
  <c r="H2695" i="4" l="1"/>
  <c r="K2695" i="4"/>
  <c r="M2695" i="4" s="1"/>
  <c r="O2695" i="4" s="1"/>
  <c r="R2694" i="4"/>
  <c r="V2694" i="4" s="1"/>
  <c r="J2695" i="4" s="1"/>
  <c r="Y2695" i="4" s="1"/>
  <c r="L2701" i="4"/>
  <c r="U2701" i="4"/>
  <c r="I2702" i="4" s="1"/>
  <c r="X2695" i="4"/>
  <c r="S2695" i="4" l="1"/>
  <c r="G2696" i="4" s="1"/>
  <c r="Q2695" i="4"/>
  <c r="T2695" i="4" s="1"/>
  <c r="F2696" i="4" s="1"/>
  <c r="N2696" i="4" s="1"/>
  <c r="L2702" i="4"/>
  <c r="U2702" i="4"/>
  <c r="I2703" i="4" s="1"/>
  <c r="H2696" i="4" l="1"/>
  <c r="K2696" i="4"/>
  <c r="M2696" i="4" s="1"/>
  <c r="O2696" i="4" s="1"/>
  <c r="R2695" i="4"/>
  <c r="V2695" i="4" s="1"/>
  <c r="J2696" i="4" s="1"/>
  <c r="Y2696" i="4" s="1"/>
  <c r="L2703" i="4"/>
  <c r="U2703" i="4"/>
  <c r="I2704" i="4" s="1"/>
  <c r="X2696" i="4"/>
  <c r="S2696" i="4" l="1"/>
  <c r="G2697" i="4" s="1"/>
  <c r="Q2696" i="4"/>
  <c r="T2696" i="4" s="1"/>
  <c r="F2697" i="4" s="1"/>
  <c r="N2697" i="4" s="1"/>
  <c r="U2704" i="4"/>
  <c r="I2705" i="4" s="1"/>
  <c r="L2704" i="4"/>
  <c r="H2697" i="4" l="1"/>
  <c r="K2697" i="4"/>
  <c r="M2697" i="4" s="1"/>
  <c r="O2697" i="4" s="1"/>
  <c r="R2696" i="4"/>
  <c r="V2696" i="4" s="1"/>
  <c r="J2697" i="4" s="1"/>
  <c r="Y2697" i="4" s="1"/>
  <c r="L2705" i="4"/>
  <c r="U2705" i="4"/>
  <c r="I2706" i="4" s="1"/>
  <c r="X2697" i="4"/>
  <c r="S2697" i="4" l="1"/>
  <c r="G2698" i="4" s="1"/>
  <c r="Q2697" i="4"/>
  <c r="T2697" i="4" s="1"/>
  <c r="F2698" i="4" s="1"/>
  <c r="N2698" i="4" s="1"/>
  <c r="L2706" i="4"/>
  <c r="U2706" i="4"/>
  <c r="I2707" i="4" s="1"/>
  <c r="H2698" i="4" l="1"/>
  <c r="K2698" i="4"/>
  <c r="M2698" i="4" s="1"/>
  <c r="O2698" i="4" s="1"/>
  <c r="R2697" i="4"/>
  <c r="V2697" i="4" s="1"/>
  <c r="J2698" i="4" s="1"/>
  <c r="Y2698" i="4" s="1"/>
  <c r="X2698" i="4"/>
  <c r="L2707" i="4"/>
  <c r="U2707" i="4"/>
  <c r="I2708" i="4" s="1"/>
  <c r="S2698" i="4" l="1"/>
  <c r="G2699" i="4" s="1"/>
  <c r="U2708" i="4"/>
  <c r="I2709" i="4" s="1"/>
  <c r="L2708" i="4"/>
  <c r="Q2698" i="4"/>
  <c r="T2698" i="4" s="1"/>
  <c r="F2699" i="4" s="1"/>
  <c r="N2699" i="4" s="1"/>
  <c r="H2699" i="4" l="1"/>
  <c r="K2699" i="4"/>
  <c r="M2699" i="4" s="1"/>
  <c r="O2699" i="4" s="1"/>
  <c r="R2698" i="4"/>
  <c r="V2698" i="4" s="1"/>
  <c r="J2699" i="4" s="1"/>
  <c r="Y2699" i="4" s="1"/>
  <c r="X2699" i="4"/>
  <c r="U2709" i="4"/>
  <c r="I2710" i="4" s="1"/>
  <c r="L2709" i="4"/>
  <c r="S2699" i="4" l="1"/>
  <c r="G2700" i="4" s="1"/>
  <c r="Q2699" i="4"/>
  <c r="T2699" i="4" s="1"/>
  <c r="F2700" i="4" s="1"/>
  <c r="N2700" i="4" s="1"/>
  <c r="U2710" i="4"/>
  <c r="I2711" i="4" s="1"/>
  <c r="L2710" i="4"/>
  <c r="H2700" i="4" l="1"/>
  <c r="K2700" i="4"/>
  <c r="M2700" i="4" s="1"/>
  <c r="O2700" i="4" s="1"/>
  <c r="U2711" i="4"/>
  <c r="I2712" i="4" s="1"/>
  <c r="L2711" i="4"/>
  <c r="R2699" i="4"/>
  <c r="V2699" i="4" s="1"/>
  <c r="J2700" i="4" s="1"/>
  <c r="Y2700" i="4" s="1"/>
  <c r="X2700" i="4"/>
  <c r="S2700" i="4" l="1"/>
  <c r="G2701" i="4" s="1"/>
  <c r="Q2700" i="4"/>
  <c r="T2700" i="4" s="1"/>
  <c r="F2701" i="4" s="1"/>
  <c r="N2701" i="4" s="1"/>
  <c r="L2712" i="4"/>
  <c r="U2712" i="4"/>
  <c r="I2713" i="4" s="1"/>
  <c r="H2701" i="4" l="1"/>
  <c r="K2701" i="4"/>
  <c r="M2701" i="4" s="1"/>
  <c r="O2701" i="4" s="1"/>
  <c r="R2700" i="4"/>
  <c r="V2700" i="4" s="1"/>
  <c r="J2701" i="4" s="1"/>
  <c r="Y2701" i="4" s="1"/>
  <c r="L2713" i="4"/>
  <c r="U2713" i="4"/>
  <c r="I2714" i="4" s="1"/>
  <c r="X2701" i="4"/>
  <c r="S2701" i="4" l="1"/>
  <c r="G2702" i="4" s="1"/>
  <c r="Q2701" i="4"/>
  <c r="T2701" i="4" s="1"/>
  <c r="F2702" i="4" s="1"/>
  <c r="N2702" i="4" s="1"/>
  <c r="U2714" i="4"/>
  <c r="I2715" i="4" s="1"/>
  <c r="L2714" i="4"/>
  <c r="H2702" i="4" l="1"/>
  <c r="K2702" i="4"/>
  <c r="M2702" i="4" s="1"/>
  <c r="O2702" i="4" s="1"/>
  <c r="L2715" i="4"/>
  <c r="U2715" i="4"/>
  <c r="I2716" i="4" s="1"/>
  <c r="R2701" i="4"/>
  <c r="V2701" i="4" s="1"/>
  <c r="J2702" i="4" s="1"/>
  <c r="Y2702" i="4" s="1"/>
  <c r="X2702" i="4"/>
  <c r="S2702" i="4" l="1"/>
  <c r="G2703" i="4" s="1"/>
  <c r="U2716" i="4"/>
  <c r="I2717" i="4" s="1"/>
  <c r="L2716" i="4"/>
  <c r="Q2702" i="4"/>
  <c r="T2702" i="4" s="1"/>
  <c r="F2703" i="4" s="1"/>
  <c r="N2703" i="4" s="1"/>
  <c r="H2703" i="4" l="1"/>
  <c r="K2703" i="4"/>
  <c r="M2703" i="4" s="1"/>
  <c r="O2703" i="4" s="1"/>
  <c r="R2702" i="4"/>
  <c r="V2702" i="4" s="1"/>
  <c r="J2703" i="4" s="1"/>
  <c r="Y2703" i="4" s="1"/>
  <c r="X2703" i="4"/>
  <c r="U2717" i="4"/>
  <c r="I2718" i="4" s="1"/>
  <c r="L2717" i="4"/>
  <c r="S2703" i="4" l="1"/>
  <c r="G2704" i="4" s="1"/>
  <c r="L2718" i="4"/>
  <c r="U2718" i="4"/>
  <c r="I2719" i="4" s="1"/>
  <c r="Q2703" i="4"/>
  <c r="T2703" i="4" s="1"/>
  <c r="F2704" i="4" s="1"/>
  <c r="N2704" i="4" s="1"/>
  <c r="H2704" i="4" l="1"/>
  <c r="K2704" i="4"/>
  <c r="M2704" i="4" s="1"/>
  <c r="O2704" i="4" s="1"/>
  <c r="R2703" i="4"/>
  <c r="V2703" i="4" s="1"/>
  <c r="J2704" i="4" s="1"/>
  <c r="Y2704" i="4" s="1"/>
  <c r="X2704" i="4"/>
  <c r="L2719" i="4"/>
  <c r="U2719" i="4"/>
  <c r="I2720" i="4" s="1"/>
  <c r="S2704" i="4" l="1"/>
  <c r="G2705" i="4" s="1"/>
  <c r="Q2704" i="4"/>
  <c r="T2704" i="4" s="1"/>
  <c r="F2705" i="4" s="1"/>
  <c r="N2705" i="4" s="1"/>
  <c r="L2720" i="4"/>
  <c r="U2720" i="4"/>
  <c r="I2721" i="4" s="1"/>
  <c r="H2705" i="4" l="1"/>
  <c r="K2705" i="4"/>
  <c r="M2705" i="4" s="1"/>
  <c r="O2705" i="4" s="1"/>
  <c r="R2704" i="4"/>
  <c r="V2704" i="4" s="1"/>
  <c r="J2705" i="4" s="1"/>
  <c r="Y2705" i="4" s="1"/>
  <c r="U2721" i="4"/>
  <c r="I2722" i="4" s="1"/>
  <c r="L2721" i="4"/>
  <c r="X2705" i="4"/>
  <c r="S2705" i="4" l="1"/>
  <c r="G2706" i="4" s="1"/>
  <c r="Q2705" i="4"/>
  <c r="T2705" i="4" s="1"/>
  <c r="F2706" i="4" s="1"/>
  <c r="N2706" i="4" s="1"/>
  <c r="U2722" i="4"/>
  <c r="I2723" i="4" s="1"/>
  <c r="L2722" i="4"/>
  <c r="H2706" i="4" l="1"/>
  <c r="K2706" i="4"/>
  <c r="M2706" i="4" s="1"/>
  <c r="O2706" i="4" s="1"/>
  <c r="R2705" i="4"/>
  <c r="V2705" i="4" s="1"/>
  <c r="J2706" i="4" s="1"/>
  <c r="Y2706" i="4" s="1"/>
  <c r="U2723" i="4"/>
  <c r="I2724" i="4" s="1"/>
  <c r="L2723" i="4"/>
  <c r="X2706" i="4"/>
  <c r="S2706" i="4" l="1"/>
  <c r="G2707" i="4" s="1"/>
  <c r="Q2706" i="4"/>
  <c r="T2706" i="4" s="1"/>
  <c r="F2707" i="4" s="1"/>
  <c r="N2707" i="4" s="1"/>
  <c r="L2724" i="4"/>
  <c r="U2724" i="4"/>
  <c r="I2725" i="4" s="1"/>
  <c r="H2707" i="4" l="1"/>
  <c r="K2707" i="4"/>
  <c r="M2707" i="4" s="1"/>
  <c r="O2707" i="4" s="1"/>
  <c r="R2706" i="4"/>
  <c r="V2706" i="4" s="1"/>
  <c r="J2707" i="4" s="1"/>
  <c r="Y2707" i="4" s="1"/>
  <c r="U2725" i="4"/>
  <c r="I2726" i="4" s="1"/>
  <c r="L2725" i="4"/>
  <c r="X2707" i="4"/>
  <c r="S2707" i="4" l="1"/>
  <c r="G2708" i="4" s="1"/>
  <c r="Q2707" i="4"/>
  <c r="T2707" i="4" s="1"/>
  <c r="F2708" i="4" s="1"/>
  <c r="N2708" i="4" s="1"/>
  <c r="L2726" i="4"/>
  <c r="U2726" i="4"/>
  <c r="I2727" i="4" s="1"/>
  <c r="H2708" i="4" l="1"/>
  <c r="K2708" i="4"/>
  <c r="M2708" i="4" s="1"/>
  <c r="O2708" i="4" s="1"/>
  <c r="R2707" i="4"/>
  <c r="V2707" i="4" s="1"/>
  <c r="J2708" i="4" s="1"/>
  <c r="Y2708" i="4" s="1"/>
  <c r="U2727" i="4"/>
  <c r="I2728" i="4" s="1"/>
  <c r="L2727" i="4"/>
  <c r="X2708" i="4"/>
  <c r="S2708" i="4" l="1"/>
  <c r="G2709" i="4" s="1"/>
  <c r="U2728" i="4"/>
  <c r="I2729" i="4" s="1"/>
  <c r="L2728" i="4"/>
  <c r="Q2708" i="4"/>
  <c r="T2708" i="4" s="1"/>
  <c r="F2709" i="4" s="1"/>
  <c r="N2709" i="4" s="1"/>
  <c r="H2709" i="4" l="1"/>
  <c r="K2709" i="4"/>
  <c r="M2709" i="4" s="1"/>
  <c r="O2709" i="4" s="1"/>
  <c r="R2708" i="4"/>
  <c r="V2708" i="4" s="1"/>
  <c r="J2709" i="4" s="1"/>
  <c r="Y2709" i="4" s="1"/>
  <c r="X2709" i="4"/>
  <c r="U2729" i="4"/>
  <c r="I2730" i="4" s="1"/>
  <c r="L2729" i="4"/>
  <c r="S2709" i="4" l="1"/>
  <c r="G2710" i="4" s="1"/>
  <c r="Q2709" i="4"/>
  <c r="T2709" i="4" s="1"/>
  <c r="F2710" i="4" s="1"/>
  <c r="N2710" i="4" s="1"/>
  <c r="U2730" i="4"/>
  <c r="I2731" i="4" s="1"/>
  <c r="L2730" i="4"/>
  <c r="H2710" i="4" l="1"/>
  <c r="K2710" i="4"/>
  <c r="M2710" i="4" s="1"/>
  <c r="O2710" i="4" s="1"/>
  <c r="R2709" i="4"/>
  <c r="V2709" i="4" s="1"/>
  <c r="J2710" i="4" s="1"/>
  <c r="Y2710" i="4" s="1"/>
  <c r="L2731" i="4"/>
  <c r="U2731" i="4"/>
  <c r="I2732" i="4" s="1"/>
  <c r="X2710" i="4"/>
  <c r="S2710" i="4" l="1"/>
  <c r="G2711" i="4" s="1"/>
  <c r="U2732" i="4"/>
  <c r="I2733" i="4" s="1"/>
  <c r="L2732" i="4"/>
  <c r="Q2710" i="4"/>
  <c r="T2710" i="4" s="1"/>
  <c r="F2711" i="4" s="1"/>
  <c r="N2711" i="4" s="1"/>
  <c r="H2711" i="4" l="1"/>
  <c r="K2711" i="4"/>
  <c r="M2711" i="4" s="1"/>
  <c r="O2711" i="4" s="1"/>
  <c r="R2710" i="4"/>
  <c r="V2710" i="4" s="1"/>
  <c r="J2711" i="4" s="1"/>
  <c r="Y2711" i="4" s="1"/>
  <c r="X2711" i="4"/>
  <c r="L2733" i="4"/>
  <c r="U2733" i="4"/>
  <c r="I2734" i="4" s="1"/>
  <c r="S2711" i="4" l="1"/>
  <c r="G2712" i="4" s="1"/>
  <c r="Q2711" i="4"/>
  <c r="T2711" i="4" s="1"/>
  <c r="F2712" i="4" s="1"/>
  <c r="N2712" i="4" s="1"/>
  <c r="L2734" i="4"/>
  <c r="U2734" i="4"/>
  <c r="I2735" i="4" s="1"/>
  <c r="H2712" i="4" l="1"/>
  <c r="K2712" i="4"/>
  <c r="M2712" i="4" s="1"/>
  <c r="O2712" i="4" s="1"/>
  <c r="R2711" i="4"/>
  <c r="V2711" i="4" s="1"/>
  <c r="J2712" i="4" s="1"/>
  <c r="Y2712" i="4" s="1"/>
  <c r="U2735" i="4"/>
  <c r="I2736" i="4" s="1"/>
  <c r="L2735" i="4"/>
  <c r="X2712" i="4"/>
  <c r="S2712" i="4" l="1"/>
  <c r="G2713" i="4" s="1"/>
  <c r="Q2712" i="4"/>
  <c r="T2712" i="4" s="1"/>
  <c r="F2713" i="4" s="1"/>
  <c r="N2713" i="4" s="1"/>
  <c r="L2736" i="4"/>
  <c r="U2736" i="4"/>
  <c r="I2737" i="4" s="1"/>
  <c r="H2713" i="4" l="1"/>
  <c r="K2713" i="4"/>
  <c r="M2713" i="4" s="1"/>
  <c r="O2713" i="4" s="1"/>
  <c r="U2737" i="4"/>
  <c r="I2738" i="4" s="1"/>
  <c r="L2737" i="4"/>
  <c r="R2712" i="4"/>
  <c r="V2712" i="4" s="1"/>
  <c r="J2713" i="4" s="1"/>
  <c r="Y2713" i="4" s="1"/>
  <c r="X2713" i="4"/>
  <c r="S2713" i="4" l="1"/>
  <c r="G2714" i="4" s="1"/>
  <c r="Q2713" i="4"/>
  <c r="T2713" i="4" s="1"/>
  <c r="F2714" i="4" s="1"/>
  <c r="N2714" i="4" s="1"/>
  <c r="L2738" i="4"/>
  <c r="U2738" i="4"/>
  <c r="I2739" i="4" s="1"/>
  <c r="H2714" i="4" l="1"/>
  <c r="K2714" i="4"/>
  <c r="M2714" i="4" s="1"/>
  <c r="O2714" i="4" s="1"/>
  <c r="L2739" i="4"/>
  <c r="U2739" i="4"/>
  <c r="I2740" i="4" s="1"/>
  <c r="R2713" i="4"/>
  <c r="V2713" i="4" s="1"/>
  <c r="J2714" i="4" s="1"/>
  <c r="Y2714" i="4" s="1"/>
  <c r="X2714" i="4"/>
  <c r="S2714" i="4" l="1"/>
  <c r="G2715" i="4" s="1"/>
  <c r="L2740" i="4"/>
  <c r="U2740" i="4"/>
  <c r="I2741" i="4" s="1"/>
  <c r="Q2714" i="4"/>
  <c r="T2714" i="4" s="1"/>
  <c r="F2715" i="4" s="1"/>
  <c r="N2715" i="4" s="1"/>
  <c r="H2715" i="4" l="1"/>
  <c r="K2715" i="4"/>
  <c r="M2715" i="4" s="1"/>
  <c r="O2715" i="4" s="1"/>
  <c r="U2741" i="4"/>
  <c r="I2742" i="4" s="1"/>
  <c r="L2741" i="4"/>
  <c r="X2715" i="4"/>
  <c r="R2714" i="4"/>
  <c r="V2714" i="4" s="1"/>
  <c r="J2715" i="4" s="1"/>
  <c r="Y2715" i="4" s="1"/>
  <c r="S2715" i="4" l="1"/>
  <c r="G2716" i="4" s="1"/>
  <c r="Q2715" i="4"/>
  <c r="T2715" i="4" s="1"/>
  <c r="F2716" i="4" s="1"/>
  <c r="N2716" i="4" s="1"/>
  <c r="U2742" i="4"/>
  <c r="I2743" i="4" s="1"/>
  <c r="L2742" i="4"/>
  <c r="H2716" i="4" l="1"/>
  <c r="K2716" i="4"/>
  <c r="M2716" i="4" s="1"/>
  <c r="O2716" i="4" s="1"/>
  <c r="R2715" i="4"/>
  <c r="V2715" i="4" s="1"/>
  <c r="J2716" i="4" s="1"/>
  <c r="Y2716" i="4" s="1"/>
  <c r="L2743" i="4"/>
  <c r="U2743" i="4"/>
  <c r="I2744" i="4" s="1"/>
  <c r="X2716" i="4"/>
  <c r="S2716" i="4" l="1"/>
  <c r="G2717" i="4" s="1"/>
  <c r="U2744" i="4"/>
  <c r="I2745" i="4" s="1"/>
  <c r="L2744" i="4"/>
  <c r="Q2716" i="4"/>
  <c r="T2716" i="4" s="1"/>
  <c r="F2717" i="4" s="1"/>
  <c r="N2717" i="4" s="1"/>
  <c r="H2717" i="4" l="1"/>
  <c r="K2717" i="4"/>
  <c r="M2717" i="4" s="1"/>
  <c r="O2717" i="4" s="1"/>
  <c r="R2716" i="4"/>
  <c r="V2716" i="4" s="1"/>
  <c r="J2717" i="4" s="1"/>
  <c r="Y2717" i="4" s="1"/>
  <c r="X2717" i="4"/>
  <c r="L2745" i="4"/>
  <c r="U2745" i="4"/>
  <c r="I2746" i="4" s="1"/>
  <c r="S2717" i="4" l="1"/>
  <c r="G2718" i="4" s="1"/>
  <c r="U2746" i="4"/>
  <c r="I2747" i="4" s="1"/>
  <c r="L2746" i="4"/>
  <c r="Q2717" i="4"/>
  <c r="T2717" i="4" s="1"/>
  <c r="F2718" i="4" s="1"/>
  <c r="N2718" i="4" s="1"/>
  <c r="H2718" i="4" l="1"/>
  <c r="K2718" i="4"/>
  <c r="M2718" i="4" s="1"/>
  <c r="O2718" i="4" s="1"/>
  <c r="R2717" i="4"/>
  <c r="V2717" i="4" s="1"/>
  <c r="J2718" i="4" s="1"/>
  <c r="Y2718" i="4" s="1"/>
  <c r="X2718" i="4"/>
  <c r="U2747" i="4"/>
  <c r="I2748" i="4" s="1"/>
  <c r="L2747" i="4"/>
  <c r="S2718" i="4" l="1"/>
  <c r="G2719" i="4" s="1"/>
  <c r="Q2718" i="4"/>
  <c r="T2718" i="4" s="1"/>
  <c r="F2719" i="4" s="1"/>
  <c r="N2719" i="4" s="1"/>
  <c r="L2748" i="4"/>
  <c r="U2748" i="4"/>
  <c r="I2749" i="4" s="1"/>
  <c r="H2719" i="4" l="1"/>
  <c r="K2719" i="4"/>
  <c r="M2719" i="4" s="1"/>
  <c r="O2719" i="4" s="1"/>
  <c r="R2718" i="4"/>
  <c r="V2718" i="4" s="1"/>
  <c r="J2719" i="4" s="1"/>
  <c r="Y2719" i="4" s="1"/>
  <c r="U2749" i="4"/>
  <c r="I2750" i="4" s="1"/>
  <c r="L2749" i="4"/>
  <c r="X2719" i="4"/>
  <c r="S2719" i="4" l="1"/>
  <c r="G2720" i="4" s="1"/>
  <c r="Q2719" i="4"/>
  <c r="T2719" i="4" s="1"/>
  <c r="F2720" i="4" s="1"/>
  <c r="N2720" i="4" s="1"/>
  <c r="L2750" i="4"/>
  <c r="U2750" i="4"/>
  <c r="I2751" i="4" s="1"/>
  <c r="H2720" i="4" l="1"/>
  <c r="K2720" i="4"/>
  <c r="M2720" i="4" s="1"/>
  <c r="O2720" i="4" s="1"/>
  <c r="R2719" i="4"/>
  <c r="V2719" i="4" s="1"/>
  <c r="J2720" i="4" s="1"/>
  <c r="Y2720" i="4" s="1"/>
  <c r="U2751" i="4"/>
  <c r="I2752" i="4" s="1"/>
  <c r="L2751" i="4"/>
  <c r="X2720" i="4"/>
  <c r="S2720" i="4" l="1"/>
  <c r="G2721" i="4" s="1"/>
  <c r="Q2720" i="4"/>
  <c r="T2720" i="4" s="1"/>
  <c r="F2721" i="4" s="1"/>
  <c r="N2721" i="4" s="1"/>
  <c r="U2752" i="4"/>
  <c r="I2753" i="4" s="1"/>
  <c r="L2752" i="4"/>
  <c r="H2721" i="4" l="1"/>
  <c r="K2721" i="4"/>
  <c r="M2721" i="4" s="1"/>
  <c r="O2721" i="4" s="1"/>
  <c r="R2720" i="4"/>
  <c r="V2720" i="4" s="1"/>
  <c r="J2721" i="4" s="1"/>
  <c r="Y2721" i="4" s="1"/>
  <c r="L2753" i="4"/>
  <c r="U2753" i="4"/>
  <c r="I2754" i="4" s="1"/>
  <c r="X2721" i="4"/>
  <c r="S2721" i="4" l="1"/>
  <c r="G2722" i="4" s="1"/>
  <c r="Q2721" i="4"/>
  <c r="T2721" i="4" s="1"/>
  <c r="F2722" i="4" s="1"/>
  <c r="N2722" i="4" s="1"/>
  <c r="L2754" i="4"/>
  <c r="U2754" i="4"/>
  <c r="I2755" i="4" s="1"/>
  <c r="H2722" i="4" l="1"/>
  <c r="K2722" i="4"/>
  <c r="M2722" i="4" s="1"/>
  <c r="O2722" i="4" s="1"/>
  <c r="R2721" i="4"/>
  <c r="V2721" i="4" s="1"/>
  <c r="J2722" i="4" s="1"/>
  <c r="Y2722" i="4" s="1"/>
  <c r="L2755" i="4"/>
  <c r="U2755" i="4"/>
  <c r="I2756" i="4" s="1"/>
  <c r="X2722" i="4"/>
  <c r="S2722" i="4" l="1"/>
  <c r="G2723" i="4" s="1"/>
  <c r="Q2722" i="4"/>
  <c r="T2722" i="4" s="1"/>
  <c r="F2723" i="4" s="1"/>
  <c r="N2723" i="4" s="1"/>
  <c r="U2756" i="4"/>
  <c r="I2757" i="4" s="1"/>
  <c r="L2756" i="4"/>
  <c r="H2723" i="4" l="1"/>
  <c r="K2723" i="4"/>
  <c r="M2723" i="4" s="1"/>
  <c r="O2723" i="4" s="1"/>
  <c r="R2722" i="4"/>
  <c r="V2722" i="4" s="1"/>
  <c r="J2723" i="4" s="1"/>
  <c r="Y2723" i="4" s="1"/>
  <c r="U2757" i="4"/>
  <c r="I2758" i="4" s="1"/>
  <c r="L2757" i="4"/>
  <c r="X2723" i="4"/>
  <c r="S2723" i="4" l="1"/>
  <c r="G2724" i="4" s="1"/>
  <c r="Q2723" i="4"/>
  <c r="T2723" i="4" s="1"/>
  <c r="F2724" i="4" s="1"/>
  <c r="N2724" i="4" s="1"/>
  <c r="U2758" i="4"/>
  <c r="I2759" i="4" s="1"/>
  <c r="L2758" i="4"/>
  <c r="H2724" i="4" l="1"/>
  <c r="K2724" i="4"/>
  <c r="M2724" i="4" s="1"/>
  <c r="O2724" i="4" s="1"/>
  <c r="R2723" i="4"/>
  <c r="V2723" i="4" s="1"/>
  <c r="J2724" i="4" s="1"/>
  <c r="Y2724" i="4" s="1"/>
  <c r="U2759" i="4"/>
  <c r="I2760" i="4" s="1"/>
  <c r="L2759" i="4"/>
  <c r="X2724" i="4"/>
  <c r="S2724" i="4" l="1"/>
  <c r="G2725" i="4" s="1"/>
  <c r="Q2724" i="4"/>
  <c r="T2724" i="4" s="1"/>
  <c r="F2725" i="4" s="1"/>
  <c r="N2725" i="4" s="1"/>
  <c r="L2760" i="4"/>
  <c r="U2760" i="4"/>
  <c r="I2761" i="4" s="1"/>
  <c r="H2725" i="4" l="1"/>
  <c r="K2725" i="4"/>
  <c r="M2725" i="4" s="1"/>
  <c r="O2725" i="4" s="1"/>
  <c r="R2724" i="4"/>
  <c r="V2724" i="4" s="1"/>
  <c r="J2725" i="4" s="1"/>
  <c r="Y2725" i="4" s="1"/>
  <c r="U2761" i="4"/>
  <c r="I2762" i="4" s="1"/>
  <c r="L2761" i="4"/>
  <c r="X2725" i="4"/>
  <c r="S2725" i="4" l="1"/>
  <c r="G2726" i="4" s="1"/>
  <c r="Q2725" i="4"/>
  <c r="T2725" i="4" s="1"/>
  <c r="F2726" i="4" s="1"/>
  <c r="N2726" i="4" s="1"/>
  <c r="U2762" i="4"/>
  <c r="I2763" i="4" s="1"/>
  <c r="L2762" i="4"/>
  <c r="H2726" i="4" l="1"/>
  <c r="K2726" i="4"/>
  <c r="M2726" i="4" s="1"/>
  <c r="O2726" i="4" s="1"/>
  <c r="R2725" i="4"/>
  <c r="V2725" i="4" s="1"/>
  <c r="J2726" i="4" s="1"/>
  <c r="Y2726" i="4" s="1"/>
  <c r="L2763" i="4"/>
  <c r="U2763" i="4"/>
  <c r="I2764" i="4" s="1"/>
  <c r="X2726" i="4"/>
  <c r="S2726" i="4" l="1"/>
  <c r="G2727" i="4" s="1"/>
  <c r="Q2726" i="4"/>
  <c r="T2726" i="4" s="1"/>
  <c r="F2727" i="4" s="1"/>
  <c r="N2727" i="4" s="1"/>
  <c r="U2764" i="4"/>
  <c r="I2765" i="4" s="1"/>
  <c r="L2764" i="4"/>
  <c r="H2727" i="4" l="1"/>
  <c r="K2727" i="4"/>
  <c r="M2727" i="4" s="1"/>
  <c r="O2727" i="4" s="1"/>
  <c r="R2726" i="4"/>
  <c r="V2726" i="4" s="1"/>
  <c r="J2727" i="4" s="1"/>
  <c r="Y2727" i="4" s="1"/>
  <c r="U2765" i="4"/>
  <c r="I2766" i="4" s="1"/>
  <c r="L2765" i="4"/>
  <c r="X2727" i="4"/>
  <c r="S2727" i="4" l="1"/>
  <c r="G2728" i="4" s="1"/>
  <c r="Q2727" i="4"/>
  <c r="T2727" i="4" s="1"/>
  <c r="F2728" i="4" s="1"/>
  <c r="N2728" i="4" s="1"/>
  <c r="U2766" i="4"/>
  <c r="I2767" i="4" s="1"/>
  <c r="L2766" i="4"/>
  <c r="H2728" i="4" l="1"/>
  <c r="K2728" i="4"/>
  <c r="M2728" i="4" s="1"/>
  <c r="O2728" i="4" s="1"/>
  <c r="U2767" i="4"/>
  <c r="I2768" i="4" s="1"/>
  <c r="L2767" i="4"/>
  <c r="X2728" i="4"/>
  <c r="R2727" i="4"/>
  <c r="V2727" i="4" s="1"/>
  <c r="J2728" i="4" s="1"/>
  <c r="Y2728" i="4" s="1"/>
  <c r="S2728" i="4" l="1"/>
  <c r="G2729" i="4" s="1"/>
  <c r="Q2728" i="4"/>
  <c r="T2728" i="4" s="1"/>
  <c r="F2729" i="4" s="1"/>
  <c r="N2729" i="4" s="1"/>
  <c r="U2768" i="4"/>
  <c r="I2769" i="4" s="1"/>
  <c r="L2768" i="4"/>
  <c r="H2729" i="4" l="1"/>
  <c r="K2729" i="4"/>
  <c r="M2729" i="4" s="1"/>
  <c r="O2729" i="4" s="1"/>
  <c r="R2728" i="4"/>
  <c r="V2728" i="4" s="1"/>
  <c r="J2729" i="4" s="1"/>
  <c r="Y2729" i="4" s="1"/>
  <c r="L2769" i="4"/>
  <c r="U2769" i="4"/>
  <c r="I2770" i="4" s="1"/>
  <c r="X2729" i="4"/>
  <c r="S2729" i="4" l="1"/>
  <c r="G2730" i="4" s="1"/>
  <c r="Q2729" i="4"/>
  <c r="T2729" i="4" s="1"/>
  <c r="F2730" i="4" s="1"/>
  <c r="N2730" i="4" s="1"/>
  <c r="L2770" i="4"/>
  <c r="U2770" i="4"/>
  <c r="I2771" i="4" s="1"/>
  <c r="H2730" i="4" l="1"/>
  <c r="K2730" i="4"/>
  <c r="M2730" i="4" s="1"/>
  <c r="O2730" i="4" s="1"/>
  <c r="R2729" i="4"/>
  <c r="V2729" i="4" s="1"/>
  <c r="J2730" i="4" s="1"/>
  <c r="Y2730" i="4" s="1"/>
  <c r="X2730" i="4"/>
  <c r="L2771" i="4"/>
  <c r="U2771" i="4"/>
  <c r="I2772" i="4" s="1"/>
  <c r="S2730" i="4" l="1"/>
  <c r="G2731" i="4" s="1"/>
  <c r="Q2730" i="4"/>
  <c r="T2730" i="4" s="1"/>
  <c r="F2731" i="4" s="1"/>
  <c r="N2731" i="4" s="1"/>
  <c r="L2772" i="4"/>
  <c r="U2772" i="4"/>
  <c r="I2773" i="4" s="1"/>
  <c r="H2731" i="4" l="1"/>
  <c r="K2731" i="4"/>
  <c r="M2731" i="4" s="1"/>
  <c r="O2731" i="4" s="1"/>
  <c r="R2730" i="4"/>
  <c r="V2730" i="4" s="1"/>
  <c r="J2731" i="4" s="1"/>
  <c r="Y2731" i="4" s="1"/>
  <c r="L2773" i="4"/>
  <c r="U2773" i="4"/>
  <c r="I2774" i="4" s="1"/>
  <c r="X2731" i="4"/>
  <c r="S2731" i="4" l="1"/>
  <c r="G2732" i="4" s="1"/>
  <c r="Q2731" i="4"/>
  <c r="T2731" i="4" s="1"/>
  <c r="F2732" i="4" s="1"/>
  <c r="N2732" i="4" s="1"/>
  <c r="L2774" i="4"/>
  <c r="U2774" i="4"/>
  <c r="I2775" i="4" s="1"/>
  <c r="H2732" i="4" l="1"/>
  <c r="K2732" i="4"/>
  <c r="M2732" i="4" s="1"/>
  <c r="O2732" i="4" s="1"/>
  <c r="L2775" i="4"/>
  <c r="U2775" i="4"/>
  <c r="I2776" i="4" s="1"/>
  <c r="R2731" i="4"/>
  <c r="V2731" i="4" s="1"/>
  <c r="J2732" i="4" s="1"/>
  <c r="Y2732" i="4" s="1"/>
  <c r="X2732" i="4"/>
  <c r="S2732" i="4" l="1"/>
  <c r="G2733" i="4" s="1"/>
  <c r="Q2732" i="4"/>
  <c r="T2732" i="4" s="1"/>
  <c r="F2733" i="4" s="1"/>
  <c r="N2733" i="4" s="1"/>
  <c r="L2776" i="4"/>
  <c r="U2776" i="4"/>
  <c r="I2777" i="4" s="1"/>
  <c r="H2733" i="4" l="1"/>
  <c r="K2733" i="4"/>
  <c r="M2733" i="4" s="1"/>
  <c r="O2733" i="4" s="1"/>
  <c r="R2732" i="4"/>
  <c r="V2732" i="4" s="1"/>
  <c r="J2733" i="4" s="1"/>
  <c r="Y2733" i="4" s="1"/>
  <c r="U2777" i="4"/>
  <c r="I2778" i="4" s="1"/>
  <c r="L2777" i="4"/>
  <c r="X2733" i="4"/>
  <c r="S2733" i="4" l="1"/>
  <c r="G2734" i="4" s="1"/>
  <c r="Q2733" i="4"/>
  <c r="T2733" i="4" s="1"/>
  <c r="F2734" i="4" s="1"/>
  <c r="N2734" i="4" s="1"/>
  <c r="L2778" i="4"/>
  <c r="U2778" i="4"/>
  <c r="I2779" i="4" s="1"/>
  <c r="H2734" i="4" l="1"/>
  <c r="K2734" i="4"/>
  <c r="M2734" i="4" s="1"/>
  <c r="O2734" i="4" s="1"/>
  <c r="R2733" i="4"/>
  <c r="V2733" i="4" s="1"/>
  <c r="J2734" i="4" s="1"/>
  <c r="Y2734" i="4" s="1"/>
  <c r="U2779" i="4"/>
  <c r="I2780" i="4" s="1"/>
  <c r="L2779" i="4"/>
  <c r="X2734" i="4"/>
  <c r="S2734" i="4" l="1"/>
  <c r="G2735" i="4" s="1"/>
  <c r="Q2734" i="4"/>
  <c r="T2734" i="4" s="1"/>
  <c r="F2735" i="4" s="1"/>
  <c r="N2735" i="4" s="1"/>
  <c r="L2780" i="4"/>
  <c r="U2780" i="4"/>
  <c r="I2781" i="4" s="1"/>
  <c r="H2735" i="4" l="1"/>
  <c r="K2735" i="4"/>
  <c r="M2735" i="4" s="1"/>
  <c r="O2735" i="4" s="1"/>
  <c r="R2734" i="4"/>
  <c r="V2734" i="4" s="1"/>
  <c r="J2735" i="4" s="1"/>
  <c r="Y2735" i="4" s="1"/>
  <c r="L2781" i="4"/>
  <c r="U2781" i="4"/>
  <c r="I2782" i="4" s="1"/>
  <c r="X2735" i="4"/>
  <c r="S2735" i="4" l="1"/>
  <c r="G2736" i="4" s="1"/>
  <c r="Q2735" i="4"/>
  <c r="T2735" i="4" s="1"/>
  <c r="F2736" i="4" s="1"/>
  <c r="N2736" i="4" s="1"/>
  <c r="U2782" i="4"/>
  <c r="I2783" i="4" s="1"/>
  <c r="L2782" i="4"/>
  <c r="H2736" i="4" l="1"/>
  <c r="K2736" i="4"/>
  <c r="M2736" i="4" s="1"/>
  <c r="O2736" i="4" s="1"/>
  <c r="R2735" i="4"/>
  <c r="V2735" i="4" s="1"/>
  <c r="J2736" i="4" s="1"/>
  <c r="Y2736" i="4" s="1"/>
  <c r="U2783" i="4"/>
  <c r="I2784" i="4" s="1"/>
  <c r="L2783" i="4"/>
  <c r="X2736" i="4"/>
  <c r="S2736" i="4" l="1"/>
  <c r="G2737" i="4" s="1"/>
  <c r="Q2736" i="4"/>
  <c r="T2736" i="4" s="1"/>
  <c r="F2737" i="4" s="1"/>
  <c r="N2737" i="4" s="1"/>
  <c r="L2784" i="4"/>
  <c r="U2784" i="4"/>
  <c r="I2785" i="4" s="1"/>
  <c r="H2737" i="4" l="1"/>
  <c r="K2737" i="4"/>
  <c r="M2737" i="4" s="1"/>
  <c r="O2737" i="4" s="1"/>
  <c r="R2736" i="4"/>
  <c r="V2736" i="4" s="1"/>
  <c r="J2737" i="4" s="1"/>
  <c r="Y2737" i="4" s="1"/>
  <c r="L2785" i="4"/>
  <c r="U2785" i="4"/>
  <c r="I2786" i="4" s="1"/>
  <c r="X2737" i="4"/>
  <c r="S2737" i="4" l="1"/>
  <c r="G2738" i="4" s="1"/>
  <c r="Q2737" i="4"/>
  <c r="T2737" i="4" s="1"/>
  <c r="F2738" i="4" s="1"/>
  <c r="N2738" i="4" s="1"/>
  <c r="U2786" i="4"/>
  <c r="I2787" i="4" s="1"/>
  <c r="L2786" i="4"/>
  <c r="H2738" i="4" l="1"/>
  <c r="K2738" i="4"/>
  <c r="M2738" i="4" s="1"/>
  <c r="O2738" i="4" s="1"/>
  <c r="R2737" i="4"/>
  <c r="V2737" i="4" s="1"/>
  <c r="J2738" i="4" s="1"/>
  <c r="Y2738" i="4" s="1"/>
  <c r="U2787" i="4"/>
  <c r="I2788" i="4" s="1"/>
  <c r="L2787" i="4"/>
  <c r="X2738" i="4"/>
  <c r="S2738" i="4" l="1"/>
  <c r="G2739" i="4" s="1"/>
  <c r="Q2738" i="4"/>
  <c r="T2738" i="4" s="1"/>
  <c r="F2739" i="4" s="1"/>
  <c r="N2739" i="4" s="1"/>
  <c r="L2788" i="4"/>
  <c r="U2788" i="4"/>
  <c r="I2789" i="4" s="1"/>
  <c r="H2739" i="4" l="1"/>
  <c r="K2739" i="4"/>
  <c r="M2739" i="4" s="1"/>
  <c r="O2739" i="4" s="1"/>
  <c r="R2738" i="4"/>
  <c r="V2738" i="4" s="1"/>
  <c r="J2739" i="4" s="1"/>
  <c r="Y2739" i="4" s="1"/>
  <c r="L2789" i="4"/>
  <c r="U2789" i="4"/>
  <c r="I2790" i="4" s="1"/>
  <c r="X2739" i="4"/>
  <c r="S2739" i="4" l="1"/>
  <c r="G2740" i="4" s="1"/>
  <c r="Q2739" i="4"/>
  <c r="T2739" i="4" s="1"/>
  <c r="F2740" i="4" s="1"/>
  <c r="N2740" i="4" s="1"/>
  <c r="U2790" i="4"/>
  <c r="I2791" i="4" s="1"/>
  <c r="L2790" i="4"/>
  <c r="H2740" i="4" l="1"/>
  <c r="K2740" i="4"/>
  <c r="M2740" i="4" s="1"/>
  <c r="O2740" i="4" s="1"/>
  <c r="R2739" i="4"/>
  <c r="V2739" i="4" s="1"/>
  <c r="J2740" i="4" s="1"/>
  <c r="Y2740" i="4" s="1"/>
  <c r="L2791" i="4"/>
  <c r="U2791" i="4"/>
  <c r="I2792" i="4" s="1"/>
  <c r="X2740" i="4"/>
  <c r="S2740" i="4" l="1"/>
  <c r="G2741" i="4" s="1"/>
  <c r="Q2740" i="4"/>
  <c r="T2740" i="4" s="1"/>
  <c r="F2741" i="4" s="1"/>
  <c r="N2741" i="4" s="1"/>
  <c r="L2792" i="4"/>
  <c r="U2792" i="4"/>
  <c r="I2793" i="4" s="1"/>
  <c r="H2741" i="4" l="1"/>
  <c r="K2741" i="4"/>
  <c r="M2741" i="4" s="1"/>
  <c r="O2741" i="4" s="1"/>
  <c r="R2740" i="4"/>
  <c r="V2740" i="4" s="1"/>
  <c r="J2741" i="4" s="1"/>
  <c r="Y2741" i="4" s="1"/>
  <c r="U2793" i="4"/>
  <c r="I2794" i="4" s="1"/>
  <c r="L2793" i="4"/>
  <c r="X2741" i="4"/>
  <c r="S2741" i="4" l="1"/>
  <c r="G2742" i="4" s="1"/>
  <c r="Q2741" i="4"/>
  <c r="T2741" i="4" s="1"/>
  <c r="F2742" i="4" s="1"/>
  <c r="N2742" i="4" s="1"/>
  <c r="U2794" i="4"/>
  <c r="I2795" i="4" s="1"/>
  <c r="L2794" i="4"/>
  <c r="H2742" i="4" l="1"/>
  <c r="K2742" i="4"/>
  <c r="M2742" i="4" s="1"/>
  <c r="O2742" i="4" s="1"/>
  <c r="R2741" i="4"/>
  <c r="V2741" i="4" s="1"/>
  <c r="J2742" i="4" s="1"/>
  <c r="Y2742" i="4" s="1"/>
  <c r="L2795" i="4"/>
  <c r="U2795" i="4"/>
  <c r="I2796" i="4" s="1"/>
  <c r="X2742" i="4"/>
  <c r="S2742" i="4" l="1"/>
  <c r="G2743" i="4" s="1"/>
  <c r="Q2742" i="4"/>
  <c r="T2742" i="4" s="1"/>
  <c r="F2743" i="4" s="1"/>
  <c r="N2743" i="4" s="1"/>
  <c r="L2796" i="4"/>
  <c r="U2796" i="4"/>
  <c r="I2797" i="4" s="1"/>
  <c r="H2743" i="4" l="1"/>
  <c r="K2743" i="4"/>
  <c r="M2743" i="4" s="1"/>
  <c r="O2743" i="4" s="1"/>
  <c r="R2742" i="4"/>
  <c r="V2742" i="4" s="1"/>
  <c r="J2743" i="4" s="1"/>
  <c r="Y2743" i="4" s="1"/>
  <c r="X2743" i="4"/>
  <c r="L2797" i="4"/>
  <c r="U2797" i="4"/>
  <c r="I2798" i="4" s="1"/>
  <c r="S2743" i="4" l="1"/>
  <c r="G2744" i="4" s="1"/>
  <c r="Q2743" i="4"/>
  <c r="T2743" i="4" s="1"/>
  <c r="F2744" i="4" s="1"/>
  <c r="N2744" i="4" s="1"/>
  <c r="U2798" i="4"/>
  <c r="I2799" i="4" s="1"/>
  <c r="L2798" i="4"/>
  <c r="H2744" i="4" l="1"/>
  <c r="K2744" i="4"/>
  <c r="M2744" i="4" s="1"/>
  <c r="O2744" i="4" s="1"/>
  <c r="R2743" i="4"/>
  <c r="V2743" i="4" s="1"/>
  <c r="J2744" i="4" s="1"/>
  <c r="Y2744" i="4" s="1"/>
  <c r="U2799" i="4"/>
  <c r="I2800" i="4" s="1"/>
  <c r="L2799" i="4"/>
  <c r="X2744" i="4"/>
  <c r="S2744" i="4" l="1"/>
  <c r="G2745" i="4" s="1"/>
  <c r="Q2744" i="4"/>
  <c r="T2744" i="4" s="1"/>
  <c r="F2745" i="4" s="1"/>
  <c r="N2745" i="4" s="1"/>
  <c r="U2800" i="4"/>
  <c r="I2801" i="4" s="1"/>
  <c r="L2800" i="4"/>
  <c r="H2745" i="4" l="1"/>
  <c r="K2745" i="4"/>
  <c r="M2745" i="4" s="1"/>
  <c r="O2745" i="4" s="1"/>
  <c r="R2744" i="4"/>
  <c r="V2744" i="4" s="1"/>
  <c r="J2745" i="4" s="1"/>
  <c r="Y2745" i="4" s="1"/>
  <c r="U2801" i="4"/>
  <c r="I2802" i="4" s="1"/>
  <c r="L2801" i="4"/>
  <c r="X2745" i="4"/>
  <c r="S2745" i="4" l="1"/>
  <c r="G2746" i="4" s="1"/>
  <c r="Q2745" i="4"/>
  <c r="T2745" i="4" s="1"/>
  <c r="F2746" i="4" s="1"/>
  <c r="N2746" i="4" s="1"/>
  <c r="L2802" i="4"/>
  <c r="U2802" i="4"/>
  <c r="I2803" i="4" s="1"/>
  <c r="H2746" i="4" l="1"/>
  <c r="K2746" i="4"/>
  <c r="M2746" i="4" s="1"/>
  <c r="O2746" i="4" s="1"/>
  <c r="R2745" i="4"/>
  <c r="V2745" i="4" s="1"/>
  <c r="J2746" i="4" s="1"/>
  <c r="Y2746" i="4" s="1"/>
  <c r="L2803" i="4"/>
  <c r="U2803" i="4"/>
  <c r="I2804" i="4" s="1"/>
  <c r="X2746" i="4"/>
  <c r="S2746" i="4" l="1"/>
  <c r="G2747" i="4" s="1"/>
  <c r="Q2746" i="4"/>
  <c r="T2746" i="4" s="1"/>
  <c r="F2747" i="4" s="1"/>
  <c r="N2747" i="4" s="1"/>
  <c r="U2804" i="4"/>
  <c r="I2805" i="4" s="1"/>
  <c r="L2804" i="4"/>
  <c r="H2747" i="4" l="1"/>
  <c r="K2747" i="4"/>
  <c r="M2747" i="4" s="1"/>
  <c r="O2747" i="4" s="1"/>
  <c r="R2746" i="4"/>
  <c r="V2746" i="4" s="1"/>
  <c r="J2747" i="4" s="1"/>
  <c r="Y2747" i="4" s="1"/>
  <c r="U2805" i="4"/>
  <c r="I2806" i="4" s="1"/>
  <c r="L2805" i="4"/>
  <c r="X2747" i="4"/>
  <c r="S2747" i="4" l="1"/>
  <c r="G2748" i="4" s="1"/>
  <c r="Q2747" i="4"/>
  <c r="T2747" i="4" s="1"/>
  <c r="F2748" i="4" s="1"/>
  <c r="N2748" i="4" s="1"/>
  <c r="L2806" i="4"/>
  <c r="U2806" i="4"/>
  <c r="I2807" i="4" s="1"/>
  <c r="H2748" i="4" l="1"/>
  <c r="K2748" i="4"/>
  <c r="M2748" i="4" s="1"/>
  <c r="O2748" i="4" s="1"/>
  <c r="R2747" i="4"/>
  <c r="V2747" i="4" s="1"/>
  <c r="J2748" i="4" s="1"/>
  <c r="Y2748" i="4" s="1"/>
  <c r="L2807" i="4"/>
  <c r="U2807" i="4"/>
  <c r="I2808" i="4" s="1"/>
  <c r="X2748" i="4"/>
  <c r="S2748" i="4" l="1"/>
  <c r="G2749" i="4" s="1"/>
  <c r="Q2748" i="4"/>
  <c r="T2748" i="4" s="1"/>
  <c r="F2749" i="4" s="1"/>
  <c r="N2749" i="4" s="1"/>
  <c r="L2808" i="4"/>
  <c r="U2808" i="4"/>
  <c r="I2809" i="4" s="1"/>
  <c r="H2749" i="4" l="1"/>
  <c r="K2749" i="4"/>
  <c r="M2749" i="4" s="1"/>
  <c r="O2749" i="4" s="1"/>
  <c r="R2748" i="4"/>
  <c r="V2748" i="4" s="1"/>
  <c r="J2749" i="4" s="1"/>
  <c r="Y2749" i="4" s="1"/>
  <c r="L2809" i="4"/>
  <c r="U2809" i="4"/>
  <c r="I2810" i="4" s="1"/>
  <c r="X2749" i="4"/>
  <c r="S2749" i="4" l="1"/>
  <c r="G2750" i="4" s="1"/>
  <c r="U2810" i="4"/>
  <c r="I2811" i="4" s="1"/>
  <c r="L2810" i="4"/>
  <c r="Q2749" i="4"/>
  <c r="T2749" i="4" s="1"/>
  <c r="F2750" i="4" s="1"/>
  <c r="N2750" i="4" s="1"/>
  <c r="H2750" i="4" l="1"/>
  <c r="K2750" i="4"/>
  <c r="M2750" i="4" s="1"/>
  <c r="O2750" i="4" s="1"/>
  <c r="R2749" i="4"/>
  <c r="V2749" i="4" s="1"/>
  <c r="J2750" i="4" s="1"/>
  <c r="Y2750" i="4" s="1"/>
  <c r="X2750" i="4"/>
  <c r="L2811" i="4"/>
  <c r="U2811" i="4"/>
  <c r="I2812" i="4" s="1"/>
  <c r="S2750" i="4" l="1"/>
  <c r="G2751" i="4" s="1"/>
  <c r="Q2750" i="4"/>
  <c r="T2750" i="4" s="1"/>
  <c r="F2751" i="4" s="1"/>
  <c r="N2751" i="4" s="1"/>
  <c r="L2812" i="4"/>
  <c r="U2812" i="4"/>
  <c r="I2813" i="4" s="1"/>
  <c r="H2751" i="4" l="1"/>
  <c r="K2751" i="4"/>
  <c r="M2751" i="4" s="1"/>
  <c r="O2751" i="4" s="1"/>
  <c r="R2750" i="4"/>
  <c r="V2750" i="4" s="1"/>
  <c r="J2751" i="4" s="1"/>
  <c r="Y2751" i="4" s="1"/>
  <c r="L2813" i="4"/>
  <c r="U2813" i="4"/>
  <c r="I2814" i="4" s="1"/>
  <c r="X2751" i="4"/>
  <c r="S2751" i="4" l="1"/>
  <c r="G2752" i="4" s="1"/>
  <c r="Q2751" i="4"/>
  <c r="T2751" i="4" s="1"/>
  <c r="F2752" i="4" s="1"/>
  <c r="N2752" i="4" s="1"/>
  <c r="L2814" i="4"/>
  <c r="U2814" i="4"/>
  <c r="I2815" i="4" s="1"/>
  <c r="H2752" i="4" l="1"/>
  <c r="K2752" i="4"/>
  <c r="M2752" i="4" s="1"/>
  <c r="O2752" i="4" s="1"/>
  <c r="R2751" i="4"/>
  <c r="V2751" i="4" s="1"/>
  <c r="J2752" i="4" s="1"/>
  <c r="Y2752" i="4" s="1"/>
  <c r="L2815" i="4"/>
  <c r="U2815" i="4"/>
  <c r="I2816" i="4" s="1"/>
  <c r="X2752" i="4"/>
  <c r="S2752" i="4" l="1"/>
  <c r="G2753" i="4" s="1"/>
  <c r="Q2752" i="4"/>
  <c r="T2752" i="4" s="1"/>
  <c r="F2753" i="4" s="1"/>
  <c r="N2753" i="4" s="1"/>
  <c r="L2816" i="4"/>
  <c r="U2816" i="4"/>
  <c r="I2817" i="4" s="1"/>
  <c r="H2753" i="4" l="1"/>
  <c r="K2753" i="4"/>
  <c r="M2753" i="4" s="1"/>
  <c r="O2753" i="4" s="1"/>
  <c r="R2752" i="4"/>
  <c r="V2752" i="4" s="1"/>
  <c r="J2753" i="4" s="1"/>
  <c r="Y2753" i="4" s="1"/>
  <c r="U2817" i="4"/>
  <c r="I2818" i="4" s="1"/>
  <c r="L2817" i="4"/>
  <c r="X2753" i="4"/>
  <c r="S2753" i="4" l="1"/>
  <c r="G2754" i="4" s="1"/>
  <c r="Q2753" i="4"/>
  <c r="T2753" i="4" s="1"/>
  <c r="F2754" i="4" s="1"/>
  <c r="N2754" i="4" s="1"/>
  <c r="U2818" i="4"/>
  <c r="I2819" i="4" s="1"/>
  <c r="L2818" i="4"/>
  <c r="H2754" i="4" l="1"/>
  <c r="K2754" i="4"/>
  <c r="M2754" i="4" s="1"/>
  <c r="O2754" i="4" s="1"/>
  <c r="R2753" i="4"/>
  <c r="V2753" i="4" s="1"/>
  <c r="J2754" i="4" s="1"/>
  <c r="Y2754" i="4" s="1"/>
  <c r="L2819" i="4"/>
  <c r="U2819" i="4"/>
  <c r="I2820" i="4" s="1"/>
  <c r="X2754" i="4"/>
  <c r="S2754" i="4" l="1"/>
  <c r="G2755" i="4" s="1"/>
  <c r="Q2754" i="4"/>
  <c r="T2754" i="4" s="1"/>
  <c r="F2755" i="4" s="1"/>
  <c r="N2755" i="4" s="1"/>
  <c r="L2820" i="4"/>
  <c r="U2820" i="4"/>
  <c r="I2821" i="4" s="1"/>
  <c r="H2755" i="4" l="1"/>
  <c r="K2755" i="4"/>
  <c r="M2755" i="4" s="1"/>
  <c r="O2755" i="4" s="1"/>
  <c r="R2754" i="4"/>
  <c r="V2754" i="4" s="1"/>
  <c r="J2755" i="4" s="1"/>
  <c r="Y2755" i="4" s="1"/>
  <c r="L2821" i="4"/>
  <c r="U2821" i="4"/>
  <c r="I2822" i="4" s="1"/>
  <c r="X2755" i="4"/>
  <c r="S2755" i="4" l="1"/>
  <c r="G2756" i="4" s="1"/>
  <c r="Q2755" i="4"/>
  <c r="T2755" i="4" s="1"/>
  <c r="F2756" i="4" s="1"/>
  <c r="N2756" i="4" s="1"/>
  <c r="U2822" i="4"/>
  <c r="I2823" i="4" s="1"/>
  <c r="L2822" i="4"/>
  <c r="H2756" i="4" l="1"/>
  <c r="K2756" i="4"/>
  <c r="M2756" i="4" s="1"/>
  <c r="O2756" i="4" s="1"/>
  <c r="R2755" i="4"/>
  <c r="V2755" i="4" s="1"/>
  <c r="J2756" i="4" s="1"/>
  <c r="Y2756" i="4" s="1"/>
  <c r="L2823" i="4"/>
  <c r="U2823" i="4"/>
  <c r="I2824" i="4" s="1"/>
  <c r="X2756" i="4"/>
  <c r="S2756" i="4" l="1"/>
  <c r="G2757" i="4" s="1"/>
  <c r="Q2756" i="4"/>
  <c r="T2756" i="4" s="1"/>
  <c r="F2757" i="4" s="1"/>
  <c r="N2757" i="4" s="1"/>
  <c r="L2824" i="4"/>
  <c r="U2824" i="4"/>
  <c r="I2825" i="4" s="1"/>
  <c r="H2757" i="4" l="1"/>
  <c r="K2757" i="4"/>
  <c r="M2757" i="4" s="1"/>
  <c r="O2757" i="4" s="1"/>
  <c r="R2756" i="4"/>
  <c r="V2756" i="4" s="1"/>
  <c r="J2757" i="4" s="1"/>
  <c r="Y2757" i="4" s="1"/>
  <c r="L2825" i="4"/>
  <c r="U2825" i="4"/>
  <c r="I2826" i="4" s="1"/>
  <c r="X2757" i="4"/>
  <c r="S2757" i="4" l="1"/>
  <c r="G2758" i="4" s="1"/>
  <c r="Q2757" i="4"/>
  <c r="T2757" i="4" s="1"/>
  <c r="F2758" i="4" s="1"/>
  <c r="N2758" i="4" s="1"/>
  <c r="L2826" i="4"/>
  <c r="U2826" i="4"/>
  <c r="I2827" i="4" s="1"/>
  <c r="H2758" i="4" l="1"/>
  <c r="K2758" i="4"/>
  <c r="M2758" i="4" s="1"/>
  <c r="O2758" i="4" s="1"/>
  <c r="R2757" i="4"/>
  <c r="V2757" i="4" s="1"/>
  <c r="J2758" i="4" s="1"/>
  <c r="Y2758" i="4" s="1"/>
  <c r="U2827" i="4"/>
  <c r="I2828" i="4" s="1"/>
  <c r="L2827" i="4"/>
  <c r="X2758" i="4"/>
  <c r="S2758" i="4" l="1"/>
  <c r="G2759" i="4" s="1"/>
  <c r="Q2758" i="4"/>
  <c r="T2758" i="4" s="1"/>
  <c r="F2759" i="4" s="1"/>
  <c r="N2759" i="4" s="1"/>
  <c r="U2828" i="4"/>
  <c r="I2829" i="4" s="1"/>
  <c r="L2828" i="4"/>
  <c r="H2759" i="4" l="1"/>
  <c r="K2759" i="4"/>
  <c r="M2759" i="4" s="1"/>
  <c r="O2759" i="4" s="1"/>
  <c r="R2758" i="4"/>
  <c r="V2758" i="4" s="1"/>
  <c r="J2759" i="4" s="1"/>
  <c r="Y2759" i="4" s="1"/>
  <c r="L2829" i="4"/>
  <c r="U2829" i="4"/>
  <c r="I2830" i="4" s="1"/>
  <c r="X2759" i="4"/>
  <c r="S2759" i="4" l="1"/>
  <c r="G2760" i="4" s="1"/>
  <c r="Q2759" i="4"/>
  <c r="T2759" i="4" s="1"/>
  <c r="F2760" i="4" s="1"/>
  <c r="N2760" i="4" s="1"/>
  <c r="L2830" i="4"/>
  <c r="U2830" i="4"/>
  <c r="I2831" i="4" s="1"/>
  <c r="H2760" i="4" l="1"/>
  <c r="K2760" i="4"/>
  <c r="M2760" i="4" s="1"/>
  <c r="O2760" i="4" s="1"/>
  <c r="R2759" i="4"/>
  <c r="V2759" i="4" s="1"/>
  <c r="J2760" i="4" s="1"/>
  <c r="Y2760" i="4" s="1"/>
  <c r="L2831" i="4"/>
  <c r="U2831" i="4"/>
  <c r="I2832" i="4" s="1"/>
  <c r="X2760" i="4"/>
  <c r="S2760" i="4" l="1"/>
  <c r="G2761" i="4" s="1"/>
  <c r="Q2760" i="4"/>
  <c r="T2760" i="4" s="1"/>
  <c r="F2761" i="4" s="1"/>
  <c r="N2761" i="4" s="1"/>
  <c r="U2832" i="4"/>
  <c r="I2833" i="4" s="1"/>
  <c r="L2832" i="4"/>
  <c r="H2761" i="4" l="1"/>
  <c r="K2761" i="4"/>
  <c r="M2761" i="4" s="1"/>
  <c r="O2761" i="4" s="1"/>
  <c r="R2760" i="4"/>
  <c r="V2760" i="4" s="1"/>
  <c r="J2761" i="4" s="1"/>
  <c r="Y2761" i="4" s="1"/>
  <c r="L2833" i="4"/>
  <c r="U2833" i="4"/>
  <c r="I2834" i="4" s="1"/>
  <c r="X2761" i="4"/>
  <c r="S2761" i="4" l="1"/>
  <c r="G2762" i="4" s="1"/>
  <c r="U2834" i="4"/>
  <c r="I2835" i="4" s="1"/>
  <c r="L2834" i="4"/>
  <c r="Q2761" i="4"/>
  <c r="T2761" i="4" s="1"/>
  <c r="F2762" i="4" s="1"/>
  <c r="N2762" i="4" s="1"/>
  <c r="H2762" i="4" l="1"/>
  <c r="K2762" i="4"/>
  <c r="M2762" i="4" s="1"/>
  <c r="O2762" i="4" s="1"/>
  <c r="R2761" i="4"/>
  <c r="V2761" i="4" s="1"/>
  <c r="J2762" i="4" s="1"/>
  <c r="Y2762" i="4" s="1"/>
  <c r="X2762" i="4"/>
  <c r="U2835" i="4"/>
  <c r="I2836" i="4" s="1"/>
  <c r="L2835" i="4"/>
  <c r="S2762" i="4" l="1"/>
  <c r="G2763" i="4" s="1"/>
  <c r="U2836" i="4"/>
  <c r="I2837" i="4" s="1"/>
  <c r="L2836" i="4"/>
  <c r="Q2762" i="4"/>
  <c r="T2762" i="4" s="1"/>
  <c r="F2763" i="4" s="1"/>
  <c r="N2763" i="4" s="1"/>
  <c r="H2763" i="4" l="1"/>
  <c r="K2763" i="4"/>
  <c r="M2763" i="4" s="1"/>
  <c r="O2763" i="4" s="1"/>
  <c r="R2762" i="4"/>
  <c r="V2762" i="4" s="1"/>
  <c r="J2763" i="4" s="1"/>
  <c r="Y2763" i="4" s="1"/>
  <c r="X2763" i="4"/>
  <c r="U2837" i="4"/>
  <c r="I2838" i="4" s="1"/>
  <c r="L2837" i="4"/>
  <c r="S2763" i="4" l="1"/>
  <c r="G2764" i="4" s="1"/>
  <c r="Q2763" i="4"/>
  <c r="T2763" i="4" s="1"/>
  <c r="F2764" i="4" s="1"/>
  <c r="N2764" i="4" s="1"/>
  <c r="L2838" i="4"/>
  <c r="U2838" i="4"/>
  <c r="I2839" i="4" s="1"/>
  <c r="H2764" i="4" l="1"/>
  <c r="K2764" i="4"/>
  <c r="M2764" i="4" s="1"/>
  <c r="O2764" i="4" s="1"/>
  <c r="R2763" i="4"/>
  <c r="V2763" i="4" s="1"/>
  <c r="J2764" i="4" s="1"/>
  <c r="Y2764" i="4" s="1"/>
  <c r="L2839" i="4"/>
  <c r="U2839" i="4"/>
  <c r="I2840" i="4" s="1"/>
  <c r="X2764" i="4"/>
  <c r="S2764" i="4" l="1"/>
  <c r="G2765" i="4" s="1"/>
  <c r="Q2764" i="4"/>
  <c r="T2764" i="4" s="1"/>
  <c r="F2765" i="4" s="1"/>
  <c r="N2765" i="4" s="1"/>
  <c r="U2840" i="4"/>
  <c r="I2841" i="4" s="1"/>
  <c r="L2840" i="4"/>
  <c r="H2765" i="4" l="1"/>
  <c r="K2765" i="4"/>
  <c r="M2765" i="4" s="1"/>
  <c r="O2765" i="4" s="1"/>
  <c r="R2764" i="4"/>
  <c r="V2764" i="4" s="1"/>
  <c r="J2765" i="4" s="1"/>
  <c r="Y2765" i="4" s="1"/>
  <c r="U2841" i="4"/>
  <c r="I2842" i="4" s="1"/>
  <c r="L2841" i="4"/>
  <c r="X2765" i="4"/>
  <c r="S2765" i="4" l="1"/>
  <c r="G2766" i="4" s="1"/>
  <c r="Q2765" i="4"/>
  <c r="T2765" i="4" s="1"/>
  <c r="F2766" i="4" s="1"/>
  <c r="N2766" i="4" s="1"/>
  <c r="L2842" i="4"/>
  <c r="U2842" i="4"/>
  <c r="I2843" i="4" s="1"/>
  <c r="H2766" i="4" l="1"/>
  <c r="K2766" i="4"/>
  <c r="M2766" i="4" s="1"/>
  <c r="O2766" i="4" s="1"/>
  <c r="R2765" i="4"/>
  <c r="V2765" i="4" s="1"/>
  <c r="J2766" i="4" s="1"/>
  <c r="Y2766" i="4" s="1"/>
  <c r="U2843" i="4"/>
  <c r="I2844" i="4" s="1"/>
  <c r="L2843" i="4"/>
  <c r="X2766" i="4"/>
  <c r="S2766" i="4" l="1"/>
  <c r="G2767" i="4" s="1"/>
  <c r="Q2766" i="4"/>
  <c r="T2766" i="4" s="1"/>
  <c r="F2767" i="4" s="1"/>
  <c r="N2767" i="4" s="1"/>
  <c r="U2844" i="4"/>
  <c r="I2845" i="4" s="1"/>
  <c r="L2844" i="4"/>
  <c r="H2767" i="4" l="1"/>
  <c r="K2767" i="4"/>
  <c r="M2767" i="4" s="1"/>
  <c r="O2767" i="4" s="1"/>
  <c r="R2766" i="4"/>
  <c r="V2766" i="4" s="1"/>
  <c r="J2767" i="4" s="1"/>
  <c r="Y2767" i="4" s="1"/>
  <c r="U2845" i="4"/>
  <c r="I2846" i="4" s="1"/>
  <c r="L2845" i="4"/>
  <c r="X2767" i="4"/>
  <c r="S2767" i="4" l="1"/>
  <c r="G2768" i="4" s="1"/>
  <c r="Q2767" i="4"/>
  <c r="T2767" i="4" s="1"/>
  <c r="F2768" i="4" s="1"/>
  <c r="N2768" i="4" s="1"/>
  <c r="L2846" i="4"/>
  <c r="U2846" i="4"/>
  <c r="I2847" i="4" s="1"/>
  <c r="H2768" i="4" l="1"/>
  <c r="K2768" i="4"/>
  <c r="M2768" i="4" s="1"/>
  <c r="O2768" i="4" s="1"/>
  <c r="R2767" i="4"/>
  <c r="V2767" i="4" s="1"/>
  <c r="J2768" i="4" s="1"/>
  <c r="Y2768" i="4" s="1"/>
  <c r="U2847" i="4"/>
  <c r="I2848" i="4" s="1"/>
  <c r="L2847" i="4"/>
  <c r="X2768" i="4"/>
  <c r="S2768" i="4" l="1"/>
  <c r="G2769" i="4" s="1"/>
  <c r="Q2768" i="4"/>
  <c r="T2768" i="4" s="1"/>
  <c r="F2769" i="4" s="1"/>
  <c r="N2769" i="4" s="1"/>
  <c r="L2848" i="4"/>
  <c r="U2848" i="4"/>
  <c r="I2849" i="4" s="1"/>
  <c r="H2769" i="4" l="1"/>
  <c r="K2769" i="4"/>
  <c r="M2769" i="4" s="1"/>
  <c r="O2769" i="4" s="1"/>
  <c r="R2768" i="4"/>
  <c r="V2768" i="4" s="1"/>
  <c r="J2769" i="4" s="1"/>
  <c r="Y2769" i="4" s="1"/>
  <c r="U2849" i="4"/>
  <c r="I2850" i="4" s="1"/>
  <c r="L2849" i="4"/>
  <c r="X2769" i="4"/>
  <c r="S2769" i="4" l="1"/>
  <c r="G2770" i="4" s="1"/>
  <c r="Q2769" i="4"/>
  <c r="T2769" i="4" s="1"/>
  <c r="F2770" i="4" s="1"/>
  <c r="N2770" i="4" s="1"/>
  <c r="U2850" i="4"/>
  <c r="I2851" i="4" s="1"/>
  <c r="L2850" i="4"/>
  <c r="H2770" i="4" l="1"/>
  <c r="K2770" i="4"/>
  <c r="M2770" i="4" s="1"/>
  <c r="O2770" i="4" s="1"/>
  <c r="R2769" i="4"/>
  <c r="V2769" i="4" s="1"/>
  <c r="J2770" i="4" s="1"/>
  <c r="Y2770" i="4" s="1"/>
  <c r="L2851" i="4"/>
  <c r="U2851" i="4"/>
  <c r="I2852" i="4" s="1"/>
  <c r="X2770" i="4"/>
  <c r="S2770" i="4" l="1"/>
  <c r="G2771" i="4" s="1"/>
  <c r="Q2770" i="4"/>
  <c r="T2770" i="4" s="1"/>
  <c r="F2771" i="4" s="1"/>
  <c r="N2771" i="4" s="1"/>
  <c r="L2852" i="4"/>
  <c r="U2852" i="4"/>
  <c r="I2853" i="4" s="1"/>
  <c r="H2771" i="4" l="1"/>
  <c r="K2771" i="4"/>
  <c r="M2771" i="4" s="1"/>
  <c r="O2771" i="4" s="1"/>
  <c r="R2770" i="4"/>
  <c r="V2770" i="4" s="1"/>
  <c r="J2771" i="4" s="1"/>
  <c r="Y2771" i="4" s="1"/>
  <c r="L2853" i="4"/>
  <c r="U2853" i="4"/>
  <c r="I2854" i="4" s="1"/>
  <c r="X2771" i="4"/>
  <c r="S2771" i="4" l="1"/>
  <c r="G2772" i="4" s="1"/>
  <c r="U2854" i="4"/>
  <c r="I2855" i="4" s="1"/>
  <c r="L2854" i="4"/>
  <c r="Q2771" i="4"/>
  <c r="T2771" i="4" s="1"/>
  <c r="F2772" i="4" s="1"/>
  <c r="N2772" i="4" s="1"/>
  <c r="H2772" i="4" l="1"/>
  <c r="K2772" i="4"/>
  <c r="M2772" i="4" s="1"/>
  <c r="O2772" i="4" s="1"/>
  <c r="R2771" i="4"/>
  <c r="V2771" i="4" s="1"/>
  <c r="J2772" i="4" s="1"/>
  <c r="Y2772" i="4" s="1"/>
  <c r="X2772" i="4"/>
  <c r="L2855" i="4"/>
  <c r="U2855" i="4"/>
  <c r="I2856" i="4" s="1"/>
  <c r="S2772" i="4" l="1"/>
  <c r="G2773" i="4" s="1"/>
  <c r="U2856" i="4"/>
  <c r="I2857" i="4" s="1"/>
  <c r="L2856" i="4"/>
  <c r="Q2772" i="4"/>
  <c r="T2772" i="4" s="1"/>
  <c r="F2773" i="4" s="1"/>
  <c r="N2773" i="4" s="1"/>
  <c r="H2773" i="4" l="1"/>
  <c r="K2773" i="4"/>
  <c r="M2773" i="4" s="1"/>
  <c r="O2773" i="4" s="1"/>
  <c r="R2772" i="4"/>
  <c r="V2772" i="4" s="1"/>
  <c r="J2773" i="4" s="1"/>
  <c r="Y2773" i="4" s="1"/>
  <c r="X2773" i="4"/>
  <c r="L2857" i="4"/>
  <c r="U2857" i="4"/>
  <c r="I2858" i="4" s="1"/>
  <c r="S2773" i="4" l="1"/>
  <c r="G2774" i="4" s="1"/>
  <c r="U2858" i="4"/>
  <c r="I2859" i="4" s="1"/>
  <c r="L2858" i="4"/>
  <c r="Q2773" i="4"/>
  <c r="T2773" i="4" s="1"/>
  <c r="F2774" i="4" s="1"/>
  <c r="N2774" i="4" s="1"/>
  <c r="H2774" i="4" l="1"/>
  <c r="K2774" i="4"/>
  <c r="M2774" i="4" s="1"/>
  <c r="O2774" i="4" s="1"/>
  <c r="R2773" i="4"/>
  <c r="V2773" i="4" s="1"/>
  <c r="J2774" i="4" s="1"/>
  <c r="Y2774" i="4" s="1"/>
  <c r="X2774" i="4"/>
  <c r="L2859" i="4"/>
  <c r="U2859" i="4"/>
  <c r="I2860" i="4" s="1"/>
  <c r="S2774" i="4" l="1"/>
  <c r="G2775" i="4" s="1"/>
  <c r="U2860" i="4"/>
  <c r="I2861" i="4" s="1"/>
  <c r="L2860" i="4"/>
  <c r="Q2774" i="4"/>
  <c r="T2774" i="4" s="1"/>
  <c r="F2775" i="4" s="1"/>
  <c r="N2775" i="4" s="1"/>
  <c r="H2775" i="4" l="1"/>
  <c r="K2775" i="4"/>
  <c r="M2775" i="4" s="1"/>
  <c r="O2775" i="4" s="1"/>
  <c r="R2774" i="4"/>
  <c r="V2774" i="4" s="1"/>
  <c r="J2775" i="4" s="1"/>
  <c r="Y2775" i="4" s="1"/>
  <c r="X2775" i="4"/>
  <c r="U2861" i="4"/>
  <c r="I2862" i="4" s="1"/>
  <c r="L2861" i="4"/>
  <c r="S2775" i="4" l="1"/>
  <c r="G2776" i="4" s="1"/>
  <c r="Q2775" i="4"/>
  <c r="T2775" i="4" s="1"/>
  <c r="F2776" i="4" s="1"/>
  <c r="N2776" i="4" s="1"/>
  <c r="U2862" i="4"/>
  <c r="I2863" i="4" s="1"/>
  <c r="L2862" i="4"/>
  <c r="H2776" i="4" l="1"/>
  <c r="K2776" i="4"/>
  <c r="M2776" i="4" s="1"/>
  <c r="O2776" i="4" s="1"/>
  <c r="L2863" i="4"/>
  <c r="U2863" i="4"/>
  <c r="I2864" i="4" s="1"/>
  <c r="X2776" i="4"/>
  <c r="R2775" i="4"/>
  <c r="V2775" i="4" s="1"/>
  <c r="J2776" i="4" s="1"/>
  <c r="Y2776" i="4" s="1"/>
  <c r="S2776" i="4" l="1"/>
  <c r="G2777" i="4" s="1"/>
  <c r="Q2776" i="4"/>
  <c r="T2776" i="4" s="1"/>
  <c r="F2777" i="4" s="1"/>
  <c r="N2777" i="4" s="1"/>
  <c r="L2864" i="4"/>
  <c r="U2864" i="4"/>
  <c r="I2865" i="4" s="1"/>
  <c r="H2777" i="4" l="1"/>
  <c r="K2777" i="4"/>
  <c r="M2777" i="4" s="1"/>
  <c r="O2777" i="4" s="1"/>
  <c r="R2776" i="4"/>
  <c r="V2776" i="4" s="1"/>
  <c r="J2777" i="4" s="1"/>
  <c r="Y2777" i="4" s="1"/>
  <c r="U2865" i="4"/>
  <c r="I2866" i="4" s="1"/>
  <c r="L2865" i="4"/>
  <c r="X2777" i="4"/>
  <c r="S2777" i="4" l="1"/>
  <c r="G2778" i="4" s="1"/>
  <c r="Q2777" i="4"/>
  <c r="T2777" i="4" s="1"/>
  <c r="F2778" i="4" s="1"/>
  <c r="N2778" i="4" s="1"/>
  <c r="U2866" i="4"/>
  <c r="I2867" i="4" s="1"/>
  <c r="L2866" i="4"/>
  <c r="H2778" i="4" l="1"/>
  <c r="K2778" i="4"/>
  <c r="M2778" i="4" s="1"/>
  <c r="O2778" i="4" s="1"/>
  <c r="R2777" i="4"/>
  <c r="V2777" i="4" s="1"/>
  <c r="J2778" i="4" s="1"/>
  <c r="Y2778" i="4" s="1"/>
  <c r="L2867" i="4"/>
  <c r="U2867" i="4"/>
  <c r="I2868" i="4" s="1"/>
  <c r="X2778" i="4"/>
  <c r="S2778" i="4" l="1"/>
  <c r="G2779" i="4" s="1"/>
  <c r="Q2778" i="4"/>
  <c r="T2778" i="4" s="1"/>
  <c r="F2779" i="4" s="1"/>
  <c r="N2779" i="4" s="1"/>
  <c r="U2868" i="4"/>
  <c r="I2869" i="4" s="1"/>
  <c r="L2868" i="4"/>
  <c r="H2779" i="4" l="1"/>
  <c r="K2779" i="4"/>
  <c r="M2779" i="4" s="1"/>
  <c r="O2779" i="4" s="1"/>
  <c r="R2778" i="4"/>
  <c r="V2778" i="4" s="1"/>
  <c r="J2779" i="4" s="1"/>
  <c r="Y2779" i="4" s="1"/>
  <c r="L2869" i="4"/>
  <c r="U2869" i="4"/>
  <c r="I2870" i="4" s="1"/>
  <c r="X2779" i="4"/>
  <c r="S2779" i="4" l="1"/>
  <c r="G2780" i="4" s="1"/>
  <c r="Q2779" i="4"/>
  <c r="T2779" i="4" s="1"/>
  <c r="F2780" i="4" s="1"/>
  <c r="N2780" i="4" s="1"/>
  <c r="L2870" i="4"/>
  <c r="U2870" i="4"/>
  <c r="I2871" i="4" s="1"/>
  <c r="H2780" i="4" l="1"/>
  <c r="K2780" i="4"/>
  <c r="M2780" i="4" s="1"/>
  <c r="O2780" i="4" s="1"/>
  <c r="R2779" i="4"/>
  <c r="V2779" i="4" s="1"/>
  <c r="J2780" i="4" s="1"/>
  <c r="Y2780" i="4" s="1"/>
  <c r="L2871" i="4"/>
  <c r="U2871" i="4"/>
  <c r="I2872" i="4" s="1"/>
  <c r="X2780" i="4"/>
  <c r="S2780" i="4" l="1"/>
  <c r="G2781" i="4" s="1"/>
  <c r="Q2780" i="4"/>
  <c r="T2780" i="4" s="1"/>
  <c r="F2781" i="4" s="1"/>
  <c r="N2781" i="4" s="1"/>
  <c r="U2872" i="4"/>
  <c r="I2873" i="4" s="1"/>
  <c r="L2872" i="4"/>
  <c r="H2781" i="4" l="1"/>
  <c r="K2781" i="4"/>
  <c r="M2781" i="4" s="1"/>
  <c r="O2781" i="4" s="1"/>
  <c r="R2780" i="4"/>
  <c r="V2780" i="4" s="1"/>
  <c r="J2781" i="4" s="1"/>
  <c r="Y2781" i="4" s="1"/>
  <c r="U2873" i="4"/>
  <c r="I2874" i="4" s="1"/>
  <c r="L2873" i="4"/>
  <c r="X2781" i="4"/>
  <c r="S2781" i="4" l="1"/>
  <c r="G2782" i="4" s="1"/>
  <c r="Q2781" i="4"/>
  <c r="T2781" i="4" s="1"/>
  <c r="F2782" i="4" s="1"/>
  <c r="N2782" i="4" s="1"/>
  <c r="U2874" i="4"/>
  <c r="I2875" i="4" s="1"/>
  <c r="L2874" i="4"/>
  <c r="H2782" i="4" l="1"/>
  <c r="K2782" i="4"/>
  <c r="M2782" i="4" s="1"/>
  <c r="O2782" i="4" s="1"/>
  <c r="R2781" i="4"/>
  <c r="V2781" i="4" s="1"/>
  <c r="J2782" i="4" s="1"/>
  <c r="Y2782" i="4" s="1"/>
  <c r="U2875" i="4"/>
  <c r="I2876" i="4" s="1"/>
  <c r="L2875" i="4"/>
  <c r="X2782" i="4"/>
  <c r="S2782" i="4" l="1"/>
  <c r="G2783" i="4" s="1"/>
  <c r="Q2782" i="4"/>
  <c r="T2782" i="4" s="1"/>
  <c r="F2783" i="4" s="1"/>
  <c r="N2783" i="4" s="1"/>
  <c r="L2876" i="4"/>
  <c r="U2876" i="4"/>
  <c r="I2877" i="4" s="1"/>
  <c r="H2783" i="4" l="1"/>
  <c r="K2783" i="4"/>
  <c r="M2783" i="4" s="1"/>
  <c r="O2783" i="4" s="1"/>
  <c r="X2783" i="4"/>
  <c r="U2877" i="4"/>
  <c r="I2878" i="4" s="1"/>
  <c r="L2877" i="4"/>
  <c r="R2782" i="4"/>
  <c r="V2782" i="4" s="1"/>
  <c r="J2783" i="4" s="1"/>
  <c r="Y2783" i="4" s="1"/>
  <c r="S2783" i="4" l="1"/>
  <c r="G2784" i="4" s="1"/>
  <c r="Q2783" i="4"/>
  <c r="T2783" i="4" s="1"/>
  <c r="F2784" i="4" s="1"/>
  <c r="N2784" i="4" s="1"/>
  <c r="L2878" i="4"/>
  <c r="U2878" i="4"/>
  <c r="I2879" i="4" s="1"/>
  <c r="H2784" i="4" l="1"/>
  <c r="K2784" i="4"/>
  <c r="M2784" i="4" s="1"/>
  <c r="O2784" i="4" s="1"/>
  <c r="R2783" i="4"/>
  <c r="V2783" i="4" s="1"/>
  <c r="J2784" i="4" s="1"/>
  <c r="Y2784" i="4" s="1"/>
  <c r="U2879" i="4"/>
  <c r="I2880" i="4" s="1"/>
  <c r="L2879" i="4"/>
  <c r="X2784" i="4"/>
  <c r="S2784" i="4" l="1"/>
  <c r="G2785" i="4" s="1"/>
  <c r="Q2784" i="4"/>
  <c r="T2784" i="4" s="1"/>
  <c r="F2785" i="4" s="1"/>
  <c r="N2785" i="4" s="1"/>
  <c r="U2880" i="4"/>
  <c r="I2881" i="4" s="1"/>
  <c r="L2880" i="4"/>
  <c r="H2785" i="4" l="1"/>
  <c r="K2785" i="4"/>
  <c r="M2785" i="4" s="1"/>
  <c r="O2785" i="4" s="1"/>
  <c r="R2784" i="4"/>
  <c r="V2784" i="4" s="1"/>
  <c r="J2785" i="4" s="1"/>
  <c r="Y2785" i="4" s="1"/>
  <c r="L2881" i="4"/>
  <c r="U2881" i="4"/>
  <c r="I2882" i="4" s="1"/>
  <c r="X2785" i="4"/>
  <c r="S2785" i="4" l="1"/>
  <c r="G2786" i="4" s="1"/>
  <c r="L2882" i="4"/>
  <c r="U2882" i="4"/>
  <c r="I2883" i="4" s="1"/>
  <c r="Q2785" i="4"/>
  <c r="T2785" i="4" s="1"/>
  <c r="F2786" i="4" s="1"/>
  <c r="N2786" i="4" s="1"/>
  <c r="H2786" i="4" l="1"/>
  <c r="K2786" i="4"/>
  <c r="M2786" i="4" s="1"/>
  <c r="O2786" i="4" s="1"/>
  <c r="R2785" i="4"/>
  <c r="V2785" i="4" s="1"/>
  <c r="J2786" i="4" s="1"/>
  <c r="Y2786" i="4" s="1"/>
  <c r="X2786" i="4"/>
  <c r="U2883" i="4"/>
  <c r="I2884" i="4" s="1"/>
  <c r="L2883" i="4"/>
  <c r="S2786" i="4" l="1"/>
  <c r="G2787" i="4" s="1"/>
  <c r="L2884" i="4"/>
  <c r="U2884" i="4"/>
  <c r="I2885" i="4" s="1"/>
  <c r="Q2786" i="4"/>
  <c r="T2786" i="4" s="1"/>
  <c r="F2787" i="4" s="1"/>
  <c r="N2787" i="4" s="1"/>
  <c r="H2787" i="4" l="1"/>
  <c r="K2787" i="4"/>
  <c r="M2787" i="4" s="1"/>
  <c r="O2787" i="4" s="1"/>
  <c r="R2786" i="4"/>
  <c r="V2786" i="4" s="1"/>
  <c r="J2787" i="4" s="1"/>
  <c r="Y2787" i="4" s="1"/>
  <c r="X2787" i="4"/>
  <c r="L2885" i="4"/>
  <c r="U2885" i="4"/>
  <c r="I2886" i="4" s="1"/>
  <c r="S2787" i="4" l="1"/>
  <c r="G2788" i="4" s="1"/>
  <c r="U2886" i="4"/>
  <c r="I2887" i="4" s="1"/>
  <c r="L2886" i="4"/>
  <c r="Q2787" i="4"/>
  <c r="T2787" i="4" s="1"/>
  <c r="F2788" i="4" s="1"/>
  <c r="N2788" i="4" s="1"/>
  <c r="H2788" i="4" l="1"/>
  <c r="K2788" i="4"/>
  <c r="M2788" i="4" s="1"/>
  <c r="O2788" i="4" s="1"/>
  <c r="R2787" i="4"/>
  <c r="V2787" i="4" s="1"/>
  <c r="J2788" i="4" s="1"/>
  <c r="Y2788" i="4" s="1"/>
  <c r="X2788" i="4"/>
  <c r="U2887" i="4"/>
  <c r="I2888" i="4" s="1"/>
  <c r="L2887" i="4"/>
  <c r="S2788" i="4" l="1"/>
  <c r="G2789" i="4" s="1"/>
  <c r="U2888" i="4"/>
  <c r="I2889" i="4" s="1"/>
  <c r="L2888" i="4"/>
  <c r="Q2788" i="4"/>
  <c r="T2788" i="4" s="1"/>
  <c r="F2789" i="4" s="1"/>
  <c r="N2789" i="4" s="1"/>
  <c r="H2789" i="4" l="1"/>
  <c r="K2789" i="4"/>
  <c r="M2789" i="4" s="1"/>
  <c r="O2789" i="4" s="1"/>
  <c r="R2788" i="4"/>
  <c r="V2788" i="4" s="1"/>
  <c r="J2789" i="4" s="1"/>
  <c r="Y2789" i="4" s="1"/>
  <c r="X2789" i="4"/>
  <c r="L2889" i="4"/>
  <c r="U2889" i="4"/>
  <c r="I2890" i="4" s="1"/>
  <c r="S2789" i="4" l="1"/>
  <c r="G2790" i="4" s="1"/>
  <c r="L2890" i="4"/>
  <c r="U2890" i="4"/>
  <c r="I2891" i="4" s="1"/>
  <c r="Q2789" i="4"/>
  <c r="T2789" i="4" s="1"/>
  <c r="F2790" i="4" s="1"/>
  <c r="N2790" i="4" s="1"/>
  <c r="H2790" i="4" l="1"/>
  <c r="K2790" i="4"/>
  <c r="M2790" i="4" s="1"/>
  <c r="O2790" i="4" s="1"/>
  <c r="R2789" i="4"/>
  <c r="V2789" i="4" s="1"/>
  <c r="J2790" i="4" s="1"/>
  <c r="Y2790" i="4" s="1"/>
  <c r="X2790" i="4"/>
  <c r="L2891" i="4"/>
  <c r="U2891" i="4"/>
  <c r="I2892" i="4" s="1"/>
  <c r="S2790" i="4" l="1"/>
  <c r="G2791" i="4" s="1"/>
  <c r="L2892" i="4"/>
  <c r="U2892" i="4"/>
  <c r="I2893" i="4" s="1"/>
  <c r="Q2790" i="4"/>
  <c r="T2790" i="4" s="1"/>
  <c r="F2791" i="4" s="1"/>
  <c r="N2791" i="4" s="1"/>
  <c r="H2791" i="4" l="1"/>
  <c r="K2791" i="4"/>
  <c r="M2791" i="4" s="1"/>
  <c r="O2791" i="4" s="1"/>
  <c r="X2791" i="4"/>
  <c r="U2893" i="4"/>
  <c r="I2894" i="4" s="1"/>
  <c r="L2893" i="4"/>
  <c r="R2790" i="4"/>
  <c r="V2790" i="4" s="1"/>
  <c r="J2791" i="4" s="1"/>
  <c r="Y2791" i="4" s="1"/>
  <c r="S2791" i="4" l="1"/>
  <c r="G2792" i="4" s="1"/>
  <c r="L2894" i="4"/>
  <c r="U2894" i="4"/>
  <c r="I2895" i="4" s="1"/>
  <c r="Q2791" i="4"/>
  <c r="T2791" i="4" s="1"/>
  <c r="F2792" i="4" s="1"/>
  <c r="N2792" i="4" s="1"/>
  <c r="H2792" i="4" l="1"/>
  <c r="K2792" i="4"/>
  <c r="M2792" i="4" s="1"/>
  <c r="O2792" i="4" s="1"/>
  <c r="R2791" i="4"/>
  <c r="V2791" i="4" s="1"/>
  <c r="J2792" i="4" s="1"/>
  <c r="Y2792" i="4" s="1"/>
  <c r="X2792" i="4"/>
  <c r="L2895" i="4"/>
  <c r="U2895" i="4"/>
  <c r="I2896" i="4" s="1"/>
  <c r="S2792" i="4" l="1"/>
  <c r="G2793" i="4" s="1"/>
  <c r="L2896" i="4"/>
  <c r="U2896" i="4"/>
  <c r="I2897" i="4" s="1"/>
  <c r="Q2792" i="4"/>
  <c r="T2792" i="4" s="1"/>
  <c r="F2793" i="4" s="1"/>
  <c r="N2793" i="4" s="1"/>
  <c r="H2793" i="4" l="1"/>
  <c r="K2793" i="4"/>
  <c r="M2793" i="4" s="1"/>
  <c r="O2793" i="4" s="1"/>
  <c r="R2792" i="4"/>
  <c r="V2792" i="4" s="1"/>
  <c r="J2793" i="4" s="1"/>
  <c r="Y2793" i="4" s="1"/>
  <c r="X2793" i="4"/>
  <c r="U2897" i="4"/>
  <c r="I2898" i="4" s="1"/>
  <c r="L2897" i="4"/>
  <c r="S2793" i="4" l="1"/>
  <c r="G2794" i="4" s="1"/>
  <c r="Q2793" i="4"/>
  <c r="T2793" i="4" s="1"/>
  <c r="F2794" i="4" s="1"/>
  <c r="N2794" i="4" s="1"/>
  <c r="L2898" i="4"/>
  <c r="U2898" i="4"/>
  <c r="I2899" i="4" s="1"/>
  <c r="H2794" i="4" l="1"/>
  <c r="K2794" i="4"/>
  <c r="M2794" i="4" s="1"/>
  <c r="O2794" i="4" s="1"/>
  <c r="R2793" i="4"/>
  <c r="V2793" i="4" s="1"/>
  <c r="J2794" i="4" s="1"/>
  <c r="Y2794" i="4" s="1"/>
  <c r="U2899" i="4"/>
  <c r="I2900" i="4" s="1"/>
  <c r="L2899" i="4"/>
  <c r="X2794" i="4"/>
  <c r="S2794" i="4" l="1"/>
  <c r="G2795" i="4" s="1"/>
  <c r="Q2794" i="4"/>
  <c r="T2794" i="4" s="1"/>
  <c r="F2795" i="4" s="1"/>
  <c r="N2795" i="4" s="1"/>
  <c r="L2900" i="4"/>
  <c r="U2900" i="4"/>
  <c r="I2901" i="4" s="1"/>
  <c r="H2795" i="4" l="1"/>
  <c r="K2795" i="4"/>
  <c r="M2795" i="4" s="1"/>
  <c r="O2795" i="4" s="1"/>
  <c r="X2795" i="4"/>
  <c r="L2901" i="4"/>
  <c r="U2901" i="4"/>
  <c r="I2902" i="4" s="1"/>
  <c r="R2794" i="4"/>
  <c r="V2794" i="4" s="1"/>
  <c r="J2795" i="4" s="1"/>
  <c r="Y2795" i="4" s="1"/>
  <c r="S2795" i="4" l="1"/>
  <c r="G2796" i="4" s="1"/>
  <c r="Q2795" i="4"/>
  <c r="T2795" i="4" s="1"/>
  <c r="F2796" i="4" s="1"/>
  <c r="N2796" i="4" s="1"/>
  <c r="U2902" i="4"/>
  <c r="I2903" i="4" s="1"/>
  <c r="L2902" i="4"/>
  <c r="H2796" i="4" l="1"/>
  <c r="K2796" i="4"/>
  <c r="M2796" i="4" s="1"/>
  <c r="O2796" i="4" s="1"/>
  <c r="R2795" i="4"/>
  <c r="V2795" i="4" s="1"/>
  <c r="J2796" i="4" s="1"/>
  <c r="Y2796" i="4" s="1"/>
  <c r="L2903" i="4"/>
  <c r="U2903" i="4"/>
  <c r="I2904" i="4" s="1"/>
  <c r="X2796" i="4"/>
  <c r="S2796" i="4" l="1"/>
  <c r="G2797" i="4" s="1"/>
  <c r="Q2796" i="4"/>
  <c r="T2796" i="4" s="1"/>
  <c r="F2797" i="4" s="1"/>
  <c r="N2797" i="4" s="1"/>
  <c r="U2904" i="4"/>
  <c r="I2905" i="4" s="1"/>
  <c r="L2904" i="4"/>
  <c r="H2797" i="4" l="1"/>
  <c r="K2797" i="4"/>
  <c r="M2797" i="4" s="1"/>
  <c r="O2797" i="4" s="1"/>
  <c r="R2796" i="4"/>
  <c r="V2796" i="4" s="1"/>
  <c r="J2797" i="4" s="1"/>
  <c r="Y2797" i="4" s="1"/>
  <c r="L2905" i="4"/>
  <c r="U2905" i="4"/>
  <c r="I2906" i="4" s="1"/>
  <c r="X2797" i="4"/>
  <c r="S2797" i="4" l="1"/>
  <c r="G2798" i="4" s="1"/>
  <c r="Q2797" i="4"/>
  <c r="T2797" i="4" s="1"/>
  <c r="F2798" i="4" s="1"/>
  <c r="N2798" i="4" s="1"/>
  <c r="L2906" i="4"/>
  <c r="U2906" i="4"/>
  <c r="I2907" i="4" s="1"/>
  <c r="H2798" i="4" l="1"/>
  <c r="K2798" i="4"/>
  <c r="M2798" i="4" s="1"/>
  <c r="O2798" i="4" s="1"/>
  <c r="R2797" i="4"/>
  <c r="V2797" i="4" s="1"/>
  <c r="J2798" i="4" s="1"/>
  <c r="Y2798" i="4" s="1"/>
  <c r="U2907" i="4"/>
  <c r="I2908" i="4" s="1"/>
  <c r="L2907" i="4"/>
  <c r="X2798" i="4"/>
  <c r="S2798" i="4" l="1"/>
  <c r="G2799" i="4" s="1"/>
  <c r="Q2798" i="4"/>
  <c r="T2798" i="4" s="1"/>
  <c r="F2799" i="4" s="1"/>
  <c r="N2799" i="4" s="1"/>
  <c r="U2908" i="4"/>
  <c r="I2909" i="4" s="1"/>
  <c r="L2908" i="4"/>
  <c r="H2799" i="4" l="1"/>
  <c r="K2799" i="4"/>
  <c r="M2799" i="4" s="1"/>
  <c r="O2799" i="4" s="1"/>
  <c r="R2798" i="4"/>
  <c r="V2798" i="4" s="1"/>
  <c r="J2799" i="4" s="1"/>
  <c r="Y2799" i="4" s="1"/>
  <c r="L2909" i="4"/>
  <c r="U2909" i="4"/>
  <c r="I2910" i="4" s="1"/>
  <c r="X2799" i="4"/>
  <c r="S2799" i="4" l="1"/>
  <c r="G2800" i="4" s="1"/>
  <c r="Q2799" i="4"/>
  <c r="T2799" i="4" s="1"/>
  <c r="F2800" i="4" s="1"/>
  <c r="N2800" i="4" s="1"/>
  <c r="L2910" i="4"/>
  <c r="U2910" i="4"/>
  <c r="I2911" i="4" s="1"/>
  <c r="H2800" i="4" l="1"/>
  <c r="K2800" i="4"/>
  <c r="M2800" i="4" s="1"/>
  <c r="O2800" i="4" s="1"/>
  <c r="R2799" i="4"/>
  <c r="V2799" i="4" s="1"/>
  <c r="J2800" i="4" s="1"/>
  <c r="Y2800" i="4" s="1"/>
  <c r="U2911" i="4"/>
  <c r="I2912" i="4" s="1"/>
  <c r="L2911" i="4"/>
  <c r="X2800" i="4"/>
  <c r="S2800" i="4" l="1"/>
  <c r="G2801" i="4" s="1"/>
  <c r="Q2800" i="4"/>
  <c r="T2800" i="4" s="1"/>
  <c r="F2801" i="4" s="1"/>
  <c r="N2801" i="4" s="1"/>
  <c r="U2912" i="4"/>
  <c r="I2913" i="4" s="1"/>
  <c r="L2912" i="4"/>
  <c r="H2801" i="4" l="1"/>
  <c r="K2801" i="4"/>
  <c r="M2801" i="4" s="1"/>
  <c r="O2801" i="4" s="1"/>
  <c r="R2800" i="4"/>
  <c r="V2800" i="4" s="1"/>
  <c r="J2801" i="4" s="1"/>
  <c r="Y2801" i="4" s="1"/>
  <c r="L2913" i="4"/>
  <c r="U2913" i="4"/>
  <c r="I2914" i="4" s="1"/>
  <c r="X2801" i="4"/>
  <c r="S2801" i="4" l="1"/>
  <c r="G2802" i="4" s="1"/>
  <c r="Q2801" i="4"/>
  <c r="T2801" i="4" s="1"/>
  <c r="F2802" i="4" s="1"/>
  <c r="N2802" i="4" s="1"/>
  <c r="U2914" i="4"/>
  <c r="I2915" i="4" s="1"/>
  <c r="L2914" i="4"/>
  <c r="H2802" i="4" l="1"/>
  <c r="K2802" i="4"/>
  <c r="M2802" i="4" s="1"/>
  <c r="O2802" i="4" s="1"/>
  <c r="R2801" i="4"/>
  <c r="V2801" i="4" s="1"/>
  <c r="J2802" i="4" s="1"/>
  <c r="Y2802" i="4" s="1"/>
  <c r="U2915" i="4"/>
  <c r="I2916" i="4" s="1"/>
  <c r="L2915" i="4"/>
  <c r="X2802" i="4"/>
  <c r="S2802" i="4" l="1"/>
  <c r="G2803" i="4" s="1"/>
  <c r="Q2802" i="4"/>
  <c r="T2802" i="4" s="1"/>
  <c r="F2803" i="4" s="1"/>
  <c r="N2803" i="4" s="1"/>
  <c r="L2916" i="4"/>
  <c r="U2916" i="4"/>
  <c r="I2917" i="4" s="1"/>
  <c r="H2803" i="4" l="1"/>
  <c r="K2803" i="4"/>
  <c r="M2803" i="4" s="1"/>
  <c r="O2803" i="4" s="1"/>
  <c r="R2802" i="4"/>
  <c r="V2802" i="4" s="1"/>
  <c r="J2803" i="4" s="1"/>
  <c r="Y2803" i="4" s="1"/>
  <c r="L2917" i="4"/>
  <c r="U2917" i="4"/>
  <c r="I2918" i="4" s="1"/>
  <c r="X2803" i="4"/>
  <c r="S2803" i="4" l="1"/>
  <c r="G2804" i="4" s="1"/>
  <c r="L2918" i="4"/>
  <c r="U2918" i="4"/>
  <c r="I2919" i="4" s="1"/>
  <c r="Q2803" i="4"/>
  <c r="T2803" i="4" s="1"/>
  <c r="F2804" i="4" s="1"/>
  <c r="N2804" i="4" s="1"/>
  <c r="H2804" i="4" l="1"/>
  <c r="K2804" i="4"/>
  <c r="M2804" i="4" s="1"/>
  <c r="O2804" i="4" s="1"/>
  <c r="R2803" i="4"/>
  <c r="V2803" i="4" s="1"/>
  <c r="J2804" i="4" s="1"/>
  <c r="Y2804" i="4" s="1"/>
  <c r="X2804" i="4"/>
  <c r="L2919" i="4"/>
  <c r="U2919" i="4"/>
  <c r="I2920" i="4" s="1"/>
  <c r="S2804" i="4" l="1"/>
  <c r="G2805" i="4" s="1"/>
  <c r="U2920" i="4"/>
  <c r="I2921" i="4" s="1"/>
  <c r="L2920" i="4"/>
  <c r="Q2804" i="4"/>
  <c r="T2804" i="4" s="1"/>
  <c r="F2805" i="4" s="1"/>
  <c r="N2805" i="4" s="1"/>
  <c r="H2805" i="4" l="1"/>
  <c r="K2805" i="4"/>
  <c r="M2805" i="4" s="1"/>
  <c r="O2805" i="4" s="1"/>
  <c r="R2804" i="4"/>
  <c r="V2804" i="4" s="1"/>
  <c r="J2805" i="4" s="1"/>
  <c r="Y2805" i="4" s="1"/>
  <c r="X2805" i="4"/>
  <c r="L2921" i="4"/>
  <c r="U2921" i="4"/>
  <c r="I2922" i="4" s="1"/>
  <c r="S2805" i="4" l="1"/>
  <c r="G2806" i="4" s="1"/>
  <c r="Q2805" i="4"/>
  <c r="T2805" i="4" s="1"/>
  <c r="F2806" i="4" s="1"/>
  <c r="N2806" i="4" s="1"/>
  <c r="U2922" i="4"/>
  <c r="I2923" i="4" s="1"/>
  <c r="L2922" i="4"/>
  <c r="H2806" i="4" l="1"/>
  <c r="K2806" i="4"/>
  <c r="M2806" i="4" s="1"/>
  <c r="O2806" i="4" s="1"/>
  <c r="R2805" i="4"/>
  <c r="V2805" i="4" s="1"/>
  <c r="J2806" i="4" s="1"/>
  <c r="Y2806" i="4" s="1"/>
  <c r="L2923" i="4"/>
  <c r="U2923" i="4"/>
  <c r="I2924" i="4" s="1"/>
  <c r="X2806" i="4"/>
  <c r="S2806" i="4" l="1"/>
  <c r="G2807" i="4" s="1"/>
  <c r="Q2806" i="4"/>
  <c r="T2806" i="4" s="1"/>
  <c r="F2807" i="4" s="1"/>
  <c r="N2807" i="4" s="1"/>
  <c r="L2924" i="4"/>
  <c r="U2924" i="4"/>
  <c r="I2925" i="4" s="1"/>
  <c r="H2807" i="4" l="1"/>
  <c r="K2807" i="4"/>
  <c r="M2807" i="4" s="1"/>
  <c r="O2807" i="4" s="1"/>
  <c r="R2806" i="4"/>
  <c r="V2806" i="4" s="1"/>
  <c r="J2807" i="4" s="1"/>
  <c r="Y2807" i="4" s="1"/>
  <c r="L2925" i="4"/>
  <c r="U2925" i="4"/>
  <c r="I2926" i="4" s="1"/>
  <c r="X2807" i="4"/>
  <c r="S2807" i="4" l="1"/>
  <c r="G2808" i="4" s="1"/>
  <c r="Q2807" i="4"/>
  <c r="T2807" i="4" s="1"/>
  <c r="F2808" i="4" s="1"/>
  <c r="N2808" i="4" s="1"/>
  <c r="L2926" i="4"/>
  <c r="U2926" i="4"/>
  <c r="I2927" i="4" s="1"/>
  <c r="H2808" i="4" l="1"/>
  <c r="K2808" i="4"/>
  <c r="M2808" i="4" s="1"/>
  <c r="O2808" i="4" s="1"/>
  <c r="R2807" i="4"/>
  <c r="V2807" i="4" s="1"/>
  <c r="J2808" i="4" s="1"/>
  <c r="Y2808" i="4" s="1"/>
  <c r="L2927" i="4"/>
  <c r="U2927" i="4"/>
  <c r="I2928" i="4" s="1"/>
  <c r="X2808" i="4"/>
  <c r="S2808" i="4" l="1"/>
  <c r="G2809" i="4" s="1"/>
  <c r="Q2808" i="4"/>
  <c r="T2808" i="4" s="1"/>
  <c r="F2809" i="4" s="1"/>
  <c r="N2809" i="4" s="1"/>
  <c r="L2928" i="4"/>
  <c r="U2928" i="4"/>
  <c r="I2929" i="4" s="1"/>
  <c r="H2809" i="4" l="1"/>
  <c r="K2809" i="4"/>
  <c r="M2809" i="4" s="1"/>
  <c r="O2809" i="4" s="1"/>
  <c r="R2808" i="4"/>
  <c r="V2808" i="4" s="1"/>
  <c r="J2809" i="4" s="1"/>
  <c r="Y2809" i="4" s="1"/>
  <c r="X2809" i="4"/>
  <c r="L2929" i="4"/>
  <c r="U2929" i="4"/>
  <c r="I2930" i="4" s="1"/>
  <c r="S2809" i="4" l="1"/>
  <c r="G2810" i="4" s="1"/>
  <c r="L2930" i="4"/>
  <c r="U2930" i="4"/>
  <c r="I2931" i="4" s="1"/>
  <c r="Q2809" i="4"/>
  <c r="T2809" i="4" s="1"/>
  <c r="F2810" i="4" s="1"/>
  <c r="N2810" i="4" s="1"/>
  <c r="H2810" i="4" l="1"/>
  <c r="K2810" i="4"/>
  <c r="M2810" i="4" s="1"/>
  <c r="O2810" i="4" s="1"/>
  <c r="R2809" i="4"/>
  <c r="V2809" i="4" s="1"/>
  <c r="J2810" i="4" s="1"/>
  <c r="Y2810" i="4" s="1"/>
  <c r="X2810" i="4"/>
  <c r="L2931" i="4"/>
  <c r="U2931" i="4"/>
  <c r="I2932" i="4" s="1"/>
  <c r="S2810" i="4" l="1"/>
  <c r="G2811" i="4" s="1"/>
  <c r="Q2810" i="4"/>
  <c r="T2810" i="4" s="1"/>
  <c r="F2811" i="4" s="1"/>
  <c r="N2811" i="4" s="1"/>
  <c r="U2932" i="4"/>
  <c r="I2933" i="4" s="1"/>
  <c r="L2932" i="4"/>
  <c r="H2811" i="4" l="1"/>
  <c r="K2811" i="4"/>
  <c r="M2811" i="4" s="1"/>
  <c r="O2811" i="4" s="1"/>
  <c r="R2810" i="4"/>
  <c r="V2810" i="4" s="1"/>
  <c r="J2811" i="4" s="1"/>
  <c r="Y2811" i="4" s="1"/>
  <c r="U2933" i="4"/>
  <c r="I2934" i="4" s="1"/>
  <c r="L2933" i="4"/>
  <c r="X2811" i="4"/>
  <c r="S2811" i="4" l="1"/>
  <c r="G2812" i="4" s="1"/>
  <c r="Q2811" i="4"/>
  <c r="T2811" i="4" s="1"/>
  <c r="F2812" i="4" s="1"/>
  <c r="N2812" i="4" s="1"/>
  <c r="U2934" i="4"/>
  <c r="I2935" i="4" s="1"/>
  <c r="L2934" i="4"/>
  <c r="H2812" i="4" l="1"/>
  <c r="K2812" i="4"/>
  <c r="M2812" i="4" s="1"/>
  <c r="O2812" i="4" s="1"/>
  <c r="R2811" i="4"/>
  <c r="V2811" i="4" s="1"/>
  <c r="J2812" i="4" s="1"/>
  <c r="Y2812" i="4" s="1"/>
  <c r="L2935" i="4"/>
  <c r="U2935" i="4"/>
  <c r="I2936" i="4" s="1"/>
  <c r="X2812" i="4"/>
  <c r="S2812" i="4" l="1"/>
  <c r="G2813" i="4" s="1"/>
  <c r="Q2812" i="4"/>
  <c r="T2812" i="4" s="1"/>
  <c r="F2813" i="4" s="1"/>
  <c r="N2813" i="4" s="1"/>
  <c r="L2936" i="4"/>
  <c r="U2936" i="4"/>
  <c r="I2937" i="4" s="1"/>
  <c r="H2813" i="4" l="1"/>
  <c r="K2813" i="4"/>
  <c r="M2813" i="4" s="1"/>
  <c r="O2813" i="4" s="1"/>
  <c r="R2812" i="4"/>
  <c r="V2812" i="4" s="1"/>
  <c r="J2813" i="4" s="1"/>
  <c r="Y2813" i="4" s="1"/>
  <c r="L2937" i="4"/>
  <c r="U2937" i="4"/>
  <c r="I2938" i="4" s="1"/>
  <c r="X2813" i="4"/>
  <c r="S2813" i="4" l="1"/>
  <c r="G2814" i="4" s="1"/>
  <c r="Q2813" i="4"/>
  <c r="T2813" i="4" s="1"/>
  <c r="F2814" i="4" s="1"/>
  <c r="N2814" i="4" s="1"/>
  <c r="U2938" i="4"/>
  <c r="I2939" i="4" s="1"/>
  <c r="L2938" i="4"/>
  <c r="H2814" i="4" l="1"/>
  <c r="K2814" i="4"/>
  <c r="M2814" i="4" s="1"/>
  <c r="O2814" i="4" s="1"/>
  <c r="R2813" i="4"/>
  <c r="V2813" i="4" s="1"/>
  <c r="J2814" i="4" s="1"/>
  <c r="Y2814" i="4" s="1"/>
  <c r="U2939" i="4"/>
  <c r="I2940" i="4" s="1"/>
  <c r="L2939" i="4"/>
  <c r="X2814" i="4"/>
  <c r="S2814" i="4" l="1"/>
  <c r="G2815" i="4" s="1"/>
  <c r="Q2814" i="4"/>
  <c r="T2814" i="4" s="1"/>
  <c r="F2815" i="4" s="1"/>
  <c r="N2815" i="4" s="1"/>
  <c r="L2940" i="4"/>
  <c r="U2940" i="4"/>
  <c r="I2941" i="4" s="1"/>
  <c r="H2815" i="4" l="1"/>
  <c r="K2815" i="4"/>
  <c r="M2815" i="4" s="1"/>
  <c r="O2815" i="4" s="1"/>
  <c r="R2814" i="4"/>
  <c r="V2814" i="4" s="1"/>
  <c r="J2815" i="4" s="1"/>
  <c r="Y2815" i="4" s="1"/>
  <c r="L2941" i="4"/>
  <c r="U2941" i="4"/>
  <c r="I2942" i="4" s="1"/>
  <c r="X2815" i="4"/>
  <c r="S2815" i="4" l="1"/>
  <c r="G2816" i="4" s="1"/>
  <c r="Q2815" i="4"/>
  <c r="T2815" i="4" s="1"/>
  <c r="F2816" i="4" s="1"/>
  <c r="N2816" i="4" s="1"/>
  <c r="U2942" i="4"/>
  <c r="I2943" i="4" s="1"/>
  <c r="L2942" i="4"/>
  <c r="H2816" i="4" l="1"/>
  <c r="K2816" i="4"/>
  <c r="M2816" i="4" s="1"/>
  <c r="O2816" i="4" s="1"/>
  <c r="R2815" i="4"/>
  <c r="V2815" i="4" s="1"/>
  <c r="J2816" i="4" s="1"/>
  <c r="Y2816" i="4" s="1"/>
  <c r="U2943" i="4"/>
  <c r="I2944" i="4" s="1"/>
  <c r="L2943" i="4"/>
  <c r="X2816" i="4"/>
  <c r="S2816" i="4" l="1"/>
  <c r="G2817" i="4" s="1"/>
  <c r="Q2816" i="4"/>
  <c r="T2816" i="4" s="1"/>
  <c r="F2817" i="4" s="1"/>
  <c r="N2817" i="4" s="1"/>
  <c r="U2944" i="4"/>
  <c r="I2945" i="4" s="1"/>
  <c r="L2944" i="4"/>
  <c r="H2817" i="4" l="1"/>
  <c r="K2817" i="4"/>
  <c r="M2817" i="4" s="1"/>
  <c r="O2817" i="4" s="1"/>
  <c r="R2816" i="4"/>
  <c r="V2816" i="4" s="1"/>
  <c r="J2817" i="4" s="1"/>
  <c r="Y2817" i="4" s="1"/>
  <c r="L2945" i="4"/>
  <c r="U2945" i="4"/>
  <c r="I2946" i="4" s="1"/>
  <c r="X2817" i="4"/>
  <c r="S2817" i="4" l="1"/>
  <c r="G2818" i="4" s="1"/>
  <c r="L2946" i="4"/>
  <c r="U2946" i="4"/>
  <c r="I2947" i="4" s="1"/>
  <c r="Q2817" i="4"/>
  <c r="T2817" i="4" s="1"/>
  <c r="F2818" i="4" s="1"/>
  <c r="N2818" i="4" s="1"/>
  <c r="H2818" i="4" l="1"/>
  <c r="K2818" i="4"/>
  <c r="M2818" i="4" s="1"/>
  <c r="O2818" i="4" s="1"/>
  <c r="R2817" i="4"/>
  <c r="V2817" i="4" s="1"/>
  <c r="J2818" i="4" s="1"/>
  <c r="Y2818" i="4" s="1"/>
  <c r="L2947" i="4"/>
  <c r="U2947" i="4"/>
  <c r="I2948" i="4" s="1"/>
  <c r="X2818" i="4"/>
  <c r="S2818" i="4" l="1"/>
  <c r="G2819" i="4" s="1"/>
  <c r="L2948" i="4"/>
  <c r="U2948" i="4"/>
  <c r="I2949" i="4" s="1"/>
  <c r="Q2818" i="4"/>
  <c r="T2818" i="4" s="1"/>
  <c r="F2819" i="4" s="1"/>
  <c r="N2819" i="4" s="1"/>
  <c r="H2819" i="4" l="1"/>
  <c r="K2819" i="4"/>
  <c r="M2819" i="4" s="1"/>
  <c r="O2819" i="4" s="1"/>
  <c r="R2818" i="4"/>
  <c r="V2818" i="4" s="1"/>
  <c r="J2819" i="4" s="1"/>
  <c r="Y2819" i="4" s="1"/>
  <c r="U2949" i="4"/>
  <c r="I2950" i="4" s="1"/>
  <c r="L2949" i="4"/>
  <c r="X2819" i="4"/>
  <c r="S2819" i="4" l="1"/>
  <c r="G2820" i="4" s="1"/>
  <c r="Q2819" i="4"/>
  <c r="T2819" i="4" s="1"/>
  <c r="F2820" i="4" s="1"/>
  <c r="N2820" i="4" s="1"/>
  <c r="U2950" i="4"/>
  <c r="I2951" i="4" s="1"/>
  <c r="L2950" i="4"/>
  <c r="H2820" i="4" l="1"/>
  <c r="K2820" i="4"/>
  <c r="M2820" i="4" s="1"/>
  <c r="O2820" i="4" s="1"/>
  <c r="U2951" i="4"/>
  <c r="I2952" i="4" s="1"/>
  <c r="L2951" i="4"/>
  <c r="X2820" i="4"/>
  <c r="R2819" i="4"/>
  <c r="V2819" i="4" s="1"/>
  <c r="J2820" i="4" s="1"/>
  <c r="Y2820" i="4" s="1"/>
  <c r="S2820" i="4" l="1"/>
  <c r="G2821" i="4" s="1"/>
  <c r="Q2820" i="4"/>
  <c r="T2820" i="4" s="1"/>
  <c r="F2821" i="4" s="1"/>
  <c r="N2821" i="4" s="1"/>
  <c r="U2952" i="4"/>
  <c r="I2953" i="4" s="1"/>
  <c r="L2952" i="4"/>
  <c r="H2821" i="4" l="1"/>
  <c r="K2821" i="4"/>
  <c r="M2821" i="4" s="1"/>
  <c r="O2821" i="4" s="1"/>
  <c r="R2820" i="4"/>
  <c r="V2820" i="4" s="1"/>
  <c r="J2821" i="4" s="1"/>
  <c r="Y2821" i="4" s="1"/>
  <c r="L2953" i="4"/>
  <c r="U2953" i="4"/>
  <c r="I2954" i="4" s="1"/>
  <c r="X2821" i="4"/>
  <c r="S2821" i="4" l="1"/>
  <c r="G2822" i="4" s="1"/>
  <c r="Q2821" i="4"/>
  <c r="T2821" i="4" s="1"/>
  <c r="F2822" i="4" s="1"/>
  <c r="N2822" i="4" s="1"/>
  <c r="U2954" i="4"/>
  <c r="I2955" i="4" s="1"/>
  <c r="L2954" i="4"/>
  <c r="H2822" i="4" l="1"/>
  <c r="K2822" i="4"/>
  <c r="M2822" i="4" s="1"/>
  <c r="O2822" i="4" s="1"/>
  <c r="R2821" i="4"/>
  <c r="V2821" i="4" s="1"/>
  <c r="J2822" i="4" s="1"/>
  <c r="Y2822" i="4" s="1"/>
  <c r="L2955" i="4"/>
  <c r="U2955" i="4"/>
  <c r="I2956" i="4" s="1"/>
  <c r="X2822" i="4"/>
  <c r="S2822" i="4" l="1"/>
  <c r="G2823" i="4" s="1"/>
  <c r="L2956" i="4"/>
  <c r="U2956" i="4"/>
  <c r="I2957" i="4" s="1"/>
  <c r="Q2822" i="4"/>
  <c r="T2822" i="4" s="1"/>
  <c r="F2823" i="4" s="1"/>
  <c r="N2823" i="4" s="1"/>
  <c r="H2823" i="4" l="1"/>
  <c r="K2823" i="4"/>
  <c r="M2823" i="4" s="1"/>
  <c r="O2823" i="4" s="1"/>
  <c r="R2822" i="4"/>
  <c r="V2822" i="4" s="1"/>
  <c r="J2823" i="4" s="1"/>
  <c r="Y2823" i="4" s="1"/>
  <c r="X2823" i="4"/>
  <c r="U2957" i="4"/>
  <c r="I2958" i="4" s="1"/>
  <c r="L2957" i="4"/>
  <c r="S2823" i="4" l="1"/>
  <c r="G2824" i="4" s="1"/>
  <c r="Q2823" i="4"/>
  <c r="T2823" i="4" s="1"/>
  <c r="F2824" i="4" s="1"/>
  <c r="N2824" i="4" s="1"/>
  <c r="U2958" i="4"/>
  <c r="I2959" i="4" s="1"/>
  <c r="L2958" i="4"/>
  <c r="H2824" i="4" l="1"/>
  <c r="K2824" i="4"/>
  <c r="M2824" i="4" s="1"/>
  <c r="O2824" i="4" s="1"/>
  <c r="L2959" i="4"/>
  <c r="U2959" i="4"/>
  <c r="I2960" i="4" s="1"/>
  <c r="R2823" i="4"/>
  <c r="V2823" i="4" s="1"/>
  <c r="J2824" i="4" s="1"/>
  <c r="Y2824" i="4" s="1"/>
  <c r="X2824" i="4"/>
  <c r="S2824" i="4" l="1"/>
  <c r="G2825" i="4" s="1"/>
  <c r="Q2824" i="4"/>
  <c r="T2824" i="4" s="1"/>
  <c r="F2825" i="4" s="1"/>
  <c r="N2825" i="4" s="1"/>
  <c r="L2960" i="4"/>
  <c r="U2960" i="4"/>
  <c r="I2961" i="4" s="1"/>
  <c r="H2825" i="4" l="1"/>
  <c r="K2825" i="4"/>
  <c r="M2825" i="4" s="1"/>
  <c r="O2825" i="4" s="1"/>
  <c r="R2824" i="4"/>
  <c r="V2824" i="4" s="1"/>
  <c r="J2825" i="4" s="1"/>
  <c r="Y2825" i="4" s="1"/>
  <c r="U2961" i="4"/>
  <c r="I2962" i="4" s="1"/>
  <c r="L2961" i="4"/>
  <c r="X2825" i="4"/>
  <c r="S2825" i="4" l="1"/>
  <c r="G2826" i="4" s="1"/>
  <c r="Q2825" i="4"/>
  <c r="T2825" i="4" s="1"/>
  <c r="F2826" i="4" s="1"/>
  <c r="N2826" i="4" s="1"/>
  <c r="U2962" i="4"/>
  <c r="I2963" i="4" s="1"/>
  <c r="L2962" i="4"/>
  <c r="H2826" i="4" l="1"/>
  <c r="K2826" i="4"/>
  <c r="M2826" i="4" s="1"/>
  <c r="O2826" i="4" s="1"/>
  <c r="R2825" i="4"/>
  <c r="V2825" i="4" s="1"/>
  <c r="J2826" i="4" s="1"/>
  <c r="Y2826" i="4" s="1"/>
  <c r="L2963" i="4"/>
  <c r="U2963" i="4"/>
  <c r="I2964" i="4" s="1"/>
  <c r="X2826" i="4"/>
  <c r="S2826" i="4" l="1"/>
  <c r="G2827" i="4" s="1"/>
  <c r="Q2826" i="4"/>
  <c r="T2826" i="4" s="1"/>
  <c r="F2827" i="4" s="1"/>
  <c r="N2827" i="4" s="1"/>
  <c r="U2964" i="4"/>
  <c r="I2965" i="4" s="1"/>
  <c r="L2964" i="4"/>
  <c r="H2827" i="4" l="1"/>
  <c r="K2827" i="4"/>
  <c r="M2827" i="4" s="1"/>
  <c r="O2827" i="4" s="1"/>
  <c r="U2965" i="4"/>
  <c r="I2966" i="4" s="1"/>
  <c r="L2965" i="4"/>
  <c r="R2826" i="4"/>
  <c r="V2826" i="4" s="1"/>
  <c r="J2827" i="4" s="1"/>
  <c r="Y2827" i="4" s="1"/>
  <c r="X2827" i="4"/>
  <c r="S2827" i="4" l="1"/>
  <c r="G2828" i="4" s="1"/>
  <c r="Q2827" i="4"/>
  <c r="T2827" i="4" s="1"/>
  <c r="F2828" i="4" s="1"/>
  <c r="N2828" i="4" s="1"/>
  <c r="L2966" i="4"/>
  <c r="U2966" i="4"/>
  <c r="I2967" i="4" s="1"/>
  <c r="H2828" i="4" l="1"/>
  <c r="K2828" i="4"/>
  <c r="M2828" i="4" s="1"/>
  <c r="O2828" i="4" s="1"/>
  <c r="R2827" i="4"/>
  <c r="V2827" i="4" s="1"/>
  <c r="J2828" i="4" s="1"/>
  <c r="Y2828" i="4" s="1"/>
  <c r="L2967" i="4"/>
  <c r="U2967" i="4"/>
  <c r="I2968" i="4" s="1"/>
  <c r="X2828" i="4"/>
  <c r="S2828" i="4" l="1"/>
  <c r="G2829" i="4" s="1"/>
  <c r="L2968" i="4"/>
  <c r="U2968" i="4"/>
  <c r="I2969" i="4" s="1"/>
  <c r="Q2828" i="4"/>
  <c r="T2828" i="4" s="1"/>
  <c r="F2829" i="4" s="1"/>
  <c r="N2829" i="4" s="1"/>
  <c r="H2829" i="4" l="1"/>
  <c r="K2829" i="4"/>
  <c r="M2829" i="4" s="1"/>
  <c r="O2829" i="4" s="1"/>
  <c r="R2828" i="4"/>
  <c r="V2828" i="4" s="1"/>
  <c r="J2829" i="4" s="1"/>
  <c r="Y2829" i="4" s="1"/>
  <c r="X2829" i="4"/>
  <c r="L2969" i="4"/>
  <c r="U2969" i="4"/>
  <c r="I2970" i="4" s="1"/>
  <c r="S2829" i="4" l="1"/>
  <c r="G2830" i="4" s="1"/>
  <c r="Q2829" i="4"/>
  <c r="T2829" i="4" s="1"/>
  <c r="F2830" i="4" s="1"/>
  <c r="N2830" i="4" s="1"/>
  <c r="L2970" i="4"/>
  <c r="U2970" i="4"/>
  <c r="I2971" i="4" s="1"/>
  <c r="H2830" i="4" l="1"/>
  <c r="K2830" i="4"/>
  <c r="M2830" i="4" s="1"/>
  <c r="O2830" i="4" s="1"/>
  <c r="R2829" i="4"/>
  <c r="V2829" i="4" s="1"/>
  <c r="J2830" i="4" s="1"/>
  <c r="Y2830" i="4" s="1"/>
  <c r="L2971" i="4"/>
  <c r="U2971" i="4"/>
  <c r="I2972" i="4" s="1"/>
  <c r="X2830" i="4"/>
  <c r="S2830" i="4" l="1"/>
  <c r="G2831" i="4" s="1"/>
  <c r="L2972" i="4"/>
  <c r="U2972" i="4"/>
  <c r="I2973" i="4" s="1"/>
  <c r="Q2830" i="4"/>
  <c r="T2830" i="4" s="1"/>
  <c r="F2831" i="4" s="1"/>
  <c r="N2831" i="4" s="1"/>
  <c r="H2831" i="4" l="1"/>
  <c r="K2831" i="4"/>
  <c r="M2831" i="4" s="1"/>
  <c r="O2831" i="4" s="1"/>
  <c r="R2830" i="4"/>
  <c r="V2830" i="4" s="1"/>
  <c r="J2831" i="4" s="1"/>
  <c r="Y2831" i="4" s="1"/>
  <c r="X2831" i="4"/>
  <c r="U2973" i="4"/>
  <c r="I2974" i="4" s="1"/>
  <c r="L2973" i="4"/>
  <c r="S2831" i="4" l="1"/>
  <c r="G2832" i="4" s="1"/>
  <c r="Q2831" i="4"/>
  <c r="T2831" i="4" s="1"/>
  <c r="F2832" i="4" s="1"/>
  <c r="N2832" i="4" s="1"/>
  <c r="U2974" i="4"/>
  <c r="I2975" i="4" s="1"/>
  <c r="L2974" i="4"/>
  <c r="H2832" i="4" l="1"/>
  <c r="K2832" i="4"/>
  <c r="M2832" i="4" s="1"/>
  <c r="O2832" i="4" s="1"/>
  <c r="R2831" i="4"/>
  <c r="V2831" i="4" s="1"/>
  <c r="J2832" i="4" s="1"/>
  <c r="Y2832" i="4" s="1"/>
  <c r="L2975" i="4"/>
  <c r="U2975" i="4"/>
  <c r="I2976" i="4" s="1"/>
  <c r="X2832" i="4"/>
  <c r="S2832" i="4" l="1"/>
  <c r="G2833" i="4" s="1"/>
  <c r="Q2832" i="4"/>
  <c r="T2832" i="4" s="1"/>
  <c r="F2833" i="4" s="1"/>
  <c r="N2833" i="4" s="1"/>
  <c r="U2976" i="4"/>
  <c r="I2977" i="4" s="1"/>
  <c r="L2976" i="4"/>
  <c r="H2833" i="4" l="1"/>
  <c r="K2833" i="4"/>
  <c r="M2833" i="4" s="1"/>
  <c r="O2833" i="4" s="1"/>
  <c r="R2832" i="4"/>
  <c r="V2832" i="4" s="1"/>
  <c r="J2833" i="4" s="1"/>
  <c r="Y2833" i="4" s="1"/>
  <c r="U2977" i="4"/>
  <c r="I2978" i="4" s="1"/>
  <c r="L2977" i="4"/>
  <c r="X2833" i="4"/>
  <c r="S2833" i="4" l="1"/>
  <c r="G2834" i="4" s="1"/>
  <c r="Q2833" i="4"/>
  <c r="T2833" i="4" s="1"/>
  <c r="F2834" i="4" s="1"/>
  <c r="N2834" i="4" s="1"/>
  <c r="L2978" i="4"/>
  <c r="U2978" i="4"/>
  <c r="I2979" i="4" s="1"/>
  <c r="H2834" i="4" l="1"/>
  <c r="K2834" i="4"/>
  <c r="M2834" i="4" s="1"/>
  <c r="O2834" i="4" s="1"/>
  <c r="R2833" i="4"/>
  <c r="V2833" i="4" s="1"/>
  <c r="J2834" i="4" s="1"/>
  <c r="Y2834" i="4" s="1"/>
  <c r="L2979" i="4"/>
  <c r="U2979" i="4"/>
  <c r="I2980" i="4" s="1"/>
  <c r="X2834" i="4"/>
  <c r="S2834" i="4" l="1"/>
  <c r="G2835" i="4" s="1"/>
  <c r="Q2834" i="4"/>
  <c r="T2834" i="4" s="1"/>
  <c r="F2835" i="4" s="1"/>
  <c r="N2835" i="4" s="1"/>
  <c r="L2980" i="4"/>
  <c r="U2980" i="4"/>
  <c r="I2981" i="4" s="1"/>
  <c r="H2835" i="4" l="1"/>
  <c r="K2835" i="4"/>
  <c r="M2835" i="4" s="1"/>
  <c r="O2835" i="4" s="1"/>
  <c r="R2834" i="4"/>
  <c r="V2834" i="4" s="1"/>
  <c r="J2835" i="4" s="1"/>
  <c r="Y2835" i="4" s="1"/>
  <c r="U2981" i="4"/>
  <c r="I2982" i="4" s="1"/>
  <c r="L2981" i="4"/>
  <c r="X2835" i="4"/>
  <c r="S2835" i="4" l="1"/>
  <c r="G2836" i="4" s="1"/>
  <c r="Q2835" i="4"/>
  <c r="T2835" i="4" s="1"/>
  <c r="F2836" i="4" s="1"/>
  <c r="N2836" i="4" s="1"/>
  <c r="L2982" i="4"/>
  <c r="U2982" i="4"/>
  <c r="I2983" i="4" s="1"/>
  <c r="H2836" i="4" l="1"/>
  <c r="K2836" i="4"/>
  <c r="M2836" i="4" s="1"/>
  <c r="O2836" i="4" s="1"/>
  <c r="R2835" i="4"/>
  <c r="V2835" i="4" s="1"/>
  <c r="J2836" i="4" s="1"/>
  <c r="Y2836" i="4" s="1"/>
  <c r="L2983" i="4"/>
  <c r="U2983" i="4"/>
  <c r="I2984" i="4" s="1"/>
  <c r="X2836" i="4"/>
  <c r="S2836" i="4" l="1"/>
  <c r="G2837" i="4" s="1"/>
  <c r="Q2836" i="4"/>
  <c r="T2836" i="4" s="1"/>
  <c r="F2837" i="4" s="1"/>
  <c r="N2837" i="4" s="1"/>
  <c r="U2984" i="4"/>
  <c r="I2985" i="4" s="1"/>
  <c r="L2984" i="4"/>
  <c r="H2837" i="4" l="1"/>
  <c r="K2837" i="4"/>
  <c r="M2837" i="4" s="1"/>
  <c r="O2837" i="4" s="1"/>
  <c r="R2836" i="4"/>
  <c r="V2836" i="4" s="1"/>
  <c r="J2837" i="4" s="1"/>
  <c r="Y2837" i="4" s="1"/>
  <c r="L2985" i="4"/>
  <c r="U2985" i="4"/>
  <c r="I2986" i="4" s="1"/>
  <c r="X2837" i="4"/>
  <c r="S2837" i="4" l="1"/>
  <c r="G2838" i="4" s="1"/>
  <c r="U2986" i="4"/>
  <c r="I2987" i="4" s="1"/>
  <c r="L2986" i="4"/>
  <c r="Q2837" i="4"/>
  <c r="T2837" i="4" s="1"/>
  <c r="F2838" i="4" s="1"/>
  <c r="N2838" i="4" s="1"/>
  <c r="H2838" i="4" l="1"/>
  <c r="K2838" i="4"/>
  <c r="M2838" i="4" s="1"/>
  <c r="O2838" i="4" s="1"/>
  <c r="R2837" i="4"/>
  <c r="V2837" i="4" s="1"/>
  <c r="J2838" i="4" s="1"/>
  <c r="Y2838" i="4" s="1"/>
  <c r="X2838" i="4"/>
  <c r="L2987" i="4"/>
  <c r="U2987" i="4"/>
  <c r="I2988" i="4" s="1"/>
  <c r="S2838" i="4" l="1"/>
  <c r="G2839" i="4" s="1"/>
  <c r="L2988" i="4"/>
  <c r="U2988" i="4"/>
  <c r="I2989" i="4" s="1"/>
  <c r="Q2838" i="4"/>
  <c r="T2838" i="4" s="1"/>
  <c r="F2839" i="4" s="1"/>
  <c r="N2839" i="4" s="1"/>
  <c r="H2839" i="4" l="1"/>
  <c r="K2839" i="4"/>
  <c r="M2839" i="4" s="1"/>
  <c r="O2839" i="4" s="1"/>
  <c r="R2838" i="4"/>
  <c r="V2838" i="4" s="1"/>
  <c r="J2839" i="4" s="1"/>
  <c r="Y2839" i="4" s="1"/>
  <c r="X2839" i="4"/>
  <c r="L2989" i="4"/>
  <c r="U2989" i="4"/>
  <c r="I2990" i="4" s="1"/>
  <c r="S2839" i="4" l="1"/>
  <c r="G2840" i="4" s="1"/>
  <c r="Q2839" i="4"/>
  <c r="T2839" i="4" s="1"/>
  <c r="F2840" i="4" s="1"/>
  <c r="N2840" i="4" s="1"/>
  <c r="U2990" i="4"/>
  <c r="I2991" i="4" s="1"/>
  <c r="L2990" i="4"/>
  <c r="H2840" i="4" l="1"/>
  <c r="K2840" i="4"/>
  <c r="M2840" i="4" s="1"/>
  <c r="O2840" i="4" s="1"/>
  <c r="R2839" i="4"/>
  <c r="V2839" i="4" s="1"/>
  <c r="J2840" i="4" s="1"/>
  <c r="Y2840" i="4" s="1"/>
  <c r="L2991" i="4"/>
  <c r="U2991" i="4"/>
  <c r="I2992" i="4" s="1"/>
  <c r="X2840" i="4"/>
  <c r="S2840" i="4" l="1"/>
  <c r="G2841" i="4" s="1"/>
  <c r="Q2840" i="4"/>
  <c r="T2840" i="4" s="1"/>
  <c r="F2841" i="4" s="1"/>
  <c r="N2841" i="4" s="1"/>
  <c r="L2992" i="4"/>
  <c r="U2992" i="4"/>
  <c r="I2993" i="4" s="1"/>
  <c r="H2841" i="4" l="1"/>
  <c r="K2841" i="4"/>
  <c r="M2841" i="4" s="1"/>
  <c r="O2841" i="4" s="1"/>
  <c r="R2840" i="4"/>
  <c r="V2840" i="4" s="1"/>
  <c r="J2841" i="4" s="1"/>
  <c r="Y2841" i="4" s="1"/>
  <c r="U2993" i="4"/>
  <c r="I2994" i="4" s="1"/>
  <c r="L2993" i="4"/>
  <c r="X2841" i="4"/>
  <c r="S2841" i="4" l="1"/>
  <c r="G2842" i="4" s="1"/>
  <c r="Q2841" i="4"/>
  <c r="T2841" i="4" s="1"/>
  <c r="F2842" i="4" s="1"/>
  <c r="N2842" i="4" s="1"/>
  <c r="U2994" i="4"/>
  <c r="I2995" i="4" s="1"/>
  <c r="L2994" i="4"/>
  <c r="H2842" i="4" l="1"/>
  <c r="K2842" i="4"/>
  <c r="M2842" i="4" s="1"/>
  <c r="O2842" i="4" s="1"/>
  <c r="L2995" i="4"/>
  <c r="U2995" i="4"/>
  <c r="I2996" i="4" s="1"/>
  <c r="X2842" i="4"/>
  <c r="R2841" i="4"/>
  <c r="V2841" i="4" s="1"/>
  <c r="J2842" i="4" s="1"/>
  <c r="Y2842" i="4" s="1"/>
  <c r="S2842" i="4" l="1"/>
  <c r="G2843" i="4" s="1"/>
  <c r="Q2842" i="4"/>
  <c r="T2842" i="4" s="1"/>
  <c r="F2843" i="4" s="1"/>
  <c r="N2843" i="4" s="1"/>
  <c r="L2996" i="4"/>
  <c r="U2996" i="4"/>
  <c r="I2997" i="4" s="1"/>
  <c r="H2843" i="4" l="1"/>
  <c r="K2843" i="4"/>
  <c r="M2843" i="4" s="1"/>
  <c r="O2843" i="4" s="1"/>
  <c r="L2997" i="4"/>
  <c r="U2997" i="4"/>
  <c r="I2998" i="4" s="1"/>
  <c r="R2842" i="4"/>
  <c r="V2842" i="4" s="1"/>
  <c r="J2843" i="4" s="1"/>
  <c r="Y2843" i="4" s="1"/>
  <c r="X2843" i="4"/>
  <c r="S2843" i="4" l="1"/>
  <c r="G2844" i="4" s="1"/>
  <c r="Q2843" i="4"/>
  <c r="T2843" i="4" s="1"/>
  <c r="F2844" i="4" s="1"/>
  <c r="N2844" i="4" s="1"/>
  <c r="L2998" i="4"/>
  <c r="U2998" i="4"/>
  <c r="I2999" i="4" s="1"/>
  <c r="H2844" i="4" l="1"/>
  <c r="K2844" i="4"/>
  <c r="M2844" i="4" s="1"/>
  <c r="O2844" i="4" s="1"/>
  <c r="R2843" i="4"/>
  <c r="V2843" i="4" s="1"/>
  <c r="J2844" i="4" s="1"/>
  <c r="Y2844" i="4" s="1"/>
  <c r="U2999" i="4"/>
  <c r="I3000" i="4" s="1"/>
  <c r="L2999" i="4"/>
  <c r="X2844" i="4"/>
  <c r="S2844" i="4" l="1"/>
  <c r="G2845" i="4" s="1"/>
  <c r="Q2844" i="4"/>
  <c r="T2844" i="4" s="1"/>
  <c r="F2845" i="4" s="1"/>
  <c r="N2845" i="4" s="1"/>
  <c r="U3000" i="4"/>
  <c r="I3001" i="4" s="1"/>
  <c r="L3000" i="4"/>
  <c r="H2845" i="4" l="1"/>
  <c r="K2845" i="4"/>
  <c r="M2845" i="4" s="1"/>
  <c r="O2845" i="4" s="1"/>
  <c r="L3001" i="4"/>
  <c r="U3001" i="4"/>
  <c r="I3002" i="4" s="1"/>
  <c r="R2844" i="4"/>
  <c r="V2844" i="4" s="1"/>
  <c r="J2845" i="4" s="1"/>
  <c r="Y2845" i="4" s="1"/>
  <c r="X2845" i="4"/>
  <c r="S2845" i="4" l="1"/>
  <c r="G2846" i="4" s="1"/>
  <c r="U3002" i="4"/>
  <c r="I3003" i="4" s="1"/>
  <c r="L3002" i="4"/>
  <c r="Q2845" i="4"/>
  <c r="T2845" i="4" s="1"/>
  <c r="F2846" i="4" s="1"/>
  <c r="N2846" i="4" s="1"/>
  <c r="H2846" i="4" l="1"/>
  <c r="K2846" i="4"/>
  <c r="M2846" i="4" s="1"/>
  <c r="O2846" i="4" s="1"/>
  <c r="R2845" i="4"/>
  <c r="V2845" i="4" s="1"/>
  <c r="J2846" i="4" s="1"/>
  <c r="Y2846" i="4" s="1"/>
  <c r="X2846" i="4"/>
  <c r="L3003" i="4"/>
  <c r="U3003" i="4"/>
  <c r="S2846" i="4" l="1"/>
  <c r="G2847" i="4" s="1"/>
  <c r="Q2846" i="4"/>
  <c r="T2846" i="4" s="1"/>
  <c r="F2847" i="4" s="1"/>
  <c r="N2847" i="4" s="1"/>
  <c r="H2847" i="4" l="1"/>
  <c r="K2847" i="4"/>
  <c r="M2847" i="4" s="1"/>
  <c r="O2847" i="4" s="1"/>
  <c r="R2846" i="4"/>
  <c r="V2846" i="4" s="1"/>
  <c r="J2847" i="4" s="1"/>
  <c r="Y2847" i="4" s="1"/>
  <c r="X2847" i="4"/>
  <c r="S2847" i="4" l="1"/>
  <c r="G2848" i="4" s="1"/>
  <c r="Q2847" i="4"/>
  <c r="T2847" i="4" s="1"/>
  <c r="F2848" i="4" s="1"/>
  <c r="N2848" i="4" s="1"/>
  <c r="H2848" i="4" l="1"/>
  <c r="K2848" i="4"/>
  <c r="M2848" i="4" s="1"/>
  <c r="O2848" i="4" s="1"/>
  <c r="R2847" i="4"/>
  <c r="V2847" i="4" s="1"/>
  <c r="J2848" i="4" s="1"/>
  <c r="Y2848" i="4" s="1"/>
  <c r="X2848" i="4"/>
  <c r="S2848" i="4" l="1"/>
  <c r="G2849" i="4" s="1"/>
  <c r="Q2848" i="4"/>
  <c r="T2848" i="4" s="1"/>
  <c r="F2849" i="4" s="1"/>
  <c r="N2849" i="4" s="1"/>
  <c r="H2849" i="4" l="1"/>
  <c r="K2849" i="4"/>
  <c r="M2849" i="4" s="1"/>
  <c r="O2849" i="4" s="1"/>
  <c r="R2848" i="4"/>
  <c r="V2848" i="4" s="1"/>
  <c r="J2849" i="4" s="1"/>
  <c r="Y2849" i="4" s="1"/>
  <c r="X2849" i="4"/>
  <c r="S2849" i="4" l="1"/>
  <c r="G2850" i="4" s="1"/>
  <c r="Q2849" i="4"/>
  <c r="T2849" i="4" s="1"/>
  <c r="F2850" i="4" s="1"/>
  <c r="N2850" i="4" s="1"/>
  <c r="H2850" i="4" l="1"/>
  <c r="K2850" i="4"/>
  <c r="M2850" i="4" s="1"/>
  <c r="O2850" i="4" s="1"/>
  <c r="R2849" i="4"/>
  <c r="V2849" i="4" s="1"/>
  <c r="J2850" i="4" s="1"/>
  <c r="Y2850" i="4" s="1"/>
  <c r="X2850" i="4"/>
  <c r="S2850" i="4" l="1"/>
  <c r="G2851" i="4" s="1"/>
  <c r="Q2850" i="4"/>
  <c r="T2850" i="4" s="1"/>
  <c r="F2851" i="4" s="1"/>
  <c r="N2851" i="4" s="1"/>
  <c r="H2851" i="4" l="1"/>
  <c r="K2851" i="4"/>
  <c r="M2851" i="4" s="1"/>
  <c r="O2851" i="4" s="1"/>
  <c r="R2850" i="4"/>
  <c r="V2850" i="4" s="1"/>
  <c r="J2851" i="4" s="1"/>
  <c r="Y2851" i="4" s="1"/>
  <c r="X2851" i="4"/>
  <c r="S2851" i="4" l="1"/>
  <c r="G2852" i="4" s="1"/>
  <c r="Q2851" i="4"/>
  <c r="T2851" i="4" s="1"/>
  <c r="F2852" i="4" s="1"/>
  <c r="N2852" i="4" s="1"/>
  <c r="H2852" i="4" l="1"/>
  <c r="K2852" i="4"/>
  <c r="M2852" i="4" s="1"/>
  <c r="O2852" i="4" s="1"/>
  <c r="R2851" i="4"/>
  <c r="V2851" i="4" s="1"/>
  <c r="J2852" i="4" s="1"/>
  <c r="Y2852" i="4" s="1"/>
  <c r="X2852" i="4"/>
  <c r="S2852" i="4" l="1"/>
  <c r="G2853" i="4" s="1"/>
  <c r="Q2852" i="4"/>
  <c r="T2852" i="4" s="1"/>
  <c r="F2853" i="4" s="1"/>
  <c r="N2853" i="4" s="1"/>
  <c r="H2853" i="4" l="1"/>
  <c r="K2853" i="4"/>
  <c r="M2853" i="4" s="1"/>
  <c r="O2853" i="4" s="1"/>
  <c r="R2852" i="4"/>
  <c r="V2852" i="4" s="1"/>
  <c r="J2853" i="4" s="1"/>
  <c r="Y2853" i="4" s="1"/>
  <c r="X2853" i="4"/>
  <c r="S2853" i="4" l="1"/>
  <c r="G2854" i="4" s="1"/>
  <c r="Q2853" i="4"/>
  <c r="T2853" i="4" s="1"/>
  <c r="F2854" i="4" s="1"/>
  <c r="N2854" i="4" s="1"/>
  <c r="H2854" i="4" l="1"/>
  <c r="K2854" i="4"/>
  <c r="M2854" i="4" s="1"/>
  <c r="O2854" i="4" s="1"/>
  <c r="R2853" i="4"/>
  <c r="V2853" i="4" s="1"/>
  <c r="J2854" i="4" s="1"/>
  <c r="Y2854" i="4" s="1"/>
  <c r="X2854" i="4"/>
  <c r="S2854" i="4" l="1"/>
  <c r="G2855" i="4" s="1"/>
  <c r="Q2854" i="4"/>
  <c r="T2854" i="4" s="1"/>
  <c r="F2855" i="4" s="1"/>
  <c r="N2855" i="4" s="1"/>
  <c r="H2855" i="4" l="1"/>
  <c r="K2855" i="4"/>
  <c r="M2855" i="4" s="1"/>
  <c r="O2855" i="4" s="1"/>
  <c r="R2854" i="4"/>
  <c r="V2854" i="4" s="1"/>
  <c r="J2855" i="4" s="1"/>
  <c r="Y2855" i="4" s="1"/>
  <c r="X2855" i="4"/>
  <c r="S2855" i="4" l="1"/>
  <c r="G2856" i="4" s="1"/>
  <c r="Q2855" i="4"/>
  <c r="T2855" i="4" s="1"/>
  <c r="F2856" i="4" s="1"/>
  <c r="N2856" i="4" s="1"/>
  <c r="H2856" i="4" l="1"/>
  <c r="K2856" i="4"/>
  <c r="M2856" i="4" s="1"/>
  <c r="O2856" i="4" s="1"/>
  <c r="R2855" i="4"/>
  <c r="V2855" i="4" s="1"/>
  <c r="J2856" i="4" s="1"/>
  <c r="Y2856" i="4" s="1"/>
  <c r="X2856" i="4"/>
  <c r="S2856" i="4" l="1"/>
  <c r="G2857" i="4" s="1"/>
  <c r="Q2856" i="4"/>
  <c r="T2856" i="4" s="1"/>
  <c r="F2857" i="4" s="1"/>
  <c r="N2857" i="4" s="1"/>
  <c r="H2857" i="4" l="1"/>
  <c r="K2857" i="4"/>
  <c r="M2857" i="4" s="1"/>
  <c r="O2857" i="4" s="1"/>
  <c r="R2856" i="4"/>
  <c r="V2856" i="4" s="1"/>
  <c r="J2857" i="4" s="1"/>
  <c r="Y2857" i="4" s="1"/>
  <c r="X2857" i="4"/>
  <c r="S2857" i="4" l="1"/>
  <c r="G2858" i="4" s="1"/>
  <c r="Q2857" i="4"/>
  <c r="T2857" i="4" s="1"/>
  <c r="F2858" i="4" s="1"/>
  <c r="N2858" i="4" s="1"/>
  <c r="H2858" i="4" l="1"/>
  <c r="K2858" i="4"/>
  <c r="M2858" i="4" s="1"/>
  <c r="O2858" i="4" s="1"/>
  <c r="R2857" i="4"/>
  <c r="V2857" i="4" s="1"/>
  <c r="J2858" i="4" s="1"/>
  <c r="Y2858" i="4" s="1"/>
  <c r="X2858" i="4"/>
  <c r="S2858" i="4" l="1"/>
  <c r="G2859" i="4" s="1"/>
  <c r="Q2858" i="4"/>
  <c r="T2858" i="4" s="1"/>
  <c r="F2859" i="4" s="1"/>
  <c r="N2859" i="4" s="1"/>
  <c r="H2859" i="4" l="1"/>
  <c r="K2859" i="4"/>
  <c r="M2859" i="4" s="1"/>
  <c r="O2859" i="4" s="1"/>
  <c r="R2858" i="4"/>
  <c r="V2858" i="4" s="1"/>
  <c r="J2859" i="4" s="1"/>
  <c r="Y2859" i="4" s="1"/>
  <c r="X2859" i="4"/>
  <c r="S2859" i="4" l="1"/>
  <c r="G2860" i="4" s="1"/>
  <c r="Q2859" i="4"/>
  <c r="T2859" i="4" s="1"/>
  <c r="F2860" i="4" s="1"/>
  <c r="N2860" i="4" s="1"/>
  <c r="H2860" i="4" l="1"/>
  <c r="K2860" i="4"/>
  <c r="M2860" i="4" s="1"/>
  <c r="O2860" i="4" s="1"/>
  <c r="R2859" i="4"/>
  <c r="V2859" i="4" s="1"/>
  <c r="J2860" i="4" s="1"/>
  <c r="Y2860" i="4" s="1"/>
  <c r="X2860" i="4"/>
  <c r="S2860" i="4" l="1"/>
  <c r="G2861" i="4" s="1"/>
  <c r="Q2860" i="4"/>
  <c r="T2860" i="4" s="1"/>
  <c r="F2861" i="4" s="1"/>
  <c r="N2861" i="4" s="1"/>
  <c r="H2861" i="4" l="1"/>
  <c r="K2861" i="4"/>
  <c r="M2861" i="4" s="1"/>
  <c r="O2861" i="4" s="1"/>
  <c r="R2860" i="4"/>
  <c r="V2860" i="4" s="1"/>
  <c r="J2861" i="4" s="1"/>
  <c r="Y2861" i="4" s="1"/>
  <c r="X2861" i="4"/>
  <c r="S2861" i="4" l="1"/>
  <c r="G2862" i="4" s="1"/>
  <c r="Q2861" i="4"/>
  <c r="T2861" i="4" s="1"/>
  <c r="F2862" i="4" s="1"/>
  <c r="N2862" i="4" s="1"/>
  <c r="H2862" i="4" l="1"/>
  <c r="K2862" i="4"/>
  <c r="M2862" i="4" s="1"/>
  <c r="O2862" i="4" s="1"/>
  <c r="R2861" i="4"/>
  <c r="V2861" i="4" s="1"/>
  <c r="J2862" i="4" s="1"/>
  <c r="Y2862" i="4" s="1"/>
  <c r="X2862" i="4"/>
  <c r="S2862" i="4" l="1"/>
  <c r="G2863" i="4" s="1"/>
  <c r="Q2862" i="4"/>
  <c r="T2862" i="4" s="1"/>
  <c r="F2863" i="4" s="1"/>
  <c r="N2863" i="4" s="1"/>
  <c r="H2863" i="4" l="1"/>
  <c r="K2863" i="4"/>
  <c r="M2863" i="4" s="1"/>
  <c r="O2863" i="4" s="1"/>
  <c r="R2862" i="4"/>
  <c r="V2862" i="4" s="1"/>
  <c r="J2863" i="4" s="1"/>
  <c r="Y2863" i="4" s="1"/>
  <c r="X2863" i="4"/>
  <c r="S2863" i="4" l="1"/>
  <c r="G2864" i="4" s="1"/>
  <c r="Q2863" i="4"/>
  <c r="T2863" i="4" s="1"/>
  <c r="F2864" i="4" s="1"/>
  <c r="N2864" i="4" s="1"/>
  <c r="H2864" i="4" l="1"/>
  <c r="K2864" i="4"/>
  <c r="M2864" i="4" s="1"/>
  <c r="O2864" i="4" s="1"/>
  <c r="R2863" i="4"/>
  <c r="V2863" i="4" s="1"/>
  <c r="J2864" i="4" s="1"/>
  <c r="Y2864" i="4" s="1"/>
  <c r="X2864" i="4"/>
  <c r="S2864" i="4" l="1"/>
  <c r="G2865" i="4" s="1"/>
  <c r="Q2864" i="4"/>
  <c r="T2864" i="4" s="1"/>
  <c r="F2865" i="4" s="1"/>
  <c r="N2865" i="4" s="1"/>
  <c r="H2865" i="4" l="1"/>
  <c r="K2865" i="4"/>
  <c r="M2865" i="4" s="1"/>
  <c r="O2865" i="4" s="1"/>
  <c r="R2864" i="4"/>
  <c r="V2864" i="4" s="1"/>
  <c r="J2865" i="4" s="1"/>
  <c r="Y2865" i="4" s="1"/>
  <c r="X2865" i="4"/>
  <c r="S2865" i="4" l="1"/>
  <c r="G2866" i="4" s="1"/>
  <c r="Q2865" i="4"/>
  <c r="T2865" i="4" s="1"/>
  <c r="F2866" i="4" s="1"/>
  <c r="N2866" i="4" s="1"/>
  <c r="H2866" i="4" l="1"/>
  <c r="K2866" i="4"/>
  <c r="M2866" i="4" s="1"/>
  <c r="O2866" i="4" s="1"/>
  <c r="R2865" i="4"/>
  <c r="V2865" i="4" s="1"/>
  <c r="J2866" i="4" s="1"/>
  <c r="Y2866" i="4" s="1"/>
  <c r="X2866" i="4"/>
  <c r="S2866" i="4" l="1"/>
  <c r="G2867" i="4" s="1"/>
  <c r="Q2866" i="4"/>
  <c r="T2866" i="4" s="1"/>
  <c r="F2867" i="4" s="1"/>
  <c r="N2867" i="4" s="1"/>
  <c r="H2867" i="4" l="1"/>
  <c r="K2867" i="4"/>
  <c r="M2867" i="4" s="1"/>
  <c r="O2867" i="4" s="1"/>
  <c r="R2866" i="4"/>
  <c r="V2866" i="4" s="1"/>
  <c r="J2867" i="4" s="1"/>
  <c r="Y2867" i="4" s="1"/>
  <c r="X2867" i="4"/>
  <c r="S2867" i="4" l="1"/>
  <c r="G2868" i="4" s="1"/>
  <c r="Q2867" i="4"/>
  <c r="T2867" i="4" s="1"/>
  <c r="F2868" i="4" s="1"/>
  <c r="N2868" i="4" s="1"/>
  <c r="H2868" i="4" l="1"/>
  <c r="K2868" i="4"/>
  <c r="M2868" i="4" s="1"/>
  <c r="O2868" i="4" s="1"/>
  <c r="R2867" i="4"/>
  <c r="V2867" i="4" s="1"/>
  <c r="J2868" i="4" s="1"/>
  <c r="Y2868" i="4" s="1"/>
  <c r="X2868" i="4"/>
  <c r="S2868" i="4" l="1"/>
  <c r="G2869" i="4" s="1"/>
  <c r="Q2868" i="4"/>
  <c r="T2868" i="4" s="1"/>
  <c r="F2869" i="4" s="1"/>
  <c r="N2869" i="4" s="1"/>
  <c r="H2869" i="4" l="1"/>
  <c r="K2869" i="4"/>
  <c r="M2869" i="4" s="1"/>
  <c r="O2869" i="4" s="1"/>
  <c r="R2868" i="4"/>
  <c r="V2868" i="4" s="1"/>
  <c r="J2869" i="4" s="1"/>
  <c r="Y2869" i="4" s="1"/>
  <c r="X2869" i="4"/>
  <c r="S2869" i="4" l="1"/>
  <c r="G2870" i="4" s="1"/>
  <c r="Q2869" i="4"/>
  <c r="T2869" i="4" s="1"/>
  <c r="F2870" i="4" s="1"/>
  <c r="N2870" i="4" s="1"/>
  <c r="H2870" i="4" l="1"/>
  <c r="K2870" i="4"/>
  <c r="M2870" i="4" s="1"/>
  <c r="O2870" i="4" s="1"/>
  <c r="R2869" i="4"/>
  <c r="V2869" i="4" s="1"/>
  <c r="J2870" i="4" s="1"/>
  <c r="Y2870" i="4" s="1"/>
  <c r="X2870" i="4"/>
  <c r="S2870" i="4" l="1"/>
  <c r="G2871" i="4" s="1"/>
  <c r="Q2870" i="4"/>
  <c r="T2870" i="4" s="1"/>
  <c r="F2871" i="4" s="1"/>
  <c r="N2871" i="4" s="1"/>
  <c r="H2871" i="4" l="1"/>
  <c r="K2871" i="4"/>
  <c r="M2871" i="4" s="1"/>
  <c r="O2871" i="4" s="1"/>
  <c r="R2870" i="4"/>
  <c r="V2870" i="4" s="1"/>
  <c r="J2871" i="4" s="1"/>
  <c r="Y2871" i="4" s="1"/>
  <c r="X2871" i="4"/>
  <c r="S2871" i="4" l="1"/>
  <c r="G2872" i="4" s="1"/>
  <c r="Q2871" i="4"/>
  <c r="T2871" i="4" s="1"/>
  <c r="F2872" i="4" s="1"/>
  <c r="N2872" i="4" s="1"/>
  <c r="H2872" i="4" l="1"/>
  <c r="K2872" i="4"/>
  <c r="M2872" i="4" s="1"/>
  <c r="O2872" i="4" s="1"/>
  <c r="R2871" i="4"/>
  <c r="V2871" i="4" s="1"/>
  <c r="J2872" i="4" s="1"/>
  <c r="Y2872" i="4" s="1"/>
  <c r="X2872" i="4"/>
  <c r="S2872" i="4" l="1"/>
  <c r="G2873" i="4" s="1"/>
  <c r="Q2872" i="4"/>
  <c r="T2872" i="4" s="1"/>
  <c r="F2873" i="4" s="1"/>
  <c r="N2873" i="4" s="1"/>
  <c r="H2873" i="4" l="1"/>
  <c r="K2873" i="4"/>
  <c r="M2873" i="4" s="1"/>
  <c r="O2873" i="4" s="1"/>
  <c r="R2872" i="4"/>
  <c r="V2872" i="4" s="1"/>
  <c r="J2873" i="4" s="1"/>
  <c r="Y2873" i="4" s="1"/>
  <c r="X2873" i="4"/>
  <c r="S2873" i="4" l="1"/>
  <c r="G2874" i="4" s="1"/>
  <c r="Q2873" i="4"/>
  <c r="T2873" i="4" s="1"/>
  <c r="F2874" i="4" s="1"/>
  <c r="N2874" i="4" s="1"/>
  <c r="H2874" i="4" l="1"/>
  <c r="K2874" i="4"/>
  <c r="M2874" i="4" s="1"/>
  <c r="O2874" i="4" s="1"/>
  <c r="R2873" i="4"/>
  <c r="V2873" i="4" s="1"/>
  <c r="J2874" i="4" s="1"/>
  <c r="Y2874" i="4" s="1"/>
  <c r="X2874" i="4"/>
  <c r="S2874" i="4" l="1"/>
  <c r="G2875" i="4" s="1"/>
  <c r="Q2874" i="4"/>
  <c r="T2874" i="4" s="1"/>
  <c r="F2875" i="4" s="1"/>
  <c r="N2875" i="4" s="1"/>
  <c r="H2875" i="4" l="1"/>
  <c r="K2875" i="4"/>
  <c r="M2875" i="4" s="1"/>
  <c r="O2875" i="4" s="1"/>
  <c r="R2874" i="4"/>
  <c r="V2874" i="4" s="1"/>
  <c r="J2875" i="4" s="1"/>
  <c r="Y2875" i="4" s="1"/>
  <c r="X2875" i="4"/>
  <c r="S2875" i="4" l="1"/>
  <c r="G2876" i="4" s="1"/>
  <c r="Q2875" i="4"/>
  <c r="T2875" i="4" s="1"/>
  <c r="F2876" i="4" s="1"/>
  <c r="N2876" i="4" s="1"/>
  <c r="H2876" i="4" l="1"/>
  <c r="K2876" i="4"/>
  <c r="M2876" i="4" s="1"/>
  <c r="O2876" i="4" s="1"/>
  <c r="R2875" i="4"/>
  <c r="V2875" i="4" s="1"/>
  <c r="J2876" i="4" s="1"/>
  <c r="Y2876" i="4" s="1"/>
  <c r="X2876" i="4"/>
  <c r="S2876" i="4" l="1"/>
  <c r="G2877" i="4" s="1"/>
  <c r="Q2876" i="4"/>
  <c r="T2876" i="4" s="1"/>
  <c r="F2877" i="4" s="1"/>
  <c r="N2877" i="4" s="1"/>
  <c r="H2877" i="4" l="1"/>
  <c r="K2877" i="4"/>
  <c r="M2877" i="4" s="1"/>
  <c r="O2877" i="4" s="1"/>
  <c r="R2876" i="4"/>
  <c r="V2876" i="4" s="1"/>
  <c r="J2877" i="4" s="1"/>
  <c r="Y2877" i="4" s="1"/>
  <c r="X2877" i="4"/>
  <c r="S2877" i="4" l="1"/>
  <c r="G2878" i="4" s="1"/>
  <c r="Q2877" i="4"/>
  <c r="T2877" i="4" s="1"/>
  <c r="F2878" i="4" s="1"/>
  <c r="N2878" i="4" s="1"/>
  <c r="H2878" i="4" l="1"/>
  <c r="K2878" i="4"/>
  <c r="M2878" i="4" s="1"/>
  <c r="O2878" i="4" s="1"/>
  <c r="R2877" i="4"/>
  <c r="V2877" i="4" s="1"/>
  <c r="J2878" i="4" s="1"/>
  <c r="Y2878" i="4" s="1"/>
  <c r="X2878" i="4"/>
  <c r="S2878" i="4" l="1"/>
  <c r="G2879" i="4" s="1"/>
  <c r="Q2878" i="4"/>
  <c r="T2878" i="4" s="1"/>
  <c r="F2879" i="4" s="1"/>
  <c r="N2879" i="4" s="1"/>
  <c r="H2879" i="4" l="1"/>
  <c r="K2879" i="4"/>
  <c r="M2879" i="4" s="1"/>
  <c r="O2879" i="4" s="1"/>
  <c r="R2878" i="4"/>
  <c r="V2878" i="4" s="1"/>
  <c r="J2879" i="4" s="1"/>
  <c r="Y2879" i="4" s="1"/>
  <c r="X2879" i="4"/>
  <c r="S2879" i="4" l="1"/>
  <c r="G2880" i="4" s="1"/>
  <c r="Q2879" i="4"/>
  <c r="T2879" i="4" s="1"/>
  <c r="F2880" i="4" s="1"/>
  <c r="N2880" i="4" s="1"/>
  <c r="H2880" i="4" l="1"/>
  <c r="K2880" i="4"/>
  <c r="M2880" i="4" s="1"/>
  <c r="O2880" i="4" s="1"/>
  <c r="R2879" i="4"/>
  <c r="V2879" i="4" s="1"/>
  <c r="J2880" i="4" s="1"/>
  <c r="Y2880" i="4" s="1"/>
  <c r="X2880" i="4"/>
  <c r="S2880" i="4" l="1"/>
  <c r="G2881" i="4" s="1"/>
  <c r="Q2880" i="4"/>
  <c r="T2880" i="4" s="1"/>
  <c r="F2881" i="4" s="1"/>
  <c r="N2881" i="4" s="1"/>
  <c r="H2881" i="4" l="1"/>
  <c r="K2881" i="4"/>
  <c r="M2881" i="4" s="1"/>
  <c r="O2881" i="4" s="1"/>
  <c r="R2880" i="4"/>
  <c r="V2880" i="4" s="1"/>
  <c r="J2881" i="4" s="1"/>
  <c r="Y2881" i="4" s="1"/>
  <c r="X2881" i="4"/>
  <c r="S2881" i="4" l="1"/>
  <c r="G2882" i="4" s="1"/>
  <c r="Q2881" i="4"/>
  <c r="T2881" i="4" s="1"/>
  <c r="F2882" i="4" s="1"/>
  <c r="N2882" i="4" s="1"/>
  <c r="H2882" i="4" l="1"/>
  <c r="K2882" i="4"/>
  <c r="M2882" i="4" s="1"/>
  <c r="O2882" i="4" s="1"/>
  <c r="R2881" i="4"/>
  <c r="V2881" i="4" s="1"/>
  <c r="J2882" i="4" s="1"/>
  <c r="Y2882" i="4" s="1"/>
  <c r="X2882" i="4"/>
  <c r="S2882" i="4" l="1"/>
  <c r="G2883" i="4" s="1"/>
  <c r="Q2882" i="4"/>
  <c r="T2882" i="4" s="1"/>
  <c r="F2883" i="4" s="1"/>
  <c r="N2883" i="4" s="1"/>
  <c r="H2883" i="4" l="1"/>
  <c r="K2883" i="4"/>
  <c r="M2883" i="4" s="1"/>
  <c r="O2883" i="4" s="1"/>
  <c r="R2882" i="4"/>
  <c r="V2882" i="4" s="1"/>
  <c r="J2883" i="4" s="1"/>
  <c r="Y2883" i="4" s="1"/>
  <c r="X2883" i="4"/>
  <c r="S2883" i="4" l="1"/>
  <c r="G2884" i="4" s="1"/>
  <c r="Q2883" i="4"/>
  <c r="T2883" i="4" s="1"/>
  <c r="F2884" i="4" s="1"/>
  <c r="N2884" i="4" s="1"/>
  <c r="H2884" i="4" l="1"/>
  <c r="K2884" i="4"/>
  <c r="M2884" i="4" s="1"/>
  <c r="O2884" i="4" s="1"/>
  <c r="R2883" i="4"/>
  <c r="V2883" i="4" s="1"/>
  <c r="J2884" i="4" s="1"/>
  <c r="Y2884" i="4" s="1"/>
  <c r="X2884" i="4"/>
  <c r="S2884" i="4" l="1"/>
  <c r="G2885" i="4" s="1"/>
  <c r="Q2884" i="4"/>
  <c r="T2884" i="4" s="1"/>
  <c r="F2885" i="4" s="1"/>
  <c r="N2885" i="4" s="1"/>
  <c r="H2885" i="4" l="1"/>
  <c r="K2885" i="4"/>
  <c r="M2885" i="4" s="1"/>
  <c r="O2885" i="4" s="1"/>
  <c r="R2884" i="4"/>
  <c r="V2884" i="4" s="1"/>
  <c r="J2885" i="4" s="1"/>
  <c r="Y2885" i="4" s="1"/>
  <c r="X2885" i="4"/>
  <c r="S2885" i="4" l="1"/>
  <c r="G2886" i="4" s="1"/>
  <c r="Q2885" i="4"/>
  <c r="T2885" i="4" s="1"/>
  <c r="F2886" i="4" s="1"/>
  <c r="N2886" i="4" s="1"/>
  <c r="H2886" i="4" l="1"/>
  <c r="K2886" i="4"/>
  <c r="M2886" i="4" s="1"/>
  <c r="O2886" i="4" s="1"/>
  <c r="R2885" i="4"/>
  <c r="V2885" i="4" s="1"/>
  <c r="J2886" i="4" s="1"/>
  <c r="Y2886" i="4" s="1"/>
  <c r="X2886" i="4"/>
  <c r="S2886" i="4" l="1"/>
  <c r="G2887" i="4" s="1"/>
  <c r="Q2886" i="4"/>
  <c r="T2886" i="4" s="1"/>
  <c r="F2887" i="4" s="1"/>
  <c r="N2887" i="4" s="1"/>
  <c r="H2887" i="4" l="1"/>
  <c r="K2887" i="4"/>
  <c r="M2887" i="4" s="1"/>
  <c r="O2887" i="4" s="1"/>
  <c r="R2886" i="4"/>
  <c r="V2886" i="4" s="1"/>
  <c r="J2887" i="4" s="1"/>
  <c r="Y2887" i="4" s="1"/>
  <c r="X2887" i="4"/>
  <c r="S2887" i="4" l="1"/>
  <c r="G2888" i="4" s="1"/>
  <c r="Q2887" i="4"/>
  <c r="T2887" i="4" s="1"/>
  <c r="F2888" i="4" s="1"/>
  <c r="N2888" i="4" s="1"/>
  <c r="H2888" i="4" l="1"/>
  <c r="K2888" i="4"/>
  <c r="M2888" i="4" s="1"/>
  <c r="O2888" i="4" s="1"/>
  <c r="R2887" i="4"/>
  <c r="V2887" i="4" s="1"/>
  <c r="J2888" i="4" s="1"/>
  <c r="Y2888" i="4" s="1"/>
  <c r="X2888" i="4"/>
  <c r="S2888" i="4" l="1"/>
  <c r="G2889" i="4" s="1"/>
  <c r="Q2888" i="4"/>
  <c r="T2888" i="4" s="1"/>
  <c r="F2889" i="4" s="1"/>
  <c r="N2889" i="4" s="1"/>
  <c r="H2889" i="4" l="1"/>
  <c r="K2889" i="4"/>
  <c r="M2889" i="4" s="1"/>
  <c r="O2889" i="4" s="1"/>
  <c r="R2888" i="4"/>
  <c r="V2888" i="4" s="1"/>
  <c r="J2889" i="4" s="1"/>
  <c r="Y2889" i="4" s="1"/>
  <c r="X2889" i="4"/>
  <c r="S2889" i="4" l="1"/>
  <c r="G2890" i="4" s="1"/>
  <c r="Q2889" i="4"/>
  <c r="T2889" i="4" s="1"/>
  <c r="F2890" i="4" s="1"/>
  <c r="N2890" i="4" s="1"/>
  <c r="H2890" i="4" l="1"/>
  <c r="K2890" i="4"/>
  <c r="M2890" i="4" s="1"/>
  <c r="O2890" i="4" s="1"/>
  <c r="R2889" i="4"/>
  <c r="V2889" i="4" s="1"/>
  <c r="J2890" i="4" s="1"/>
  <c r="Y2890" i="4" s="1"/>
  <c r="X2890" i="4"/>
  <c r="S2890" i="4" l="1"/>
  <c r="G2891" i="4" s="1"/>
  <c r="Q2890" i="4"/>
  <c r="T2890" i="4" s="1"/>
  <c r="F2891" i="4" s="1"/>
  <c r="N2891" i="4" s="1"/>
  <c r="H2891" i="4" l="1"/>
  <c r="K2891" i="4"/>
  <c r="M2891" i="4" s="1"/>
  <c r="O2891" i="4" s="1"/>
  <c r="R2890" i="4"/>
  <c r="V2890" i="4" s="1"/>
  <c r="J2891" i="4" s="1"/>
  <c r="Y2891" i="4" s="1"/>
  <c r="X2891" i="4"/>
  <c r="S2891" i="4" l="1"/>
  <c r="G2892" i="4" s="1"/>
  <c r="Q2891" i="4"/>
  <c r="T2891" i="4" s="1"/>
  <c r="F2892" i="4" s="1"/>
  <c r="N2892" i="4" s="1"/>
  <c r="H2892" i="4" l="1"/>
  <c r="K2892" i="4"/>
  <c r="M2892" i="4" s="1"/>
  <c r="O2892" i="4" s="1"/>
  <c r="R2891" i="4"/>
  <c r="V2891" i="4" s="1"/>
  <c r="J2892" i="4" s="1"/>
  <c r="Y2892" i="4" s="1"/>
  <c r="X2892" i="4"/>
  <c r="S2892" i="4" l="1"/>
  <c r="G2893" i="4" s="1"/>
  <c r="Q2892" i="4"/>
  <c r="T2892" i="4" s="1"/>
  <c r="F2893" i="4" s="1"/>
  <c r="N2893" i="4" s="1"/>
  <c r="H2893" i="4" l="1"/>
  <c r="K2893" i="4"/>
  <c r="M2893" i="4" s="1"/>
  <c r="O2893" i="4" s="1"/>
  <c r="R2892" i="4"/>
  <c r="V2892" i="4" s="1"/>
  <c r="J2893" i="4" s="1"/>
  <c r="Y2893" i="4" s="1"/>
  <c r="X2893" i="4"/>
  <c r="S2893" i="4" l="1"/>
  <c r="G2894" i="4" s="1"/>
  <c r="Q2893" i="4"/>
  <c r="T2893" i="4" s="1"/>
  <c r="F2894" i="4" s="1"/>
  <c r="N2894" i="4" s="1"/>
  <c r="H2894" i="4" l="1"/>
  <c r="K2894" i="4"/>
  <c r="M2894" i="4" s="1"/>
  <c r="O2894" i="4" s="1"/>
  <c r="R2893" i="4"/>
  <c r="V2893" i="4" s="1"/>
  <c r="J2894" i="4" s="1"/>
  <c r="Y2894" i="4" s="1"/>
  <c r="X2894" i="4"/>
  <c r="S2894" i="4" l="1"/>
  <c r="G2895" i="4" s="1"/>
  <c r="Q2894" i="4"/>
  <c r="T2894" i="4" s="1"/>
  <c r="F2895" i="4" s="1"/>
  <c r="N2895" i="4" s="1"/>
  <c r="H2895" i="4" l="1"/>
  <c r="K2895" i="4"/>
  <c r="M2895" i="4" s="1"/>
  <c r="O2895" i="4" s="1"/>
  <c r="R2894" i="4"/>
  <c r="V2894" i="4" s="1"/>
  <c r="J2895" i="4" s="1"/>
  <c r="Y2895" i="4" s="1"/>
  <c r="X2895" i="4"/>
  <c r="S2895" i="4" l="1"/>
  <c r="G2896" i="4" s="1"/>
  <c r="Q2895" i="4"/>
  <c r="T2895" i="4" s="1"/>
  <c r="F2896" i="4" s="1"/>
  <c r="N2896" i="4" s="1"/>
  <c r="H2896" i="4" l="1"/>
  <c r="K2896" i="4"/>
  <c r="M2896" i="4" s="1"/>
  <c r="O2896" i="4" s="1"/>
  <c r="R2895" i="4"/>
  <c r="V2895" i="4" s="1"/>
  <c r="J2896" i="4" s="1"/>
  <c r="Y2896" i="4" s="1"/>
  <c r="X2896" i="4"/>
  <c r="S2896" i="4" l="1"/>
  <c r="G2897" i="4" s="1"/>
  <c r="Q2896" i="4"/>
  <c r="T2896" i="4" s="1"/>
  <c r="F2897" i="4" s="1"/>
  <c r="N2897" i="4" s="1"/>
  <c r="H2897" i="4" l="1"/>
  <c r="K2897" i="4"/>
  <c r="M2897" i="4" s="1"/>
  <c r="O2897" i="4" s="1"/>
  <c r="R2896" i="4"/>
  <c r="V2896" i="4" s="1"/>
  <c r="J2897" i="4" s="1"/>
  <c r="Y2897" i="4" s="1"/>
  <c r="X2897" i="4"/>
  <c r="S2897" i="4" l="1"/>
  <c r="G2898" i="4" s="1"/>
  <c r="Q2897" i="4"/>
  <c r="T2897" i="4" s="1"/>
  <c r="F2898" i="4" s="1"/>
  <c r="N2898" i="4" s="1"/>
  <c r="H2898" i="4" l="1"/>
  <c r="K2898" i="4"/>
  <c r="M2898" i="4" s="1"/>
  <c r="O2898" i="4" s="1"/>
  <c r="R2897" i="4"/>
  <c r="V2897" i="4" s="1"/>
  <c r="J2898" i="4" s="1"/>
  <c r="Y2898" i="4" s="1"/>
  <c r="X2898" i="4"/>
  <c r="S2898" i="4" l="1"/>
  <c r="G2899" i="4" s="1"/>
  <c r="Q2898" i="4"/>
  <c r="T2898" i="4" s="1"/>
  <c r="F2899" i="4" s="1"/>
  <c r="N2899" i="4" s="1"/>
  <c r="H2899" i="4" l="1"/>
  <c r="K2899" i="4"/>
  <c r="M2899" i="4" s="1"/>
  <c r="O2899" i="4" s="1"/>
  <c r="R2898" i="4"/>
  <c r="V2898" i="4" s="1"/>
  <c r="J2899" i="4" s="1"/>
  <c r="Y2899" i="4" s="1"/>
  <c r="X2899" i="4"/>
  <c r="S2899" i="4" l="1"/>
  <c r="G2900" i="4" s="1"/>
  <c r="Q2899" i="4"/>
  <c r="T2899" i="4" s="1"/>
  <c r="F2900" i="4" s="1"/>
  <c r="N2900" i="4" s="1"/>
  <c r="H2900" i="4" l="1"/>
  <c r="K2900" i="4"/>
  <c r="M2900" i="4" s="1"/>
  <c r="O2900" i="4" s="1"/>
  <c r="R2899" i="4"/>
  <c r="V2899" i="4" s="1"/>
  <c r="J2900" i="4" s="1"/>
  <c r="Y2900" i="4" s="1"/>
  <c r="X2900" i="4"/>
  <c r="S2900" i="4" l="1"/>
  <c r="G2901" i="4" s="1"/>
  <c r="Q2900" i="4"/>
  <c r="T2900" i="4" s="1"/>
  <c r="F2901" i="4" s="1"/>
  <c r="N2901" i="4" s="1"/>
  <c r="H2901" i="4" l="1"/>
  <c r="K2901" i="4"/>
  <c r="M2901" i="4" s="1"/>
  <c r="O2901" i="4" s="1"/>
  <c r="R2900" i="4"/>
  <c r="V2900" i="4" s="1"/>
  <c r="J2901" i="4" s="1"/>
  <c r="Y2901" i="4" s="1"/>
  <c r="X2901" i="4"/>
  <c r="S2901" i="4" l="1"/>
  <c r="G2902" i="4" s="1"/>
  <c r="Q2901" i="4"/>
  <c r="T2901" i="4" s="1"/>
  <c r="F2902" i="4" s="1"/>
  <c r="N2902" i="4" s="1"/>
  <c r="H2902" i="4" l="1"/>
  <c r="K2902" i="4"/>
  <c r="M2902" i="4" s="1"/>
  <c r="O2902" i="4" s="1"/>
  <c r="R2901" i="4"/>
  <c r="V2901" i="4" s="1"/>
  <c r="J2902" i="4" s="1"/>
  <c r="Y2902" i="4" s="1"/>
  <c r="X2902" i="4"/>
  <c r="S2902" i="4" l="1"/>
  <c r="G2903" i="4" s="1"/>
  <c r="Q2902" i="4"/>
  <c r="T2902" i="4" s="1"/>
  <c r="F2903" i="4" s="1"/>
  <c r="N2903" i="4" s="1"/>
  <c r="H2903" i="4" l="1"/>
  <c r="K2903" i="4"/>
  <c r="M2903" i="4" s="1"/>
  <c r="O2903" i="4" s="1"/>
  <c r="R2902" i="4"/>
  <c r="V2902" i="4" s="1"/>
  <c r="J2903" i="4" s="1"/>
  <c r="Y2903" i="4" s="1"/>
  <c r="X2903" i="4"/>
  <c r="S2903" i="4" l="1"/>
  <c r="G2904" i="4" s="1"/>
  <c r="Q2903" i="4"/>
  <c r="T2903" i="4" s="1"/>
  <c r="F2904" i="4" s="1"/>
  <c r="N2904" i="4" s="1"/>
  <c r="H2904" i="4" l="1"/>
  <c r="K2904" i="4"/>
  <c r="M2904" i="4" s="1"/>
  <c r="O2904" i="4" s="1"/>
  <c r="R2903" i="4"/>
  <c r="V2903" i="4" s="1"/>
  <c r="J2904" i="4" s="1"/>
  <c r="Y2904" i="4" s="1"/>
  <c r="X2904" i="4"/>
  <c r="S2904" i="4" l="1"/>
  <c r="G2905" i="4" s="1"/>
  <c r="Q2904" i="4"/>
  <c r="T2904" i="4" s="1"/>
  <c r="F2905" i="4" s="1"/>
  <c r="N2905" i="4" s="1"/>
  <c r="H2905" i="4" l="1"/>
  <c r="K2905" i="4"/>
  <c r="M2905" i="4" s="1"/>
  <c r="O2905" i="4" s="1"/>
  <c r="R2904" i="4"/>
  <c r="V2904" i="4" s="1"/>
  <c r="J2905" i="4" s="1"/>
  <c r="Y2905" i="4" s="1"/>
  <c r="X2905" i="4"/>
  <c r="S2905" i="4" l="1"/>
  <c r="G2906" i="4" s="1"/>
  <c r="Q2905" i="4"/>
  <c r="T2905" i="4" s="1"/>
  <c r="F2906" i="4" s="1"/>
  <c r="N2906" i="4" s="1"/>
  <c r="H2906" i="4" l="1"/>
  <c r="K2906" i="4"/>
  <c r="M2906" i="4" s="1"/>
  <c r="O2906" i="4" s="1"/>
  <c r="R2905" i="4"/>
  <c r="V2905" i="4" s="1"/>
  <c r="J2906" i="4" s="1"/>
  <c r="Y2906" i="4" s="1"/>
  <c r="X2906" i="4"/>
  <c r="S2906" i="4" l="1"/>
  <c r="G2907" i="4" s="1"/>
  <c r="Q2906" i="4"/>
  <c r="T2906" i="4" s="1"/>
  <c r="F2907" i="4" s="1"/>
  <c r="N2907" i="4" s="1"/>
  <c r="H2907" i="4" l="1"/>
  <c r="K2907" i="4"/>
  <c r="M2907" i="4" s="1"/>
  <c r="O2907" i="4" s="1"/>
  <c r="R2906" i="4"/>
  <c r="V2906" i="4" s="1"/>
  <c r="J2907" i="4" s="1"/>
  <c r="Y2907" i="4" s="1"/>
  <c r="X2907" i="4"/>
  <c r="S2907" i="4" l="1"/>
  <c r="G2908" i="4" s="1"/>
  <c r="Q2907" i="4"/>
  <c r="T2907" i="4" s="1"/>
  <c r="F2908" i="4" s="1"/>
  <c r="N2908" i="4" s="1"/>
  <c r="H2908" i="4" l="1"/>
  <c r="K2908" i="4"/>
  <c r="M2908" i="4" s="1"/>
  <c r="O2908" i="4" s="1"/>
  <c r="R2907" i="4"/>
  <c r="V2907" i="4" s="1"/>
  <c r="J2908" i="4" s="1"/>
  <c r="Y2908" i="4" s="1"/>
  <c r="X2908" i="4"/>
  <c r="S2908" i="4" l="1"/>
  <c r="G2909" i="4" s="1"/>
  <c r="Q2908" i="4"/>
  <c r="T2908" i="4" s="1"/>
  <c r="F2909" i="4" s="1"/>
  <c r="N2909" i="4" s="1"/>
  <c r="H2909" i="4" l="1"/>
  <c r="K2909" i="4"/>
  <c r="M2909" i="4" s="1"/>
  <c r="O2909" i="4" s="1"/>
  <c r="R2908" i="4"/>
  <c r="V2908" i="4" s="1"/>
  <c r="J2909" i="4" s="1"/>
  <c r="Y2909" i="4" s="1"/>
  <c r="X2909" i="4"/>
  <c r="S2909" i="4" l="1"/>
  <c r="G2910" i="4" s="1"/>
  <c r="Q2909" i="4"/>
  <c r="T2909" i="4" s="1"/>
  <c r="F2910" i="4" s="1"/>
  <c r="N2910" i="4" s="1"/>
  <c r="H2910" i="4" l="1"/>
  <c r="K2910" i="4"/>
  <c r="M2910" i="4" s="1"/>
  <c r="O2910" i="4" s="1"/>
  <c r="R2909" i="4"/>
  <c r="V2909" i="4" s="1"/>
  <c r="J2910" i="4" s="1"/>
  <c r="Y2910" i="4" s="1"/>
  <c r="X2910" i="4"/>
  <c r="S2910" i="4" l="1"/>
  <c r="G2911" i="4" s="1"/>
  <c r="Q2910" i="4"/>
  <c r="T2910" i="4" s="1"/>
  <c r="F2911" i="4" s="1"/>
  <c r="N2911" i="4" s="1"/>
  <c r="H2911" i="4" l="1"/>
  <c r="K2911" i="4"/>
  <c r="M2911" i="4" s="1"/>
  <c r="O2911" i="4" s="1"/>
  <c r="R2910" i="4"/>
  <c r="V2910" i="4" s="1"/>
  <c r="J2911" i="4" s="1"/>
  <c r="Y2911" i="4" s="1"/>
  <c r="X2911" i="4"/>
  <c r="S2911" i="4" l="1"/>
  <c r="G2912" i="4" s="1"/>
  <c r="Q2911" i="4"/>
  <c r="T2911" i="4" s="1"/>
  <c r="F2912" i="4" s="1"/>
  <c r="N2912" i="4" s="1"/>
  <c r="H2912" i="4" l="1"/>
  <c r="K2912" i="4"/>
  <c r="M2912" i="4" s="1"/>
  <c r="O2912" i="4" s="1"/>
  <c r="R2911" i="4"/>
  <c r="V2911" i="4" s="1"/>
  <c r="J2912" i="4" s="1"/>
  <c r="Y2912" i="4" s="1"/>
  <c r="X2912" i="4"/>
  <c r="S2912" i="4" l="1"/>
  <c r="G2913" i="4" s="1"/>
  <c r="Q2912" i="4"/>
  <c r="T2912" i="4" s="1"/>
  <c r="F2913" i="4" s="1"/>
  <c r="N2913" i="4" s="1"/>
  <c r="H2913" i="4" l="1"/>
  <c r="K2913" i="4"/>
  <c r="M2913" i="4" s="1"/>
  <c r="O2913" i="4" s="1"/>
  <c r="R2912" i="4"/>
  <c r="V2912" i="4" s="1"/>
  <c r="J2913" i="4" s="1"/>
  <c r="Y2913" i="4" s="1"/>
  <c r="X2913" i="4"/>
  <c r="S2913" i="4" l="1"/>
  <c r="G2914" i="4" s="1"/>
  <c r="Q2913" i="4"/>
  <c r="T2913" i="4" s="1"/>
  <c r="F2914" i="4" s="1"/>
  <c r="N2914" i="4" s="1"/>
  <c r="H2914" i="4" l="1"/>
  <c r="K2914" i="4"/>
  <c r="M2914" i="4" s="1"/>
  <c r="O2914" i="4" s="1"/>
  <c r="R2913" i="4"/>
  <c r="V2913" i="4" s="1"/>
  <c r="J2914" i="4" s="1"/>
  <c r="Y2914" i="4" s="1"/>
  <c r="X2914" i="4"/>
  <c r="S2914" i="4" l="1"/>
  <c r="G2915" i="4" s="1"/>
  <c r="Q2914" i="4"/>
  <c r="T2914" i="4" s="1"/>
  <c r="F2915" i="4" s="1"/>
  <c r="N2915" i="4" s="1"/>
  <c r="H2915" i="4" l="1"/>
  <c r="K2915" i="4"/>
  <c r="M2915" i="4" s="1"/>
  <c r="O2915" i="4" s="1"/>
  <c r="R2914" i="4"/>
  <c r="V2914" i="4" s="1"/>
  <c r="J2915" i="4" s="1"/>
  <c r="Y2915" i="4" s="1"/>
  <c r="X2915" i="4"/>
  <c r="S2915" i="4" l="1"/>
  <c r="G2916" i="4" s="1"/>
  <c r="Q2915" i="4"/>
  <c r="T2915" i="4" s="1"/>
  <c r="F2916" i="4" s="1"/>
  <c r="N2916" i="4" s="1"/>
  <c r="H2916" i="4" l="1"/>
  <c r="K2916" i="4"/>
  <c r="M2916" i="4" s="1"/>
  <c r="O2916" i="4" s="1"/>
  <c r="R2915" i="4"/>
  <c r="V2915" i="4" s="1"/>
  <c r="J2916" i="4" s="1"/>
  <c r="Y2916" i="4" s="1"/>
  <c r="X2916" i="4"/>
  <c r="S2916" i="4" l="1"/>
  <c r="G2917" i="4" s="1"/>
  <c r="Q2916" i="4"/>
  <c r="T2916" i="4" s="1"/>
  <c r="F2917" i="4" s="1"/>
  <c r="N2917" i="4" s="1"/>
  <c r="H2917" i="4" l="1"/>
  <c r="K2917" i="4"/>
  <c r="M2917" i="4" s="1"/>
  <c r="O2917" i="4" s="1"/>
  <c r="R2916" i="4"/>
  <c r="V2916" i="4" s="1"/>
  <c r="J2917" i="4" s="1"/>
  <c r="Y2917" i="4" s="1"/>
  <c r="X2917" i="4"/>
  <c r="S2917" i="4" l="1"/>
  <c r="G2918" i="4" s="1"/>
  <c r="Q2917" i="4"/>
  <c r="T2917" i="4" s="1"/>
  <c r="F2918" i="4" s="1"/>
  <c r="N2918" i="4" s="1"/>
  <c r="H2918" i="4" l="1"/>
  <c r="K2918" i="4"/>
  <c r="M2918" i="4" s="1"/>
  <c r="O2918" i="4" s="1"/>
  <c r="R2917" i="4"/>
  <c r="V2917" i="4" s="1"/>
  <c r="J2918" i="4" s="1"/>
  <c r="Y2918" i="4" s="1"/>
  <c r="X2918" i="4"/>
  <c r="S2918" i="4" l="1"/>
  <c r="G2919" i="4" s="1"/>
  <c r="Q2918" i="4"/>
  <c r="T2918" i="4" s="1"/>
  <c r="F2919" i="4" s="1"/>
  <c r="N2919" i="4" s="1"/>
  <c r="H2919" i="4" l="1"/>
  <c r="K2919" i="4"/>
  <c r="M2919" i="4" s="1"/>
  <c r="O2919" i="4" s="1"/>
  <c r="R2918" i="4"/>
  <c r="V2918" i="4" s="1"/>
  <c r="J2919" i="4" s="1"/>
  <c r="Y2919" i="4" s="1"/>
  <c r="X2919" i="4"/>
  <c r="S2919" i="4" l="1"/>
  <c r="G2920" i="4" s="1"/>
  <c r="Q2919" i="4"/>
  <c r="T2919" i="4" s="1"/>
  <c r="F2920" i="4" s="1"/>
  <c r="N2920" i="4" s="1"/>
  <c r="H2920" i="4" l="1"/>
  <c r="K2920" i="4"/>
  <c r="M2920" i="4" s="1"/>
  <c r="O2920" i="4" s="1"/>
  <c r="R2919" i="4"/>
  <c r="V2919" i="4" s="1"/>
  <c r="J2920" i="4" s="1"/>
  <c r="Y2920" i="4" s="1"/>
  <c r="X2920" i="4"/>
  <c r="S2920" i="4" l="1"/>
  <c r="G2921" i="4" s="1"/>
  <c r="Q2920" i="4"/>
  <c r="T2920" i="4" s="1"/>
  <c r="F2921" i="4" s="1"/>
  <c r="N2921" i="4" s="1"/>
  <c r="H2921" i="4" l="1"/>
  <c r="K2921" i="4"/>
  <c r="M2921" i="4" s="1"/>
  <c r="O2921" i="4" s="1"/>
  <c r="R2920" i="4"/>
  <c r="V2920" i="4" s="1"/>
  <c r="J2921" i="4" s="1"/>
  <c r="X2921" i="4"/>
  <c r="S2921" i="4" l="1"/>
  <c r="G2922" i="4" s="1"/>
  <c r="Y2921" i="4"/>
  <c r="Q2921" i="4"/>
  <c r="T2921" i="4" s="1"/>
  <c r="F2922" i="4" s="1"/>
  <c r="N2922" i="4" s="1"/>
  <c r="H2922" i="4" l="1"/>
  <c r="K2922" i="4"/>
  <c r="M2922" i="4" s="1"/>
  <c r="O2922" i="4" s="1"/>
  <c r="R2921" i="4"/>
  <c r="V2921" i="4" s="1"/>
  <c r="J2922" i="4" s="1"/>
  <c r="Y2922" i="4" s="1"/>
  <c r="X2922" i="4"/>
  <c r="S2922" i="4" l="1"/>
  <c r="G2923" i="4" s="1"/>
  <c r="Q2922" i="4"/>
  <c r="T2922" i="4" s="1"/>
  <c r="F2923" i="4" s="1"/>
  <c r="N2923" i="4" s="1"/>
  <c r="H2923" i="4" l="1"/>
  <c r="K2923" i="4"/>
  <c r="M2923" i="4" s="1"/>
  <c r="O2923" i="4" s="1"/>
  <c r="R2922" i="4"/>
  <c r="V2922" i="4" s="1"/>
  <c r="J2923" i="4" s="1"/>
  <c r="Y2923" i="4" s="1"/>
  <c r="X2923" i="4"/>
  <c r="S2923" i="4" l="1"/>
  <c r="G2924" i="4" s="1"/>
  <c r="Q2923" i="4"/>
  <c r="T2923" i="4" s="1"/>
  <c r="F2924" i="4" s="1"/>
  <c r="N2924" i="4" s="1"/>
  <c r="H2924" i="4" l="1"/>
  <c r="K2924" i="4"/>
  <c r="M2924" i="4" s="1"/>
  <c r="O2924" i="4" s="1"/>
  <c r="R2923" i="4"/>
  <c r="V2923" i="4" s="1"/>
  <c r="J2924" i="4" s="1"/>
  <c r="Y2924" i="4" s="1"/>
  <c r="X2924" i="4"/>
  <c r="S2924" i="4" l="1"/>
  <c r="G2925" i="4" s="1"/>
  <c r="Q2924" i="4"/>
  <c r="T2924" i="4" s="1"/>
  <c r="F2925" i="4" s="1"/>
  <c r="N2925" i="4" s="1"/>
  <c r="H2925" i="4" l="1"/>
  <c r="K2925" i="4"/>
  <c r="M2925" i="4" s="1"/>
  <c r="O2925" i="4" s="1"/>
  <c r="R2924" i="4"/>
  <c r="V2924" i="4" s="1"/>
  <c r="J2925" i="4" s="1"/>
  <c r="Y2925" i="4" s="1"/>
  <c r="X2925" i="4"/>
  <c r="S2925" i="4" l="1"/>
  <c r="G2926" i="4" s="1"/>
  <c r="Q2925" i="4"/>
  <c r="T2925" i="4" s="1"/>
  <c r="F2926" i="4" s="1"/>
  <c r="N2926" i="4" s="1"/>
  <c r="H2926" i="4" l="1"/>
  <c r="K2926" i="4"/>
  <c r="M2926" i="4" s="1"/>
  <c r="O2926" i="4" s="1"/>
  <c r="R2925" i="4"/>
  <c r="V2925" i="4" s="1"/>
  <c r="J2926" i="4" s="1"/>
  <c r="Y2926" i="4" s="1"/>
  <c r="X2926" i="4"/>
  <c r="S2926" i="4" l="1"/>
  <c r="G2927" i="4" s="1"/>
  <c r="Q2926" i="4"/>
  <c r="T2926" i="4" s="1"/>
  <c r="F2927" i="4" s="1"/>
  <c r="N2927" i="4" s="1"/>
  <c r="H2927" i="4" l="1"/>
  <c r="K2927" i="4"/>
  <c r="M2927" i="4" s="1"/>
  <c r="O2927" i="4" s="1"/>
  <c r="R2926" i="4"/>
  <c r="V2926" i="4" s="1"/>
  <c r="J2927" i="4" s="1"/>
  <c r="Y2927" i="4" s="1"/>
  <c r="X2927" i="4"/>
  <c r="S2927" i="4" l="1"/>
  <c r="G2928" i="4" s="1"/>
  <c r="Q2927" i="4"/>
  <c r="T2927" i="4" s="1"/>
  <c r="F2928" i="4" s="1"/>
  <c r="N2928" i="4" s="1"/>
  <c r="H2928" i="4" l="1"/>
  <c r="K2928" i="4"/>
  <c r="M2928" i="4" s="1"/>
  <c r="O2928" i="4" s="1"/>
  <c r="R2927" i="4"/>
  <c r="V2927" i="4" s="1"/>
  <c r="J2928" i="4" s="1"/>
  <c r="Y2928" i="4" s="1"/>
  <c r="X2928" i="4"/>
  <c r="S2928" i="4" l="1"/>
  <c r="G2929" i="4" s="1"/>
  <c r="Q2928" i="4"/>
  <c r="T2928" i="4" s="1"/>
  <c r="F2929" i="4" s="1"/>
  <c r="N2929" i="4" s="1"/>
  <c r="H2929" i="4" l="1"/>
  <c r="K2929" i="4"/>
  <c r="M2929" i="4" s="1"/>
  <c r="O2929" i="4" s="1"/>
  <c r="R2928" i="4"/>
  <c r="V2928" i="4" s="1"/>
  <c r="J2929" i="4" s="1"/>
  <c r="Y2929" i="4" s="1"/>
  <c r="X2929" i="4"/>
  <c r="S2929" i="4" l="1"/>
  <c r="G2930" i="4" s="1"/>
  <c r="Q2929" i="4"/>
  <c r="T2929" i="4" s="1"/>
  <c r="F2930" i="4" s="1"/>
  <c r="N2930" i="4" s="1"/>
  <c r="H2930" i="4" l="1"/>
  <c r="K2930" i="4"/>
  <c r="M2930" i="4" s="1"/>
  <c r="O2930" i="4" s="1"/>
  <c r="R2929" i="4"/>
  <c r="V2929" i="4" s="1"/>
  <c r="J2930" i="4" s="1"/>
  <c r="Y2930" i="4" s="1"/>
  <c r="X2930" i="4"/>
  <c r="S2930" i="4" l="1"/>
  <c r="G2931" i="4" s="1"/>
  <c r="Q2930" i="4"/>
  <c r="T2930" i="4" s="1"/>
  <c r="F2931" i="4" s="1"/>
  <c r="N2931" i="4" s="1"/>
  <c r="H2931" i="4" l="1"/>
  <c r="K2931" i="4"/>
  <c r="M2931" i="4" s="1"/>
  <c r="O2931" i="4" s="1"/>
  <c r="R2930" i="4"/>
  <c r="V2930" i="4" s="1"/>
  <c r="J2931" i="4" s="1"/>
  <c r="Y2931" i="4" s="1"/>
  <c r="X2931" i="4"/>
  <c r="S2931" i="4" l="1"/>
  <c r="G2932" i="4" s="1"/>
  <c r="Q2931" i="4"/>
  <c r="T2931" i="4" s="1"/>
  <c r="F2932" i="4" s="1"/>
  <c r="N2932" i="4" s="1"/>
  <c r="H2932" i="4" l="1"/>
  <c r="K2932" i="4"/>
  <c r="M2932" i="4" s="1"/>
  <c r="O2932" i="4" s="1"/>
  <c r="R2931" i="4"/>
  <c r="V2931" i="4" s="1"/>
  <c r="J2932" i="4" s="1"/>
  <c r="Y2932" i="4" s="1"/>
  <c r="X2932" i="4"/>
  <c r="S2932" i="4" l="1"/>
  <c r="G2933" i="4" s="1"/>
  <c r="Q2932" i="4"/>
  <c r="T2932" i="4" s="1"/>
  <c r="F2933" i="4" s="1"/>
  <c r="N2933" i="4" s="1"/>
  <c r="H2933" i="4" l="1"/>
  <c r="K2933" i="4"/>
  <c r="M2933" i="4" s="1"/>
  <c r="O2933" i="4" s="1"/>
  <c r="R2932" i="4"/>
  <c r="V2932" i="4" s="1"/>
  <c r="J2933" i="4" s="1"/>
  <c r="Y2933" i="4" s="1"/>
  <c r="X2933" i="4"/>
  <c r="S2933" i="4" l="1"/>
  <c r="G2934" i="4" s="1"/>
  <c r="Q2933" i="4"/>
  <c r="T2933" i="4" s="1"/>
  <c r="F2934" i="4" s="1"/>
  <c r="N2934" i="4" s="1"/>
  <c r="H2934" i="4" l="1"/>
  <c r="K2934" i="4"/>
  <c r="M2934" i="4" s="1"/>
  <c r="O2934" i="4" s="1"/>
  <c r="R2933" i="4"/>
  <c r="V2933" i="4" s="1"/>
  <c r="J2934" i="4" s="1"/>
  <c r="Y2934" i="4" s="1"/>
  <c r="X2934" i="4"/>
  <c r="S2934" i="4" l="1"/>
  <c r="G2935" i="4" s="1"/>
  <c r="Q2934" i="4"/>
  <c r="T2934" i="4" s="1"/>
  <c r="F2935" i="4" s="1"/>
  <c r="N2935" i="4" s="1"/>
  <c r="H2935" i="4" l="1"/>
  <c r="K2935" i="4"/>
  <c r="M2935" i="4" s="1"/>
  <c r="O2935" i="4" s="1"/>
  <c r="R2934" i="4"/>
  <c r="V2934" i="4" s="1"/>
  <c r="J2935" i="4" s="1"/>
  <c r="Y2935" i="4" s="1"/>
  <c r="X2935" i="4"/>
  <c r="S2935" i="4" l="1"/>
  <c r="G2936" i="4" s="1"/>
  <c r="Q2935" i="4"/>
  <c r="T2935" i="4" s="1"/>
  <c r="F2936" i="4" s="1"/>
  <c r="N2936" i="4" s="1"/>
  <c r="H2936" i="4" l="1"/>
  <c r="K2936" i="4"/>
  <c r="M2936" i="4" s="1"/>
  <c r="O2936" i="4" s="1"/>
  <c r="R2935" i="4"/>
  <c r="V2935" i="4" s="1"/>
  <c r="J2936" i="4" s="1"/>
  <c r="Y2936" i="4" s="1"/>
  <c r="X2936" i="4"/>
  <c r="S2936" i="4" l="1"/>
  <c r="G2937" i="4" s="1"/>
  <c r="Q2936" i="4"/>
  <c r="T2936" i="4" s="1"/>
  <c r="F2937" i="4" s="1"/>
  <c r="N2937" i="4" s="1"/>
  <c r="H2937" i="4" l="1"/>
  <c r="K2937" i="4"/>
  <c r="M2937" i="4" s="1"/>
  <c r="O2937" i="4" s="1"/>
  <c r="R2936" i="4"/>
  <c r="V2936" i="4" s="1"/>
  <c r="J2937" i="4" s="1"/>
  <c r="Y2937" i="4" s="1"/>
  <c r="X2937" i="4"/>
  <c r="S2937" i="4" l="1"/>
  <c r="G2938" i="4" s="1"/>
  <c r="Q2937" i="4"/>
  <c r="T2937" i="4" s="1"/>
  <c r="F2938" i="4" s="1"/>
  <c r="N2938" i="4" s="1"/>
  <c r="H2938" i="4" l="1"/>
  <c r="K2938" i="4"/>
  <c r="M2938" i="4" s="1"/>
  <c r="O2938" i="4" s="1"/>
  <c r="R2937" i="4"/>
  <c r="V2937" i="4" s="1"/>
  <c r="J2938" i="4" s="1"/>
  <c r="Y2938" i="4" s="1"/>
  <c r="X2938" i="4"/>
  <c r="S2938" i="4" l="1"/>
  <c r="G2939" i="4" s="1"/>
  <c r="Q2938" i="4"/>
  <c r="T2938" i="4" s="1"/>
  <c r="F2939" i="4" s="1"/>
  <c r="N2939" i="4" s="1"/>
  <c r="H2939" i="4" l="1"/>
  <c r="K2939" i="4"/>
  <c r="M2939" i="4" s="1"/>
  <c r="O2939" i="4" s="1"/>
  <c r="R2938" i="4"/>
  <c r="V2938" i="4" s="1"/>
  <c r="J2939" i="4" s="1"/>
  <c r="Y2939" i="4" s="1"/>
  <c r="X2939" i="4"/>
  <c r="S2939" i="4" l="1"/>
  <c r="G2940" i="4" s="1"/>
  <c r="Q2939" i="4"/>
  <c r="T2939" i="4" s="1"/>
  <c r="F2940" i="4" s="1"/>
  <c r="N2940" i="4" s="1"/>
  <c r="H2940" i="4" l="1"/>
  <c r="K2940" i="4"/>
  <c r="M2940" i="4" s="1"/>
  <c r="O2940" i="4" s="1"/>
  <c r="R2939" i="4"/>
  <c r="V2939" i="4" s="1"/>
  <c r="J2940" i="4" s="1"/>
  <c r="Y2940" i="4" s="1"/>
  <c r="X2940" i="4"/>
  <c r="S2940" i="4" l="1"/>
  <c r="G2941" i="4" s="1"/>
  <c r="Q2940" i="4"/>
  <c r="T2940" i="4" s="1"/>
  <c r="F2941" i="4" s="1"/>
  <c r="N2941" i="4" s="1"/>
  <c r="H2941" i="4" l="1"/>
  <c r="K2941" i="4"/>
  <c r="M2941" i="4" s="1"/>
  <c r="O2941" i="4" s="1"/>
  <c r="R2940" i="4"/>
  <c r="V2940" i="4" s="1"/>
  <c r="J2941" i="4" s="1"/>
  <c r="Y2941" i="4" s="1"/>
  <c r="X2941" i="4"/>
  <c r="S2941" i="4" l="1"/>
  <c r="G2942" i="4" s="1"/>
  <c r="Q2941" i="4"/>
  <c r="T2941" i="4" s="1"/>
  <c r="F2942" i="4" s="1"/>
  <c r="N2942" i="4" s="1"/>
  <c r="H2942" i="4" l="1"/>
  <c r="K2942" i="4"/>
  <c r="M2942" i="4" s="1"/>
  <c r="O2942" i="4" s="1"/>
  <c r="R2941" i="4"/>
  <c r="V2941" i="4" s="1"/>
  <c r="J2942" i="4" s="1"/>
  <c r="Y2942" i="4" s="1"/>
  <c r="X2942" i="4"/>
  <c r="S2942" i="4" l="1"/>
  <c r="G2943" i="4" s="1"/>
  <c r="Q2942" i="4"/>
  <c r="T2942" i="4" s="1"/>
  <c r="F2943" i="4" s="1"/>
  <c r="N2943" i="4" s="1"/>
  <c r="H2943" i="4" l="1"/>
  <c r="K2943" i="4"/>
  <c r="M2943" i="4" s="1"/>
  <c r="O2943" i="4" s="1"/>
  <c r="R2942" i="4"/>
  <c r="V2942" i="4" s="1"/>
  <c r="J2943" i="4" s="1"/>
  <c r="Y2943" i="4" s="1"/>
  <c r="X2943" i="4"/>
  <c r="S2943" i="4" l="1"/>
  <c r="G2944" i="4" s="1"/>
  <c r="Q2943" i="4"/>
  <c r="T2943" i="4" s="1"/>
  <c r="F2944" i="4" s="1"/>
  <c r="N2944" i="4" s="1"/>
  <c r="H2944" i="4" l="1"/>
  <c r="K2944" i="4"/>
  <c r="M2944" i="4" s="1"/>
  <c r="O2944" i="4" s="1"/>
  <c r="R2943" i="4"/>
  <c r="V2943" i="4" s="1"/>
  <c r="J2944" i="4" s="1"/>
  <c r="Y2944" i="4" s="1"/>
  <c r="X2944" i="4"/>
  <c r="S2944" i="4" l="1"/>
  <c r="G2945" i="4" s="1"/>
  <c r="Q2944" i="4"/>
  <c r="T2944" i="4" s="1"/>
  <c r="F2945" i="4" s="1"/>
  <c r="N2945" i="4" s="1"/>
  <c r="H2945" i="4" l="1"/>
  <c r="K2945" i="4"/>
  <c r="M2945" i="4" s="1"/>
  <c r="O2945" i="4" s="1"/>
  <c r="R2944" i="4"/>
  <c r="V2944" i="4" s="1"/>
  <c r="J2945" i="4" s="1"/>
  <c r="Y2945" i="4" s="1"/>
  <c r="X2945" i="4"/>
  <c r="S2945" i="4" l="1"/>
  <c r="G2946" i="4" s="1"/>
  <c r="Q2945" i="4"/>
  <c r="T2945" i="4" s="1"/>
  <c r="F2946" i="4" s="1"/>
  <c r="N2946" i="4" s="1"/>
  <c r="H2946" i="4" l="1"/>
  <c r="K2946" i="4"/>
  <c r="M2946" i="4" s="1"/>
  <c r="O2946" i="4" s="1"/>
  <c r="R2945" i="4"/>
  <c r="V2945" i="4" s="1"/>
  <c r="J2946" i="4" s="1"/>
  <c r="Y2946" i="4" s="1"/>
  <c r="X2946" i="4"/>
  <c r="S2946" i="4" l="1"/>
  <c r="G2947" i="4" s="1"/>
  <c r="Q2946" i="4"/>
  <c r="T2946" i="4" s="1"/>
  <c r="F2947" i="4" s="1"/>
  <c r="N2947" i="4" s="1"/>
  <c r="H2947" i="4" l="1"/>
  <c r="K2947" i="4"/>
  <c r="M2947" i="4" s="1"/>
  <c r="O2947" i="4" s="1"/>
  <c r="R2946" i="4"/>
  <c r="V2946" i="4" s="1"/>
  <c r="J2947" i="4" s="1"/>
  <c r="Y2947" i="4" s="1"/>
  <c r="X2947" i="4"/>
  <c r="S2947" i="4" l="1"/>
  <c r="G2948" i="4" s="1"/>
  <c r="Q2947" i="4"/>
  <c r="T2947" i="4" s="1"/>
  <c r="F2948" i="4" s="1"/>
  <c r="N2948" i="4" s="1"/>
  <c r="H2948" i="4" l="1"/>
  <c r="K2948" i="4"/>
  <c r="M2948" i="4" s="1"/>
  <c r="O2948" i="4" s="1"/>
  <c r="R2947" i="4"/>
  <c r="V2947" i="4" s="1"/>
  <c r="J2948" i="4" s="1"/>
  <c r="Y2948" i="4" s="1"/>
  <c r="X2948" i="4"/>
  <c r="S2948" i="4" l="1"/>
  <c r="G2949" i="4" s="1"/>
  <c r="Q2948" i="4"/>
  <c r="T2948" i="4" s="1"/>
  <c r="F2949" i="4" s="1"/>
  <c r="N2949" i="4" s="1"/>
  <c r="H2949" i="4" l="1"/>
  <c r="K2949" i="4"/>
  <c r="M2949" i="4" s="1"/>
  <c r="O2949" i="4" s="1"/>
  <c r="R2948" i="4"/>
  <c r="V2948" i="4" s="1"/>
  <c r="J2949" i="4" s="1"/>
  <c r="Y2949" i="4" s="1"/>
  <c r="X2949" i="4"/>
  <c r="S2949" i="4" l="1"/>
  <c r="G2950" i="4" s="1"/>
  <c r="Q2949" i="4"/>
  <c r="T2949" i="4" s="1"/>
  <c r="F2950" i="4" s="1"/>
  <c r="N2950" i="4" s="1"/>
  <c r="H2950" i="4" l="1"/>
  <c r="K2950" i="4"/>
  <c r="M2950" i="4" s="1"/>
  <c r="O2950" i="4" s="1"/>
  <c r="R2949" i="4"/>
  <c r="V2949" i="4" s="1"/>
  <c r="J2950" i="4" s="1"/>
  <c r="Y2950" i="4" s="1"/>
  <c r="X2950" i="4"/>
  <c r="S2950" i="4" l="1"/>
  <c r="G2951" i="4" s="1"/>
  <c r="Q2950" i="4"/>
  <c r="T2950" i="4" s="1"/>
  <c r="F2951" i="4" s="1"/>
  <c r="N2951" i="4" s="1"/>
  <c r="H2951" i="4" l="1"/>
  <c r="K2951" i="4"/>
  <c r="M2951" i="4" s="1"/>
  <c r="O2951" i="4" s="1"/>
  <c r="R2950" i="4"/>
  <c r="V2950" i="4" s="1"/>
  <c r="J2951" i="4" s="1"/>
  <c r="Y2951" i="4" s="1"/>
  <c r="X2951" i="4"/>
  <c r="S2951" i="4" l="1"/>
  <c r="G2952" i="4" s="1"/>
  <c r="Q2951" i="4"/>
  <c r="T2951" i="4" s="1"/>
  <c r="F2952" i="4" s="1"/>
  <c r="N2952" i="4" s="1"/>
  <c r="H2952" i="4" l="1"/>
  <c r="K2952" i="4"/>
  <c r="M2952" i="4" s="1"/>
  <c r="O2952" i="4" s="1"/>
  <c r="R2951" i="4"/>
  <c r="V2951" i="4" s="1"/>
  <c r="J2952" i="4" s="1"/>
  <c r="Y2952" i="4" s="1"/>
  <c r="X2952" i="4"/>
  <c r="S2952" i="4" l="1"/>
  <c r="G2953" i="4" s="1"/>
  <c r="Q2952" i="4"/>
  <c r="T2952" i="4" s="1"/>
  <c r="F2953" i="4" s="1"/>
  <c r="N2953" i="4" s="1"/>
  <c r="H2953" i="4" l="1"/>
  <c r="K2953" i="4"/>
  <c r="M2953" i="4" s="1"/>
  <c r="O2953" i="4" s="1"/>
  <c r="R2952" i="4"/>
  <c r="V2952" i="4" s="1"/>
  <c r="J2953" i="4" s="1"/>
  <c r="Y2953" i="4" s="1"/>
  <c r="X2953" i="4"/>
  <c r="S2953" i="4" l="1"/>
  <c r="G2954" i="4" s="1"/>
  <c r="Q2953" i="4"/>
  <c r="T2953" i="4" s="1"/>
  <c r="F2954" i="4" s="1"/>
  <c r="N2954" i="4" s="1"/>
  <c r="H2954" i="4" l="1"/>
  <c r="K2954" i="4"/>
  <c r="M2954" i="4" s="1"/>
  <c r="O2954" i="4" s="1"/>
  <c r="R2953" i="4"/>
  <c r="V2953" i="4" s="1"/>
  <c r="J2954" i="4" s="1"/>
  <c r="Y2954" i="4" s="1"/>
  <c r="X2954" i="4"/>
  <c r="S2954" i="4" l="1"/>
  <c r="G2955" i="4" s="1"/>
  <c r="Q2954" i="4"/>
  <c r="T2954" i="4" s="1"/>
  <c r="F2955" i="4" s="1"/>
  <c r="N2955" i="4" s="1"/>
  <c r="H2955" i="4" l="1"/>
  <c r="K2955" i="4"/>
  <c r="M2955" i="4" s="1"/>
  <c r="O2955" i="4" s="1"/>
  <c r="R2954" i="4"/>
  <c r="V2954" i="4" s="1"/>
  <c r="J2955" i="4" s="1"/>
  <c r="Y2955" i="4" s="1"/>
  <c r="X2955" i="4"/>
  <c r="S2955" i="4" l="1"/>
  <c r="G2956" i="4" s="1"/>
  <c r="Q2955" i="4"/>
  <c r="T2955" i="4" s="1"/>
  <c r="F2956" i="4" s="1"/>
  <c r="N2956" i="4" s="1"/>
  <c r="H2956" i="4" l="1"/>
  <c r="K2956" i="4"/>
  <c r="M2956" i="4" s="1"/>
  <c r="O2956" i="4" s="1"/>
  <c r="R2955" i="4"/>
  <c r="V2955" i="4" s="1"/>
  <c r="J2956" i="4" s="1"/>
  <c r="Y2956" i="4" s="1"/>
  <c r="X2956" i="4"/>
  <c r="S2956" i="4" l="1"/>
  <c r="G2957" i="4" s="1"/>
  <c r="Q2956" i="4"/>
  <c r="T2956" i="4" s="1"/>
  <c r="F2957" i="4" s="1"/>
  <c r="N2957" i="4" s="1"/>
  <c r="H2957" i="4" l="1"/>
  <c r="K2957" i="4"/>
  <c r="M2957" i="4" s="1"/>
  <c r="O2957" i="4" s="1"/>
  <c r="R2956" i="4"/>
  <c r="V2956" i="4" s="1"/>
  <c r="J2957" i="4" s="1"/>
  <c r="Y2957" i="4" s="1"/>
  <c r="X2957" i="4"/>
  <c r="S2957" i="4" l="1"/>
  <c r="G2958" i="4" s="1"/>
  <c r="Q2957" i="4"/>
  <c r="T2957" i="4" s="1"/>
  <c r="F2958" i="4" s="1"/>
  <c r="N2958" i="4" s="1"/>
  <c r="H2958" i="4" l="1"/>
  <c r="K2958" i="4"/>
  <c r="M2958" i="4" s="1"/>
  <c r="O2958" i="4" s="1"/>
  <c r="R2957" i="4"/>
  <c r="V2957" i="4" s="1"/>
  <c r="J2958" i="4" s="1"/>
  <c r="Y2958" i="4" s="1"/>
  <c r="X2958" i="4"/>
  <c r="S2958" i="4" l="1"/>
  <c r="G2959" i="4" s="1"/>
  <c r="Q2958" i="4"/>
  <c r="T2958" i="4" s="1"/>
  <c r="F2959" i="4" s="1"/>
  <c r="N2959" i="4" s="1"/>
  <c r="H2959" i="4" l="1"/>
  <c r="K2959" i="4"/>
  <c r="M2959" i="4" s="1"/>
  <c r="O2959" i="4" s="1"/>
  <c r="R2958" i="4"/>
  <c r="V2958" i="4" s="1"/>
  <c r="J2959" i="4" s="1"/>
  <c r="Y2959" i="4" s="1"/>
  <c r="X2959" i="4"/>
  <c r="S2959" i="4" l="1"/>
  <c r="G2960" i="4" s="1"/>
  <c r="Q2959" i="4"/>
  <c r="T2959" i="4" s="1"/>
  <c r="F2960" i="4" s="1"/>
  <c r="N2960" i="4" s="1"/>
  <c r="H2960" i="4" l="1"/>
  <c r="K2960" i="4"/>
  <c r="M2960" i="4" s="1"/>
  <c r="O2960" i="4" s="1"/>
  <c r="R2959" i="4"/>
  <c r="V2959" i="4" s="1"/>
  <c r="J2960" i="4" s="1"/>
  <c r="Y2960" i="4" s="1"/>
  <c r="X2960" i="4"/>
  <c r="S2960" i="4" l="1"/>
  <c r="G2961" i="4" s="1"/>
  <c r="Q2960" i="4"/>
  <c r="T2960" i="4" s="1"/>
  <c r="F2961" i="4" s="1"/>
  <c r="N2961" i="4" s="1"/>
  <c r="H2961" i="4" l="1"/>
  <c r="K2961" i="4"/>
  <c r="M2961" i="4" s="1"/>
  <c r="O2961" i="4" s="1"/>
  <c r="R2960" i="4"/>
  <c r="V2960" i="4" s="1"/>
  <c r="J2961" i="4" s="1"/>
  <c r="Y2961" i="4" s="1"/>
  <c r="X2961" i="4"/>
  <c r="S2961" i="4" l="1"/>
  <c r="G2962" i="4" s="1"/>
  <c r="Q2961" i="4"/>
  <c r="T2961" i="4" s="1"/>
  <c r="F2962" i="4" s="1"/>
  <c r="N2962" i="4" s="1"/>
  <c r="H2962" i="4" l="1"/>
  <c r="K2962" i="4"/>
  <c r="M2962" i="4" s="1"/>
  <c r="O2962" i="4" s="1"/>
  <c r="R2961" i="4"/>
  <c r="V2961" i="4" s="1"/>
  <c r="J2962" i="4" s="1"/>
  <c r="Y2962" i="4" s="1"/>
  <c r="X2962" i="4"/>
  <c r="S2962" i="4" l="1"/>
  <c r="G2963" i="4" s="1"/>
  <c r="Q2962" i="4"/>
  <c r="T2962" i="4" s="1"/>
  <c r="F2963" i="4" s="1"/>
  <c r="N2963" i="4" s="1"/>
  <c r="H2963" i="4" l="1"/>
  <c r="K2963" i="4"/>
  <c r="M2963" i="4" s="1"/>
  <c r="O2963" i="4" s="1"/>
  <c r="R2962" i="4"/>
  <c r="V2962" i="4" s="1"/>
  <c r="J2963" i="4" s="1"/>
  <c r="Y2963" i="4" s="1"/>
  <c r="X2963" i="4"/>
  <c r="S2963" i="4" l="1"/>
  <c r="G2964" i="4" s="1"/>
  <c r="Q2963" i="4"/>
  <c r="T2963" i="4" s="1"/>
  <c r="F2964" i="4" s="1"/>
  <c r="N2964" i="4" s="1"/>
  <c r="H2964" i="4" l="1"/>
  <c r="K2964" i="4"/>
  <c r="M2964" i="4" s="1"/>
  <c r="O2964" i="4" s="1"/>
  <c r="R2963" i="4"/>
  <c r="V2963" i="4" s="1"/>
  <c r="J2964" i="4" s="1"/>
  <c r="Y2964" i="4" s="1"/>
  <c r="X2964" i="4"/>
  <c r="S2964" i="4" l="1"/>
  <c r="G2965" i="4" s="1"/>
  <c r="Q2964" i="4"/>
  <c r="T2964" i="4" s="1"/>
  <c r="F2965" i="4" s="1"/>
  <c r="N2965" i="4" s="1"/>
  <c r="H2965" i="4" l="1"/>
  <c r="K2965" i="4"/>
  <c r="M2965" i="4" s="1"/>
  <c r="O2965" i="4" s="1"/>
  <c r="R2964" i="4"/>
  <c r="V2964" i="4" s="1"/>
  <c r="J2965" i="4" s="1"/>
  <c r="Y2965" i="4" s="1"/>
  <c r="X2965" i="4"/>
  <c r="S2965" i="4" l="1"/>
  <c r="G2966" i="4" s="1"/>
  <c r="Q2965" i="4"/>
  <c r="T2965" i="4" s="1"/>
  <c r="F2966" i="4" s="1"/>
  <c r="N2966" i="4" s="1"/>
  <c r="H2966" i="4" l="1"/>
  <c r="K2966" i="4"/>
  <c r="M2966" i="4" s="1"/>
  <c r="O2966" i="4" s="1"/>
  <c r="R2965" i="4"/>
  <c r="V2965" i="4" s="1"/>
  <c r="J2966" i="4" s="1"/>
  <c r="Y2966" i="4" s="1"/>
  <c r="X2966" i="4"/>
  <c r="S2966" i="4" l="1"/>
  <c r="G2967" i="4" s="1"/>
  <c r="Q2966" i="4"/>
  <c r="T2966" i="4" s="1"/>
  <c r="F2967" i="4" s="1"/>
  <c r="N2967" i="4" s="1"/>
  <c r="H2967" i="4" l="1"/>
  <c r="K2967" i="4"/>
  <c r="M2967" i="4" s="1"/>
  <c r="O2967" i="4" s="1"/>
  <c r="R2966" i="4"/>
  <c r="V2966" i="4" s="1"/>
  <c r="J2967" i="4" s="1"/>
  <c r="Y2967" i="4" s="1"/>
  <c r="X2967" i="4"/>
  <c r="S2967" i="4" l="1"/>
  <c r="G2968" i="4" s="1"/>
  <c r="Q2967" i="4"/>
  <c r="T2967" i="4" s="1"/>
  <c r="F2968" i="4" s="1"/>
  <c r="N2968" i="4" s="1"/>
  <c r="H2968" i="4" l="1"/>
  <c r="K2968" i="4"/>
  <c r="M2968" i="4" s="1"/>
  <c r="O2968" i="4" s="1"/>
  <c r="R2967" i="4"/>
  <c r="V2967" i="4" s="1"/>
  <c r="J2968" i="4" s="1"/>
  <c r="Y2968" i="4" s="1"/>
  <c r="X2968" i="4"/>
  <c r="S2968" i="4" l="1"/>
  <c r="G2969" i="4" s="1"/>
  <c r="Q2968" i="4"/>
  <c r="T2968" i="4" s="1"/>
  <c r="F2969" i="4" s="1"/>
  <c r="N2969" i="4" s="1"/>
  <c r="H2969" i="4" l="1"/>
  <c r="K2969" i="4"/>
  <c r="M2969" i="4" s="1"/>
  <c r="O2969" i="4" s="1"/>
  <c r="R2968" i="4"/>
  <c r="V2968" i="4" s="1"/>
  <c r="J2969" i="4" s="1"/>
  <c r="Y2969" i="4" s="1"/>
  <c r="X2969" i="4"/>
  <c r="S2969" i="4" l="1"/>
  <c r="G2970" i="4" s="1"/>
  <c r="Q2969" i="4"/>
  <c r="T2969" i="4" s="1"/>
  <c r="F2970" i="4" s="1"/>
  <c r="N2970" i="4" s="1"/>
  <c r="H2970" i="4" l="1"/>
  <c r="K2970" i="4"/>
  <c r="M2970" i="4" s="1"/>
  <c r="O2970" i="4" s="1"/>
  <c r="R2969" i="4"/>
  <c r="V2969" i="4" s="1"/>
  <c r="J2970" i="4" s="1"/>
  <c r="Y2970" i="4" s="1"/>
  <c r="X2970" i="4"/>
  <c r="S2970" i="4" l="1"/>
  <c r="G2971" i="4" s="1"/>
  <c r="Q2970" i="4"/>
  <c r="T2970" i="4" s="1"/>
  <c r="F2971" i="4" s="1"/>
  <c r="N2971" i="4" s="1"/>
  <c r="H2971" i="4" l="1"/>
  <c r="K2971" i="4"/>
  <c r="M2971" i="4" s="1"/>
  <c r="O2971" i="4" s="1"/>
  <c r="R2970" i="4"/>
  <c r="V2970" i="4" s="1"/>
  <c r="J2971" i="4" s="1"/>
  <c r="Y2971" i="4" s="1"/>
  <c r="X2971" i="4"/>
  <c r="S2971" i="4" l="1"/>
  <c r="G2972" i="4" s="1"/>
  <c r="Q2971" i="4"/>
  <c r="T2971" i="4" s="1"/>
  <c r="F2972" i="4" s="1"/>
  <c r="N2972" i="4" s="1"/>
  <c r="H2972" i="4" l="1"/>
  <c r="K2972" i="4"/>
  <c r="M2972" i="4" s="1"/>
  <c r="O2972" i="4" s="1"/>
  <c r="R2971" i="4"/>
  <c r="V2971" i="4" s="1"/>
  <c r="J2972" i="4" s="1"/>
  <c r="Y2972" i="4" s="1"/>
  <c r="X2972" i="4"/>
  <c r="S2972" i="4" l="1"/>
  <c r="G2973" i="4" s="1"/>
  <c r="Q2972" i="4"/>
  <c r="T2972" i="4" s="1"/>
  <c r="F2973" i="4" s="1"/>
  <c r="N2973" i="4" s="1"/>
  <c r="H2973" i="4" l="1"/>
  <c r="K2973" i="4"/>
  <c r="M2973" i="4" s="1"/>
  <c r="O2973" i="4" s="1"/>
  <c r="R2972" i="4"/>
  <c r="V2972" i="4" s="1"/>
  <c r="J2973" i="4" s="1"/>
  <c r="Y2973" i="4" s="1"/>
  <c r="X2973" i="4"/>
  <c r="S2973" i="4" l="1"/>
  <c r="G2974" i="4" s="1"/>
  <c r="Q2973" i="4"/>
  <c r="T2973" i="4" s="1"/>
  <c r="F2974" i="4" s="1"/>
  <c r="N2974" i="4" s="1"/>
  <c r="H2974" i="4" l="1"/>
  <c r="K2974" i="4"/>
  <c r="M2974" i="4" s="1"/>
  <c r="O2974" i="4" s="1"/>
  <c r="R2973" i="4"/>
  <c r="V2973" i="4" s="1"/>
  <c r="J2974" i="4" s="1"/>
  <c r="Y2974" i="4" s="1"/>
  <c r="X2974" i="4"/>
  <c r="S2974" i="4" l="1"/>
  <c r="G2975" i="4" s="1"/>
  <c r="Q2974" i="4"/>
  <c r="T2974" i="4" s="1"/>
  <c r="F2975" i="4" s="1"/>
  <c r="N2975" i="4" s="1"/>
  <c r="H2975" i="4" l="1"/>
  <c r="K2975" i="4"/>
  <c r="M2975" i="4" s="1"/>
  <c r="O2975" i="4" s="1"/>
  <c r="R2974" i="4"/>
  <c r="V2974" i="4" s="1"/>
  <c r="J2975" i="4" s="1"/>
  <c r="Y2975" i="4" s="1"/>
  <c r="X2975" i="4"/>
  <c r="S2975" i="4" l="1"/>
  <c r="G2976" i="4" s="1"/>
  <c r="Q2975" i="4"/>
  <c r="T2975" i="4" s="1"/>
  <c r="F2976" i="4" s="1"/>
  <c r="N2976" i="4" s="1"/>
  <c r="H2976" i="4" l="1"/>
  <c r="K2976" i="4"/>
  <c r="M2976" i="4" s="1"/>
  <c r="O2976" i="4" s="1"/>
  <c r="R2975" i="4"/>
  <c r="V2975" i="4" s="1"/>
  <c r="J2976" i="4" s="1"/>
  <c r="Y2976" i="4" s="1"/>
  <c r="X2976" i="4"/>
  <c r="S2976" i="4" l="1"/>
  <c r="G2977" i="4" s="1"/>
  <c r="Q2976" i="4"/>
  <c r="T2976" i="4" s="1"/>
  <c r="F2977" i="4" s="1"/>
  <c r="N2977" i="4" s="1"/>
  <c r="H2977" i="4" l="1"/>
  <c r="K2977" i="4"/>
  <c r="M2977" i="4" s="1"/>
  <c r="O2977" i="4" s="1"/>
  <c r="R2976" i="4"/>
  <c r="V2976" i="4" s="1"/>
  <c r="J2977" i="4" s="1"/>
  <c r="Y2977" i="4" s="1"/>
  <c r="X2977" i="4"/>
  <c r="S2977" i="4" l="1"/>
  <c r="G2978" i="4" s="1"/>
  <c r="Q2977" i="4"/>
  <c r="T2977" i="4" s="1"/>
  <c r="F2978" i="4" s="1"/>
  <c r="N2978" i="4" s="1"/>
  <c r="H2978" i="4" l="1"/>
  <c r="K2978" i="4"/>
  <c r="M2978" i="4" s="1"/>
  <c r="O2978" i="4" s="1"/>
  <c r="R2977" i="4"/>
  <c r="V2977" i="4" s="1"/>
  <c r="J2978" i="4" s="1"/>
  <c r="Y2978" i="4" s="1"/>
  <c r="X2978" i="4"/>
  <c r="S2978" i="4" l="1"/>
  <c r="G2979" i="4" s="1"/>
  <c r="Q2978" i="4"/>
  <c r="T2978" i="4" s="1"/>
  <c r="F2979" i="4" s="1"/>
  <c r="N2979" i="4" s="1"/>
  <c r="H2979" i="4" l="1"/>
  <c r="K2979" i="4"/>
  <c r="M2979" i="4" s="1"/>
  <c r="O2979" i="4" s="1"/>
  <c r="R2978" i="4"/>
  <c r="V2978" i="4" s="1"/>
  <c r="J2979" i="4" s="1"/>
  <c r="Y2979" i="4" s="1"/>
  <c r="X2979" i="4"/>
  <c r="S2979" i="4" l="1"/>
  <c r="G2980" i="4" s="1"/>
  <c r="Q2979" i="4"/>
  <c r="T2979" i="4" s="1"/>
  <c r="F2980" i="4" s="1"/>
  <c r="N2980" i="4" s="1"/>
  <c r="H2980" i="4" l="1"/>
  <c r="K2980" i="4"/>
  <c r="M2980" i="4" s="1"/>
  <c r="O2980" i="4" s="1"/>
  <c r="R2979" i="4"/>
  <c r="V2979" i="4" s="1"/>
  <c r="J2980" i="4" s="1"/>
  <c r="Y2980" i="4" s="1"/>
  <c r="X2980" i="4"/>
  <c r="S2980" i="4" l="1"/>
  <c r="G2981" i="4" s="1"/>
  <c r="Q2980" i="4"/>
  <c r="T2980" i="4" s="1"/>
  <c r="F2981" i="4" s="1"/>
  <c r="N2981" i="4" s="1"/>
  <c r="H2981" i="4" l="1"/>
  <c r="K2981" i="4"/>
  <c r="M2981" i="4" s="1"/>
  <c r="O2981" i="4" s="1"/>
  <c r="R2980" i="4"/>
  <c r="V2980" i="4" s="1"/>
  <c r="J2981" i="4" s="1"/>
  <c r="Y2981" i="4" s="1"/>
  <c r="X2981" i="4"/>
  <c r="S2981" i="4" l="1"/>
  <c r="G2982" i="4" s="1"/>
  <c r="Q2981" i="4"/>
  <c r="T2981" i="4" s="1"/>
  <c r="F2982" i="4" s="1"/>
  <c r="N2982" i="4" s="1"/>
  <c r="H2982" i="4" l="1"/>
  <c r="K2982" i="4"/>
  <c r="M2982" i="4" s="1"/>
  <c r="O2982" i="4" s="1"/>
  <c r="R2981" i="4"/>
  <c r="V2981" i="4" s="1"/>
  <c r="J2982" i="4" s="1"/>
  <c r="Y2982" i="4" s="1"/>
  <c r="X2982" i="4"/>
  <c r="S2982" i="4" l="1"/>
  <c r="G2983" i="4" s="1"/>
  <c r="Q2982" i="4"/>
  <c r="T2982" i="4" s="1"/>
  <c r="F2983" i="4" s="1"/>
  <c r="N2983" i="4" s="1"/>
  <c r="H2983" i="4" l="1"/>
  <c r="K2983" i="4"/>
  <c r="M2983" i="4" s="1"/>
  <c r="O2983" i="4" s="1"/>
  <c r="R2982" i="4"/>
  <c r="V2982" i="4" s="1"/>
  <c r="J2983" i="4" s="1"/>
  <c r="Y2983" i="4" s="1"/>
  <c r="X2983" i="4"/>
  <c r="S2983" i="4" l="1"/>
  <c r="G2984" i="4" s="1"/>
  <c r="Q2983" i="4"/>
  <c r="T2983" i="4" s="1"/>
  <c r="F2984" i="4" s="1"/>
  <c r="N2984" i="4" s="1"/>
  <c r="H2984" i="4" l="1"/>
  <c r="K2984" i="4"/>
  <c r="M2984" i="4" s="1"/>
  <c r="O2984" i="4" s="1"/>
  <c r="R2983" i="4"/>
  <c r="V2983" i="4" s="1"/>
  <c r="J2984" i="4" s="1"/>
  <c r="Y2984" i="4" s="1"/>
  <c r="X2984" i="4"/>
  <c r="S2984" i="4" l="1"/>
  <c r="G2985" i="4" s="1"/>
  <c r="Q2984" i="4"/>
  <c r="T2984" i="4" s="1"/>
  <c r="F2985" i="4" s="1"/>
  <c r="N2985" i="4" s="1"/>
  <c r="H2985" i="4" l="1"/>
  <c r="K2985" i="4"/>
  <c r="M2985" i="4" s="1"/>
  <c r="O2985" i="4" s="1"/>
  <c r="R2984" i="4"/>
  <c r="V2984" i="4" s="1"/>
  <c r="J2985" i="4" s="1"/>
  <c r="Y2985" i="4" s="1"/>
  <c r="X2985" i="4"/>
  <c r="S2985" i="4" l="1"/>
  <c r="G2986" i="4" s="1"/>
  <c r="Q2985" i="4"/>
  <c r="T2985" i="4" s="1"/>
  <c r="F2986" i="4" s="1"/>
  <c r="N2986" i="4" s="1"/>
  <c r="H2986" i="4" l="1"/>
  <c r="K2986" i="4"/>
  <c r="M2986" i="4" s="1"/>
  <c r="O2986" i="4" s="1"/>
  <c r="R2985" i="4"/>
  <c r="V2985" i="4" s="1"/>
  <c r="J2986" i="4" s="1"/>
  <c r="Y2986" i="4" s="1"/>
  <c r="X2986" i="4"/>
  <c r="S2986" i="4" l="1"/>
  <c r="G2987" i="4" s="1"/>
  <c r="Q2986" i="4"/>
  <c r="T2986" i="4" s="1"/>
  <c r="F2987" i="4" s="1"/>
  <c r="N2987" i="4" s="1"/>
  <c r="H2987" i="4" l="1"/>
  <c r="K2987" i="4"/>
  <c r="M2987" i="4" s="1"/>
  <c r="O2987" i="4" s="1"/>
  <c r="R2986" i="4"/>
  <c r="V2986" i="4" s="1"/>
  <c r="J2987" i="4" s="1"/>
  <c r="Y2987" i="4" s="1"/>
  <c r="X2987" i="4"/>
  <c r="S2987" i="4" l="1"/>
  <c r="G2988" i="4" s="1"/>
  <c r="Q2987" i="4"/>
  <c r="T2987" i="4" s="1"/>
  <c r="F2988" i="4" s="1"/>
  <c r="N2988" i="4" s="1"/>
  <c r="H2988" i="4" l="1"/>
  <c r="K2988" i="4"/>
  <c r="M2988" i="4" s="1"/>
  <c r="O2988" i="4" s="1"/>
  <c r="R2987" i="4"/>
  <c r="V2987" i="4" s="1"/>
  <c r="J2988" i="4" s="1"/>
  <c r="Y2988" i="4" s="1"/>
  <c r="X2988" i="4"/>
  <c r="S2988" i="4" l="1"/>
  <c r="G2989" i="4" s="1"/>
  <c r="Q2988" i="4"/>
  <c r="T2988" i="4" s="1"/>
  <c r="F2989" i="4" s="1"/>
  <c r="N2989" i="4" s="1"/>
  <c r="H2989" i="4" l="1"/>
  <c r="K2989" i="4"/>
  <c r="M2989" i="4" s="1"/>
  <c r="O2989" i="4" s="1"/>
  <c r="R2988" i="4"/>
  <c r="V2988" i="4" s="1"/>
  <c r="J2989" i="4" s="1"/>
  <c r="Y2989" i="4" s="1"/>
  <c r="X2989" i="4"/>
  <c r="S2989" i="4" l="1"/>
  <c r="G2990" i="4" s="1"/>
  <c r="Q2989" i="4"/>
  <c r="T2989" i="4" s="1"/>
  <c r="F2990" i="4" s="1"/>
  <c r="N2990" i="4" s="1"/>
  <c r="H2990" i="4" l="1"/>
  <c r="K2990" i="4"/>
  <c r="M2990" i="4" s="1"/>
  <c r="O2990" i="4" s="1"/>
  <c r="R2989" i="4"/>
  <c r="V2989" i="4" s="1"/>
  <c r="J2990" i="4" s="1"/>
  <c r="Y2990" i="4" s="1"/>
  <c r="X2990" i="4"/>
  <c r="S2990" i="4" l="1"/>
  <c r="G2991" i="4" s="1"/>
  <c r="Q2990" i="4"/>
  <c r="T2990" i="4" s="1"/>
  <c r="F2991" i="4" s="1"/>
  <c r="N2991" i="4" s="1"/>
  <c r="H2991" i="4" l="1"/>
  <c r="K2991" i="4"/>
  <c r="M2991" i="4" s="1"/>
  <c r="O2991" i="4" s="1"/>
  <c r="R2990" i="4"/>
  <c r="V2990" i="4" s="1"/>
  <c r="J2991" i="4" s="1"/>
  <c r="Y2991" i="4" s="1"/>
  <c r="X2991" i="4"/>
  <c r="S2991" i="4" l="1"/>
  <c r="G2992" i="4" s="1"/>
  <c r="Q2991" i="4"/>
  <c r="T2991" i="4" s="1"/>
  <c r="F2992" i="4" s="1"/>
  <c r="N2992" i="4" s="1"/>
  <c r="H2992" i="4" l="1"/>
  <c r="K2992" i="4"/>
  <c r="M2992" i="4" s="1"/>
  <c r="O2992" i="4" s="1"/>
  <c r="R2991" i="4"/>
  <c r="V2991" i="4" s="1"/>
  <c r="J2992" i="4" s="1"/>
  <c r="Y2992" i="4" s="1"/>
  <c r="X2992" i="4"/>
  <c r="S2992" i="4" l="1"/>
  <c r="G2993" i="4" s="1"/>
  <c r="Q2992" i="4"/>
  <c r="T2992" i="4" s="1"/>
  <c r="F2993" i="4" s="1"/>
  <c r="N2993" i="4" s="1"/>
  <c r="H2993" i="4" l="1"/>
  <c r="K2993" i="4"/>
  <c r="M2993" i="4" s="1"/>
  <c r="O2993" i="4" s="1"/>
  <c r="R2992" i="4"/>
  <c r="V2992" i="4" s="1"/>
  <c r="J2993" i="4" s="1"/>
  <c r="Y2993" i="4" s="1"/>
  <c r="X2993" i="4"/>
  <c r="S2993" i="4" l="1"/>
  <c r="G2994" i="4" s="1"/>
  <c r="Q2993" i="4"/>
  <c r="T2993" i="4" s="1"/>
  <c r="F2994" i="4" s="1"/>
  <c r="N2994" i="4" s="1"/>
  <c r="H2994" i="4" l="1"/>
  <c r="K2994" i="4"/>
  <c r="M2994" i="4" s="1"/>
  <c r="O2994" i="4" s="1"/>
  <c r="R2993" i="4"/>
  <c r="V2993" i="4" s="1"/>
  <c r="J2994" i="4" s="1"/>
  <c r="Y2994" i="4" s="1"/>
  <c r="X2994" i="4"/>
  <c r="S2994" i="4" l="1"/>
  <c r="G2995" i="4" s="1"/>
  <c r="Q2994" i="4"/>
  <c r="T2994" i="4" s="1"/>
  <c r="F2995" i="4" s="1"/>
  <c r="N2995" i="4" s="1"/>
  <c r="H2995" i="4" l="1"/>
  <c r="K2995" i="4"/>
  <c r="M2995" i="4" s="1"/>
  <c r="O2995" i="4" s="1"/>
  <c r="R2994" i="4"/>
  <c r="V2994" i="4" s="1"/>
  <c r="J2995" i="4" s="1"/>
  <c r="Y2995" i="4" s="1"/>
  <c r="X2995" i="4"/>
  <c r="S2995" i="4" l="1"/>
  <c r="G2996" i="4" s="1"/>
  <c r="Q2995" i="4"/>
  <c r="T2995" i="4" s="1"/>
  <c r="F2996" i="4" s="1"/>
  <c r="N2996" i="4" s="1"/>
  <c r="H2996" i="4" l="1"/>
  <c r="K2996" i="4"/>
  <c r="M2996" i="4" s="1"/>
  <c r="O2996" i="4" s="1"/>
  <c r="R2995" i="4"/>
  <c r="V2995" i="4" s="1"/>
  <c r="J2996" i="4" s="1"/>
  <c r="Y2996" i="4" s="1"/>
  <c r="X2996" i="4"/>
  <c r="S2996" i="4" l="1"/>
  <c r="G2997" i="4" s="1"/>
  <c r="Q2996" i="4"/>
  <c r="T2996" i="4" s="1"/>
  <c r="F2997" i="4" s="1"/>
  <c r="N2997" i="4" s="1"/>
  <c r="H2997" i="4" l="1"/>
  <c r="K2997" i="4"/>
  <c r="M2997" i="4" s="1"/>
  <c r="O2997" i="4" s="1"/>
  <c r="R2996" i="4"/>
  <c r="V2996" i="4" s="1"/>
  <c r="J2997" i="4" s="1"/>
  <c r="Y2997" i="4" s="1"/>
  <c r="X2997" i="4"/>
  <c r="S2997" i="4" l="1"/>
  <c r="G2998" i="4" s="1"/>
  <c r="Q2997" i="4"/>
  <c r="T2997" i="4" s="1"/>
  <c r="F2998" i="4" s="1"/>
  <c r="N2998" i="4" s="1"/>
  <c r="H2998" i="4" l="1"/>
  <c r="K2998" i="4"/>
  <c r="M2998" i="4" s="1"/>
  <c r="O2998" i="4" s="1"/>
  <c r="R2997" i="4"/>
  <c r="V2997" i="4" s="1"/>
  <c r="J2998" i="4" s="1"/>
  <c r="Y2998" i="4" s="1"/>
  <c r="X2998" i="4"/>
  <c r="S2998" i="4" l="1"/>
  <c r="G2999" i="4" s="1"/>
  <c r="Q2998" i="4"/>
  <c r="T2998" i="4" s="1"/>
  <c r="F2999" i="4" s="1"/>
  <c r="N2999" i="4" s="1"/>
  <c r="H2999" i="4" l="1"/>
  <c r="K2999" i="4"/>
  <c r="M2999" i="4" s="1"/>
  <c r="O2999" i="4" s="1"/>
  <c r="R2998" i="4"/>
  <c r="V2998" i="4" s="1"/>
  <c r="J2999" i="4" s="1"/>
  <c r="Y2999" i="4" s="1"/>
  <c r="X2999" i="4"/>
  <c r="S2999" i="4" l="1"/>
  <c r="G3000" i="4" s="1"/>
  <c r="Q2999" i="4"/>
  <c r="T2999" i="4" s="1"/>
  <c r="F3000" i="4" s="1"/>
  <c r="N3000" i="4" s="1"/>
  <c r="H3000" i="4" l="1"/>
  <c r="K3000" i="4"/>
  <c r="M3000" i="4" s="1"/>
  <c r="O3000" i="4" s="1"/>
  <c r="R2999" i="4"/>
  <c r="V2999" i="4" s="1"/>
  <c r="J3000" i="4" s="1"/>
  <c r="Y3000" i="4" s="1"/>
  <c r="X3000" i="4"/>
  <c r="S3000" i="4" l="1"/>
  <c r="G3001" i="4" s="1"/>
  <c r="Q3000" i="4"/>
  <c r="T3000" i="4" s="1"/>
  <c r="F3001" i="4" s="1"/>
  <c r="N3001" i="4" s="1"/>
  <c r="H3001" i="4" l="1"/>
  <c r="K3001" i="4"/>
  <c r="M3001" i="4" s="1"/>
  <c r="O3001" i="4" s="1"/>
  <c r="R3000" i="4"/>
  <c r="V3000" i="4" s="1"/>
  <c r="J3001" i="4" s="1"/>
  <c r="Y3001" i="4" s="1"/>
  <c r="X3001" i="4"/>
  <c r="S3001" i="4" l="1"/>
  <c r="G3002" i="4" s="1"/>
  <c r="Q3001" i="4"/>
  <c r="T3001" i="4" s="1"/>
  <c r="F3002" i="4" s="1"/>
  <c r="N3002" i="4" s="1"/>
  <c r="H3002" i="4" l="1"/>
  <c r="K3002" i="4"/>
  <c r="M3002" i="4" s="1"/>
  <c r="O3002" i="4" s="1"/>
  <c r="R3001" i="4"/>
  <c r="V3001" i="4" s="1"/>
  <c r="J3002" i="4" s="1"/>
  <c r="Y3002" i="4" s="1"/>
  <c r="X3002" i="4"/>
  <c r="S3002" i="4" l="1"/>
  <c r="G3003" i="4" s="1"/>
  <c r="Q3002" i="4"/>
  <c r="T3002" i="4" s="1"/>
  <c r="F3003" i="4" s="1"/>
  <c r="N3003" i="4" s="1"/>
  <c r="H3003" i="4" l="1"/>
  <c r="K3003" i="4"/>
  <c r="M3003" i="4" s="1"/>
  <c r="O3003" i="4" s="1"/>
  <c r="R3002" i="4"/>
  <c r="V3002" i="4" s="1"/>
  <c r="J3003" i="4" s="1"/>
  <c r="Y3003" i="4" s="1"/>
  <c r="X3003" i="4"/>
  <c r="S3003" i="4" l="1"/>
  <c r="Q3003" i="4"/>
  <c r="T3003" i="4" s="1"/>
  <c r="R3003" i="4" l="1"/>
  <c r="V3003" i="4" s="1"/>
</calcChain>
</file>

<file path=xl/sharedStrings.xml><?xml version="1.0" encoding="utf-8"?>
<sst xmlns="http://schemas.openxmlformats.org/spreadsheetml/2006/main" count="368" uniqueCount="200">
  <si>
    <t>p_Am</t>
  </si>
  <si>
    <t>z * p_M/ kap</t>
  </si>
  <si>
    <t>J/d.cm^2</t>
  </si>
  <si>
    <t>E_m</t>
  </si>
  <si>
    <t>p_Am/ v</t>
  </si>
  <si>
    <t>J/cm^3</t>
  </si>
  <si>
    <t>-</t>
  </si>
  <si>
    <t>1/d</t>
  </si>
  <si>
    <t>cm</t>
  </si>
  <si>
    <t>T_ref</t>
  </si>
  <si>
    <t>K</t>
  </si>
  <si>
    <t>Reference temperature</t>
  </si>
  <si>
    <t>T_A</t>
  </si>
  <si>
    <t>Arrhenius temperature</t>
  </si>
  <si>
    <t>v</t>
  </si>
  <si>
    <t>cm/d</t>
  </si>
  <si>
    <t>Energy conductance</t>
  </si>
  <si>
    <t>E_G</t>
  </si>
  <si>
    <t>kap</t>
  </si>
  <si>
    <t>Allocation fraction to soma</t>
  </si>
  <si>
    <t>z</t>
  </si>
  <si>
    <t>Zoom factor</t>
  </si>
  <si>
    <t>p_M</t>
  </si>
  <si>
    <t>J/d.cm^3</t>
  </si>
  <si>
    <t>E_Hb</t>
  </si>
  <si>
    <t>J</t>
  </si>
  <si>
    <t>E_Hp</t>
  </si>
  <si>
    <t>del_M</t>
  </si>
  <si>
    <t>k_J</t>
  </si>
  <si>
    <t>Symbol</t>
  </si>
  <si>
    <t>Code</t>
  </si>
  <si>
    <t>Unit</t>
  </si>
  <si>
    <t>Computation</t>
  </si>
  <si>
    <t>Maturity level at birth</t>
  </si>
  <si>
    <t>Maturity level at puberty</t>
  </si>
  <si>
    <t>Maturity maintenance rate coefficient</t>
  </si>
  <si>
    <t>estimated</t>
  </si>
  <si>
    <t>fixed at default</t>
  </si>
  <si>
    <t>Half-saturation coefficient</t>
  </si>
  <si>
    <t>Volume-specific somatic maintenance rate</t>
  </si>
  <si>
    <t>Volume-specific costs for structure</t>
  </si>
  <si>
    <t>Shape correction coefficient</t>
  </si>
  <si>
    <t>K_hs</t>
  </si>
  <si>
    <t>solved numerically</t>
  </si>
  <si>
    <t>L_b</t>
  </si>
  <si>
    <t>Surface-area-specific maximum assimilation rate</t>
  </si>
  <si>
    <t>Maximum reserve density</t>
  </si>
  <si>
    <t>Parameter</t>
  </si>
  <si>
    <t>TC</t>
  </si>
  <si>
    <t>f</t>
  </si>
  <si>
    <t>Length at birth with a reserve density of one</t>
  </si>
  <si>
    <t>E_H</t>
  </si>
  <si>
    <t>r</t>
  </si>
  <si>
    <t>p_C</t>
  </si>
  <si>
    <t>E_R</t>
  </si>
  <si>
    <t>TEMP (°C)</t>
  </si>
  <si>
    <t>Chlorophyll A (ug/L)</t>
  </si>
  <si>
    <t>Maturity level at juvenile</t>
  </si>
  <si>
    <t>E_Hj</t>
  </si>
  <si>
    <t>mgCLA/L</t>
  </si>
  <si>
    <t>L</t>
  </si>
  <si>
    <t>vTs</t>
  </si>
  <si>
    <t>s_M</t>
  </si>
  <si>
    <t>Acceleration factor</t>
  </si>
  <si>
    <t>somatic maintenance rate coefficient</t>
  </si>
  <si>
    <t>k_M</t>
  </si>
  <si>
    <t>[p_M]/[E_G]</t>
  </si>
  <si>
    <t>L_T</t>
  </si>
  <si>
    <t>Volumetric heating length</t>
  </si>
  <si>
    <t>{p_T}/[p_M}</t>
  </si>
  <si>
    <t>Area specific somatic maintenance rate</t>
  </si>
  <si>
    <t>{pm}</t>
  </si>
  <si>
    <t>p_T</t>
  </si>
  <si>
    <t>energy investment ratio</t>
  </si>
  <si>
    <t>g</t>
  </si>
  <si>
    <t>[E_G]/(kap*[E_m])</t>
  </si>
  <si>
    <t>e</t>
  </si>
  <si>
    <t>de</t>
  </si>
  <si>
    <t>Maximum structural length</t>
  </si>
  <si>
    <t>L_m</t>
  </si>
  <si>
    <t>time(d)</t>
  </si>
  <si>
    <t>dL</t>
  </si>
  <si>
    <t>dEH</t>
  </si>
  <si>
    <t>dER</t>
  </si>
  <si>
    <t>KTJ</t>
  </si>
  <si>
    <t>State variables</t>
  </si>
  <si>
    <t>ENVI</t>
  </si>
  <si>
    <t>Forcing</t>
  </si>
  <si>
    <t>diff. Equations</t>
  </si>
  <si>
    <t>RESULTS</t>
  </si>
  <si>
    <t>ome</t>
  </si>
  <si>
    <t>w_E</t>
  </si>
  <si>
    <t>mu_E</t>
  </si>
  <si>
    <t>d_E</t>
  </si>
  <si>
    <t>d_V</t>
  </si>
  <si>
    <t>Contribution of reserve to body weight</t>
  </si>
  <si>
    <t>molar weight of reserve</t>
  </si>
  <si>
    <t>g/mol</t>
  </si>
  <si>
    <t>chemical potential of reserve</t>
  </si>
  <si>
    <t>??</t>
  </si>
  <si>
    <t>density of reserve</t>
  </si>
  <si>
    <t>g/cm^3</t>
  </si>
  <si>
    <t>percentage of dry weight vs wet weight</t>
  </si>
  <si>
    <t>Shell length (cm)</t>
  </si>
  <si>
    <t>Tissue weight(g)</t>
  </si>
  <si>
    <t>Tissue dry weight (g)</t>
  </si>
  <si>
    <t>Internal working</t>
  </si>
  <si>
    <t>spwnday</t>
  </si>
  <si>
    <t>d</t>
  </si>
  <si>
    <t>Birth</t>
  </si>
  <si>
    <t>EH</t>
  </si>
  <si>
    <t>ER</t>
  </si>
  <si>
    <t>Starting conditions model</t>
  </si>
  <si>
    <t>Aux parameters</t>
  </si>
  <si>
    <t>Choose from the options above</t>
  </si>
  <si>
    <t>Spawnday (relative to the start date)</t>
  </si>
  <si>
    <t>Maturity level at settlement</t>
  </si>
  <si>
    <t>E_Hs</t>
  </si>
  <si>
    <t>L_s</t>
  </si>
  <si>
    <t>s_M,bj</t>
  </si>
  <si>
    <t>s_M,si</t>
  </si>
  <si>
    <t>Dynamic Energy Budget (DEB) theory models for the Ostrea edulis</t>
  </si>
  <si>
    <r>
      <t xml:space="preserve">The typified model </t>
    </r>
    <r>
      <rPr>
        <b/>
        <sz val="11"/>
        <color rgb="FFC00000"/>
        <rFont val="Calibri"/>
        <family val="2"/>
        <scheme val="minor"/>
      </rPr>
      <t>abs</t>
    </r>
    <r>
      <rPr>
        <sz val="11"/>
        <color theme="1"/>
        <rFont val="Calibri"/>
        <family val="2"/>
        <scheme val="minor"/>
      </rPr>
      <t xml:space="preserve"> presumes metabolic between s and j.  For elaborations visit http://www.debtheory.org/wiki/index.php?title=Typified_models</t>
    </r>
  </si>
  <si>
    <t>L_j/L_s</t>
  </si>
  <si>
    <t>asj</t>
  </si>
  <si>
    <t>MC2</t>
  </si>
  <si>
    <t>Mof</t>
  </si>
  <si>
    <t>E_Hv</t>
  </si>
  <si>
    <t>Chlorophyll (mgChl/m³)</t>
  </si>
  <si>
    <t>E_Hr</t>
  </si>
  <si>
    <t>del_Mb</t>
  </si>
  <si>
    <t>Maturity level at v</t>
  </si>
  <si>
    <t>Length at v with a reserve density of one</t>
  </si>
  <si>
    <t>L_v</t>
  </si>
  <si>
    <t>Release</t>
  </si>
  <si>
    <t>Length at release with a reserve density of one</t>
  </si>
  <si>
    <t>L_r</t>
  </si>
  <si>
    <t>Maturity level at release</t>
  </si>
  <si>
    <t>Length at settlement with a reserve density of one</t>
  </si>
  <si>
    <t>Length reach 300um</t>
  </si>
  <si>
    <t>filteration start decreasing</t>
  </si>
  <si>
    <t>tempreature</t>
  </si>
  <si>
    <t>198day</t>
  </si>
  <si>
    <t>199days</t>
  </si>
  <si>
    <t>187day</t>
  </si>
  <si>
    <t>195day</t>
  </si>
  <si>
    <t>194day</t>
  </si>
  <si>
    <t>200day</t>
  </si>
  <si>
    <t>192day</t>
  </si>
  <si>
    <t>206day</t>
  </si>
  <si>
    <t>Westdiep (days)</t>
  </si>
  <si>
    <t>Edulis(days)</t>
  </si>
  <si>
    <t>Fairy Bank (days)</t>
  </si>
  <si>
    <t>Releasing day starts from  01/01</t>
  </si>
  <si>
    <t>Nobel(17,14)</t>
  </si>
  <si>
    <t>YEAR2000</t>
  </si>
  <si>
    <t>YEAR2001</t>
  </si>
  <si>
    <t>YEAR2002</t>
  </si>
  <si>
    <t>YEAR2003</t>
  </si>
  <si>
    <t>YEAR2004</t>
  </si>
  <si>
    <t>YEAR2005</t>
  </si>
  <si>
    <t>YEAR2006</t>
  </si>
  <si>
    <t>YEAR2007</t>
  </si>
  <si>
    <t>YEAR2008</t>
  </si>
  <si>
    <t>YEAR2009</t>
  </si>
  <si>
    <t>YEAR2010</t>
  </si>
  <si>
    <t>Length at Juvenile</t>
  </si>
  <si>
    <t>L_ j</t>
  </si>
  <si>
    <t>Westdiep</t>
  </si>
  <si>
    <t>Edulis</t>
  </si>
  <si>
    <t>FairyBank</t>
  </si>
  <si>
    <t>NobelWind</t>
  </si>
  <si>
    <t>Rank from small to big</t>
  </si>
  <si>
    <t xml:space="preserve">Average </t>
  </si>
  <si>
    <t xml:space="preserve"> Mean temperature in first 30 days after reach releasing degreedays of each year</t>
  </si>
  <si>
    <t>Mean food level in first 30 days after reaching releasing degreedays of each year</t>
  </si>
  <si>
    <t>Temperature</t>
  </si>
  <si>
    <t>Product</t>
  </si>
  <si>
    <t>Maturity leve reach 0.00276</t>
  </si>
  <si>
    <t>filteration finished decreasing</t>
  </si>
  <si>
    <t>Average</t>
  </si>
  <si>
    <t>filtration finished decreasing</t>
  </si>
  <si>
    <t>Chl-a level</t>
  </si>
  <si>
    <t>Fairy Bank</t>
  </si>
  <si>
    <t>Nobel Wind</t>
  </si>
  <si>
    <t>westdiep</t>
  </si>
  <si>
    <t>FB</t>
  </si>
  <si>
    <t>NW</t>
  </si>
  <si>
    <t>Nobel Wiind</t>
  </si>
  <si>
    <t>Releasing_day_starts_from__01/01</t>
  </si>
  <si>
    <t>Length_reach_300um</t>
  </si>
  <si>
    <t>filteration_start_decreasing</t>
  </si>
  <si>
    <t>filteration_finished_decreasing</t>
  </si>
  <si>
    <t>Maturity_leve_reach_0.00276</t>
  </si>
  <si>
    <t>Velum</t>
  </si>
  <si>
    <r>
      <t>End of the metamorphosis (</t>
    </r>
    <r>
      <rPr>
        <sz val="7"/>
        <color theme="1"/>
        <rFont val="CMMI10"/>
      </rPr>
      <t>E</t>
    </r>
    <r>
      <rPr>
        <sz val="5"/>
        <color theme="1"/>
        <rFont val="CMMI7"/>
      </rPr>
      <t xml:space="preserve">Hs </t>
    </r>
    <r>
      <rPr>
        <sz val="7"/>
        <color theme="1"/>
        <rFont val="LMRoman10-Regular-Identity-H"/>
      </rPr>
      <t xml:space="preserve">) </t>
    </r>
  </si>
  <si>
    <t xml:space="preserve">Metamorphosis of the velum (EHv ) </t>
  </si>
  <si>
    <t xml:space="preserve">Release (day of the year) </t>
  </si>
  <si>
    <t>Settlement (300μm)</t>
  </si>
  <si>
    <t>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</si>
</sst>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"/>
    <numFmt numFmtId="165" formatCode="0.0000"/>
    <numFmt numFmtId="166" formatCode="0.00000"/>
    <numFmt numFmtId="167" formatCode="0.000000"/>
    <numFmt numFmtId="168" formatCode="0.0000E+00"/>
    <numFmt numFmtId="169" formatCode="0.00000000"/>
    <numFmt numFmtId="170" formatCode="0.0000000000"/>
    <numFmt numFmtId="171" formatCode="0.0"/>
  </numFmts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ourier"/>
      <family val="1"/>
    </font>
    <font>
      <sz val="10"/>
      <color theme="1"/>
      <name val="LMRoman10-Regular-Identity-H"/>
    </font>
    <font>
      <strike/>
      <sz val="11"/>
      <color theme="1"/>
      <name val="Calibri"/>
      <family val="2"/>
      <scheme val="minor"/>
    </font>
    <font>
      <sz val="7"/>
      <color theme="1"/>
      <name val="LMRoman10-Regular-Identity-H"/>
    </font>
    <font>
      <sz val="7"/>
      <color theme="1"/>
      <name val="CMMI10"/>
    </font>
    <font>
      <sz val="5"/>
      <color theme="1"/>
      <name val="CMMI7"/>
    </font>
    <font>
      <sz val="8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0" fontId="8" fillId="3" borderId="0" applyNumberFormat="0" applyBorder="0" applyAlignment="0" applyProtection="0"/>
    <xf numFmtId="0" fontId="9" fillId="5" borderId="0" applyNumberFormat="0" applyBorder="0" applyAlignment="0" applyProtection="0"/>
  </cellStyleXfs>
  <cellXfs count="200">
    <xf numFmtId="0" fontId="0" fillId="0" borderId="0" xfId="0"/>
    <xf numFmtId="0" fontId="2" fillId="0" borderId="0" xfId="0" applyFont="1"/>
    <xf numFmtId="11" fontId="0" fillId="0" borderId="0" xfId="0" applyNumberFormat="1"/>
    <xf numFmtId="0" fontId="0" fillId="0" borderId="0" xfId="0" applyFill="1"/>
    <xf numFmtId="11" fontId="2" fillId="0" borderId="0" xfId="0" applyNumberFormat="1" applyFont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1" fillId="2" borderId="1" xfId="0" applyFont="1" applyFill="1" applyBorder="1"/>
    <xf numFmtId="0" fontId="1" fillId="2" borderId="2" xfId="0" applyFont="1" applyFill="1" applyBorder="1"/>
    <xf numFmtId="0" fontId="5" fillId="2" borderId="3" xfId="0" applyFont="1" applyFill="1" applyBorder="1"/>
    <xf numFmtId="0" fontId="0" fillId="2" borderId="4" xfId="0" applyFill="1" applyBorder="1"/>
    <xf numFmtId="0" fontId="0" fillId="2" borderId="0" xfId="0" applyFill="1" applyBorder="1"/>
    <xf numFmtId="2" fontId="4" fillId="2" borderId="5" xfId="0" applyNumberFormat="1" applyFont="1" applyFill="1" applyBorder="1"/>
    <xf numFmtId="11" fontId="3" fillId="2" borderId="0" xfId="0" applyNumberFormat="1" applyFont="1" applyFill="1" applyBorder="1"/>
    <xf numFmtId="11" fontId="4" fillId="2" borderId="5" xfId="0" applyNumberFormat="1" applyFont="1" applyFill="1" applyBorder="1"/>
    <xf numFmtId="164" fontId="4" fillId="2" borderId="5" xfId="0" applyNumberFormat="1" applyFont="1" applyFill="1" applyBorder="1"/>
    <xf numFmtId="165" fontId="4" fillId="2" borderId="5" xfId="0" applyNumberFormat="1" applyFont="1" applyFill="1" applyBorder="1"/>
    <xf numFmtId="0" fontId="0" fillId="2" borderId="6" xfId="0" applyFill="1" applyBorder="1"/>
    <xf numFmtId="0" fontId="2" fillId="2" borderId="6" xfId="0" applyFont="1" applyFill="1" applyBorder="1"/>
    <xf numFmtId="0" fontId="0" fillId="2" borderId="7" xfId="0" applyFill="1" applyBorder="1"/>
    <xf numFmtId="0" fontId="2" fillId="2" borderId="7" xfId="0" applyFont="1" applyFill="1" applyBorder="1"/>
    <xf numFmtId="2" fontId="4" fillId="2" borderId="8" xfId="0" applyNumberFormat="1" applyFont="1" applyFill="1" applyBorder="1"/>
    <xf numFmtId="0" fontId="7" fillId="2" borderId="1" xfId="0" applyFont="1" applyFill="1" applyBorder="1"/>
    <xf numFmtId="0" fontId="1" fillId="0" borderId="0" xfId="0" applyFont="1"/>
    <xf numFmtId="11" fontId="4" fillId="0" borderId="5" xfId="0" applyNumberFormat="1" applyFont="1" applyFill="1" applyBorder="1"/>
    <xf numFmtId="0" fontId="0" fillId="4" borderId="13" xfId="0" applyFill="1" applyBorder="1"/>
    <xf numFmtId="0" fontId="8" fillId="3" borderId="13" xfId="1" applyBorder="1"/>
    <xf numFmtId="0" fontId="0" fillId="4" borderId="14" xfId="0" applyFill="1" applyBorder="1"/>
    <xf numFmtId="0" fontId="8" fillId="3" borderId="12" xfId="1" applyBorder="1"/>
    <xf numFmtId="0" fontId="8" fillId="3" borderId="14" xfId="1" applyBorder="1"/>
    <xf numFmtId="0" fontId="9" fillId="5" borderId="13" xfId="2" applyBorder="1"/>
    <xf numFmtId="0" fontId="9" fillId="5" borderId="0" xfId="2"/>
    <xf numFmtId="1" fontId="0" fillId="4" borderId="12" xfId="0" applyNumberFormat="1" applyFill="1" applyBorder="1"/>
    <xf numFmtId="1" fontId="0" fillId="4" borderId="0" xfId="0" applyNumberFormat="1" applyFill="1"/>
    <xf numFmtId="0" fontId="8" fillId="3" borderId="13" xfId="1" applyBorder="1" applyAlignment="1"/>
    <xf numFmtId="0" fontId="8" fillId="3" borderId="14" xfId="1" applyBorder="1" applyAlignment="1"/>
    <xf numFmtId="0" fontId="0" fillId="4" borderId="15" xfId="0" applyFill="1" applyBorder="1" applyAlignment="1"/>
    <xf numFmtId="11" fontId="3" fillId="2" borderId="0" xfId="0" applyNumberFormat="1" applyFont="1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11" fontId="3" fillId="2" borderId="22" xfId="0" applyNumberFormat="1" applyFont="1" applyFill="1" applyBorder="1" applyAlignment="1">
      <alignment horizontal="center"/>
    </xf>
    <xf numFmtId="0" fontId="0" fillId="2" borderId="21" xfId="0" applyFill="1" applyBorder="1" applyAlignment="1"/>
    <xf numFmtId="11" fontId="3" fillId="2" borderId="0" xfId="0" applyNumberFormat="1" applyFont="1" applyFill="1" applyBorder="1" applyAlignment="1"/>
    <xf numFmtId="11" fontId="3" fillId="2" borderId="22" xfId="0" applyNumberFormat="1" applyFont="1" applyFill="1" applyBorder="1" applyAlignment="1"/>
    <xf numFmtId="2" fontId="0" fillId="2" borderId="23" xfId="0" applyNumberFormat="1" applyFill="1" applyBorder="1" applyAlignment="1"/>
    <xf numFmtId="166" fontId="3" fillId="2" borderId="15" xfId="0" applyNumberFormat="1" applyFont="1" applyFill="1" applyBorder="1" applyAlignment="1"/>
    <xf numFmtId="166" fontId="3" fillId="2" borderId="16" xfId="0" applyNumberFormat="1" applyFont="1" applyFill="1" applyBorder="1" applyAlignment="1"/>
    <xf numFmtId="2" fontId="0" fillId="2" borderId="23" xfId="0" applyNumberFormat="1" applyFill="1" applyBorder="1" applyAlignment="1">
      <alignment horizontal="center"/>
    </xf>
    <xf numFmtId="0" fontId="0" fillId="0" borderId="0" xfId="0" applyBorder="1"/>
    <xf numFmtId="0" fontId="0" fillId="2" borderId="3" xfId="0" applyFill="1" applyBorder="1"/>
    <xf numFmtId="0" fontId="0" fillId="2" borderId="5" xfId="0" applyFill="1" applyBorder="1"/>
    <xf numFmtId="0" fontId="0" fillId="2" borderId="8" xfId="0" applyFill="1" applyBorder="1"/>
    <xf numFmtId="0" fontId="0" fillId="4" borderId="12" xfId="0" applyFill="1" applyBorder="1"/>
    <xf numFmtId="0" fontId="0" fillId="0" borderId="21" xfId="0" applyBorder="1"/>
    <xf numFmtId="11" fontId="0" fillId="0" borderId="22" xfId="0" applyNumberFormat="1" applyBorder="1"/>
    <xf numFmtId="0" fontId="0" fillId="0" borderId="22" xfId="0" applyBorder="1"/>
    <xf numFmtId="2" fontId="8" fillId="4" borderId="0" xfId="1" applyNumberFormat="1" applyFill="1" applyBorder="1"/>
    <xf numFmtId="11" fontId="0" fillId="0" borderId="21" xfId="0" applyNumberFormat="1" applyBorder="1"/>
    <xf numFmtId="11" fontId="0" fillId="0" borderId="0" xfId="0" applyNumberFormat="1" applyBorder="1"/>
    <xf numFmtId="11" fontId="8" fillId="3" borderId="21" xfId="1" applyNumberFormat="1" applyBorder="1"/>
    <xf numFmtId="0" fontId="8" fillId="3" borderId="0" xfId="1" applyBorder="1"/>
    <xf numFmtId="11" fontId="8" fillId="3" borderId="22" xfId="1" applyNumberFormat="1" applyBorder="1"/>
    <xf numFmtId="0" fontId="8" fillId="3" borderId="22" xfId="1" applyBorder="1"/>
    <xf numFmtId="2" fontId="9" fillId="5" borderId="12" xfId="2" applyNumberFormat="1" applyBorder="1" applyAlignment="1">
      <alignment horizontal="center"/>
    </xf>
    <xf numFmtId="166" fontId="9" fillId="5" borderId="13" xfId="2" applyNumberFormat="1" applyBorder="1" applyAlignment="1"/>
    <xf numFmtId="166" fontId="9" fillId="5" borderId="14" xfId="2" applyNumberFormat="1" applyBorder="1" applyAlignment="1"/>
    <xf numFmtId="0" fontId="9" fillId="0" borderId="17" xfId="2" applyFill="1" applyBorder="1" applyAlignment="1">
      <alignment horizontal="center"/>
    </xf>
    <xf numFmtId="11" fontId="9" fillId="0" borderId="18" xfId="2" applyNumberFormat="1" applyFill="1" applyBorder="1" applyAlignment="1">
      <alignment horizontal="center"/>
    </xf>
    <xf numFmtId="11" fontId="9" fillId="0" borderId="19" xfId="2" applyNumberFormat="1" applyFill="1" applyBorder="1" applyAlignment="1">
      <alignment horizontal="center"/>
    </xf>
    <xf numFmtId="0" fontId="0" fillId="4" borderId="0" xfId="0" applyFill="1" applyBorder="1"/>
    <xf numFmtId="0" fontId="8" fillId="0" borderId="21" xfId="1" applyFill="1" applyBorder="1"/>
    <xf numFmtId="0" fontId="8" fillId="0" borderId="0" xfId="1" applyFill="1" applyBorder="1"/>
    <xf numFmtId="0" fontId="0" fillId="0" borderId="22" xfId="0" applyFill="1" applyBorder="1"/>
    <xf numFmtId="0" fontId="8" fillId="0" borderId="13" xfId="1" applyFill="1" applyBorder="1" applyAlignment="1">
      <alignment horizontal="center"/>
    </xf>
    <xf numFmtId="0" fontId="0" fillId="4" borderId="15" xfId="0" applyFill="1" applyBorder="1"/>
    <xf numFmtId="165" fontId="8" fillId="4" borderId="12" xfId="1" applyNumberFormat="1" applyFill="1" applyBorder="1" applyAlignment="1"/>
    <xf numFmtId="165" fontId="8" fillId="4" borderId="12" xfId="1" applyNumberFormat="1" applyFill="1" applyBorder="1"/>
    <xf numFmtId="165" fontId="8" fillId="4" borderId="21" xfId="1" applyNumberFormat="1" applyFill="1" applyBorder="1"/>
    <xf numFmtId="1" fontId="8" fillId="4" borderId="14" xfId="1" applyNumberFormat="1" applyFill="1" applyBorder="1" applyAlignment="1"/>
    <xf numFmtId="1" fontId="8" fillId="4" borderId="14" xfId="1" applyNumberFormat="1" applyFill="1" applyBorder="1"/>
    <xf numFmtId="1" fontId="8" fillId="4" borderId="22" xfId="1" applyNumberFormat="1" applyFill="1" applyBorder="1"/>
    <xf numFmtId="0" fontId="0" fillId="0" borderId="0" xfId="0" applyFill="1" applyBorder="1"/>
    <xf numFmtId="14" fontId="0" fillId="0" borderId="0" xfId="0" applyNumberFormat="1"/>
    <xf numFmtId="165" fontId="0" fillId="0" borderId="0" xfId="0" applyNumberFormat="1"/>
    <xf numFmtId="0" fontId="8" fillId="6" borderId="15" xfId="1" applyFill="1" applyBorder="1"/>
    <xf numFmtId="2" fontId="0" fillId="0" borderId="0" xfId="0" applyNumberFormat="1"/>
    <xf numFmtId="167" fontId="0" fillId="0" borderId="0" xfId="0" applyNumberFormat="1"/>
    <xf numFmtId="0" fontId="1" fillId="0" borderId="17" xfId="2" applyFont="1" applyFill="1" applyBorder="1" applyAlignment="1">
      <alignment horizontal="center"/>
    </xf>
    <xf numFmtId="0" fontId="1" fillId="0" borderId="18" xfId="2" applyFont="1" applyFill="1" applyBorder="1" applyAlignment="1">
      <alignment horizontal="center"/>
    </xf>
    <xf numFmtId="0" fontId="1" fillId="0" borderId="19" xfId="2" applyFont="1" applyFill="1" applyBorder="1" applyAlignment="1">
      <alignment horizontal="center"/>
    </xf>
    <xf numFmtId="0" fontId="11" fillId="0" borderId="0" xfId="0" applyFont="1"/>
    <xf numFmtId="0" fontId="0" fillId="7" borderId="0" xfId="0" applyFill="1"/>
    <xf numFmtId="165" fontId="8" fillId="7" borderId="21" xfId="1" applyNumberFormat="1" applyFill="1" applyBorder="1"/>
    <xf numFmtId="1" fontId="8" fillId="7" borderId="22" xfId="1" applyNumberFormat="1" applyFill="1" applyBorder="1"/>
    <xf numFmtId="0" fontId="8" fillId="7" borderId="21" xfId="1" applyFill="1" applyBorder="1"/>
    <xf numFmtId="0" fontId="8" fillId="7" borderId="0" xfId="1" applyFill="1" applyBorder="1"/>
    <xf numFmtId="0" fontId="0" fillId="7" borderId="22" xfId="0" applyFill="1" applyBorder="1"/>
    <xf numFmtId="0" fontId="0" fillId="7" borderId="0" xfId="0" applyFill="1" applyBorder="1"/>
    <xf numFmtId="11" fontId="0" fillId="7" borderId="22" xfId="0" applyNumberFormat="1" applyFill="1" applyBorder="1"/>
    <xf numFmtId="11" fontId="0" fillId="7" borderId="21" xfId="0" applyNumberFormat="1" applyFill="1" applyBorder="1"/>
    <xf numFmtId="11" fontId="0" fillId="7" borderId="0" xfId="0" applyNumberFormat="1" applyFill="1" applyBorder="1"/>
    <xf numFmtId="11" fontId="0" fillId="7" borderId="0" xfId="0" applyNumberFormat="1" applyFill="1"/>
    <xf numFmtId="11" fontId="8" fillId="7" borderId="22" xfId="1" applyNumberFormat="1" applyFill="1" applyBorder="1"/>
    <xf numFmtId="0" fontId="0" fillId="0" borderId="0" xfId="0" applyNumberFormat="1"/>
    <xf numFmtId="11" fontId="8" fillId="3" borderId="0" xfId="1" applyNumberFormat="1" applyBorder="1"/>
    <xf numFmtId="168" fontId="8" fillId="3" borderId="21" xfId="1" applyNumberFormat="1" applyBorder="1"/>
    <xf numFmtId="2" fontId="8" fillId="3" borderId="0" xfId="1" applyNumberFormat="1" applyBorder="1"/>
    <xf numFmtId="2" fontId="8" fillId="3" borderId="21" xfId="1" applyNumberFormat="1" applyBorder="1"/>
    <xf numFmtId="168" fontId="8" fillId="3" borderId="0" xfId="1" applyNumberFormat="1" applyBorder="1"/>
    <xf numFmtId="168" fontId="0" fillId="0" borderId="0" xfId="0" applyNumberFormat="1"/>
    <xf numFmtId="14" fontId="11" fillId="0" borderId="0" xfId="0" applyNumberFormat="1" applyFont="1"/>
    <xf numFmtId="165" fontId="8" fillId="3" borderId="0" xfId="1" applyNumberFormat="1" applyBorder="1"/>
    <xf numFmtId="165" fontId="8" fillId="3" borderId="21" xfId="1" applyNumberFormat="1" applyBorder="1"/>
    <xf numFmtId="164" fontId="0" fillId="0" borderId="0" xfId="0" applyNumberFormat="1"/>
    <xf numFmtId="164" fontId="8" fillId="3" borderId="21" xfId="1" applyNumberFormat="1" applyBorder="1"/>
    <xf numFmtId="164" fontId="8" fillId="4" borderId="0" xfId="1" applyNumberFormat="1" applyFill="1" applyBorder="1"/>
    <xf numFmtId="164" fontId="8" fillId="7" borderId="0" xfId="1" applyNumberFormat="1" applyFill="1" applyBorder="1"/>
    <xf numFmtId="165" fontId="0" fillId="0" borderId="14" xfId="0" applyNumberFormat="1" applyBorder="1"/>
    <xf numFmtId="165" fontId="2" fillId="0" borderId="22" xfId="0" applyNumberFormat="1" applyFont="1" applyBorder="1"/>
    <xf numFmtId="165" fontId="2" fillId="7" borderId="22" xfId="0" applyNumberFormat="1" applyFont="1" applyFill="1" applyBorder="1"/>
    <xf numFmtId="165" fontId="0" fillId="0" borderId="22" xfId="0" applyNumberFormat="1" applyBorder="1"/>
    <xf numFmtId="165" fontId="0" fillId="4" borderId="15" xfId="0" applyNumberFormat="1" applyFill="1" applyBorder="1"/>
    <xf numFmtId="165" fontId="0" fillId="0" borderId="0" xfId="0" applyNumberFormat="1" applyBorder="1"/>
    <xf numFmtId="165" fontId="0" fillId="7" borderId="0" xfId="0" applyNumberFormat="1" applyFill="1" applyBorder="1"/>
    <xf numFmtId="165" fontId="0" fillId="0" borderId="12" xfId="0" applyNumberFormat="1" applyBorder="1"/>
    <xf numFmtId="165" fontId="2" fillId="0" borderId="21" xfId="0" applyNumberFormat="1" applyFont="1" applyBorder="1"/>
    <xf numFmtId="165" fontId="0" fillId="0" borderId="21" xfId="0" applyNumberFormat="1" applyBorder="1"/>
    <xf numFmtId="169" fontId="0" fillId="4" borderId="16" xfId="0" applyNumberFormat="1" applyFill="1" applyBorder="1"/>
    <xf numFmtId="169" fontId="0" fillId="0" borderId="22" xfId="0" applyNumberFormat="1" applyBorder="1"/>
    <xf numFmtId="169" fontId="0" fillId="7" borderId="22" xfId="0" applyNumberFormat="1" applyFill="1" applyBorder="1"/>
    <xf numFmtId="170" fontId="10" fillId="2" borderId="0" xfId="0" applyNumberFormat="1" applyFont="1" applyFill="1" applyBorder="1"/>
    <xf numFmtId="170" fontId="0" fillId="0" borderId="0" xfId="0" applyNumberFormat="1"/>
    <xf numFmtId="170" fontId="6" fillId="2" borderId="2" xfId="0" applyNumberFormat="1" applyFont="1" applyFill="1" applyBorder="1"/>
    <xf numFmtId="170" fontId="3" fillId="2" borderId="0" xfId="0" applyNumberFormat="1" applyFont="1" applyFill="1" applyBorder="1"/>
    <xf numFmtId="170" fontId="9" fillId="5" borderId="20" xfId="2" applyNumberFormat="1" applyBorder="1"/>
    <xf numFmtId="171" fontId="0" fillId="0" borderId="0" xfId="0" applyNumberFormat="1"/>
    <xf numFmtId="0" fontId="0" fillId="0" borderId="0" xfId="0" applyAlignment="1">
      <alignment horizontal="right"/>
    </xf>
    <xf numFmtId="165" fontId="8" fillId="3" borderId="17" xfId="1" applyNumberFormat="1" applyBorder="1"/>
    <xf numFmtId="165" fontId="8" fillId="3" borderId="12" xfId="1" applyNumberFormat="1" applyBorder="1"/>
    <xf numFmtId="0" fontId="12" fillId="0" borderId="0" xfId="0" applyFont="1"/>
    <xf numFmtId="0" fontId="13" fillId="0" borderId="0" xfId="0" applyFont="1"/>
    <xf numFmtId="164" fontId="8" fillId="4" borderId="13" xfId="1" applyNumberFormat="1" applyFill="1" applyBorder="1" applyAlignment="1"/>
    <xf numFmtId="164" fontId="8" fillId="4" borderId="13" xfId="1" applyNumberFormat="1" applyFill="1" applyBorder="1"/>
    <xf numFmtId="164" fontId="8" fillId="8" borderId="0" xfId="0" applyNumberFormat="1" applyFont="1" applyFill="1"/>
    <xf numFmtId="165" fontId="8" fillId="8" borderId="21" xfId="0" applyNumberFormat="1" applyFont="1" applyFill="1" applyBorder="1"/>
    <xf numFmtId="164" fontId="11" fillId="0" borderId="0" xfId="0" applyNumberFormat="1" applyFont="1"/>
    <xf numFmtId="164" fontId="8" fillId="3" borderId="0" xfId="1" applyNumberFormat="1" applyBorder="1"/>
    <xf numFmtId="164" fontId="8" fillId="4" borderId="7" xfId="1" applyNumberFormat="1" applyFill="1" applyBorder="1"/>
    <xf numFmtId="165" fontId="8" fillId="3" borderId="24" xfId="1" applyNumberFormat="1" applyBorder="1"/>
    <xf numFmtId="166" fontId="8" fillId="4" borderId="0" xfId="1" applyNumberFormat="1" applyFill="1" applyBorder="1"/>
    <xf numFmtId="166" fontId="8" fillId="4" borderId="13" xfId="1" applyNumberFormat="1" applyFill="1" applyBorder="1" applyAlignment="1"/>
    <xf numFmtId="166" fontId="8" fillId="4" borderId="13" xfId="1" applyNumberFormat="1" applyFill="1" applyBorder="1"/>
    <xf numFmtId="166" fontId="8" fillId="7" borderId="0" xfId="1" applyNumberFormat="1" applyFill="1" applyBorder="1"/>
    <xf numFmtId="0" fontId="10" fillId="0" borderId="0" xfId="0" applyFont="1"/>
    <xf numFmtId="17" fontId="0" fillId="0" borderId="0" xfId="0" applyNumberFormat="1"/>
    <xf numFmtId="164" fontId="8" fillId="9" borderId="0" xfId="0" applyNumberFormat="1" applyFont="1" applyFill="1"/>
    <xf numFmtId="165" fontId="8" fillId="9" borderId="0" xfId="0" applyNumberFormat="1" applyFont="1" applyFill="1"/>
    <xf numFmtId="166" fontId="8" fillId="9" borderId="0" xfId="0" applyNumberFormat="1" applyFont="1" applyFill="1"/>
    <xf numFmtId="164" fontId="8" fillId="9" borderId="7" xfId="0" applyNumberFormat="1" applyFont="1" applyFill="1" applyBorder="1"/>
    <xf numFmtId="165" fontId="8" fillId="8" borderId="24" xfId="0" applyNumberFormat="1" applyFont="1" applyFill="1" applyBorder="1"/>
    <xf numFmtId="166" fontId="8" fillId="10" borderId="0" xfId="0" applyNumberFormat="1" applyFont="1" applyFill="1"/>
    <xf numFmtId="165" fontId="8" fillId="10" borderId="21" xfId="0" applyNumberFormat="1" applyFont="1" applyFill="1" applyBorder="1"/>
    <xf numFmtId="170" fontId="3" fillId="11" borderId="0" xfId="0" applyNumberFormat="1" applyFont="1" applyFill="1" applyBorder="1"/>
    <xf numFmtId="164" fontId="8" fillId="10" borderId="0" xfId="0" applyNumberFormat="1" applyFont="1" applyFill="1"/>
    <xf numFmtId="166" fontId="0" fillId="0" borderId="0" xfId="0" applyNumberFormat="1"/>
    <xf numFmtId="166" fontId="0" fillId="11" borderId="0" xfId="0" applyNumberFormat="1" applyFill="1"/>
    <xf numFmtId="166" fontId="8" fillId="11" borderId="0" xfId="1" applyNumberFormat="1" applyFill="1" applyBorder="1"/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12" xfId="2" applyFont="1" applyFill="1" applyBorder="1" applyAlignment="1">
      <alignment horizontal="center"/>
    </xf>
    <xf numFmtId="0" fontId="1" fillId="0" borderId="13" xfId="2" applyFont="1" applyFill="1" applyBorder="1" applyAlignment="1">
      <alignment horizontal="center"/>
    </xf>
    <xf numFmtId="0" fontId="1" fillId="0" borderId="14" xfId="2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8" fillId="0" borderId="12" xfId="1" applyFill="1" applyBorder="1" applyAlignment="1">
      <alignment horizontal="center"/>
    </xf>
    <xf numFmtId="0" fontId="8" fillId="0" borderId="13" xfId="1" applyFill="1" applyBorder="1" applyAlignment="1">
      <alignment horizontal="center"/>
    </xf>
    <xf numFmtId="171" fontId="0" fillId="11" borderId="0" xfId="0" applyNumberFormat="1" applyFill="1"/>
    <xf numFmtId="164" fontId="0" fillId="11" borderId="0" xfId="0" applyNumberFormat="1" applyFill="1"/>
    <xf numFmtId="2" fontId="0" fillId="11" borderId="0" xfId="0" applyNumberFormat="1" applyFill="1"/>
    <xf numFmtId="2" fontId="0" fillId="0" borderId="0" xfId="0" applyNumberFormat="1" applyFill="1"/>
    <xf numFmtId="171" fontId="0" fillId="12" borderId="0" xfId="0" applyNumberFormat="1" applyFill="1"/>
    <xf numFmtId="0" fontId="0" fillId="12" borderId="0" xfId="0" applyFill="1"/>
    <xf numFmtId="0" fontId="0" fillId="13" borderId="0" xfId="0" applyFill="1"/>
    <xf numFmtId="1" fontId="0" fillId="0" borderId="0" xfId="0" applyNumberFormat="1"/>
    <xf numFmtId="0" fontId="14" fillId="0" borderId="0" xfId="0" applyFont="1"/>
    <xf numFmtId="0" fontId="14" fillId="13" borderId="0" xfId="0" applyFont="1" applyFill="1"/>
    <xf numFmtId="0" fontId="14" fillId="12" borderId="0" xfId="0" applyFont="1" applyFill="1"/>
    <xf numFmtId="171" fontId="14" fillId="0" borderId="0" xfId="0" applyNumberFormat="1" applyFont="1"/>
    <xf numFmtId="1" fontId="14" fillId="0" borderId="0" xfId="0" applyNumberFormat="1" applyFont="1"/>
    <xf numFmtId="171" fontId="14" fillId="12" borderId="0" xfId="0" applyNumberFormat="1" applyFont="1" applyFill="1"/>
    <xf numFmtId="0" fontId="18" fillId="0" borderId="0" xfId="0" applyFont="1"/>
    <xf numFmtId="171" fontId="18" fillId="0" borderId="0" xfId="0" applyNumberFormat="1" applyFont="1"/>
    <xf numFmtId="1" fontId="18" fillId="0" borderId="0" xfId="0" applyNumberFormat="1" applyFont="1"/>
    <xf numFmtId="171" fontId="18" fillId="12" borderId="0" xfId="0" applyNumberFormat="1" applyFont="1" applyFill="1"/>
    <xf numFmtId="0" fontId="18" fillId="13" borderId="0" xfId="0" applyFont="1" applyFill="1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Shell</a:t>
            </a:r>
            <a:r>
              <a:rPr lang="en-GB" baseline="0"/>
              <a:t> length (cm)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'='!$A$3:$A$33</c:f>
              <c:numCache>
                <c:formatCode>0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xVal>
          <c:yVal>
            <c:numRef>
              <c:f>'='!$H$3:$H$33</c:f>
              <c:numCache>
                <c:formatCode>0.0000</c:formatCode>
                <c:ptCount val="31"/>
                <c:pt idx="0">
                  <c:v>1.7717407352724052E-2</c:v>
                </c:pt>
                <c:pt idx="1">
                  <c:v>1.8993469322395665E-2</c:v>
                </c:pt>
                <c:pt idx="2">
                  <c:v>2.0020768312959077E-2</c:v>
                </c:pt>
                <c:pt idx="3">
                  <c:v>2.0996362852541122E-2</c:v>
                </c:pt>
                <c:pt idx="4">
                  <c:v>2.1955123821537616E-2</c:v>
                </c:pt>
                <c:pt idx="5">
                  <c:v>2.294288260454138E-2</c:v>
                </c:pt>
                <c:pt idx="6">
                  <c:v>2.3960649469676007E-2</c:v>
                </c:pt>
                <c:pt idx="7">
                  <c:v>2.4981395816082923E-2</c:v>
                </c:pt>
                <c:pt idx="8">
                  <c:v>2.599151892969704E-2</c:v>
                </c:pt>
                <c:pt idx="9">
                  <c:v>2.6991150330239987E-2</c:v>
                </c:pt>
                <c:pt idx="10">
                  <c:v>2.7977862589730923E-2</c:v>
                </c:pt>
                <c:pt idx="11">
                  <c:v>2.8956476420259107E-2</c:v>
                </c:pt>
                <c:pt idx="12">
                  <c:v>2.9879893599727272E-2</c:v>
                </c:pt>
                <c:pt idx="13">
                  <c:v>3.0612220749949761E-2</c:v>
                </c:pt>
                <c:pt idx="14">
                  <c:v>3.1149224395747889E-2</c:v>
                </c:pt>
                <c:pt idx="15">
                  <c:v>3.1544934469455201E-2</c:v>
                </c:pt>
                <c:pt idx="16">
                  <c:v>3.1873592989264725E-2</c:v>
                </c:pt>
                <c:pt idx="17">
                  <c:v>3.2184731676002533E-2</c:v>
                </c:pt>
                <c:pt idx="18">
                  <c:v>3.2509288966164819E-2</c:v>
                </c:pt>
                <c:pt idx="19">
                  <c:v>3.2869052869002879E-2</c:v>
                </c:pt>
                <c:pt idx="20">
                  <c:v>3.3288433402892038E-2</c:v>
                </c:pt>
                <c:pt idx="21">
                  <c:v>3.3790497529791567E-2</c:v>
                </c:pt>
                <c:pt idx="22">
                  <c:v>3.4408748085944095E-2</c:v>
                </c:pt>
                <c:pt idx="23">
                  <c:v>3.5185125284141666E-2</c:v>
                </c:pt>
                <c:pt idx="24">
                  <c:v>3.6105879042872852E-2</c:v>
                </c:pt>
                <c:pt idx="25">
                  <c:v>3.7130267445078885E-2</c:v>
                </c:pt>
                <c:pt idx="26">
                  <c:v>3.8215677026009177E-2</c:v>
                </c:pt>
                <c:pt idx="27">
                  <c:v>3.9344349569744787E-2</c:v>
                </c:pt>
                <c:pt idx="28">
                  <c:v>4.0504149929385967E-2</c:v>
                </c:pt>
                <c:pt idx="29">
                  <c:v>4.0966448295152294E-2</c:v>
                </c:pt>
                <c:pt idx="30">
                  <c:v>4.1464756364665081E-2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CC-2546-A626-4DEB56EFA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972592"/>
        <c:axId val="652974232"/>
      </c:scatterChart>
      <c:valAx>
        <c:axId val="652972592"/>
        <c:scaling>
          <c:orientation val="minMax"/>
          <c:max val="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52974232"/>
        <c:crosses val="autoZero"/>
        <c:crossBetween val="midCat"/>
      </c:valAx>
      <c:valAx>
        <c:axId val="652974232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Shell length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52972592"/>
        <c:crosses val="autoZero"/>
        <c:crossBetween val="midCat"/>
      </c:valAx>
    </c:plotArea>
    <c:plotVisOnly val="1"/>
    <c:dispBlanksAs val="gap"/>
    <c:showDLblsOverMax val="0"/>
    <c:extLst/>
  </c:chart>
  <c:spPr>
    <a:ln>
      <a:solidFill>
        <a:schemeClr val="tx1"/>
      </a:solidFill>
    </a:ln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Tissue dry weight 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'='!$A$3:$A$32</c:f>
              <c:numCache>
                <c:formatCode>0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xVal>
          <c:yVal>
            <c:numRef>
              <c:f>'='!$Y$3:$Y$32</c:f>
              <c:numCache>
                <c:formatCode>0.00E+00</c:formatCode>
                <c:ptCount val="30"/>
                <c:pt idx="0">
                  <c:v>2.2349936971873175E-7</c:v>
                </c:pt>
                <c:pt idx="1">
                  <c:v>2.550614027735421E-7</c:v>
                </c:pt>
                <c:pt idx="2">
                  <c:v>2.9349354099008844E-7</c:v>
                </c:pt>
                <c:pt idx="3">
                  <c:v>3.3735053452197147E-7</c:v>
                </c:pt>
                <c:pt idx="4">
                  <c:v>3.9002034861267612E-7</c:v>
                </c:pt>
                <c:pt idx="5">
                  <c:v>4.4879080107787163E-7</c:v>
                </c:pt>
                <c:pt idx="6">
                  <c:v>5.1154084903710094E-7</c:v>
                </c:pt>
                <c:pt idx="7">
                  <c:v>5.772835981175981E-7</c:v>
                </c:pt>
                <c:pt idx="8">
                  <c:v>6.4785346491916991E-7</c:v>
                </c:pt>
                <c:pt idx="9">
                  <c:v>7.2219337090870704E-7</c:v>
                </c:pt>
                <c:pt idx="10">
                  <c:v>8.0217420417507879E-7</c:v>
                </c:pt>
                <c:pt idx="11">
                  <c:v>8.7423444975293802E-7</c:v>
                </c:pt>
                <c:pt idx="12">
                  <c:v>9.0923554380000026E-7</c:v>
                </c:pt>
                <c:pt idx="13">
                  <c:v>9.2552795582900919E-7</c:v>
                </c:pt>
                <c:pt idx="14">
                  <c:v>9.3875318189541929E-7</c:v>
                </c:pt>
                <c:pt idx="15">
                  <c:v>9.5655927774531812E-7</c:v>
                </c:pt>
                <c:pt idx="16">
                  <c:v>9.8165521685565492E-7</c:v>
                </c:pt>
                <c:pt idx="17">
                  <c:v>1.0137150526979993E-6</c:v>
                </c:pt>
                <c:pt idx="18">
                  <c:v>1.0537799488159384E-6</c:v>
                </c:pt>
                <c:pt idx="19">
                  <c:v>1.1051734081052876E-6</c:v>
                </c:pt>
                <c:pt idx="20">
                  <c:v>1.1728141247705916E-6</c:v>
                </c:pt>
                <c:pt idx="21">
                  <c:v>1.2632934736863976E-6</c:v>
                </c:pt>
                <c:pt idx="22">
                  <c:v>1.3896660079909807E-6</c:v>
                </c:pt>
                <c:pt idx="23">
                  <c:v>1.5332308887373159E-6</c:v>
                </c:pt>
                <c:pt idx="24">
                  <c:v>1.6848950067835858E-6</c:v>
                </c:pt>
                <c:pt idx="25">
                  <c:v>1.8456992421678899E-6</c:v>
                </c:pt>
                <c:pt idx="26">
                  <c:v>2.0170877217616965E-6</c:v>
                </c:pt>
                <c:pt idx="27">
                  <c:v>2.2012540748738573E-6</c:v>
                </c:pt>
                <c:pt idx="28">
                  <c:v>2.3971164099417321E-6</c:v>
                </c:pt>
                <c:pt idx="29">
                  <c:v>2.525971264832727E-6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A2-41D4-9CC5-E21C633F5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972592"/>
        <c:axId val="652974232"/>
      </c:scatterChart>
      <c:valAx>
        <c:axId val="652972592"/>
        <c:scaling>
          <c:orientation val="minMax"/>
          <c:max val="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52974232"/>
        <c:crosses val="autoZero"/>
        <c:crossBetween val="midCat"/>
      </c:valAx>
      <c:valAx>
        <c:axId val="652974232"/>
        <c:scaling>
          <c:orientation val="minMax"/>
          <c:max val="1.5000000000000005E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Tissue dry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52972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Energy density(Ingestion)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'='!$A$3:$A$48</c:f>
              <c:numCache>
                <c:formatCode>0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xVal>
          <c:yVal>
            <c:numRef>
              <c:f>'='!$G$3:$G$48</c:f>
              <c:numCache>
                <c:formatCode>0.000</c:formatCode>
                <c:ptCount val="46"/>
                <c:pt idx="0">
                  <c:v>1</c:v>
                </c:pt>
                <c:pt idx="1">
                  <c:v>0.75772339231389196</c:v>
                </c:pt>
                <c:pt idx="2">
                  <c:v>0.70437191940862598</c:v>
                </c:pt>
                <c:pt idx="3">
                  <c:v>0.69400632984958444</c:v>
                </c:pt>
                <c:pt idx="4">
                  <c:v>0.72735578726430294</c:v>
                </c:pt>
                <c:pt idx="5">
                  <c:v>0.75259565953911189</c:v>
                </c:pt>
                <c:pt idx="6">
                  <c:v>0.75458845520987883</c:v>
                </c:pt>
                <c:pt idx="7">
                  <c:v>0.74168807222297362</c:v>
                </c:pt>
                <c:pt idx="8">
                  <c:v>0.73084442944174877</c:v>
                </c:pt>
                <c:pt idx="9">
                  <c:v>0.71702719504906698</c:v>
                </c:pt>
                <c:pt idx="10">
                  <c:v>0.70898300747220133</c:v>
                </c:pt>
                <c:pt idx="11">
                  <c:v>0.65812100864837464</c:v>
                </c:pt>
                <c:pt idx="12">
                  <c:v>0.50069569715606876</c:v>
                </c:pt>
                <c:pt idx="13">
                  <c:v>0.35178808705108311</c:v>
                </c:pt>
                <c:pt idx="14">
                  <c:v>0.25341340560135828</c:v>
                </c:pt>
                <c:pt idx="15">
                  <c:v>0.20538544267851494</c:v>
                </c:pt>
                <c:pt idx="16">
                  <c:v>0.19246186940616708</c:v>
                </c:pt>
                <c:pt idx="17">
                  <c:v>0.19989892203369355</c:v>
                </c:pt>
                <c:pt idx="18">
                  <c:v>0.22153733388668143</c:v>
                </c:pt>
                <c:pt idx="19">
                  <c:v>0.2584454658622175</c:v>
                </c:pt>
                <c:pt idx="20">
                  <c:v>0.31343960780762092</c:v>
                </c:pt>
                <c:pt idx="21">
                  <c:v>0.39106919076761948</c:v>
                </c:pt>
                <c:pt idx="22">
                  <c:v>0.50303735356561141</c:v>
                </c:pt>
                <c:pt idx="23">
                  <c:v>0.5919894477408999</c:v>
                </c:pt>
                <c:pt idx="24">
                  <c:v>0.64086324805681183</c:v>
                </c:pt>
                <c:pt idx="25">
                  <c:v>0.66209809963422672</c:v>
                </c:pt>
                <c:pt idx="26">
                  <c:v>0.66905758920979086</c:v>
                </c:pt>
                <c:pt idx="27">
                  <c:v>0.66921384867963418</c:v>
                </c:pt>
                <c:pt idx="28">
                  <c:v>0.66355103747791844</c:v>
                </c:pt>
                <c:pt idx="29">
                  <c:v>0.71809391673573908</c:v>
                </c:pt>
                <c:pt idx="30">
                  <c:v>0.76271971986908593</c:v>
                </c:pt>
                <c:pt idx="31">
                  <c:v>0.79914409798446795</c:v>
                </c:pt>
                <c:pt idx="32">
                  <c:v>0.82889945153009603</c:v>
                </c:pt>
                <c:pt idx="33">
                  <c:v>0.85327937438643353</c:v>
                </c:pt>
                <c:pt idx="34">
                  <c:v>0.87322258454568091</c:v>
                </c:pt>
                <c:pt idx="35">
                  <c:v>0.88955098025570001</c:v>
                </c:pt>
                <c:pt idx="36">
                  <c:v>0.90292574328457365</c:v>
                </c:pt>
                <c:pt idx="37">
                  <c:v>0.91390143500021914</c:v>
                </c:pt>
                <c:pt idx="38">
                  <c:v>0.92285321423031874</c:v>
                </c:pt>
                <c:pt idx="39">
                  <c:v>0.9301798699778564</c:v>
                </c:pt>
                <c:pt idx="40">
                  <c:v>0.93616270367837018</c:v>
                </c:pt>
                <c:pt idx="41">
                  <c:v>0.68521727541782507</c:v>
                </c:pt>
                <c:pt idx="42">
                  <c:v>0.54358425224636242</c:v>
                </c:pt>
                <c:pt idx="43">
                  <c:v>0.41506194830275467</c:v>
                </c:pt>
                <c:pt idx="44">
                  <c:v>0.33762724739688582</c:v>
                </c:pt>
                <c:pt idx="45">
                  <c:v>0.29112543704701849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F6-42CB-82BA-6F5239805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972592"/>
        <c:axId val="652974232"/>
      </c:scatterChart>
      <c:valAx>
        <c:axId val="652972592"/>
        <c:scaling>
          <c:orientation val="minMax"/>
          <c:max val="4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52974232"/>
        <c:crosses val="autoZero"/>
        <c:crossBetween val="midCat"/>
      </c:valAx>
      <c:valAx>
        <c:axId val="6529742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energy density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52972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cap="all" baseline="0"/>
              <a:t>Average Length growth  in 11 years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'aver11 '!$B$1</c:f>
              <c:strCache>
                <c:ptCount val="1"/>
                <c:pt idx="0">
                  <c:v>Westdiep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Westdiep!$G$61:$G$125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</c:numCache>
            </c:numRef>
          </c:cat>
          <c:val>
            <c:numRef>
              <c:f>'aver11 '!$B$2:$B$52</c:f>
              <c:numCache>
                <c:formatCode>0.000</c:formatCode>
                <c:ptCount val="51"/>
                <c:pt idx="0">
                  <c:v>1</c:v>
                </c:pt>
                <c:pt idx="1">
                  <c:v>0.63700000000000001</c:v>
                </c:pt>
                <c:pt idx="2">
                  <c:v>0.59299999999999997</c:v>
                </c:pt>
                <c:pt idx="3">
                  <c:v>0.58599999999999997</c:v>
                </c:pt>
                <c:pt idx="4">
                  <c:v>0.58399999999999996</c:v>
                </c:pt>
                <c:pt idx="5">
                  <c:v>0.58399999999999996</c:v>
                </c:pt>
                <c:pt idx="6">
                  <c:v>0.58299999999999996</c:v>
                </c:pt>
                <c:pt idx="7">
                  <c:v>0.58299999999999996</c:v>
                </c:pt>
                <c:pt idx="8">
                  <c:v>0.58299999999999996</c:v>
                </c:pt>
                <c:pt idx="9">
                  <c:v>0.58299999999999996</c:v>
                </c:pt>
                <c:pt idx="10">
                  <c:v>0.58299999999999996</c:v>
                </c:pt>
                <c:pt idx="11">
                  <c:v>0.58299999999999996</c:v>
                </c:pt>
                <c:pt idx="12">
                  <c:v>0.56200000000000006</c:v>
                </c:pt>
                <c:pt idx="13">
                  <c:v>0.437</c:v>
                </c:pt>
                <c:pt idx="14">
                  <c:v>0.31</c:v>
                </c:pt>
                <c:pt idx="15">
                  <c:v>0.219</c:v>
                </c:pt>
                <c:pt idx="16">
                  <c:v>0.16800000000000001</c:v>
                </c:pt>
                <c:pt idx="17">
                  <c:v>0.14499999999999999</c:v>
                </c:pt>
                <c:pt idx="18">
                  <c:v>0.13900000000000001</c:v>
                </c:pt>
                <c:pt idx="19">
                  <c:v>0.14399999999999999</c:v>
                </c:pt>
                <c:pt idx="20">
                  <c:v>0.157</c:v>
                </c:pt>
                <c:pt idx="21">
                  <c:v>0.17699999999999999</c:v>
                </c:pt>
                <c:pt idx="22">
                  <c:v>0.20499999999999999</c:v>
                </c:pt>
                <c:pt idx="23">
                  <c:v>0.24299999999999999</c:v>
                </c:pt>
                <c:pt idx="24">
                  <c:v>0.29399999999999998</c:v>
                </c:pt>
                <c:pt idx="25">
                  <c:v>0.36399999999999999</c:v>
                </c:pt>
                <c:pt idx="26">
                  <c:v>0.46100000000000002</c:v>
                </c:pt>
                <c:pt idx="27">
                  <c:v>0.51600000000000001</c:v>
                </c:pt>
                <c:pt idx="28">
                  <c:v>0.54600000000000004</c:v>
                </c:pt>
                <c:pt idx="29">
                  <c:v>0.56299999999999994</c:v>
                </c:pt>
                <c:pt idx="30">
                  <c:v>0.57199999999999995</c:v>
                </c:pt>
                <c:pt idx="31">
                  <c:v>0.57699999999999996</c:v>
                </c:pt>
                <c:pt idx="32">
                  <c:v>0.57999999999999996</c:v>
                </c:pt>
                <c:pt idx="33">
                  <c:v>0.58199999999999996</c:v>
                </c:pt>
                <c:pt idx="34">
                  <c:v>0.58199999999999996</c:v>
                </c:pt>
                <c:pt idx="35">
                  <c:v>0.58299999999999996</c:v>
                </c:pt>
                <c:pt idx="36">
                  <c:v>0.58299999999999996</c:v>
                </c:pt>
                <c:pt idx="37">
                  <c:v>0.58299999999999996</c:v>
                </c:pt>
                <c:pt idx="38">
                  <c:v>0.58299999999999996</c:v>
                </c:pt>
                <c:pt idx="39">
                  <c:v>0.58299999999999996</c:v>
                </c:pt>
                <c:pt idx="40">
                  <c:v>0.58299999999999996</c:v>
                </c:pt>
                <c:pt idx="41">
                  <c:v>0.58299999999999996</c:v>
                </c:pt>
                <c:pt idx="42">
                  <c:v>0.58299999999999996</c:v>
                </c:pt>
                <c:pt idx="43">
                  <c:v>0.58299999999999996</c:v>
                </c:pt>
                <c:pt idx="44">
                  <c:v>0.58299999999999996</c:v>
                </c:pt>
                <c:pt idx="45">
                  <c:v>0.58299999999999996</c:v>
                </c:pt>
                <c:pt idx="46">
                  <c:v>0.58299999999999996</c:v>
                </c:pt>
                <c:pt idx="47">
                  <c:v>0.58299999999999996</c:v>
                </c:pt>
                <c:pt idx="48">
                  <c:v>0.58299999999999996</c:v>
                </c:pt>
                <c:pt idx="49">
                  <c:v>0.58299999999999996</c:v>
                </c:pt>
                <c:pt idx="50">
                  <c:v>0.58299999999999996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4-EB46-A0E5-42162F4EEB78}"/>
            </c:ext>
          </c:extLst>
        </c:ser>
        <c:ser>
          <c:idx val="1"/>
          <c:order val="1"/>
          <c:tx>
            <c:strRef>
              <c:f>'aver11 '!$F$1</c:f>
              <c:strCache>
                <c:ptCount val="1"/>
                <c:pt idx="0">
                  <c:v>Edulis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Westdiep!$G$61:$G$125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</c:numCache>
            </c:numRef>
          </c:cat>
          <c:val>
            <c:numRef>
              <c:f>'aver11 '!$F$2:$F$52</c:f>
              <c:numCache>
                <c:formatCode>0.000</c:formatCode>
                <c:ptCount val="51"/>
                <c:pt idx="0">
                  <c:v>1</c:v>
                </c:pt>
                <c:pt idx="1">
                  <c:v>0.73199999999999998</c:v>
                </c:pt>
                <c:pt idx="2">
                  <c:v>0.69899999999999995</c:v>
                </c:pt>
                <c:pt idx="3">
                  <c:v>0.69299999999999995</c:v>
                </c:pt>
                <c:pt idx="4">
                  <c:v>0.69199999999999995</c:v>
                </c:pt>
                <c:pt idx="5">
                  <c:v>0.69199999999999995</c:v>
                </c:pt>
                <c:pt idx="6">
                  <c:v>0.69199999999999995</c:v>
                </c:pt>
                <c:pt idx="7">
                  <c:v>0.69199999999999995</c:v>
                </c:pt>
                <c:pt idx="8">
                  <c:v>0.69199999999999995</c:v>
                </c:pt>
                <c:pt idx="9">
                  <c:v>0.69199999999999995</c:v>
                </c:pt>
                <c:pt idx="10">
                  <c:v>0.69199999999999995</c:v>
                </c:pt>
                <c:pt idx="11">
                  <c:v>0.61899999999999999</c:v>
                </c:pt>
                <c:pt idx="12">
                  <c:v>0.45300000000000001</c:v>
                </c:pt>
                <c:pt idx="13">
                  <c:v>0.31</c:v>
                </c:pt>
                <c:pt idx="14">
                  <c:v>0.224</c:v>
                </c:pt>
                <c:pt idx="15">
                  <c:v>0.187</c:v>
                </c:pt>
                <c:pt idx="16">
                  <c:v>0.18</c:v>
                </c:pt>
                <c:pt idx="17">
                  <c:v>0.193</c:v>
                </c:pt>
                <c:pt idx="18">
                  <c:v>0.221</c:v>
                </c:pt>
                <c:pt idx="19">
                  <c:v>0.26200000000000001</c:v>
                </c:pt>
                <c:pt idx="20">
                  <c:v>0.32100000000000001</c:v>
                </c:pt>
                <c:pt idx="21">
                  <c:v>0.40500000000000003</c:v>
                </c:pt>
                <c:pt idx="22">
                  <c:v>0.52400000000000002</c:v>
                </c:pt>
                <c:pt idx="23">
                  <c:v>0.59899999999999998</c:v>
                </c:pt>
                <c:pt idx="24">
                  <c:v>0.64100000000000001</c:v>
                </c:pt>
                <c:pt idx="25">
                  <c:v>0.66400000000000003</c:v>
                </c:pt>
                <c:pt idx="26">
                  <c:v>0.67600000000000005</c:v>
                </c:pt>
                <c:pt idx="27">
                  <c:v>0.68300000000000005</c:v>
                </c:pt>
                <c:pt idx="28">
                  <c:v>0.68700000000000006</c:v>
                </c:pt>
                <c:pt idx="29">
                  <c:v>0.68899999999999995</c:v>
                </c:pt>
                <c:pt idx="30">
                  <c:v>0.69</c:v>
                </c:pt>
                <c:pt idx="31">
                  <c:v>0.69099999999999995</c:v>
                </c:pt>
                <c:pt idx="32">
                  <c:v>0.69099999999999995</c:v>
                </c:pt>
                <c:pt idx="33">
                  <c:v>0.69099999999999995</c:v>
                </c:pt>
                <c:pt idx="34">
                  <c:v>0.69199999999999995</c:v>
                </c:pt>
                <c:pt idx="35">
                  <c:v>0.69199999999999995</c:v>
                </c:pt>
                <c:pt idx="36">
                  <c:v>0.69199999999999995</c:v>
                </c:pt>
                <c:pt idx="37">
                  <c:v>0.69199999999999995</c:v>
                </c:pt>
                <c:pt idx="38">
                  <c:v>0.69199999999999995</c:v>
                </c:pt>
                <c:pt idx="39">
                  <c:v>0.69199999999999995</c:v>
                </c:pt>
                <c:pt idx="40">
                  <c:v>0.69199999999999995</c:v>
                </c:pt>
                <c:pt idx="41">
                  <c:v>0.69199999999999995</c:v>
                </c:pt>
                <c:pt idx="42">
                  <c:v>0.69199999999999995</c:v>
                </c:pt>
                <c:pt idx="43">
                  <c:v>0.69199999999999995</c:v>
                </c:pt>
                <c:pt idx="44">
                  <c:v>0.69199999999999995</c:v>
                </c:pt>
                <c:pt idx="45">
                  <c:v>0.69199999999999995</c:v>
                </c:pt>
                <c:pt idx="46">
                  <c:v>0.69199999999999995</c:v>
                </c:pt>
                <c:pt idx="47">
                  <c:v>0.69199999999999995</c:v>
                </c:pt>
                <c:pt idx="48">
                  <c:v>0.69199999999999995</c:v>
                </c:pt>
                <c:pt idx="49">
                  <c:v>0.69199999999999995</c:v>
                </c:pt>
                <c:pt idx="50">
                  <c:v>0.69199999999999995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F4-EB46-A0E5-42162F4EEB78}"/>
            </c:ext>
          </c:extLst>
        </c:ser>
        <c:ser>
          <c:idx val="2"/>
          <c:order val="2"/>
          <c:tx>
            <c:strRef>
              <c:f>'aver11 '!$J$1</c:f>
              <c:strCache>
                <c:ptCount val="1"/>
                <c:pt idx="0">
                  <c:v>Fairy Bank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Westdiep!$G$61:$G$125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</c:numCache>
            </c:numRef>
          </c:cat>
          <c:val>
            <c:numRef>
              <c:f>'aver11 '!$J$2:$J$52</c:f>
              <c:numCache>
                <c:formatCode>0.000</c:formatCode>
                <c:ptCount val="51"/>
                <c:pt idx="0">
                  <c:v>1</c:v>
                </c:pt>
                <c:pt idx="1">
                  <c:v>0.60599999999999998</c:v>
                </c:pt>
                <c:pt idx="2">
                  <c:v>0.54700000000000004</c:v>
                </c:pt>
                <c:pt idx="3">
                  <c:v>0.53400000000000003</c:v>
                </c:pt>
                <c:pt idx="4">
                  <c:v>0.53100000000000003</c:v>
                </c:pt>
                <c:pt idx="5">
                  <c:v>0.53100000000000003</c:v>
                </c:pt>
                <c:pt idx="6">
                  <c:v>0.53</c:v>
                </c:pt>
                <c:pt idx="7">
                  <c:v>0.53</c:v>
                </c:pt>
                <c:pt idx="8">
                  <c:v>0.53</c:v>
                </c:pt>
                <c:pt idx="9">
                  <c:v>0.53</c:v>
                </c:pt>
                <c:pt idx="10">
                  <c:v>0.53</c:v>
                </c:pt>
                <c:pt idx="11">
                  <c:v>0.53</c:v>
                </c:pt>
                <c:pt idx="12">
                  <c:v>0.53</c:v>
                </c:pt>
                <c:pt idx="13">
                  <c:v>0.53</c:v>
                </c:pt>
                <c:pt idx="14">
                  <c:v>0.439</c:v>
                </c:pt>
                <c:pt idx="15">
                  <c:v>0.32800000000000001</c:v>
                </c:pt>
                <c:pt idx="16">
                  <c:v>0.23899999999999999</c:v>
                </c:pt>
                <c:pt idx="17">
                  <c:v>0.17899999999999999</c:v>
                </c:pt>
                <c:pt idx="18">
                  <c:v>0.14399999999999999</c:v>
                </c:pt>
                <c:pt idx="19">
                  <c:v>0.126</c:v>
                </c:pt>
                <c:pt idx="20">
                  <c:v>0.12</c:v>
                </c:pt>
                <c:pt idx="21">
                  <c:v>0.121</c:v>
                </c:pt>
                <c:pt idx="22">
                  <c:v>0.127</c:v>
                </c:pt>
                <c:pt idx="23">
                  <c:v>0.13800000000000001</c:v>
                </c:pt>
                <c:pt idx="24">
                  <c:v>0.152</c:v>
                </c:pt>
                <c:pt idx="25">
                  <c:v>0.17199999999999999</c:v>
                </c:pt>
                <c:pt idx="26">
                  <c:v>0.19700000000000001</c:v>
                </c:pt>
                <c:pt idx="27">
                  <c:v>0.23</c:v>
                </c:pt>
                <c:pt idx="28">
                  <c:v>0.27300000000000002</c:v>
                </c:pt>
                <c:pt idx="29">
                  <c:v>0.33100000000000002</c:v>
                </c:pt>
                <c:pt idx="30">
                  <c:v>0.40799999999999997</c:v>
                </c:pt>
                <c:pt idx="31">
                  <c:v>0.46100000000000002</c:v>
                </c:pt>
                <c:pt idx="32">
                  <c:v>0.49099999999999999</c:v>
                </c:pt>
                <c:pt idx="33">
                  <c:v>0.50800000000000001</c:v>
                </c:pt>
                <c:pt idx="34">
                  <c:v>0.51800000000000002</c:v>
                </c:pt>
                <c:pt idx="35">
                  <c:v>0.52300000000000002</c:v>
                </c:pt>
                <c:pt idx="36">
                  <c:v>0.52600000000000002</c:v>
                </c:pt>
                <c:pt idx="37">
                  <c:v>0.52800000000000002</c:v>
                </c:pt>
                <c:pt idx="38">
                  <c:v>0.52900000000000003</c:v>
                </c:pt>
                <c:pt idx="39">
                  <c:v>0.52900000000000003</c:v>
                </c:pt>
                <c:pt idx="40">
                  <c:v>0.53</c:v>
                </c:pt>
                <c:pt idx="41">
                  <c:v>0.53</c:v>
                </c:pt>
                <c:pt idx="42">
                  <c:v>0.53</c:v>
                </c:pt>
                <c:pt idx="43">
                  <c:v>0.53</c:v>
                </c:pt>
                <c:pt idx="44">
                  <c:v>0.53</c:v>
                </c:pt>
                <c:pt idx="45">
                  <c:v>0.53</c:v>
                </c:pt>
                <c:pt idx="46">
                  <c:v>0.53</c:v>
                </c:pt>
                <c:pt idx="47">
                  <c:v>0.53</c:v>
                </c:pt>
                <c:pt idx="48">
                  <c:v>0.53</c:v>
                </c:pt>
                <c:pt idx="49">
                  <c:v>0.53</c:v>
                </c:pt>
                <c:pt idx="50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F4-EB46-A0E5-42162F4EEB78}"/>
            </c:ext>
          </c:extLst>
        </c:ser>
        <c:ser>
          <c:idx val="3"/>
          <c:order val="3"/>
          <c:tx>
            <c:strRef>
              <c:f>'aver11 '!$N$1</c:f>
              <c:strCache>
                <c:ptCount val="1"/>
                <c:pt idx="0">
                  <c:v>Nobel Wiind</c:v>
                </c:pt>
              </c:strCache>
            </c:strRef>
          </c:tx>
          <c:spPr>
            <a:ln w="381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Westdiep!$G$61:$G$125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</c:numCache>
            </c:numRef>
          </c:cat>
          <c:val>
            <c:numRef>
              <c:f>'aver11 '!$N$2:$N$52</c:f>
              <c:numCache>
                <c:formatCode>0.000</c:formatCode>
                <c:ptCount val="51"/>
                <c:pt idx="0">
                  <c:v>1</c:v>
                </c:pt>
                <c:pt idx="1">
                  <c:v>0.68799999999999994</c:v>
                </c:pt>
                <c:pt idx="2">
                  <c:v>0.64200000000000002</c:v>
                </c:pt>
                <c:pt idx="3">
                  <c:v>0.63300000000000001</c:v>
                </c:pt>
                <c:pt idx="4">
                  <c:v>0.63100000000000001</c:v>
                </c:pt>
                <c:pt idx="5">
                  <c:v>0.63</c:v>
                </c:pt>
                <c:pt idx="6">
                  <c:v>0.63</c:v>
                </c:pt>
                <c:pt idx="7">
                  <c:v>0.63</c:v>
                </c:pt>
                <c:pt idx="8">
                  <c:v>0.63</c:v>
                </c:pt>
                <c:pt idx="9">
                  <c:v>0.63</c:v>
                </c:pt>
                <c:pt idx="10">
                  <c:v>0.63</c:v>
                </c:pt>
                <c:pt idx="11">
                  <c:v>0.63</c:v>
                </c:pt>
                <c:pt idx="12">
                  <c:v>0.56499999999999995</c:v>
                </c:pt>
                <c:pt idx="13">
                  <c:v>0.42699999999999999</c:v>
                </c:pt>
                <c:pt idx="14">
                  <c:v>0.30299999999999999</c:v>
                </c:pt>
                <c:pt idx="15">
                  <c:v>0.22</c:v>
                </c:pt>
                <c:pt idx="16">
                  <c:v>0.17499999999999999</c:v>
                </c:pt>
                <c:pt idx="17">
                  <c:v>0.156</c:v>
                </c:pt>
                <c:pt idx="18">
                  <c:v>0.155</c:v>
                </c:pt>
                <c:pt idx="19">
                  <c:v>0.16500000000000001</c:v>
                </c:pt>
                <c:pt idx="20">
                  <c:v>0.183</c:v>
                </c:pt>
                <c:pt idx="21">
                  <c:v>0.21</c:v>
                </c:pt>
                <c:pt idx="22">
                  <c:v>0.248</c:v>
                </c:pt>
                <c:pt idx="23">
                  <c:v>0.29799999999999999</c:v>
                </c:pt>
                <c:pt idx="24">
                  <c:v>0.36699999999999999</c:v>
                </c:pt>
                <c:pt idx="25">
                  <c:v>0.46300000000000002</c:v>
                </c:pt>
                <c:pt idx="26">
                  <c:v>0.53500000000000003</c:v>
                </c:pt>
                <c:pt idx="27">
                  <c:v>0.57699999999999996</c:v>
                </c:pt>
                <c:pt idx="28">
                  <c:v>0.6</c:v>
                </c:pt>
                <c:pt idx="29">
                  <c:v>0.61299999999999999</c:v>
                </c:pt>
                <c:pt idx="30">
                  <c:v>0.62</c:v>
                </c:pt>
                <c:pt idx="31">
                  <c:v>0.624</c:v>
                </c:pt>
                <c:pt idx="32">
                  <c:v>0.627</c:v>
                </c:pt>
                <c:pt idx="33">
                  <c:v>0.628</c:v>
                </c:pt>
                <c:pt idx="34">
                  <c:v>0.629</c:v>
                </c:pt>
                <c:pt idx="35">
                  <c:v>0.629</c:v>
                </c:pt>
                <c:pt idx="36">
                  <c:v>0.629</c:v>
                </c:pt>
                <c:pt idx="37">
                  <c:v>0.629</c:v>
                </c:pt>
                <c:pt idx="38">
                  <c:v>0.63</c:v>
                </c:pt>
                <c:pt idx="39">
                  <c:v>0.63</c:v>
                </c:pt>
                <c:pt idx="40">
                  <c:v>0.63</c:v>
                </c:pt>
                <c:pt idx="41">
                  <c:v>0.63</c:v>
                </c:pt>
                <c:pt idx="42">
                  <c:v>0.63</c:v>
                </c:pt>
                <c:pt idx="43">
                  <c:v>0.63</c:v>
                </c:pt>
                <c:pt idx="44">
                  <c:v>0.63</c:v>
                </c:pt>
                <c:pt idx="45">
                  <c:v>0.63</c:v>
                </c:pt>
                <c:pt idx="46">
                  <c:v>0.63</c:v>
                </c:pt>
                <c:pt idx="47">
                  <c:v>0.63</c:v>
                </c:pt>
                <c:pt idx="48">
                  <c:v>0.63</c:v>
                </c:pt>
                <c:pt idx="49">
                  <c:v>0.63</c:v>
                </c:pt>
                <c:pt idx="50">
                  <c:v>0.63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F4-EB46-A0E5-42162F4EE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044768"/>
        <c:axId val="1469426928"/>
      </c:lineChart>
      <c:catAx>
        <c:axId val="147404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69426928"/>
        <c:crosses val="autoZero"/>
        <c:auto val="1"/>
        <c:lblAlgn val="ctr"/>
        <c:lblOffset val="100"/>
        <c:tickLblSkip val="5"/>
        <c:noMultiLvlLbl val="0"/>
      </c:catAx>
      <c:valAx>
        <c:axId val="14694269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Length (Unit:</a:t>
                </a:r>
                <a:r>
                  <a:rPr lang="en-GB" baseline="0"/>
                  <a:t> cm)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740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all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cap="all" baseline="0"/>
              <a:t>AVerage Energy Density in 11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all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'aver11 '!$B$1</c:f>
              <c:strCache>
                <c:ptCount val="1"/>
                <c:pt idx="0">
                  <c:v>Westdiep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Westdiep!$G$61:$G$125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</c:numCache>
            </c:numRef>
          </c:cat>
          <c:val>
            <c:numRef>
              <c:f>'aver11 '!$C$2:$C$52</c:f>
              <c:numCache>
                <c:formatCode>0.0000</c:formatCode>
                <c:ptCount val="51"/>
                <c:pt idx="0">
                  <c:v>1.77E-2</c:v>
                </c:pt>
                <c:pt idx="1">
                  <c:v>1.9099999999999999E-2</c:v>
                </c:pt>
                <c:pt idx="2">
                  <c:v>0.02</c:v>
                </c:pt>
                <c:pt idx="3">
                  <c:v>2.0899999999999998E-2</c:v>
                </c:pt>
                <c:pt idx="4">
                  <c:v>2.18E-2</c:v>
                </c:pt>
                <c:pt idx="5">
                  <c:v>2.2599999999999999E-2</c:v>
                </c:pt>
                <c:pt idx="6">
                  <c:v>2.35E-2</c:v>
                </c:pt>
                <c:pt idx="7">
                  <c:v>2.4400000000000002E-2</c:v>
                </c:pt>
                <c:pt idx="8">
                  <c:v>2.53E-2</c:v>
                </c:pt>
                <c:pt idx="9">
                  <c:v>2.6100000000000002E-2</c:v>
                </c:pt>
                <c:pt idx="10">
                  <c:v>2.7E-2</c:v>
                </c:pt>
                <c:pt idx="11">
                  <c:v>2.7900000000000001E-2</c:v>
                </c:pt>
                <c:pt idx="12">
                  <c:v>2.8799999999999999E-2</c:v>
                </c:pt>
                <c:pt idx="13">
                  <c:v>2.9600000000000001E-2</c:v>
                </c:pt>
                <c:pt idx="14">
                  <c:v>3.0300000000000001E-2</c:v>
                </c:pt>
                <c:pt idx="15">
                  <c:v>3.0800000000000001E-2</c:v>
                </c:pt>
                <c:pt idx="16">
                  <c:v>3.1199999999999999E-2</c:v>
                </c:pt>
                <c:pt idx="17">
                  <c:v>3.1399999999999997E-2</c:v>
                </c:pt>
                <c:pt idx="18">
                  <c:v>3.1699999999999999E-2</c:v>
                </c:pt>
                <c:pt idx="19">
                  <c:v>3.1899999999999998E-2</c:v>
                </c:pt>
                <c:pt idx="20">
                  <c:v>3.2199999999999999E-2</c:v>
                </c:pt>
                <c:pt idx="21">
                  <c:v>3.2399999999999998E-2</c:v>
                </c:pt>
                <c:pt idx="22">
                  <c:v>3.27E-2</c:v>
                </c:pt>
                <c:pt idx="23">
                  <c:v>3.3099999999999997E-2</c:v>
                </c:pt>
                <c:pt idx="24">
                  <c:v>3.3500000000000002E-2</c:v>
                </c:pt>
                <c:pt idx="25">
                  <c:v>3.39E-2</c:v>
                </c:pt>
                <c:pt idx="26">
                  <c:v>3.4500000000000003E-2</c:v>
                </c:pt>
                <c:pt idx="27">
                  <c:v>3.5200000000000002E-2</c:v>
                </c:pt>
                <c:pt idx="28">
                  <c:v>3.5999999999999997E-2</c:v>
                </c:pt>
                <c:pt idx="29">
                  <c:v>3.6900000000000002E-2</c:v>
                </c:pt>
                <c:pt idx="30">
                  <c:v>3.78E-2</c:v>
                </c:pt>
                <c:pt idx="31">
                  <c:v>3.8800000000000001E-2</c:v>
                </c:pt>
                <c:pt idx="32">
                  <c:v>3.9800000000000002E-2</c:v>
                </c:pt>
                <c:pt idx="33">
                  <c:v>4.0800000000000003E-2</c:v>
                </c:pt>
                <c:pt idx="34">
                  <c:v>4.1799999999999997E-2</c:v>
                </c:pt>
                <c:pt idx="35">
                  <c:v>4.2900000000000001E-2</c:v>
                </c:pt>
                <c:pt idx="36">
                  <c:v>4.3999999999999997E-2</c:v>
                </c:pt>
                <c:pt idx="37">
                  <c:v>4.5100000000000001E-2</c:v>
                </c:pt>
                <c:pt idx="38">
                  <c:v>4.6300000000000001E-2</c:v>
                </c:pt>
                <c:pt idx="39">
                  <c:v>4.7399999999999998E-2</c:v>
                </c:pt>
                <c:pt idx="40">
                  <c:v>4.87E-2</c:v>
                </c:pt>
                <c:pt idx="41">
                  <c:v>4.99E-2</c:v>
                </c:pt>
                <c:pt idx="42">
                  <c:v>5.1200000000000002E-2</c:v>
                </c:pt>
                <c:pt idx="43">
                  <c:v>5.2499999999999998E-2</c:v>
                </c:pt>
                <c:pt idx="44">
                  <c:v>5.3800000000000001E-2</c:v>
                </c:pt>
                <c:pt idx="45">
                  <c:v>5.5199999999999999E-2</c:v>
                </c:pt>
                <c:pt idx="46">
                  <c:v>5.6599999999999998E-2</c:v>
                </c:pt>
                <c:pt idx="47">
                  <c:v>5.8000000000000003E-2</c:v>
                </c:pt>
                <c:pt idx="48">
                  <c:v>5.9499999999999997E-2</c:v>
                </c:pt>
                <c:pt idx="49">
                  <c:v>6.0999999999999999E-2</c:v>
                </c:pt>
                <c:pt idx="50">
                  <c:v>6.2600000000000003E-2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86-1546-B607-1912F64F22D7}"/>
            </c:ext>
          </c:extLst>
        </c:ser>
        <c:ser>
          <c:idx val="1"/>
          <c:order val="1"/>
          <c:tx>
            <c:strRef>
              <c:f>'aver11 '!$F$1</c:f>
              <c:strCache>
                <c:ptCount val="1"/>
                <c:pt idx="0">
                  <c:v>Edulis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Westdiep!$G$61:$G$125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</c:numCache>
            </c:numRef>
          </c:cat>
          <c:val>
            <c:numRef>
              <c:f>'aver11 '!$G$2:$G$52</c:f>
              <c:numCache>
                <c:formatCode>0.0000</c:formatCode>
                <c:ptCount val="51"/>
                <c:pt idx="0">
                  <c:v>1.77E-2</c:v>
                </c:pt>
                <c:pt idx="1">
                  <c:v>1.9099999999999999E-2</c:v>
                </c:pt>
                <c:pt idx="2">
                  <c:v>2.01E-2</c:v>
                </c:pt>
                <c:pt idx="3">
                  <c:v>2.1100000000000001E-2</c:v>
                </c:pt>
                <c:pt idx="4">
                  <c:v>2.2100000000000002E-2</c:v>
                </c:pt>
                <c:pt idx="5">
                  <c:v>2.3099999999999999E-2</c:v>
                </c:pt>
                <c:pt idx="6">
                  <c:v>2.41E-2</c:v>
                </c:pt>
                <c:pt idx="7">
                  <c:v>2.5100000000000001E-2</c:v>
                </c:pt>
                <c:pt idx="8">
                  <c:v>2.6100000000000002E-2</c:v>
                </c:pt>
                <c:pt idx="9">
                  <c:v>2.7099999999999999E-2</c:v>
                </c:pt>
                <c:pt idx="10">
                  <c:v>2.81E-2</c:v>
                </c:pt>
                <c:pt idx="11">
                  <c:v>2.92E-2</c:v>
                </c:pt>
                <c:pt idx="12">
                  <c:v>3.0099999999999998E-2</c:v>
                </c:pt>
                <c:pt idx="13">
                  <c:v>3.0800000000000001E-2</c:v>
                </c:pt>
                <c:pt idx="14">
                  <c:v>3.1300000000000001E-2</c:v>
                </c:pt>
                <c:pt idx="15">
                  <c:v>3.1600000000000003E-2</c:v>
                </c:pt>
                <c:pt idx="16">
                  <c:v>3.2000000000000001E-2</c:v>
                </c:pt>
                <c:pt idx="17">
                  <c:v>3.2300000000000002E-2</c:v>
                </c:pt>
                <c:pt idx="18">
                  <c:v>3.2599999999999997E-2</c:v>
                </c:pt>
                <c:pt idx="19">
                  <c:v>3.2899999999999999E-2</c:v>
                </c:pt>
                <c:pt idx="20">
                  <c:v>3.3399999999999999E-2</c:v>
                </c:pt>
                <c:pt idx="21">
                  <c:v>3.39E-2</c:v>
                </c:pt>
                <c:pt idx="22">
                  <c:v>3.4500000000000003E-2</c:v>
                </c:pt>
                <c:pt idx="23">
                  <c:v>3.5299999999999998E-2</c:v>
                </c:pt>
                <c:pt idx="24">
                  <c:v>3.6200000000000003E-2</c:v>
                </c:pt>
                <c:pt idx="25">
                  <c:v>3.7199999999999997E-2</c:v>
                </c:pt>
                <c:pt idx="26">
                  <c:v>3.8300000000000001E-2</c:v>
                </c:pt>
                <c:pt idx="27">
                  <c:v>3.9399999999999998E-2</c:v>
                </c:pt>
                <c:pt idx="28">
                  <c:v>4.0599999999999997E-2</c:v>
                </c:pt>
                <c:pt idx="29">
                  <c:v>4.1700000000000001E-2</c:v>
                </c:pt>
                <c:pt idx="30">
                  <c:v>4.2999999999999997E-2</c:v>
                </c:pt>
                <c:pt idx="31">
                  <c:v>4.4200000000000003E-2</c:v>
                </c:pt>
                <c:pt idx="32">
                  <c:v>4.5499999999999999E-2</c:v>
                </c:pt>
                <c:pt idx="33">
                  <c:v>4.6800000000000001E-2</c:v>
                </c:pt>
                <c:pt idx="34">
                  <c:v>4.82E-2</c:v>
                </c:pt>
                <c:pt idx="35">
                  <c:v>4.9599999999999998E-2</c:v>
                </c:pt>
                <c:pt idx="36">
                  <c:v>5.11E-2</c:v>
                </c:pt>
                <c:pt idx="37">
                  <c:v>5.2600000000000001E-2</c:v>
                </c:pt>
                <c:pt idx="38">
                  <c:v>5.4100000000000002E-2</c:v>
                </c:pt>
                <c:pt idx="39">
                  <c:v>5.57E-2</c:v>
                </c:pt>
                <c:pt idx="40">
                  <c:v>5.7299999999999997E-2</c:v>
                </c:pt>
                <c:pt idx="41">
                  <c:v>5.8999999999999997E-2</c:v>
                </c:pt>
                <c:pt idx="42">
                  <c:v>6.08E-2</c:v>
                </c:pt>
                <c:pt idx="43">
                  <c:v>6.25E-2</c:v>
                </c:pt>
                <c:pt idx="44">
                  <c:v>6.4399999999999999E-2</c:v>
                </c:pt>
                <c:pt idx="45">
                  <c:v>6.6199999999999995E-2</c:v>
                </c:pt>
                <c:pt idx="46">
                  <c:v>6.8199999999999997E-2</c:v>
                </c:pt>
                <c:pt idx="47">
                  <c:v>7.0199999999999999E-2</c:v>
                </c:pt>
                <c:pt idx="48">
                  <c:v>7.22E-2</c:v>
                </c:pt>
                <c:pt idx="49">
                  <c:v>7.4300000000000005E-2</c:v>
                </c:pt>
                <c:pt idx="50">
                  <c:v>7.6499999999999999E-2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86-1546-B607-1912F64F22D7}"/>
            </c:ext>
          </c:extLst>
        </c:ser>
        <c:ser>
          <c:idx val="2"/>
          <c:order val="2"/>
          <c:tx>
            <c:strRef>
              <c:f>'aver11 '!$J$1</c:f>
              <c:strCache>
                <c:ptCount val="1"/>
                <c:pt idx="0">
                  <c:v>Fairy Bank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Westdiep!$G$61:$G$125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</c:numCache>
            </c:numRef>
          </c:cat>
          <c:val>
            <c:numRef>
              <c:f>'aver11 '!$K$2:$K$52</c:f>
              <c:numCache>
                <c:formatCode>0.0000</c:formatCode>
                <c:ptCount val="51"/>
                <c:pt idx="0">
                  <c:v>1.77E-2</c:v>
                </c:pt>
                <c:pt idx="1">
                  <c:v>1.9E-2</c:v>
                </c:pt>
                <c:pt idx="2">
                  <c:v>1.9900000000000001E-2</c:v>
                </c:pt>
                <c:pt idx="3">
                  <c:v>2.07E-2</c:v>
                </c:pt>
                <c:pt idx="4">
                  <c:v>2.1499999999999998E-2</c:v>
                </c:pt>
                <c:pt idx="5">
                  <c:v>2.2200000000000001E-2</c:v>
                </c:pt>
                <c:pt idx="6">
                  <c:v>2.3E-2</c:v>
                </c:pt>
                <c:pt idx="7">
                  <c:v>2.3800000000000002E-2</c:v>
                </c:pt>
                <c:pt idx="8">
                  <c:v>2.46E-2</c:v>
                </c:pt>
                <c:pt idx="9">
                  <c:v>2.53E-2</c:v>
                </c:pt>
                <c:pt idx="10">
                  <c:v>2.6100000000000002E-2</c:v>
                </c:pt>
                <c:pt idx="11">
                  <c:v>2.69E-2</c:v>
                </c:pt>
                <c:pt idx="12">
                  <c:v>2.7699999999999999E-2</c:v>
                </c:pt>
                <c:pt idx="13">
                  <c:v>2.8400000000000002E-2</c:v>
                </c:pt>
                <c:pt idx="14">
                  <c:v>2.92E-2</c:v>
                </c:pt>
                <c:pt idx="15">
                  <c:v>2.9899999999999999E-2</c:v>
                </c:pt>
                <c:pt idx="16">
                  <c:v>3.04E-2</c:v>
                </c:pt>
                <c:pt idx="17">
                  <c:v>3.0800000000000001E-2</c:v>
                </c:pt>
                <c:pt idx="18">
                  <c:v>3.1E-2</c:v>
                </c:pt>
                <c:pt idx="19">
                  <c:v>3.1300000000000001E-2</c:v>
                </c:pt>
                <c:pt idx="20">
                  <c:v>3.15E-2</c:v>
                </c:pt>
                <c:pt idx="21">
                  <c:v>3.1699999999999999E-2</c:v>
                </c:pt>
                <c:pt idx="22">
                  <c:v>3.1899999999999998E-2</c:v>
                </c:pt>
                <c:pt idx="23">
                  <c:v>3.2099999999999997E-2</c:v>
                </c:pt>
                <c:pt idx="24">
                  <c:v>3.2300000000000002E-2</c:v>
                </c:pt>
                <c:pt idx="25">
                  <c:v>3.2500000000000001E-2</c:v>
                </c:pt>
                <c:pt idx="26">
                  <c:v>3.2800000000000003E-2</c:v>
                </c:pt>
                <c:pt idx="27">
                  <c:v>3.3099999999999997E-2</c:v>
                </c:pt>
                <c:pt idx="28">
                  <c:v>3.3500000000000002E-2</c:v>
                </c:pt>
                <c:pt idx="29">
                  <c:v>3.39E-2</c:v>
                </c:pt>
                <c:pt idx="30">
                  <c:v>3.44E-2</c:v>
                </c:pt>
                <c:pt idx="31">
                  <c:v>3.5099999999999999E-2</c:v>
                </c:pt>
                <c:pt idx="32">
                  <c:v>3.5799999999999998E-2</c:v>
                </c:pt>
                <c:pt idx="33">
                  <c:v>3.6499999999999998E-2</c:v>
                </c:pt>
                <c:pt idx="34">
                  <c:v>3.73E-2</c:v>
                </c:pt>
                <c:pt idx="35">
                  <c:v>3.8199999999999998E-2</c:v>
                </c:pt>
                <c:pt idx="36">
                  <c:v>3.9E-2</c:v>
                </c:pt>
                <c:pt idx="37">
                  <c:v>3.9899999999999998E-2</c:v>
                </c:pt>
                <c:pt idx="38">
                  <c:v>4.0800000000000003E-2</c:v>
                </c:pt>
                <c:pt idx="39">
                  <c:v>4.1700000000000001E-2</c:v>
                </c:pt>
                <c:pt idx="40">
                  <c:v>4.2700000000000002E-2</c:v>
                </c:pt>
                <c:pt idx="41">
                  <c:v>4.36E-2</c:v>
                </c:pt>
                <c:pt idx="42">
                  <c:v>4.4600000000000001E-2</c:v>
                </c:pt>
                <c:pt idx="43">
                  <c:v>4.5600000000000002E-2</c:v>
                </c:pt>
                <c:pt idx="44">
                  <c:v>4.6699999999999998E-2</c:v>
                </c:pt>
                <c:pt idx="45">
                  <c:v>4.7699999999999999E-2</c:v>
                </c:pt>
                <c:pt idx="46">
                  <c:v>4.8800000000000003E-2</c:v>
                </c:pt>
                <c:pt idx="47">
                  <c:v>4.99E-2</c:v>
                </c:pt>
                <c:pt idx="48">
                  <c:v>5.0999999999999997E-2</c:v>
                </c:pt>
                <c:pt idx="49">
                  <c:v>5.2200000000000003E-2</c:v>
                </c:pt>
                <c:pt idx="50">
                  <c:v>5.3400000000000003E-2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86-1546-B607-1912F64F22D7}"/>
            </c:ext>
          </c:extLst>
        </c:ser>
        <c:ser>
          <c:idx val="3"/>
          <c:order val="3"/>
          <c:tx>
            <c:strRef>
              <c:f>'aver11 '!$N$1</c:f>
              <c:strCache>
                <c:ptCount val="1"/>
                <c:pt idx="0">
                  <c:v>Nobel Wiind</c:v>
                </c:pt>
              </c:strCache>
            </c:strRef>
          </c:tx>
          <c:spPr>
            <a:ln w="381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Westdiep!$G$61:$G$125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</c:numCache>
            </c:numRef>
          </c:cat>
          <c:val>
            <c:numRef>
              <c:f>'aver11 '!$O$2:$O$52</c:f>
              <c:numCache>
                <c:formatCode>0.0000</c:formatCode>
                <c:ptCount val="51"/>
                <c:pt idx="0">
                  <c:v>1.77E-2</c:v>
                </c:pt>
                <c:pt idx="1">
                  <c:v>1.9E-2</c:v>
                </c:pt>
                <c:pt idx="2">
                  <c:v>0.02</c:v>
                </c:pt>
                <c:pt idx="3">
                  <c:v>2.0899999999999998E-2</c:v>
                </c:pt>
                <c:pt idx="4">
                  <c:v>2.18E-2</c:v>
                </c:pt>
                <c:pt idx="5">
                  <c:v>2.2700000000000001E-2</c:v>
                </c:pt>
                <c:pt idx="6">
                  <c:v>2.3599999999999999E-2</c:v>
                </c:pt>
                <c:pt idx="7">
                  <c:v>2.4500000000000001E-2</c:v>
                </c:pt>
                <c:pt idx="8">
                  <c:v>2.5399999999999999E-2</c:v>
                </c:pt>
                <c:pt idx="9">
                  <c:v>2.63E-2</c:v>
                </c:pt>
                <c:pt idx="10">
                  <c:v>2.7199999999999998E-2</c:v>
                </c:pt>
                <c:pt idx="11">
                  <c:v>2.81E-2</c:v>
                </c:pt>
                <c:pt idx="12">
                  <c:v>2.9000000000000001E-2</c:v>
                </c:pt>
                <c:pt idx="13">
                  <c:v>2.98E-2</c:v>
                </c:pt>
                <c:pt idx="14">
                  <c:v>3.0499999999999999E-2</c:v>
                </c:pt>
                <c:pt idx="15">
                  <c:v>3.1E-2</c:v>
                </c:pt>
                <c:pt idx="16">
                  <c:v>3.1300000000000001E-2</c:v>
                </c:pt>
                <c:pt idx="17">
                  <c:v>3.1600000000000003E-2</c:v>
                </c:pt>
                <c:pt idx="18">
                  <c:v>3.1899999999999998E-2</c:v>
                </c:pt>
                <c:pt idx="19">
                  <c:v>3.2099999999999997E-2</c:v>
                </c:pt>
                <c:pt idx="20">
                  <c:v>3.2399999999999998E-2</c:v>
                </c:pt>
                <c:pt idx="21">
                  <c:v>3.27E-2</c:v>
                </c:pt>
                <c:pt idx="22">
                  <c:v>3.3000000000000002E-2</c:v>
                </c:pt>
                <c:pt idx="23">
                  <c:v>3.3399999999999999E-2</c:v>
                </c:pt>
                <c:pt idx="24">
                  <c:v>3.39E-2</c:v>
                </c:pt>
                <c:pt idx="25">
                  <c:v>3.44E-2</c:v>
                </c:pt>
                <c:pt idx="26">
                  <c:v>3.5099999999999999E-2</c:v>
                </c:pt>
                <c:pt idx="27">
                  <c:v>3.5900000000000001E-2</c:v>
                </c:pt>
                <c:pt idx="28">
                  <c:v>3.6799999999999999E-2</c:v>
                </c:pt>
                <c:pt idx="29">
                  <c:v>3.7699999999999997E-2</c:v>
                </c:pt>
                <c:pt idx="30">
                  <c:v>3.8699999999999998E-2</c:v>
                </c:pt>
                <c:pt idx="31">
                  <c:v>3.9699999999999999E-2</c:v>
                </c:pt>
                <c:pt idx="32">
                  <c:v>4.0800000000000003E-2</c:v>
                </c:pt>
                <c:pt idx="33">
                  <c:v>4.1799999999999997E-2</c:v>
                </c:pt>
                <c:pt idx="34">
                  <c:v>4.2900000000000001E-2</c:v>
                </c:pt>
                <c:pt idx="35">
                  <c:v>4.41E-2</c:v>
                </c:pt>
                <c:pt idx="36">
                  <c:v>4.5199999999999997E-2</c:v>
                </c:pt>
                <c:pt idx="37">
                  <c:v>4.6399999999999997E-2</c:v>
                </c:pt>
                <c:pt idx="38">
                  <c:v>4.7600000000000003E-2</c:v>
                </c:pt>
                <c:pt idx="39">
                  <c:v>4.8899999999999999E-2</c:v>
                </c:pt>
                <c:pt idx="40">
                  <c:v>5.0200000000000002E-2</c:v>
                </c:pt>
                <c:pt idx="41">
                  <c:v>5.1499999999999997E-2</c:v>
                </c:pt>
                <c:pt idx="42">
                  <c:v>5.2900000000000003E-2</c:v>
                </c:pt>
                <c:pt idx="43">
                  <c:v>5.4199999999999998E-2</c:v>
                </c:pt>
                <c:pt idx="44">
                  <c:v>5.57E-2</c:v>
                </c:pt>
                <c:pt idx="45">
                  <c:v>5.7099999999999998E-2</c:v>
                </c:pt>
                <c:pt idx="46">
                  <c:v>5.8599999999999999E-2</c:v>
                </c:pt>
                <c:pt idx="47">
                  <c:v>6.0199999999999997E-2</c:v>
                </c:pt>
                <c:pt idx="48">
                  <c:v>6.1800000000000001E-2</c:v>
                </c:pt>
                <c:pt idx="49">
                  <c:v>6.3399999999999998E-2</c:v>
                </c:pt>
                <c:pt idx="50">
                  <c:v>6.5000000000000002E-2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86-1546-B607-1912F64F2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044768"/>
        <c:axId val="1469426928"/>
      </c:lineChart>
      <c:catAx>
        <c:axId val="147404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 since release                   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69426928"/>
        <c:crosses val="autoZero"/>
        <c:auto val="1"/>
        <c:lblAlgn val="ctr"/>
        <c:lblOffset val="100"/>
        <c:tickLblSkip val="5"/>
        <c:noMultiLvlLbl val="0"/>
      </c:catAx>
      <c:valAx>
        <c:axId val="14694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Energy</a:t>
                </a:r>
                <a:r>
                  <a:rPr lang="en-GB" baseline="0"/>
                  <a:t> Density ESTIMATION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740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'2nd spwning'!$C$2:$C$28</c:f>
              <c:numCache>
                <c:formatCode>0.0000</c:formatCode>
                <c:ptCount val="27"/>
                <c:pt idx="0">
                  <c:v>1.77E-2</c:v>
                </c:pt>
                <c:pt idx="1">
                  <c:v>1.9099999999999999E-2</c:v>
                </c:pt>
                <c:pt idx="2">
                  <c:v>0.02</c:v>
                </c:pt>
                <c:pt idx="3">
                  <c:v>2.0799999999999999E-2</c:v>
                </c:pt>
                <c:pt idx="4">
                  <c:v>2.1600000000000001E-2</c:v>
                </c:pt>
                <c:pt idx="5">
                  <c:v>2.23E-2</c:v>
                </c:pt>
                <c:pt idx="6">
                  <c:v>2.3099999999999999E-2</c:v>
                </c:pt>
                <c:pt idx="7">
                  <c:v>2.3800000000000002E-2</c:v>
                </c:pt>
                <c:pt idx="8">
                  <c:v>2.46E-2</c:v>
                </c:pt>
                <c:pt idx="9">
                  <c:v>2.5399999999999999E-2</c:v>
                </c:pt>
                <c:pt idx="10">
                  <c:v>2.6200000000000001E-2</c:v>
                </c:pt>
                <c:pt idx="11">
                  <c:v>2.7E-2</c:v>
                </c:pt>
                <c:pt idx="12">
                  <c:v>2.7699999999999999E-2</c:v>
                </c:pt>
                <c:pt idx="13">
                  <c:v>2.8400000000000002E-2</c:v>
                </c:pt>
                <c:pt idx="14">
                  <c:v>2.9000000000000001E-2</c:v>
                </c:pt>
                <c:pt idx="15">
                  <c:v>2.9499999999999998E-2</c:v>
                </c:pt>
                <c:pt idx="16">
                  <c:v>0.03</c:v>
                </c:pt>
                <c:pt idx="17">
                  <c:v>3.0200000000000001E-2</c:v>
                </c:pt>
                <c:pt idx="18">
                  <c:v>3.0499999999999999E-2</c:v>
                </c:pt>
                <c:pt idx="19">
                  <c:v>3.0599999999999999E-2</c:v>
                </c:pt>
                <c:pt idx="20">
                  <c:v>3.0800000000000001E-2</c:v>
                </c:pt>
                <c:pt idx="21">
                  <c:v>3.09E-2</c:v>
                </c:pt>
                <c:pt idx="22">
                  <c:v>3.1E-2</c:v>
                </c:pt>
                <c:pt idx="23">
                  <c:v>3.1099999999999999E-2</c:v>
                </c:pt>
                <c:pt idx="24">
                  <c:v>3.1300000000000001E-2</c:v>
                </c:pt>
                <c:pt idx="25">
                  <c:v>3.1399999999999997E-2</c:v>
                </c:pt>
                <c:pt idx="26">
                  <c:v>3.15E-2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6A-BE4C-BF7F-1BA4DC1C8D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'2nd spwning'!$E$2:$E$28</c:f>
              <c:numCache>
                <c:formatCode>0.0000</c:formatCode>
                <c:ptCount val="27"/>
                <c:pt idx="0">
                  <c:v>1.77E-2</c:v>
                </c:pt>
                <c:pt idx="1">
                  <c:v>1.9099999999999999E-2</c:v>
                </c:pt>
                <c:pt idx="2">
                  <c:v>2.01E-2</c:v>
                </c:pt>
                <c:pt idx="3">
                  <c:v>2.12E-2</c:v>
                </c:pt>
                <c:pt idx="4">
                  <c:v>2.2200000000000001E-2</c:v>
                </c:pt>
                <c:pt idx="5">
                  <c:v>2.3199999999999998E-2</c:v>
                </c:pt>
                <c:pt idx="6">
                  <c:v>2.41E-2</c:v>
                </c:pt>
                <c:pt idx="7">
                  <c:v>2.5100000000000001E-2</c:v>
                </c:pt>
                <c:pt idx="8">
                  <c:v>2.6100000000000002E-2</c:v>
                </c:pt>
                <c:pt idx="9">
                  <c:v>2.7E-2</c:v>
                </c:pt>
                <c:pt idx="10">
                  <c:v>2.8000000000000001E-2</c:v>
                </c:pt>
                <c:pt idx="11">
                  <c:v>2.8899999999999999E-2</c:v>
                </c:pt>
                <c:pt idx="12">
                  <c:v>2.98E-2</c:v>
                </c:pt>
                <c:pt idx="13">
                  <c:v>3.0499999999999999E-2</c:v>
                </c:pt>
                <c:pt idx="14">
                  <c:v>3.1E-2</c:v>
                </c:pt>
                <c:pt idx="15">
                  <c:v>3.1300000000000001E-2</c:v>
                </c:pt>
                <c:pt idx="16">
                  <c:v>3.1600000000000003E-2</c:v>
                </c:pt>
                <c:pt idx="17">
                  <c:v>3.1800000000000002E-2</c:v>
                </c:pt>
                <c:pt idx="18">
                  <c:v>3.2099999999999997E-2</c:v>
                </c:pt>
                <c:pt idx="19">
                  <c:v>3.2300000000000002E-2</c:v>
                </c:pt>
                <c:pt idx="20">
                  <c:v>3.2599999999999997E-2</c:v>
                </c:pt>
                <c:pt idx="21">
                  <c:v>3.2899999999999999E-2</c:v>
                </c:pt>
                <c:pt idx="22">
                  <c:v>3.3399999999999999E-2</c:v>
                </c:pt>
                <c:pt idx="23">
                  <c:v>3.39E-2</c:v>
                </c:pt>
                <c:pt idx="24">
                  <c:v>3.4500000000000003E-2</c:v>
                </c:pt>
                <c:pt idx="25">
                  <c:v>3.5200000000000002E-2</c:v>
                </c:pt>
                <c:pt idx="26">
                  <c:v>3.5999999999999997E-2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6A-BE4C-BF7F-1BA4DC1C8D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'2nd spwning'!$G$2:$G$28</c:f>
              <c:numCache>
                <c:formatCode>0.0000</c:formatCode>
                <c:ptCount val="27"/>
                <c:pt idx="0">
                  <c:v>1.77E-2</c:v>
                </c:pt>
                <c:pt idx="1">
                  <c:v>1.9E-2</c:v>
                </c:pt>
                <c:pt idx="2">
                  <c:v>0.02</c:v>
                </c:pt>
                <c:pt idx="3">
                  <c:v>2.0899999999999998E-2</c:v>
                </c:pt>
                <c:pt idx="4">
                  <c:v>2.1700000000000001E-2</c:v>
                </c:pt>
                <c:pt idx="5">
                  <c:v>2.2599999999999999E-2</c:v>
                </c:pt>
                <c:pt idx="6">
                  <c:v>2.35E-2</c:v>
                </c:pt>
                <c:pt idx="7">
                  <c:v>2.4299999999999999E-2</c:v>
                </c:pt>
                <c:pt idx="8">
                  <c:v>2.52E-2</c:v>
                </c:pt>
                <c:pt idx="9">
                  <c:v>2.6100000000000002E-2</c:v>
                </c:pt>
                <c:pt idx="10">
                  <c:v>2.7E-2</c:v>
                </c:pt>
                <c:pt idx="11">
                  <c:v>2.7799999999999998E-2</c:v>
                </c:pt>
                <c:pt idx="12">
                  <c:v>2.86E-2</c:v>
                </c:pt>
                <c:pt idx="13">
                  <c:v>2.9399999999999999E-2</c:v>
                </c:pt>
                <c:pt idx="14">
                  <c:v>3.0099999999999998E-2</c:v>
                </c:pt>
                <c:pt idx="15">
                  <c:v>3.0499999999999999E-2</c:v>
                </c:pt>
                <c:pt idx="16">
                  <c:v>3.0800000000000001E-2</c:v>
                </c:pt>
                <c:pt idx="17">
                  <c:v>3.1099999999999999E-2</c:v>
                </c:pt>
                <c:pt idx="18">
                  <c:v>3.1300000000000001E-2</c:v>
                </c:pt>
                <c:pt idx="19">
                  <c:v>3.15E-2</c:v>
                </c:pt>
                <c:pt idx="20">
                  <c:v>3.1699999999999999E-2</c:v>
                </c:pt>
                <c:pt idx="21">
                  <c:v>3.1899999999999998E-2</c:v>
                </c:pt>
                <c:pt idx="22">
                  <c:v>3.2099999999999997E-2</c:v>
                </c:pt>
                <c:pt idx="23">
                  <c:v>3.2300000000000002E-2</c:v>
                </c:pt>
                <c:pt idx="24">
                  <c:v>3.2599999999999997E-2</c:v>
                </c:pt>
                <c:pt idx="25">
                  <c:v>3.2899999999999999E-2</c:v>
                </c:pt>
                <c:pt idx="26">
                  <c:v>3.3300000000000003E-2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6A-BE4C-BF7F-1BA4DC1C8DB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'2nd spwning'!$I$2:$I$28</c:f>
              <c:numCache>
                <c:formatCode>0.0000</c:formatCode>
                <c:ptCount val="27"/>
                <c:pt idx="0">
                  <c:v>1.7717407352724052E-2</c:v>
                </c:pt>
                <c:pt idx="1">
                  <c:v>1.9029687185081828E-2</c:v>
                </c:pt>
                <c:pt idx="2">
                  <c:v>2.0025603010226257E-2</c:v>
                </c:pt>
                <c:pt idx="3">
                  <c:v>2.097317349059287E-2</c:v>
                </c:pt>
                <c:pt idx="4">
                  <c:v>2.1903006217326909E-2</c:v>
                </c:pt>
                <c:pt idx="5">
                  <c:v>2.2820522896239186E-2</c:v>
                </c:pt>
                <c:pt idx="6">
                  <c:v>2.3734117198221136E-2</c:v>
                </c:pt>
                <c:pt idx="7">
                  <c:v>2.46538998168742E-2</c:v>
                </c:pt>
                <c:pt idx="8">
                  <c:v>2.5584620115289804E-2</c:v>
                </c:pt>
                <c:pt idx="9">
                  <c:v>2.6520415482768143E-2</c:v>
                </c:pt>
                <c:pt idx="10">
                  <c:v>2.7440434793269113E-2</c:v>
                </c:pt>
                <c:pt idx="11">
                  <c:v>2.8338042533295745E-2</c:v>
                </c:pt>
                <c:pt idx="12">
                  <c:v>2.9224803404007307E-2</c:v>
                </c:pt>
                <c:pt idx="13">
                  <c:v>2.9989927644696445E-2</c:v>
                </c:pt>
                <c:pt idx="14">
                  <c:v>3.0569471422775465E-2</c:v>
                </c:pt>
                <c:pt idx="15">
                  <c:v>3.0985847345208921E-2</c:v>
                </c:pt>
                <c:pt idx="16">
                  <c:v>3.1294500742906087E-2</c:v>
                </c:pt>
                <c:pt idx="17">
                  <c:v>3.1547934044821098E-2</c:v>
                </c:pt>
                <c:pt idx="18">
                  <c:v>3.1783710776878742E-2</c:v>
                </c:pt>
                <c:pt idx="19">
                  <c:v>3.2022951677000866E-2</c:v>
                </c:pt>
                <c:pt idx="20">
                  <c:v>3.2280171614770634E-2</c:v>
                </c:pt>
                <c:pt idx="21">
                  <c:v>3.2564699397738539E-2</c:v>
                </c:pt>
                <c:pt idx="22">
                  <c:v>3.2888623078916809E-2</c:v>
                </c:pt>
                <c:pt idx="23">
                  <c:v>3.3264381790640667E-2</c:v>
                </c:pt>
                <c:pt idx="24">
                  <c:v>3.3706538536565377E-2</c:v>
                </c:pt>
                <c:pt idx="25">
                  <c:v>3.4239022666999935E-2</c:v>
                </c:pt>
                <c:pt idx="26">
                  <c:v>3.4892903490145719E-2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6A-BE4C-BF7F-1BA4DC1C8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540831"/>
        <c:axId val="406535743"/>
      </c:lineChart>
      <c:catAx>
        <c:axId val="406540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06535743"/>
        <c:crosses val="autoZero"/>
        <c:auto val="1"/>
        <c:lblAlgn val="ctr"/>
        <c:lblOffset val="100"/>
        <c:noMultiLvlLbl val="0"/>
      </c:catAx>
      <c:valAx>
        <c:axId val="40653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0654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'2nd spwning'!$B$2:$B$28</c:f>
              <c:numCache>
                <c:formatCode>0.0000</c:formatCode>
                <c:ptCount val="27"/>
                <c:pt idx="0">
                  <c:v>1</c:v>
                </c:pt>
                <c:pt idx="1">
                  <c:v>0.60399999999999998</c:v>
                </c:pt>
                <c:pt idx="2">
                  <c:v>0.53400000000000003</c:v>
                </c:pt>
                <c:pt idx="3">
                  <c:v>0.498</c:v>
                </c:pt>
                <c:pt idx="4">
                  <c:v>0.47799999999999998</c:v>
                </c:pt>
                <c:pt idx="5">
                  <c:v>0.47099999999999997</c:v>
                </c:pt>
                <c:pt idx="6">
                  <c:v>0.48799999999999999</c:v>
                </c:pt>
                <c:pt idx="7">
                  <c:v>0.498</c:v>
                </c:pt>
                <c:pt idx="8">
                  <c:v>0.499</c:v>
                </c:pt>
                <c:pt idx="9">
                  <c:v>0.50600000000000001</c:v>
                </c:pt>
                <c:pt idx="10">
                  <c:v>0.49099999999999999</c:v>
                </c:pt>
                <c:pt idx="11">
                  <c:v>0.45200000000000001</c:v>
                </c:pt>
                <c:pt idx="12">
                  <c:v>0.42399999999999999</c:v>
                </c:pt>
                <c:pt idx="13">
                  <c:v>0.40600000000000003</c:v>
                </c:pt>
                <c:pt idx="14">
                  <c:v>0.33200000000000002</c:v>
                </c:pt>
                <c:pt idx="15">
                  <c:v>0.246</c:v>
                </c:pt>
                <c:pt idx="16">
                  <c:v>0.17699999999999999</c:v>
                </c:pt>
                <c:pt idx="17">
                  <c:v>0.13100000000000001</c:v>
                </c:pt>
                <c:pt idx="18">
                  <c:v>0.10299999999999999</c:v>
                </c:pt>
                <c:pt idx="19">
                  <c:v>8.7999999999999995E-2</c:v>
                </c:pt>
                <c:pt idx="20">
                  <c:v>7.4999999999999997E-2</c:v>
                </c:pt>
                <c:pt idx="21">
                  <c:v>6.7000000000000004E-2</c:v>
                </c:pt>
                <c:pt idx="22">
                  <c:v>6.2E-2</c:v>
                </c:pt>
                <c:pt idx="23">
                  <c:v>6.2E-2</c:v>
                </c:pt>
                <c:pt idx="24">
                  <c:v>6.4000000000000001E-2</c:v>
                </c:pt>
                <c:pt idx="25">
                  <c:v>6.7000000000000004E-2</c:v>
                </c:pt>
                <c:pt idx="26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92-6A43-9E53-FC25EAB8048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'2nd spwning'!$D$2:$D$28</c:f>
              <c:numCache>
                <c:formatCode>0.000</c:formatCode>
                <c:ptCount val="27"/>
                <c:pt idx="0">
                  <c:v>1</c:v>
                </c:pt>
                <c:pt idx="1">
                  <c:v>0.73699999999999999</c:v>
                </c:pt>
                <c:pt idx="2">
                  <c:v>0.7</c:v>
                </c:pt>
                <c:pt idx="3">
                  <c:v>0.68</c:v>
                </c:pt>
                <c:pt idx="4">
                  <c:v>0.67</c:v>
                </c:pt>
                <c:pt idx="5">
                  <c:v>0.65900000000000003</c:v>
                </c:pt>
                <c:pt idx="6">
                  <c:v>0.64400000000000002</c:v>
                </c:pt>
                <c:pt idx="7">
                  <c:v>0.64200000000000002</c:v>
                </c:pt>
                <c:pt idx="8">
                  <c:v>0.64200000000000002</c:v>
                </c:pt>
                <c:pt idx="9">
                  <c:v>0.64400000000000002</c:v>
                </c:pt>
                <c:pt idx="10">
                  <c:v>0.63600000000000001</c:v>
                </c:pt>
                <c:pt idx="11">
                  <c:v>0.58599999999999997</c:v>
                </c:pt>
                <c:pt idx="12">
                  <c:v>0.433</c:v>
                </c:pt>
                <c:pt idx="13">
                  <c:v>0.29499999999999998</c:v>
                </c:pt>
                <c:pt idx="14">
                  <c:v>0.20699999999999999</c:v>
                </c:pt>
                <c:pt idx="15">
                  <c:v>0.161</c:v>
                </c:pt>
                <c:pt idx="16">
                  <c:v>0.14099999999999999</c:v>
                </c:pt>
                <c:pt idx="17">
                  <c:v>0.13900000000000001</c:v>
                </c:pt>
                <c:pt idx="18">
                  <c:v>0.14699999999999999</c:v>
                </c:pt>
                <c:pt idx="19">
                  <c:v>0.16900000000000001</c:v>
                </c:pt>
                <c:pt idx="20">
                  <c:v>0.21</c:v>
                </c:pt>
                <c:pt idx="21">
                  <c:v>0.26600000000000001</c:v>
                </c:pt>
                <c:pt idx="22">
                  <c:v>0.30599999999999999</c:v>
                </c:pt>
                <c:pt idx="23">
                  <c:v>0.36699999999999999</c:v>
                </c:pt>
                <c:pt idx="24">
                  <c:v>0.45400000000000001</c:v>
                </c:pt>
                <c:pt idx="25">
                  <c:v>0.49199999999999999</c:v>
                </c:pt>
                <c:pt idx="26">
                  <c:v>0.50800000000000001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92-6A43-9E53-FC25EAB8048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'2nd spwning'!$F$2:$F$28</c:f>
              <c:numCache>
                <c:formatCode>0.000</c:formatCode>
                <c:ptCount val="27"/>
                <c:pt idx="0">
                  <c:v>1</c:v>
                </c:pt>
                <c:pt idx="1">
                  <c:v>0.65500000000000003</c:v>
                </c:pt>
                <c:pt idx="2">
                  <c:v>0.60399999999999998</c:v>
                </c:pt>
                <c:pt idx="3">
                  <c:v>0.59099999999999997</c:v>
                </c:pt>
                <c:pt idx="4">
                  <c:v>0.58799999999999997</c:v>
                </c:pt>
                <c:pt idx="5">
                  <c:v>0.58299999999999996</c:v>
                </c:pt>
                <c:pt idx="6">
                  <c:v>0.58399999999999996</c:v>
                </c:pt>
                <c:pt idx="7">
                  <c:v>0.58899999999999997</c:v>
                </c:pt>
                <c:pt idx="8">
                  <c:v>0.59</c:v>
                </c:pt>
                <c:pt idx="9">
                  <c:v>0.58799999999999997</c:v>
                </c:pt>
                <c:pt idx="10">
                  <c:v>0.57699999999999996</c:v>
                </c:pt>
                <c:pt idx="11">
                  <c:v>0.55300000000000005</c:v>
                </c:pt>
                <c:pt idx="12">
                  <c:v>0.51900000000000002</c:v>
                </c:pt>
                <c:pt idx="13">
                  <c:v>0.40300000000000002</c:v>
                </c:pt>
                <c:pt idx="14">
                  <c:v>0.28799999999999998</c:v>
                </c:pt>
                <c:pt idx="15">
                  <c:v>0.20399999999999999</c:v>
                </c:pt>
                <c:pt idx="16">
                  <c:v>0.152</c:v>
                </c:pt>
                <c:pt idx="17">
                  <c:v>0.124</c:v>
                </c:pt>
                <c:pt idx="18">
                  <c:v>0.112</c:v>
                </c:pt>
                <c:pt idx="19">
                  <c:v>0.112</c:v>
                </c:pt>
                <c:pt idx="20">
                  <c:v>0.11700000000000001</c:v>
                </c:pt>
                <c:pt idx="21">
                  <c:v>0.126</c:v>
                </c:pt>
                <c:pt idx="22">
                  <c:v>0.13900000000000001</c:v>
                </c:pt>
                <c:pt idx="23">
                  <c:v>0.157</c:v>
                </c:pt>
                <c:pt idx="24">
                  <c:v>0.182</c:v>
                </c:pt>
                <c:pt idx="25">
                  <c:v>0.21299999999999999</c:v>
                </c:pt>
                <c:pt idx="26">
                  <c:v>0.254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92-6A43-9E53-FC25EAB8048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'2nd spwning'!$H$2:$H$28</c:f>
              <c:numCache>
                <c:formatCode>0.000</c:formatCode>
                <c:ptCount val="27"/>
                <c:pt idx="0">
                  <c:v>1</c:v>
                </c:pt>
                <c:pt idx="1">
                  <c:v>0.69533325492229237</c:v>
                </c:pt>
                <c:pt idx="2">
                  <c:v>0.65291885949944251</c:v>
                </c:pt>
                <c:pt idx="3">
                  <c:v>0.63812908880981212</c:v>
                </c:pt>
                <c:pt idx="4">
                  <c:v>0.62833651427994563</c:v>
                </c:pt>
                <c:pt idx="5">
                  <c:v>0.62812280164380696</c:v>
                </c:pt>
                <c:pt idx="6">
                  <c:v>0.63156824367118236</c:v>
                </c:pt>
                <c:pt idx="7">
                  <c:v>0.63822309508725372</c:v>
                </c:pt>
                <c:pt idx="8">
                  <c:v>0.63733851147128695</c:v>
                </c:pt>
                <c:pt idx="9">
                  <c:v>0.62770513572638176</c:v>
                </c:pt>
                <c:pt idx="10">
                  <c:v>0.61504479570668591</c:v>
                </c:pt>
                <c:pt idx="11">
                  <c:v>0.60478444111130003</c:v>
                </c:pt>
                <c:pt idx="12">
                  <c:v>0.50853463625517348</c:v>
                </c:pt>
                <c:pt idx="13">
                  <c:v>0.3705799759603231</c:v>
                </c:pt>
                <c:pt idx="14">
                  <c:v>0.2589934002080797</c:v>
                </c:pt>
                <c:pt idx="15">
                  <c:v>0.1892168248387415</c:v>
                </c:pt>
                <c:pt idx="16">
                  <c:v>0.15390873821926843</c:v>
                </c:pt>
                <c:pt idx="17">
                  <c:v>0.1409685306321424</c:v>
                </c:pt>
                <c:pt idx="18">
                  <c:v>0.1423434177133093</c:v>
                </c:pt>
                <c:pt idx="19">
                  <c:v>0.15140988289058505</c:v>
                </c:pt>
                <c:pt idx="20">
                  <c:v>0.16789927587374501</c:v>
                </c:pt>
                <c:pt idx="21">
                  <c:v>0.19202915978410168</c:v>
                </c:pt>
                <c:pt idx="22">
                  <c:v>0.2241395630306286</c:v>
                </c:pt>
                <c:pt idx="23">
                  <c:v>0.26817574504203939</c:v>
                </c:pt>
                <c:pt idx="24">
                  <c:v>0.32865730761462458</c:v>
                </c:pt>
                <c:pt idx="25">
                  <c:v>0.41174345842105392</c:v>
                </c:pt>
                <c:pt idx="26">
                  <c:v>0.47272255442224398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92-6A43-9E53-FC25EAB80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430319"/>
        <c:axId val="489481471"/>
      </c:lineChart>
      <c:catAx>
        <c:axId val="489430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89481471"/>
        <c:crosses val="autoZero"/>
        <c:auto val="1"/>
        <c:lblAlgn val="ctr"/>
        <c:lblOffset val="100"/>
        <c:noMultiLvlLbl val="0"/>
      </c:catAx>
      <c:valAx>
        <c:axId val="48948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8943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60000" spcFirstLastPara="1" vertOverflow="ellipsis" wrap="square" anchor="t" anchorCtr="0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400"/>
              <a:t>Length growth at second spawning time in 2007</a:t>
            </a:r>
          </a:p>
        </c:rich>
      </c:tx>
      <c:overlay val="0"/>
      <c:spPr>
        <a:noFill/>
        <a:ln>
          <a:noFill/>
        </a:ln>
        <a:effectLst/>
      </c:spPr>
      <c:txPr>
        <a:bodyPr rot="60000" spcFirstLastPara="1" vertOverflow="ellipsis" wrap="square" anchor="t" anchorCtr="0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Westdiep!$H$60</c:f>
              <c:strCache>
                <c:ptCount val="1"/>
                <c:pt idx="0">
                  <c:v>Westdiep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Westdiep!$G$61:$G$105</c:f>
              <c:numCache>
                <c:formatCode>General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</c:numCache>
            </c:numRef>
          </c:cat>
          <c:val>
            <c:numRef>
              <c:f>'2nd spwning'!$C$2:$C$28</c:f>
              <c:numCache>
                <c:formatCode>0.0000</c:formatCode>
                <c:ptCount val="27"/>
                <c:pt idx="0">
                  <c:v>1.77E-2</c:v>
                </c:pt>
                <c:pt idx="1">
                  <c:v>1.9099999999999999E-2</c:v>
                </c:pt>
                <c:pt idx="2">
                  <c:v>0.02</c:v>
                </c:pt>
                <c:pt idx="3">
                  <c:v>2.0799999999999999E-2</c:v>
                </c:pt>
                <c:pt idx="4">
                  <c:v>2.1600000000000001E-2</c:v>
                </c:pt>
                <c:pt idx="5">
                  <c:v>2.23E-2</c:v>
                </c:pt>
                <c:pt idx="6">
                  <c:v>2.3099999999999999E-2</c:v>
                </c:pt>
                <c:pt idx="7">
                  <c:v>2.3800000000000002E-2</c:v>
                </c:pt>
                <c:pt idx="8">
                  <c:v>2.46E-2</c:v>
                </c:pt>
                <c:pt idx="9">
                  <c:v>2.5399999999999999E-2</c:v>
                </c:pt>
                <c:pt idx="10">
                  <c:v>2.6200000000000001E-2</c:v>
                </c:pt>
                <c:pt idx="11">
                  <c:v>2.7E-2</c:v>
                </c:pt>
                <c:pt idx="12">
                  <c:v>2.7699999999999999E-2</c:v>
                </c:pt>
                <c:pt idx="13">
                  <c:v>2.8400000000000002E-2</c:v>
                </c:pt>
                <c:pt idx="14">
                  <c:v>2.9000000000000001E-2</c:v>
                </c:pt>
                <c:pt idx="15">
                  <c:v>2.9499999999999998E-2</c:v>
                </c:pt>
                <c:pt idx="16">
                  <c:v>0.03</c:v>
                </c:pt>
                <c:pt idx="17">
                  <c:v>3.0200000000000001E-2</c:v>
                </c:pt>
                <c:pt idx="18">
                  <c:v>3.0499999999999999E-2</c:v>
                </c:pt>
                <c:pt idx="19">
                  <c:v>3.0599999999999999E-2</c:v>
                </c:pt>
                <c:pt idx="20">
                  <c:v>3.0800000000000001E-2</c:v>
                </c:pt>
                <c:pt idx="21">
                  <c:v>3.09E-2</c:v>
                </c:pt>
                <c:pt idx="22">
                  <c:v>3.1E-2</c:v>
                </c:pt>
                <c:pt idx="23">
                  <c:v>3.1099999999999999E-2</c:v>
                </c:pt>
                <c:pt idx="24">
                  <c:v>3.1300000000000001E-2</c:v>
                </c:pt>
                <c:pt idx="25">
                  <c:v>3.1399999999999997E-2</c:v>
                </c:pt>
                <c:pt idx="26">
                  <c:v>3.15E-2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05-9346-8563-D2248AFA9A4E}"/>
            </c:ext>
          </c:extLst>
        </c:ser>
        <c:ser>
          <c:idx val="5"/>
          <c:order val="1"/>
          <c:tx>
            <c:strRef>
              <c:f>Edulis!$H$60</c:f>
              <c:strCache>
                <c:ptCount val="1"/>
                <c:pt idx="0">
                  <c:v>Edulis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Westdiep!$G$61:$G$105</c:f>
              <c:numCache>
                <c:formatCode>General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</c:numCache>
            </c:numRef>
          </c:cat>
          <c:val>
            <c:numRef>
              <c:f>'2nd spwning'!$E$2:$E$28</c:f>
              <c:numCache>
                <c:formatCode>0.0000</c:formatCode>
                <c:ptCount val="27"/>
                <c:pt idx="0">
                  <c:v>1.77E-2</c:v>
                </c:pt>
                <c:pt idx="1">
                  <c:v>1.9099999999999999E-2</c:v>
                </c:pt>
                <c:pt idx="2">
                  <c:v>2.01E-2</c:v>
                </c:pt>
                <c:pt idx="3">
                  <c:v>2.12E-2</c:v>
                </c:pt>
                <c:pt idx="4">
                  <c:v>2.2200000000000001E-2</c:v>
                </c:pt>
                <c:pt idx="5">
                  <c:v>2.3199999999999998E-2</c:v>
                </c:pt>
                <c:pt idx="6">
                  <c:v>2.41E-2</c:v>
                </c:pt>
                <c:pt idx="7">
                  <c:v>2.5100000000000001E-2</c:v>
                </c:pt>
                <c:pt idx="8">
                  <c:v>2.6100000000000002E-2</c:v>
                </c:pt>
                <c:pt idx="9">
                  <c:v>2.7E-2</c:v>
                </c:pt>
                <c:pt idx="10">
                  <c:v>2.8000000000000001E-2</c:v>
                </c:pt>
                <c:pt idx="11">
                  <c:v>2.8899999999999999E-2</c:v>
                </c:pt>
                <c:pt idx="12">
                  <c:v>2.98E-2</c:v>
                </c:pt>
                <c:pt idx="13">
                  <c:v>3.0499999999999999E-2</c:v>
                </c:pt>
                <c:pt idx="14">
                  <c:v>3.1E-2</c:v>
                </c:pt>
                <c:pt idx="15">
                  <c:v>3.1300000000000001E-2</c:v>
                </c:pt>
                <c:pt idx="16">
                  <c:v>3.1600000000000003E-2</c:v>
                </c:pt>
                <c:pt idx="17">
                  <c:v>3.1800000000000002E-2</c:v>
                </c:pt>
                <c:pt idx="18">
                  <c:v>3.2099999999999997E-2</c:v>
                </c:pt>
                <c:pt idx="19">
                  <c:v>3.2300000000000002E-2</c:v>
                </c:pt>
                <c:pt idx="20">
                  <c:v>3.2599999999999997E-2</c:v>
                </c:pt>
                <c:pt idx="21">
                  <c:v>3.2899999999999999E-2</c:v>
                </c:pt>
                <c:pt idx="22">
                  <c:v>3.3399999999999999E-2</c:v>
                </c:pt>
                <c:pt idx="23">
                  <c:v>3.39E-2</c:v>
                </c:pt>
                <c:pt idx="24">
                  <c:v>3.4500000000000003E-2</c:v>
                </c:pt>
                <c:pt idx="25">
                  <c:v>3.5200000000000002E-2</c:v>
                </c:pt>
                <c:pt idx="26">
                  <c:v>3.5999999999999997E-2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05-9346-8563-D2248AFA9A4E}"/>
            </c:ext>
          </c:extLst>
        </c:ser>
        <c:ser>
          <c:idx val="6"/>
          <c:order val="2"/>
          <c:tx>
            <c:strRef>
              <c:f>FariyBank!$H$60</c:f>
              <c:strCache>
                <c:ptCount val="1"/>
                <c:pt idx="0">
                  <c:v>Fairy Bank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80000"/>
                  <a:lumOff val="2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Westdiep!$G$61:$G$105</c:f>
              <c:numCache>
                <c:formatCode>General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</c:numCache>
            </c:numRef>
          </c:cat>
          <c:val>
            <c:numRef>
              <c:f>'2nd spwning'!$G$2:$G$28</c:f>
              <c:numCache>
                <c:formatCode>0.0000</c:formatCode>
                <c:ptCount val="27"/>
                <c:pt idx="0">
                  <c:v>1.77E-2</c:v>
                </c:pt>
                <c:pt idx="1">
                  <c:v>1.9E-2</c:v>
                </c:pt>
                <c:pt idx="2">
                  <c:v>0.02</c:v>
                </c:pt>
                <c:pt idx="3">
                  <c:v>2.0899999999999998E-2</c:v>
                </c:pt>
                <c:pt idx="4">
                  <c:v>2.1700000000000001E-2</c:v>
                </c:pt>
                <c:pt idx="5">
                  <c:v>2.2599999999999999E-2</c:v>
                </c:pt>
                <c:pt idx="6">
                  <c:v>2.35E-2</c:v>
                </c:pt>
                <c:pt idx="7">
                  <c:v>2.4299999999999999E-2</c:v>
                </c:pt>
                <c:pt idx="8">
                  <c:v>2.52E-2</c:v>
                </c:pt>
                <c:pt idx="9">
                  <c:v>2.6100000000000002E-2</c:v>
                </c:pt>
                <c:pt idx="10">
                  <c:v>2.7E-2</c:v>
                </c:pt>
                <c:pt idx="11">
                  <c:v>2.7799999999999998E-2</c:v>
                </c:pt>
                <c:pt idx="12">
                  <c:v>2.86E-2</c:v>
                </c:pt>
                <c:pt idx="13">
                  <c:v>2.9399999999999999E-2</c:v>
                </c:pt>
                <c:pt idx="14">
                  <c:v>3.0099999999999998E-2</c:v>
                </c:pt>
                <c:pt idx="15">
                  <c:v>3.0499999999999999E-2</c:v>
                </c:pt>
                <c:pt idx="16">
                  <c:v>3.0800000000000001E-2</c:v>
                </c:pt>
                <c:pt idx="17">
                  <c:v>3.1099999999999999E-2</c:v>
                </c:pt>
                <c:pt idx="18">
                  <c:v>3.1300000000000001E-2</c:v>
                </c:pt>
                <c:pt idx="19">
                  <c:v>3.15E-2</c:v>
                </c:pt>
                <c:pt idx="20">
                  <c:v>3.1699999999999999E-2</c:v>
                </c:pt>
                <c:pt idx="21">
                  <c:v>3.1899999999999998E-2</c:v>
                </c:pt>
                <c:pt idx="22">
                  <c:v>3.2099999999999997E-2</c:v>
                </c:pt>
                <c:pt idx="23">
                  <c:v>3.2300000000000002E-2</c:v>
                </c:pt>
                <c:pt idx="24">
                  <c:v>3.2599999999999997E-2</c:v>
                </c:pt>
                <c:pt idx="25">
                  <c:v>3.2899999999999999E-2</c:v>
                </c:pt>
                <c:pt idx="26">
                  <c:v>3.3300000000000003E-2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05-9346-8563-D2248AFA9A4E}"/>
            </c:ext>
          </c:extLst>
        </c:ser>
        <c:ser>
          <c:idx val="7"/>
          <c:order val="3"/>
          <c:tx>
            <c:strRef>
              <c:f>NobelWind!$H$60</c:f>
              <c:strCache>
                <c:ptCount val="1"/>
                <c:pt idx="0">
                  <c:v>Nobel Wind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80000"/>
                  <a:lumOff val="2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Westdiep!$G$61:$G$105</c:f>
              <c:numCache>
                <c:formatCode>General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</c:numCache>
            </c:numRef>
          </c:cat>
          <c:val>
            <c:numRef>
              <c:f>'2nd spwning'!$I$2:$I$28</c:f>
              <c:numCache>
                <c:formatCode>0.0000</c:formatCode>
                <c:ptCount val="27"/>
                <c:pt idx="0">
                  <c:v>1.7717407352724052E-2</c:v>
                </c:pt>
                <c:pt idx="1">
                  <c:v>1.9029687185081828E-2</c:v>
                </c:pt>
                <c:pt idx="2">
                  <c:v>2.0025603010226257E-2</c:v>
                </c:pt>
                <c:pt idx="3">
                  <c:v>2.097317349059287E-2</c:v>
                </c:pt>
                <c:pt idx="4">
                  <c:v>2.1903006217326909E-2</c:v>
                </c:pt>
                <c:pt idx="5">
                  <c:v>2.2820522896239186E-2</c:v>
                </c:pt>
                <c:pt idx="6">
                  <c:v>2.3734117198221136E-2</c:v>
                </c:pt>
                <c:pt idx="7">
                  <c:v>2.46538998168742E-2</c:v>
                </c:pt>
                <c:pt idx="8">
                  <c:v>2.5584620115289804E-2</c:v>
                </c:pt>
                <c:pt idx="9">
                  <c:v>2.6520415482768143E-2</c:v>
                </c:pt>
                <c:pt idx="10">
                  <c:v>2.7440434793269113E-2</c:v>
                </c:pt>
                <c:pt idx="11">
                  <c:v>2.8338042533295745E-2</c:v>
                </c:pt>
                <c:pt idx="12">
                  <c:v>2.9224803404007307E-2</c:v>
                </c:pt>
                <c:pt idx="13">
                  <c:v>2.9989927644696445E-2</c:v>
                </c:pt>
                <c:pt idx="14">
                  <c:v>3.0569471422775465E-2</c:v>
                </c:pt>
                <c:pt idx="15">
                  <c:v>3.0985847345208921E-2</c:v>
                </c:pt>
                <c:pt idx="16">
                  <c:v>3.1294500742906087E-2</c:v>
                </c:pt>
                <c:pt idx="17">
                  <c:v>3.1547934044821098E-2</c:v>
                </c:pt>
                <c:pt idx="18">
                  <c:v>3.1783710776878742E-2</c:v>
                </c:pt>
                <c:pt idx="19">
                  <c:v>3.2022951677000866E-2</c:v>
                </c:pt>
                <c:pt idx="20">
                  <c:v>3.2280171614770634E-2</c:v>
                </c:pt>
                <c:pt idx="21">
                  <c:v>3.2564699397738539E-2</c:v>
                </c:pt>
                <c:pt idx="22">
                  <c:v>3.2888623078916809E-2</c:v>
                </c:pt>
                <c:pt idx="23">
                  <c:v>3.3264381790640667E-2</c:v>
                </c:pt>
                <c:pt idx="24">
                  <c:v>3.3706538536565377E-2</c:v>
                </c:pt>
                <c:pt idx="25">
                  <c:v>3.4239022666999935E-2</c:v>
                </c:pt>
                <c:pt idx="26">
                  <c:v>3.4892903490145719E-2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05-9346-8563-D2248AFA9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676720"/>
        <c:axId val="665029264"/>
      </c:lineChart>
      <c:catAx>
        <c:axId val="680676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 since second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65029264"/>
        <c:crosses val="autoZero"/>
        <c:auto val="1"/>
        <c:lblAlgn val="ctr"/>
        <c:lblOffset val="100"/>
        <c:tickLblSkip val="5"/>
        <c:noMultiLvlLbl val="0"/>
      </c:catAx>
      <c:valAx>
        <c:axId val="6650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Leng: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8067672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7583569199232518"/>
          <c:y val="0.1121836538313068"/>
          <c:w val="0.58494663424326132"/>
          <c:h val="5.77288585571044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60000" spcFirstLastPara="1" vertOverflow="ellipsis" wrap="square" anchor="t" anchorCtr="0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400"/>
              <a:t>Energy Density at second spawning time in 2007</a:t>
            </a:r>
          </a:p>
        </c:rich>
      </c:tx>
      <c:overlay val="0"/>
      <c:spPr>
        <a:noFill/>
        <a:ln>
          <a:noFill/>
        </a:ln>
        <a:effectLst/>
      </c:spPr>
      <c:txPr>
        <a:bodyPr rot="60000" spcFirstLastPara="1" vertOverflow="ellipsis" wrap="square" anchor="t" anchorCtr="0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Westdiep!$H$60</c:f>
              <c:strCache>
                <c:ptCount val="1"/>
                <c:pt idx="0">
                  <c:v>Westdiep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Westdiep!$G$61:$G$117</c:f>
              <c:numCache>
                <c:formatCode>General</c:formatCode>
                <c:ptCount val="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</c:numCache>
            </c:numRef>
          </c:cat>
          <c:val>
            <c:numRef>
              <c:f>'2nd spwning'!$B$2:$B$28</c:f>
              <c:numCache>
                <c:formatCode>0.0000</c:formatCode>
                <c:ptCount val="27"/>
                <c:pt idx="0">
                  <c:v>1</c:v>
                </c:pt>
                <c:pt idx="1">
                  <c:v>0.60399999999999998</c:v>
                </c:pt>
                <c:pt idx="2">
                  <c:v>0.53400000000000003</c:v>
                </c:pt>
                <c:pt idx="3">
                  <c:v>0.498</c:v>
                </c:pt>
                <c:pt idx="4">
                  <c:v>0.47799999999999998</c:v>
                </c:pt>
                <c:pt idx="5">
                  <c:v>0.47099999999999997</c:v>
                </c:pt>
                <c:pt idx="6">
                  <c:v>0.48799999999999999</c:v>
                </c:pt>
                <c:pt idx="7">
                  <c:v>0.498</c:v>
                </c:pt>
                <c:pt idx="8">
                  <c:v>0.499</c:v>
                </c:pt>
                <c:pt idx="9">
                  <c:v>0.50600000000000001</c:v>
                </c:pt>
                <c:pt idx="10">
                  <c:v>0.49099999999999999</c:v>
                </c:pt>
                <c:pt idx="11">
                  <c:v>0.45200000000000001</c:v>
                </c:pt>
                <c:pt idx="12">
                  <c:v>0.42399999999999999</c:v>
                </c:pt>
                <c:pt idx="13">
                  <c:v>0.40600000000000003</c:v>
                </c:pt>
                <c:pt idx="14">
                  <c:v>0.33200000000000002</c:v>
                </c:pt>
                <c:pt idx="15">
                  <c:v>0.246</c:v>
                </c:pt>
                <c:pt idx="16">
                  <c:v>0.17699999999999999</c:v>
                </c:pt>
                <c:pt idx="17">
                  <c:v>0.13100000000000001</c:v>
                </c:pt>
                <c:pt idx="18">
                  <c:v>0.10299999999999999</c:v>
                </c:pt>
                <c:pt idx="19">
                  <c:v>8.7999999999999995E-2</c:v>
                </c:pt>
                <c:pt idx="20">
                  <c:v>7.4999999999999997E-2</c:v>
                </c:pt>
                <c:pt idx="21">
                  <c:v>6.7000000000000004E-2</c:v>
                </c:pt>
                <c:pt idx="22">
                  <c:v>6.2E-2</c:v>
                </c:pt>
                <c:pt idx="23">
                  <c:v>6.2E-2</c:v>
                </c:pt>
                <c:pt idx="24">
                  <c:v>6.4000000000000001E-2</c:v>
                </c:pt>
                <c:pt idx="25">
                  <c:v>6.7000000000000004E-2</c:v>
                </c:pt>
                <c:pt idx="26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C-E24B-B787-F08089563761}"/>
            </c:ext>
          </c:extLst>
        </c:ser>
        <c:ser>
          <c:idx val="5"/>
          <c:order val="1"/>
          <c:tx>
            <c:strRef>
              <c:f>Edulis!$H$60</c:f>
              <c:strCache>
                <c:ptCount val="1"/>
                <c:pt idx="0">
                  <c:v>Edulis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Westdiep!$G$61:$G$117</c:f>
              <c:numCache>
                <c:formatCode>General</c:formatCode>
                <c:ptCount val="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</c:numCache>
            </c:numRef>
          </c:cat>
          <c:val>
            <c:numRef>
              <c:f>'2nd spwning'!$D$2:$D$28</c:f>
              <c:numCache>
                <c:formatCode>0.000</c:formatCode>
                <c:ptCount val="27"/>
                <c:pt idx="0">
                  <c:v>1</c:v>
                </c:pt>
                <c:pt idx="1">
                  <c:v>0.73699999999999999</c:v>
                </c:pt>
                <c:pt idx="2">
                  <c:v>0.7</c:v>
                </c:pt>
                <c:pt idx="3">
                  <c:v>0.68</c:v>
                </c:pt>
                <c:pt idx="4">
                  <c:v>0.67</c:v>
                </c:pt>
                <c:pt idx="5">
                  <c:v>0.65900000000000003</c:v>
                </c:pt>
                <c:pt idx="6">
                  <c:v>0.64400000000000002</c:v>
                </c:pt>
                <c:pt idx="7">
                  <c:v>0.64200000000000002</c:v>
                </c:pt>
                <c:pt idx="8">
                  <c:v>0.64200000000000002</c:v>
                </c:pt>
                <c:pt idx="9">
                  <c:v>0.64400000000000002</c:v>
                </c:pt>
                <c:pt idx="10">
                  <c:v>0.63600000000000001</c:v>
                </c:pt>
                <c:pt idx="11">
                  <c:v>0.58599999999999997</c:v>
                </c:pt>
                <c:pt idx="12">
                  <c:v>0.433</c:v>
                </c:pt>
                <c:pt idx="13">
                  <c:v>0.29499999999999998</c:v>
                </c:pt>
                <c:pt idx="14">
                  <c:v>0.20699999999999999</c:v>
                </c:pt>
                <c:pt idx="15">
                  <c:v>0.161</c:v>
                </c:pt>
                <c:pt idx="16">
                  <c:v>0.14099999999999999</c:v>
                </c:pt>
                <c:pt idx="17">
                  <c:v>0.13900000000000001</c:v>
                </c:pt>
                <c:pt idx="18">
                  <c:v>0.14699999999999999</c:v>
                </c:pt>
                <c:pt idx="19">
                  <c:v>0.16900000000000001</c:v>
                </c:pt>
                <c:pt idx="20">
                  <c:v>0.21</c:v>
                </c:pt>
                <c:pt idx="21">
                  <c:v>0.26600000000000001</c:v>
                </c:pt>
                <c:pt idx="22">
                  <c:v>0.30599999999999999</c:v>
                </c:pt>
                <c:pt idx="23">
                  <c:v>0.36699999999999999</c:v>
                </c:pt>
                <c:pt idx="24">
                  <c:v>0.45400000000000001</c:v>
                </c:pt>
                <c:pt idx="25">
                  <c:v>0.49199999999999999</c:v>
                </c:pt>
                <c:pt idx="26">
                  <c:v>0.50800000000000001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C-E24B-B787-F08089563761}"/>
            </c:ext>
          </c:extLst>
        </c:ser>
        <c:ser>
          <c:idx val="6"/>
          <c:order val="2"/>
          <c:tx>
            <c:strRef>
              <c:f>FariyBank!$H$60</c:f>
              <c:strCache>
                <c:ptCount val="1"/>
                <c:pt idx="0">
                  <c:v>Fairy Bank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80000"/>
                  <a:lumOff val="2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Westdiep!$G$61:$G$117</c:f>
              <c:numCache>
                <c:formatCode>General</c:formatCode>
                <c:ptCount val="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</c:numCache>
            </c:numRef>
          </c:cat>
          <c:val>
            <c:numRef>
              <c:f>'2nd spwning'!$F$2:$F$28</c:f>
              <c:numCache>
                <c:formatCode>0.000</c:formatCode>
                <c:ptCount val="27"/>
                <c:pt idx="0">
                  <c:v>1</c:v>
                </c:pt>
                <c:pt idx="1">
                  <c:v>0.65500000000000003</c:v>
                </c:pt>
                <c:pt idx="2">
                  <c:v>0.60399999999999998</c:v>
                </c:pt>
                <c:pt idx="3">
                  <c:v>0.59099999999999997</c:v>
                </c:pt>
                <c:pt idx="4">
                  <c:v>0.58799999999999997</c:v>
                </c:pt>
                <c:pt idx="5">
                  <c:v>0.58299999999999996</c:v>
                </c:pt>
                <c:pt idx="6">
                  <c:v>0.58399999999999996</c:v>
                </c:pt>
                <c:pt idx="7">
                  <c:v>0.58899999999999997</c:v>
                </c:pt>
                <c:pt idx="8">
                  <c:v>0.59</c:v>
                </c:pt>
                <c:pt idx="9">
                  <c:v>0.58799999999999997</c:v>
                </c:pt>
                <c:pt idx="10">
                  <c:v>0.57699999999999996</c:v>
                </c:pt>
                <c:pt idx="11">
                  <c:v>0.55300000000000005</c:v>
                </c:pt>
                <c:pt idx="12">
                  <c:v>0.51900000000000002</c:v>
                </c:pt>
                <c:pt idx="13">
                  <c:v>0.40300000000000002</c:v>
                </c:pt>
                <c:pt idx="14">
                  <c:v>0.28799999999999998</c:v>
                </c:pt>
                <c:pt idx="15">
                  <c:v>0.20399999999999999</c:v>
                </c:pt>
                <c:pt idx="16">
                  <c:v>0.152</c:v>
                </c:pt>
                <c:pt idx="17">
                  <c:v>0.124</c:v>
                </c:pt>
                <c:pt idx="18">
                  <c:v>0.112</c:v>
                </c:pt>
                <c:pt idx="19">
                  <c:v>0.112</c:v>
                </c:pt>
                <c:pt idx="20">
                  <c:v>0.11700000000000001</c:v>
                </c:pt>
                <c:pt idx="21">
                  <c:v>0.126</c:v>
                </c:pt>
                <c:pt idx="22">
                  <c:v>0.13900000000000001</c:v>
                </c:pt>
                <c:pt idx="23">
                  <c:v>0.157</c:v>
                </c:pt>
                <c:pt idx="24">
                  <c:v>0.182</c:v>
                </c:pt>
                <c:pt idx="25">
                  <c:v>0.21299999999999999</c:v>
                </c:pt>
                <c:pt idx="26">
                  <c:v>0.254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C-E24B-B787-F08089563761}"/>
            </c:ext>
          </c:extLst>
        </c:ser>
        <c:ser>
          <c:idx val="7"/>
          <c:order val="3"/>
          <c:tx>
            <c:strRef>
              <c:f>NobelWind!$H$60</c:f>
              <c:strCache>
                <c:ptCount val="1"/>
                <c:pt idx="0">
                  <c:v>Nobel Wind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80000"/>
                  <a:lumOff val="2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Westdiep!$G$61:$G$117</c:f>
              <c:numCache>
                <c:formatCode>General</c:formatCode>
                <c:ptCount val="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</c:numCache>
            </c:numRef>
          </c:cat>
          <c:val>
            <c:numRef>
              <c:f>'2nd spwning'!$H$2:$H$28</c:f>
              <c:numCache>
                <c:formatCode>0.000</c:formatCode>
                <c:ptCount val="27"/>
                <c:pt idx="0">
                  <c:v>1</c:v>
                </c:pt>
                <c:pt idx="1">
                  <c:v>0.69533325492229237</c:v>
                </c:pt>
                <c:pt idx="2">
                  <c:v>0.65291885949944251</c:v>
                </c:pt>
                <c:pt idx="3">
                  <c:v>0.63812908880981212</c:v>
                </c:pt>
                <c:pt idx="4">
                  <c:v>0.62833651427994563</c:v>
                </c:pt>
                <c:pt idx="5">
                  <c:v>0.62812280164380696</c:v>
                </c:pt>
                <c:pt idx="6">
                  <c:v>0.63156824367118236</c:v>
                </c:pt>
                <c:pt idx="7">
                  <c:v>0.63822309508725372</c:v>
                </c:pt>
                <c:pt idx="8">
                  <c:v>0.63733851147128695</c:v>
                </c:pt>
                <c:pt idx="9">
                  <c:v>0.62770513572638176</c:v>
                </c:pt>
                <c:pt idx="10">
                  <c:v>0.61504479570668591</c:v>
                </c:pt>
                <c:pt idx="11">
                  <c:v>0.60478444111130003</c:v>
                </c:pt>
                <c:pt idx="12">
                  <c:v>0.50853463625517348</c:v>
                </c:pt>
                <c:pt idx="13">
                  <c:v>0.3705799759603231</c:v>
                </c:pt>
                <c:pt idx="14">
                  <c:v>0.2589934002080797</c:v>
                </c:pt>
                <c:pt idx="15">
                  <c:v>0.1892168248387415</c:v>
                </c:pt>
                <c:pt idx="16">
                  <c:v>0.15390873821926843</c:v>
                </c:pt>
                <c:pt idx="17">
                  <c:v>0.1409685306321424</c:v>
                </c:pt>
                <c:pt idx="18">
                  <c:v>0.1423434177133093</c:v>
                </c:pt>
                <c:pt idx="19">
                  <c:v>0.15140988289058505</c:v>
                </c:pt>
                <c:pt idx="20">
                  <c:v>0.16789927587374501</c:v>
                </c:pt>
                <c:pt idx="21">
                  <c:v>0.19202915978410168</c:v>
                </c:pt>
                <c:pt idx="22">
                  <c:v>0.2241395630306286</c:v>
                </c:pt>
                <c:pt idx="23">
                  <c:v>0.26817574504203939</c:v>
                </c:pt>
                <c:pt idx="24">
                  <c:v>0.32865730761462458</c:v>
                </c:pt>
                <c:pt idx="25">
                  <c:v>0.41174345842105392</c:v>
                </c:pt>
                <c:pt idx="26">
                  <c:v>0.47272255442224398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0C-E24B-B787-F08089563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676720"/>
        <c:axId val="665029264"/>
      </c:lineChart>
      <c:catAx>
        <c:axId val="680676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</a:t>
                </a:r>
                <a:r>
                  <a:rPr lang="en-GB" baseline="0"/>
                  <a:t> since second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65029264"/>
        <c:crosses val="autoZero"/>
        <c:auto val="1"/>
        <c:lblAlgn val="ctr"/>
        <c:lblOffset val="0"/>
        <c:tickLblSkip val="5"/>
        <c:tickMarkSkip val="1"/>
        <c:noMultiLvlLbl val="0"/>
      </c:catAx>
      <c:valAx>
        <c:axId val="6650292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Energy 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80676720"/>
        <c:crossesAt val="1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789401978325611"/>
          <c:y val="0.11754756107471022"/>
          <c:w val="0.58494663424326132"/>
          <c:h val="5.77288585571044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Energy density estimation by asj DEB model at Westdiep from 2000-2010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11"/>
          <c:order val="0"/>
          <c:tx>
            <c:strRef>
              <c:f>Westdiep!$E$1</c:f>
              <c:strCache>
                <c:ptCount val="1"/>
                <c:pt idx="0">
                  <c:v>YEAR2000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Edulis!$A$2:$A$55</c:f>
              <c:numCache>
                <c:formatCode>General</c:formatCode>
                <c:ptCount val="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xVal>
          <c:yVal>
            <c:numRef>
              <c:f>Westdiep!$E$2:$E$50</c:f>
              <c:numCache>
                <c:formatCode>0.00</c:formatCode>
                <c:ptCount val="49"/>
                <c:pt idx="0">
                  <c:v>1</c:v>
                </c:pt>
                <c:pt idx="1">
                  <c:v>0.72361554874639</c:v>
                </c:pt>
                <c:pt idx="2">
                  <c:v>0.6803837759113982</c:v>
                </c:pt>
                <c:pt idx="3">
                  <c:v>0.68408534678669231</c:v>
                </c:pt>
                <c:pt idx="4">
                  <c:v>0.69720605969337679</c:v>
                </c:pt>
                <c:pt idx="5">
                  <c:v>0.70476781793824572</c:v>
                </c:pt>
                <c:pt idx="6">
                  <c:v>0.70573017482504641</c:v>
                </c:pt>
                <c:pt idx="7">
                  <c:v>0.70097082705344893</c:v>
                </c:pt>
                <c:pt idx="8">
                  <c:v>0.7020892336125506</c:v>
                </c:pt>
                <c:pt idx="9">
                  <c:v>0.70653293079535029</c:v>
                </c:pt>
                <c:pt idx="10">
                  <c:v>0.70822818152615508</c:v>
                </c:pt>
                <c:pt idx="11">
                  <c:v>0.70633180036582133</c:v>
                </c:pt>
                <c:pt idx="12">
                  <c:v>0.60126262481029003</c:v>
                </c:pt>
                <c:pt idx="13">
                  <c:v>0.43497565155327628</c:v>
                </c:pt>
                <c:pt idx="14">
                  <c:v>0.29719404984554465</c:v>
                </c:pt>
                <c:pt idx="15">
                  <c:v>0.21183375965580503</c:v>
                </c:pt>
                <c:pt idx="16">
                  <c:v>0.17002276762266796</c:v>
                </c:pt>
                <c:pt idx="17">
                  <c:v>0.15780509734958895</c:v>
                </c:pt>
                <c:pt idx="18">
                  <c:v>0.16407273598410882</c:v>
                </c:pt>
                <c:pt idx="19">
                  <c:v>0.18184247884059396</c:v>
                </c:pt>
                <c:pt idx="20">
                  <c:v>0.2057638142116201</c:v>
                </c:pt>
                <c:pt idx="21">
                  <c:v>0.23346272228211412</c:v>
                </c:pt>
                <c:pt idx="22">
                  <c:v>0.27328999639541468</c:v>
                </c:pt>
                <c:pt idx="23">
                  <c:v>0.3294054927261984</c:v>
                </c:pt>
                <c:pt idx="24">
                  <c:v>0.39440596059786381</c:v>
                </c:pt>
                <c:pt idx="25">
                  <c:v>0.45421453366537073</c:v>
                </c:pt>
                <c:pt idx="26">
                  <c:v>0.47774219685773434</c:v>
                </c:pt>
                <c:pt idx="27">
                  <c:v>0.4775647208373956</c:v>
                </c:pt>
                <c:pt idx="28">
                  <c:v>0.46413015486897147</c:v>
                </c:pt>
                <c:pt idx="29">
                  <c:v>0.45786715971734349</c:v>
                </c:pt>
                <c:pt idx="30">
                  <c:v>0.447983189438311</c:v>
                </c:pt>
                <c:pt idx="31">
                  <c:v>0.4416195327225822</c:v>
                </c:pt>
                <c:pt idx="32">
                  <c:v>0.42354595339878581</c:v>
                </c:pt>
                <c:pt idx="33">
                  <c:v>0.39939297644622218</c:v>
                </c:pt>
                <c:pt idx="34">
                  <c:v>0.38061968280994446</c:v>
                </c:pt>
                <c:pt idx="35">
                  <c:v>0.36611126064921506</c:v>
                </c:pt>
                <c:pt idx="36">
                  <c:v>0.35394060678244721</c:v>
                </c:pt>
                <c:pt idx="37">
                  <c:v>0.3451898983754359</c:v>
                </c:pt>
                <c:pt idx="38">
                  <c:v>0.3376102844759033</c:v>
                </c:pt>
                <c:pt idx="39">
                  <c:v>0.33283304542829634</c:v>
                </c:pt>
                <c:pt idx="40">
                  <c:v>0.32388982506589403</c:v>
                </c:pt>
                <c:pt idx="41">
                  <c:v>0.31648424069888653</c:v>
                </c:pt>
                <c:pt idx="42">
                  <c:v>0.30455312671283341</c:v>
                </c:pt>
                <c:pt idx="43">
                  <c:v>0.28729056640820178</c:v>
                </c:pt>
                <c:pt idx="44">
                  <c:v>0.269385414800138</c:v>
                </c:pt>
                <c:pt idx="45">
                  <c:v>0.25490670673395743</c:v>
                </c:pt>
                <c:pt idx="46">
                  <c:v>0.25180385580467202</c:v>
                </c:pt>
                <c:pt idx="47">
                  <c:v>0.25756428978183687</c:v>
                </c:pt>
                <c:pt idx="48">
                  <c:v>0.27356283148075994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8B-6A44-AED3-B8E7640B9C84}"/>
            </c:ext>
          </c:extLst>
        </c:ser>
        <c:ser>
          <c:idx val="12"/>
          <c:order val="1"/>
          <c:tx>
            <c:strRef>
              <c:f>Westdiep!$K$1</c:f>
              <c:strCache>
                <c:ptCount val="1"/>
                <c:pt idx="0">
                  <c:v>YEAR2001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Westdiep!$K$2:$K$49</c:f>
              <c:numCache>
                <c:formatCode>0.00</c:formatCode>
                <c:ptCount val="48"/>
                <c:pt idx="0">
                  <c:v>1</c:v>
                </c:pt>
                <c:pt idx="1">
                  <c:v>0.67422409316165188</c:v>
                </c:pt>
                <c:pt idx="2">
                  <c:v>0.6015942755890763</c:v>
                </c:pt>
                <c:pt idx="3">
                  <c:v>0.5816660037378536</c:v>
                </c:pt>
                <c:pt idx="4">
                  <c:v>0.56588341468642922</c:v>
                </c:pt>
                <c:pt idx="5">
                  <c:v>0.55890444280531415</c:v>
                </c:pt>
                <c:pt idx="6">
                  <c:v>0.56184396958332639</c:v>
                </c:pt>
                <c:pt idx="7">
                  <c:v>0.57772407793283664</c:v>
                </c:pt>
                <c:pt idx="8">
                  <c:v>0.60779556903301624</c:v>
                </c:pt>
                <c:pt idx="9">
                  <c:v>0.63477362603319543</c:v>
                </c:pt>
                <c:pt idx="10">
                  <c:v>0.64959322688902998</c:v>
                </c:pt>
                <c:pt idx="11">
                  <c:v>0.66109713660107461</c:v>
                </c:pt>
                <c:pt idx="12">
                  <c:v>0.66546283578826593</c:v>
                </c:pt>
                <c:pt idx="13">
                  <c:v>0.52161173043024611</c:v>
                </c:pt>
                <c:pt idx="14">
                  <c:v>0.35443675561224353</c:v>
                </c:pt>
                <c:pt idx="15">
                  <c:v>0.23831624073083893</c:v>
                </c:pt>
                <c:pt idx="16">
                  <c:v>0.17890192896525958</c:v>
                </c:pt>
                <c:pt idx="17">
                  <c:v>0.15992379785446478</c:v>
                </c:pt>
                <c:pt idx="18">
                  <c:v>0.16682289656208779</c:v>
                </c:pt>
                <c:pt idx="19">
                  <c:v>0.18771515333070585</c:v>
                </c:pt>
                <c:pt idx="20">
                  <c:v>0.21751170293121311</c:v>
                </c:pt>
                <c:pt idx="21">
                  <c:v>0.26301200474135444</c:v>
                </c:pt>
                <c:pt idx="22">
                  <c:v>0.32372836195694621</c:v>
                </c:pt>
                <c:pt idx="23">
                  <c:v>0.40275092332098517</c:v>
                </c:pt>
                <c:pt idx="24">
                  <c:v>0.49686157270954368</c:v>
                </c:pt>
                <c:pt idx="25">
                  <c:v>0.53188349156784187</c:v>
                </c:pt>
                <c:pt idx="26">
                  <c:v>0.54718846105832664</c:v>
                </c:pt>
                <c:pt idx="27">
                  <c:v>0.55699931109056744</c:v>
                </c:pt>
                <c:pt idx="28">
                  <c:v>0.55362067831358397</c:v>
                </c:pt>
                <c:pt idx="29">
                  <c:v>0.52663492246501753</c:v>
                </c:pt>
                <c:pt idx="30">
                  <c:v>0.49105742715759515</c:v>
                </c:pt>
                <c:pt idx="31">
                  <c:v>0.44929371257503137</c:v>
                </c:pt>
                <c:pt idx="32">
                  <c:v>0.403634129117525</c:v>
                </c:pt>
                <c:pt idx="33">
                  <c:v>0.36585759281213698</c:v>
                </c:pt>
                <c:pt idx="34">
                  <c:v>0.34347960851942833</c:v>
                </c:pt>
                <c:pt idx="35">
                  <c:v>0.33764340443982022</c:v>
                </c:pt>
                <c:pt idx="36">
                  <c:v>0.3380661680282569</c:v>
                </c:pt>
                <c:pt idx="37">
                  <c:v>0.34736664554574059</c:v>
                </c:pt>
                <c:pt idx="38">
                  <c:v>0.37136612673848801</c:v>
                </c:pt>
                <c:pt idx="39">
                  <c:v>0.38953608850988347</c:v>
                </c:pt>
                <c:pt idx="40">
                  <c:v>0.40605451689377936</c:v>
                </c:pt>
                <c:pt idx="41">
                  <c:v>0.40987026756707862</c:v>
                </c:pt>
                <c:pt idx="42">
                  <c:v>0.40125900086398048</c:v>
                </c:pt>
                <c:pt idx="43">
                  <c:v>0.38342266212275045</c:v>
                </c:pt>
                <c:pt idx="44">
                  <c:v>0.36912272619714093</c:v>
                </c:pt>
                <c:pt idx="45">
                  <c:v>0.3519969001926353</c:v>
                </c:pt>
                <c:pt idx="46">
                  <c:v>0.33134938270298792</c:v>
                </c:pt>
                <c:pt idx="47">
                  <c:v>0.31583973439167834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8B-6A44-AED3-B8E7640B9C84}"/>
            </c:ext>
          </c:extLst>
        </c:ser>
        <c:ser>
          <c:idx val="13"/>
          <c:order val="2"/>
          <c:tx>
            <c:strRef>
              <c:f>Westdiep!$Q$1</c:f>
              <c:strCache>
                <c:ptCount val="1"/>
                <c:pt idx="0">
                  <c:v>YEAR2002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Westdiep!$Q$2:$Q$58</c:f>
              <c:numCache>
                <c:formatCode>0.00</c:formatCode>
                <c:ptCount val="57"/>
                <c:pt idx="0">
                  <c:v>1</c:v>
                </c:pt>
                <c:pt idx="1">
                  <c:v>0.65802312381433326</c:v>
                </c:pt>
                <c:pt idx="2">
                  <c:v>0.5906993555353609</c:v>
                </c:pt>
                <c:pt idx="3">
                  <c:v>0.57598324967669323</c:v>
                </c:pt>
                <c:pt idx="4">
                  <c:v>0.58991616758680265</c:v>
                </c:pt>
                <c:pt idx="5">
                  <c:v>0.60897929418034125</c:v>
                </c:pt>
                <c:pt idx="6">
                  <c:v>0.62493541127789431</c:v>
                </c:pt>
                <c:pt idx="7">
                  <c:v>0.63299601083605517</c:v>
                </c:pt>
                <c:pt idx="8">
                  <c:v>0.63279180691536829</c:v>
                </c:pt>
                <c:pt idx="9">
                  <c:v>0.62873995691554363</c:v>
                </c:pt>
                <c:pt idx="10">
                  <c:v>0.61714996214835061</c:v>
                </c:pt>
                <c:pt idx="11">
                  <c:v>0.59638441758535643</c:v>
                </c:pt>
                <c:pt idx="12">
                  <c:v>0.56671959827765972</c:v>
                </c:pt>
                <c:pt idx="13">
                  <c:v>0.4814176287310501</c:v>
                </c:pt>
                <c:pt idx="14">
                  <c:v>0.36956705958189462</c:v>
                </c:pt>
                <c:pt idx="15">
                  <c:v>0.27004952859815057</c:v>
                </c:pt>
                <c:pt idx="16">
                  <c:v>0.20135232263428526</c:v>
                </c:pt>
                <c:pt idx="17">
                  <c:v>0.16364068008264274</c:v>
                </c:pt>
                <c:pt idx="18">
                  <c:v>0.14584323249687256</c:v>
                </c:pt>
                <c:pt idx="19">
                  <c:v>0.14021688679114225</c:v>
                </c:pt>
                <c:pt idx="20">
                  <c:v>0.14400952854925617</c:v>
                </c:pt>
                <c:pt idx="21">
                  <c:v>0.1569367634709555</c:v>
                </c:pt>
                <c:pt idx="22">
                  <c:v>0.17926850791841728</c:v>
                </c:pt>
                <c:pt idx="23">
                  <c:v>0.20837636448400948</c:v>
                </c:pt>
                <c:pt idx="24">
                  <c:v>0.24299543741381413</c:v>
                </c:pt>
                <c:pt idx="25">
                  <c:v>0.28556688254849338</c:v>
                </c:pt>
                <c:pt idx="26">
                  <c:v>0.33466400556352249</c:v>
                </c:pt>
                <c:pt idx="27">
                  <c:v>0.40678449597650318</c:v>
                </c:pt>
                <c:pt idx="28">
                  <c:v>0.4458096495251232</c:v>
                </c:pt>
                <c:pt idx="29">
                  <c:v>0.46388252662172852</c:v>
                </c:pt>
                <c:pt idx="30">
                  <c:v>0.47772846886544545</c:v>
                </c:pt>
                <c:pt idx="31">
                  <c:v>0.48813351202790028</c:v>
                </c:pt>
                <c:pt idx="32">
                  <c:v>0.50170437472348672</c:v>
                </c:pt>
                <c:pt idx="33">
                  <c:v>0.52304407368948203</c:v>
                </c:pt>
                <c:pt idx="34">
                  <c:v>0.53632538625577153</c:v>
                </c:pt>
                <c:pt idx="35">
                  <c:v>0.53936434887988749</c:v>
                </c:pt>
                <c:pt idx="36">
                  <c:v>0.54097465466709205</c:v>
                </c:pt>
                <c:pt idx="37">
                  <c:v>0.52679782574278378</c:v>
                </c:pt>
                <c:pt idx="38">
                  <c:v>0.50124461782882024</c:v>
                </c:pt>
                <c:pt idx="39">
                  <c:v>0.47263122514575329</c:v>
                </c:pt>
                <c:pt idx="40">
                  <c:v>0.44332538994677873</c:v>
                </c:pt>
                <c:pt idx="41">
                  <c:v>0.40842323841699413</c:v>
                </c:pt>
                <c:pt idx="42">
                  <c:v>0.39233614260086586</c:v>
                </c:pt>
                <c:pt idx="43">
                  <c:v>0.39047691699824255</c:v>
                </c:pt>
                <c:pt idx="44">
                  <c:v>0.40377938771313493</c:v>
                </c:pt>
                <c:pt idx="45">
                  <c:v>0.42845498031086388</c:v>
                </c:pt>
                <c:pt idx="46">
                  <c:v>0.45310702799105673</c:v>
                </c:pt>
                <c:pt idx="47">
                  <c:v>0.47151884766160701</c:v>
                </c:pt>
                <c:pt idx="48">
                  <c:v>0.48160593346419783</c:v>
                </c:pt>
                <c:pt idx="49">
                  <c:v>0.48983001000007026</c:v>
                </c:pt>
                <c:pt idx="50">
                  <c:v>0.49542886537190572</c:v>
                </c:pt>
                <c:pt idx="51">
                  <c:v>0.49622221763907581</c:v>
                </c:pt>
                <c:pt idx="52">
                  <c:v>0.48836332508783942</c:v>
                </c:pt>
                <c:pt idx="53">
                  <c:v>0.47411197233996943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8B-6A44-AED3-B8E7640B9C84}"/>
            </c:ext>
          </c:extLst>
        </c:ser>
        <c:ser>
          <c:idx val="14"/>
          <c:order val="3"/>
          <c:tx>
            <c:strRef>
              <c:f>Westdiep!$W$1</c:f>
              <c:strCache>
                <c:ptCount val="1"/>
                <c:pt idx="0">
                  <c:v>YEAR2003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Westdiep!$W$2:$W$52</c:f>
              <c:numCache>
                <c:formatCode>0.00</c:formatCode>
                <c:ptCount val="51"/>
                <c:pt idx="0">
                  <c:v>1</c:v>
                </c:pt>
                <c:pt idx="1">
                  <c:v>0.72476449368378248</c:v>
                </c:pt>
                <c:pt idx="2">
                  <c:v>0.71168169686088989</c:v>
                </c:pt>
                <c:pt idx="3">
                  <c:v>0.7170385853256982</c:v>
                </c:pt>
                <c:pt idx="4">
                  <c:v>0.71349243694851316</c:v>
                </c:pt>
                <c:pt idx="5">
                  <c:v>0.70201898728627576</c:v>
                </c:pt>
                <c:pt idx="6">
                  <c:v>0.6841231927529805</c:v>
                </c:pt>
                <c:pt idx="7">
                  <c:v>0.65950823992619545</c:v>
                </c:pt>
                <c:pt idx="8">
                  <c:v>0.63643030922663846</c:v>
                </c:pt>
                <c:pt idx="9">
                  <c:v>0.61316737071407856</c:v>
                </c:pt>
                <c:pt idx="10">
                  <c:v>0.59660036543752515</c:v>
                </c:pt>
                <c:pt idx="11">
                  <c:v>0.48465946840704111</c:v>
                </c:pt>
                <c:pt idx="12">
                  <c:v>0.32972842722942908</c:v>
                </c:pt>
                <c:pt idx="13">
                  <c:v>0.21405539269125687</c:v>
                </c:pt>
                <c:pt idx="14">
                  <c:v>0.15268476054626764</c:v>
                </c:pt>
                <c:pt idx="15">
                  <c:v>0.12794589353204947</c:v>
                </c:pt>
                <c:pt idx="16">
                  <c:v>0.12136858311741706</c:v>
                </c:pt>
                <c:pt idx="17">
                  <c:v>0.12644408915448338</c:v>
                </c:pt>
                <c:pt idx="18">
                  <c:v>0.1399598860134357</c:v>
                </c:pt>
                <c:pt idx="19">
                  <c:v>0.16195800133853458</c:v>
                </c:pt>
                <c:pt idx="20">
                  <c:v>0.19221190652727091</c:v>
                </c:pt>
                <c:pt idx="21">
                  <c:v>0.22782383312556193</c:v>
                </c:pt>
                <c:pt idx="22">
                  <c:v>0.27196493097087232</c:v>
                </c:pt>
                <c:pt idx="23">
                  <c:v>0.32965123180893102</c:v>
                </c:pt>
                <c:pt idx="24">
                  <c:v>0.41161488441672028</c:v>
                </c:pt>
                <c:pt idx="25">
                  <c:v>0.45008567102904179</c:v>
                </c:pt>
                <c:pt idx="26">
                  <c:v>0.45608662754937668</c:v>
                </c:pt>
                <c:pt idx="27">
                  <c:v>0.44699795056248165</c:v>
                </c:pt>
                <c:pt idx="28">
                  <c:v>0.43675221086715449</c:v>
                </c:pt>
                <c:pt idx="29">
                  <c:v>0.43403922777832488</c:v>
                </c:pt>
                <c:pt idx="30">
                  <c:v>0.44399530328736253</c:v>
                </c:pt>
                <c:pt idx="31">
                  <c:v>0.45280289382725697</c:v>
                </c:pt>
                <c:pt idx="32">
                  <c:v>0.45519169241827961</c:v>
                </c:pt>
                <c:pt idx="33">
                  <c:v>0.45887066799868204</c:v>
                </c:pt>
                <c:pt idx="34">
                  <c:v>0.44971073822808133</c:v>
                </c:pt>
                <c:pt idx="35">
                  <c:v>0.43561180845016406</c:v>
                </c:pt>
                <c:pt idx="36">
                  <c:v>0.4236459354878499</c:v>
                </c:pt>
                <c:pt idx="37">
                  <c:v>0.41277697750835379</c:v>
                </c:pt>
                <c:pt idx="38">
                  <c:v>0.39372252834318999</c:v>
                </c:pt>
                <c:pt idx="39">
                  <c:v>0.37093347012593542</c:v>
                </c:pt>
                <c:pt idx="40">
                  <c:v>0.35442725748675341</c:v>
                </c:pt>
                <c:pt idx="41">
                  <c:v>0.33632941588796911</c:v>
                </c:pt>
                <c:pt idx="42">
                  <c:v>0.30799634436021245</c:v>
                </c:pt>
                <c:pt idx="43">
                  <c:v>0.29589089595159246</c:v>
                </c:pt>
                <c:pt idx="44">
                  <c:v>0.29260368479547166</c:v>
                </c:pt>
                <c:pt idx="45">
                  <c:v>0.29134308816743287</c:v>
                </c:pt>
                <c:pt idx="46">
                  <c:v>0.28863084404002609</c:v>
                </c:pt>
                <c:pt idx="47">
                  <c:v>0.28693032395408513</c:v>
                </c:pt>
                <c:pt idx="48">
                  <c:v>0.28560888244614091</c:v>
                </c:pt>
                <c:pt idx="49">
                  <c:v>0.28652669186412699</c:v>
                </c:pt>
                <c:pt idx="50">
                  <c:v>0.28823320886454029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E8B-6A44-AED3-B8E7640B9C84}"/>
            </c:ext>
          </c:extLst>
        </c:ser>
        <c:ser>
          <c:idx val="15"/>
          <c:order val="4"/>
          <c:tx>
            <c:strRef>
              <c:f>Westdiep!$AC$1</c:f>
              <c:strCache>
                <c:ptCount val="1"/>
                <c:pt idx="0">
                  <c:v>YEAR2004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Westdiep!$AC$2:$AC$55</c:f>
              <c:numCache>
                <c:formatCode>0.00</c:formatCode>
                <c:ptCount val="54"/>
                <c:pt idx="0">
                  <c:v>1</c:v>
                </c:pt>
                <c:pt idx="1">
                  <c:v>0.75525995721911332</c:v>
                </c:pt>
                <c:pt idx="2">
                  <c:v>0.69388444517491843</c:v>
                </c:pt>
                <c:pt idx="3">
                  <c:v>0.64653299245702489</c:v>
                </c:pt>
                <c:pt idx="4">
                  <c:v>0.63124858316348675</c:v>
                </c:pt>
                <c:pt idx="5">
                  <c:v>0.63399205840694883</c:v>
                </c:pt>
                <c:pt idx="6">
                  <c:v>0.63020772375405065</c:v>
                </c:pt>
                <c:pt idx="7">
                  <c:v>0.61512922654581081</c:v>
                </c:pt>
                <c:pt idx="8">
                  <c:v>0.59837726468991281</c:v>
                </c:pt>
                <c:pt idx="9">
                  <c:v>0.59536134169003485</c:v>
                </c:pt>
                <c:pt idx="10">
                  <c:v>0.58709686032048447</c:v>
                </c:pt>
                <c:pt idx="11">
                  <c:v>0.57517833874699498</c:v>
                </c:pt>
                <c:pt idx="12">
                  <c:v>0.5428190422672714</c:v>
                </c:pt>
                <c:pt idx="13">
                  <c:v>0.42969306721559353</c:v>
                </c:pt>
                <c:pt idx="14">
                  <c:v>0.31293664145543398</c:v>
                </c:pt>
                <c:pt idx="15">
                  <c:v>0.22338477276538185</c:v>
                </c:pt>
                <c:pt idx="16">
                  <c:v>0.16668196636988195</c:v>
                </c:pt>
                <c:pt idx="17">
                  <c:v>0.13519775847907212</c:v>
                </c:pt>
                <c:pt idx="18">
                  <c:v>0.11986007326247454</c:v>
                </c:pt>
                <c:pt idx="19">
                  <c:v>0.11378884408468727</c:v>
                </c:pt>
                <c:pt idx="20">
                  <c:v>0.11576312779777309</c:v>
                </c:pt>
                <c:pt idx="21">
                  <c:v>0.12625193802525173</c:v>
                </c:pt>
                <c:pt idx="22">
                  <c:v>0.14567255657664691</c:v>
                </c:pt>
                <c:pt idx="23">
                  <c:v>0.17402330158148621</c:v>
                </c:pt>
                <c:pt idx="24">
                  <c:v>0.21090404081138733</c:v>
                </c:pt>
                <c:pt idx="25">
                  <c:v>0.25518870282830453</c:v>
                </c:pt>
                <c:pt idx="26">
                  <c:v>0.31142332055189687</c:v>
                </c:pt>
                <c:pt idx="27">
                  <c:v>0.3885550985051367</c:v>
                </c:pt>
                <c:pt idx="28">
                  <c:v>0.46158159869766985</c:v>
                </c:pt>
                <c:pt idx="29">
                  <c:v>0.48584558325415167</c:v>
                </c:pt>
                <c:pt idx="30">
                  <c:v>0.48873419010702707</c:v>
                </c:pt>
                <c:pt idx="31">
                  <c:v>0.48151439786188993</c:v>
                </c:pt>
                <c:pt idx="32">
                  <c:v>0.46567148535703734</c:v>
                </c:pt>
                <c:pt idx="33">
                  <c:v>0.44448529321960734</c:v>
                </c:pt>
                <c:pt idx="34">
                  <c:v>0.41772398060277455</c:v>
                </c:pt>
                <c:pt idx="35">
                  <c:v>0.39017054798141704</c:v>
                </c:pt>
                <c:pt idx="36">
                  <c:v>0.36584504385291589</c:v>
                </c:pt>
                <c:pt idx="37">
                  <c:v>0.34160814390336913</c:v>
                </c:pt>
                <c:pt idx="38">
                  <c:v>0.31723697726784716</c:v>
                </c:pt>
                <c:pt idx="39">
                  <c:v>0.29470030181258106</c:v>
                </c:pt>
                <c:pt idx="40">
                  <c:v>0.27603576538505481</c:v>
                </c:pt>
                <c:pt idx="41">
                  <c:v>0.25994989894270804</c:v>
                </c:pt>
                <c:pt idx="42">
                  <c:v>0.23638541155861775</c:v>
                </c:pt>
                <c:pt idx="43">
                  <c:v>0.2167233943697601</c:v>
                </c:pt>
                <c:pt idx="44">
                  <c:v>0.20394770253216807</c:v>
                </c:pt>
                <c:pt idx="45">
                  <c:v>0.19541750035458899</c:v>
                </c:pt>
                <c:pt idx="46">
                  <c:v>0.18551000438588958</c:v>
                </c:pt>
                <c:pt idx="47">
                  <c:v>0.16688238333395564</c:v>
                </c:pt>
                <c:pt idx="48">
                  <c:v>0.14797015458079296</c:v>
                </c:pt>
                <c:pt idx="49">
                  <c:v>0.13764494304353556</c:v>
                </c:pt>
                <c:pt idx="50">
                  <c:v>0.1298439090100913</c:v>
                </c:pt>
                <c:pt idx="51">
                  <c:v>0.12857386224056763</c:v>
                </c:pt>
                <c:pt idx="52">
                  <c:v>0.12932415143544038</c:v>
                </c:pt>
                <c:pt idx="53">
                  <c:v>0.13364866166271885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E8B-6A44-AED3-B8E7640B9C84}"/>
            </c:ext>
          </c:extLst>
        </c:ser>
        <c:ser>
          <c:idx val="16"/>
          <c:order val="5"/>
          <c:tx>
            <c:strRef>
              <c:f>Westdiep!$AI$1</c:f>
              <c:strCache>
                <c:ptCount val="1"/>
                <c:pt idx="0">
                  <c:v>YEAR2005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Westdiep!$AI$2:$AI$48</c:f>
              <c:numCache>
                <c:formatCode>0.000</c:formatCode>
                <c:ptCount val="47"/>
                <c:pt idx="0">
                  <c:v>1</c:v>
                </c:pt>
                <c:pt idx="1">
                  <c:v>0.70603991991052217</c:v>
                </c:pt>
                <c:pt idx="2">
                  <c:v>0.64809346373611021</c:v>
                </c:pt>
                <c:pt idx="3">
                  <c:v>0.62107507441100573</c:v>
                </c:pt>
                <c:pt idx="4">
                  <c:v>0.59727420131652509</c:v>
                </c:pt>
                <c:pt idx="5">
                  <c:v>0.58245024542177271</c:v>
                </c:pt>
                <c:pt idx="6">
                  <c:v>0.59879058416896558</c:v>
                </c:pt>
                <c:pt idx="7">
                  <c:v>0.62266562957078886</c:v>
                </c:pt>
                <c:pt idx="8">
                  <c:v>0.63635611841125583</c:v>
                </c:pt>
                <c:pt idx="9">
                  <c:v>0.63997617668167683</c:v>
                </c:pt>
                <c:pt idx="10">
                  <c:v>0.63241249915320996</c:v>
                </c:pt>
                <c:pt idx="11">
                  <c:v>0.62467168671126427</c:v>
                </c:pt>
                <c:pt idx="12">
                  <c:v>0.51524524703467633</c:v>
                </c:pt>
                <c:pt idx="13">
                  <c:v>0.36228064737021437</c:v>
                </c:pt>
                <c:pt idx="14">
                  <c:v>0.24360067789768675</c:v>
                </c:pt>
                <c:pt idx="15">
                  <c:v>0.17233079367849796</c:v>
                </c:pt>
                <c:pt idx="16">
                  <c:v>0.13740124725706512</c:v>
                </c:pt>
                <c:pt idx="17">
                  <c:v>0.12689974576762922</c:v>
                </c:pt>
                <c:pt idx="18">
                  <c:v>0.12803284255035002</c:v>
                </c:pt>
                <c:pt idx="19">
                  <c:v>0.13606877268121229</c:v>
                </c:pt>
                <c:pt idx="20">
                  <c:v>0.15372965265731917</c:v>
                </c:pt>
                <c:pt idx="21">
                  <c:v>0.17444755363024669</c:v>
                </c:pt>
                <c:pt idx="22">
                  <c:v>0.20120129864800004</c:v>
                </c:pt>
                <c:pt idx="23">
                  <c:v>0.23910642629810161</c:v>
                </c:pt>
                <c:pt idx="24">
                  <c:v>0.29443885739536019</c:v>
                </c:pt>
                <c:pt idx="25">
                  <c:v>0.36849263620058692</c:v>
                </c:pt>
                <c:pt idx="26">
                  <c:v>0.45421220401078688</c:v>
                </c:pt>
                <c:pt idx="27">
                  <c:v>0.49242198328864945</c:v>
                </c:pt>
                <c:pt idx="28">
                  <c:v>0.50020845682099824</c:v>
                </c:pt>
                <c:pt idx="29">
                  <c:v>0.4948018993545682</c:v>
                </c:pt>
                <c:pt idx="30">
                  <c:v>0.45357810295301232</c:v>
                </c:pt>
                <c:pt idx="31">
                  <c:v>0.41355272285973599</c:v>
                </c:pt>
                <c:pt idx="32">
                  <c:v>0.36845932712194307</c:v>
                </c:pt>
                <c:pt idx="33">
                  <c:v>0.3376354466890768</c:v>
                </c:pt>
                <c:pt idx="34">
                  <c:v>0.32074907018437954</c:v>
                </c:pt>
                <c:pt idx="35">
                  <c:v>0.31461114615573021</c:v>
                </c:pt>
                <c:pt idx="36">
                  <c:v>0.32166420663810669</c:v>
                </c:pt>
                <c:pt idx="37">
                  <c:v>0.3406880211816451</c:v>
                </c:pt>
                <c:pt idx="38">
                  <c:v>0.35336405075542499</c:v>
                </c:pt>
                <c:pt idx="39">
                  <c:v>0.35781694222517624</c:v>
                </c:pt>
                <c:pt idx="40">
                  <c:v>0.34924840228136267</c:v>
                </c:pt>
                <c:pt idx="41">
                  <c:v>0.32041582924191858</c:v>
                </c:pt>
                <c:pt idx="42">
                  <c:v>0.29122912945096874</c:v>
                </c:pt>
                <c:pt idx="43">
                  <c:v>0.26365211386574405</c:v>
                </c:pt>
                <c:pt idx="44">
                  <c:v>0.23774619084799173</c:v>
                </c:pt>
                <c:pt idx="45">
                  <c:v>0.20771252770337512</c:v>
                </c:pt>
                <c:pt idx="46">
                  <c:v>0.19555188921859362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E8B-6A44-AED3-B8E7640B9C84}"/>
            </c:ext>
          </c:extLst>
        </c:ser>
        <c:ser>
          <c:idx val="17"/>
          <c:order val="6"/>
          <c:tx>
            <c:strRef>
              <c:f>Westdiep!$E$60</c:f>
              <c:strCache>
                <c:ptCount val="1"/>
                <c:pt idx="0">
                  <c:v>YEAR2006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Westdiep!$E$61:$E$102</c:f>
              <c:numCache>
                <c:formatCode>0.000</c:formatCode>
                <c:ptCount val="42"/>
                <c:pt idx="0">
                  <c:v>1</c:v>
                </c:pt>
                <c:pt idx="1">
                  <c:v>0.73268854934347849</c:v>
                </c:pt>
                <c:pt idx="2">
                  <c:v>0.69626742361112359</c:v>
                </c:pt>
                <c:pt idx="3">
                  <c:v>0.67438021700329653</c:v>
                </c:pt>
                <c:pt idx="4">
                  <c:v>0.63122123458324708</c:v>
                </c:pt>
                <c:pt idx="5">
                  <c:v>0.61292771214848507</c:v>
                </c:pt>
                <c:pt idx="6">
                  <c:v>0.60830034083420881</c:v>
                </c:pt>
                <c:pt idx="7">
                  <c:v>0.60471620525786418</c:v>
                </c:pt>
                <c:pt idx="8">
                  <c:v>0.61060199762220102</c:v>
                </c:pt>
                <c:pt idx="9">
                  <c:v>0.62127953683571469</c:v>
                </c:pt>
                <c:pt idx="10">
                  <c:v>0.62760208157143227</c:v>
                </c:pt>
                <c:pt idx="11">
                  <c:v>0.5435739839151762</c:v>
                </c:pt>
                <c:pt idx="12">
                  <c:v>0.36675372331815348</c:v>
                </c:pt>
                <c:pt idx="13">
                  <c:v>0.23579409240169</c:v>
                </c:pt>
                <c:pt idx="14">
                  <c:v>0.17144988185795487</c:v>
                </c:pt>
                <c:pt idx="15">
                  <c:v>0.15218423908762652</c:v>
                </c:pt>
                <c:pt idx="16">
                  <c:v>0.15381244942141523</c:v>
                </c:pt>
                <c:pt idx="17">
                  <c:v>0.16524957179176372</c:v>
                </c:pt>
                <c:pt idx="18">
                  <c:v>0.18372408594091791</c:v>
                </c:pt>
                <c:pt idx="19">
                  <c:v>0.21671595690910481</c:v>
                </c:pt>
                <c:pt idx="20">
                  <c:v>0.25419838476679008</c:v>
                </c:pt>
                <c:pt idx="21">
                  <c:v>0.29672522554561676</c:v>
                </c:pt>
                <c:pt idx="22">
                  <c:v>0.3623809658176998</c:v>
                </c:pt>
                <c:pt idx="23">
                  <c:v>0.40213453886377132</c:v>
                </c:pt>
                <c:pt idx="24">
                  <c:v>0.42441141808177385</c:v>
                </c:pt>
                <c:pt idx="25">
                  <c:v>0.44683461186620832</c:v>
                </c:pt>
                <c:pt idx="26">
                  <c:v>0.45437465860978343</c:v>
                </c:pt>
                <c:pt idx="27">
                  <c:v>0.44912604427320124</c:v>
                </c:pt>
                <c:pt idx="28">
                  <c:v>0.43673719149103485</c:v>
                </c:pt>
                <c:pt idx="29">
                  <c:v>0.41003422624754537</c:v>
                </c:pt>
                <c:pt idx="30">
                  <c:v>0.37776770141530874</c:v>
                </c:pt>
                <c:pt idx="31">
                  <c:v>0.34223145367858793</c:v>
                </c:pt>
                <c:pt idx="32">
                  <c:v>0.30415852238532098</c:v>
                </c:pt>
                <c:pt idx="33">
                  <c:v>0.26322995484733575</c:v>
                </c:pt>
                <c:pt idx="34">
                  <c:v>0.22919314874473809</c:v>
                </c:pt>
                <c:pt idx="35">
                  <c:v>0.20417352467091543</c:v>
                </c:pt>
                <c:pt idx="36">
                  <c:v>0.18993519429083164</c:v>
                </c:pt>
                <c:pt idx="37">
                  <c:v>0.18406660538784947</c:v>
                </c:pt>
                <c:pt idx="38">
                  <c:v>0.18084705478232876</c:v>
                </c:pt>
                <c:pt idx="39">
                  <c:v>0.17608525507011377</c:v>
                </c:pt>
                <c:pt idx="40">
                  <c:v>0.17121809829416634</c:v>
                </c:pt>
                <c:pt idx="41">
                  <c:v>0.16655375658138064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E8B-6A44-AED3-B8E7640B9C84}"/>
            </c:ext>
          </c:extLst>
        </c:ser>
        <c:ser>
          <c:idx val="18"/>
          <c:order val="7"/>
          <c:tx>
            <c:strRef>
              <c:f>Westdiep!$K$60</c:f>
              <c:strCache>
                <c:ptCount val="1"/>
                <c:pt idx="0">
                  <c:v>YEAR2007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Edulis!$G$61:$G$307</c:f>
              <c:numCache>
                <c:formatCode>General</c:formatCode>
                <c:ptCount val="2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</c:numCache>
            </c:numRef>
          </c:xVal>
          <c:yVal>
            <c:numRef>
              <c:f>Westdiep!$K$61:$K$135</c:f>
              <c:numCache>
                <c:formatCode>0.000</c:formatCode>
                <c:ptCount val="75"/>
                <c:pt idx="0">
                  <c:v>1</c:v>
                </c:pt>
                <c:pt idx="1">
                  <c:v>0.83785022345448623</c:v>
                </c:pt>
                <c:pt idx="2">
                  <c:v>0.79629293448761673</c:v>
                </c:pt>
                <c:pt idx="3">
                  <c:v>0.78864749925103539</c:v>
                </c:pt>
                <c:pt idx="4">
                  <c:v>0.77682184692964618</c:v>
                </c:pt>
                <c:pt idx="5">
                  <c:v>0.75771468751708315</c:v>
                </c:pt>
                <c:pt idx="6">
                  <c:v>0.73430044435522235</c:v>
                </c:pt>
                <c:pt idx="7">
                  <c:v>0.71415809046173129</c:v>
                </c:pt>
                <c:pt idx="8">
                  <c:v>0.69692480271634161</c:v>
                </c:pt>
                <c:pt idx="9">
                  <c:v>0.69603524498160518</c:v>
                </c:pt>
                <c:pt idx="10">
                  <c:v>0.70145761011135255</c:v>
                </c:pt>
                <c:pt idx="11">
                  <c:v>0.67017043844195812</c:v>
                </c:pt>
                <c:pt idx="12">
                  <c:v>0.51955548731939183</c:v>
                </c:pt>
                <c:pt idx="13">
                  <c:v>0.37045225897669926</c:v>
                </c:pt>
                <c:pt idx="14">
                  <c:v>0.2645939236026979</c:v>
                </c:pt>
                <c:pt idx="15">
                  <c:v>0.2073591534242144</c:v>
                </c:pt>
                <c:pt idx="16">
                  <c:v>0.18647788309347918</c:v>
                </c:pt>
                <c:pt idx="17">
                  <c:v>0.18712249102806036</c:v>
                </c:pt>
                <c:pt idx="18">
                  <c:v>0.19745788961023297</c:v>
                </c:pt>
                <c:pt idx="19">
                  <c:v>0.2131709901219441</c:v>
                </c:pt>
                <c:pt idx="20">
                  <c:v>0.23787118421385786</c:v>
                </c:pt>
                <c:pt idx="21">
                  <c:v>0.27338257760514695</c:v>
                </c:pt>
                <c:pt idx="22">
                  <c:v>0.32102051530734194</c:v>
                </c:pt>
                <c:pt idx="23">
                  <c:v>0.37785521000355615</c:v>
                </c:pt>
                <c:pt idx="24">
                  <c:v>0.45701864964280009</c:v>
                </c:pt>
                <c:pt idx="25">
                  <c:v>0.50354240934832939</c:v>
                </c:pt>
                <c:pt idx="26">
                  <c:v>0.53759755286211852</c:v>
                </c:pt>
                <c:pt idx="27">
                  <c:v>0.55884716534663004</c:v>
                </c:pt>
                <c:pt idx="28">
                  <c:v>0.5795600560768539</c:v>
                </c:pt>
                <c:pt idx="29">
                  <c:v>0.59042307558423734</c:v>
                </c:pt>
                <c:pt idx="30">
                  <c:v>0.59347044812595962</c:v>
                </c:pt>
                <c:pt idx="31">
                  <c:v>0.59075077300365508</c:v>
                </c:pt>
                <c:pt idx="32">
                  <c:v>0.58410615605089156</c:v>
                </c:pt>
                <c:pt idx="33">
                  <c:v>0.57374206445667209</c:v>
                </c:pt>
                <c:pt idx="34">
                  <c:v>0.56003520782701477</c:v>
                </c:pt>
                <c:pt idx="35">
                  <c:v>0.54362485878072198</c:v>
                </c:pt>
                <c:pt idx="36">
                  <c:v>0.52402748244004471</c:v>
                </c:pt>
                <c:pt idx="37">
                  <c:v>0.49396699296295232</c:v>
                </c:pt>
                <c:pt idx="38">
                  <c:v>0.46673484932362774</c:v>
                </c:pt>
                <c:pt idx="39">
                  <c:v>0.44394561333014249</c:v>
                </c:pt>
                <c:pt idx="40">
                  <c:v>0.42557466236893965</c:v>
                </c:pt>
                <c:pt idx="41">
                  <c:v>0.42213894483584563</c:v>
                </c:pt>
                <c:pt idx="42">
                  <c:v>0.42882318065613989</c:v>
                </c:pt>
                <c:pt idx="43">
                  <c:v>0.45635596045696547</c:v>
                </c:pt>
                <c:pt idx="44">
                  <c:v>0.49182955465864936</c:v>
                </c:pt>
                <c:pt idx="45">
                  <c:v>0.52102819469413131</c:v>
                </c:pt>
                <c:pt idx="46">
                  <c:v>0.53756426358927689</c:v>
                </c:pt>
                <c:pt idx="47">
                  <c:v>0.54467323556889957</c:v>
                </c:pt>
                <c:pt idx="48">
                  <c:v>0.5462511707562604</c:v>
                </c:pt>
                <c:pt idx="49">
                  <c:v>0.54710579877597521</c:v>
                </c:pt>
                <c:pt idx="50">
                  <c:v>0.53395001659152652</c:v>
                </c:pt>
                <c:pt idx="51">
                  <c:v>0.51271898833418394</c:v>
                </c:pt>
                <c:pt idx="52">
                  <c:v>0.49351599568049764</c:v>
                </c:pt>
                <c:pt idx="53">
                  <c:v>0.48209902427786022</c:v>
                </c:pt>
                <c:pt idx="54">
                  <c:v>0.48779608807305591</c:v>
                </c:pt>
                <c:pt idx="55">
                  <c:v>0.49504553689171993</c:v>
                </c:pt>
                <c:pt idx="56">
                  <c:v>0.496923403864931</c:v>
                </c:pt>
                <c:pt idx="57">
                  <c:v>0.50274374181819403</c:v>
                </c:pt>
                <c:pt idx="58">
                  <c:v>0.4929076833285867</c:v>
                </c:pt>
                <c:pt idx="59">
                  <c:v>0.46201873258768289</c:v>
                </c:pt>
                <c:pt idx="60">
                  <c:v>0.43512330027820983</c:v>
                </c:pt>
                <c:pt idx="61">
                  <c:v>0.41546904974623922</c:v>
                </c:pt>
                <c:pt idx="62">
                  <c:v>0.39681548892470259</c:v>
                </c:pt>
                <c:pt idx="63">
                  <c:v>0.37618054937312478</c:v>
                </c:pt>
                <c:pt idx="64">
                  <c:v>0.35620373123647547</c:v>
                </c:pt>
                <c:pt idx="65">
                  <c:v>0.34305670504047059</c:v>
                </c:pt>
                <c:pt idx="66">
                  <c:v>0.33796589176871911</c:v>
                </c:pt>
                <c:pt idx="67">
                  <c:v>0.33905211040775951</c:v>
                </c:pt>
                <c:pt idx="68">
                  <c:v>0.32512347577189243</c:v>
                </c:pt>
                <c:pt idx="69">
                  <c:v>0.31063908836520288</c:v>
                </c:pt>
                <c:pt idx="70">
                  <c:v>0.3013556778597058</c:v>
                </c:pt>
                <c:pt idx="71">
                  <c:v>0.30253748598496683</c:v>
                </c:pt>
                <c:pt idx="72">
                  <c:v>0.30811406571091682</c:v>
                </c:pt>
                <c:pt idx="73">
                  <c:v>0.3160463883886705</c:v>
                </c:pt>
                <c:pt idx="74">
                  <c:v>0.32614839265258988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E8B-6A44-AED3-B8E7640B9C84}"/>
            </c:ext>
          </c:extLst>
        </c:ser>
        <c:ser>
          <c:idx val="19"/>
          <c:order val="8"/>
          <c:tx>
            <c:strRef>
              <c:f>Westdiep!$Q$60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Westdiep!$Q$61:$Q$113</c:f>
              <c:numCache>
                <c:formatCode>0.000</c:formatCode>
                <c:ptCount val="53"/>
                <c:pt idx="0">
                  <c:v>1</c:v>
                </c:pt>
                <c:pt idx="1">
                  <c:v>0.80283856740350157</c:v>
                </c:pt>
                <c:pt idx="2">
                  <c:v>0.74917710885837907</c:v>
                </c:pt>
                <c:pt idx="3">
                  <c:v>0.70780025312308537</c:v>
                </c:pt>
                <c:pt idx="4">
                  <c:v>0.6815036689084113</c:v>
                </c:pt>
                <c:pt idx="5">
                  <c:v>0.64638319426105229</c:v>
                </c:pt>
                <c:pt idx="6">
                  <c:v>0.60282130433663506</c:v>
                </c:pt>
                <c:pt idx="7">
                  <c:v>0.57277662765317583</c:v>
                </c:pt>
                <c:pt idx="8">
                  <c:v>0.56879042781191136</c:v>
                </c:pt>
                <c:pt idx="9">
                  <c:v>0.56943445996858055</c:v>
                </c:pt>
                <c:pt idx="10">
                  <c:v>0.56554903661718703</c:v>
                </c:pt>
                <c:pt idx="11">
                  <c:v>0.56205082391089278</c:v>
                </c:pt>
                <c:pt idx="12">
                  <c:v>0.50160775663283463</c:v>
                </c:pt>
                <c:pt idx="13">
                  <c:v>0.38400440282057247</c:v>
                </c:pt>
                <c:pt idx="14">
                  <c:v>0.27368055135315728</c:v>
                </c:pt>
                <c:pt idx="15">
                  <c:v>0.19862201883088199</c:v>
                </c:pt>
                <c:pt idx="16">
                  <c:v>0.15682227536923668</c:v>
                </c:pt>
                <c:pt idx="17">
                  <c:v>0.13830992519687152</c:v>
                </c:pt>
                <c:pt idx="18">
                  <c:v>0.13266720243377295</c:v>
                </c:pt>
                <c:pt idx="19">
                  <c:v>0.13588591401239938</c:v>
                </c:pt>
                <c:pt idx="20">
                  <c:v>0.1445110005797596</c:v>
                </c:pt>
                <c:pt idx="21">
                  <c:v>0.15565076889295748</c:v>
                </c:pt>
                <c:pt idx="22">
                  <c:v>0.16918493264915449</c:v>
                </c:pt>
                <c:pt idx="23">
                  <c:v>0.18610958741970587</c:v>
                </c:pt>
                <c:pt idx="24">
                  <c:v>0.21454016339148752</c:v>
                </c:pt>
                <c:pt idx="25">
                  <c:v>0.26095071362159045</c:v>
                </c:pt>
                <c:pt idx="26">
                  <c:v>0.32862000035041583</c:v>
                </c:pt>
                <c:pt idx="27">
                  <c:v>0.41716679013391739</c:v>
                </c:pt>
                <c:pt idx="28">
                  <c:v>0.48100495649695785</c:v>
                </c:pt>
                <c:pt idx="29">
                  <c:v>0.50919734070605116</c:v>
                </c:pt>
                <c:pt idx="30">
                  <c:v>0.52096394034536853</c:v>
                </c:pt>
                <c:pt idx="31">
                  <c:v>0.52430849691356052</c:v>
                </c:pt>
                <c:pt idx="32">
                  <c:v>0.51564018931008726</c:v>
                </c:pt>
                <c:pt idx="33">
                  <c:v>0.50138858518553842</c:v>
                </c:pt>
                <c:pt idx="34">
                  <c:v>0.48626908164333216</c:v>
                </c:pt>
                <c:pt idx="35">
                  <c:v>0.47617607648541349</c:v>
                </c:pt>
                <c:pt idx="36">
                  <c:v>0.44791083016226829</c:v>
                </c:pt>
                <c:pt idx="37">
                  <c:v>0.42028965501837584</c:v>
                </c:pt>
                <c:pt idx="38">
                  <c:v>0.39012223043525313</c:v>
                </c:pt>
                <c:pt idx="39">
                  <c:v>0.3653532273316703</c:v>
                </c:pt>
                <c:pt idx="40">
                  <c:v>0.34773707509395119</c:v>
                </c:pt>
                <c:pt idx="41">
                  <c:v>0.33111477535622497</c:v>
                </c:pt>
                <c:pt idx="42">
                  <c:v>0.3156249606304809</c:v>
                </c:pt>
                <c:pt idx="43">
                  <c:v>0.30252468068913541</c:v>
                </c:pt>
                <c:pt idx="44">
                  <c:v>0.29406797301370868</c:v>
                </c:pt>
                <c:pt idx="45">
                  <c:v>0.29076449165899709</c:v>
                </c:pt>
                <c:pt idx="46">
                  <c:v>0.29322740490019816</c:v>
                </c:pt>
                <c:pt idx="47">
                  <c:v>0.29975956707410989</c:v>
                </c:pt>
                <c:pt idx="48">
                  <c:v>0.30462746330223917</c:v>
                </c:pt>
                <c:pt idx="49">
                  <c:v>0.30743095306299856</c:v>
                </c:pt>
                <c:pt idx="50">
                  <c:v>0.30143618011293177</c:v>
                </c:pt>
                <c:pt idx="51">
                  <c:v>0.28574238942745195</c:v>
                </c:pt>
                <c:pt idx="52">
                  <c:v>0.26441931213826581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E8B-6A44-AED3-B8E7640B9C84}"/>
            </c:ext>
          </c:extLst>
        </c:ser>
        <c:ser>
          <c:idx val="20"/>
          <c:order val="9"/>
          <c:tx>
            <c:strRef>
              <c:f>Westdiep!$W$60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Westdiep!$W$61:$W$111</c:f>
              <c:numCache>
                <c:formatCode>0.000</c:formatCode>
                <c:ptCount val="51"/>
                <c:pt idx="0">
                  <c:v>1</c:v>
                </c:pt>
                <c:pt idx="1">
                  <c:v>0.78040671466349465</c:v>
                </c:pt>
                <c:pt idx="2">
                  <c:v>0.74521489483255487</c:v>
                </c:pt>
                <c:pt idx="3">
                  <c:v>0.72333844308384554</c:v>
                </c:pt>
                <c:pt idx="4">
                  <c:v>0.70351188000132447</c:v>
                </c:pt>
                <c:pt idx="5">
                  <c:v>0.69247160499401494</c:v>
                </c:pt>
                <c:pt idx="6">
                  <c:v>0.678899497699055</c:v>
                </c:pt>
                <c:pt idx="7">
                  <c:v>0.6503696005976215</c:v>
                </c:pt>
                <c:pt idx="8">
                  <c:v>0.62065419327909632</c:v>
                </c:pt>
                <c:pt idx="9">
                  <c:v>0.5886760608069127</c:v>
                </c:pt>
                <c:pt idx="10">
                  <c:v>0.5576474590821614</c:v>
                </c:pt>
                <c:pt idx="11">
                  <c:v>0.49781939312851214</c:v>
                </c:pt>
                <c:pt idx="12">
                  <c:v>0.37129607676904108</c:v>
                </c:pt>
                <c:pt idx="13">
                  <c:v>0.26284426702132635</c:v>
                </c:pt>
                <c:pt idx="14">
                  <c:v>0.1882908428403226</c:v>
                </c:pt>
                <c:pt idx="15">
                  <c:v>0.14500756212783489</c:v>
                </c:pt>
                <c:pt idx="16">
                  <c:v>0.12283221343911152</c:v>
                </c:pt>
                <c:pt idx="17">
                  <c:v>0.11412335434975426</c:v>
                </c:pt>
                <c:pt idx="18">
                  <c:v>0.11399837233724648</c:v>
                </c:pt>
                <c:pt idx="19">
                  <c:v>0.11674095692202723</c:v>
                </c:pt>
                <c:pt idx="20">
                  <c:v>0.12294105929030043</c:v>
                </c:pt>
                <c:pt idx="21">
                  <c:v>0.13366652304808874</c:v>
                </c:pt>
                <c:pt idx="22">
                  <c:v>0.14776874043367141</c:v>
                </c:pt>
                <c:pt idx="23">
                  <c:v>0.16886187177581044</c:v>
                </c:pt>
                <c:pt idx="24">
                  <c:v>0.18933412722728921</c:v>
                </c:pt>
                <c:pt idx="25">
                  <c:v>0.21492074049071114</c:v>
                </c:pt>
                <c:pt idx="26">
                  <c:v>0.24934840108578571</c:v>
                </c:pt>
                <c:pt idx="27">
                  <c:v>0.30257365271474251</c:v>
                </c:pt>
                <c:pt idx="28">
                  <c:v>0.36376932556616459</c:v>
                </c:pt>
                <c:pt idx="29">
                  <c:v>0.3948277967167505</c:v>
                </c:pt>
                <c:pt idx="30">
                  <c:v>0.4134952027906984</c:v>
                </c:pt>
                <c:pt idx="31">
                  <c:v>0.42610586096873349</c:v>
                </c:pt>
                <c:pt idx="32">
                  <c:v>0.43399530382385126</c:v>
                </c:pt>
                <c:pt idx="33">
                  <c:v>0.44134321756801759</c:v>
                </c:pt>
                <c:pt idx="34">
                  <c:v>0.43663045314738014</c:v>
                </c:pt>
                <c:pt idx="35">
                  <c:v>0.42438003253567241</c:v>
                </c:pt>
                <c:pt idx="36">
                  <c:v>0.40945382413538273</c:v>
                </c:pt>
                <c:pt idx="37">
                  <c:v>0.38300778119768236</c:v>
                </c:pt>
                <c:pt idx="38">
                  <c:v>0.34191620337863876</c:v>
                </c:pt>
                <c:pt idx="39">
                  <c:v>0.30292548884731962</c:v>
                </c:pt>
                <c:pt idx="40">
                  <c:v>0.27696129006243753</c:v>
                </c:pt>
                <c:pt idx="41">
                  <c:v>0.26418045600783618</c:v>
                </c:pt>
                <c:pt idx="42">
                  <c:v>0.26066900677084642</c:v>
                </c:pt>
                <c:pt idx="43">
                  <c:v>0.26332208379482774</c:v>
                </c:pt>
                <c:pt idx="44">
                  <c:v>0.27282464169465881</c:v>
                </c:pt>
                <c:pt idx="45">
                  <c:v>0.28534902489065045</c:v>
                </c:pt>
                <c:pt idx="46">
                  <c:v>0.29546164235956879</c:v>
                </c:pt>
                <c:pt idx="47">
                  <c:v>0.29590922211228055</c:v>
                </c:pt>
                <c:pt idx="48">
                  <c:v>0.29007002031529439</c:v>
                </c:pt>
                <c:pt idx="49">
                  <c:v>0.28116381731321055</c:v>
                </c:pt>
                <c:pt idx="50">
                  <c:v>0.26678240218337579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EE8B-6A44-AED3-B8E7640B9C84}"/>
            </c:ext>
          </c:extLst>
        </c:ser>
        <c:ser>
          <c:idx val="21"/>
          <c:order val="10"/>
          <c:tx>
            <c:strRef>
              <c:f>Westdiep!$AC$60</c:f>
              <c:strCache>
                <c:ptCount val="1"/>
                <c:pt idx="0">
                  <c:v>YEAR2010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Westdiep!$AC$61:$AC$102</c:f>
              <c:numCache>
                <c:formatCode>0.000</c:formatCode>
                <c:ptCount val="42"/>
                <c:pt idx="0">
                  <c:v>1</c:v>
                </c:pt>
                <c:pt idx="1">
                  <c:v>0.60636803148869411</c:v>
                </c:pt>
                <c:pt idx="2">
                  <c:v>0.53600621012326544</c:v>
                </c:pt>
                <c:pt idx="3">
                  <c:v>0.51193583998519243</c:v>
                </c:pt>
                <c:pt idx="4">
                  <c:v>0.51170379035667568</c:v>
                </c:pt>
                <c:pt idx="5">
                  <c:v>0.51013358228933392</c:v>
                </c:pt>
                <c:pt idx="6">
                  <c:v>0.51362887476478059</c:v>
                </c:pt>
                <c:pt idx="7">
                  <c:v>0.52128565122177228</c:v>
                </c:pt>
                <c:pt idx="8">
                  <c:v>0.52077266885515339</c:v>
                </c:pt>
                <c:pt idx="9">
                  <c:v>0.51929913604413858</c:v>
                </c:pt>
                <c:pt idx="10">
                  <c:v>0.52637939210268214</c:v>
                </c:pt>
                <c:pt idx="11">
                  <c:v>0.54090148841203256</c:v>
                </c:pt>
                <c:pt idx="12">
                  <c:v>0.54585540020092282</c:v>
                </c:pt>
                <c:pt idx="13">
                  <c:v>0.48641919820808632</c:v>
                </c:pt>
                <c:pt idx="14">
                  <c:v>0.35023898698648037</c:v>
                </c:pt>
                <c:pt idx="15">
                  <c:v>0.23295641668425718</c:v>
                </c:pt>
                <c:pt idx="16">
                  <c:v>0.15856403179584816</c:v>
                </c:pt>
                <c:pt idx="17">
                  <c:v>0.11960199428742629</c:v>
                </c:pt>
                <c:pt idx="18">
                  <c:v>9.9064061628931471E-2</c:v>
                </c:pt>
                <c:pt idx="19">
                  <c:v>8.9895207691778542E-2</c:v>
                </c:pt>
                <c:pt idx="20">
                  <c:v>8.9604973137398194E-2</c:v>
                </c:pt>
                <c:pt idx="21">
                  <c:v>9.4318572108953336E-2</c:v>
                </c:pt>
                <c:pt idx="22">
                  <c:v>0.10214570104479946</c:v>
                </c:pt>
                <c:pt idx="23">
                  <c:v>0.11038241527106692</c:v>
                </c:pt>
                <c:pt idx="24">
                  <c:v>0.11920514829273211</c:v>
                </c:pt>
                <c:pt idx="25">
                  <c:v>0.13123701523935413</c:v>
                </c:pt>
                <c:pt idx="26">
                  <c:v>0.14142196434897203</c:v>
                </c:pt>
                <c:pt idx="27">
                  <c:v>0.15191405200161634</c:v>
                </c:pt>
                <c:pt idx="28">
                  <c:v>0.16889923188872144</c:v>
                </c:pt>
                <c:pt idx="29">
                  <c:v>0.18644856239866178</c:v>
                </c:pt>
                <c:pt idx="30">
                  <c:v>0.19627971473970252</c:v>
                </c:pt>
                <c:pt idx="31">
                  <c:v>0.20209583255670466</c:v>
                </c:pt>
                <c:pt idx="32">
                  <c:v>0.19708306664202771</c:v>
                </c:pt>
                <c:pt idx="33">
                  <c:v>0.19405052748966034</c:v>
                </c:pt>
                <c:pt idx="34">
                  <c:v>0.1973946438750192</c:v>
                </c:pt>
                <c:pt idx="35">
                  <c:v>0.19806067020355217</c:v>
                </c:pt>
                <c:pt idx="36">
                  <c:v>0.1998296458436328</c:v>
                </c:pt>
                <c:pt idx="37">
                  <c:v>0.20452184069472015</c:v>
                </c:pt>
                <c:pt idx="38">
                  <c:v>0.20489390541847527</c:v>
                </c:pt>
                <c:pt idx="39">
                  <c:v>0.20620841254933103</c:v>
                </c:pt>
                <c:pt idx="40">
                  <c:v>0.2069386737321352</c:v>
                </c:pt>
                <c:pt idx="41">
                  <c:v>0.20595413750030367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EE8B-6A44-AED3-B8E7640B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07920"/>
        <c:axId val="1835089344"/>
      </c:scatterChart>
      <c:valAx>
        <c:axId val="14837079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835089344"/>
        <c:crosses val="autoZero"/>
        <c:crossBetween val="midCat"/>
      </c:valAx>
      <c:valAx>
        <c:axId val="18350893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energy</a:t>
                </a:r>
                <a:r>
                  <a:rPr lang="zh-CN" b="1"/>
                  <a:t> </a:t>
                </a:r>
                <a:r>
                  <a:rPr lang="en-US" b="1"/>
                  <a:t>density</a:t>
                </a:r>
                <a:r>
                  <a:rPr lang="zh-CN" b="1"/>
                  <a:t> （</a:t>
                </a:r>
                <a:r>
                  <a:rPr lang="en-US" b="1"/>
                  <a:t>filtertration)  </a:t>
                </a:r>
                <a:r>
                  <a:rPr lang="en-GB" b="1"/>
                  <a:t> estimation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83707920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Length estimation by asj DEB model at Westdiep from 2000-2010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11"/>
          <c:order val="0"/>
          <c:tx>
            <c:strRef>
              <c:f>Westdiep!$E$1</c:f>
              <c:strCache>
                <c:ptCount val="1"/>
                <c:pt idx="0">
                  <c:v>YEAR2000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Westdiep!$F$2:$F$50</c:f>
              <c:numCache>
                <c:formatCode>0.0000</c:formatCode>
                <c:ptCount val="49"/>
                <c:pt idx="0">
                  <c:v>1.7717407352724052E-2</c:v>
                </c:pt>
                <c:pt idx="1">
                  <c:v>1.8923010900937148E-2</c:v>
                </c:pt>
                <c:pt idx="2">
                  <c:v>1.985864203412744E-2</c:v>
                </c:pt>
                <c:pt idx="3">
                  <c:v>2.0755000151966012E-2</c:v>
                </c:pt>
                <c:pt idx="4">
                  <c:v>2.1654739106580903E-2</c:v>
                </c:pt>
                <c:pt idx="5">
                  <c:v>2.2575406220989341E-2</c:v>
                </c:pt>
                <c:pt idx="6">
                  <c:v>2.3508504770021019E-2</c:v>
                </c:pt>
                <c:pt idx="7">
                  <c:v>2.4448875799495711E-2</c:v>
                </c:pt>
                <c:pt idx="8">
                  <c:v>2.5389473133246319E-2</c:v>
                </c:pt>
                <c:pt idx="9">
                  <c:v>2.6334809157177914E-2</c:v>
                </c:pt>
                <c:pt idx="10">
                  <c:v>2.7294081774112147E-2</c:v>
                </c:pt>
                <c:pt idx="11">
                  <c:v>2.8263480936850948E-2</c:v>
                </c:pt>
                <c:pt idx="12">
                  <c:v>2.9224116838111786E-2</c:v>
                </c:pt>
                <c:pt idx="13">
                  <c:v>3.006853375730225E-2</c:v>
                </c:pt>
                <c:pt idx="14">
                  <c:v>3.0708454020015527E-2</c:v>
                </c:pt>
                <c:pt idx="15">
                  <c:v>3.1165008489618132E-2</c:v>
                </c:pt>
                <c:pt idx="16">
                  <c:v>3.1498145338580683E-2</c:v>
                </c:pt>
                <c:pt idx="17">
                  <c:v>3.1768664453375874E-2</c:v>
                </c:pt>
                <c:pt idx="18">
                  <c:v>3.2021921343474917E-2</c:v>
                </c:pt>
                <c:pt idx="19">
                  <c:v>3.2287926703711736E-2</c:v>
                </c:pt>
                <c:pt idx="20">
                  <c:v>3.2582270100097836E-2</c:v>
                </c:pt>
                <c:pt idx="21">
                  <c:v>3.2916927418203588E-2</c:v>
                </c:pt>
                <c:pt idx="22">
                  <c:v>3.3294453119785988E-2</c:v>
                </c:pt>
                <c:pt idx="23">
                  <c:v>3.3732881073937612E-2</c:v>
                </c:pt>
                <c:pt idx="24">
                  <c:v>3.4247308648895448E-2</c:v>
                </c:pt>
                <c:pt idx="25">
                  <c:v>3.485419083179405E-2</c:v>
                </c:pt>
                <c:pt idx="26">
                  <c:v>3.5562317149600488E-2</c:v>
                </c:pt>
                <c:pt idx="27">
                  <c:v>3.6326907907301122E-2</c:v>
                </c:pt>
                <c:pt idx="28">
                  <c:v>3.7119255516633386E-2</c:v>
                </c:pt>
                <c:pt idx="29">
                  <c:v>3.7905583159468847E-2</c:v>
                </c:pt>
                <c:pt idx="30">
                  <c:v>3.8700525510490275E-2</c:v>
                </c:pt>
                <c:pt idx="31">
                  <c:v>3.9496703857709793E-2</c:v>
                </c:pt>
                <c:pt idx="32">
                  <c:v>4.0297860755170771E-2</c:v>
                </c:pt>
                <c:pt idx="33">
                  <c:v>4.1090609545381095E-2</c:v>
                </c:pt>
                <c:pt idx="34">
                  <c:v>4.1865670709881293E-2</c:v>
                </c:pt>
                <c:pt idx="35">
                  <c:v>4.2621689399226705E-2</c:v>
                </c:pt>
                <c:pt idx="36">
                  <c:v>4.3361317481523484E-2</c:v>
                </c:pt>
                <c:pt idx="37">
                  <c:v>4.4087579244360929E-2</c:v>
                </c:pt>
                <c:pt idx="38">
                  <c:v>4.4810366373751506E-2</c:v>
                </c:pt>
                <c:pt idx="39">
                  <c:v>4.5530202855716531E-2</c:v>
                </c:pt>
                <c:pt idx="40">
                  <c:v>4.6258972532631268E-2</c:v>
                </c:pt>
                <c:pt idx="41">
                  <c:v>4.6981776661786441E-2</c:v>
                </c:pt>
                <c:pt idx="42">
                  <c:v>4.7705861072370785E-2</c:v>
                </c:pt>
                <c:pt idx="43">
                  <c:v>4.8411730158644972E-2</c:v>
                </c:pt>
                <c:pt idx="44">
                  <c:v>4.9090961698128779E-2</c:v>
                </c:pt>
                <c:pt idx="45">
                  <c:v>4.9744231127700614E-2</c:v>
                </c:pt>
                <c:pt idx="46">
                  <c:v>5.0372676316099076E-2</c:v>
                </c:pt>
                <c:pt idx="47">
                  <c:v>5.0997718982341171E-2</c:v>
                </c:pt>
                <c:pt idx="48">
                  <c:v>5.164207924309816E-2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3F-524F-A7E8-6F3EA173F3B7}"/>
            </c:ext>
          </c:extLst>
        </c:ser>
        <c:ser>
          <c:idx val="12"/>
          <c:order val="1"/>
          <c:tx>
            <c:strRef>
              <c:f>Westdiep!$K$1</c:f>
              <c:strCache>
                <c:ptCount val="1"/>
                <c:pt idx="0">
                  <c:v>YEAR2001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Westdiep!$L$2:$L$49</c:f>
              <c:numCache>
                <c:formatCode>0.0000</c:formatCode>
                <c:ptCount val="48"/>
                <c:pt idx="0">
                  <c:v>1.7717407352724052E-2</c:v>
                </c:pt>
                <c:pt idx="1">
                  <c:v>1.8999032494693261E-2</c:v>
                </c:pt>
                <c:pt idx="2">
                  <c:v>1.9937278912835654E-2</c:v>
                </c:pt>
                <c:pt idx="3">
                  <c:v>2.0787980796569919E-2</c:v>
                </c:pt>
                <c:pt idx="4">
                  <c:v>2.1609882394807618E-2</c:v>
                </c:pt>
                <c:pt idx="5">
                  <c:v>2.2414151844198767E-2</c:v>
                </c:pt>
                <c:pt idx="6">
                  <c:v>2.3220826272593031E-2</c:v>
                </c:pt>
                <c:pt idx="7">
                  <c:v>2.4039194199500923E-2</c:v>
                </c:pt>
                <c:pt idx="8">
                  <c:v>2.4882428626770939E-2</c:v>
                </c:pt>
                <c:pt idx="9">
                  <c:v>2.5766971931149889E-2</c:v>
                </c:pt>
                <c:pt idx="10">
                  <c:v>2.6696066231959165E-2</c:v>
                </c:pt>
                <c:pt idx="11">
                  <c:v>2.7647319779319311E-2</c:v>
                </c:pt>
                <c:pt idx="12">
                  <c:v>2.862709329095342E-2</c:v>
                </c:pt>
                <c:pt idx="13">
                  <c:v>2.962003727785437E-2</c:v>
                </c:pt>
                <c:pt idx="14">
                  <c:v>3.043751058137386E-2</c:v>
                </c:pt>
                <c:pt idx="15">
                  <c:v>3.1025884863379989E-2</c:v>
                </c:pt>
                <c:pt idx="16">
                  <c:v>3.1436851180927587E-2</c:v>
                </c:pt>
                <c:pt idx="17">
                  <c:v>3.1749610728734515E-2</c:v>
                </c:pt>
                <c:pt idx="18">
                  <c:v>3.2031213571985427E-2</c:v>
                </c:pt>
                <c:pt idx="19">
                  <c:v>3.2323657126993352E-2</c:v>
                </c:pt>
                <c:pt idx="20">
                  <c:v>3.2650523117129897E-2</c:v>
                </c:pt>
                <c:pt idx="21">
                  <c:v>3.3025033190696142E-2</c:v>
                </c:pt>
                <c:pt idx="22">
                  <c:v>3.3468577134947441E-2</c:v>
                </c:pt>
                <c:pt idx="23">
                  <c:v>3.3999924550643004E-2</c:v>
                </c:pt>
                <c:pt idx="24">
                  <c:v>3.4642444989168797E-2</c:v>
                </c:pt>
                <c:pt idx="25">
                  <c:v>3.5411709716175632E-2</c:v>
                </c:pt>
                <c:pt idx="26">
                  <c:v>3.6257709346373061E-2</c:v>
                </c:pt>
                <c:pt idx="27">
                  <c:v>3.7143993780500643E-2</c:v>
                </c:pt>
                <c:pt idx="28">
                  <c:v>3.8065066216977493E-2</c:v>
                </c:pt>
                <c:pt idx="29">
                  <c:v>3.9011664473997155E-2</c:v>
                </c:pt>
                <c:pt idx="30">
                  <c:v>3.994541040734368E-2</c:v>
                </c:pt>
                <c:pt idx="31">
                  <c:v>4.0853106107348026E-2</c:v>
                </c:pt>
                <c:pt idx="32">
                  <c:v>4.1713629734395373E-2</c:v>
                </c:pt>
                <c:pt idx="33">
                  <c:v>4.2510381675814647E-2</c:v>
                </c:pt>
                <c:pt idx="34">
                  <c:v>4.3253311289799645E-2</c:v>
                </c:pt>
                <c:pt idx="35">
                  <c:v>4.3964853788406158E-2</c:v>
                </c:pt>
                <c:pt idx="36">
                  <c:v>4.4687425309123258E-2</c:v>
                </c:pt>
                <c:pt idx="37">
                  <c:v>4.5424296419482216E-2</c:v>
                </c:pt>
                <c:pt idx="38">
                  <c:v>4.6194728663002796E-2</c:v>
                </c:pt>
                <c:pt idx="39">
                  <c:v>4.7029840128855256E-2</c:v>
                </c:pt>
                <c:pt idx="40">
                  <c:v>4.7927174888439977E-2</c:v>
                </c:pt>
                <c:pt idx="41">
                  <c:v>4.8876729574253749E-2</c:v>
                </c:pt>
                <c:pt idx="42">
                  <c:v>4.9858045220558707E-2</c:v>
                </c:pt>
                <c:pt idx="43">
                  <c:v>5.0839646855854327E-2</c:v>
                </c:pt>
                <c:pt idx="44">
                  <c:v>5.1801896649253505E-2</c:v>
                </c:pt>
                <c:pt idx="45">
                  <c:v>5.2748318003616554E-2</c:v>
                </c:pt>
                <c:pt idx="46">
                  <c:v>5.3662132514462176E-2</c:v>
                </c:pt>
                <c:pt idx="47">
                  <c:v>5.4534710600406093E-2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3F-524F-A7E8-6F3EA173F3B7}"/>
            </c:ext>
          </c:extLst>
        </c:ser>
        <c:ser>
          <c:idx val="13"/>
          <c:order val="2"/>
          <c:tx>
            <c:strRef>
              <c:f>Westdiep!$Q$1</c:f>
              <c:strCache>
                <c:ptCount val="1"/>
                <c:pt idx="0">
                  <c:v>YEAR2002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Westdiep!$R$2:$R$58</c:f>
              <c:numCache>
                <c:formatCode>0.0000</c:formatCode>
                <c:ptCount val="57"/>
                <c:pt idx="0">
                  <c:v>1.7717407352724052E-2</c:v>
                </c:pt>
                <c:pt idx="1">
                  <c:v>1.8938372744469734E-2</c:v>
                </c:pt>
                <c:pt idx="2">
                  <c:v>1.9821969753778867E-2</c:v>
                </c:pt>
                <c:pt idx="3">
                  <c:v>2.063664967411475E-2</c:v>
                </c:pt>
                <c:pt idx="4">
                  <c:v>2.1434655367712559E-2</c:v>
                </c:pt>
                <c:pt idx="5">
                  <c:v>2.2247806972566283E-2</c:v>
                </c:pt>
                <c:pt idx="6">
                  <c:v>2.3085823351419728E-2</c:v>
                </c:pt>
                <c:pt idx="7">
                  <c:v>2.3945126196479569E-2</c:v>
                </c:pt>
                <c:pt idx="8">
                  <c:v>2.4813408858477163E-2</c:v>
                </c:pt>
                <c:pt idx="9">
                  <c:v>2.5683021661437992E-2</c:v>
                </c:pt>
                <c:pt idx="10">
                  <c:v>2.655002723684384E-2</c:v>
                </c:pt>
                <c:pt idx="11">
                  <c:v>2.7414952632426711E-2</c:v>
                </c:pt>
                <c:pt idx="12">
                  <c:v>2.8258830301994733E-2</c:v>
                </c:pt>
                <c:pt idx="13">
                  <c:v>2.9078407096860749E-2</c:v>
                </c:pt>
                <c:pt idx="14">
                  <c:v>2.9793449844604421E-2</c:v>
                </c:pt>
                <c:pt idx="15">
                  <c:v>3.0360570084699588E-2</c:v>
                </c:pt>
                <c:pt idx="16">
                  <c:v>3.078660071552183E-2</c:v>
                </c:pt>
                <c:pt idx="17">
                  <c:v>3.1109880806414178E-2</c:v>
                </c:pt>
                <c:pt idx="18">
                  <c:v>3.1375624610486444E-2</c:v>
                </c:pt>
                <c:pt idx="19">
                  <c:v>3.1619735158224839E-2</c:v>
                </c:pt>
                <c:pt idx="20">
                  <c:v>3.1855513904472318E-2</c:v>
                </c:pt>
                <c:pt idx="21">
                  <c:v>3.2101454475185073E-2</c:v>
                </c:pt>
                <c:pt idx="22">
                  <c:v>3.2372143661728282E-2</c:v>
                </c:pt>
                <c:pt idx="23">
                  <c:v>3.268118102573328E-2</c:v>
                </c:pt>
                <c:pt idx="24">
                  <c:v>3.3035997644704364E-2</c:v>
                </c:pt>
                <c:pt idx="25">
                  <c:v>3.3446811331562826E-2</c:v>
                </c:pt>
                <c:pt idx="26">
                  <c:v>3.3922831683765274E-2</c:v>
                </c:pt>
                <c:pt idx="27">
                  <c:v>3.4473505929902636E-2</c:v>
                </c:pt>
                <c:pt idx="28">
                  <c:v>3.5129751666809282E-2</c:v>
                </c:pt>
                <c:pt idx="29">
                  <c:v>3.5860446758768101E-2</c:v>
                </c:pt>
                <c:pt idx="30">
                  <c:v>3.6630604987194455E-2</c:v>
                </c:pt>
                <c:pt idx="31">
                  <c:v>3.7433983524567692E-2</c:v>
                </c:pt>
                <c:pt idx="32">
                  <c:v>3.8268635436308561E-2</c:v>
                </c:pt>
                <c:pt idx="33">
                  <c:v>3.9150919743149916E-2</c:v>
                </c:pt>
                <c:pt idx="34">
                  <c:v>4.0090136526465342E-2</c:v>
                </c:pt>
                <c:pt idx="35">
                  <c:v>4.1077140159748622E-2</c:v>
                </c:pt>
                <c:pt idx="36">
                  <c:v>4.2097971354780724E-2</c:v>
                </c:pt>
                <c:pt idx="37">
                  <c:v>4.3150120641979053E-2</c:v>
                </c:pt>
                <c:pt idx="38">
                  <c:v>4.4211843989802602E-2</c:v>
                </c:pt>
                <c:pt idx="39">
                  <c:v>4.5259630463421227E-2</c:v>
                </c:pt>
                <c:pt idx="40">
                  <c:v>4.6294096779754074E-2</c:v>
                </c:pt>
                <c:pt idx="41">
                  <c:v>4.7299788209228595E-2</c:v>
                </c:pt>
                <c:pt idx="42">
                  <c:v>4.8262285136037468E-2</c:v>
                </c:pt>
                <c:pt idx="43">
                  <c:v>4.9215066810773207E-2</c:v>
                </c:pt>
                <c:pt idx="44">
                  <c:v>5.0178177734187736E-2</c:v>
                </c:pt>
                <c:pt idx="45">
                  <c:v>5.1190090751232237E-2</c:v>
                </c:pt>
                <c:pt idx="46">
                  <c:v>5.2286058909380081E-2</c:v>
                </c:pt>
                <c:pt idx="47">
                  <c:v>5.3468802096144567E-2</c:v>
                </c:pt>
                <c:pt idx="48">
                  <c:v>5.4721894106232752E-2</c:v>
                </c:pt>
                <c:pt idx="49">
                  <c:v>5.6017913479947931E-2</c:v>
                </c:pt>
                <c:pt idx="50">
                  <c:v>5.7349234877169156E-2</c:v>
                </c:pt>
                <c:pt idx="51">
                  <c:v>5.8716134081007808E-2</c:v>
                </c:pt>
                <c:pt idx="52">
                  <c:v>6.0121803371514418E-2</c:v>
                </c:pt>
                <c:pt idx="53">
                  <c:v>6.1552452638598591E-2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3F-524F-A7E8-6F3EA173F3B7}"/>
            </c:ext>
          </c:extLst>
        </c:ser>
        <c:ser>
          <c:idx val="14"/>
          <c:order val="3"/>
          <c:tx>
            <c:strRef>
              <c:f>Westdiep!$W$1</c:f>
              <c:strCache>
                <c:ptCount val="1"/>
                <c:pt idx="0">
                  <c:v>YEAR2003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Westdiep!$X$2:$X$52</c:f>
              <c:numCache>
                <c:formatCode>0.0000</c:formatCode>
                <c:ptCount val="51"/>
                <c:pt idx="0">
                  <c:v>1.7717407352724052E-2</c:v>
                </c:pt>
                <c:pt idx="1">
                  <c:v>1.9079128580204618E-2</c:v>
                </c:pt>
                <c:pt idx="2">
                  <c:v>2.0144936999539932E-2</c:v>
                </c:pt>
                <c:pt idx="3">
                  <c:v>2.1201194729860633E-2</c:v>
                </c:pt>
                <c:pt idx="4">
                  <c:v>2.227028252144278E-2</c:v>
                </c:pt>
                <c:pt idx="5">
                  <c:v>2.3343642236652789E-2</c:v>
                </c:pt>
                <c:pt idx="6">
                  <c:v>2.4409021648416299E-2</c:v>
                </c:pt>
                <c:pt idx="7">
                  <c:v>2.545974041992527E-2</c:v>
                </c:pt>
                <c:pt idx="8">
                  <c:v>2.647752854956326E-2</c:v>
                </c:pt>
                <c:pt idx="9">
                  <c:v>2.7480613329839417E-2</c:v>
                </c:pt>
                <c:pt idx="10">
                  <c:v>2.8455999006860591E-2</c:v>
                </c:pt>
                <c:pt idx="11">
                  <c:v>2.9415684494692215E-2</c:v>
                </c:pt>
                <c:pt idx="12">
                  <c:v>3.0226225016007857E-2</c:v>
                </c:pt>
                <c:pt idx="13">
                  <c:v>3.0805761583549258E-2</c:v>
                </c:pt>
                <c:pt idx="14">
                  <c:v>3.1194454719292657E-2</c:v>
                </c:pt>
                <c:pt idx="15">
                  <c:v>3.1471862087229838E-2</c:v>
                </c:pt>
                <c:pt idx="16">
                  <c:v>3.1703773673558776E-2</c:v>
                </c:pt>
                <c:pt idx="17">
                  <c:v>3.1923366506854498E-2</c:v>
                </c:pt>
                <c:pt idx="18">
                  <c:v>3.2151749615939432E-2</c:v>
                </c:pt>
                <c:pt idx="19">
                  <c:v>3.2403536812527202E-2</c:v>
                </c:pt>
                <c:pt idx="20">
                  <c:v>3.2692721391655126E-2</c:v>
                </c:pt>
                <c:pt idx="21">
                  <c:v>3.3031974358400051E-2</c:v>
                </c:pt>
                <c:pt idx="22">
                  <c:v>3.3429909470102638E-2</c:v>
                </c:pt>
                <c:pt idx="23">
                  <c:v>3.3899751770947395E-2</c:v>
                </c:pt>
                <c:pt idx="24">
                  <c:v>3.4466241927810469E-2</c:v>
                </c:pt>
                <c:pt idx="25">
                  <c:v>3.5164065446331307E-2</c:v>
                </c:pt>
                <c:pt idx="26">
                  <c:v>3.5945737733480698E-2</c:v>
                </c:pt>
                <c:pt idx="27">
                  <c:v>3.6756209314180006E-2</c:v>
                </c:pt>
                <c:pt idx="28">
                  <c:v>3.7571552279497371E-2</c:v>
                </c:pt>
                <c:pt idx="29">
                  <c:v>3.839236809490245E-2</c:v>
                </c:pt>
                <c:pt idx="30">
                  <c:v>3.9228360675437807E-2</c:v>
                </c:pt>
                <c:pt idx="31">
                  <c:v>4.011196679542061E-2</c:v>
                </c:pt>
                <c:pt idx="32">
                  <c:v>4.1037009426735681E-2</c:v>
                </c:pt>
                <c:pt idx="33">
                  <c:v>4.199202819061143E-2</c:v>
                </c:pt>
                <c:pt idx="34">
                  <c:v>4.2976393158521746E-2</c:v>
                </c:pt>
                <c:pt idx="35">
                  <c:v>4.3972607335839457E-2</c:v>
                </c:pt>
                <c:pt idx="36">
                  <c:v>4.49716175857931E-2</c:v>
                </c:pt>
                <c:pt idx="37">
                  <c:v>4.5972115294809157E-2</c:v>
                </c:pt>
                <c:pt idx="38">
                  <c:v>4.6971880111758575E-2</c:v>
                </c:pt>
                <c:pt idx="39">
                  <c:v>4.7940597784770021E-2</c:v>
                </c:pt>
                <c:pt idx="40">
                  <c:v>4.8873721289441424E-2</c:v>
                </c:pt>
                <c:pt idx="41">
                  <c:v>4.9789552869501492E-2</c:v>
                </c:pt>
                <c:pt idx="42">
                  <c:v>5.0678990331013793E-2</c:v>
                </c:pt>
                <c:pt idx="43">
                  <c:v>5.1513649583778846E-2</c:v>
                </c:pt>
                <c:pt idx="44">
                  <c:v>5.2324491227546704E-2</c:v>
                </c:pt>
                <c:pt idx="45">
                  <c:v>5.3137082308111594E-2</c:v>
                </c:pt>
                <c:pt idx="46">
                  <c:v>5.3957590756666118E-2</c:v>
                </c:pt>
                <c:pt idx="47">
                  <c:v>5.4781765482667423E-2</c:v>
                </c:pt>
                <c:pt idx="48">
                  <c:v>5.5610555988623689E-2</c:v>
                </c:pt>
                <c:pt idx="49">
                  <c:v>5.6444861404519001E-2</c:v>
                </c:pt>
                <c:pt idx="50">
                  <c:v>5.728594487460735E-2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3F-524F-A7E8-6F3EA173F3B7}"/>
            </c:ext>
          </c:extLst>
        </c:ser>
        <c:ser>
          <c:idx val="15"/>
          <c:order val="4"/>
          <c:tx>
            <c:strRef>
              <c:f>Westdiep!$AC$1</c:f>
              <c:strCache>
                <c:ptCount val="1"/>
                <c:pt idx="0">
                  <c:v>YEAR2004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Westdiep!$AD$2:$AD$55</c:f>
              <c:numCache>
                <c:formatCode>0.0000</c:formatCode>
                <c:ptCount val="54"/>
                <c:pt idx="0">
                  <c:v>1.7717407352724052E-2</c:v>
                </c:pt>
                <c:pt idx="1">
                  <c:v>1.8967780824872507E-2</c:v>
                </c:pt>
                <c:pt idx="2">
                  <c:v>1.9972285655344073E-2</c:v>
                </c:pt>
                <c:pt idx="3">
                  <c:v>2.0914490211490312E-2</c:v>
                </c:pt>
                <c:pt idx="4">
                  <c:v>2.1804429603893671E-2</c:v>
                </c:pt>
                <c:pt idx="5">
                  <c:v>2.2675267284136401E-2</c:v>
                </c:pt>
                <c:pt idx="6">
                  <c:v>2.3557596025218532E-2</c:v>
                </c:pt>
                <c:pt idx="7">
                  <c:v>2.4435465662014138E-2</c:v>
                </c:pt>
                <c:pt idx="8">
                  <c:v>2.529627813952905E-2</c:v>
                </c:pt>
                <c:pt idx="9">
                  <c:v>2.6138320086422213E-2</c:v>
                </c:pt>
                <c:pt idx="10">
                  <c:v>2.697996281623026E-2</c:v>
                </c:pt>
                <c:pt idx="11">
                  <c:v>2.7813760051288543E-2</c:v>
                </c:pt>
                <c:pt idx="12">
                  <c:v>2.8637248812674147E-2</c:v>
                </c:pt>
                <c:pt idx="13">
                  <c:v>2.9424523291232692E-2</c:v>
                </c:pt>
                <c:pt idx="14">
                  <c:v>3.0074171413046788E-2</c:v>
                </c:pt>
                <c:pt idx="15">
                  <c:v>3.0565765190964603E-2</c:v>
                </c:pt>
                <c:pt idx="16">
                  <c:v>3.09292193828953E-2</c:v>
                </c:pt>
                <c:pt idx="17">
                  <c:v>3.1206889482962682E-2</c:v>
                </c:pt>
                <c:pt idx="18">
                  <c:v>3.1434044719909938E-2</c:v>
                </c:pt>
                <c:pt idx="19">
                  <c:v>3.1638126443899448E-2</c:v>
                </c:pt>
                <c:pt idx="20">
                  <c:v>3.1832776078253772E-2</c:v>
                </c:pt>
                <c:pt idx="21">
                  <c:v>3.2032642497091604E-2</c:v>
                </c:pt>
                <c:pt idx="22">
                  <c:v>3.2251182526177993E-2</c:v>
                </c:pt>
                <c:pt idx="23">
                  <c:v>3.2504868318498914E-2</c:v>
                </c:pt>
                <c:pt idx="24">
                  <c:v>3.2808070003587937E-2</c:v>
                </c:pt>
                <c:pt idx="25">
                  <c:v>3.3171604534467207E-2</c:v>
                </c:pt>
                <c:pt idx="26">
                  <c:v>3.3609065470217657E-2</c:v>
                </c:pt>
                <c:pt idx="27">
                  <c:v>3.4135880920169635E-2</c:v>
                </c:pt>
                <c:pt idx="28">
                  <c:v>3.4782207657694665E-2</c:v>
                </c:pt>
                <c:pt idx="29">
                  <c:v>3.553723487853206E-2</c:v>
                </c:pt>
                <c:pt idx="30">
                  <c:v>3.6363371247642017E-2</c:v>
                </c:pt>
                <c:pt idx="31">
                  <c:v>3.721288664850797E-2</c:v>
                </c:pt>
                <c:pt idx="32">
                  <c:v>3.8083338810060735E-2</c:v>
                </c:pt>
                <c:pt idx="33">
                  <c:v>3.8950619583663901E-2</c:v>
                </c:pt>
                <c:pt idx="34">
                  <c:v>3.9807098372525225E-2</c:v>
                </c:pt>
                <c:pt idx="35">
                  <c:v>4.0636586165564911E-2</c:v>
                </c:pt>
                <c:pt idx="36">
                  <c:v>4.1431996073971224E-2</c:v>
                </c:pt>
                <c:pt idx="37">
                  <c:v>4.219635881158338E-2</c:v>
                </c:pt>
                <c:pt idx="38">
                  <c:v>4.2922452865831226E-2</c:v>
                </c:pt>
                <c:pt idx="39">
                  <c:v>4.3610160027601839E-2</c:v>
                </c:pt>
                <c:pt idx="40">
                  <c:v>4.4261173699179909E-2</c:v>
                </c:pt>
                <c:pt idx="41">
                  <c:v>4.4883538493890068E-2</c:v>
                </c:pt>
                <c:pt idx="42">
                  <c:v>4.5479041628871446E-2</c:v>
                </c:pt>
                <c:pt idx="43">
                  <c:v>4.6032361655079936E-2</c:v>
                </c:pt>
                <c:pt idx="44">
                  <c:v>4.6545577579527597E-2</c:v>
                </c:pt>
                <c:pt idx="45">
                  <c:v>4.7032583417358081E-2</c:v>
                </c:pt>
                <c:pt idx="46">
                  <c:v>4.7501430432115882E-2</c:v>
                </c:pt>
                <c:pt idx="47">
                  <c:v>4.7950810333207756E-2</c:v>
                </c:pt>
                <c:pt idx="48">
                  <c:v>4.8359252132707926E-2</c:v>
                </c:pt>
                <c:pt idx="49">
                  <c:v>4.8724706251840548E-2</c:v>
                </c:pt>
                <c:pt idx="50">
                  <c:v>4.9063980015427312E-2</c:v>
                </c:pt>
                <c:pt idx="51">
                  <c:v>4.9385180927098177E-2</c:v>
                </c:pt>
                <c:pt idx="52">
                  <c:v>4.9705240489369633E-2</c:v>
                </c:pt>
                <c:pt idx="53">
                  <c:v>5.002777236897335E-2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93F-524F-A7E8-6F3EA173F3B7}"/>
            </c:ext>
          </c:extLst>
        </c:ser>
        <c:ser>
          <c:idx val="16"/>
          <c:order val="5"/>
          <c:tx>
            <c:strRef>
              <c:f>Westdiep!$AI$1</c:f>
              <c:strCache>
                <c:ptCount val="1"/>
                <c:pt idx="0">
                  <c:v>YEAR2005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Westdiep!$AJ$2:$AJ$44</c:f>
              <c:numCache>
                <c:formatCode>0.0000</c:formatCode>
                <c:ptCount val="43"/>
                <c:pt idx="0">
                  <c:v>1.7717407352724052E-2</c:v>
                </c:pt>
                <c:pt idx="1">
                  <c:v>1.9034117324402647E-2</c:v>
                </c:pt>
                <c:pt idx="2">
                  <c:v>2.0057491138515269E-2</c:v>
                </c:pt>
                <c:pt idx="3">
                  <c:v>2.1022223526711944E-2</c:v>
                </c:pt>
                <c:pt idx="4">
                  <c:v>2.1953676454576628E-2</c:v>
                </c:pt>
                <c:pt idx="5">
                  <c:v>2.2854501871932144E-2</c:v>
                </c:pt>
                <c:pt idx="6">
                  <c:v>2.3728542385419403E-2</c:v>
                </c:pt>
                <c:pt idx="7">
                  <c:v>2.462322195041055E-2</c:v>
                </c:pt>
                <c:pt idx="8">
                  <c:v>2.5546273934869398E-2</c:v>
                </c:pt>
                <c:pt idx="9">
                  <c:v>2.6484940435072657E-2</c:v>
                </c:pt>
                <c:pt idx="10">
                  <c:v>2.7427387339287616E-2</c:v>
                </c:pt>
                <c:pt idx="11">
                  <c:v>2.8366822666578039E-2</c:v>
                </c:pt>
                <c:pt idx="12">
                  <c:v>2.9302000367154066E-2</c:v>
                </c:pt>
                <c:pt idx="13">
                  <c:v>3.0098340505859293E-2</c:v>
                </c:pt>
                <c:pt idx="14">
                  <c:v>3.0687068485868118E-2</c:v>
                </c:pt>
                <c:pt idx="15">
                  <c:v>3.1099066459042941E-2</c:v>
                </c:pt>
                <c:pt idx="16">
                  <c:v>3.1395695603478727E-2</c:v>
                </c:pt>
                <c:pt idx="17">
                  <c:v>3.163317630458256E-2</c:v>
                </c:pt>
                <c:pt idx="18">
                  <c:v>3.1851950625278506E-2</c:v>
                </c:pt>
                <c:pt idx="19">
                  <c:v>3.2072817315779163E-2</c:v>
                </c:pt>
                <c:pt idx="20">
                  <c:v>3.2307130718619258E-2</c:v>
                </c:pt>
                <c:pt idx="21">
                  <c:v>3.2570640463808136E-2</c:v>
                </c:pt>
                <c:pt idx="22">
                  <c:v>3.2868070327985943E-2</c:v>
                </c:pt>
                <c:pt idx="23">
                  <c:v>3.3208293767018351E-2</c:v>
                </c:pt>
                <c:pt idx="24">
                  <c:v>3.3607145223541426E-2</c:v>
                </c:pt>
                <c:pt idx="25">
                  <c:v>3.4087193543596121E-2</c:v>
                </c:pt>
                <c:pt idx="26">
                  <c:v>3.4672913069535308E-2</c:v>
                </c:pt>
                <c:pt idx="27">
                  <c:v>3.5376271372260307E-2</c:v>
                </c:pt>
                <c:pt idx="28">
                  <c:v>3.6161126470582006E-2</c:v>
                </c:pt>
                <c:pt idx="29">
                  <c:v>3.6980798169727797E-2</c:v>
                </c:pt>
                <c:pt idx="30">
                  <c:v>3.7812314594057039E-2</c:v>
                </c:pt>
                <c:pt idx="31">
                  <c:v>3.8599603321930673E-2</c:v>
                </c:pt>
                <c:pt idx="32">
                  <c:v>3.9340603113707191E-2</c:v>
                </c:pt>
                <c:pt idx="33">
                  <c:v>4.0028533369886474E-2</c:v>
                </c:pt>
                <c:pt idx="34">
                  <c:v>4.0675043494984221E-2</c:v>
                </c:pt>
                <c:pt idx="35">
                  <c:v>4.1301324350686439E-2</c:v>
                </c:pt>
                <c:pt idx="36">
                  <c:v>4.1925099114380242E-2</c:v>
                </c:pt>
                <c:pt idx="37">
                  <c:v>4.2571418414155834E-2</c:v>
                </c:pt>
                <c:pt idx="38">
                  <c:v>4.3257139645694664E-2</c:v>
                </c:pt>
                <c:pt idx="39">
                  <c:v>4.3975429307169765E-2</c:v>
                </c:pt>
                <c:pt idx="40">
                  <c:v>4.4711303013710797E-2</c:v>
                </c:pt>
                <c:pt idx="41">
                  <c:v>4.5443138056086997E-2</c:v>
                </c:pt>
                <c:pt idx="42">
                  <c:v>4.6129444268619063E-2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93F-524F-A7E8-6F3EA173F3B7}"/>
            </c:ext>
          </c:extLst>
        </c:ser>
        <c:ser>
          <c:idx val="17"/>
          <c:order val="6"/>
          <c:tx>
            <c:strRef>
              <c:f>Westdiep!$E$60</c:f>
              <c:strCache>
                <c:ptCount val="1"/>
                <c:pt idx="0">
                  <c:v>YEAR2006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Westdiep!$F$61:$F$102</c:f>
              <c:numCache>
                <c:formatCode>0.0000</c:formatCode>
                <c:ptCount val="42"/>
                <c:pt idx="0">
                  <c:v>1.7717407352724052E-2</c:v>
                </c:pt>
                <c:pt idx="1">
                  <c:v>1.9107426976768576E-2</c:v>
                </c:pt>
                <c:pt idx="2">
                  <c:v>2.0214320259598365E-2</c:v>
                </c:pt>
                <c:pt idx="3">
                  <c:v>2.1285345920150342E-2</c:v>
                </c:pt>
                <c:pt idx="4">
                  <c:v>2.2340878667269869E-2</c:v>
                </c:pt>
                <c:pt idx="5">
                  <c:v>2.3349819559604138E-2</c:v>
                </c:pt>
                <c:pt idx="6">
                  <c:v>2.4337712335383285E-2</c:v>
                </c:pt>
                <c:pt idx="7">
                  <c:v>2.5320197420160329E-2</c:v>
                </c:pt>
                <c:pt idx="8">
                  <c:v>2.6310312766832468E-2</c:v>
                </c:pt>
                <c:pt idx="9">
                  <c:v>2.731344076646814E-2</c:v>
                </c:pt>
                <c:pt idx="10">
                  <c:v>2.8341020844846049E-2</c:v>
                </c:pt>
                <c:pt idx="11">
                  <c:v>2.9381939405569605E-2</c:v>
                </c:pt>
                <c:pt idx="12">
                  <c:v>3.0306344694680767E-2</c:v>
                </c:pt>
                <c:pt idx="13">
                  <c:v>3.0964658551858409E-2</c:v>
                </c:pt>
                <c:pt idx="14">
                  <c:v>3.140553099808379E-2</c:v>
                </c:pt>
                <c:pt idx="15">
                  <c:v>3.1731756059871559E-2</c:v>
                </c:pt>
                <c:pt idx="16">
                  <c:v>3.2022260305715207E-2</c:v>
                </c:pt>
                <c:pt idx="17">
                  <c:v>3.2313515422489655E-2</c:v>
                </c:pt>
                <c:pt idx="18">
                  <c:v>3.2622431804792913E-2</c:v>
                </c:pt>
                <c:pt idx="19">
                  <c:v>3.2961703556321408E-2</c:v>
                </c:pt>
                <c:pt idx="20">
                  <c:v>3.3353424750308253E-2</c:v>
                </c:pt>
                <c:pt idx="21">
                  <c:v>3.3806185535800608E-2</c:v>
                </c:pt>
                <c:pt idx="22">
                  <c:v>3.4329721329726871E-2</c:v>
                </c:pt>
                <c:pt idx="23">
                  <c:v>3.4956958975615744E-2</c:v>
                </c:pt>
                <c:pt idx="24">
                  <c:v>3.5659526545626187E-2</c:v>
                </c:pt>
                <c:pt idx="25">
                  <c:v>3.6405645830004538E-2</c:v>
                </c:pt>
                <c:pt idx="26">
                  <c:v>3.7195945021789835E-2</c:v>
                </c:pt>
                <c:pt idx="27">
                  <c:v>3.8011608911043611E-2</c:v>
                </c:pt>
                <c:pt idx="28">
                  <c:v>3.8835034081758139E-2</c:v>
                </c:pt>
                <c:pt idx="29">
                  <c:v>3.965308112581524E-2</c:v>
                </c:pt>
                <c:pt idx="30">
                  <c:v>4.0442332986482518E-2</c:v>
                </c:pt>
                <c:pt idx="31">
                  <c:v>4.119092670569275E-2</c:v>
                </c:pt>
                <c:pt idx="32">
                  <c:v>4.1888386519811943E-2</c:v>
                </c:pt>
                <c:pt idx="33">
                  <c:v>4.2523089951837817E-2</c:v>
                </c:pt>
                <c:pt idx="34">
                  <c:v>4.3086364625702575E-2</c:v>
                </c:pt>
                <c:pt idx="35">
                  <c:v>4.3586202425684492E-2</c:v>
                </c:pt>
                <c:pt idx="36">
                  <c:v>4.4037164020554777E-2</c:v>
                </c:pt>
                <c:pt idx="37">
                  <c:v>4.4457927700985715E-2</c:v>
                </c:pt>
                <c:pt idx="38">
                  <c:v>4.4868775645665257E-2</c:v>
                </c:pt>
                <c:pt idx="39">
                  <c:v>4.5276312756776113E-2</c:v>
                </c:pt>
                <c:pt idx="40">
                  <c:v>4.5676390578375206E-2</c:v>
                </c:pt>
                <c:pt idx="41">
                  <c:v>4.6070011853413785E-2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93F-524F-A7E8-6F3EA173F3B7}"/>
            </c:ext>
          </c:extLst>
        </c:ser>
        <c:ser>
          <c:idx val="18"/>
          <c:order val="7"/>
          <c:tx>
            <c:strRef>
              <c:f>Westdiep!$K$60</c:f>
              <c:strCache>
                <c:ptCount val="1"/>
                <c:pt idx="0">
                  <c:v>YEAR2007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Edulis!$G$61:$G$137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</c:numCache>
            </c:numRef>
          </c:xVal>
          <c:yVal>
            <c:numRef>
              <c:f>Westdiep!$L$61:$L$131</c:f>
              <c:numCache>
                <c:formatCode>0.0000</c:formatCode>
                <c:ptCount val="71"/>
                <c:pt idx="0">
                  <c:v>1.7717407352724052E-2</c:v>
                </c:pt>
                <c:pt idx="1">
                  <c:v>1.8901435941135254E-2</c:v>
                </c:pt>
                <c:pt idx="2">
                  <c:v>1.9946377279744975E-2</c:v>
                </c:pt>
                <c:pt idx="3">
                  <c:v>2.0961418510228477E-2</c:v>
                </c:pt>
                <c:pt idx="4">
                  <c:v>2.1986474602644634E-2</c:v>
                </c:pt>
                <c:pt idx="5">
                  <c:v>2.2997312764185228E-2</c:v>
                </c:pt>
                <c:pt idx="6">
                  <c:v>2.3992176260037797E-2</c:v>
                </c:pt>
                <c:pt idx="7">
                  <c:v>2.4967105862692959E-2</c:v>
                </c:pt>
                <c:pt idx="8">
                  <c:v>2.592322239129671E-2</c:v>
                </c:pt>
                <c:pt idx="9">
                  <c:v>2.6855602584201482E-2</c:v>
                </c:pt>
                <c:pt idx="10">
                  <c:v>2.7781475386981409E-2</c:v>
                </c:pt>
                <c:pt idx="11">
                  <c:v>2.8718478663756593E-2</c:v>
                </c:pt>
                <c:pt idx="12">
                  <c:v>2.9626642541654639E-2</c:v>
                </c:pt>
                <c:pt idx="13">
                  <c:v>3.0359775718319666E-2</c:v>
                </c:pt>
                <c:pt idx="14">
                  <c:v>3.0903521454363841E-2</c:v>
                </c:pt>
                <c:pt idx="15">
                  <c:v>3.1303078059076249E-2</c:v>
                </c:pt>
                <c:pt idx="16">
                  <c:v>3.162016048176771E-2</c:v>
                </c:pt>
                <c:pt idx="17">
                  <c:v>3.1906710467397785E-2</c:v>
                </c:pt>
                <c:pt idx="18">
                  <c:v>3.2192766356151967E-2</c:v>
                </c:pt>
                <c:pt idx="19">
                  <c:v>3.2493688543018609E-2</c:v>
                </c:pt>
                <c:pt idx="20">
                  <c:v>3.2817250607930289E-2</c:v>
                </c:pt>
                <c:pt idx="21">
                  <c:v>3.3179109871510661E-2</c:v>
                </c:pt>
                <c:pt idx="22">
                  <c:v>3.3592975526826524E-2</c:v>
                </c:pt>
                <c:pt idx="23">
                  <c:v>3.407364525264877E-2</c:v>
                </c:pt>
                <c:pt idx="24">
                  <c:v>3.4632973423144087E-2</c:v>
                </c:pt>
                <c:pt idx="25">
                  <c:v>3.529263235485857E-2</c:v>
                </c:pt>
                <c:pt idx="26">
                  <c:v>3.603218616364031E-2</c:v>
                </c:pt>
                <c:pt idx="27">
                  <c:v>3.682926346402568E-2</c:v>
                </c:pt>
                <c:pt idx="28">
                  <c:v>3.7676301844496267E-2</c:v>
                </c:pt>
                <c:pt idx="29">
                  <c:v>3.8575220587837918E-2</c:v>
                </c:pt>
                <c:pt idx="30">
                  <c:v>3.9514826002778176E-2</c:v>
                </c:pt>
                <c:pt idx="31">
                  <c:v>4.0492113104695998E-2</c:v>
                </c:pt>
                <c:pt idx="32">
                  <c:v>4.1505586843909106E-2</c:v>
                </c:pt>
                <c:pt idx="33">
                  <c:v>4.2540931754164679E-2</c:v>
                </c:pt>
                <c:pt idx="34">
                  <c:v>4.3595199391243858E-2</c:v>
                </c:pt>
                <c:pt idx="35">
                  <c:v>4.4660264286772118E-2</c:v>
                </c:pt>
                <c:pt idx="36">
                  <c:v>4.5722499708895081E-2</c:v>
                </c:pt>
                <c:pt idx="37">
                  <c:v>4.6776845731938181E-2</c:v>
                </c:pt>
                <c:pt idx="38">
                  <c:v>4.7806934697691719E-2</c:v>
                </c:pt>
                <c:pt idx="39">
                  <c:v>4.880663920468941E-2</c:v>
                </c:pt>
                <c:pt idx="40">
                  <c:v>4.9783378282621187E-2</c:v>
                </c:pt>
                <c:pt idx="41">
                  <c:v>5.0738950114072756E-2</c:v>
                </c:pt>
                <c:pt idx="42">
                  <c:v>5.1701046985692022E-2</c:v>
                </c:pt>
                <c:pt idx="43">
                  <c:v>5.269770590164876E-2</c:v>
                </c:pt>
                <c:pt idx="44">
                  <c:v>5.3770344415754526E-2</c:v>
                </c:pt>
                <c:pt idx="45">
                  <c:v>5.494823671640562E-2</c:v>
                </c:pt>
                <c:pt idx="46">
                  <c:v>5.6215256026522366E-2</c:v>
                </c:pt>
                <c:pt idx="47">
                  <c:v>5.755453667063494E-2</c:v>
                </c:pt>
                <c:pt idx="48">
                  <c:v>5.8936786989360897E-2</c:v>
                </c:pt>
                <c:pt idx="49">
                  <c:v>6.0366272223609616E-2</c:v>
                </c:pt>
                <c:pt idx="50">
                  <c:v>6.1842547111430335E-2</c:v>
                </c:pt>
                <c:pt idx="51">
                  <c:v>6.3328428678679619E-2</c:v>
                </c:pt>
                <c:pt idx="52">
                  <c:v>6.4806031524120913E-2</c:v>
                </c:pt>
                <c:pt idx="53">
                  <c:v>6.6263062043176016E-2</c:v>
                </c:pt>
                <c:pt idx="54">
                  <c:v>6.7716158693517367E-2</c:v>
                </c:pt>
                <c:pt idx="55">
                  <c:v>6.9211566993166579E-2</c:v>
                </c:pt>
                <c:pt idx="56">
                  <c:v>7.0766609152469004E-2</c:v>
                </c:pt>
                <c:pt idx="57">
                  <c:v>7.2367399841910263E-2</c:v>
                </c:pt>
                <c:pt idx="58">
                  <c:v>7.4024378161648988E-2</c:v>
                </c:pt>
                <c:pt idx="59">
                  <c:v>7.56947224281906E-2</c:v>
                </c:pt>
                <c:pt idx="60">
                  <c:v>7.7297575378266314E-2</c:v>
                </c:pt>
                <c:pt idx="61">
                  <c:v>7.8841303074930466E-2</c:v>
                </c:pt>
                <c:pt idx="62">
                  <c:v>8.0349688108139444E-2</c:v>
                </c:pt>
                <c:pt idx="63">
                  <c:v>8.1817310621218442E-2</c:v>
                </c:pt>
                <c:pt idx="64">
                  <c:v>8.3235371028280686E-2</c:v>
                </c:pt>
                <c:pt idx="65">
                  <c:v>8.459966633136505E-2</c:v>
                </c:pt>
                <c:pt idx="66">
                  <c:v>8.5931093920318835E-2</c:v>
                </c:pt>
                <c:pt idx="67">
                  <c:v>8.7265079994384362E-2</c:v>
                </c:pt>
                <c:pt idx="68">
                  <c:v>8.8640929805166399E-2</c:v>
                </c:pt>
                <c:pt idx="69">
                  <c:v>8.9993792485819485E-2</c:v>
                </c:pt>
                <c:pt idx="70">
                  <c:v>9.1335151348107699E-2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93F-524F-A7E8-6F3EA173F3B7}"/>
            </c:ext>
          </c:extLst>
        </c:ser>
        <c:ser>
          <c:idx val="19"/>
          <c:order val="8"/>
          <c:tx>
            <c:strRef>
              <c:f>Westdiep!$Q$60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Westdiep!$R$61:$R$113</c:f>
              <c:numCache>
                <c:formatCode>0.0000</c:formatCode>
                <c:ptCount val="53"/>
                <c:pt idx="0">
                  <c:v>1.7717407352724052E-2</c:v>
                </c:pt>
                <c:pt idx="1">
                  <c:v>1.9012718995192541E-2</c:v>
                </c:pt>
                <c:pt idx="2">
                  <c:v>2.011094195332077E-2</c:v>
                </c:pt>
                <c:pt idx="3">
                  <c:v>2.1151252124204295E-2</c:v>
                </c:pt>
                <c:pt idx="4">
                  <c:v>2.2139523377307492E-2</c:v>
                </c:pt>
                <c:pt idx="5">
                  <c:v>2.3086880033027824E-2</c:v>
                </c:pt>
                <c:pt idx="6">
                  <c:v>2.3990226561848207E-2</c:v>
                </c:pt>
                <c:pt idx="7">
                  <c:v>2.4848374326792676E-2</c:v>
                </c:pt>
                <c:pt idx="8">
                  <c:v>2.5667848045081747E-2</c:v>
                </c:pt>
                <c:pt idx="9">
                  <c:v>2.6480453457589859E-2</c:v>
                </c:pt>
                <c:pt idx="10">
                  <c:v>2.7297253885405239E-2</c:v>
                </c:pt>
                <c:pt idx="11">
                  <c:v>2.8110827460686588E-2</c:v>
                </c:pt>
                <c:pt idx="12">
                  <c:v>2.8923185173734982E-2</c:v>
                </c:pt>
                <c:pt idx="13">
                  <c:v>2.9664282333197442E-2</c:v>
                </c:pt>
                <c:pt idx="14">
                  <c:v>3.0252259465201964E-2</c:v>
                </c:pt>
                <c:pt idx="15">
                  <c:v>3.0683184792284962E-2</c:v>
                </c:pt>
                <c:pt idx="16">
                  <c:v>3.1001852209001288E-2</c:v>
                </c:pt>
                <c:pt idx="17">
                  <c:v>3.1255789929009709E-2</c:v>
                </c:pt>
                <c:pt idx="18">
                  <c:v>3.1481110736193106E-2</c:v>
                </c:pt>
                <c:pt idx="19">
                  <c:v>3.1697594354699092E-2</c:v>
                </c:pt>
                <c:pt idx="20">
                  <c:v>3.1921118574028011E-2</c:v>
                </c:pt>
                <c:pt idx="21">
                  <c:v>3.2160526346248455E-2</c:v>
                </c:pt>
                <c:pt idx="22">
                  <c:v>3.2418941242475484E-2</c:v>
                </c:pt>
                <c:pt idx="23">
                  <c:v>3.2701854609130457E-2</c:v>
                </c:pt>
                <c:pt idx="24">
                  <c:v>3.3014846966092914E-2</c:v>
                </c:pt>
                <c:pt idx="25">
                  <c:v>3.3374332727636145E-2</c:v>
                </c:pt>
                <c:pt idx="26">
                  <c:v>3.3807475273287375E-2</c:v>
                </c:pt>
                <c:pt idx="27">
                  <c:v>3.4347079532371115E-2</c:v>
                </c:pt>
                <c:pt idx="28">
                  <c:v>3.5017777897367028E-2</c:v>
                </c:pt>
                <c:pt idx="29">
                  <c:v>3.5805913745186609E-2</c:v>
                </c:pt>
                <c:pt idx="30">
                  <c:v>3.665407842529575E-2</c:v>
                </c:pt>
                <c:pt idx="31">
                  <c:v>3.7539703750993511E-2</c:v>
                </c:pt>
                <c:pt idx="32">
                  <c:v>3.844804413802054E-2</c:v>
                </c:pt>
                <c:pt idx="33">
                  <c:v>3.9363746407730181E-2</c:v>
                </c:pt>
                <c:pt idx="34">
                  <c:v>4.0277980704507992E-2</c:v>
                </c:pt>
                <c:pt idx="35">
                  <c:v>4.1192001521090503E-2</c:v>
                </c:pt>
                <c:pt idx="36">
                  <c:v>4.2106290723844704E-2</c:v>
                </c:pt>
                <c:pt idx="37">
                  <c:v>4.2987187302368356E-2</c:v>
                </c:pt>
                <c:pt idx="38">
                  <c:v>4.3836649592768714E-2</c:v>
                </c:pt>
                <c:pt idx="39">
                  <c:v>4.4646979347150555E-2</c:v>
                </c:pt>
                <c:pt idx="40">
                  <c:v>4.5423192364285679E-2</c:v>
                </c:pt>
                <c:pt idx="41">
                  <c:v>4.6171820585454722E-2</c:v>
                </c:pt>
                <c:pt idx="42">
                  <c:v>4.6900226214154475E-2</c:v>
                </c:pt>
                <c:pt idx="43">
                  <c:v>4.7608622218955829E-2</c:v>
                </c:pt>
                <c:pt idx="44">
                  <c:v>4.8300429447412523E-2</c:v>
                </c:pt>
                <c:pt idx="45">
                  <c:v>4.8982699945425527E-2</c:v>
                </c:pt>
                <c:pt idx="46">
                  <c:v>4.9657143332369251E-2</c:v>
                </c:pt>
                <c:pt idx="47">
                  <c:v>5.033750029557775E-2</c:v>
                </c:pt>
                <c:pt idx="48">
                  <c:v>5.1038814917841784E-2</c:v>
                </c:pt>
                <c:pt idx="49">
                  <c:v>5.1761400102358232E-2</c:v>
                </c:pt>
                <c:pt idx="50">
                  <c:v>5.2505584697915032E-2</c:v>
                </c:pt>
                <c:pt idx="51">
                  <c:v>5.3250270462421742E-2</c:v>
                </c:pt>
                <c:pt idx="52">
                  <c:v>5.3969547058298477E-2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93F-524F-A7E8-6F3EA173F3B7}"/>
            </c:ext>
          </c:extLst>
        </c:ser>
        <c:ser>
          <c:idx val="20"/>
          <c:order val="9"/>
          <c:tx>
            <c:strRef>
              <c:f>Westdiep!$W$60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Westdiep!$X$61:$X$111</c:f>
              <c:numCache>
                <c:formatCode>0.0000</c:formatCode>
                <c:ptCount val="51"/>
                <c:pt idx="0">
                  <c:v>1.7717407352724052E-2</c:v>
                </c:pt>
                <c:pt idx="1">
                  <c:v>1.9042378748424169E-2</c:v>
                </c:pt>
                <c:pt idx="2">
                  <c:v>2.0135770755050075E-2</c:v>
                </c:pt>
                <c:pt idx="3">
                  <c:v>2.1193887984782715E-2</c:v>
                </c:pt>
                <c:pt idx="4">
                  <c:v>2.22349804192216E-2</c:v>
                </c:pt>
                <c:pt idx="5">
                  <c:v>2.3254917329402085E-2</c:v>
                </c:pt>
                <c:pt idx="6">
                  <c:v>2.4265167868590804E-2</c:v>
                </c:pt>
                <c:pt idx="7">
                  <c:v>2.5260647228512477E-2</c:v>
                </c:pt>
                <c:pt idx="8">
                  <c:v>2.6219937912566847E-2</c:v>
                </c:pt>
                <c:pt idx="9">
                  <c:v>2.7143378280562316E-2</c:v>
                </c:pt>
                <c:pt idx="10">
                  <c:v>2.8036856877189681E-2</c:v>
                </c:pt>
                <c:pt idx="11">
                  <c:v>2.8892239830105668E-2</c:v>
                </c:pt>
                <c:pt idx="12">
                  <c:v>2.9666685718711637E-2</c:v>
                </c:pt>
                <c:pt idx="13">
                  <c:v>3.0256285923720209E-2</c:v>
                </c:pt>
                <c:pt idx="14">
                  <c:v>3.0685215179479964E-2</c:v>
                </c:pt>
                <c:pt idx="15">
                  <c:v>3.0997697982708326E-2</c:v>
                </c:pt>
                <c:pt idx="16">
                  <c:v>3.1240163622097299E-2</c:v>
                </c:pt>
                <c:pt idx="17">
                  <c:v>3.1447276811226478E-2</c:v>
                </c:pt>
                <c:pt idx="18">
                  <c:v>3.1640015368925398E-2</c:v>
                </c:pt>
                <c:pt idx="19">
                  <c:v>3.1833714737029437E-2</c:v>
                </c:pt>
                <c:pt idx="20">
                  <c:v>3.2032375428397812E-2</c:v>
                </c:pt>
                <c:pt idx="21">
                  <c:v>3.2241824967273756E-2</c:v>
                </c:pt>
                <c:pt idx="22">
                  <c:v>3.2469855145412695E-2</c:v>
                </c:pt>
                <c:pt idx="23">
                  <c:v>3.2719770819941027E-2</c:v>
                </c:pt>
                <c:pt idx="24">
                  <c:v>3.3003059958588397E-2</c:v>
                </c:pt>
                <c:pt idx="25">
                  <c:v>3.3319660627063402E-2</c:v>
                </c:pt>
                <c:pt idx="26">
                  <c:v>3.3676256200186529E-2</c:v>
                </c:pt>
                <c:pt idx="27">
                  <c:v>3.4089393313550882E-2</c:v>
                </c:pt>
                <c:pt idx="28">
                  <c:v>3.4583632886449236E-2</c:v>
                </c:pt>
                <c:pt idx="29">
                  <c:v>3.5169807010693839E-2</c:v>
                </c:pt>
                <c:pt idx="30">
                  <c:v>3.5824984028642447E-2</c:v>
                </c:pt>
                <c:pt idx="31">
                  <c:v>3.6529795388477108E-2</c:v>
                </c:pt>
                <c:pt idx="32">
                  <c:v>3.7268305149879347E-2</c:v>
                </c:pt>
                <c:pt idx="33">
                  <c:v>3.8035663072916025E-2</c:v>
                </c:pt>
                <c:pt idx="34">
                  <c:v>3.8830648605862786E-2</c:v>
                </c:pt>
                <c:pt idx="35">
                  <c:v>3.9637196217647178E-2</c:v>
                </c:pt>
                <c:pt idx="36">
                  <c:v>4.0445403420146485E-2</c:v>
                </c:pt>
                <c:pt idx="37">
                  <c:v>4.1248104099737538E-2</c:v>
                </c:pt>
                <c:pt idx="38">
                  <c:v>4.2022733894399519E-2</c:v>
                </c:pt>
                <c:pt idx="39">
                  <c:v>4.2737234061249102E-2</c:v>
                </c:pt>
                <c:pt idx="40">
                  <c:v>4.338992163392056E-2</c:v>
                </c:pt>
                <c:pt idx="41">
                  <c:v>4.4001267597666274E-2</c:v>
                </c:pt>
                <c:pt idx="42">
                  <c:v>4.4599524702526344E-2</c:v>
                </c:pt>
                <c:pt idx="43">
                  <c:v>4.5199666652773481E-2</c:v>
                </c:pt>
                <c:pt idx="44">
                  <c:v>4.5814387464428175E-2</c:v>
                </c:pt>
                <c:pt idx="45">
                  <c:v>4.6454882065970218E-2</c:v>
                </c:pt>
                <c:pt idx="46">
                  <c:v>4.7128580828288719E-2</c:v>
                </c:pt>
                <c:pt idx="47">
                  <c:v>4.7833899657480035E-2</c:v>
                </c:pt>
                <c:pt idx="48">
                  <c:v>4.8550932578385567E-2</c:v>
                </c:pt>
                <c:pt idx="49">
                  <c:v>4.9267287173992785E-2</c:v>
                </c:pt>
                <c:pt idx="50">
                  <c:v>4.9972304115176849E-2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93F-524F-A7E8-6F3EA173F3B7}"/>
            </c:ext>
          </c:extLst>
        </c:ser>
        <c:ser>
          <c:idx val="10"/>
          <c:order val="10"/>
          <c:tx>
            <c:strRef>
              <c:f>Westdiep!$AC$60</c:f>
              <c:strCache>
                <c:ptCount val="1"/>
                <c:pt idx="0">
                  <c:v>YEAR2010</c:v>
                </c:pt>
              </c:strCache>
            </c:strRef>
          </c:tx>
          <c:spPr>
            <a:ln w="2222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Westdiep!$AD$61:$AD$98</c:f>
              <c:numCache>
                <c:formatCode>0.0000</c:formatCode>
                <c:ptCount val="38"/>
                <c:pt idx="0">
                  <c:v>1.7717407352724052E-2</c:v>
                </c:pt>
                <c:pt idx="1">
                  <c:v>1.9075219494574927E-2</c:v>
                </c:pt>
                <c:pt idx="2">
                  <c:v>1.9985233314175614E-2</c:v>
                </c:pt>
                <c:pt idx="3">
                  <c:v>2.0804748615746493E-2</c:v>
                </c:pt>
                <c:pt idx="4">
                  <c:v>2.1591298157159041E-2</c:v>
                </c:pt>
                <c:pt idx="5">
                  <c:v>2.2387659547063649E-2</c:v>
                </c:pt>
                <c:pt idx="6">
                  <c:v>2.318753166175359E-2</c:v>
                </c:pt>
                <c:pt idx="7">
                  <c:v>2.3996180783292628E-2</c:v>
                </c:pt>
                <c:pt idx="8">
                  <c:v>2.4821615096801801E-2</c:v>
                </c:pt>
                <c:pt idx="9">
                  <c:v>2.5646614745642241E-2</c:v>
                </c:pt>
                <c:pt idx="10">
                  <c:v>2.6467920370889495E-2</c:v>
                </c:pt>
                <c:pt idx="11">
                  <c:v>2.7293052400093731E-2</c:v>
                </c:pt>
                <c:pt idx="12">
                  <c:v>2.8149472755288785E-2</c:v>
                </c:pt>
                <c:pt idx="13">
                  <c:v>2.9019808650124063E-2</c:v>
                </c:pt>
                <c:pt idx="14">
                  <c:v>2.9814608357169734E-2</c:v>
                </c:pt>
                <c:pt idx="15">
                  <c:v>3.0410589075826555E-2</c:v>
                </c:pt>
                <c:pt idx="16">
                  <c:v>3.0819573554010993E-2</c:v>
                </c:pt>
                <c:pt idx="17">
                  <c:v>3.1101845557781158E-2</c:v>
                </c:pt>
                <c:pt idx="18">
                  <c:v>3.1317473706341657E-2</c:v>
                </c:pt>
                <c:pt idx="19">
                  <c:v>3.1496316648111901E-2</c:v>
                </c:pt>
                <c:pt idx="20">
                  <c:v>3.1658430916067001E-2</c:v>
                </c:pt>
                <c:pt idx="21">
                  <c:v>3.1818759631945352E-2</c:v>
                </c:pt>
                <c:pt idx="22">
                  <c:v>3.1985863558356149E-2</c:v>
                </c:pt>
                <c:pt idx="23">
                  <c:v>3.2165624727007985E-2</c:v>
                </c:pt>
                <c:pt idx="24">
                  <c:v>3.2359056332279743E-2</c:v>
                </c:pt>
                <c:pt idx="25">
                  <c:v>3.2567876252147285E-2</c:v>
                </c:pt>
                <c:pt idx="26">
                  <c:v>3.279940091083075E-2</c:v>
                </c:pt>
                <c:pt idx="27">
                  <c:v>3.3048595694017288E-2</c:v>
                </c:pt>
                <c:pt idx="28">
                  <c:v>3.3314734256028579E-2</c:v>
                </c:pt>
                <c:pt idx="29">
                  <c:v>3.3609178661161705E-2</c:v>
                </c:pt>
                <c:pt idx="30">
                  <c:v>3.3931685665701358E-2</c:v>
                </c:pt>
                <c:pt idx="31">
                  <c:v>3.4271013500441004E-2</c:v>
                </c:pt>
                <c:pt idx="32">
                  <c:v>3.4615376608667633E-2</c:v>
                </c:pt>
                <c:pt idx="33">
                  <c:v>3.4949128889086932E-2</c:v>
                </c:pt>
                <c:pt idx="34">
                  <c:v>3.5285883391390702E-2</c:v>
                </c:pt>
                <c:pt idx="35">
                  <c:v>3.5630749060654346E-2</c:v>
                </c:pt>
                <c:pt idx="36">
                  <c:v>3.5980040794342132E-2</c:v>
                </c:pt>
                <c:pt idx="37">
                  <c:v>3.6335523273388834E-2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93F-524F-A7E8-6F3EA173F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07920"/>
        <c:axId val="1835089344"/>
      </c:scatterChart>
      <c:valAx>
        <c:axId val="14837079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835089344"/>
        <c:crosses val="autoZero"/>
        <c:crossBetween val="midCat"/>
      </c:valAx>
      <c:valAx>
        <c:axId val="1835089344"/>
        <c:scaling>
          <c:orientation val="minMax"/>
          <c:max val="7.5000000000000011E-2"/>
          <c:min val="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Length</a:t>
                </a:r>
                <a:r>
                  <a:rPr lang="en-GB" b="1"/>
                  <a:t> estimation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83707920"/>
        <c:crosses val="autoZero"/>
        <c:crossBetween val="midCat"/>
        <c:majorUnit val="5.000000000000001E-3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Westdiep!$Q$60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Westdiep!$Q$61:$Q$112</c:f>
              <c:numCache>
                <c:formatCode>0.000</c:formatCode>
                <c:ptCount val="52"/>
                <c:pt idx="0">
                  <c:v>1</c:v>
                </c:pt>
                <c:pt idx="1">
                  <c:v>0.80283856740350157</c:v>
                </c:pt>
                <c:pt idx="2">
                  <c:v>0.74917710885837907</c:v>
                </c:pt>
                <c:pt idx="3">
                  <c:v>0.70780025312308537</c:v>
                </c:pt>
                <c:pt idx="4">
                  <c:v>0.6815036689084113</c:v>
                </c:pt>
                <c:pt idx="5">
                  <c:v>0.64638319426105229</c:v>
                </c:pt>
                <c:pt idx="6">
                  <c:v>0.60282130433663506</c:v>
                </c:pt>
                <c:pt idx="7">
                  <c:v>0.57277662765317583</c:v>
                </c:pt>
                <c:pt idx="8">
                  <c:v>0.56879042781191136</c:v>
                </c:pt>
                <c:pt idx="9">
                  <c:v>0.56943445996858055</c:v>
                </c:pt>
                <c:pt idx="10">
                  <c:v>0.56554903661718703</c:v>
                </c:pt>
                <c:pt idx="11">
                  <c:v>0.56205082391089278</c:v>
                </c:pt>
                <c:pt idx="12">
                  <c:v>0.50160775663283463</c:v>
                </c:pt>
                <c:pt idx="13">
                  <c:v>0.38400440282057247</c:v>
                </c:pt>
                <c:pt idx="14">
                  <c:v>0.27368055135315728</c:v>
                </c:pt>
                <c:pt idx="15">
                  <c:v>0.19862201883088199</c:v>
                </c:pt>
                <c:pt idx="16">
                  <c:v>0.15682227536923668</c:v>
                </c:pt>
                <c:pt idx="17">
                  <c:v>0.13830992519687152</c:v>
                </c:pt>
                <c:pt idx="18">
                  <c:v>0.13266720243377295</c:v>
                </c:pt>
                <c:pt idx="19">
                  <c:v>0.13588591401239938</c:v>
                </c:pt>
                <c:pt idx="20">
                  <c:v>0.1445110005797596</c:v>
                </c:pt>
                <c:pt idx="21">
                  <c:v>0.15565076889295748</c:v>
                </c:pt>
                <c:pt idx="22">
                  <c:v>0.16918493264915449</c:v>
                </c:pt>
                <c:pt idx="23">
                  <c:v>0.18610958741970587</c:v>
                </c:pt>
                <c:pt idx="24">
                  <c:v>0.21454016339148752</c:v>
                </c:pt>
                <c:pt idx="25">
                  <c:v>0.26095071362159045</c:v>
                </c:pt>
                <c:pt idx="26">
                  <c:v>0.32862000035041583</c:v>
                </c:pt>
                <c:pt idx="27">
                  <c:v>0.41716679013391739</c:v>
                </c:pt>
                <c:pt idx="28">
                  <c:v>0.48100495649695785</c:v>
                </c:pt>
                <c:pt idx="29">
                  <c:v>0.50919734070605116</c:v>
                </c:pt>
                <c:pt idx="30">
                  <c:v>0.52096394034536853</c:v>
                </c:pt>
                <c:pt idx="31">
                  <c:v>0.52430849691356052</c:v>
                </c:pt>
                <c:pt idx="32">
                  <c:v>0.51564018931008726</c:v>
                </c:pt>
                <c:pt idx="33">
                  <c:v>0.50138858518553842</c:v>
                </c:pt>
                <c:pt idx="34">
                  <c:v>0.48626908164333216</c:v>
                </c:pt>
                <c:pt idx="35">
                  <c:v>0.47617607648541349</c:v>
                </c:pt>
                <c:pt idx="36">
                  <c:v>0.44791083016226829</c:v>
                </c:pt>
                <c:pt idx="37">
                  <c:v>0.42028965501837584</c:v>
                </c:pt>
                <c:pt idx="38">
                  <c:v>0.39012223043525313</c:v>
                </c:pt>
                <c:pt idx="39">
                  <c:v>0.3653532273316703</c:v>
                </c:pt>
                <c:pt idx="40">
                  <c:v>0.34773707509395119</c:v>
                </c:pt>
                <c:pt idx="41">
                  <c:v>0.33111477535622497</c:v>
                </c:pt>
                <c:pt idx="42">
                  <c:v>0.3156249606304809</c:v>
                </c:pt>
                <c:pt idx="43">
                  <c:v>0.30252468068913541</c:v>
                </c:pt>
                <c:pt idx="44">
                  <c:v>0.29406797301370868</c:v>
                </c:pt>
                <c:pt idx="45">
                  <c:v>0.29076449165899709</c:v>
                </c:pt>
                <c:pt idx="46">
                  <c:v>0.29322740490019816</c:v>
                </c:pt>
                <c:pt idx="47">
                  <c:v>0.29975956707410989</c:v>
                </c:pt>
                <c:pt idx="48">
                  <c:v>0.30462746330223917</c:v>
                </c:pt>
                <c:pt idx="49">
                  <c:v>0.30743095306299856</c:v>
                </c:pt>
                <c:pt idx="50">
                  <c:v>0.30143618011293177</c:v>
                </c:pt>
                <c:pt idx="51">
                  <c:v>0.28574238942745195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E-EB4E-8DC6-B1767F269D09}"/>
            </c:ext>
          </c:extLst>
        </c:ser>
        <c:ser>
          <c:idx val="1"/>
          <c:order val="1"/>
          <c:tx>
            <c:strRef>
              <c:f>Westdiep!$W$60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Westdiep!$W$61:$W$112</c:f>
              <c:numCache>
                <c:formatCode>0.000</c:formatCode>
                <c:ptCount val="52"/>
                <c:pt idx="0">
                  <c:v>1</c:v>
                </c:pt>
                <c:pt idx="1">
                  <c:v>0.78040671466349465</c:v>
                </c:pt>
                <c:pt idx="2">
                  <c:v>0.74521489483255487</c:v>
                </c:pt>
                <c:pt idx="3">
                  <c:v>0.72333844308384554</c:v>
                </c:pt>
                <c:pt idx="4">
                  <c:v>0.70351188000132447</c:v>
                </c:pt>
                <c:pt idx="5">
                  <c:v>0.69247160499401494</c:v>
                </c:pt>
                <c:pt idx="6">
                  <c:v>0.678899497699055</c:v>
                </c:pt>
                <c:pt idx="7">
                  <c:v>0.6503696005976215</c:v>
                </c:pt>
                <c:pt idx="8">
                  <c:v>0.62065419327909632</c:v>
                </c:pt>
                <c:pt idx="9">
                  <c:v>0.5886760608069127</c:v>
                </c:pt>
                <c:pt idx="10">
                  <c:v>0.5576474590821614</c:v>
                </c:pt>
                <c:pt idx="11">
                  <c:v>0.49781939312851214</c:v>
                </c:pt>
                <c:pt idx="12">
                  <c:v>0.37129607676904108</c:v>
                </c:pt>
                <c:pt idx="13">
                  <c:v>0.26284426702132635</c:v>
                </c:pt>
                <c:pt idx="14">
                  <c:v>0.1882908428403226</c:v>
                </c:pt>
                <c:pt idx="15">
                  <c:v>0.14500756212783489</c:v>
                </c:pt>
                <c:pt idx="16">
                  <c:v>0.12283221343911152</c:v>
                </c:pt>
                <c:pt idx="17">
                  <c:v>0.11412335434975426</c:v>
                </c:pt>
                <c:pt idx="18">
                  <c:v>0.11399837233724648</c:v>
                </c:pt>
                <c:pt idx="19">
                  <c:v>0.11674095692202723</c:v>
                </c:pt>
                <c:pt idx="20">
                  <c:v>0.12294105929030043</c:v>
                </c:pt>
                <c:pt idx="21">
                  <c:v>0.13366652304808874</c:v>
                </c:pt>
                <c:pt idx="22">
                  <c:v>0.14776874043367141</c:v>
                </c:pt>
                <c:pt idx="23">
                  <c:v>0.16886187177581044</c:v>
                </c:pt>
                <c:pt idx="24">
                  <c:v>0.18933412722728921</c:v>
                </c:pt>
                <c:pt idx="25">
                  <c:v>0.21492074049071114</c:v>
                </c:pt>
                <c:pt idx="26">
                  <c:v>0.24934840108578571</c:v>
                </c:pt>
                <c:pt idx="27">
                  <c:v>0.30257365271474251</c:v>
                </c:pt>
                <c:pt idx="28">
                  <c:v>0.36376932556616459</c:v>
                </c:pt>
                <c:pt idx="29">
                  <c:v>0.3948277967167505</c:v>
                </c:pt>
                <c:pt idx="30">
                  <c:v>0.4134952027906984</c:v>
                </c:pt>
                <c:pt idx="31">
                  <c:v>0.42610586096873349</c:v>
                </c:pt>
                <c:pt idx="32">
                  <c:v>0.43399530382385126</c:v>
                </c:pt>
                <c:pt idx="33">
                  <c:v>0.44134321756801759</c:v>
                </c:pt>
                <c:pt idx="34">
                  <c:v>0.43663045314738014</c:v>
                </c:pt>
                <c:pt idx="35">
                  <c:v>0.42438003253567241</c:v>
                </c:pt>
                <c:pt idx="36">
                  <c:v>0.40945382413538273</c:v>
                </c:pt>
                <c:pt idx="37">
                  <c:v>0.38300778119768236</c:v>
                </c:pt>
                <c:pt idx="38">
                  <c:v>0.34191620337863876</c:v>
                </c:pt>
                <c:pt idx="39">
                  <c:v>0.30292548884731962</c:v>
                </c:pt>
                <c:pt idx="40">
                  <c:v>0.27696129006243753</c:v>
                </c:pt>
                <c:pt idx="41">
                  <c:v>0.26418045600783618</c:v>
                </c:pt>
                <c:pt idx="42">
                  <c:v>0.26066900677084642</c:v>
                </c:pt>
                <c:pt idx="43">
                  <c:v>0.26332208379482774</c:v>
                </c:pt>
                <c:pt idx="44">
                  <c:v>0.27282464169465881</c:v>
                </c:pt>
                <c:pt idx="45">
                  <c:v>0.28534902489065045</c:v>
                </c:pt>
                <c:pt idx="46">
                  <c:v>0.29546164235956879</c:v>
                </c:pt>
                <c:pt idx="47">
                  <c:v>0.29590922211228055</c:v>
                </c:pt>
                <c:pt idx="48">
                  <c:v>0.29007002031529439</c:v>
                </c:pt>
                <c:pt idx="49">
                  <c:v>0.28116381731321055</c:v>
                </c:pt>
                <c:pt idx="50">
                  <c:v>0.26678240218337579</c:v>
                </c:pt>
                <c:pt idx="51">
                  <c:v>0.24683635554652228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2E-EB4E-8DC6-B1767F269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101903"/>
        <c:axId val="1192778367"/>
      </c:lineChart>
      <c:catAx>
        <c:axId val="1122101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192778367"/>
        <c:crosses val="autoZero"/>
        <c:auto val="1"/>
        <c:lblAlgn val="ctr"/>
        <c:lblOffset val="100"/>
        <c:noMultiLvlLbl val="0"/>
      </c:catAx>
      <c:valAx>
        <c:axId val="119277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12210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60000" spcFirstLastPara="1" vertOverflow="ellipsis" wrap="square" anchor="t" anchorCtr="0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400"/>
              <a:t>Length growth at second spawning time in 2007</a:t>
            </a:r>
          </a:p>
        </c:rich>
      </c:tx>
      <c:overlay val="0"/>
      <c:spPr>
        <a:noFill/>
        <a:ln>
          <a:noFill/>
        </a:ln>
        <a:effectLst/>
      </c:spPr>
      <c:txPr>
        <a:bodyPr rot="60000" spcFirstLastPara="1" vertOverflow="ellipsis" wrap="square" anchor="t" anchorCtr="0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Westdiep!$H$60</c:f>
              <c:strCache>
                <c:ptCount val="1"/>
                <c:pt idx="0">
                  <c:v>Westdiep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Westdiep!$G$61:$G$105</c:f>
              <c:numCache>
                <c:formatCode>General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</c:numCache>
            </c:numRef>
          </c:cat>
          <c:val>
            <c:numRef>
              <c:f>Westdiep!$L$107:$L$135</c:f>
              <c:numCache>
                <c:formatCode>0.0000</c:formatCode>
                <c:ptCount val="29"/>
                <c:pt idx="0">
                  <c:v>5.6215256026522366E-2</c:v>
                </c:pt>
                <c:pt idx="1">
                  <c:v>5.755453667063494E-2</c:v>
                </c:pt>
                <c:pt idx="2">
                  <c:v>5.8936786989360897E-2</c:v>
                </c:pt>
                <c:pt idx="3">
                  <c:v>6.0366272223609616E-2</c:v>
                </c:pt>
                <c:pt idx="4">
                  <c:v>6.1842547111430335E-2</c:v>
                </c:pt>
                <c:pt idx="5">
                  <c:v>6.3328428678679619E-2</c:v>
                </c:pt>
                <c:pt idx="6">
                  <c:v>6.4806031524120913E-2</c:v>
                </c:pt>
                <c:pt idx="7">
                  <c:v>6.6263062043176016E-2</c:v>
                </c:pt>
                <c:pt idx="8">
                  <c:v>6.7716158693517367E-2</c:v>
                </c:pt>
                <c:pt idx="9">
                  <c:v>6.9211566993166579E-2</c:v>
                </c:pt>
                <c:pt idx="10">
                  <c:v>7.0766609152469004E-2</c:v>
                </c:pt>
                <c:pt idx="11">
                  <c:v>7.2367399841910263E-2</c:v>
                </c:pt>
                <c:pt idx="12">
                  <c:v>7.4024378161648988E-2</c:v>
                </c:pt>
                <c:pt idx="13">
                  <c:v>7.56947224281906E-2</c:v>
                </c:pt>
                <c:pt idx="14">
                  <c:v>7.7297575378266314E-2</c:v>
                </c:pt>
                <c:pt idx="15">
                  <c:v>7.8841303074930466E-2</c:v>
                </c:pt>
                <c:pt idx="16">
                  <c:v>8.0349688108139444E-2</c:v>
                </c:pt>
                <c:pt idx="17">
                  <c:v>8.1817310621218442E-2</c:v>
                </c:pt>
                <c:pt idx="18">
                  <c:v>8.3235371028280686E-2</c:v>
                </c:pt>
                <c:pt idx="19">
                  <c:v>8.459966633136505E-2</c:v>
                </c:pt>
                <c:pt idx="20">
                  <c:v>8.5931093920318835E-2</c:v>
                </c:pt>
                <c:pt idx="21">
                  <c:v>8.7265079994384362E-2</c:v>
                </c:pt>
                <c:pt idx="22">
                  <c:v>8.8640929805166399E-2</c:v>
                </c:pt>
                <c:pt idx="23">
                  <c:v>8.9993792485819485E-2</c:v>
                </c:pt>
                <c:pt idx="24">
                  <c:v>9.1335151348107699E-2</c:v>
                </c:pt>
                <c:pt idx="25">
                  <c:v>9.2662234077607139E-2</c:v>
                </c:pt>
                <c:pt idx="26">
                  <c:v>9.4014836513956132E-2</c:v>
                </c:pt>
                <c:pt idx="27">
                  <c:v>9.5409509150726879E-2</c:v>
                </c:pt>
                <c:pt idx="28">
                  <c:v>9.6848506451644251E-2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F5-F845-AC89-9268816B8488}"/>
            </c:ext>
          </c:extLst>
        </c:ser>
        <c:ser>
          <c:idx val="5"/>
          <c:order val="1"/>
          <c:tx>
            <c:strRef>
              <c:f>Edulis!$H$60</c:f>
              <c:strCache>
                <c:ptCount val="1"/>
                <c:pt idx="0">
                  <c:v>Edulis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Westdiep!$G$61:$G$105</c:f>
              <c:numCache>
                <c:formatCode>General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</c:numCache>
            </c:numRef>
          </c:cat>
          <c:val>
            <c:numRef>
              <c:f>Edulis!$L$107:$L$133</c:f>
              <c:numCache>
                <c:formatCode>0.0000</c:formatCode>
                <c:ptCount val="27"/>
                <c:pt idx="0">
                  <c:v>6.6043052302385927E-2</c:v>
                </c:pt>
                <c:pt idx="1">
                  <c:v>6.7966705535270872E-2</c:v>
                </c:pt>
                <c:pt idx="2">
                  <c:v>6.9973454730016607E-2</c:v>
                </c:pt>
                <c:pt idx="3">
                  <c:v>7.2043419039652778E-2</c:v>
                </c:pt>
                <c:pt idx="4">
                  <c:v>7.4171316813664193E-2</c:v>
                </c:pt>
                <c:pt idx="5">
                  <c:v>7.6339693729017236E-2</c:v>
                </c:pt>
                <c:pt idx="6">
                  <c:v>7.8540002994697072E-2</c:v>
                </c:pt>
                <c:pt idx="7">
                  <c:v>8.0759971418573315E-2</c:v>
                </c:pt>
                <c:pt idx="8">
                  <c:v>8.3014083805580105E-2</c:v>
                </c:pt>
                <c:pt idx="9">
                  <c:v>8.53280444538453E-2</c:v>
                </c:pt>
                <c:pt idx="10">
                  <c:v>8.7709412354108951E-2</c:v>
                </c:pt>
                <c:pt idx="11">
                  <c:v>9.0146689919569589E-2</c:v>
                </c:pt>
                <c:pt idx="12">
                  <c:v>9.2587998002765307E-2</c:v>
                </c:pt>
                <c:pt idx="13">
                  <c:v>9.5018797590298631E-2</c:v>
                </c:pt>
                <c:pt idx="14">
                  <c:v>9.7467051634592919E-2</c:v>
                </c:pt>
                <c:pt idx="15">
                  <c:v>9.9936528436657707E-2</c:v>
                </c:pt>
                <c:pt idx="16">
                  <c:v>0.10243875166338401</c:v>
                </c:pt>
                <c:pt idx="17">
                  <c:v>0.10495658258048944</c:v>
                </c:pt>
                <c:pt idx="18">
                  <c:v>0.10750844184036125</c:v>
                </c:pt>
                <c:pt idx="19">
                  <c:v>0.11013430467026913</c:v>
                </c:pt>
                <c:pt idx="20">
                  <c:v>0.11293493612907313</c:v>
                </c:pt>
                <c:pt idx="21">
                  <c:v>0.11599297706285985</c:v>
                </c:pt>
                <c:pt idx="22">
                  <c:v>0.11935899852663222</c:v>
                </c:pt>
                <c:pt idx="23">
                  <c:v>0.12270286096105761</c:v>
                </c:pt>
                <c:pt idx="24">
                  <c:v>0.12601461032658973</c:v>
                </c:pt>
                <c:pt idx="25">
                  <c:v>0.12928964586319658</c:v>
                </c:pt>
                <c:pt idx="26">
                  <c:v>0.13251705772028322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F5-F845-AC89-9268816B8488}"/>
            </c:ext>
          </c:extLst>
        </c:ser>
        <c:ser>
          <c:idx val="6"/>
          <c:order val="2"/>
          <c:tx>
            <c:strRef>
              <c:f>FariyBank!$H$60</c:f>
              <c:strCache>
                <c:ptCount val="1"/>
                <c:pt idx="0">
                  <c:v>Fairy Bank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80000"/>
                  <a:lumOff val="2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Westdiep!$G$61:$G$105</c:f>
              <c:numCache>
                <c:formatCode>General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</c:numCache>
            </c:numRef>
          </c:cat>
          <c:val>
            <c:numRef>
              <c:f>FariyBank!$L$110:$L$136</c:f>
              <c:numCache>
                <c:formatCode>0.0000</c:formatCode>
                <c:ptCount val="27"/>
                <c:pt idx="0">
                  <c:v>5.5819873945435923E-2</c:v>
                </c:pt>
                <c:pt idx="1">
                  <c:v>5.7215258608892483E-2</c:v>
                </c:pt>
                <c:pt idx="2">
                  <c:v>5.8660121390443833E-2</c:v>
                </c:pt>
                <c:pt idx="3">
                  <c:v>6.0145363477064215E-2</c:v>
                </c:pt>
                <c:pt idx="4">
                  <c:v>6.1673719693870407E-2</c:v>
                </c:pt>
                <c:pt idx="5">
                  <c:v>6.3239403912039568E-2</c:v>
                </c:pt>
                <c:pt idx="6">
                  <c:v>6.4835486881703736E-2</c:v>
                </c:pt>
                <c:pt idx="7">
                  <c:v>6.6469399825274958E-2</c:v>
                </c:pt>
                <c:pt idx="8">
                  <c:v>6.8152914923188507E-2</c:v>
                </c:pt>
                <c:pt idx="9">
                  <c:v>6.9885155588682246E-2</c:v>
                </c:pt>
                <c:pt idx="10">
                  <c:v>7.1661509600246726E-2</c:v>
                </c:pt>
                <c:pt idx="11">
                  <c:v>7.346625405413397E-2</c:v>
                </c:pt>
                <c:pt idx="12">
                  <c:v>7.5250129716258024E-2</c:v>
                </c:pt>
                <c:pt idx="13">
                  <c:v>7.700454932119008E-2</c:v>
                </c:pt>
                <c:pt idx="14">
                  <c:v>7.8752403382913949E-2</c:v>
                </c:pt>
                <c:pt idx="15">
                  <c:v>8.0495636498789519E-2</c:v>
                </c:pt>
                <c:pt idx="16">
                  <c:v>8.2234044610130938E-2</c:v>
                </c:pt>
                <c:pt idx="17">
                  <c:v>8.3968140243496039E-2</c:v>
                </c:pt>
                <c:pt idx="18">
                  <c:v>8.5717208486183416E-2</c:v>
                </c:pt>
                <c:pt idx="19">
                  <c:v>8.7511305644034879E-2</c:v>
                </c:pt>
                <c:pt idx="20">
                  <c:v>8.9416337239818386E-2</c:v>
                </c:pt>
                <c:pt idx="21">
                  <c:v>9.1418913519834333E-2</c:v>
                </c:pt>
                <c:pt idx="22">
                  <c:v>9.3543611663934087E-2</c:v>
                </c:pt>
                <c:pt idx="23">
                  <c:v>9.574904336556489E-2</c:v>
                </c:pt>
                <c:pt idx="24">
                  <c:v>9.8033991514942714E-2</c:v>
                </c:pt>
                <c:pt idx="25">
                  <c:v>0.1003908213649376</c:v>
                </c:pt>
                <c:pt idx="26">
                  <c:v>0.10279779838858417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F5-F845-AC89-9268816B8488}"/>
            </c:ext>
          </c:extLst>
        </c:ser>
        <c:ser>
          <c:idx val="7"/>
          <c:order val="3"/>
          <c:tx>
            <c:strRef>
              <c:f>NobelWind!$H$60</c:f>
              <c:strCache>
                <c:ptCount val="1"/>
                <c:pt idx="0">
                  <c:v>Nobel Wind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80000"/>
                  <a:lumOff val="2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Westdiep!$G$61:$G$105</c:f>
              <c:numCache>
                <c:formatCode>General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</c:numCache>
            </c:numRef>
          </c:cat>
          <c:val>
            <c:numRef>
              <c:f>NobelWind!$L$109:$L$133</c:f>
              <c:numCache>
                <c:formatCode>0.0000</c:formatCode>
                <c:ptCount val="25"/>
                <c:pt idx="0">
                  <c:v>6.1190628684692279E-2</c:v>
                </c:pt>
                <c:pt idx="1">
                  <c:v>6.285816671211289E-2</c:v>
                </c:pt>
                <c:pt idx="2">
                  <c:v>6.4575371169864615E-2</c:v>
                </c:pt>
                <c:pt idx="3">
                  <c:v>6.6337555083617938E-2</c:v>
                </c:pt>
                <c:pt idx="4">
                  <c:v>6.8135883126793417E-2</c:v>
                </c:pt>
                <c:pt idx="5">
                  <c:v>6.9965573683008431E-2</c:v>
                </c:pt>
                <c:pt idx="6">
                  <c:v>7.1831259188652671E-2</c:v>
                </c:pt>
                <c:pt idx="7">
                  <c:v>7.3753600158652247E-2</c:v>
                </c:pt>
                <c:pt idx="8">
                  <c:v>7.5745080042089602E-2</c:v>
                </c:pt>
                <c:pt idx="9">
                  <c:v>7.780396936526171E-2</c:v>
                </c:pt>
                <c:pt idx="10">
                  <c:v>7.9890065268318974E-2</c:v>
                </c:pt>
                <c:pt idx="11">
                  <c:v>8.1984698023061173E-2</c:v>
                </c:pt>
                <c:pt idx="12">
                  <c:v>8.4108501647586473E-2</c:v>
                </c:pt>
                <c:pt idx="13">
                  <c:v>8.6259437954863599E-2</c:v>
                </c:pt>
                <c:pt idx="14">
                  <c:v>8.8435713335293431E-2</c:v>
                </c:pt>
                <c:pt idx="15">
                  <c:v>9.0631253339658047E-2</c:v>
                </c:pt>
                <c:pt idx="16">
                  <c:v>9.2852757587943591E-2</c:v>
                </c:pt>
                <c:pt idx="17">
                  <c:v>9.5133992502077852E-2</c:v>
                </c:pt>
                <c:pt idx="18">
                  <c:v>9.7519279592032881E-2</c:v>
                </c:pt>
                <c:pt idx="19">
                  <c:v>0.10000451996551016</c:v>
                </c:pt>
                <c:pt idx="20">
                  <c:v>0.10258905529970744</c:v>
                </c:pt>
                <c:pt idx="21">
                  <c:v>0.1052378819098935</c:v>
                </c:pt>
                <c:pt idx="22">
                  <c:v>0.1079519036042679</c:v>
                </c:pt>
                <c:pt idx="23">
                  <c:v>0.11072509699414539</c:v>
                </c:pt>
                <c:pt idx="24">
                  <c:v>0.11353979441499595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F5-F845-AC89-9268816B8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676720"/>
        <c:axId val="665029264"/>
      </c:lineChart>
      <c:catAx>
        <c:axId val="680676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 since second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65029264"/>
        <c:crosses val="autoZero"/>
        <c:auto val="1"/>
        <c:lblAlgn val="ctr"/>
        <c:lblOffset val="100"/>
        <c:tickLblSkip val="5"/>
        <c:noMultiLvlLbl val="0"/>
      </c:catAx>
      <c:valAx>
        <c:axId val="6650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Leng: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8067672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7583569199232518"/>
          <c:y val="0.1121836538313068"/>
          <c:w val="0.58494663424326132"/>
          <c:h val="5.77288585571044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Energy density</a:t>
            </a:r>
            <a:r>
              <a:rPr lang="en-GB" baseline="0"/>
              <a:t> </a:t>
            </a:r>
            <a:r>
              <a:rPr lang="en-GB"/>
              <a:t>estimation by asj DEB model at Edulis from 2000-2010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11"/>
          <c:order val="0"/>
          <c:tx>
            <c:strRef>
              <c:f>Edulis!$E$1</c:f>
              <c:strCache>
                <c:ptCount val="1"/>
                <c:pt idx="0">
                  <c:v>YEAR2000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Edulis!$E$2:$E$50</c:f>
              <c:numCache>
                <c:formatCode>0.000</c:formatCode>
                <c:ptCount val="49"/>
                <c:pt idx="0">
                  <c:v>1</c:v>
                </c:pt>
                <c:pt idx="1">
                  <c:v>0.76975777861502048</c:v>
                </c:pt>
                <c:pt idx="2">
                  <c:v>0.71943152043119618</c:v>
                </c:pt>
                <c:pt idx="3">
                  <c:v>0.70987543640808859</c:v>
                </c:pt>
                <c:pt idx="4">
                  <c:v>0.72010277883806484</c:v>
                </c:pt>
                <c:pt idx="5">
                  <c:v>0.72783187195095667</c:v>
                </c:pt>
                <c:pt idx="6">
                  <c:v>0.73342897767057669</c:v>
                </c:pt>
                <c:pt idx="7">
                  <c:v>0.73989898166656198</c:v>
                </c:pt>
                <c:pt idx="8">
                  <c:v>0.75283710103786172</c:v>
                </c:pt>
                <c:pt idx="9">
                  <c:v>0.74363336296425542</c:v>
                </c:pt>
                <c:pt idx="10">
                  <c:v>0.74492192314988959</c:v>
                </c:pt>
                <c:pt idx="11">
                  <c:v>0.73704039252011977</c:v>
                </c:pt>
                <c:pt idx="12">
                  <c:v>0.57979889100510396</c:v>
                </c:pt>
                <c:pt idx="13">
                  <c:v>0.40963732757311022</c:v>
                </c:pt>
                <c:pt idx="14">
                  <c:v>0.28637565747621441</c:v>
                </c:pt>
                <c:pt idx="15">
                  <c:v>0.21802453399965638</c:v>
                </c:pt>
                <c:pt idx="16">
                  <c:v>0.19154939407564131</c:v>
                </c:pt>
                <c:pt idx="17">
                  <c:v>0.19255160861803738</c:v>
                </c:pt>
                <c:pt idx="18">
                  <c:v>0.21248130825436021</c:v>
                </c:pt>
                <c:pt idx="19">
                  <c:v>0.2471116923035977</c:v>
                </c:pt>
                <c:pt idx="20">
                  <c:v>0.29656941700705952</c:v>
                </c:pt>
                <c:pt idx="21">
                  <c:v>0.36322606231034466</c:v>
                </c:pt>
                <c:pt idx="22">
                  <c:v>0.45146075833370447</c:v>
                </c:pt>
                <c:pt idx="23">
                  <c:v>0.55533444842312241</c:v>
                </c:pt>
                <c:pt idx="24">
                  <c:v>0.61998365768938579</c:v>
                </c:pt>
                <c:pt idx="25">
                  <c:v>0.6342593172462575</c:v>
                </c:pt>
                <c:pt idx="26">
                  <c:v>0.66226603229290382</c:v>
                </c:pt>
                <c:pt idx="27">
                  <c:v>0.6789221973891203</c:v>
                </c:pt>
                <c:pt idx="28">
                  <c:v>0.67932495688508332</c:v>
                </c:pt>
                <c:pt idx="29">
                  <c:v>0.66555808856761134</c:v>
                </c:pt>
                <c:pt idx="30">
                  <c:v>0.64367827726468507</c:v>
                </c:pt>
                <c:pt idx="31">
                  <c:v>0.62273460771017186</c:v>
                </c:pt>
                <c:pt idx="32">
                  <c:v>0.60315695569784855</c:v>
                </c:pt>
                <c:pt idx="33">
                  <c:v>0.5880577955450762</c:v>
                </c:pt>
                <c:pt idx="34">
                  <c:v>0.57745335892366068</c:v>
                </c:pt>
                <c:pt idx="35">
                  <c:v>0.56923679139238281</c:v>
                </c:pt>
                <c:pt idx="36">
                  <c:v>0.56638552779583129</c:v>
                </c:pt>
                <c:pt idx="37">
                  <c:v>0.55932030210756545</c:v>
                </c:pt>
                <c:pt idx="38">
                  <c:v>0.55536098467848771</c:v>
                </c:pt>
                <c:pt idx="39">
                  <c:v>0.55252567472747272</c:v>
                </c:pt>
                <c:pt idx="40">
                  <c:v>0.55367935052544826</c:v>
                </c:pt>
                <c:pt idx="41">
                  <c:v>0.55471101580689042</c:v>
                </c:pt>
                <c:pt idx="42">
                  <c:v>0.55466522587686418</c:v>
                </c:pt>
                <c:pt idx="43">
                  <c:v>0.55118884238741617</c:v>
                </c:pt>
                <c:pt idx="44">
                  <c:v>0.54594170020060451</c:v>
                </c:pt>
                <c:pt idx="45">
                  <c:v>0.54221100184101068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C821-5D49-8C6B-7CBD1245B69E}"/>
            </c:ext>
          </c:extLst>
        </c:ser>
        <c:ser>
          <c:idx val="12"/>
          <c:order val="1"/>
          <c:tx>
            <c:strRef>
              <c:f>Edulis!$K$1</c:f>
              <c:strCache>
                <c:ptCount val="1"/>
                <c:pt idx="0">
                  <c:v>YEAR2001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Edulis!$K$2:$K$49</c:f>
              <c:numCache>
                <c:formatCode>0.000</c:formatCode>
                <c:ptCount val="48"/>
                <c:pt idx="0">
                  <c:v>1</c:v>
                </c:pt>
                <c:pt idx="1">
                  <c:v>0.78329809430904307</c:v>
                </c:pt>
                <c:pt idx="2">
                  <c:v>0.75461828186146007</c:v>
                </c:pt>
                <c:pt idx="3">
                  <c:v>0.75274370838326488</c:v>
                </c:pt>
                <c:pt idx="4">
                  <c:v>0.74873361243867709</c:v>
                </c:pt>
                <c:pt idx="5">
                  <c:v>0.74447164515249409</c:v>
                </c:pt>
                <c:pt idx="6">
                  <c:v>0.74226164773232173</c:v>
                </c:pt>
                <c:pt idx="7">
                  <c:v>0.74320465941425906</c:v>
                </c:pt>
                <c:pt idx="8">
                  <c:v>0.74386742537434059</c:v>
                </c:pt>
                <c:pt idx="9">
                  <c:v>0.74082713256574539</c:v>
                </c:pt>
                <c:pt idx="10">
                  <c:v>0.73622921779025818</c:v>
                </c:pt>
                <c:pt idx="11">
                  <c:v>0.63162266424307523</c:v>
                </c:pt>
                <c:pt idx="12">
                  <c:v>0.44664736556165519</c:v>
                </c:pt>
                <c:pt idx="13">
                  <c:v>0.30154421264675235</c:v>
                </c:pt>
                <c:pt idx="14">
                  <c:v>0.22323235421452128</c:v>
                </c:pt>
                <c:pt idx="15">
                  <c:v>0.19781536746560519</c:v>
                </c:pt>
                <c:pt idx="16">
                  <c:v>0.2037455881692932</c:v>
                </c:pt>
                <c:pt idx="17">
                  <c:v>0.23064194511250241</c:v>
                </c:pt>
                <c:pt idx="18">
                  <c:v>0.27570919066461419</c:v>
                </c:pt>
                <c:pt idx="19">
                  <c:v>0.33927224466720185</c:v>
                </c:pt>
                <c:pt idx="20">
                  <c:v>0.43012294869210338</c:v>
                </c:pt>
                <c:pt idx="21">
                  <c:v>0.55122177346000134</c:v>
                </c:pt>
                <c:pt idx="22">
                  <c:v>0.6124522322694872</c:v>
                </c:pt>
                <c:pt idx="23">
                  <c:v>0.64188665356447905</c:v>
                </c:pt>
                <c:pt idx="24">
                  <c:v>0.65772631392104031</c:v>
                </c:pt>
                <c:pt idx="25">
                  <c:v>0.65772194672069439</c:v>
                </c:pt>
                <c:pt idx="26">
                  <c:v>0.64902968549860929</c:v>
                </c:pt>
                <c:pt idx="27">
                  <c:v>0.63498530126635211</c:v>
                </c:pt>
                <c:pt idx="28">
                  <c:v>0.62794285943618622</c:v>
                </c:pt>
                <c:pt idx="29">
                  <c:v>0.61773655781897807</c:v>
                </c:pt>
                <c:pt idx="30">
                  <c:v>0.61163596042993529</c:v>
                </c:pt>
                <c:pt idx="31">
                  <c:v>0.60788423592908691</c:v>
                </c:pt>
                <c:pt idx="32">
                  <c:v>0.60471402510961014</c:v>
                </c:pt>
                <c:pt idx="33">
                  <c:v>0.5984615033179872</c:v>
                </c:pt>
                <c:pt idx="34">
                  <c:v>0.59388215627804741</c:v>
                </c:pt>
                <c:pt idx="35">
                  <c:v>0.58599685682999014</c:v>
                </c:pt>
                <c:pt idx="36">
                  <c:v>0.57940619525292703</c:v>
                </c:pt>
                <c:pt idx="37">
                  <c:v>0.57000647059089438</c:v>
                </c:pt>
                <c:pt idx="38">
                  <c:v>0.55739333034552296</c:v>
                </c:pt>
                <c:pt idx="39">
                  <c:v>0.54346937368297721</c:v>
                </c:pt>
                <c:pt idx="40">
                  <c:v>0.53422683552590611</c:v>
                </c:pt>
                <c:pt idx="41">
                  <c:v>0.53259316962950154</c:v>
                </c:pt>
                <c:pt idx="42">
                  <c:v>0.53382663029414801</c:v>
                </c:pt>
                <c:pt idx="43">
                  <c:v>0.53803456240000425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C821-5D49-8C6B-7CBD1245B69E}"/>
            </c:ext>
          </c:extLst>
        </c:ser>
        <c:ser>
          <c:idx val="13"/>
          <c:order val="2"/>
          <c:tx>
            <c:strRef>
              <c:f>Edulis!$Q$1</c:f>
              <c:strCache>
                <c:ptCount val="1"/>
                <c:pt idx="0">
                  <c:v>YEAR2002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Edulis!$Q$2:$Q$58</c:f>
              <c:numCache>
                <c:formatCode>0.000</c:formatCode>
                <c:ptCount val="57"/>
                <c:pt idx="0">
                  <c:v>1</c:v>
                </c:pt>
                <c:pt idx="1">
                  <c:v>0.78375397930405999</c:v>
                </c:pt>
                <c:pt idx="2">
                  <c:v>0.72307013908342266</c:v>
                </c:pt>
                <c:pt idx="3">
                  <c:v>0.70080711230365889</c:v>
                </c:pt>
                <c:pt idx="4">
                  <c:v>0.69254455550594785</c:v>
                </c:pt>
                <c:pt idx="5">
                  <c:v>0.69016240224070713</c:v>
                </c:pt>
                <c:pt idx="6">
                  <c:v>0.69214730307051919</c:v>
                </c:pt>
                <c:pt idx="7">
                  <c:v>0.69997597416854418</c:v>
                </c:pt>
                <c:pt idx="8">
                  <c:v>0.70732621741337243</c:v>
                </c:pt>
                <c:pt idx="9">
                  <c:v>0.70865065730854782</c:v>
                </c:pt>
                <c:pt idx="10">
                  <c:v>0.70633784754630702</c:v>
                </c:pt>
                <c:pt idx="11">
                  <c:v>0.70396955451406384</c:v>
                </c:pt>
                <c:pt idx="12">
                  <c:v>0.59864123371473021</c:v>
                </c:pt>
                <c:pt idx="13">
                  <c:v>0.44269972678457964</c:v>
                </c:pt>
                <c:pt idx="14">
                  <c:v>0.31312849120748798</c:v>
                </c:pt>
                <c:pt idx="15">
                  <c:v>0.23114768676155892</c:v>
                </c:pt>
                <c:pt idx="16">
                  <c:v>0.18959650159508157</c:v>
                </c:pt>
                <c:pt idx="17">
                  <c:v>0.17633045650926896</c:v>
                </c:pt>
                <c:pt idx="18">
                  <c:v>0.18060046174301872</c:v>
                </c:pt>
                <c:pt idx="19">
                  <c:v>0.19797859769309348</c:v>
                </c:pt>
                <c:pt idx="20">
                  <c:v>0.22779117379414865</c:v>
                </c:pt>
                <c:pt idx="21">
                  <c:v>0.2731635387550756</c:v>
                </c:pt>
                <c:pt idx="22">
                  <c:v>0.33450647071152539</c:v>
                </c:pt>
                <c:pt idx="23">
                  <c:v>0.42586891083497413</c:v>
                </c:pt>
                <c:pt idx="24">
                  <c:v>0.54728032622505651</c:v>
                </c:pt>
                <c:pt idx="25">
                  <c:v>0.61318652280013619</c:v>
                </c:pt>
                <c:pt idx="26">
                  <c:v>0.65092389792553962</c:v>
                </c:pt>
                <c:pt idx="27">
                  <c:v>0.67359553171264019</c:v>
                </c:pt>
                <c:pt idx="28">
                  <c:v>0.68465050107545644</c:v>
                </c:pt>
                <c:pt idx="29">
                  <c:v>0.68684631008424535</c:v>
                </c:pt>
                <c:pt idx="30">
                  <c:v>0.68962984950593964</c:v>
                </c:pt>
                <c:pt idx="31">
                  <c:v>0.69638018400373591</c:v>
                </c:pt>
                <c:pt idx="32">
                  <c:v>0.6939490601370164</c:v>
                </c:pt>
                <c:pt idx="33">
                  <c:v>0.68904160134120229</c:v>
                </c:pt>
                <c:pt idx="34">
                  <c:v>0.68597645334388901</c:v>
                </c:pt>
                <c:pt idx="35">
                  <c:v>0.68534432016462743</c:v>
                </c:pt>
                <c:pt idx="36">
                  <c:v>0.6835907718030505</c:v>
                </c:pt>
                <c:pt idx="37">
                  <c:v>0.68379974161704082</c:v>
                </c:pt>
                <c:pt idx="38">
                  <c:v>0.68381556464693671</c:v>
                </c:pt>
                <c:pt idx="39">
                  <c:v>0.68441668143463774</c:v>
                </c:pt>
                <c:pt idx="40">
                  <c:v>0.67823176717284339</c:v>
                </c:pt>
                <c:pt idx="41">
                  <c:v>0.66739359573564305</c:v>
                </c:pt>
                <c:pt idx="42">
                  <c:v>0.65482682864776653</c:v>
                </c:pt>
                <c:pt idx="43">
                  <c:v>0.64507239734290234</c:v>
                </c:pt>
                <c:pt idx="44">
                  <c:v>0.63899320071721666</c:v>
                </c:pt>
                <c:pt idx="45">
                  <c:v>0.63984439608280719</c:v>
                </c:pt>
                <c:pt idx="46">
                  <c:v>0.64352873711406278</c:v>
                </c:pt>
                <c:pt idx="47">
                  <c:v>0.64891773182522205</c:v>
                </c:pt>
                <c:pt idx="48">
                  <c:v>0.65382907637397691</c:v>
                </c:pt>
                <c:pt idx="49">
                  <c:v>0.65749756539336601</c:v>
                </c:pt>
                <c:pt idx="50">
                  <c:v>0.65710014674718042</c:v>
                </c:pt>
                <c:pt idx="51">
                  <c:v>0.65245890614488655</c:v>
                </c:pt>
                <c:pt idx="52">
                  <c:v>0.64675611847922954</c:v>
                </c:pt>
                <c:pt idx="53">
                  <c:v>0.64169274922268293</c:v>
                </c:pt>
                <c:pt idx="54">
                  <c:v>0.63576732451618201</c:v>
                </c:pt>
                <c:pt idx="55">
                  <c:v>0.63028842577547439</c:v>
                </c:pt>
                <c:pt idx="56">
                  <c:v>0.62609155465265354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C821-5D49-8C6B-7CBD1245B69E}"/>
            </c:ext>
          </c:extLst>
        </c:ser>
        <c:ser>
          <c:idx val="14"/>
          <c:order val="3"/>
          <c:tx>
            <c:strRef>
              <c:f>Edulis!$W$1</c:f>
              <c:strCache>
                <c:ptCount val="1"/>
                <c:pt idx="0">
                  <c:v>YEAR2003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Edulis!$W$2:$W$52</c:f>
              <c:numCache>
                <c:formatCode>0.000</c:formatCode>
                <c:ptCount val="51"/>
                <c:pt idx="0">
                  <c:v>1</c:v>
                </c:pt>
                <c:pt idx="1">
                  <c:v>0.78114023876752037</c:v>
                </c:pt>
                <c:pt idx="2">
                  <c:v>0.75423037718282127</c:v>
                </c:pt>
                <c:pt idx="3">
                  <c:v>0.74871870557365738</c:v>
                </c:pt>
                <c:pt idx="4">
                  <c:v>0.74044313165023401</c:v>
                </c:pt>
                <c:pt idx="5">
                  <c:v>0.73551266199125032</c:v>
                </c:pt>
                <c:pt idx="6">
                  <c:v>0.73461316881720184</c:v>
                </c:pt>
                <c:pt idx="7">
                  <c:v>0.72589230407406258</c:v>
                </c:pt>
                <c:pt idx="8">
                  <c:v>0.71142304297839798</c:v>
                </c:pt>
                <c:pt idx="9">
                  <c:v>0.69935508807762647</c:v>
                </c:pt>
                <c:pt idx="10">
                  <c:v>0.66082984377708087</c:v>
                </c:pt>
                <c:pt idx="11">
                  <c:v>0.46816809358888367</c:v>
                </c:pt>
                <c:pt idx="12">
                  <c:v>0.3040676862859894</c:v>
                </c:pt>
                <c:pt idx="13">
                  <c:v>0.21623221543684923</c:v>
                </c:pt>
                <c:pt idx="14">
                  <c:v>0.18673935816665857</c:v>
                </c:pt>
                <c:pt idx="15">
                  <c:v>0.19155408591281572</c:v>
                </c:pt>
                <c:pt idx="16">
                  <c:v>0.21451468909573923</c:v>
                </c:pt>
                <c:pt idx="17">
                  <c:v>0.25509991076846972</c:v>
                </c:pt>
                <c:pt idx="18">
                  <c:v>0.31710226415275361</c:v>
                </c:pt>
                <c:pt idx="19">
                  <c:v>0.40507367109982434</c:v>
                </c:pt>
                <c:pt idx="20">
                  <c:v>0.5275571059233084</c:v>
                </c:pt>
                <c:pt idx="21">
                  <c:v>0.58745266855442335</c:v>
                </c:pt>
                <c:pt idx="22">
                  <c:v>0.61568428515647555</c:v>
                </c:pt>
                <c:pt idx="23">
                  <c:v>0.62146436328368926</c:v>
                </c:pt>
                <c:pt idx="24">
                  <c:v>0.61788220361699198</c:v>
                </c:pt>
                <c:pt idx="25">
                  <c:v>0.61816631095563446</c:v>
                </c:pt>
                <c:pt idx="26">
                  <c:v>0.6259774921333785</c:v>
                </c:pt>
                <c:pt idx="27">
                  <c:v>0.63209860269353424</c:v>
                </c:pt>
                <c:pt idx="28">
                  <c:v>0.64084111689927969</c:v>
                </c:pt>
                <c:pt idx="29">
                  <c:v>0.64782735130237101</c:v>
                </c:pt>
                <c:pt idx="30">
                  <c:v>0.65001072004570382</c:v>
                </c:pt>
                <c:pt idx="31">
                  <c:v>0.6415081357849084</c:v>
                </c:pt>
                <c:pt idx="32">
                  <c:v>0.62909028911969556</c:v>
                </c:pt>
                <c:pt idx="33">
                  <c:v>0.61587412603562774</c:v>
                </c:pt>
                <c:pt idx="34">
                  <c:v>0.6020473818644364</c:v>
                </c:pt>
                <c:pt idx="35">
                  <c:v>0.58620804073016319</c:v>
                </c:pt>
                <c:pt idx="36">
                  <c:v>0.56990136846696204</c:v>
                </c:pt>
                <c:pt idx="37">
                  <c:v>0.55814934921825143</c:v>
                </c:pt>
                <c:pt idx="38">
                  <c:v>0.54752007147763682</c:v>
                </c:pt>
                <c:pt idx="39">
                  <c:v>0.53419529914229524</c:v>
                </c:pt>
                <c:pt idx="40">
                  <c:v>0.53739200397328402</c:v>
                </c:pt>
                <c:pt idx="41">
                  <c:v>0.53861372288614895</c:v>
                </c:pt>
                <c:pt idx="42">
                  <c:v>0.53411243950423759</c:v>
                </c:pt>
                <c:pt idx="43">
                  <c:v>0.52702172283458348</c:v>
                </c:pt>
                <c:pt idx="44">
                  <c:v>0.51916980047856454</c:v>
                </c:pt>
                <c:pt idx="45">
                  <c:v>0.50669231745094112</c:v>
                </c:pt>
                <c:pt idx="46">
                  <c:v>0.49286544361398793</c:v>
                </c:pt>
                <c:pt idx="47">
                  <c:v>0.48006242193022231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C821-5D49-8C6B-7CBD1245B69E}"/>
            </c:ext>
          </c:extLst>
        </c:ser>
        <c:ser>
          <c:idx val="15"/>
          <c:order val="4"/>
          <c:tx>
            <c:strRef>
              <c:f>Edulis!$AC$1</c:f>
              <c:strCache>
                <c:ptCount val="1"/>
                <c:pt idx="0">
                  <c:v>YEAR2004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Edulis!$AC$2:$AC$55</c:f>
              <c:numCache>
                <c:formatCode>0.000</c:formatCode>
                <c:ptCount val="54"/>
                <c:pt idx="0">
                  <c:v>1</c:v>
                </c:pt>
                <c:pt idx="1">
                  <c:v>0.80422134216900809</c:v>
                </c:pt>
                <c:pt idx="2">
                  <c:v>0.7632687590920062</c:v>
                </c:pt>
                <c:pt idx="3">
                  <c:v>0.74550936525934397</c:v>
                </c:pt>
                <c:pt idx="4">
                  <c:v>0.73046923305772216</c:v>
                </c:pt>
                <c:pt idx="5">
                  <c:v>0.71896988989473776</c:v>
                </c:pt>
                <c:pt idx="6">
                  <c:v>0.70791891205501545</c:v>
                </c:pt>
                <c:pt idx="7">
                  <c:v>0.70509436387181801</c:v>
                </c:pt>
                <c:pt idx="8">
                  <c:v>0.70886952566511552</c:v>
                </c:pt>
                <c:pt idx="9">
                  <c:v>0.70953010802583649</c:v>
                </c:pt>
                <c:pt idx="10">
                  <c:v>0.70991368312555969</c:v>
                </c:pt>
                <c:pt idx="11">
                  <c:v>0.66001849101642163</c:v>
                </c:pt>
                <c:pt idx="12">
                  <c:v>0.50437843890237644</c:v>
                </c:pt>
                <c:pt idx="13">
                  <c:v>0.3512441179633527</c:v>
                </c:pt>
                <c:pt idx="14">
                  <c:v>0.24869271770970924</c:v>
                </c:pt>
                <c:pt idx="15">
                  <c:v>0.19682411666873811</c:v>
                </c:pt>
                <c:pt idx="16">
                  <c:v>0.18273964057266182</c:v>
                </c:pt>
                <c:pt idx="17">
                  <c:v>0.1920168724794043</c:v>
                </c:pt>
                <c:pt idx="18">
                  <c:v>0.21692831403259974</c:v>
                </c:pt>
                <c:pt idx="19">
                  <c:v>0.25711079488941679</c:v>
                </c:pt>
                <c:pt idx="20">
                  <c:v>0.31872692036687789</c:v>
                </c:pt>
                <c:pt idx="21">
                  <c:v>0.4040702732920925</c:v>
                </c:pt>
                <c:pt idx="22">
                  <c:v>0.52507917057685038</c:v>
                </c:pt>
                <c:pt idx="23">
                  <c:v>0.6010096820541363</c:v>
                </c:pt>
                <c:pt idx="24">
                  <c:v>0.6385881756609042</c:v>
                </c:pt>
                <c:pt idx="25">
                  <c:v>0.65180664412887701</c:v>
                </c:pt>
                <c:pt idx="26">
                  <c:v>0.65220592248699472</c:v>
                </c:pt>
                <c:pt idx="27">
                  <c:v>0.64631587582869532</c:v>
                </c:pt>
                <c:pt idx="28">
                  <c:v>0.63502052615962123</c:v>
                </c:pt>
                <c:pt idx="29">
                  <c:v>0.61565939982579265</c:v>
                </c:pt>
                <c:pt idx="30">
                  <c:v>0.60596184659853602</c:v>
                </c:pt>
                <c:pt idx="31">
                  <c:v>0.59587614390142651</c:v>
                </c:pt>
                <c:pt idx="32">
                  <c:v>0.589462778796496</c:v>
                </c:pt>
                <c:pt idx="33">
                  <c:v>0.57239255397115574</c:v>
                </c:pt>
                <c:pt idx="34">
                  <c:v>0.55842201905129607</c:v>
                </c:pt>
                <c:pt idx="35">
                  <c:v>0.54306917809523214</c:v>
                </c:pt>
                <c:pt idx="36">
                  <c:v>0.52459218182494949</c:v>
                </c:pt>
                <c:pt idx="37">
                  <c:v>0.50513521061997124</c:v>
                </c:pt>
                <c:pt idx="38">
                  <c:v>0.47385380926503318</c:v>
                </c:pt>
                <c:pt idx="39">
                  <c:v>0.437600138795738</c:v>
                </c:pt>
                <c:pt idx="40">
                  <c:v>0.40937755338952569</c:v>
                </c:pt>
                <c:pt idx="41">
                  <c:v>0.39152349162971667</c:v>
                </c:pt>
                <c:pt idx="42">
                  <c:v>0.37578402254018806</c:v>
                </c:pt>
                <c:pt idx="43">
                  <c:v>0.34890641026736424</c:v>
                </c:pt>
                <c:pt idx="44">
                  <c:v>0.31566691683312814</c:v>
                </c:pt>
                <c:pt idx="45">
                  <c:v>0.2998412066575995</c:v>
                </c:pt>
                <c:pt idx="46">
                  <c:v>0.29013453081259827</c:v>
                </c:pt>
                <c:pt idx="47">
                  <c:v>0.28635228813273905</c:v>
                </c:pt>
                <c:pt idx="48">
                  <c:v>0.28474462549502111</c:v>
                </c:pt>
                <c:pt idx="49">
                  <c:v>0.28079687405972642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C821-5D49-8C6B-7CBD1245B69E}"/>
            </c:ext>
          </c:extLst>
        </c:ser>
        <c:ser>
          <c:idx val="16"/>
          <c:order val="5"/>
          <c:tx>
            <c:strRef>
              <c:f>Edulis!$AI$1</c:f>
              <c:strCache>
                <c:ptCount val="1"/>
                <c:pt idx="0">
                  <c:v>YEAR2005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Edulis!$AI$2:$AI$44</c:f>
              <c:numCache>
                <c:formatCode>0.000</c:formatCode>
                <c:ptCount val="43"/>
                <c:pt idx="0">
                  <c:v>1</c:v>
                </c:pt>
                <c:pt idx="1">
                  <c:v>0.77861885445917667</c:v>
                </c:pt>
                <c:pt idx="2">
                  <c:v>0.75930672037507752</c:v>
                </c:pt>
                <c:pt idx="3">
                  <c:v>0.75358579668737968</c:v>
                </c:pt>
                <c:pt idx="4">
                  <c:v>0.74450749369171343</c:v>
                </c:pt>
                <c:pt idx="5">
                  <c:v>0.73924680093599626</c:v>
                </c:pt>
                <c:pt idx="6">
                  <c:v>0.73613556155010651</c:v>
                </c:pt>
                <c:pt idx="7">
                  <c:v>0.73226093584201735</c:v>
                </c:pt>
                <c:pt idx="8">
                  <c:v>0.72459744870934983</c:v>
                </c:pt>
                <c:pt idx="9">
                  <c:v>0.71652242653796094</c:v>
                </c:pt>
                <c:pt idx="10">
                  <c:v>0.70425286957793964</c:v>
                </c:pt>
                <c:pt idx="11">
                  <c:v>0.54742402084777864</c:v>
                </c:pt>
                <c:pt idx="12">
                  <c:v>0.37068314366911637</c:v>
                </c:pt>
                <c:pt idx="13">
                  <c:v>0.25721489174621082</c:v>
                </c:pt>
                <c:pt idx="14">
                  <c:v>0.20271165703628002</c:v>
                </c:pt>
                <c:pt idx="15">
                  <c:v>0.18665098135702654</c:v>
                </c:pt>
                <c:pt idx="16">
                  <c:v>0.19591721138322618</c:v>
                </c:pt>
                <c:pt idx="17">
                  <c:v>0.22146628735782298</c:v>
                </c:pt>
                <c:pt idx="18">
                  <c:v>0.25954419374231841</c:v>
                </c:pt>
                <c:pt idx="19">
                  <c:v>0.31633079653763985</c:v>
                </c:pt>
                <c:pt idx="20">
                  <c:v>0.39937134695789489</c:v>
                </c:pt>
                <c:pt idx="21">
                  <c:v>0.51449945122878071</c:v>
                </c:pt>
                <c:pt idx="22">
                  <c:v>0.5866549269644864</c:v>
                </c:pt>
                <c:pt idx="23">
                  <c:v>0.62675920655502859</c:v>
                </c:pt>
                <c:pt idx="24">
                  <c:v>0.64742578580295918</c:v>
                </c:pt>
                <c:pt idx="25">
                  <c:v>0.65520897030870073</c:v>
                </c:pt>
                <c:pt idx="26">
                  <c:v>0.64062798209231464</c:v>
                </c:pt>
                <c:pt idx="27">
                  <c:v>0.62603933797487032</c:v>
                </c:pt>
                <c:pt idx="28">
                  <c:v>0.62046560347581792</c:v>
                </c:pt>
                <c:pt idx="29">
                  <c:v>0.61428091037280508</c:v>
                </c:pt>
                <c:pt idx="30">
                  <c:v>0.60927325141093214</c:v>
                </c:pt>
                <c:pt idx="31">
                  <c:v>0.60167260525291</c:v>
                </c:pt>
                <c:pt idx="32">
                  <c:v>0.59063801861941834</c:v>
                </c:pt>
                <c:pt idx="33">
                  <c:v>0.58153893759478448</c:v>
                </c:pt>
                <c:pt idx="34">
                  <c:v>0.56925049589035226</c:v>
                </c:pt>
                <c:pt idx="35">
                  <c:v>0.55578763059329994</c:v>
                </c:pt>
                <c:pt idx="36">
                  <c:v>0.53778535046859677</c:v>
                </c:pt>
                <c:pt idx="37">
                  <c:v>0.50882481868205698</c:v>
                </c:pt>
                <c:pt idx="38">
                  <c:v>0.47955348034540624</c:v>
                </c:pt>
                <c:pt idx="39">
                  <c:v>0.45289352153778872</c:v>
                </c:pt>
                <c:pt idx="40">
                  <c:v>0.43220493764998624</c:v>
                </c:pt>
                <c:pt idx="41">
                  <c:v>0.41852229132513186</c:v>
                </c:pt>
                <c:pt idx="42">
                  <c:v>0.41917811400987731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C821-5D49-8C6B-7CBD1245B69E}"/>
            </c:ext>
          </c:extLst>
        </c:ser>
        <c:ser>
          <c:idx val="17"/>
          <c:order val="6"/>
          <c:tx>
            <c:strRef>
              <c:f>Edulis!$E$60</c:f>
              <c:strCache>
                <c:ptCount val="1"/>
                <c:pt idx="0">
                  <c:v>YEAR2006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Edulis!$E$61:$E$102</c:f>
              <c:numCache>
                <c:formatCode>0.000</c:formatCode>
                <c:ptCount val="42"/>
                <c:pt idx="0">
                  <c:v>1</c:v>
                </c:pt>
                <c:pt idx="1">
                  <c:v>0.77483287884725893</c:v>
                </c:pt>
                <c:pt idx="2">
                  <c:v>0.76167370655177191</c:v>
                </c:pt>
                <c:pt idx="3">
                  <c:v>0.76494602496670061</c:v>
                </c:pt>
                <c:pt idx="4">
                  <c:v>0.74795660218883508</c:v>
                </c:pt>
                <c:pt idx="5">
                  <c:v>0.74115232106277185</c:v>
                </c:pt>
                <c:pt idx="6">
                  <c:v>0.73827508104586004</c:v>
                </c:pt>
                <c:pt idx="7">
                  <c:v>0.73556496586666831</c:v>
                </c:pt>
                <c:pt idx="8">
                  <c:v>0.72704961544700508</c:v>
                </c:pt>
                <c:pt idx="9">
                  <c:v>0.71785767076524154</c:v>
                </c:pt>
                <c:pt idx="10">
                  <c:v>0.61580709252931554</c:v>
                </c:pt>
                <c:pt idx="11">
                  <c:v>0.40949702087360751</c:v>
                </c:pt>
                <c:pt idx="12">
                  <c:v>0.26130620296835538</c:v>
                </c:pt>
                <c:pt idx="13">
                  <c:v>0.19815612489411072</c:v>
                </c:pt>
                <c:pt idx="14">
                  <c:v>0.18922208372890453</c:v>
                </c:pt>
                <c:pt idx="15">
                  <c:v>0.20843088238241425</c:v>
                </c:pt>
                <c:pt idx="16">
                  <c:v>0.24729449292837988</c:v>
                </c:pt>
                <c:pt idx="17">
                  <c:v>0.3055346296968684</c:v>
                </c:pt>
                <c:pt idx="18">
                  <c:v>0.39140827780118603</c:v>
                </c:pt>
                <c:pt idx="19">
                  <c:v>0.50910381594062293</c:v>
                </c:pt>
                <c:pt idx="20">
                  <c:v>0.57252077739076046</c:v>
                </c:pt>
                <c:pt idx="21">
                  <c:v>0.60431415220686913</c:v>
                </c:pt>
                <c:pt idx="22">
                  <c:v>0.61685438382470192</c:v>
                </c:pt>
                <c:pt idx="23">
                  <c:v>0.62122368622480806</c:v>
                </c:pt>
                <c:pt idx="24">
                  <c:v>0.62037589650620384</c:v>
                </c:pt>
                <c:pt idx="25">
                  <c:v>0.61289720056011998</c:v>
                </c:pt>
                <c:pt idx="26">
                  <c:v>0.59692884986290262</c:v>
                </c:pt>
                <c:pt idx="27">
                  <c:v>0.58020738390955606</c:v>
                </c:pt>
                <c:pt idx="28">
                  <c:v>0.55687247674240858</c:v>
                </c:pt>
                <c:pt idx="29">
                  <c:v>0.5284122933919384</c:v>
                </c:pt>
                <c:pt idx="30">
                  <c:v>0.50195397846075296</c:v>
                </c:pt>
                <c:pt idx="31">
                  <c:v>0.48345944541813279</c:v>
                </c:pt>
                <c:pt idx="32">
                  <c:v>0.46649300212871936</c:v>
                </c:pt>
                <c:pt idx="33">
                  <c:v>0.45714535669347411</c:v>
                </c:pt>
                <c:pt idx="34">
                  <c:v>0.44768127591044243</c:v>
                </c:pt>
                <c:pt idx="35">
                  <c:v>0.43824916965312899</c:v>
                </c:pt>
                <c:pt idx="36">
                  <c:v>0.42179228466469021</c:v>
                </c:pt>
                <c:pt idx="37">
                  <c:v>0.39865976020309279</c:v>
                </c:pt>
                <c:pt idx="38">
                  <c:v>0.37598257576046551</c:v>
                </c:pt>
                <c:pt idx="39">
                  <c:v>0.35492940624778502</c:v>
                </c:pt>
                <c:pt idx="40">
                  <c:v>0.3351138575350795</c:v>
                </c:pt>
                <c:pt idx="41">
                  <c:v>0.31967345039280742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C821-5D49-8C6B-7CBD1245B69E}"/>
            </c:ext>
          </c:extLst>
        </c:ser>
        <c:ser>
          <c:idx val="18"/>
          <c:order val="7"/>
          <c:tx>
            <c:strRef>
              <c:f>Edulis!$K$60</c:f>
              <c:strCache>
                <c:ptCount val="1"/>
                <c:pt idx="0">
                  <c:v>YEAR2007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Edulis!$G$61:$G$137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</c:numCache>
            </c:numRef>
          </c:xVal>
          <c:yVal>
            <c:numRef>
              <c:f>Edulis!$K$61:$K$131</c:f>
              <c:numCache>
                <c:formatCode>0.000</c:formatCode>
                <c:ptCount val="71"/>
                <c:pt idx="0">
                  <c:v>1</c:v>
                </c:pt>
                <c:pt idx="1">
                  <c:v>0.82927178009134561</c:v>
                </c:pt>
                <c:pt idx="2">
                  <c:v>0.79888974279973723</c:v>
                </c:pt>
                <c:pt idx="3">
                  <c:v>0.78970871237419837</c:v>
                </c:pt>
                <c:pt idx="4">
                  <c:v>0.78223918594175945</c:v>
                </c:pt>
                <c:pt idx="5">
                  <c:v>0.76854677261236992</c:v>
                </c:pt>
                <c:pt idx="6">
                  <c:v>0.7563559143042129</c:v>
                </c:pt>
                <c:pt idx="7">
                  <c:v>0.74267227796691715</c:v>
                </c:pt>
                <c:pt idx="8">
                  <c:v>0.74912725665189162</c:v>
                </c:pt>
                <c:pt idx="9">
                  <c:v>0.75074950249862182</c:v>
                </c:pt>
                <c:pt idx="10">
                  <c:v>0.7513493469571868</c:v>
                </c:pt>
                <c:pt idx="11">
                  <c:v>0.67749792905313966</c:v>
                </c:pt>
                <c:pt idx="12">
                  <c:v>0.51116323804643549</c:v>
                </c:pt>
                <c:pt idx="13">
                  <c:v>0.36244732827563353</c:v>
                </c:pt>
                <c:pt idx="14">
                  <c:v>0.2663022898351019</c:v>
                </c:pt>
                <c:pt idx="15">
                  <c:v>0.21824589532400063</c:v>
                </c:pt>
                <c:pt idx="16">
                  <c:v>0.20296585805887618</c:v>
                </c:pt>
                <c:pt idx="17">
                  <c:v>0.20705955393801589</c:v>
                </c:pt>
                <c:pt idx="18">
                  <c:v>0.22666095685148352</c:v>
                </c:pt>
                <c:pt idx="19">
                  <c:v>0.25997962781129108</c:v>
                </c:pt>
                <c:pt idx="20">
                  <c:v>0.3097057574720315</c:v>
                </c:pt>
                <c:pt idx="21">
                  <c:v>0.37875376345570722</c:v>
                </c:pt>
                <c:pt idx="22">
                  <c:v>0.47601626744979331</c:v>
                </c:pt>
                <c:pt idx="23">
                  <c:v>0.57712315609612896</c:v>
                </c:pt>
                <c:pt idx="24">
                  <c:v>0.64028590707776689</c:v>
                </c:pt>
                <c:pt idx="25">
                  <c:v>0.67340634243574116</c:v>
                </c:pt>
                <c:pt idx="26">
                  <c:v>0.68843013452273882</c:v>
                </c:pt>
                <c:pt idx="27">
                  <c:v>0.69221720843776158</c:v>
                </c:pt>
                <c:pt idx="28">
                  <c:v>0.69207224998718242</c:v>
                </c:pt>
                <c:pt idx="29">
                  <c:v>0.69240244780196436</c:v>
                </c:pt>
                <c:pt idx="30">
                  <c:v>0.69650074710391274</c:v>
                </c:pt>
                <c:pt idx="31">
                  <c:v>0.71039555988353409</c:v>
                </c:pt>
                <c:pt idx="32">
                  <c:v>0.71541434763516976</c:v>
                </c:pt>
                <c:pt idx="33">
                  <c:v>0.71430882066101797</c:v>
                </c:pt>
                <c:pt idx="34">
                  <c:v>0.71185330323906892</c:v>
                </c:pt>
                <c:pt idx="35">
                  <c:v>0.6934673274509785</c:v>
                </c:pt>
                <c:pt idx="36">
                  <c:v>0.68995418661287178</c:v>
                </c:pt>
                <c:pt idx="37">
                  <c:v>0.67876929519978035</c:v>
                </c:pt>
                <c:pt idx="38">
                  <c:v>0.65815920478057754</c:v>
                </c:pt>
                <c:pt idx="39">
                  <c:v>0.66253550692655405</c:v>
                </c:pt>
                <c:pt idx="40">
                  <c:v>0.6655666575434056</c:v>
                </c:pt>
                <c:pt idx="41">
                  <c:v>0.66782883970843343</c:v>
                </c:pt>
                <c:pt idx="42">
                  <c:v>0.67285641246220329</c:v>
                </c:pt>
                <c:pt idx="43">
                  <c:v>0.68016911375127109</c:v>
                </c:pt>
                <c:pt idx="44">
                  <c:v>0.68305350044675062</c:v>
                </c:pt>
                <c:pt idx="45">
                  <c:v>0.68383399538546574</c:v>
                </c:pt>
                <c:pt idx="46">
                  <c:v>0.68582947631711744</c:v>
                </c:pt>
                <c:pt idx="47">
                  <c:v>0.69187997164110937</c:v>
                </c:pt>
                <c:pt idx="48">
                  <c:v>0.69173415744385869</c:v>
                </c:pt>
                <c:pt idx="49">
                  <c:v>0.68383024729604214</c:v>
                </c:pt>
                <c:pt idx="50">
                  <c:v>0.67597515573195044</c:v>
                </c:pt>
                <c:pt idx="51">
                  <c:v>0.66582599704645973</c:v>
                </c:pt>
                <c:pt idx="52">
                  <c:v>0.65279167566396135</c:v>
                </c:pt>
                <c:pt idx="53">
                  <c:v>0.64693390650127947</c:v>
                </c:pt>
                <c:pt idx="54">
                  <c:v>0.64506888362746917</c:v>
                </c:pt>
                <c:pt idx="55">
                  <c:v>0.64519841103746001</c:v>
                </c:pt>
                <c:pt idx="56">
                  <c:v>0.63845821957026372</c:v>
                </c:pt>
                <c:pt idx="57">
                  <c:v>0.62397593776203142</c:v>
                </c:pt>
                <c:pt idx="58">
                  <c:v>0.60816356913448988</c:v>
                </c:pt>
                <c:pt idx="59">
                  <c:v>0.5943877063083155</c:v>
                </c:pt>
                <c:pt idx="60">
                  <c:v>0.58465152318718105</c:v>
                </c:pt>
                <c:pt idx="61">
                  <c:v>0.57750528015219171</c:v>
                </c:pt>
                <c:pt idx="62">
                  <c:v>0.56826893835622627</c:v>
                </c:pt>
                <c:pt idx="63">
                  <c:v>0.56393404050101381</c:v>
                </c:pt>
                <c:pt idx="64">
                  <c:v>0.56377835354525119</c:v>
                </c:pt>
                <c:pt idx="65">
                  <c:v>0.5815102046729943</c:v>
                </c:pt>
                <c:pt idx="66">
                  <c:v>0.62286811719584445</c:v>
                </c:pt>
                <c:pt idx="67">
                  <c:v>0.66717719410254206</c:v>
                </c:pt>
                <c:pt idx="68">
                  <c:v>0.63922726752018733</c:v>
                </c:pt>
                <c:pt idx="69">
                  <c:v>0.61120845129624968</c:v>
                </c:pt>
                <c:pt idx="70">
                  <c:v>0.58433945079382221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C821-5D49-8C6B-7CBD1245B69E}"/>
            </c:ext>
          </c:extLst>
        </c:ser>
        <c:ser>
          <c:idx val="19"/>
          <c:order val="8"/>
          <c:tx>
            <c:strRef>
              <c:f>Edulis!$Q$60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Edulis!$Q$61:$Q$113</c:f>
              <c:numCache>
                <c:formatCode>0.000</c:formatCode>
                <c:ptCount val="53"/>
                <c:pt idx="0">
                  <c:v>1</c:v>
                </c:pt>
                <c:pt idx="1">
                  <c:v>0.75772339231389196</c:v>
                </c:pt>
                <c:pt idx="2">
                  <c:v>0.70437191940862598</c:v>
                </c:pt>
                <c:pt idx="3">
                  <c:v>0.69400632984958444</c:v>
                </c:pt>
                <c:pt idx="4">
                  <c:v>0.72735578726430294</c:v>
                </c:pt>
                <c:pt idx="5">
                  <c:v>0.75259565953911189</c:v>
                </c:pt>
                <c:pt idx="6">
                  <c:v>0.75458845520987883</c:v>
                </c:pt>
                <c:pt idx="7">
                  <c:v>0.74168807222297362</c:v>
                </c:pt>
                <c:pt idx="8">
                  <c:v>0.73084442944174877</c:v>
                </c:pt>
                <c:pt idx="9">
                  <c:v>0.71702719504906698</c:v>
                </c:pt>
                <c:pt idx="10">
                  <c:v>0.70898300747220133</c:v>
                </c:pt>
                <c:pt idx="11">
                  <c:v>0.65812100864837464</c:v>
                </c:pt>
                <c:pt idx="12">
                  <c:v>0.50069569715606876</c:v>
                </c:pt>
                <c:pt idx="13">
                  <c:v>0.35178808705108311</c:v>
                </c:pt>
                <c:pt idx="14">
                  <c:v>0.25341340560135828</c:v>
                </c:pt>
                <c:pt idx="15">
                  <c:v>0.20538544267851494</c:v>
                </c:pt>
                <c:pt idx="16">
                  <c:v>0.19246186940616708</c:v>
                </c:pt>
                <c:pt idx="17">
                  <c:v>0.19989892203369355</c:v>
                </c:pt>
                <c:pt idx="18">
                  <c:v>0.22153733388668143</c:v>
                </c:pt>
                <c:pt idx="19">
                  <c:v>0.2584454658622175</c:v>
                </c:pt>
                <c:pt idx="20">
                  <c:v>0.31343960780762092</c:v>
                </c:pt>
                <c:pt idx="21">
                  <c:v>0.39106919076761948</c:v>
                </c:pt>
                <c:pt idx="22">
                  <c:v>0.50303735356561141</c:v>
                </c:pt>
                <c:pt idx="23">
                  <c:v>0.5919894477408999</c:v>
                </c:pt>
                <c:pt idx="24">
                  <c:v>0.64086324805681183</c:v>
                </c:pt>
                <c:pt idx="25">
                  <c:v>0.66209809963422672</c:v>
                </c:pt>
                <c:pt idx="26">
                  <c:v>0.66905758920979086</c:v>
                </c:pt>
                <c:pt idx="27">
                  <c:v>0.66921384867963418</c:v>
                </c:pt>
                <c:pt idx="28">
                  <c:v>0.66355103747791844</c:v>
                </c:pt>
                <c:pt idx="29">
                  <c:v>0.65339663802545178</c:v>
                </c:pt>
                <c:pt idx="30">
                  <c:v>0.64313605338934665</c:v>
                </c:pt>
                <c:pt idx="31">
                  <c:v>0.63910173976944329</c:v>
                </c:pt>
                <c:pt idx="32">
                  <c:v>0.62125631400292902</c:v>
                </c:pt>
                <c:pt idx="33">
                  <c:v>0.60819096843424991</c:v>
                </c:pt>
                <c:pt idx="34">
                  <c:v>0.60110052080021859</c:v>
                </c:pt>
                <c:pt idx="35">
                  <c:v>0.5896044242744396</c:v>
                </c:pt>
                <c:pt idx="36">
                  <c:v>0.57879345121753589</c:v>
                </c:pt>
                <c:pt idx="37">
                  <c:v>0.5727474137466193</c:v>
                </c:pt>
                <c:pt idx="38">
                  <c:v>0.56837106769884937</c:v>
                </c:pt>
                <c:pt idx="39">
                  <c:v>0.56102324700552586</c:v>
                </c:pt>
                <c:pt idx="40">
                  <c:v>0.55360511232240051</c:v>
                </c:pt>
                <c:pt idx="41">
                  <c:v>0.54439549505426965</c:v>
                </c:pt>
                <c:pt idx="42">
                  <c:v>0.53500153467345701</c:v>
                </c:pt>
                <c:pt idx="43">
                  <c:v>0.52912920016063791</c:v>
                </c:pt>
                <c:pt idx="44">
                  <c:v>0.52332232424207126</c:v>
                </c:pt>
                <c:pt idx="45">
                  <c:v>0.5196628558330354</c:v>
                </c:pt>
                <c:pt idx="46">
                  <c:v>0.51250990472267932</c:v>
                </c:pt>
                <c:pt idx="47">
                  <c:v>0.50279812069861252</c:v>
                </c:pt>
                <c:pt idx="48">
                  <c:v>0.49756819528479934</c:v>
                </c:pt>
                <c:pt idx="49">
                  <c:v>0.49947731318168037</c:v>
                </c:pt>
                <c:pt idx="50">
                  <c:v>0.50355800903657499</c:v>
                </c:pt>
                <c:pt idx="51">
                  <c:v>0.50820803090218747</c:v>
                </c:pt>
                <c:pt idx="52">
                  <c:v>0.51319622228941764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C821-5D49-8C6B-7CBD1245B69E}"/>
            </c:ext>
          </c:extLst>
        </c:ser>
        <c:ser>
          <c:idx val="20"/>
          <c:order val="9"/>
          <c:tx>
            <c:strRef>
              <c:f>Edulis!$W$60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Edulis!$W$61:$W$111</c:f>
              <c:numCache>
                <c:formatCode>0.000</c:formatCode>
                <c:ptCount val="51"/>
                <c:pt idx="0">
                  <c:v>1</c:v>
                </c:pt>
                <c:pt idx="1">
                  <c:v>0.79145305196501559</c:v>
                </c:pt>
                <c:pt idx="2">
                  <c:v>0.76805728848586319</c:v>
                </c:pt>
                <c:pt idx="3">
                  <c:v>0.7607495014935588</c:v>
                </c:pt>
                <c:pt idx="4">
                  <c:v>0.74340900072459459</c:v>
                </c:pt>
                <c:pt idx="5">
                  <c:v>0.72737909602152739</c:v>
                </c:pt>
                <c:pt idx="6">
                  <c:v>0.70832329890104795</c:v>
                </c:pt>
                <c:pt idx="7">
                  <c:v>0.68276935148008044</c:v>
                </c:pt>
                <c:pt idx="8">
                  <c:v>0.67376163241907394</c:v>
                </c:pt>
                <c:pt idx="9">
                  <c:v>0.67856516760407382</c:v>
                </c:pt>
                <c:pt idx="10">
                  <c:v>0.68664315475309412</c:v>
                </c:pt>
                <c:pt idx="11">
                  <c:v>0.56315375707045567</c:v>
                </c:pt>
                <c:pt idx="12">
                  <c:v>0.39556419589981362</c:v>
                </c:pt>
                <c:pt idx="13">
                  <c:v>0.27151491009608097</c:v>
                </c:pt>
                <c:pt idx="14">
                  <c:v>0.20226493835605003</c:v>
                </c:pt>
                <c:pt idx="15">
                  <c:v>0.17451750147675238</c:v>
                </c:pt>
                <c:pt idx="16">
                  <c:v>0.17023778713647264</c:v>
                </c:pt>
                <c:pt idx="17">
                  <c:v>0.18261687436453572</c:v>
                </c:pt>
                <c:pt idx="18">
                  <c:v>0.20704308843778479</c:v>
                </c:pt>
                <c:pt idx="19">
                  <c:v>0.2397087498488322</c:v>
                </c:pt>
                <c:pt idx="20">
                  <c:v>0.29099778281006361</c:v>
                </c:pt>
                <c:pt idx="21">
                  <c:v>0.36692038046604342</c:v>
                </c:pt>
                <c:pt idx="22">
                  <c:v>0.47308544987733225</c:v>
                </c:pt>
                <c:pt idx="23">
                  <c:v>0.54989834825519579</c:v>
                </c:pt>
                <c:pt idx="24">
                  <c:v>0.59274673919608556</c:v>
                </c:pt>
                <c:pt idx="25">
                  <c:v>0.61455837600793817</c:v>
                </c:pt>
                <c:pt idx="26">
                  <c:v>0.62244092058085454</c:v>
                </c:pt>
                <c:pt idx="27">
                  <c:v>0.62484240642413524</c:v>
                </c:pt>
                <c:pt idx="28">
                  <c:v>0.62893859073820746</c:v>
                </c:pt>
                <c:pt idx="29">
                  <c:v>0.63110726176493581</c:v>
                </c:pt>
                <c:pt idx="30">
                  <c:v>0.62680530599234685</c:v>
                </c:pt>
                <c:pt idx="31">
                  <c:v>0.61777056622677118</c:v>
                </c:pt>
                <c:pt idx="32">
                  <c:v>0.60813851039440669</c:v>
                </c:pt>
                <c:pt idx="33">
                  <c:v>0.59750068572378401</c:v>
                </c:pt>
                <c:pt idx="34">
                  <c:v>0.57976353387463953</c:v>
                </c:pt>
                <c:pt idx="35">
                  <c:v>0.55296284210917801</c:v>
                </c:pt>
                <c:pt idx="36">
                  <c:v>0.53227139042814875</c:v>
                </c:pt>
                <c:pt idx="37">
                  <c:v>0.52168893557818008</c:v>
                </c:pt>
                <c:pt idx="38">
                  <c:v>0.52110019896959658</c:v>
                </c:pt>
                <c:pt idx="39">
                  <c:v>0.52467058297381142</c:v>
                </c:pt>
                <c:pt idx="40">
                  <c:v>0.52601151458777395</c:v>
                </c:pt>
                <c:pt idx="41">
                  <c:v>0.52052847887077947</c:v>
                </c:pt>
                <c:pt idx="42">
                  <c:v>0.51249869311093399</c:v>
                </c:pt>
                <c:pt idx="43">
                  <c:v>0.50475502726204302</c:v>
                </c:pt>
                <c:pt idx="44">
                  <c:v>0.493783117130002</c:v>
                </c:pt>
                <c:pt idx="45">
                  <c:v>0.48031285496336845</c:v>
                </c:pt>
                <c:pt idx="46">
                  <c:v>0.46753886145452572</c:v>
                </c:pt>
                <c:pt idx="47">
                  <c:v>0.45535485734482034</c:v>
                </c:pt>
                <c:pt idx="48">
                  <c:v>0.44508817071226592</c:v>
                </c:pt>
                <c:pt idx="49">
                  <c:v>0.44168379802489044</c:v>
                </c:pt>
                <c:pt idx="50">
                  <c:v>0.44913006708841868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C821-5D49-8C6B-7CBD1245B69E}"/>
            </c:ext>
          </c:extLst>
        </c:ser>
        <c:ser>
          <c:idx val="21"/>
          <c:order val="10"/>
          <c:tx>
            <c:strRef>
              <c:f>Edulis!$AC$60</c:f>
              <c:strCache>
                <c:ptCount val="1"/>
                <c:pt idx="0">
                  <c:v>YEAR2010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Edulis!$AC$61:$AC$98</c:f>
              <c:numCache>
                <c:formatCode>0.000</c:formatCode>
                <c:ptCount val="38"/>
                <c:pt idx="0">
                  <c:v>1</c:v>
                </c:pt>
                <c:pt idx="1">
                  <c:v>0.73347207714743479</c:v>
                </c:pt>
                <c:pt idx="2">
                  <c:v>0.70223073799728619</c:v>
                </c:pt>
                <c:pt idx="3">
                  <c:v>0.69162498316811649</c:v>
                </c:pt>
                <c:pt idx="4">
                  <c:v>0.68719459245154946</c:v>
                </c:pt>
                <c:pt idx="5">
                  <c:v>0.68177465612633081</c:v>
                </c:pt>
                <c:pt idx="6">
                  <c:v>0.6757514638419625</c:v>
                </c:pt>
                <c:pt idx="7">
                  <c:v>0.67367615914497414</c:v>
                </c:pt>
                <c:pt idx="8">
                  <c:v>0.66874028288887022</c:v>
                </c:pt>
                <c:pt idx="9">
                  <c:v>0.65866520225792347</c:v>
                </c:pt>
                <c:pt idx="10">
                  <c:v>0.63955190702446785</c:v>
                </c:pt>
                <c:pt idx="11">
                  <c:v>0.53396708561078943</c:v>
                </c:pt>
                <c:pt idx="12">
                  <c:v>0.37253125433973588</c:v>
                </c:pt>
                <c:pt idx="13">
                  <c:v>0.247242441292571</c:v>
                </c:pt>
                <c:pt idx="14">
                  <c:v>0.18018842634537013</c:v>
                </c:pt>
                <c:pt idx="15">
                  <c:v>0.154936447427726</c:v>
                </c:pt>
                <c:pt idx="16">
                  <c:v>0.15142952012436975</c:v>
                </c:pt>
                <c:pt idx="17">
                  <c:v>0.16013356845329046</c:v>
                </c:pt>
                <c:pt idx="18">
                  <c:v>0.17881566786319597</c:v>
                </c:pt>
                <c:pt idx="19">
                  <c:v>0.20528389476737896</c:v>
                </c:pt>
                <c:pt idx="20">
                  <c:v>0.23825500029374011</c:v>
                </c:pt>
                <c:pt idx="21">
                  <c:v>0.27909844547102214</c:v>
                </c:pt>
                <c:pt idx="22">
                  <c:v>0.33419620502913505</c:v>
                </c:pt>
                <c:pt idx="23">
                  <c:v>0.39160363008979937</c:v>
                </c:pt>
                <c:pt idx="24">
                  <c:v>0.41391762682698063</c:v>
                </c:pt>
                <c:pt idx="25">
                  <c:v>0.42357008804211266</c:v>
                </c:pt>
                <c:pt idx="26">
                  <c:v>0.42933215541438552</c:v>
                </c:pt>
                <c:pt idx="27">
                  <c:v>0.43502741518601384</c:v>
                </c:pt>
                <c:pt idx="28">
                  <c:v>0.43674407309560187</c:v>
                </c:pt>
                <c:pt idx="29">
                  <c:v>0.43353995138689511</c:v>
                </c:pt>
                <c:pt idx="30">
                  <c:v>0.42871478814750552</c:v>
                </c:pt>
                <c:pt idx="31">
                  <c:v>0.4228881931800772</c:v>
                </c:pt>
                <c:pt idx="32">
                  <c:v>0.4161590615010391</c:v>
                </c:pt>
                <c:pt idx="33">
                  <c:v>0.41159309443049263</c:v>
                </c:pt>
                <c:pt idx="34">
                  <c:v>0.40844201777723771</c:v>
                </c:pt>
                <c:pt idx="35">
                  <c:v>0.40748840102923367</c:v>
                </c:pt>
                <c:pt idx="36">
                  <c:v>0.40934944519132394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C821-5D49-8C6B-7CBD1245B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07920"/>
        <c:axId val="1835089344"/>
      </c:scatterChart>
      <c:valAx>
        <c:axId val="14837079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835089344"/>
        <c:crosses val="autoZero"/>
        <c:crossBetween val="midCat"/>
      </c:valAx>
      <c:valAx>
        <c:axId val="18350893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energy</a:t>
                </a:r>
                <a:r>
                  <a:rPr lang="zh-CN" b="1"/>
                  <a:t> </a:t>
                </a:r>
                <a:r>
                  <a:rPr lang="en-US" b="1"/>
                  <a:t>density</a:t>
                </a:r>
                <a:r>
                  <a:rPr lang="zh-CN" b="1"/>
                  <a:t> （</a:t>
                </a:r>
                <a:r>
                  <a:rPr lang="en-US" b="1"/>
                  <a:t>filtertration) </a:t>
                </a:r>
                <a:r>
                  <a:rPr lang="en-GB" b="1"/>
                  <a:t> estimation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83707920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Length estimation by asj DEB model at Edulis from 2000-2010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11"/>
          <c:order val="0"/>
          <c:tx>
            <c:strRef>
              <c:f>Edulis!$E$1</c:f>
              <c:strCache>
                <c:ptCount val="1"/>
                <c:pt idx="0">
                  <c:v>YEAR2000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Edulis!$F$2:$F$50</c:f>
              <c:numCache>
                <c:formatCode>0.0000</c:formatCode>
                <c:ptCount val="49"/>
                <c:pt idx="0">
                  <c:v>1.7717407352724052E-2</c:v>
                </c:pt>
                <c:pt idx="1">
                  <c:v>1.8923010900937148E-2</c:v>
                </c:pt>
                <c:pt idx="2">
                  <c:v>1.9903337051857862E-2</c:v>
                </c:pt>
                <c:pt idx="3">
                  <c:v>2.0840880190254641E-2</c:v>
                </c:pt>
                <c:pt idx="4">
                  <c:v>2.1776916491085319E-2</c:v>
                </c:pt>
                <c:pt idx="5">
                  <c:v>2.2730550928917383E-2</c:v>
                </c:pt>
                <c:pt idx="6">
                  <c:v>2.3696445219605861E-2</c:v>
                </c:pt>
                <c:pt idx="7">
                  <c:v>2.4669074892579156E-2</c:v>
                </c:pt>
                <c:pt idx="8">
                  <c:v>2.5657955717084513E-2</c:v>
                </c:pt>
                <c:pt idx="9">
                  <c:v>2.6671169122092594E-2</c:v>
                </c:pt>
                <c:pt idx="10">
                  <c:v>2.765606192308169E-2</c:v>
                </c:pt>
                <c:pt idx="11">
                  <c:v>2.8643612332988191E-2</c:v>
                </c:pt>
                <c:pt idx="12">
                  <c:v>2.9622689403577405E-2</c:v>
                </c:pt>
                <c:pt idx="13">
                  <c:v>3.0432390149983547E-2</c:v>
                </c:pt>
                <c:pt idx="14">
                  <c:v>3.1034717096491894E-2</c:v>
                </c:pt>
                <c:pt idx="15">
                  <c:v>3.1470839108870434E-2</c:v>
                </c:pt>
                <c:pt idx="16">
                  <c:v>3.1811795282739121E-2</c:v>
                </c:pt>
                <c:pt idx="17">
                  <c:v>3.211782041690886E-2</c:v>
                </c:pt>
                <c:pt idx="18">
                  <c:v>3.2427407406379324E-2</c:v>
                </c:pt>
                <c:pt idx="19">
                  <c:v>3.2770947374672066E-2</c:v>
                </c:pt>
                <c:pt idx="20">
                  <c:v>3.3164551918069857E-2</c:v>
                </c:pt>
                <c:pt idx="21">
                  <c:v>3.3630059438743441E-2</c:v>
                </c:pt>
                <c:pt idx="22">
                  <c:v>3.4182213942683802E-2</c:v>
                </c:pt>
                <c:pt idx="23">
                  <c:v>3.4859732699730521E-2</c:v>
                </c:pt>
                <c:pt idx="24">
                  <c:v>3.5702288482555071E-2</c:v>
                </c:pt>
                <c:pt idx="25">
                  <c:v>3.6661906398105792E-2</c:v>
                </c:pt>
                <c:pt idx="26">
                  <c:v>3.7679903314938278E-2</c:v>
                </c:pt>
                <c:pt idx="27">
                  <c:v>3.8755957151461767E-2</c:v>
                </c:pt>
                <c:pt idx="28">
                  <c:v>3.9884094642540981E-2</c:v>
                </c:pt>
                <c:pt idx="29">
                  <c:v>4.1040419992582622E-2</c:v>
                </c:pt>
                <c:pt idx="30">
                  <c:v>4.2204208103396118E-2</c:v>
                </c:pt>
                <c:pt idx="31">
                  <c:v>4.3373493640683547E-2</c:v>
                </c:pt>
                <c:pt idx="32">
                  <c:v>4.4561830606050838E-2</c:v>
                </c:pt>
                <c:pt idx="33">
                  <c:v>4.5753960975476536E-2</c:v>
                </c:pt>
                <c:pt idx="34">
                  <c:v>4.6948093764822153E-2</c:v>
                </c:pt>
                <c:pt idx="35">
                  <c:v>4.8148241358881308E-2</c:v>
                </c:pt>
                <c:pt idx="36">
                  <c:v>4.9366976475864834E-2</c:v>
                </c:pt>
                <c:pt idx="37">
                  <c:v>5.062839843085553E-2</c:v>
                </c:pt>
                <c:pt idx="38">
                  <c:v>5.192102772571467E-2</c:v>
                </c:pt>
                <c:pt idx="39">
                  <c:v>5.3240915352965872E-2</c:v>
                </c:pt>
                <c:pt idx="40">
                  <c:v>5.4583022727925271E-2</c:v>
                </c:pt>
                <c:pt idx="41">
                  <c:v>5.59505390544335E-2</c:v>
                </c:pt>
                <c:pt idx="42">
                  <c:v>5.7353489339348807E-2</c:v>
                </c:pt>
                <c:pt idx="43">
                  <c:v>5.8809107430479124E-2</c:v>
                </c:pt>
                <c:pt idx="44">
                  <c:v>6.0294733645865899E-2</c:v>
                </c:pt>
                <c:pt idx="45">
                  <c:v>6.1798648440743315E-2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79-7247-9625-23AC8E67EFD5}"/>
            </c:ext>
          </c:extLst>
        </c:ser>
        <c:ser>
          <c:idx val="12"/>
          <c:order val="1"/>
          <c:tx>
            <c:strRef>
              <c:f>Edulis!$K$1</c:f>
              <c:strCache>
                <c:ptCount val="1"/>
                <c:pt idx="0">
                  <c:v>YEAR2001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Edulis!$L$2:$L$49</c:f>
              <c:numCache>
                <c:formatCode>0.0000</c:formatCode>
                <c:ptCount val="48"/>
                <c:pt idx="0">
                  <c:v>1.7717407352724052E-2</c:v>
                </c:pt>
                <c:pt idx="1">
                  <c:v>1.8991003456760715E-2</c:v>
                </c:pt>
                <c:pt idx="2">
                  <c:v>2.0036921637292704E-2</c:v>
                </c:pt>
                <c:pt idx="3">
                  <c:v>2.1050870047054228E-2</c:v>
                </c:pt>
                <c:pt idx="4">
                  <c:v>2.2077969896645996E-2</c:v>
                </c:pt>
                <c:pt idx="5">
                  <c:v>2.3103546096514677E-2</c:v>
                </c:pt>
                <c:pt idx="6">
                  <c:v>2.4128778887008418E-2</c:v>
                </c:pt>
                <c:pt idx="7">
                  <c:v>2.5153912002928294E-2</c:v>
                </c:pt>
                <c:pt idx="8">
                  <c:v>2.6192378656312507E-2</c:v>
                </c:pt>
                <c:pt idx="9">
                  <c:v>2.7236446539506489E-2</c:v>
                </c:pt>
                <c:pt idx="10">
                  <c:v>2.8291578756774301E-2</c:v>
                </c:pt>
                <c:pt idx="11">
                  <c:v>2.9351459514542984E-2</c:v>
                </c:pt>
                <c:pt idx="12">
                  <c:v>3.0297306332070822E-2</c:v>
                </c:pt>
                <c:pt idx="13">
                  <c:v>3.1010732418516145E-2</c:v>
                </c:pt>
                <c:pt idx="14">
                  <c:v>3.1513028272929532E-2</c:v>
                </c:pt>
                <c:pt idx="15">
                  <c:v>3.1891205658662054E-2</c:v>
                </c:pt>
                <c:pt idx="16">
                  <c:v>3.2229862440839994E-2</c:v>
                </c:pt>
                <c:pt idx="17">
                  <c:v>3.257760480785761E-2</c:v>
                </c:pt>
                <c:pt idx="18">
                  <c:v>3.2969257052428806E-2</c:v>
                </c:pt>
                <c:pt idx="19">
                  <c:v>3.3429959834717346E-2</c:v>
                </c:pt>
                <c:pt idx="20">
                  <c:v>3.3984380495027049E-2</c:v>
                </c:pt>
                <c:pt idx="21">
                  <c:v>3.4664230946848361E-2</c:v>
                </c:pt>
                <c:pt idx="22">
                  <c:v>3.5503767203401738E-2</c:v>
                </c:pt>
                <c:pt idx="23">
                  <c:v>3.6455760184214953E-2</c:v>
                </c:pt>
                <c:pt idx="24">
                  <c:v>3.7467823259779535E-2</c:v>
                </c:pt>
                <c:pt idx="25">
                  <c:v>3.8527272520905112E-2</c:v>
                </c:pt>
                <c:pt idx="26">
                  <c:v>3.961648716022307E-2</c:v>
                </c:pt>
                <c:pt idx="27">
                  <c:v>4.0737523890386637E-2</c:v>
                </c:pt>
                <c:pt idx="28">
                  <c:v>4.1873874639364456E-2</c:v>
                </c:pt>
                <c:pt idx="29">
                  <c:v>4.3039904055947265E-2</c:v>
                </c:pt>
                <c:pt idx="30">
                  <c:v>4.4219771380619777E-2</c:v>
                </c:pt>
                <c:pt idx="31">
                  <c:v>4.5420075346626766E-2</c:v>
                </c:pt>
                <c:pt idx="32">
                  <c:v>4.6647004757288162E-2</c:v>
                </c:pt>
                <c:pt idx="33">
                  <c:v>4.7901938613497147E-2</c:v>
                </c:pt>
                <c:pt idx="34">
                  <c:v>4.9197691193470658E-2</c:v>
                </c:pt>
                <c:pt idx="35">
                  <c:v>5.0522208684983361E-2</c:v>
                </c:pt>
                <c:pt idx="36">
                  <c:v>5.1872725432349706E-2</c:v>
                </c:pt>
                <c:pt idx="37">
                  <c:v>5.3249189762882884E-2</c:v>
                </c:pt>
                <c:pt idx="38">
                  <c:v>5.4663252652375288E-2</c:v>
                </c:pt>
                <c:pt idx="39">
                  <c:v>5.6089351307447396E-2</c:v>
                </c:pt>
                <c:pt idx="40">
                  <c:v>5.7530764253666614E-2</c:v>
                </c:pt>
                <c:pt idx="41">
                  <c:v>5.8978384945380199E-2</c:v>
                </c:pt>
                <c:pt idx="42">
                  <c:v>6.0456722010387834E-2</c:v>
                </c:pt>
                <c:pt idx="43">
                  <c:v>6.1968170699559288E-2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79-7247-9625-23AC8E67EFD5}"/>
            </c:ext>
          </c:extLst>
        </c:ser>
        <c:ser>
          <c:idx val="13"/>
          <c:order val="2"/>
          <c:tx>
            <c:strRef>
              <c:f>Edulis!$Q$1</c:f>
              <c:strCache>
                <c:ptCount val="1"/>
                <c:pt idx="0">
                  <c:v>YEAR2002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Edulis!$R$2:$R$58</c:f>
              <c:numCache>
                <c:formatCode>0.0000</c:formatCode>
                <c:ptCount val="57"/>
                <c:pt idx="0">
                  <c:v>1.7717407352724052E-2</c:v>
                </c:pt>
                <c:pt idx="1">
                  <c:v>1.8914223978874385E-2</c:v>
                </c:pt>
                <c:pt idx="2">
                  <c:v>1.9914886581017022E-2</c:v>
                </c:pt>
                <c:pt idx="3">
                  <c:v>2.0853014708782071E-2</c:v>
                </c:pt>
                <c:pt idx="4">
                  <c:v>2.1771340379911155E-2</c:v>
                </c:pt>
                <c:pt idx="5">
                  <c:v>2.2692384973739113E-2</c:v>
                </c:pt>
                <c:pt idx="6">
                  <c:v>2.3612976759684708E-2</c:v>
                </c:pt>
                <c:pt idx="7">
                  <c:v>2.4534679620390097E-2</c:v>
                </c:pt>
                <c:pt idx="8">
                  <c:v>2.5470091610033791E-2</c:v>
                </c:pt>
                <c:pt idx="9">
                  <c:v>2.6413269908975138E-2</c:v>
                </c:pt>
                <c:pt idx="10">
                  <c:v>2.7352242843432066E-2</c:v>
                </c:pt>
                <c:pt idx="11">
                  <c:v>2.8289985217881543E-2</c:v>
                </c:pt>
                <c:pt idx="12">
                  <c:v>2.9225518626401496E-2</c:v>
                </c:pt>
                <c:pt idx="13">
                  <c:v>3.0054327658511404E-2</c:v>
                </c:pt>
                <c:pt idx="14">
                  <c:v>3.0694158266746506E-2</c:v>
                </c:pt>
                <c:pt idx="15">
                  <c:v>3.1167722260118259E-2</c:v>
                </c:pt>
                <c:pt idx="16">
                  <c:v>3.1526105570940328E-2</c:v>
                </c:pt>
                <c:pt idx="17">
                  <c:v>3.1823533368445227E-2</c:v>
                </c:pt>
                <c:pt idx="18">
                  <c:v>3.210148349473179E-2</c:v>
                </c:pt>
                <c:pt idx="19">
                  <c:v>3.2385982557818216E-2</c:v>
                </c:pt>
                <c:pt idx="20">
                  <c:v>3.2697898986883349E-2</c:v>
                </c:pt>
                <c:pt idx="21">
                  <c:v>3.306470756786669E-2</c:v>
                </c:pt>
                <c:pt idx="22">
                  <c:v>3.350130189160417E-2</c:v>
                </c:pt>
                <c:pt idx="23">
                  <c:v>3.4034406246772272E-2</c:v>
                </c:pt>
                <c:pt idx="24">
                  <c:v>3.470705438094282E-2</c:v>
                </c:pt>
                <c:pt idx="25">
                  <c:v>3.5547935498670878E-2</c:v>
                </c:pt>
                <c:pt idx="26">
                  <c:v>3.6504801883075796E-2</c:v>
                </c:pt>
                <c:pt idx="27">
                  <c:v>3.7541279463047243E-2</c:v>
                </c:pt>
                <c:pt idx="28">
                  <c:v>3.8638277605820948E-2</c:v>
                </c:pt>
                <c:pt idx="29">
                  <c:v>3.9786565045430822E-2</c:v>
                </c:pt>
                <c:pt idx="30">
                  <c:v>4.0973547885322252E-2</c:v>
                </c:pt>
                <c:pt idx="31">
                  <c:v>4.2195045396804028E-2</c:v>
                </c:pt>
                <c:pt idx="32">
                  <c:v>4.3459046144232023E-2</c:v>
                </c:pt>
                <c:pt idx="33">
                  <c:v>4.4755115045680617E-2</c:v>
                </c:pt>
                <c:pt idx="34">
                  <c:v>4.6084461044478581E-2</c:v>
                </c:pt>
                <c:pt idx="35">
                  <c:v>4.7467792424749106E-2</c:v>
                </c:pt>
                <c:pt idx="36">
                  <c:v>4.889400133723483E-2</c:v>
                </c:pt>
                <c:pt idx="37">
                  <c:v>5.0365999470810448E-2</c:v>
                </c:pt>
                <c:pt idx="38">
                  <c:v>5.1888149826340754E-2</c:v>
                </c:pt>
                <c:pt idx="39">
                  <c:v>5.3463463893236952E-2</c:v>
                </c:pt>
                <c:pt idx="40">
                  <c:v>5.5099028723311419E-2</c:v>
                </c:pt>
                <c:pt idx="41">
                  <c:v>5.6782175911087682E-2</c:v>
                </c:pt>
                <c:pt idx="42">
                  <c:v>5.8521511724786091E-2</c:v>
                </c:pt>
                <c:pt idx="43">
                  <c:v>6.0297670843745023E-2</c:v>
                </c:pt>
                <c:pt idx="44">
                  <c:v>6.2115921165109493E-2</c:v>
                </c:pt>
                <c:pt idx="45">
                  <c:v>6.3984456670264603E-2</c:v>
                </c:pt>
                <c:pt idx="46">
                  <c:v>6.5902518350324998E-2</c:v>
                </c:pt>
                <c:pt idx="47">
                  <c:v>6.7866229750078388E-2</c:v>
                </c:pt>
                <c:pt idx="48">
                  <c:v>6.9893078653869553E-2</c:v>
                </c:pt>
                <c:pt idx="49">
                  <c:v>7.1993779287492329E-2</c:v>
                </c:pt>
                <c:pt idx="50">
                  <c:v>7.4158624553312374E-2</c:v>
                </c:pt>
                <c:pt idx="51">
                  <c:v>7.6377156853322262E-2</c:v>
                </c:pt>
                <c:pt idx="52">
                  <c:v>7.8630690847422274E-2</c:v>
                </c:pt>
                <c:pt idx="53">
                  <c:v>8.0924335230573671E-2</c:v>
                </c:pt>
                <c:pt idx="54">
                  <c:v>8.3288863196016222E-2</c:v>
                </c:pt>
                <c:pt idx="55">
                  <c:v>8.573637920838599E-2</c:v>
                </c:pt>
                <c:pt idx="56">
                  <c:v>8.8234336985140438E-2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79-7247-9625-23AC8E67EFD5}"/>
            </c:ext>
          </c:extLst>
        </c:ser>
        <c:ser>
          <c:idx val="14"/>
          <c:order val="3"/>
          <c:tx>
            <c:strRef>
              <c:f>Edulis!$W$1</c:f>
              <c:strCache>
                <c:ptCount val="1"/>
                <c:pt idx="0">
                  <c:v>YEAR2003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Edulis!$X$2:$X$52</c:f>
              <c:numCache>
                <c:formatCode>0.0000</c:formatCode>
                <c:ptCount val="51"/>
                <c:pt idx="0">
                  <c:v>1.7717407352724052E-2</c:v>
                </c:pt>
                <c:pt idx="1">
                  <c:v>1.9084355693499349E-2</c:v>
                </c:pt>
                <c:pt idx="2">
                  <c:v>2.0220274989718019E-2</c:v>
                </c:pt>
                <c:pt idx="3">
                  <c:v>2.1327650932487403E-2</c:v>
                </c:pt>
                <c:pt idx="4">
                  <c:v>2.2440597685083639E-2</c:v>
                </c:pt>
                <c:pt idx="5">
                  <c:v>2.3545686195447411E-2</c:v>
                </c:pt>
                <c:pt idx="6">
                  <c:v>2.4671776728700086E-2</c:v>
                </c:pt>
                <c:pt idx="7">
                  <c:v>2.5798729007353614E-2</c:v>
                </c:pt>
                <c:pt idx="8">
                  <c:v>2.6919052252615965E-2</c:v>
                </c:pt>
                <c:pt idx="9">
                  <c:v>2.8023877012823138E-2</c:v>
                </c:pt>
                <c:pt idx="10">
                  <c:v>2.911911882788008E-2</c:v>
                </c:pt>
                <c:pt idx="11">
                  <c:v>3.0163993132102506E-2</c:v>
                </c:pt>
                <c:pt idx="12">
                  <c:v>3.0936107405861286E-2</c:v>
                </c:pt>
                <c:pt idx="13">
                  <c:v>3.1457711751332731E-2</c:v>
                </c:pt>
                <c:pt idx="14">
                  <c:v>3.1837356507214636E-2</c:v>
                </c:pt>
                <c:pt idx="15">
                  <c:v>3.2170057548642834E-2</c:v>
                </c:pt>
                <c:pt idx="16">
                  <c:v>3.2512023999859113E-2</c:v>
                </c:pt>
                <c:pt idx="17">
                  <c:v>3.2893128005231809E-2</c:v>
                </c:pt>
                <c:pt idx="18">
                  <c:v>3.3339552809032058E-2</c:v>
                </c:pt>
                <c:pt idx="19">
                  <c:v>3.3884694013766523E-2</c:v>
                </c:pt>
                <c:pt idx="20">
                  <c:v>3.4563397527123264E-2</c:v>
                </c:pt>
                <c:pt idx="21">
                  <c:v>3.5430271740497295E-2</c:v>
                </c:pt>
                <c:pt idx="22">
                  <c:v>3.6425918602519348E-2</c:v>
                </c:pt>
                <c:pt idx="23">
                  <c:v>3.749413664743103E-2</c:v>
                </c:pt>
                <c:pt idx="24">
                  <c:v>3.8603061524348656E-2</c:v>
                </c:pt>
                <c:pt idx="25">
                  <c:v>3.9740737713027732E-2</c:v>
                </c:pt>
                <c:pt idx="26">
                  <c:v>4.0918277586036216E-2</c:v>
                </c:pt>
                <c:pt idx="27">
                  <c:v>4.2150093566913883E-2</c:v>
                </c:pt>
                <c:pt idx="28">
                  <c:v>4.3455198483800743E-2</c:v>
                </c:pt>
                <c:pt idx="29">
                  <c:v>4.4824739371570665E-2</c:v>
                </c:pt>
                <c:pt idx="30">
                  <c:v>4.6254477646269776E-2</c:v>
                </c:pt>
                <c:pt idx="31">
                  <c:v>4.7731467208310223E-2</c:v>
                </c:pt>
                <c:pt idx="32">
                  <c:v>4.9233877784505789E-2</c:v>
                </c:pt>
                <c:pt idx="33">
                  <c:v>5.0756965614884728E-2</c:v>
                </c:pt>
                <c:pt idx="34">
                  <c:v>5.229866152124979E-2</c:v>
                </c:pt>
                <c:pt idx="35">
                  <c:v>5.3856294115331341E-2</c:v>
                </c:pt>
                <c:pt idx="36">
                  <c:v>5.5409786113363758E-2</c:v>
                </c:pt>
                <c:pt idx="37">
                  <c:v>5.6959895557460373E-2</c:v>
                </c:pt>
                <c:pt idx="38">
                  <c:v>5.8533262547409169E-2</c:v>
                </c:pt>
                <c:pt idx="39">
                  <c:v>6.0128721584433296E-2</c:v>
                </c:pt>
                <c:pt idx="40">
                  <c:v>6.1733136968262062E-2</c:v>
                </c:pt>
                <c:pt idx="41">
                  <c:v>6.3379669011851034E-2</c:v>
                </c:pt>
                <c:pt idx="42">
                  <c:v>6.5065658427264708E-2</c:v>
                </c:pt>
                <c:pt idx="43">
                  <c:v>6.6781130669379671E-2</c:v>
                </c:pt>
                <c:pt idx="44">
                  <c:v>6.8513003167174735E-2</c:v>
                </c:pt>
                <c:pt idx="45">
                  <c:v>7.0251556546022595E-2</c:v>
                </c:pt>
                <c:pt idx="46">
                  <c:v>7.1984272561086554E-2</c:v>
                </c:pt>
                <c:pt idx="47">
                  <c:v>7.3703160085437494E-2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79-7247-9625-23AC8E67EFD5}"/>
            </c:ext>
          </c:extLst>
        </c:ser>
        <c:ser>
          <c:idx val="15"/>
          <c:order val="4"/>
          <c:tx>
            <c:strRef>
              <c:f>Edulis!$AC$1</c:f>
              <c:strCache>
                <c:ptCount val="1"/>
                <c:pt idx="0">
                  <c:v>YEAR2004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Edulis!$AD$2:$AD$55</c:f>
              <c:numCache>
                <c:formatCode>0.0000</c:formatCode>
                <c:ptCount val="54"/>
                <c:pt idx="0">
                  <c:v>1.7717407352724052E-2</c:v>
                </c:pt>
                <c:pt idx="1">
                  <c:v>1.8959920081934947E-2</c:v>
                </c:pt>
                <c:pt idx="2">
                  <c:v>2.0026129731923581E-2</c:v>
                </c:pt>
                <c:pt idx="3">
                  <c:v>2.1052745382455388E-2</c:v>
                </c:pt>
                <c:pt idx="4">
                  <c:v>2.2060232855156792E-2</c:v>
                </c:pt>
                <c:pt idx="5">
                  <c:v>2.3054235231660211E-2</c:v>
                </c:pt>
                <c:pt idx="6">
                  <c:v>2.4040320066972484E-2</c:v>
                </c:pt>
                <c:pt idx="7">
                  <c:v>2.5015494498543268E-2</c:v>
                </c:pt>
                <c:pt idx="8">
                  <c:v>2.5991634362625662E-2</c:v>
                </c:pt>
                <c:pt idx="9">
                  <c:v>2.6964748990898811E-2</c:v>
                </c:pt>
                <c:pt idx="10">
                  <c:v>2.7940337023352104E-2</c:v>
                </c:pt>
                <c:pt idx="11">
                  <c:v>2.8916207155711509E-2</c:v>
                </c:pt>
                <c:pt idx="12">
                  <c:v>2.9847182844642588E-2</c:v>
                </c:pt>
                <c:pt idx="13">
                  <c:v>3.0597766413906061E-2</c:v>
                </c:pt>
                <c:pt idx="14">
                  <c:v>3.1145008697787285E-2</c:v>
                </c:pt>
                <c:pt idx="15">
                  <c:v>3.1548756232250376E-2</c:v>
                </c:pt>
                <c:pt idx="16">
                  <c:v>3.1873480354250576E-2</c:v>
                </c:pt>
                <c:pt idx="17">
                  <c:v>3.2178396991444452E-2</c:v>
                </c:pt>
                <c:pt idx="18">
                  <c:v>3.2499430913611467E-2</c:v>
                </c:pt>
                <c:pt idx="19">
                  <c:v>3.2863489796018115E-2</c:v>
                </c:pt>
                <c:pt idx="20">
                  <c:v>3.3294492287297063E-2</c:v>
                </c:pt>
                <c:pt idx="21">
                  <c:v>3.3818901912176881E-2</c:v>
                </c:pt>
                <c:pt idx="22">
                  <c:v>3.4470763699771652E-2</c:v>
                </c:pt>
                <c:pt idx="23">
                  <c:v>3.5288913155941258E-2</c:v>
                </c:pt>
                <c:pt idx="24">
                  <c:v>3.6243972610393867E-2</c:v>
                </c:pt>
                <c:pt idx="25">
                  <c:v>3.7284556812197681E-2</c:v>
                </c:pt>
                <c:pt idx="26">
                  <c:v>3.8380278299316457E-2</c:v>
                </c:pt>
                <c:pt idx="27">
                  <c:v>3.9511259377153482E-2</c:v>
                </c:pt>
                <c:pt idx="28">
                  <c:v>4.0688381569432573E-2</c:v>
                </c:pt>
                <c:pt idx="29">
                  <c:v>4.1888012069985027E-2</c:v>
                </c:pt>
                <c:pt idx="30">
                  <c:v>4.3097298539224817E-2</c:v>
                </c:pt>
                <c:pt idx="31">
                  <c:v>4.4324363740064862E-2</c:v>
                </c:pt>
                <c:pt idx="32">
                  <c:v>4.5564446232063904E-2</c:v>
                </c:pt>
                <c:pt idx="33">
                  <c:v>4.6825673540760386E-2</c:v>
                </c:pt>
                <c:pt idx="34">
                  <c:v>4.8079794773092231E-2</c:v>
                </c:pt>
                <c:pt idx="35">
                  <c:v>4.9335878497160444E-2</c:v>
                </c:pt>
                <c:pt idx="36">
                  <c:v>5.059260430247408E-2</c:v>
                </c:pt>
                <c:pt idx="37">
                  <c:v>5.1845979152289404E-2</c:v>
                </c:pt>
                <c:pt idx="38">
                  <c:v>5.308973941039604E-2</c:v>
                </c:pt>
                <c:pt idx="39">
                  <c:v>5.4306066884950405E-2</c:v>
                </c:pt>
                <c:pt idx="40">
                  <c:v>5.5466300361796547E-2</c:v>
                </c:pt>
                <c:pt idx="41">
                  <c:v>5.6579993972410751E-2</c:v>
                </c:pt>
                <c:pt idx="42">
                  <c:v>5.7662665937534711E-2</c:v>
                </c:pt>
                <c:pt idx="43">
                  <c:v>5.8724352984720715E-2</c:v>
                </c:pt>
                <c:pt idx="44">
                  <c:v>5.9734632463095683E-2</c:v>
                </c:pt>
                <c:pt idx="45">
                  <c:v>6.0670748095804847E-2</c:v>
                </c:pt>
                <c:pt idx="46">
                  <c:v>6.1564272201428738E-2</c:v>
                </c:pt>
                <c:pt idx="47">
                  <c:v>6.2440461731008028E-2</c:v>
                </c:pt>
                <c:pt idx="48">
                  <c:v>6.3317625264401795E-2</c:v>
                </c:pt>
                <c:pt idx="49">
                  <c:v>6.4198366802127385E-2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F79-7247-9625-23AC8E67EFD5}"/>
            </c:ext>
          </c:extLst>
        </c:ser>
        <c:ser>
          <c:idx val="16"/>
          <c:order val="5"/>
          <c:tx>
            <c:strRef>
              <c:f>Edulis!$AI$1</c:f>
              <c:strCache>
                <c:ptCount val="1"/>
                <c:pt idx="0">
                  <c:v>YEAR2005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Edulis!$AJ$2:$AJ$44</c:f>
              <c:numCache>
                <c:formatCode>0.0000</c:formatCode>
                <c:ptCount val="43"/>
                <c:pt idx="0">
                  <c:v>1.7717407352724052E-2</c:v>
                </c:pt>
                <c:pt idx="1">
                  <c:v>1.9075219494574927E-2</c:v>
                </c:pt>
                <c:pt idx="2">
                  <c:v>2.0181421615280647E-2</c:v>
                </c:pt>
                <c:pt idx="3">
                  <c:v>2.1261584091520354E-2</c:v>
                </c:pt>
                <c:pt idx="4">
                  <c:v>2.2333584832744318E-2</c:v>
                </c:pt>
                <c:pt idx="5">
                  <c:v>2.3393626978977729E-2</c:v>
                </c:pt>
                <c:pt idx="6">
                  <c:v>2.4442993643727248E-2</c:v>
                </c:pt>
                <c:pt idx="7">
                  <c:v>2.5493720834667933E-2</c:v>
                </c:pt>
                <c:pt idx="8">
                  <c:v>2.6543903028152252E-2</c:v>
                </c:pt>
                <c:pt idx="9">
                  <c:v>2.7586632182086183E-2</c:v>
                </c:pt>
                <c:pt idx="10">
                  <c:v>2.8629845142261311E-2</c:v>
                </c:pt>
                <c:pt idx="11">
                  <c:v>2.9673404399349256E-2</c:v>
                </c:pt>
                <c:pt idx="12">
                  <c:v>3.0521360258298168E-2</c:v>
                </c:pt>
                <c:pt idx="13">
                  <c:v>3.1124806454735369E-2</c:v>
                </c:pt>
                <c:pt idx="14">
                  <c:v>3.1553604286802296E-2</c:v>
                </c:pt>
                <c:pt idx="15">
                  <c:v>3.1897151825064626E-2</c:v>
                </c:pt>
                <c:pt idx="16">
                  <c:v>3.221525101948175E-2</c:v>
                </c:pt>
                <c:pt idx="17">
                  <c:v>3.2547714886079111E-2</c:v>
                </c:pt>
                <c:pt idx="18">
                  <c:v>3.2920913378799328E-2</c:v>
                </c:pt>
                <c:pt idx="19">
                  <c:v>3.3351346046445358E-2</c:v>
                </c:pt>
                <c:pt idx="20">
                  <c:v>3.3864965701538359E-2</c:v>
                </c:pt>
                <c:pt idx="21">
                  <c:v>3.449271511038738E-2</c:v>
                </c:pt>
                <c:pt idx="22">
                  <c:v>3.5271364594177616E-2</c:v>
                </c:pt>
                <c:pt idx="23">
                  <c:v>3.6166540928374666E-2</c:v>
                </c:pt>
                <c:pt idx="24">
                  <c:v>3.7137943964107807E-2</c:v>
                </c:pt>
                <c:pt idx="25">
                  <c:v>3.8175130264933299E-2</c:v>
                </c:pt>
                <c:pt idx="26">
                  <c:v>3.9255214546635851E-2</c:v>
                </c:pt>
                <c:pt idx="27">
                  <c:v>4.0343778942750728E-2</c:v>
                </c:pt>
                <c:pt idx="28">
                  <c:v>4.143866008880781E-2</c:v>
                </c:pt>
                <c:pt idx="29">
                  <c:v>4.2570394330953595E-2</c:v>
                </c:pt>
                <c:pt idx="30">
                  <c:v>4.371989387811364E-2</c:v>
                </c:pt>
                <c:pt idx="31">
                  <c:v>4.4893329220943357E-2</c:v>
                </c:pt>
                <c:pt idx="32">
                  <c:v>4.6082643096688213E-2</c:v>
                </c:pt>
                <c:pt idx="33">
                  <c:v>4.7289115788070865E-2</c:v>
                </c:pt>
                <c:pt idx="34">
                  <c:v>4.850041996551583E-2</c:v>
                </c:pt>
                <c:pt idx="35">
                  <c:v>4.9710469214088067E-2</c:v>
                </c:pt>
                <c:pt idx="36">
                  <c:v>5.0921554610665901E-2</c:v>
                </c:pt>
                <c:pt idx="37">
                  <c:v>5.2128273229370643E-2</c:v>
                </c:pt>
                <c:pt idx="38">
                  <c:v>5.3304513067414398E-2</c:v>
                </c:pt>
                <c:pt idx="39">
                  <c:v>5.4452550566224611E-2</c:v>
                </c:pt>
                <c:pt idx="40">
                  <c:v>5.5563200071068387E-2</c:v>
                </c:pt>
                <c:pt idx="41">
                  <c:v>5.6654275370992449E-2</c:v>
                </c:pt>
                <c:pt idx="42">
                  <c:v>5.7739459549755096E-2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F79-7247-9625-23AC8E67EFD5}"/>
            </c:ext>
          </c:extLst>
        </c:ser>
        <c:ser>
          <c:idx val="17"/>
          <c:order val="6"/>
          <c:tx>
            <c:strRef>
              <c:f>Edulis!$E$60</c:f>
              <c:strCache>
                <c:ptCount val="1"/>
                <c:pt idx="0">
                  <c:v>YEAR2006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Edulis!$F$61:$F$102</c:f>
              <c:numCache>
                <c:formatCode>0.0000</c:formatCode>
                <c:ptCount val="42"/>
                <c:pt idx="0">
                  <c:v>1.7717407352724052E-2</c:v>
                </c:pt>
                <c:pt idx="1">
                  <c:v>1.9121429239187814E-2</c:v>
                </c:pt>
                <c:pt idx="2">
                  <c:v>2.028458346677274E-2</c:v>
                </c:pt>
                <c:pt idx="3">
                  <c:v>2.1434117100293127E-2</c:v>
                </c:pt>
                <c:pt idx="4">
                  <c:v>2.2588470247570654E-2</c:v>
                </c:pt>
                <c:pt idx="5">
                  <c:v>2.3742405100136903E-2</c:v>
                </c:pt>
                <c:pt idx="6">
                  <c:v>2.4894340677674542E-2</c:v>
                </c:pt>
                <c:pt idx="7">
                  <c:v>2.6051820589929105E-2</c:v>
                </c:pt>
                <c:pt idx="8">
                  <c:v>2.7209554458665245E-2</c:v>
                </c:pt>
                <c:pt idx="9">
                  <c:v>2.835692046490141E-2</c:v>
                </c:pt>
                <c:pt idx="10">
                  <c:v>2.9494614983512763E-2</c:v>
                </c:pt>
                <c:pt idx="11">
                  <c:v>3.0503299565585548E-2</c:v>
                </c:pt>
                <c:pt idx="12">
                  <c:v>3.1221439541800351E-2</c:v>
                </c:pt>
                <c:pt idx="13">
                  <c:v>3.1702042706574479E-2</c:v>
                </c:pt>
                <c:pt idx="14">
                  <c:v>3.2072300412610166E-2</c:v>
                </c:pt>
                <c:pt idx="15">
                  <c:v>3.2422716248337514E-2</c:v>
                </c:pt>
                <c:pt idx="16">
                  <c:v>3.2803222331323337E-2</c:v>
                </c:pt>
                <c:pt idx="17">
                  <c:v>3.3245443393345855E-2</c:v>
                </c:pt>
                <c:pt idx="18">
                  <c:v>3.3780249268389594E-2</c:v>
                </c:pt>
                <c:pt idx="19">
                  <c:v>3.4450010233253871E-2</c:v>
                </c:pt>
                <c:pt idx="20">
                  <c:v>3.5292983339759817E-2</c:v>
                </c:pt>
                <c:pt idx="21">
                  <c:v>3.6251300836670844E-2</c:v>
                </c:pt>
                <c:pt idx="22">
                  <c:v>3.7273568338001627E-2</c:v>
                </c:pt>
                <c:pt idx="23">
                  <c:v>3.8333412799062223E-2</c:v>
                </c:pt>
                <c:pt idx="24">
                  <c:v>3.9424889269767269E-2</c:v>
                </c:pt>
                <c:pt idx="25">
                  <c:v>4.0543832873253798E-2</c:v>
                </c:pt>
                <c:pt idx="26">
                  <c:v>4.1681185555631182E-2</c:v>
                </c:pt>
                <c:pt idx="27">
                  <c:v>4.2825921327914407E-2</c:v>
                </c:pt>
                <c:pt idx="28">
                  <c:v>4.3974805473586592E-2</c:v>
                </c:pt>
                <c:pt idx="29">
                  <c:v>4.5109349819460971E-2</c:v>
                </c:pt>
                <c:pt idx="30">
                  <c:v>4.6217502670467904E-2</c:v>
                </c:pt>
                <c:pt idx="31">
                  <c:v>4.7307434876536068E-2</c:v>
                </c:pt>
                <c:pt idx="32">
                  <c:v>4.8387802329107638E-2</c:v>
                </c:pt>
                <c:pt idx="33">
                  <c:v>4.9456318426568238E-2</c:v>
                </c:pt>
                <c:pt idx="34">
                  <c:v>5.0518373987298491E-2</c:v>
                </c:pt>
                <c:pt idx="35">
                  <c:v>5.1579754228666883E-2</c:v>
                </c:pt>
                <c:pt idx="36">
                  <c:v>5.2644124431639766E-2</c:v>
                </c:pt>
                <c:pt idx="37">
                  <c:v>5.3693646954480048E-2</c:v>
                </c:pt>
                <c:pt idx="38">
                  <c:v>5.4717398499600139E-2</c:v>
                </c:pt>
                <c:pt idx="39">
                  <c:v>5.5703818783901071E-2</c:v>
                </c:pt>
                <c:pt idx="40">
                  <c:v>5.6654152033811626E-2</c:v>
                </c:pt>
                <c:pt idx="41">
                  <c:v>5.7566872879698819E-2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F79-7247-9625-23AC8E67EFD5}"/>
            </c:ext>
          </c:extLst>
        </c:ser>
        <c:ser>
          <c:idx val="18"/>
          <c:order val="7"/>
          <c:tx>
            <c:strRef>
              <c:f>Edulis!$K$60</c:f>
              <c:strCache>
                <c:ptCount val="1"/>
                <c:pt idx="0">
                  <c:v>YEAR2007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Edulis!$G$61:$G$137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</c:numCache>
            </c:numRef>
          </c:xVal>
          <c:yVal>
            <c:numRef>
              <c:f>Edulis!$L$61:$L$131</c:f>
              <c:numCache>
                <c:formatCode>0.0000</c:formatCode>
                <c:ptCount val="71"/>
                <c:pt idx="0">
                  <c:v>1.7717407352724052E-2</c:v>
                </c:pt>
                <c:pt idx="1">
                  <c:v>1.893244458410091E-2</c:v>
                </c:pt>
                <c:pt idx="2">
                  <c:v>2.0006056890435914E-2</c:v>
                </c:pt>
                <c:pt idx="3">
                  <c:v>2.1047217865903727E-2</c:v>
                </c:pt>
                <c:pt idx="4">
                  <c:v>2.208085003821908E-2</c:v>
                </c:pt>
                <c:pt idx="5">
                  <c:v>2.3106150220756402E-2</c:v>
                </c:pt>
                <c:pt idx="6">
                  <c:v>2.4116151976096688E-2</c:v>
                </c:pt>
                <c:pt idx="7">
                  <c:v>2.5103668295137035E-2</c:v>
                </c:pt>
                <c:pt idx="8">
                  <c:v>2.6070692909041467E-2</c:v>
                </c:pt>
                <c:pt idx="9">
                  <c:v>2.7052348700996359E-2</c:v>
                </c:pt>
                <c:pt idx="10">
                  <c:v>2.8045640277013572E-2</c:v>
                </c:pt>
                <c:pt idx="11">
                  <c:v>2.9037976816359463E-2</c:v>
                </c:pt>
                <c:pt idx="12">
                  <c:v>2.9949274658250567E-2</c:v>
                </c:pt>
                <c:pt idx="13">
                  <c:v>3.0670150498652456E-2</c:v>
                </c:pt>
                <c:pt idx="14">
                  <c:v>3.1202550459287253E-2</c:v>
                </c:pt>
                <c:pt idx="15">
                  <c:v>3.1604840064587941E-2</c:v>
                </c:pt>
                <c:pt idx="16">
                  <c:v>3.1936630140910562E-2</c:v>
                </c:pt>
                <c:pt idx="17">
                  <c:v>3.2246778080907292E-2</c:v>
                </c:pt>
                <c:pt idx="18">
                  <c:v>3.2562810501762532E-2</c:v>
                </c:pt>
                <c:pt idx="19">
                  <c:v>3.2906155154973714E-2</c:v>
                </c:pt>
                <c:pt idx="20">
                  <c:v>3.3298728208118335E-2</c:v>
                </c:pt>
                <c:pt idx="21">
                  <c:v>3.376038118788513E-2</c:v>
                </c:pt>
                <c:pt idx="22">
                  <c:v>3.4318232088931269E-2</c:v>
                </c:pt>
                <c:pt idx="23">
                  <c:v>3.4996681380233034E-2</c:v>
                </c:pt>
                <c:pt idx="24">
                  <c:v>3.5818304929604194E-2</c:v>
                </c:pt>
                <c:pt idx="25">
                  <c:v>3.6734312536564555E-2</c:v>
                </c:pt>
                <c:pt idx="26">
                  <c:v>3.7720790059219717E-2</c:v>
                </c:pt>
                <c:pt idx="27">
                  <c:v>3.8755423381831806E-2</c:v>
                </c:pt>
                <c:pt idx="28">
                  <c:v>3.982559085034449E-2</c:v>
                </c:pt>
                <c:pt idx="29">
                  <c:v>4.09421031362509E-2</c:v>
                </c:pt>
                <c:pt idx="30">
                  <c:v>4.2106920802227568E-2</c:v>
                </c:pt>
                <c:pt idx="31">
                  <c:v>4.3315054870226979E-2</c:v>
                </c:pt>
                <c:pt idx="32">
                  <c:v>4.458554695981029E-2</c:v>
                </c:pt>
                <c:pt idx="33">
                  <c:v>4.5905571251894296E-2</c:v>
                </c:pt>
                <c:pt idx="34">
                  <c:v>4.7257499779895268E-2</c:v>
                </c:pt>
                <c:pt idx="35">
                  <c:v>4.8645774993565587E-2</c:v>
                </c:pt>
                <c:pt idx="36">
                  <c:v>5.0047314116203286E-2</c:v>
                </c:pt>
                <c:pt idx="37">
                  <c:v>5.1476781800996005E-2</c:v>
                </c:pt>
                <c:pt idx="38">
                  <c:v>5.2926638556493329E-2</c:v>
                </c:pt>
                <c:pt idx="39">
                  <c:v>5.4373593844447378E-2</c:v>
                </c:pt>
                <c:pt idx="40">
                  <c:v>5.5864977293618327E-2</c:v>
                </c:pt>
                <c:pt idx="41">
                  <c:v>5.7412308998303657E-2</c:v>
                </c:pt>
                <c:pt idx="42">
                  <c:v>5.9006528585787858E-2</c:v>
                </c:pt>
                <c:pt idx="43">
                  <c:v>6.0670636646292429E-2</c:v>
                </c:pt>
                <c:pt idx="44">
                  <c:v>6.2397229856032722E-2</c:v>
                </c:pt>
                <c:pt idx="45">
                  <c:v>6.4194974063444779E-2</c:v>
                </c:pt>
                <c:pt idx="46">
                  <c:v>6.6043052302385927E-2</c:v>
                </c:pt>
                <c:pt idx="47">
                  <c:v>6.7966705535270872E-2</c:v>
                </c:pt>
                <c:pt idx="48">
                  <c:v>6.9973454730016607E-2</c:v>
                </c:pt>
                <c:pt idx="49">
                  <c:v>7.2043419039652778E-2</c:v>
                </c:pt>
                <c:pt idx="50">
                  <c:v>7.4171316813664193E-2</c:v>
                </c:pt>
                <c:pt idx="51">
                  <c:v>7.6339693729017236E-2</c:v>
                </c:pt>
                <c:pt idx="52">
                  <c:v>7.8540002994697072E-2</c:v>
                </c:pt>
                <c:pt idx="53">
                  <c:v>8.0759971418573315E-2</c:v>
                </c:pt>
                <c:pt idx="54">
                  <c:v>8.3014083805580105E-2</c:v>
                </c:pt>
                <c:pt idx="55">
                  <c:v>8.53280444538453E-2</c:v>
                </c:pt>
                <c:pt idx="56">
                  <c:v>8.7709412354108951E-2</c:v>
                </c:pt>
                <c:pt idx="57">
                  <c:v>9.0146689919569589E-2</c:v>
                </c:pt>
                <c:pt idx="58">
                  <c:v>9.2587998002765307E-2</c:v>
                </c:pt>
                <c:pt idx="59">
                  <c:v>9.5018797590298631E-2</c:v>
                </c:pt>
                <c:pt idx="60">
                  <c:v>9.7467051634592919E-2</c:v>
                </c:pt>
                <c:pt idx="61">
                  <c:v>9.9936528436657707E-2</c:v>
                </c:pt>
                <c:pt idx="62">
                  <c:v>0.10243875166338401</c:v>
                </c:pt>
                <c:pt idx="63">
                  <c:v>0.10495658258048944</c:v>
                </c:pt>
                <c:pt idx="64">
                  <c:v>0.10750844184036125</c:v>
                </c:pt>
                <c:pt idx="65">
                  <c:v>0.11013430467026913</c:v>
                </c:pt>
                <c:pt idx="66">
                  <c:v>0.11293493612907313</c:v>
                </c:pt>
                <c:pt idx="67">
                  <c:v>0.11599297706285985</c:v>
                </c:pt>
                <c:pt idx="68">
                  <c:v>0.11935899852663222</c:v>
                </c:pt>
                <c:pt idx="69">
                  <c:v>0.12270286096105761</c:v>
                </c:pt>
                <c:pt idx="70">
                  <c:v>0.12601461032658973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F79-7247-9625-23AC8E67EFD5}"/>
            </c:ext>
          </c:extLst>
        </c:ser>
        <c:ser>
          <c:idx val="19"/>
          <c:order val="8"/>
          <c:tx>
            <c:strRef>
              <c:f>Edulis!$Q$60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Edulis!$R$61:$R$113</c:f>
              <c:numCache>
                <c:formatCode>0.0000</c:formatCode>
                <c:ptCount val="53"/>
                <c:pt idx="0">
                  <c:v>1.7717407352724052E-2</c:v>
                </c:pt>
                <c:pt idx="1">
                  <c:v>1.8993469322395665E-2</c:v>
                </c:pt>
                <c:pt idx="2">
                  <c:v>2.0020768312959077E-2</c:v>
                </c:pt>
                <c:pt idx="3">
                  <c:v>2.0996362852541122E-2</c:v>
                </c:pt>
                <c:pt idx="4">
                  <c:v>2.1955123821537616E-2</c:v>
                </c:pt>
                <c:pt idx="5">
                  <c:v>2.294288260454138E-2</c:v>
                </c:pt>
                <c:pt idx="6">
                  <c:v>2.3960649469676007E-2</c:v>
                </c:pt>
                <c:pt idx="7">
                  <c:v>2.4981395816082923E-2</c:v>
                </c:pt>
                <c:pt idx="8">
                  <c:v>2.599151892969704E-2</c:v>
                </c:pt>
                <c:pt idx="9">
                  <c:v>2.6991150330239987E-2</c:v>
                </c:pt>
                <c:pt idx="10">
                  <c:v>2.7977862589730923E-2</c:v>
                </c:pt>
                <c:pt idx="11">
                  <c:v>2.8956476420259107E-2</c:v>
                </c:pt>
                <c:pt idx="12">
                  <c:v>2.9879893599727272E-2</c:v>
                </c:pt>
                <c:pt idx="13">
                  <c:v>3.0612220749949761E-2</c:v>
                </c:pt>
                <c:pt idx="14">
                  <c:v>3.1149224395747889E-2</c:v>
                </c:pt>
                <c:pt idx="15">
                  <c:v>3.1544934469455201E-2</c:v>
                </c:pt>
                <c:pt idx="16">
                  <c:v>3.1873592989264725E-2</c:v>
                </c:pt>
                <c:pt idx="17">
                  <c:v>3.2184731676002533E-2</c:v>
                </c:pt>
                <c:pt idx="18">
                  <c:v>3.2509288966164819E-2</c:v>
                </c:pt>
                <c:pt idx="19">
                  <c:v>3.2869052869002879E-2</c:v>
                </c:pt>
                <c:pt idx="20">
                  <c:v>3.3288433402892038E-2</c:v>
                </c:pt>
                <c:pt idx="21">
                  <c:v>3.3790497529791567E-2</c:v>
                </c:pt>
                <c:pt idx="22">
                  <c:v>3.4408748085944095E-2</c:v>
                </c:pt>
                <c:pt idx="23">
                  <c:v>3.5185125284141666E-2</c:v>
                </c:pt>
                <c:pt idx="24">
                  <c:v>3.6105879042872852E-2</c:v>
                </c:pt>
                <c:pt idx="25">
                  <c:v>3.7130267445078885E-2</c:v>
                </c:pt>
                <c:pt idx="26">
                  <c:v>3.8215677026009177E-2</c:v>
                </c:pt>
                <c:pt idx="27">
                  <c:v>3.9344349569744787E-2</c:v>
                </c:pt>
                <c:pt idx="28">
                  <c:v>4.0504149929385967E-2</c:v>
                </c:pt>
                <c:pt idx="29">
                  <c:v>4.1690802783688856E-2</c:v>
                </c:pt>
                <c:pt idx="30">
                  <c:v>4.2895523121020622E-2</c:v>
                </c:pt>
                <c:pt idx="31">
                  <c:v>4.412702646652731E-2</c:v>
                </c:pt>
                <c:pt idx="32">
                  <c:v>4.5385882660325359E-2</c:v>
                </c:pt>
                <c:pt idx="33">
                  <c:v>4.6648041120940766E-2</c:v>
                </c:pt>
                <c:pt idx="34">
                  <c:v>4.7918084496115072E-2</c:v>
                </c:pt>
                <c:pt idx="35">
                  <c:v>4.9205425167080256E-2</c:v>
                </c:pt>
                <c:pt idx="36">
                  <c:v>5.0498456230602722E-2</c:v>
                </c:pt>
                <c:pt idx="37">
                  <c:v>5.1790414135840866E-2</c:v>
                </c:pt>
                <c:pt idx="38">
                  <c:v>5.3100321444229145E-2</c:v>
                </c:pt>
                <c:pt idx="39">
                  <c:v>5.443246604039121E-2</c:v>
                </c:pt>
                <c:pt idx="40">
                  <c:v>5.578147979083737E-2</c:v>
                </c:pt>
                <c:pt idx="41">
                  <c:v>5.7147432963212834E-2</c:v>
                </c:pt>
                <c:pt idx="42">
                  <c:v>5.8510877502171849E-2</c:v>
                </c:pt>
                <c:pt idx="43">
                  <c:v>5.9866888155318668E-2</c:v>
                </c:pt>
                <c:pt idx="44">
                  <c:v>6.1236971241298156E-2</c:v>
                </c:pt>
                <c:pt idx="45">
                  <c:v>6.2629539730732001E-2</c:v>
                </c:pt>
                <c:pt idx="46">
                  <c:v>6.4053029624742353E-2</c:v>
                </c:pt>
                <c:pt idx="47">
                  <c:v>6.549745702708358E-2</c:v>
                </c:pt>
                <c:pt idx="48">
                  <c:v>6.6950561669486763E-2</c:v>
                </c:pt>
                <c:pt idx="49">
                  <c:v>6.841713954974854E-2</c:v>
                </c:pt>
                <c:pt idx="50">
                  <c:v>6.9905221810258045E-2</c:v>
                </c:pt>
                <c:pt idx="51">
                  <c:v>7.1426355419827475E-2</c:v>
                </c:pt>
                <c:pt idx="52">
                  <c:v>7.2986439798118655E-2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F79-7247-9625-23AC8E67EFD5}"/>
            </c:ext>
          </c:extLst>
        </c:ser>
        <c:ser>
          <c:idx val="20"/>
          <c:order val="9"/>
          <c:tx>
            <c:strRef>
              <c:f>Edulis!$W$60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Edulis!$X$61:$X$111</c:f>
              <c:numCache>
                <c:formatCode>0.0000</c:formatCode>
                <c:ptCount val="51"/>
                <c:pt idx="0">
                  <c:v>1.7717407352724052E-2</c:v>
                </c:pt>
                <c:pt idx="1">
                  <c:v>1.9033483663462747E-2</c:v>
                </c:pt>
                <c:pt idx="2">
                  <c:v>2.0131592358284225E-2</c:v>
                </c:pt>
                <c:pt idx="3">
                  <c:v>2.1214803432327532E-2</c:v>
                </c:pt>
                <c:pt idx="4">
                  <c:v>2.2297474527619709E-2</c:v>
                </c:pt>
                <c:pt idx="5">
                  <c:v>2.3363934737525984E-2</c:v>
                </c:pt>
                <c:pt idx="6">
                  <c:v>2.4415384241843172E-2</c:v>
                </c:pt>
                <c:pt idx="7">
                  <c:v>2.5459945286321367E-2</c:v>
                </c:pt>
                <c:pt idx="8">
                  <c:v>2.6476261313515912E-2</c:v>
                </c:pt>
                <c:pt idx="9">
                  <c:v>2.748056742472009E-2</c:v>
                </c:pt>
                <c:pt idx="10">
                  <c:v>2.8475628128498319E-2</c:v>
                </c:pt>
                <c:pt idx="11">
                  <c:v>2.9472915366014988E-2</c:v>
                </c:pt>
                <c:pt idx="12">
                  <c:v>3.0314715726059559E-2</c:v>
                </c:pt>
                <c:pt idx="13">
                  <c:v>3.0932385663946561E-2</c:v>
                </c:pt>
                <c:pt idx="14">
                  <c:v>3.1374708921926224E-2</c:v>
                </c:pt>
                <c:pt idx="15">
                  <c:v>3.1710408341312633E-2</c:v>
                </c:pt>
                <c:pt idx="16">
                  <c:v>3.2003858747961841E-2</c:v>
                </c:pt>
                <c:pt idx="17">
                  <c:v>3.2290464156056679E-2</c:v>
                </c:pt>
                <c:pt idx="18">
                  <c:v>3.2596870363378994E-2</c:v>
                </c:pt>
                <c:pt idx="19">
                  <c:v>3.2943683574914014E-2</c:v>
                </c:pt>
                <c:pt idx="20">
                  <c:v>3.3340276294819539E-2</c:v>
                </c:pt>
                <c:pt idx="21">
                  <c:v>3.3813166852161854E-2</c:v>
                </c:pt>
                <c:pt idx="22">
                  <c:v>3.4396415126181752E-2</c:v>
                </c:pt>
                <c:pt idx="23">
                  <c:v>3.5123703096583726E-2</c:v>
                </c:pt>
                <c:pt idx="24">
                  <c:v>3.5982332422732813E-2</c:v>
                </c:pt>
                <c:pt idx="25">
                  <c:v>3.692075820962025E-2</c:v>
                </c:pt>
                <c:pt idx="26">
                  <c:v>3.7918572282410405E-2</c:v>
                </c:pt>
                <c:pt idx="27">
                  <c:v>3.8962507193978896E-2</c:v>
                </c:pt>
                <c:pt idx="28">
                  <c:v>4.0058139222887527E-2</c:v>
                </c:pt>
                <c:pt idx="29">
                  <c:v>4.1193712897293878E-2</c:v>
                </c:pt>
                <c:pt idx="30">
                  <c:v>4.2368493572866275E-2</c:v>
                </c:pt>
                <c:pt idx="31">
                  <c:v>4.3568589818490398E-2</c:v>
                </c:pt>
                <c:pt idx="32">
                  <c:v>4.4788857181923838E-2</c:v>
                </c:pt>
                <c:pt idx="33">
                  <c:v>4.6028558748655732E-2</c:v>
                </c:pt>
                <c:pt idx="34">
                  <c:v>4.7286111642211165E-2</c:v>
                </c:pt>
                <c:pt idx="35">
                  <c:v>4.8549785012629215E-2</c:v>
                </c:pt>
                <c:pt idx="36">
                  <c:v>4.9797994108548918E-2</c:v>
                </c:pt>
                <c:pt idx="37">
                  <c:v>5.1038379186243134E-2</c:v>
                </c:pt>
                <c:pt idx="38">
                  <c:v>5.2288338643603126E-2</c:v>
                </c:pt>
                <c:pt idx="39">
                  <c:v>5.3580815690717036E-2</c:v>
                </c:pt>
                <c:pt idx="40">
                  <c:v>5.4918995311577103E-2</c:v>
                </c:pt>
                <c:pt idx="41">
                  <c:v>5.6296488957551925E-2</c:v>
                </c:pt>
                <c:pt idx="42">
                  <c:v>5.7692880783305908E-2</c:v>
                </c:pt>
                <c:pt idx="43">
                  <c:v>5.9099855906372505E-2</c:v>
                </c:pt>
                <c:pt idx="44">
                  <c:v>6.0523324820337163E-2</c:v>
                </c:pt>
                <c:pt idx="45">
                  <c:v>6.1956657216138925E-2</c:v>
                </c:pt>
                <c:pt idx="46">
                  <c:v>6.3396911949736109E-2</c:v>
                </c:pt>
                <c:pt idx="47">
                  <c:v>6.4837351485482045E-2</c:v>
                </c:pt>
                <c:pt idx="48">
                  <c:v>6.6277077963297834E-2</c:v>
                </c:pt>
                <c:pt idx="49">
                  <c:v>6.7715666204635663E-2</c:v>
                </c:pt>
                <c:pt idx="50">
                  <c:v>6.9161253655659005E-2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F79-7247-9625-23AC8E67EFD5}"/>
            </c:ext>
          </c:extLst>
        </c:ser>
        <c:ser>
          <c:idx val="10"/>
          <c:order val="10"/>
          <c:tx>
            <c:strRef>
              <c:f>Edulis!$AC$60</c:f>
              <c:strCache>
                <c:ptCount val="1"/>
                <c:pt idx="0">
                  <c:v>YEAR2010</c:v>
                </c:pt>
              </c:strCache>
            </c:strRef>
          </c:tx>
          <c:spPr>
            <a:ln w="2222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Edulis!$AD$61:$AD$98</c:f>
              <c:numCache>
                <c:formatCode>0.0000</c:formatCode>
                <c:ptCount val="38"/>
                <c:pt idx="0">
                  <c:v>1.7717407352724052E-2</c:v>
                </c:pt>
                <c:pt idx="1">
                  <c:v>1.9094861518816408E-2</c:v>
                </c:pt>
                <c:pt idx="2">
                  <c:v>2.01864286324261E-2</c:v>
                </c:pt>
                <c:pt idx="3">
                  <c:v>2.1239419726207617E-2</c:v>
                </c:pt>
                <c:pt idx="4">
                  <c:v>2.2275935473781424E-2</c:v>
                </c:pt>
                <c:pt idx="5">
                  <c:v>2.3295636319269807E-2</c:v>
                </c:pt>
                <c:pt idx="6">
                  <c:v>2.4315964669788571E-2</c:v>
                </c:pt>
                <c:pt idx="7">
                  <c:v>2.5334647647360497E-2</c:v>
                </c:pt>
                <c:pt idx="8">
                  <c:v>2.6361360295912788E-2</c:v>
                </c:pt>
                <c:pt idx="9">
                  <c:v>2.7388627872301691E-2</c:v>
                </c:pt>
                <c:pt idx="10">
                  <c:v>2.8403587325927387E-2</c:v>
                </c:pt>
                <c:pt idx="11">
                  <c:v>2.9390915519353061E-2</c:v>
                </c:pt>
                <c:pt idx="12">
                  <c:v>3.0244985067482986E-2</c:v>
                </c:pt>
                <c:pt idx="13">
                  <c:v>3.08693826828089E-2</c:v>
                </c:pt>
                <c:pt idx="14">
                  <c:v>3.1300055577492873E-2</c:v>
                </c:pt>
                <c:pt idx="15">
                  <c:v>3.1619382901692278E-2</c:v>
                </c:pt>
                <c:pt idx="16">
                  <c:v>3.1894718022561261E-2</c:v>
                </c:pt>
                <c:pt idx="17">
                  <c:v>3.2163690639393949E-2</c:v>
                </c:pt>
                <c:pt idx="18">
                  <c:v>3.2446110889671496E-2</c:v>
                </c:pt>
                <c:pt idx="19">
                  <c:v>3.2760030543489103E-2</c:v>
                </c:pt>
                <c:pt idx="20">
                  <c:v>3.312086074875388E-2</c:v>
                </c:pt>
                <c:pt idx="21">
                  <c:v>3.3534289630662614E-2</c:v>
                </c:pt>
                <c:pt idx="22">
                  <c:v>3.4009338201931485E-2</c:v>
                </c:pt>
                <c:pt idx="23">
                  <c:v>3.4568577482787667E-2</c:v>
                </c:pt>
                <c:pt idx="24">
                  <c:v>3.5211307702710096E-2</c:v>
                </c:pt>
                <c:pt idx="25">
                  <c:v>3.5910098985454546E-2</c:v>
                </c:pt>
                <c:pt idx="26">
                  <c:v>3.6626547634327593E-2</c:v>
                </c:pt>
                <c:pt idx="27">
                  <c:v>3.7361296690686288E-2</c:v>
                </c:pt>
                <c:pt idx="28">
                  <c:v>3.8119359244865883E-2</c:v>
                </c:pt>
                <c:pt idx="29">
                  <c:v>3.8894218466000788E-2</c:v>
                </c:pt>
                <c:pt idx="30">
                  <c:v>3.9681853590728948E-2</c:v>
                </c:pt>
                <c:pt idx="31">
                  <c:v>4.0476286812079633E-2</c:v>
                </c:pt>
                <c:pt idx="32">
                  <c:v>4.1279074327414428E-2</c:v>
                </c:pt>
                <c:pt idx="33">
                  <c:v>4.2086897465053896E-2</c:v>
                </c:pt>
                <c:pt idx="34">
                  <c:v>4.2902372118021871E-2</c:v>
                </c:pt>
                <c:pt idx="35">
                  <c:v>4.3728234613763788E-2</c:v>
                </c:pt>
                <c:pt idx="36">
                  <c:v>4.4558475392690762E-2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AF79-7247-9625-23AC8E67E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07920"/>
        <c:axId val="1835089344"/>
      </c:scatterChart>
      <c:valAx>
        <c:axId val="14837079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835089344"/>
        <c:crosses val="autoZero"/>
        <c:crossBetween val="midCat"/>
      </c:valAx>
      <c:valAx>
        <c:axId val="1835089344"/>
        <c:scaling>
          <c:orientation val="minMax"/>
          <c:max val="7.5000000000000011E-2"/>
          <c:min val="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Length</a:t>
                </a:r>
                <a:r>
                  <a:rPr lang="en-GB" b="1"/>
                  <a:t> estimation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83707920"/>
        <c:crosses val="autoZero"/>
        <c:crossBetween val="midCat"/>
        <c:majorUnit val="5.000000000000001E-3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60000" spcFirstLastPara="1" vertOverflow="ellipsis" wrap="square" anchor="t" anchorCtr="0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400"/>
              <a:t>Energy Density at second spawning time in 2007</a:t>
            </a:r>
          </a:p>
        </c:rich>
      </c:tx>
      <c:overlay val="0"/>
      <c:spPr>
        <a:noFill/>
        <a:ln>
          <a:noFill/>
        </a:ln>
        <a:effectLst/>
      </c:spPr>
      <c:txPr>
        <a:bodyPr rot="60000" spcFirstLastPara="1" vertOverflow="ellipsis" wrap="square" anchor="t" anchorCtr="0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Westdiep!$H$60</c:f>
              <c:strCache>
                <c:ptCount val="1"/>
                <c:pt idx="0">
                  <c:v>Westdiep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Westdiep!$G$61:$G$117</c:f>
              <c:numCache>
                <c:formatCode>General</c:formatCode>
                <c:ptCount val="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</c:numCache>
            </c:numRef>
          </c:cat>
          <c:val>
            <c:numRef>
              <c:f>Westdiep!$K$107:$K$135</c:f>
              <c:numCache>
                <c:formatCode>0.000</c:formatCode>
                <c:ptCount val="29"/>
                <c:pt idx="0">
                  <c:v>0.53756426358927689</c:v>
                </c:pt>
                <c:pt idx="1">
                  <c:v>0.54467323556889957</c:v>
                </c:pt>
                <c:pt idx="2">
                  <c:v>0.5462511707562604</c:v>
                </c:pt>
                <c:pt idx="3">
                  <c:v>0.54710579877597521</c:v>
                </c:pt>
                <c:pt idx="4">
                  <c:v>0.53395001659152652</c:v>
                </c:pt>
                <c:pt idx="5">
                  <c:v>0.51271898833418394</c:v>
                </c:pt>
                <c:pt idx="6">
                  <c:v>0.49351599568049764</c:v>
                </c:pt>
                <c:pt idx="7">
                  <c:v>0.48209902427786022</c:v>
                </c:pt>
                <c:pt idx="8">
                  <c:v>0.48779608807305591</c:v>
                </c:pt>
                <c:pt idx="9">
                  <c:v>0.49504553689171993</c:v>
                </c:pt>
                <c:pt idx="10">
                  <c:v>0.496923403864931</c:v>
                </c:pt>
                <c:pt idx="11">
                  <c:v>0.50274374181819403</c:v>
                </c:pt>
                <c:pt idx="12">
                  <c:v>0.4929076833285867</c:v>
                </c:pt>
                <c:pt idx="13">
                  <c:v>0.46201873258768289</c:v>
                </c:pt>
                <c:pt idx="14">
                  <c:v>0.43512330027820983</c:v>
                </c:pt>
                <c:pt idx="15">
                  <c:v>0.41546904974623922</c:v>
                </c:pt>
                <c:pt idx="16">
                  <c:v>0.39681548892470259</c:v>
                </c:pt>
                <c:pt idx="17">
                  <c:v>0.37618054937312478</c:v>
                </c:pt>
                <c:pt idx="18">
                  <c:v>0.35620373123647547</c:v>
                </c:pt>
                <c:pt idx="19">
                  <c:v>0.34305670504047059</c:v>
                </c:pt>
                <c:pt idx="20">
                  <c:v>0.33796589176871911</c:v>
                </c:pt>
                <c:pt idx="21">
                  <c:v>0.33905211040775951</c:v>
                </c:pt>
                <c:pt idx="22">
                  <c:v>0.32512347577189243</c:v>
                </c:pt>
                <c:pt idx="23">
                  <c:v>0.31063908836520288</c:v>
                </c:pt>
                <c:pt idx="24">
                  <c:v>0.3013556778597058</c:v>
                </c:pt>
                <c:pt idx="25">
                  <c:v>0.30253748598496683</c:v>
                </c:pt>
                <c:pt idx="26">
                  <c:v>0.30811406571091682</c:v>
                </c:pt>
                <c:pt idx="27">
                  <c:v>0.3160463883886705</c:v>
                </c:pt>
                <c:pt idx="28">
                  <c:v>0.32614839265258988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BD-814F-AC3C-912E5185AC09}"/>
            </c:ext>
          </c:extLst>
        </c:ser>
        <c:ser>
          <c:idx val="5"/>
          <c:order val="1"/>
          <c:tx>
            <c:strRef>
              <c:f>Edulis!$H$60</c:f>
              <c:strCache>
                <c:ptCount val="1"/>
                <c:pt idx="0">
                  <c:v>Edulis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Westdiep!$G$61:$G$117</c:f>
              <c:numCache>
                <c:formatCode>General</c:formatCode>
                <c:ptCount val="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</c:numCache>
            </c:numRef>
          </c:cat>
          <c:val>
            <c:numRef>
              <c:f>Edulis!$K$107:$K$133</c:f>
              <c:numCache>
                <c:formatCode>0.000</c:formatCode>
                <c:ptCount val="27"/>
                <c:pt idx="0">
                  <c:v>0.68582947631711744</c:v>
                </c:pt>
                <c:pt idx="1">
                  <c:v>0.69187997164110937</c:v>
                </c:pt>
                <c:pt idx="2">
                  <c:v>0.69173415744385869</c:v>
                </c:pt>
                <c:pt idx="3">
                  <c:v>0.68383024729604214</c:v>
                </c:pt>
                <c:pt idx="4">
                  <c:v>0.67597515573195044</c:v>
                </c:pt>
                <c:pt idx="5">
                  <c:v>0.66582599704645973</c:v>
                </c:pt>
                <c:pt idx="6">
                  <c:v>0.65279167566396135</c:v>
                </c:pt>
                <c:pt idx="7">
                  <c:v>0.64693390650127947</c:v>
                </c:pt>
                <c:pt idx="8">
                  <c:v>0.64506888362746917</c:v>
                </c:pt>
                <c:pt idx="9">
                  <c:v>0.64519841103746001</c:v>
                </c:pt>
                <c:pt idx="10">
                  <c:v>0.63845821957026372</c:v>
                </c:pt>
                <c:pt idx="11">
                  <c:v>0.62397593776203142</c:v>
                </c:pt>
                <c:pt idx="12">
                  <c:v>0.60816356913448988</c:v>
                </c:pt>
                <c:pt idx="13">
                  <c:v>0.5943877063083155</c:v>
                </c:pt>
                <c:pt idx="14">
                  <c:v>0.58465152318718105</c:v>
                </c:pt>
                <c:pt idx="15">
                  <c:v>0.57750528015219171</c:v>
                </c:pt>
                <c:pt idx="16">
                  <c:v>0.56826893835622627</c:v>
                </c:pt>
                <c:pt idx="17">
                  <c:v>0.56393404050101381</c:v>
                </c:pt>
                <c:pt idx="18">
                  <c:v>0.56377835354525119</c:v>
                </c:pt>
                <c:pt idx="19">
                  <c:v>0.5815102046729943</c:v>
                </c:pt>
                <c:pt idx="20">
                  <c:v>0.62286811719584445</c:v>
                </c:pt>
                <c:pt idx="21">
                  <c:v>0.66717719410254206</c:v>
                </c:pt>
                <c:pt idx="22">
                  <c:v>0.63922726752018733</c:v>
                </c:pt>
                <c:pt idx="23">
                  <c:v>0.61120845129624968</c:v>
                </c:pt>
                <c:pt idx="24">
                  <c:v>0.58433945079382221</c:v>
                </c:pt>
                <c:pt idx="25">
                  <c:v>0.56193014365894078</c:v>
                </c:pt>
                <c:pt idx="26">
                  <c:v>0.54548120922544086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BD-814F-AC3C-912E5185AC09}"/>
            </c:ext>
          </c:extLst>
        </c:ser>
        <c:ser>
          <c:idx val="6"/>
          <c:order val="2"/>
          <c:tx>
            <c:strRef>
              <c:f>FariyBank!$H$60</c:f>
              <c:strCache>
                <c:ptCount val="1"/>
                <c:pt idx="0">
                  <c:v>Fairy Bank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80000"/>
                  <a:lumOff val="2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Westdiep!$G$61:$G$117</c:f>
              <c:numCache>
                <c:formatCode>General</c:formatCode>
                <c:ptCount val="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</c:numCache>
            </c:numRef>
          </c:cat>
          <c:val>
            <c:numRef>
              <c:f>FariyBank!$K$110:$K$136</c:f>
              <c:numCache>
                <c:formatCode>0.000</c:formatCode>
                <c:ptCount val="27"/>
                <c:pt idx="0">
                  <c:v>0.58539299545595747</c:v>
                </c:pt>
                <c:pt idx="1">
                  <c:v>0.58964698972299745</c:v>
                </c:pt>
                <c:pt idx="2">
                  <c:v>0.59032208478980974</c:v>
                </c:pt>
                <c:pt idx="3">
                  <c:v>0.58899033233913567</c:v>
                </c:pt>
                <c:pt idx="4">
                  <c:v>0.58783448668140414</c:v>
                </c:pt>
                <c:pt idx="5">
                  <c:v>0.58496322877771756</c:v>
                </c:pt>
                <c:pt idx="6">
                  <c:v>0.58479098939886631</c:v>
                </c:pt>
                <c:pt idx="7">
                  <c:v>0.58782686863197287</c:v>
                </c:pt>
                <c:pt idx="8">
                  <c:v>0.58882129152995866</c:v>
                </c:pt>
                <c:pt idx="9">
                  <c:v>0.58772915563313699</c:v>
                </c:pt>
                <c:pt idx="10">
                  <c:v>0.57922084509721594</c:v>
                </c:pt>
                <c:pt idx="11">
                  <c:v>0.55942440274203009</c:v>
                </c:pt>
                <c:pt idx="12">
                  <c:v>0.5378284780938799</c:v>
                </c:pt>
                <c:pt idx="13">
                  <c:v>0.52121537816299857</c:v>
                </c:pt>
                <c:pt idx="14">
                  <c:v>0.50790188879745135</c:v>
                </c:pt>
                <c:pt idx="15">
                  <c:v>0.49441492830550843</c:v>
                </c:pt>
                <c:pt idx="16">
                  <c:v>0.48366937025133039</c:v>
                </c:pt>
                <c:pt idx="17">
                  <c:v>0.47924351705760826</c:v>
                </c:pt>
                <c:pt idx="18">
                  <c:v>0.48209943456471499</c:v>
                </c:pt>
                <c:pt idx="19">
                  <c:v>0.49707673631664773</c:v>
                </c:pt>
                <c:pt idx="20">
                  <c:v>0.5098778380793676</c:v>
                </c:pt>
                <c:pt idx="21">
                  <c:v>0.51988903334872982</c:v>
                </c:pt>
                <c:pt idx="22">
                  <c:v>0.52680037669867819</c:v>
                </c:pt>
                <c:pt idx="23">
                  <c:v>0.53394404085821434</c:v>
                </c:pt>
                <c:pt idx="24">
                  <c:v>0.53853671553887839</c:v>
                </c:pt>
                <c:pt idx="25">
                  <c:v>0.541347125610672</c:v>
                </c:pt>
                <c:pt idx="26">
                  <c:v>0.54324117815996631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BD-814F-AC3C-912E5185AC09}"/>
            </c:ext>
          </c:extLst>
        </c:ser>
        <c:ser>
          <c:idx val="7"/>
          <c:order val="3"/>
          <c:tx>
            <c:strRef>
              <c:f>NobelWind!$H$60</c:f>
              <c:strCache>
                <c:ptCount val="1"/>
                <c:pt idx="0">
                  <c:v>Nobel Wind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80000"/>
                  <a:lumOff val="2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Westdiep!$G$61:$G$117</c:f>
              <c:numCache>
                <c:formatCode>General</c:formatCode>
                <c:ptCount val="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</c:numCache>
            </c:numRef>
          </c:cat>
          <c:val>
            <c:numRef>
              <c:f>NobelWind!$K$109:$K$133</c:f>
              <c:numCache>
                <c:formatCode>0.000</c:formatCode>
                <c:ptCount val="25"/>
                <c:pt idx="0">
                  <c:v>0.64864013071957538</c:v>
                </c:pt>
                <c:pt idx="1">
                  <c:v>0.64625254056986736</c:v>
                </c:pt>
                <c:pt idx="2">
                  <c:v>0.64448794199817194</c:v>
                </c:pt>
                <c:pt idx="3">
                  <c:v>0.63957149605823127</c:v>
                </c:pt>
                <c:pt idx="4">
                  <c:v>0.63290508224623188</c:v>
                </c:pt>
                <c:pt idx="5">
                  <c:v>0.63072728476621776</c:v>
                </c:pt>
                <c:pt idx="6">
                  <c:v>0.63187382733732711</c:v>
                </c:pt>
                <c:pt idx="7">
                  <c:v>0.63636859672906254</c:v>
                </c:pt>
                <c:pt idx="8">
                  <c:v>0.63655907270790202</c:v>
                </c:pt>
                <c:pt idx="9">
                  <c:v>0.629683758977025</c:v>
                </c:pt>
                <c:pt idx="10">
                  <c:v>0.61895164780490697</c:v>
                </c:pt>
                <c:pt idx="11">
                  <c:v>0.60895741881150978</c:v>
                </c:pt>
                <c:pt idx="12">
                  <c:v>0.60098040795383523</c:v>
                </c:pt>
                <c:pt idx="13">
                  <c:v>0.59233563140000123</c:v>
                </c:pt>
                <c:pt idx="14">
                  <c:v>0.58407481436838526</c:v>
                </c:pt>
                <c:pt idx="15">
                  <c:v>0.57790470775745151</c:v>
                </c:pt>
                <c:pt idx="16">
                  <c:v>0.57845095478564079</c:v>
                </c:pt>
                <c:pt idx="17">
                  <c:v>0.58343958604321455</c:v>
                </c:pt>
                <c:pt idx="18">
                  <c:v>0.59137872327485841</c:v>
                </c:pt>
                <c:pt idx="19">
                  <c:v>0.59276607473452836</c:v>
                </c:pt>
                <c:pt idx="20">
                  <c:v>0.59176036482277772</c:v>
                </c:pt>
                <c:pt idx="21">
                  <c:v>0.59060408012581467</c:v>
                </c:pt>
                <c:pt idx="22">
                  <c:v>0.58691049366693149</c:v>
                </c:pt>
                <c:pt idx="23">
                  <c:v>0.58332340882864631</c:v>
                </c:pt>
                <c:pt idx="24">
                  <c:v>0.58192720871615178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BD-814F-AC3C-912E5185A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676720"/>
        <c:axId val="665029264"/>
      </c:lineChart>
      <c:catAx>
        <c:axId val="680676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</a:t>
                </a:r>
                <a:r>
                  <a:rPr lang="en-GB" baseline="0"/>
                  <a:t> since second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65029264"/>
        <c:crosses val="autoZero"/>
        <c:auto val="1"/>
        <c:lblAlgn val="ctr"/>
        <c:lblOffset val="0"/>
        <c:tickLblSkip val="5"/>
        <c:tickMarkSkip val="1"/>
        <c:noMultiLvlLbl val="0"/>
      </c:catAx>
      <c:valAx>
        <c:axId val="6650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Energy 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80676720"/>
        <c:crossesAt val="1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789401978325611"/>
          <c:y val="0.11754756107471022"/>
          <c:w val="0.58494663424326132"/>
          <c:h val="5.77288585571044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Energy density estimation by asj DEB model at FairyBank from 2000-2010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11"/>
          <c:order val="0"/>
          <c:tx>
            <c:strRef>
              <c:f>Edulis!$E$1</c:f>
              <c:strCache>
                <c:ptCount val="1"/>
                <c:pt idx="0">
                  <c:v>YEAR2000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FariyBank!$E$2:$E$50</c:f>
              <c:numCache>
                <c:formatCode>0.000</c:formatCode>
                <c:ptCount val="49"/>
                <c:pt idx="0">
                  <c:v>1</c:v>
                </c:pt>
                <c:pt idx="1">
                  <c:v>0.63263878356736336</c:v>
                </c:pt>
                <c:pt idx="2">
                  <c:v>0.54425454336009171</c:v>
                </c:pt>
                <c:pt idx="3">
                  <c:v>0.51051874637478556</c:v>
                </c:pt>
                <c:pt idx="4">
                  <c:v>0.48775041462763963</c:v>
                </c:pt>
                <c:pt idx="5">
                  <c:v>0.47765931260948824</c:v>
                </c:pt>
                <c:pt idx="6">
                  <c:v>0.47755816727283262</c:v>
                </c:pt>
                <c:pt idx="7">
                  <c:v>0.48356279202802172</c:v>
                </c:pt>
                <c:pt idx="8">
                  <c:v>0.51734142268575045</c:v>
                </c:pt>
                <c:pt idx="9">
                  <c:v>0.5407205196849012</c:v>
                </c:pt>
                <c:pt idx="10">
                  <c:v>0.52396388567061258</c:v>
                </c:pt>
                <c:pt idx="11">
                  <c:v>0.49583774318496343</c:v>
                </c:pt>
                <c:pt idx="12">
                  <c:v>0.47238219191356445</c:v>
                </c:pt>
                <c:pt idx="13">
                  <c:v>0.46075774867967478</c:v>
                </c:pt>
                <c:pt idx="14">
                  <c:v>0.46072081766652184</c:v>
                </c:pt>
                <c:pt idx="15">
                  <c:v>0.42385080090385202</c:v>
                </c:pt>
                <c:pt idx="16">
                  <c:v>0.34943651690297994</c:v>
                </c:pt>
                <c:pt idx="17">
                  <c:v>0.26945562705974319</c:v>
                </c:pt>
                <c:pt idx="18">
                  <c:v>0.20348756963862646</c:v>
                </c:pt>
                <c:pt idx="19">
                  <c:v>0.15957168159766963</c:v>
                </c:pt>
                <c:pt idx="20">
                  <c:v>0.13223613493931477</c:v>
                </c:pt>
                <c:pt idx="21">
                  <c:v>0.11598260458924921</c:v>
                </c:pt>
                <c:pt idx="22">
                  <c:v>0.10804665233419596</c:v>
                </c:pt>
                <c:pt idx="23">
                  <c:v>0.10534847327046226</c:v>
                </c:pt>
                <c:pt idx="24">
                  <c:v>0.10639592173920953</c:v>
                </c:pt>
                <c:pt idx="25">
                  <c:v>0.11111131695926141</c:v>
                </c:pt>
                <c:pt idx="26">
                  <c:v>0.12004878480217698</c:v>
                </c:pt>
                <c:pt idx="27">
                  <c:v>0.13049720345802673</c:v>
                </c:pt>
                <c:pt idx="28">
                  <c:v>0.14445320242578699</c:v>
                </c:pt>
                <c:pt idx="29">
                  <c:v>0.15984519450649048</c:v>
                </c:pt>
                <c:pt idx="30">
                  <c:v>0.17729805587858727</c:v>
                </c:pt>
                <c:pt idx="31">
                  <c:v>0.19993480393853069</c:v>
                </c:pt>
                <c:pt idx="32">
                  <c:v>0.22929350045190855</c:v>
                </c:pt>
                <c:pt idx="33">
                  <c:v>0.26622263447154698</c:v>
                </c:pt>
                <c:pt idx="34">
                  <c:v>0.31336819110841496</c:v>
                </c:pt>
                <c:pt idx="35">
                  <c:v>0.35263942601962406</c:v>
                </c:pt>
                <c:pt idx="36">
                  <c:v>0.37223337795377742</c:v>
                </c:pt>
                <c:pt idx="37">
                  <c:v>0.38210745410023983</c:v>
                </c:pt>
                <c:pt idx="38">
                  <c:v>0.39079354736185479</c:v>
                </c:pt>
                <c:pt idx="39">
                  <c:v>0.3983893997960129</c:v>
                </c:pt>
                <c:pt idx="40">
                  <c:v>0.40729753166877958</c:v>
                </c:pt>
                <c:pt idx="41">
                  <c:v>0.41346084618668233</c:v>
                </c:pt>
                <c:pt idx="42">
                  <c:v>0.41641863575527743</c:v>
                </c:pt>
                <c:pt idx="43">
                  <c:v>0.42023047576908484</c:v>
                </c:pt>
                <c:pt idx="44">
                  <c:v>0.42473236245675705</c:v>
                </c:pt>
                <c:pt idx="45">
                  <c:v>0.43138309422851961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19-2B41-BAC7-6802D29D1BEE}"/>
            </c:ext>
          </c:extLst>
        </c:ser>
        <c:ser>
          <c:idx val="12"/>
          <c:order val="1"/>
          <c:tx>
            <c:strRef>
              <c:f>Edulis!$K$1</c:f>
              <c:strCache>
                <c:ptCount val="1"/>
                <c:pt idx="0">
                  <c:v>YEAR2001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FariyBank!$K$2:$K$49</c:f>
              <c:numCache>
                <c:formatCode>0.000</c:formatCode>
                <c:ptCount val="48"/>
                <c:pt idx="0">
                  <c:v>1</c:v>
                </c:pt>
                <c:pt idx="1">
                  <c:v>0.62855585031774575</c:v>
                </c:pt>
                <c:pt idx="2">
                  <c:v>0.55508728128802143</c:v>
                </c:pt>
                <c:pt idx="3">
                  <c:v>0.52943493775338302</c:v>
                </c:pt>
                <c:pt idx="4">
                  <c:v>0.52356617515717652</c:v>
                </c:pt>
                <c:pt idx="5">
                  <c:v>0.52219922612275482</c:v>
                </c:pt>
                <c:pt idx="6">
                  <c:v>0.52241928641985391</c:v>
                </c:pt>
                <c:pt idx="7">
                  <c:v>0.52407187227293162</c:v>
                </c:pt>
                <c:pt idx="8">
                  <c:v>0.52781288449086317</c:v>
                </c:pt>
                <c:pt idx="9">
                  <c:v>0.52992936468661223</c:v>
                </c:pt>
                <c:pt idx="10">
                  <c:v>0.53032561297461511</c:v>
                </c:pt>
                <c:pt idx="11">
                  <c:v>0.53099139202180512</c:v>
                </c:pt>
                <c:pt idx="12">
                  <c:v>0.53428833833910083</c:v>
                </c:pt>
                <c:pt idx="13">
                  <c:v>0.53965373579494824</c:v>
                </c:pt>
                <c:pt idx="14">
                  <c:v>0.48745635638988005</c:v>
                </c:pt>
                <c:pt idx="15">
                  <c:v>0.37994292318902861</c:v>
                </c:pt>
                <c:pt idx="16">
                  <c:v>0.27766144767233703</c:v>
                </c:pt>
                <c:pt idx="17">
                  <c:v>0.20326909935612955</c:v>
                </c:pt>
                <c:pt idx="18">
                  <c:v>0.15965487677185597</c:v>
                </c:pt>
                <c:pt idx="19">
                  <c:v>0.13840914070709631</c:v>
                </c:pt>
                <c:pt idx="20">
                  <c:v>0.131125858995217</c:v>
                </c:pt>
                <c:pt idx="21">
                  <c:v>0.13283010584309016</c:v>
                </c:pt>
                <c:pt idx="22">
                  <c:v>0.14048423812937846</c:v>
                </c:pt>
                <c:pt idx="23">
                  <c:v>0.15344296396644289</c:v>
                </c:pt>
                <c:pt idx="24">
                  <c:v>0.1734527059423637</c:v>
                </c:pt>
                <c:pt idx="25">
                  <c:v>0.20118452933945302</c:v>
                </c:pt>
                <c:pt idx="26">
                  <c:v>0.23571362847247757</c:v>
                </c:pt>
                <c:pt idx="27">
                  <c:v>0.28057532577103528</c:v>
                </c:pt>
                <c:pt idx="28">
                  <c:v>0.33630793316966129</c:v>
                </c:pt>
                <c:pt idx="29">
                  <c:v>0.40806654022834454</c:v>
                </c:pt>
                <c:pt idx="30">
                  <c:v>0.44500606570429335</c:v>
                </c:pt>
                <c:pt idx="31">
                  <c:v>0.46259669604159953</c:v>
                </c:pt>
                <c:pt idx="32">
                  <c:v>0.4720066642705662</c:v>
                </c:pt>
                <c:pt idx="33">
                  <c:v>0.47349694361422051</c:v>
                </c:pt>
                <c:pt idx="34">
                  <c:v>0.46568595101564164</c:v>
                </c:pt>
                <c:pt idx="35">
                  <c:v>0.45886233505108198</c:v>
                </c:pt>
                <c:pt idx="36">
                  <c:v>0.44991987240751469</c:v>
                </c:pt>
                <c:pt idx="37">
                  <c:v>0.44438290963452964</c:v>
                </c:pt>
                <c:pt idx="38">
                  <c:v>0.43912343603923099</c:v>
                </c:pt>
                <c:pt idx="39">
                  <c:v>0.43355396471234653</c:v>
                </c:pt>
                <c:pt idx="40">
                  <c:v>0.43044066140795262</c:v>
                </c:pt>
                <c:pt idx="41">
                  <c:v>0.43194029345248086</c:v>
                </c:pt>
                <c:pt idx="42">
                  <c:v>0.43773483703141375</c:v>
                </c:pt>
                <c:pt idx="43">
                  <c:v>0.44432126581731668</c:v>
                </c:pt>
                <c:pt idx="44">
                  <c:v>0.45222733460230158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19-2B41-BAC7-6802D29D1BEE}"/>
            </c:ext>
          </c:extLst>
        </c:ser>
        <c:ser>
          <c:idx val="13"/>
          <c:order val="2"/>
          <c:tx>
            <c:strRef>
              <c:f>Edulis!$Q$1</c:f>
              <c:strCache>
                <c:ptCount val="1"/>
                <c:pt idx="0">
                  <c:v>YEAR2002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FariyBank!$Q$2:$Q$58</c:f>
              <c:numCache>
                <c:formatCode>0.000</c:formatCode>
                <c:ptCount val="57"/>
                <c:pt idx="0">
                  <c:v>1</c:v>
                </c:pt>
                <c:pt idx="1">
                  <c:v>0.70084179530196233</c:v>
                </c:pt>
                <c:pt idx="2">
                  <c:v>0.61477339738282655</c:v>
                </c:pt>
                <c:pt idx="3">
                  <c:v>0.57950533593507259</c:v>
                </c:pt>
                <c:pt idx="4">
                  <c:v>0.56695371183008281</c:v>
                </c:pt>
                <c:pt idx="5">
                  <c:v>0.5561004871260834</c:v>
                </c:pt>
                <c:pt idx="6">
                  <c:v>0.54420909608672452</c:v>
                </c:pt>
                <c:pt idx="7">
                  <c:v>0.54169502716938189</c:v>
                </c:pt>
                <c:pt idx="8">
                  <c:v>0.54273062901725799</c:v>
                </c:pt>
                <c:pt idx="9">
                  <c:v>0.53884159595511261</c:v>
                </c:pt>
                <c:pt idx="10">
                  <c:v>0.53008046503244233</c:v>
                </c:pt>
                <c:pt idx="11">
                  <c:v>0.51882123144985115</c:v>
                </c:pt>
                <c:pt idx="12">
                  <c:v>0.50948213540969178</c:v>
                </c:pt>
                <c:pt idx="13">
                  <c:v>0.50096014686157353</c:v>
                </c:pt>
                <c:pt idx="14">
                  <c:v>0.4526393191012783</c:v>
                </c:pt>
                <c:pt idx="15">
                  <c:v>0.36093718818462239</c:v>
                </c:pt>
                <c:pt idx="16">
                  <c:v>0.27299090725149855</c:v>
                </c:pt>
                <c:pt idx="17">
                  <c:v>0.20666251039040862</c:v>
                </c:pt>
                <c:pt idx="18">
                  <c:v>0.16108488482374367</c:v>
                </c:pt>
                <c:pt idx="19">
                  <c:v>0.13269412525648916</c:v>
                </c:pt>
                <c:pt idx="20">
                  <c:v>0.11751519612279096</c:v>
                </c:pt>
                <c:pt idx="21">
                  <c:v>0.10980072562162888</c:v>
                </c:pt>
                <c:pt idx="22">
                  <c:v>0.1066524196327238</c:v>
                </c:pt>
                <c:pt idx="23">
                  <c:v>0.10779151506126951</c:v>
                </c:pt>
                <c:pt idx="24">
                  <c:v>0.11298463441760992</c:v>
                </c:pt>
                <c:pt idx="25">
                  <c:v>0.12220697647225082</c:v>
                </c:pt>
                <c:pt idx="26">
                  <c:v>0.13606674666962049</c:v>
                </c:pt>
                <c:pt idx="27">
                  <c:v>0.15521625900519861</c:v>
                </c:pt>
                <c:pt idx="28">
                  <c:v>0.18116270607245152</c:v>
                </c:pt>
                <c:pt idx="29">
                  <c:v>0.21390492148392662</c:v>
                </c:pt>
                <c:pt idx="30">
                  <c:v>0.25896808494401274</c:v>
                </c:pt>
                <c:pt idx="31">
                  <c:v>0.31777009094681902</c:v>
                </c:pt>
                <c:pt idx="32">
                  <c:v>0.39141930730722657</c:v>
                </c:pt>
                <c:pt idx="33">
                  <c:v>0.47162784551571585</c:v>
                </c:pt>
                <c:pt idx="34">
                  <c:v>0.51693193016837902</c:v>
                </c:pt>
                <c:pt idx="35">
                  <c:v>0.54421311121332994</c:v>
                </c:pt>
                <c:pt idx="36">
                  <c:v>0.56346095427347698</c:v>
                </c:pt>
                <c:pt idx="37">
                  <c:v>0.57652972180309248</c:v>
                </c:pt>
                <c:pt idx="38">
                  <c:v>0.58206754957446738</c:v>
                </c:pt>
                <c:pt idx="39">
                  <c:v>0.5840241135068035</c:v>
                </c:pt>
                <c:pt idx="40">
                  <c:v>0.57610590335318856</c:v>
                </c:pt>
                <c:pt idx="41">
                  <c:v>0.56219469492680174</c:v>
                </c:pt>
                <c:pt idx="42">
                  <c:v>0.54807932215139377</c:v>
                </c:pt>
                <c:pt idx="43">
                  <c:v>0.5377253764810237</c:v>
                </c:pt>
                <c:pt idx="44">
                  <c:v>0.52836882539769092</c:v>
                </c:pt>
                <c:pt idx="45">
                  <c:v>0.52557055107423645</c:v>
                </c:pt>
                <c:pt idx="46">
                  <c:v>0.52509822057616473</c:v>
                </c:pt>
                <c:pt idx="47">
                  <c:v>0.52936956756849662</c:v>
                </c:pt>
                <c:pt idx="48">
                  <c:v>0.53916256527666995</c:v>
                </c:pt>
                <c:pt idx="49">
                  <c:v>0.54843829409083422</c:v>
                </c:pt>
                <c:pt idx="50">
                  <c:v>0.55213655665335826</c:v>
                </c:pt>
                <c:pt idx="51">
                  <c:v>0.55078891749160364</c:v>
                </c:pt>
                <c:pt idx="52">
                  <c:v>0.55039843108295039</c:v>
                </c:pt>
                <c:pt idx="53">
                  <c:v>0.55177183948288544</c:v>
                </c:pt>
                <c:pt idx="54">
                  <c:v>0.55362562604563947</c:v>
                </c:pt>
                <c:pt idx="55">
                  <c:v>0.55340519436611957</c:v>
                </c:pt>
                <c:pt idx="56">
                  <c:v>0.55350537864293703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B19-2B41-BAC7-6802D29D1BEE}"/>
            </c:ext>
          </c:extLst>
        </c:ser>
        <c:ser>
          <c:idx val="14"/>
          <c:order val="3"/>
          <c:tx>
            <c:strRef>
              <c:f>Edulis!$W$1</c:f>
              <c:strCache>
                <c:ptCount val="1"/>
                <c:pt idx="0">
                  <c:v>YEAR2003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FariyBank!$W$2:$W$52</c:f>
              <c:numCache>
                <c:formatCode>0.000</c:formatCode>
                <c:ptCount val="51"/>
                <c:pt idx="0">
                  <c:v>1</c:v>
                </c:pt>
                <c:pt idx="1">
                  <c:v>0.59394075712334538</c:v>
                </c:pt>
                <c:pt idx="2">
                  <c:v>0.53463109706418011</c:v>
                </c:pt>
                <c:pt idx="3">
                  <c:v>0.51883549330636047</c:v>
                </c:pt>
                <c:pt idx="4">
                  <c:v>0.51100274699328185</c:v>
                </c:pt>
                <c:pt idx="5">
                  <c:v>0.50999008768288812</c:v>
                </c:pt>
                <c:pt idx="6">
                  <c:v>0.5066153443011846</c:v>
                </c:pt>
                <c:pt idx="7">
                  <c:v>0.50852516208152454</c:v>
                </c:pt>
                <c:pt idx="8">
                  <c:v>0.51638530579835684</c:v>
                </c:pt>
                <c:pt idx="9">
                  <c:v>0.5299160874179315</c:v>
                </c:pt>
                <c:pt idx="10">
                  <c:v>0.52309967572749061</c:v>
                </c:pt>
                <c:pt idx="11">
                  <c:v>0.51492021365285912</c:v>
                </c:pt>
                <c:pt idx="12">
                  <c:v>0.50888472674090546</c:v>
                </c:pt>
                <c:pt idx="13">
                  <c:v>0.4854812547208483</c:v>
                </c:pt>
                <c:pt idx="14">
                  <c:v>0.38328619482424559</c:v>
                </c:pt>
                <c:pt idx="15">
                  <c:v>0.27961425485826363</c:v>
                </c:pt>
                <c:pt idx="16">
                  <c:v>0.20399360101532854</c:v>
                </c:pt>
                <c:pt idx="17">
                  <c:v>0.15764382044751685</c:v>
                </c:pt>
                <c:pt idx="18">
                  <c:v>0.13320310028444673</c:v>
                </c:pt>
                <c:pt idx="19">
                  <c:v>0.12447186448869881</c:v>
                </c:pt>
                <c:pt idx="20">
                  <c:v>0.12630492704499305</c:v>
                </c:pt>
                <c:pt idx="21">
                  <c:v>0.13365823370593569</c:v>
                </c:pt>
                <c:pt idx="22">
                  <c:v>0.14684702859977031</c:v>
                </c:pt>
                <c:pt idx="23">
                  <c:v>0.16575208400120198</c:v>
                </c:pt>
                <c:pt idx="24">
                  <c:v>0.19114559822916286</c:v>
                </c:pt>
                <c:pt idx="25">
                  <c:v>0.22750529099419575</c:v>
                </c:pt>
                <c:pt idx="26">
                  <c:v>0.27977277515450444</c:v>
                </c:pt>
                <c:pt idx="27">
                  <c:v>0.35089397333908906</c:v>
                </c:pt>
                <c:pt idx="28">
                  <c:v>0.45202776624914565</c:v>
                </c:pt>
                <c:pt idx="29">
                  <c:v>0.50024333288992295</c:v>
                </c:pt>
                <c:pt idx="30">
                  <c:v>0.51934034030669807</c:v>
                </c:pt>
                <c:pt idx="31">
                  <c:v>0.52387008353500053</c:v>
                </c:pt>
                <c:pt idx="32">
                  <c:v>0.52229417883766494</c:v>
                </c:pt>
                <c:pt idx="33">
                  <c:v>0.51639711889234352</c:v>
                </c:pt>
                <c:pt idx="34">
                  <c:v>0.50994544690640053</c:v>
                </c:pt>
                <c:pt idx="35">
                  <c:v>0.50669989401059901</c:v>
                </c:pt>
                <c:pt idx="36">
                  <c:v>0.50445313968218253</c:v>
                </c:pt>
                <c:pt idx="37">
                  <c:v>0.50134906998727613</c:v>
                </c:pt>
                <c:pt idx="38">
                  <c:v>0.50718200245903711</c:v>
                </c:pt>
                <c:pt idx="39">
                  <c:v>0.51419999281722106</c:v>
                </c:pt>
                <c:pt idx="40">
                  <c:v>0.52068100182003807</c:v>
                </c:pt>
                <c:pt idx="41">
                  <c:v>0.52574409802564626</c:v>
                </c:pt>
                <c:pt idx="42">
                  <c:v>0.53026360243495141</c:v>
                </c:pt>
                <c:pt idx="43">
                  <c:v>0.53306722269072282</c:v>
                </c:pt>
                <c:pt idx="44">
                  <c:v>0.53545868917413131</c:v>
                </c:pt>
                <c:pt idx="45">
                  <c:v>0.53871054068577262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B19-2B41-BAC7-6802D29D1BEE}"/>
            </c:ext>
          </c:extLst>
        </c:ser>
        <c:ser>
          <c:idx val="15"/>
          <c:order val="4"/>
          <c:tx>
            <c:strRef>
              <c:f>Edulis!$AC$1</c:f>
              <c:strCache>
                <c:ptCount val="1"/>
                <c:pt idx="0">
                  <c:v>YEAR2004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FariyBank!$AC$2:$AC$55</c:f>
              <c:numCache>
                <c:formatCode>0.000</c:formatCode>
                <c:ptCount val="54"/>
                <c:pt idx="0">
                  <c:v>1</c:v>
                </c:pt>
                <c:pt idx="1">
                  <c:v>0.6674645974568969</c:v>
                </c:pt>
                <c:pt idx="2">
                  <c:v>0.60975103312424828</c:v>
                </c:pt>
                <c:pt idx="3">
                  <c:v>0.58574638812632118</c:v>
                </c:pt>
                <c:pt idx="4">
                  <c:v>0.56898248091695469</c:v>
                </c:pt>
                <c:pt idx="5">
                  <c:v>0.54826726094491629</c:v>
                </c:pt>
                <c:pt idx="6">
                  <c:v>0.53270518865769512</c:v>
                </c:pt>
                <c:pt idx="7">
                  <c:v>0.51743913404318698</c:v>
                </c:pt>
                <c:pt idx="8">
                  <c:v>0.50300000845791659</c:v>
                </c:pt>
                <c:pt idx="9">
                  <c:v>0.48898886019242299</c:v>
                </c:pt>
                <c:pt idx="10">
                  <c:v>0.47529234736875681</c:v>
                </c:pt>
                <c:pt idx="11">
                  <c:v>0.46840321296131843</c:v>
                </c:pt>
                <c:pt idx="12">
                  <c:v>0.46151359787028018</c:v>
                </c:pt>
                <c:pt idx="13">
                  <c:v>0.4659317935829243</c:v>
                </c:pt>
                <c:pt idx="14">
                  <c:v>0.44720723990382277</c:v>
                </c:pt>
                <c:pt idx="15">
                  <c:v>0.36795296071345596</c:v>
                </c:pt>
                <c:pt idx="16">
                  <c:v>0.28009014504879831</c:v>
                </c:pt>
                <c:pt idx="17">
                  <c:v>0.21074018437175535</c:v>
                </c:pt>
                <c:pt idx="18">
                  <c:v>0.16303050506716565</c:v>
                </c:pt>
                <c:pt idx="19">
                  <c:v>0.13374901402546169</c:v>
                </c:pt>
                <c:pt idx="20">
                  <c:v>0.11836574469116083</c:v>
                </c:pt>
                <c:pt idx="21">
                  <c:v>0.11301043294923167</c:v>
                </c:pt>
                <c:pt idx="22">
                  <c:v>0.11310967322683876</c:v>
                </c:pt>
                <c:pt idx="23">
                  <c:v>0.11530077668287783</c:v>
                </c:pt>
                <c:pt idx="24">
                  <c:v>0.11974360382427507</c:v>
                </c:pt>
                <c:pt idx="25">
                  <c:v>0.12704673180645215</c:v>
                </c:pt>
                <c:pt idx="26">
                  <c:v>0.13679863210266735</c:v>
                </c:pt>
                <c:pt idx="27">
                  <c:v>0.15193858948059394</c:v>
                </c:pt>
                <c:pt idx="28">
                  <c:v>0.17364465471945678</c:v>
                </c:pt>
                <c:pt idx="29">
                  <c:v>0.20202581842474687</c:v>
                </c:pt>
                <c:pt idx="30">
                  <c:v>0.24207466957861359</c:v>
                </c:pt>
                <c:pt idx="31">
                  <c:v>0.30074014603716559</c:v>
                </c:pt>
                <c:pt idx="32">
                  <c:v>0.35842972269087087</c:v>
                </c:pt>
                <c:pt idx="33">
                  <c:v>0.39429580763757083</c:v>
                </c:pt>
                <c:pt idx="34">
                  <c:v>0.40233405809150197</c:v>
                </c:pt>
                <c:pt idx="35">
                  <c:v>0.39837689034347989</c:v>
                </c:pt>
                <c:pt idx="36">
                  <c:v>0.38748677043254182</c:v>
                </c:pt>
                <c:pt idx="37">
                  <c:v>0.37390907617775793</c:v>
                </c:pt>
                <c:pt idx="38">
                  <c:v>0.35949292761525092</c:v>
                </c:pt>
                <c:pt idx="39">
                  <c:v>0.34052911849970552</c:v>
                </c:pt>
                <c:pt idx="40">
                  <c:v>0.32734226289660012</c:v>
                </c:pt>
                <c:pt idx="41">
                  <c:v>0.32417471964854105</c:v>
                </c:pt>
                <c:pt idx="42">
                  <c:v>0.32832854076278034</c:v>
                </c:pt>
                <c:pt idx="43">
                  <c:v>0.3393023954975366</c:v>
                </c:pt>
                <c:pt idx="44">
                  <c:v>0.35831632005809699</c:v>
                </c:pt>
                <c:pt idx="45">
                  <c:v>0.38102207947844224</c:v>
                </c:pt>
                <c:pt idx="46">
                  <c:v>0.39240124615491356</c:v>
                </c:pt>
                <c:pt idx="47">
                  <c:v>0.40067581244767858</c:v>
                </c:pt>
                <c:pt idx="48">
                  <c:v>0.40656635289521126</c:v>
                </c:pt>
                <c:pt idx="49">
                  <c:v>0.41124635911968149</c:v>
                </c:pt>
                <c:pt idx="50">
                  <c:v>0.41787914876579302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B19-2B41-BAC7-6802D29D1BEE}"/>
            </c:ext>
          </c:extLst>
        </c:ser>
        <c:ser>
          <c:idx val="16"/>
          <c:order val="5"/>
          <c:tx>
            <c:strRef>
              <c:f>Edulis!$AI$1</c:f>
              <c:strCache>
                <c:ptCount val="1"/>
                <c:pt idx="0">
                  <c:v>YEAR2005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FariyBank!$AI$2:$AI$44</c:f>
              <c:numCache>
                <c:formatCode>0.000</c:formatCode>
                <c:ptCount val="43"/>
                <c:pt idx="0">
                  <c:v>1</c:v>
                </c:pt>
                <c:pt idx="1">
                  <c:v>0.58757858322033307</c:v>
                </c:pt>
                <c:pt idx="2">
                  <c:v>0.54339781721488634</c:v>
                </c:pt>
                <c:pt idx="3">
                  <c:v>0.53158683740955914</c:v>
                </c:pt>
                <c:pt idx="4">
                  <c:v>0.51844887926043692</c:v>
                </c:pt>
                <c:pt idx="5">
                  <c:v>0.49163614028624159</c:v>
                </c:pt>
                <c:pt idx="6">
                  <c:v>0.47185919691450628</c:v>
                </c:pt>
                <c:pt idx="7">
                  <c:v>0.45027140012866218</c:v>
                </c:pt>
                <c:pt idx="8">
                  <c:v>0.43950534932171881</c:v>
                </c:pt>
                <c:pt idx="9">
                  <c:v>0.43360860879463581</c:v>
                </c:pt>
                <c:pt idx="10">
                  <c:v>0.43218057110568742</c:v>
                </c:pt>
                <c:pt idx="11">
                  <c:v>0.43754000953856825</c:v>
                </c:pt>
                <c:pt idx="12">
                  <c:v>0.44764564238175497</c:v>
                </c:pt>
                <c:pt idx="13">
                  <c:v>0.45736042855950026</c:v>
                </c:pt>
                <c:pt idx="14">
                  <c:v>0.46425568051397864</c:v>
                </c:pt>
                <c:pt idx="15">
                  <c:v>0.40881043455700028</c:v>
                </c:pt>
                <c:pt idx="16">
                  <c:v>0.31723104056996654</c:v>
                </c:pt>
                <c:pt idx="17">
                  <c:v>0.23336007997185132</c:v>
                </c:pt>
                <c:pt idx="18">
                  <c:v>0.17448099220954438</c:v>
                </c:pt>
                <c:pt idx="19">
                  <c:v>0.13965867243509175</c:v>
                </c:pt>
                <c:pt idx="20">
                  <c:v>0.11996275595067325</c:v>
                </c:pt>
                <c:pt idx="21">
                  <c:v>0.11067592859728145</c:v>
                </c:pt>
                <c:pt idx="22">
                  <c:v>0.10762860209530323</c:v>
                </c:pt>
                <c:pt idx="23">
                  <c:v>0.10779403625530344</c:v>
                </c:pt>
                <c:pt idx="24">
                  <c:v>0.11149719560506303</c:v>
                </c:pt>
                <c:pt idx="25">
                  <c:v>0.11300774303721194</c:v>
                </c:pt>
                <c:pt idx="26">
                  <c:v>0.11955020382493178</c:v>
                </c:pt>
                <c:pt idx="27">
                  <c:v>0.13002917379704437</c:v>
                </c:pt>
                <c:pt idx="28">
                  <c:v>0.14636220785933374</c:v>
                </c:pt>
                <c:pt idx="29">
                  <c:v>0.16892595150420786</c:v>
                </c:pt>
                <c:pt idx="30">
                  <c:v>0.19627137889178706</c:v>
                </c:pt>
                <c:pt idx="31">
                  <c:v>0.2297453260201533</c:v>
                </c:pt>
                <c:pt idx="32">
                  <c:v>0.27470722474293718</c:v>
                </c:pt>
                <c:pt idx="33">
                  <c:v>0.32460270661842605</c:v>
                </c:pt>
                <c:pt idx="34">
                  <c:v>0.36226215686911156</c:v>
                </c:pt>
                <c:pt idx="35">
                  <c:v>0.36857018842442202</c:v>
                </c:pt>
                <c:pt idx="36">
                  <c:v>0.34990420090181173</c:v>
                </c:pt>
                <c:pt idx="37">
                  <c:v>0.33241443516748453</c:v>
                </c:pt>
                <c:pt idx="38">
                  <c:v>0.32124332366778446</c:v>
                </c:pt>
                <c:pt idx="39">
                  <c:v>0.31901984116825777</c:v>
                </c:pt>
                <c:pt idx="40">
                  <c:v>0.32195614967894798</c:v>
                </c:pt>
                <c:pt idx="41">
                  <c:v>0.34070180025458657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B19-2B41-BAC7-6802D29D1BEE}"/>
            </c:ext>
          </c:extLst>
        </c:ser>
        <c:ser>
          <c:idx val="17"/>
          <c:order val="6"/>
          <c:tx>
            <c:strRef>
              <c:f>Edulis!$E$60</c:f>
              <c:strCache>
                <c:ptCount val="1"/>
                <c:pt idx="0">
                  <c:v>YEAR2006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FariyBank!$E$61:$E$102</c:f>
              <c:numCache>
                <c:formatCode>0.000</c:formatCode>
                <c:ptCount val="42"/>
                <c:pt idx="0">
                  <c:v>1</c:v>
                </c:pt>
                <c:pt idx="1">
                  <c:v>0.59605707658914531</c:v>
                </c:pt>
                <c:pt idx="2">
                  <c:v>0.55889043827088891</c:v>
                </c:pt>
                <c:pt idx="3">
                  <c:v>0.54340743219689425</c:v>
                </c:pt>
                <c:pt idx="4">
                  <c:v>0.52922211913116646</c:v>
                </c:pt>
                <c:pt idx="5">
                  <c:v>0.52325749741552208</c:v>
                </c:pt>
                <c:pt idx="6">
                  <c:v>0.51426206022862697</c:v>
                </c:pt>
                <c:pt idx="7">
                  <c:v>0.51130064830687605</c:v>
                </c:pt>
                <c:pt idx="8">
                  <c:v>0.51777653041832084</c:v>
                </c:pt>
                <c:pt idx="9">
                  <c:v>0.52574726963676366</c:v>
                </c:pt>
                <c:pt idx="10">
                  <c:v>0.5268874157664567</c:v>
                </c:pt>
                <c:pt idx="11">
                  <c:v>0.52508336148471213</c:v>
                </c:pt>
                <c:pt idx="12">
                  <c:v>0.52989013330881141</c:v>
                </c:pt>
                <c:pt idx="13">
                  <c:v>0.44278113171600297</c:v>
                </c:pt>
                <c:pt idx="14">
                  <c:v>0.32093390520178466</c:v>
                </c:pt>
                <c:pt idx="15">
                  <c:v>0.22536645319078463</c:v>
                </c:pt>
                <c:pt idx="16">
                  <c:v>0.16475881898022732</c:v>
                </c:pt>
                <c:pt idx="17">
                  <c:v>0.13423979537867178</c:v>
                </c:pt>
                <c:pt idx="18">
                  <c:v>0.12151711612403618</c:v>
                </c:pt>
                <c:pt idx="19">
                  <c:v>0.11756547971987681</c:v>
                </c:pt>
                <c:pt idx="20">
                  <c:v>0.11740485460464907</c:v>
                </c:pt>
                <c:pt idx="21">
                  <c:v>0.1182715504065041</c:v>
                </c:pt>
                <c:pt idx="22">
                  <c:v>0.12170738608219296</c:v>
                </c:pt>
                <c:pt idx="23">
                  <c:v>0.12602584501594763</c:v>
                </c:pt>
                <c:pt idx="24">
                  <c:v>0.13133490519546398</c:v>
                </c:pt>
                <c:pt idx="25">
                  <c:v>0.13799489200964099</c:v>
                </c:pt>
                <c:pt idx="26">
                  <c:v>0.14799982415362933</c:v>
                </c:pt>
                <c:pt idx="27">
                  <c:v>0.15896610502156894</c:v>
                </c:pt>
                <c:pt idx="28">
                  <c:v>0.17468355528200963</c:v>
                </c:pt>
                <c:pt idx="29">
                  <c:v>0.19790682491653355</c:v>
                </c:pt>
                <c:pt idx="30">
                  <c:v>0.22740209445575243</c:v>
                </c:pt>
                <c:pt idx="31">
                  <c:v>0.23737958692165648</c:v>
                </c:pt>
                <c:pt idx="32">
                  <c:v>0.23669809017747381</c:v>
                </c:pt>
                <c:pt idx="33">
                  <c:v>0.23175761101283951</c:v>
                </c:pt>
                <c:pt idx="34">
                  <c:v>0.22563249177588071</c:v>
                </c:pt>
                <c:pt idx="35">
                  <c:v>0.21950466064027724</c:v>
                </c:pt>
                <c:pt idx="36">
                  <c:v>0.2165769970328503</c:v>
                </c:pt>
                <c:pt idx="37">
                  <c:v>0.21745618490725743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B19-2B41-BAC7-6802D29D1BEE}"/>
            </c:ext>
          </c:extLst>
        </c:ser>
        <c:ser>
          <c:idx val="18"/>
          <c:order val="7"/>
          <c:tx>
            <c:strRef>
              <c:f>FariyBank!$K$60</c:f>
              <c:strCache>
                <c:ptCount val="1"/>
                <c:pt idx="0">
                  <c:v>YEAR2007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Edulis!$G$61:$G$138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</c:numCache>
            </c:numRef>
          </c:xVal>
          <c:yVal>
            <c:numRef>
              <c:f>FariyBank!$K$61:$K$136</c:f>
              <c:numCache>
                <c:formatCode>0.000</c:formatCode>
                <c:ptCount val="76"/>
                <c:pt idx="0">
                  <c:v>1</c:v>
                </c:pt>
                <c:pt idx="1">
                  <c:v>0.77725535767203302</c:v>
                </c:pt>
                <c:pt idx="2">
                  <c:v>0.7237560690741045</c:v>
                </c:pt>
                <c:pt idx="3">
                  <c:v>0.71227981136393137</c:v>
                </c:pt>
                <c:pt idx="4">
                  <c:v>0.716160900131247</c:v>
                </c:pt>
                <c:pt idx="5">
                  <c:v>0.7202138376654077</c:v>
                </c:pt>
                <c:pt idx="6">
                  <c:v>0.72004509976825182</c:v>
                </c:pt>
                <c:pt idx="7">
                  <c:v>0.71320084614538559</c:v>
                </c:pt>
                <c:pt idx="8">
                  <c:v>0.70116272691731685</c:v>
                </c:pt>
                <c:pt idx="9">
                  <c:v>0.68720396886951052</c:v>
                </c:pt>
                <c:pt idx="10">
                  <c:v>0.6751054137834317</c:v>
                </c:pt>
                <c:pt idx="11">
                  <c:v>0.67124417510410495</c:v>
                </c:pt>
                <c:pt idx="12">
                  <c:v>0.61813698180929333</c:v>
                </c:pt>
                <c:pt idx="13">
                  <c:v>0.48908008778692114</c:v>
                </c:pt>
                <c:pt idx="14">
                  <c:v>0.36097817568812962</c:v>
                </c:pt>
                <c:pt idx="15">
                  <c:v>0.26544680860668396</c:v>
                </c:pt>
                <c:pt idx="16">
                  <c:v>0.20696232486822602</c:v>
                </c:pt>
                <c:pt idx="17">
                  <c:v>0.17707595463752623</c:v>
                </c:pt>
                <c:pt idx="18">
                  <c:v>0.16597640507929395</c:v>
                </c:pt>
                <c:pt idx="19">
                  <c:v>0.16479744170653909</c:v>
                </c:pt>
                <c:pt idx="20">
                  <c:v>0.16935319714439734</c:v>
                </c:pt>
                <c:pt idx="21">
                  <c:v>0.18171854424520162</c:v>
                </c:pt>
                <c:pt idx="22">
                  <c:v>0.20238834982370321</c:v>
                </c:pt>
                <c:pt idx="23">
                  <c:v>0.23141285891341065</c:v>
                </c:pt>
                <c:pt idx="24">
                  <c:v>0.2670756736976409</c:v>
                </c:pt>
                <c:pt idx="25">
                  <c:v>0.31261124475013707</c:v>
                </c:pt>
                <c:pt idx="26">
                  <c:v>0.37474572617940882</c:v>
                </c:pt>
                <c:pt idx="27">
                  <c:v>0.44870225175510847</c:v>
                </c:pt>
                <c:pt idx="28">
                  <c:v>0.48744856387130031</c:v>
                </c:pt>
                <c:pt idx="29">
                  <c:v>0.5079500080649002</c:v>
                </c:pt>
                <c:pt idx="30">
                  <c:v>0.51388268243407542</c:v>
                </c:pt>
                <c:pt idx="31">
                  <c:v>0.51240443354866405</c:v>
                </c:pt>
                <c:pt idx="32">
                  <c:v>0.50923105535792701</c:v>
                </c:pt>
                <c:pt idx="33">
                  <c:v>0.50414147756441607</c:v>
                </c:pt>
                <c:pt idx="34">
                  <c:v>0.49762324021341331</c:v>
                </c:pt>
                <c:pt idx="35">
                  <c:v>0.49271951528567504</c:v>
                </c:pt>
                <c:pt idx="36">
                  <c:v>0.49262150127861221</c:v>
                </c:pt>
                <c:pt idx="37">
                  <c:v>0.4966012828257893</c:v>
                </c:pt>
                <c:pt idx="38">
                  <c:v>0.49803405361421255</c:v>
                </c:pt>
                <c:pt idx="39">
                  <c:v>0.50511650222967341</c:v>
                </c:pt>
                <c:pt idx="40">
                  <c:v>0.51130887415006643</c:v>
                </c:pt>
                <c:pt idx="41">
                  <c:v>0.51611294499248406</c:v>
                </c:pt>
                <c:pt idx="42">
                  <c:v>0.52324176534136557</c:v>
                </c:pt>
                <c:pt idx="43">
                  <c:v>0.53070685877185964</c:v>
                </c:pt>
                <c:pt idx="44">
                  <c:v>0.54259255543334695</c:v>
                </c:pt>
                <c:pt idx="45">
                  <c:v>0.55686688133315021</c:v>
                </c:pt>
                <c:pt idx="46">
                  <c:v>0.57012921338753098</c:v>
                </c:pt>
                <c:pt idx="47">
                  <c:v>0.57876256859104069</c:v>
                </c:pt>
                <c:pt idx="48">
                  <c:v>0.58246392743380493</c:v>
                </c:pt>
                <c:pt idx="49">
                  <c:v>0.58539299545595747</c:v>
                </c:pt>
                <c:pt idx="50">
                  <c:v>0.58964698972299745</c:v>
                </c:pt>
                <c:pt idx="51">
                  <c:v>0.59032208478980974</c:v>
                </c:pt>
                <c:pt idx="52">
                  <c:v>0.58899033233913567</c:v>
                </c:pt>
                <c:pt idx="53">
                  <c:v>0.58783448668140414</c:v>
                </c:pt>
                <c:pt idx="54">
                  <c:v>0.58496322877771756</c:v>
                </c:pt>
                <c:pt idx="55">
                  <c:v>0.58479098939886631</c:v>
                </c:pt>
                <c:pt idx="56">
                  <c:v>0.58782686863197287</c:v>
                </c:pt>
                <c:pt idx="57">
                  <c:v>0.58882129152995866</c:v>
                </c:pt>
                <c:pt idx="58">
                  <c:v>0.58772915563313699</c:v>
                </c:pt>
                <c:pt idx="59">
                  <c:v>0.57922084509721594</c:v>
                </c:pt>
                <c:pt idx="60">
                  <c:v>0.55942440274203009</c:v>
                </c:pt>
                <c:pt idx="61">
                  <c:v>0.5378284780938799</c:v>
                </c:pt>
                <c:pt idx="62">
                  <c:v>0.52121537816299857</c:v>
                </c:pt>
                <c:pt idx="63">
                  <c:v>0.50790188879745135</c:v>
                </c:pt>
                <c:pt idx="64">
                  <c:v>0.49441492830550843</c:v>
                </c:pt>
                <c:pt idx="65">
                  <c:v>0.48366937025133039</c:v>
                </c:pt>
                <c:pt idx="66">
                  <c:v>0.47924351705760826</c:v>
                </c:pt>
                <c:pt idx="67">
                  <c:v>0.48209943456471499</c:v>
                </c:pt>
                <c:pt idx="68">
                  <c:v>0.49707673631664773</c:v>
                </c:pt>
                <c:pt idx="69">
                  <c:v>0.5098778380793676</c:v>
                </c:pt>
                <c:pt idx="70">
                  <c:v>0.51988903334872982</c:v>
                </c:pt>
                <c:pt idx="71">
                  <c:v>0.52680037669867819</c:v>
                </c:pt>
                <c:pt idx="72">
                  <c:v>0.53394404085821434</c:v>
                </c:pt>
                <c:pt idx="73">
                  <c:v>0.53853671553887839</c:v>
                </c:pt>
                <c:pt idx="74">
                  <c:v>0.541347125610672</c:v>
                </c:pt>
                <c:pt idx="75">
                  <c:v>0.54324117815996631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B19-2B41-BAC7-6802D29D1BEE}"/>
            </c:ext>
          </c:extLst>
        </c:ser>
        <c:ser>
          <c:idx val="19"/>
          <c:order val="8"/>
          <c:tx>
            <c:strRef>
              <c:f>FariyBank!$Q$60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FariyBank!$Q$61:$Q$120</c:f>
              <c:numCache>
                <c:formatCode>0.000</c:formatCode>
                <c:ptCount val="60"/>
                <c:pt idx="0">
                  <c:v>1</c:v>
                </c:pt>
                <c:pt idx="1">
                  <c:v>0.76603978731759237</c:v>
                </c:pt>
                <c:pt idx="2">
                  <c:v>0.72041282959482877</c:v>
                </c:pt>
                <c:pt idx="3">
                  <c:v>0.6964684299801136</c:v>
                </c:pt>
                <c:pt idx="4">
                  <c:v>0.66472161248129813</c:v>
                </c:pt>
                <c:pt idx="5">
                  <c:v>0.6403712572706054</c:v>
                </c:pt>
                <c:pt idx="6">
                  <c:v>0.63150356617973125</c:v>
                </c:pt>
                <c:pt idx="7">
                  <c:v>0.6258662349919607</c:v>
                </c:pt>
                <c:pt idx="8">
                  <c:v>0.60952742030004303</c:v>
                </c:pt>
                <c:pt idx="9">
                  <c:v>0.59005571562585546</c:v>
                </c:pt>
                <c:pt idx="10">
                  <c:v>0.58533634145497537</c:v>
                </c:pt>
                <c:pt idx="11">
                  <c:v>0.59538248263630222</c:v>
                </c:pt>
                <c:pt idx="12">
                  <c:v>0.58264259547213004</c:v>
                </c:pt>
                <c:pt idx="13">
                  <c:v>0.47320283674672953</c:v>
                </c:pt>
                <c:pt idx="14">
                  <c:v>0.35013796443446987</c:v>
                </c:pt>
                <c:pt idx="15">
                  <c:v>0.25269277895800174</c:v>
                </c:pt>
                <c:pt idx="16">
                  <c:v>0.18808324220219039</c:v>
                </c:pt>
                <c:pt idx="17">
                  <c:v>0.15065589536814747</c:v>
                </c:pt>
                <c:pt idx="18">
                  <c:v>0.13243935853023794</c:v>
                </c:pt>
                <c:pt idx="19">
                  <c:v>0.12795467084069947</c:v>
                </c:pt>
                <c:pt idx="20">
                  <c:v>0.13197102301400526</c:v>
                </c:pt>
                <c:pt idx="21">
                  <c:v>0.14068536248929589</c:v>
                </c:pt>
                <c:pt idx="22">
                  <c:v>0.15534262258979017</c:v>
                </c:pt>
                <c:pt idx="23">
                  <c:v>0.1756055218046525</c:v>
                </c:pt>
                <c:pt idx="24">
                  <c:v>0.2006065381783802</c:v>
                </c:pt>
                <c:pt idx="25">
                  <c:v>0.23259734023606585</c:v>
                </c:pt>
                <c:pt idx="26">
                  <c:v>0.27629625751199677</c:v>
                </c:pt>
                <c:pt idx="27">
                  <c:v>0.33713945946466062</c:v>
                </c:pt>
                <c:pt idx="28">
                  <c:v>0.42128478733998853</c:v>
                </c:pt>
                <c:pt idx="29">
                  <c:v>0.48172566220768104</c:v>
                </c:pt>
                <c:pt idx="30">
                  <c:v>0.51869531404470481</c:v>
                </c:pt>
                <c:pt idx="31">
                  <c:v>0.54120655707119669</c:v>
                </c:pt>
                <c:pt idx="32">
                  <c:v>0.54919331336001098</c:v>
                </c:pt>
                <c:pt idx="33">
                  <c:v>0.55248624321086093</c:v>
                </c:pt>
                <c:pt idx="34">
                  <c:v>0.55438509740111752</c:v>
                </c:pt>
                <c:pt idx="35">
                  <c:v>0.55253348985677375</c:v>
                </c:pt>
                <c:pt idx="36">
                  <c:v>0.54952223538049105</c:v>
                </c:pt>
                <c:pt idx="37">
                  <c:v>0.54755496587213637</c:v>
                </c:pt>
                <c:pt idx="38">
                  <c:v>0.54685082425072795</c:v>
                </c:pt>
                <c:pt idx="39">
                  <c:v>0.54712841213395369</c:v>
                </c:pt>
                <c:pt idx="40">
                  <c:v>0.55069022600370487</c:v>
                </c:pt>
                <c:pt idx="41">
                  <c:v>0.54812183514709101</c:v>
                </c:pt>
                <c:pt idx="42">
                  <c:v>0.54301368613373024</c:v>
                </c:pt>
                <c:pt idx="43">
                  <c:v>0.54205154620965434</c:v>
                </c:pt>
                <c:pt idx="44">
                  <c:v>0.53724176279843661</c:v>
                </c:pt>
                <c:pt idx="45">
                  <c:v>0.53146674182839193</c:v>
                </c:pt>
                <c:pt idx="46">
                  <c:v>0.52681747224321096</c:v>
                </c:pt>
                <c:pt idx="47">
                  <c:v>0.52478448333236338</c:v>
                </c:pt>
                <c:pt idx="48">
                  <c:v>0.5224050167187243</c:v>
                </c:pt>
                <c:pt idx="49">
                  <c:v>0.51631944643156469</c:v>
                </c:pt>
                <c:pt idx="50">
                  <c:v>0.51090536551728871</c:v>
                </c:pt>
                <c:pt idx="51">
                  <c:v>0.50676958941712558</c:v>
                </c:pt>
                <c:pt idx="52">
                  <c:v>0.50520707775066209</c:v>
                </c:pt>
                <c:pt idx="53">
                  <c:v>0.50423448548134686</c:v>
                </c:pt>
                <c:pt idx="54">
                  <c:v>0.50470127967815115</c:v>
                </c:pt>
                <c:pt idx="55">
                  <c:v>0.50590153203397636</c:v>
                </c:pt>
                <c:pt idx="56">
                  <c:v>0.50681454981826524</c:v>
                </c:pt>
                <c:pt idx="57">
                  <c:v>0.50640546198061032</c:v>
                </c:pt>
                <c:pt idx="58">
                  <c:v>0.50602811402913039</c:v>
                </c:pt>
                <c:pt idx="59">
                  <c:v>0.50660383821098998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B19-2B41-BAC7-6802D29D1BEE}"/>
            </c:ext>
          </c:extLst>
        </c:ser>
        <c:ser>
          <c:idx val="20"/>
          <c:order val="9"/>
          <c:tx>
            <c:strRef>
              <c:f>FariyBank!$W$60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FariyBank!$W$61:$W$111</c:f>
              <c:numCache>
                <c:formatCode>0.000</c:formatCode>
                <c:ptCount val="51"/>
                <c:pt idx="0">
                  <c:v>1</c:v>
                </c:pt>
                <c:pt idx="1">
                  <c:v>0.62614421826363809</c:v>
                </c:pt>
                <c:pt idx="2">
                  <c:v>0.56000718648491887</c:v>
                </c:pt>
                <c:pt idx="3">
                  <c:v>0.53259926236050081</c:v>
                </c:pt>
                <c:pt idx="4">
                  <c:v>0.51074986637396913</c:v>
                </c:pt>
                <c:pt idx="5">
                  <c:v>0.49226716059248388</c:v>
                </c:pt>
                <c:pt idx="6">
                  <c:v>0.4784683057841061</c:v>
                </c:pt>
                <c:pt idx="7">
                  <c:v>0.47437403319910143</c:v>
                </c:pt>
                <c:pt idx="8">
                  <c:v>0.46823008795862803</c:v>
                </c:pt>
                <c:pt idx="9">
                  <c:v>0.45945703813431377</c:v>
                </c:pt>
                <c:pt idx="10">
                  <c:v>0.45550910033766884</c:v>
                </c:pt>
                <c:pt idx="11">
                  <c:v>0.45707501681036899</c:v>
                </c:pt>
                <c:pt idx="12">
                  <c:v>0.46039913698986934</c:v>
                </c:pt>
                <c:pt idx="13">
                  <c:v>0.45975351962751287</c:v>
                </c:pt>
                <c:pt idx="14">
                  <c:v>0.45384549551824716</c:v>
                </c:pt>
                <c:pt idx="15">
                  <c:v>0.38249408439972316</c:v>
                </c:pt>
                <c:pt idx="16">
                  <c:v>0.29610684768312823</c:v>
                </c:pt>
                <c:pt idx="17">
                  <c:v>0.2246028439064926</c:v>
                </c:pt>
                <c:pt idx="18">
                  <c:v>0.17434817118140955</c:v>
                </c:pt>
                <c:pt idx="19">
                  <c:v>0.14335987847679013</c:v>
                </c:pt>
                <c:pt idx="20">
                  <c:v>0.12593856935682729</c:v>
                </c:pt>
                <c:pt idx="21">
                  <c:v>0.11838846485251091</c:v>
                </c:pt>
                <c:pt idx="22">
                  <c:v>0.11748108132962451</c:v>
                </c:pt>
                <c:pt idx="23">
                  <c:v>0.12085203158873561</c:v>
                </c:pt>
                <c:pt idx="24">
                  <c:v>0.12866535279361219</c:v>
                </c:pt>
                <c:pt idx="25">
                  <c:v>0.14132782582486797</c:v>
                </c:pt>
                <c:pt idx="26">
                  <c:v>0.15847435535952734</c:v>
                </c:pt>
                <c:pt idx="27">
                  <c:v>0.1830372790421993</c:v>
                </c:pt>
                <c:pt idx="28">
                  <c:v>0.21518070877408382</c:v>
                </c:pt>
                <c:pt idx="29">
                  <c:v>0.25658493704553853</c:v>
                </c:pt>
                <c:pt idx="30">
                  <c:v>0.31148257148439995</c:v>
                </c:pt>
                <c:pt idx="31">
                  <c:v>0.38158891409099738</c:v>
                </c:pt>
                <c:pt idx="32">
                  <c:v>0.43573236579051045</c:v>
                </c:pt>
                <c:pt idx="33">
                  <c:v>0.45789964716379344</c:v>
                </c:pt>
                <c:pt idx="34">
                  <c:v>0.46795620349663974</c:v>
                </c:pt>
                <c:pt idx="35">
                  <c:v>0.47465758980234207</c:v>
                </c:pt>
                <c:pt idx="36">
                  <c:v>0.47951956262472933</c:v>
                </c:pt>
                <c:pt idx="37">
                  <c:v>0.48052343425155292</c:v>
                </c:pt>
                <c:pt idx="38">
                  <c:v>0.47594949052954294</c:v>
                </c:pt>
                <c:pt idx="39">
                  <c:v>0.47125458769645984</c:v>
                </c:pt>
                <c:pt idx="40">
                  <c:v>0.46568043367933892</c:v>
                </c:pt>
                <c:pt idx="41">
                  <c:v>0.45552700242803434</c:v>
                </c:pt>
                <c:pt idx="42">
                  <c:v>0.4448750025231949</c:v>
                </c:pt>
                <c:pt idx="43">
                  <c:v>0.436764875493729</c:v>
                </c:pt>
                <c:pt idx="44">
                  <c:v>0.43238531122363749</c:v>
                </c:pt>
                <c:pt idx="45">
                  <c:v>0.43363105066704527</c:v>
                </c:pt>
                <c:pt idx="46">
                  <c:v>0.43881326625600653</c:v>
                </c:pt>
                <c:pt idx="47">
                  <c:v>0.44668247453795595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B19-2B41-BAC7-6802D29D1BEE}"/>
            </c:ext>
          </c:extLst>
        </c:ser>
        <c:ser>
          <c:idx val="21"/>
          <c:order val="10"/>
          <c:tx>
            <c:strRef>
              <c:f>FariyBank!$AC$60</c:f>
              <c:strCache>
                <c:ptCount val="1"/>
                <c:pt idx="0">
                  <c:v>YEAR2010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FariyBank!$AC$61:$AC$98</c:f>
              <c:numCache>
                <c:formatCode>0.000</c:formatCode>
                <c:ptCount val="38"/>
                <c:pt idx="0">
                  <c:v>1</c:v>
                </c:pt>
                <c:pt idx="1">
                  <c:v>0.59679092102036491</c:v>
                </c:pt>
                <c:pt idx="2">
                  <c:v>0.53729418930636452</c:v>
                </c:pt>
                <c:pt idx="3">
                  <c:v>0.52581696977069947</c:v>
                </c:pt>
                <c:pt idx="4">
                  <c:v>0.52598668407546723</c:v>
                </c:pt>
                <c:pt idx="5">
                  <c:v>0.52116868592603838</c:v>
                </c:pt>
                <c:pt idx="6">
                  <c:v>0.51656704151590183</c:v>
                </c:pt>
                <c:pt idx="7">
                  <c:v>0.5131638169292625</c:v>
                </c:pt>
                <c:pt idx="8">
                  <c:v>0.51374138370795253</c:v>
                </c:pt>
                <c:pt idx="9">
                  <c:v>0.50914318347892096</c:v>
                </c:pt>
                <c:pt idx="10">
                  <c:v>0.50836493347139466</c:v>
                </c:pt>
                <c:pt idx="11">
                  <c:v>0.50902263799184067</c:v>
                </c:pt>
                <c:pt idx="12">
                  <c:v>0.50335527060692487</c:v>
                </c:pt>
                <c:pt idx="13">
                  <c:v>0.49923396156938221</c:v>
                </c:pt>
                <c:pt idx="14">
                  <c:v>0.40215863496310722</c:v>
                </c:pt>
                <c:pt idx="15">
                  <c:v>0.29464751807121797</c:v>
                </c:pt>
                <c:pt idx="16">
                  <c:v>0.21159553090056005</c:v>
                </c:pt>
                <c:pt idx="17">
                  <c:v>0.15843909247142465</c:v>
                </c:pt>
                <c:pt idx="18">
                  <c:v>0.12857762839741044</c:v>
                </c:pt>
                <c:pt idx="19">
                  <c:v>0.11241914812083834</c:v>
                </c:pt>
                <c:pt idx="20">
                  <c:v>0.10501521971413895</c:v>
                </c:pt>
                <c:pt idx="21">
                  <c:v>0.10342134730094998</c:v>
                </c:pt>
                <c:pt idx="22">
                  <c:v>0.10529147320425898</c:v>
                </c:pt>
                <c:pt idx="23">
                  <c:v>0.1100547442255638</c:v>
                </c:pt>
                <c:pt idx="24">
                  <c:v>0.11818192934543392</c:v>
                </c:pt>
                <c:pt idx="25">
                  <c:v>0.12889015143918645</c:v>
                </c:pt>
                <c:pt idx="26">
                  <c:v>0.14230120926599452</c:v>
                </c:pt>
                <c:pt idx="27">
                  <c:v>0.16100002131096075</c:v>
                </c:pt>
                <c:pt idx="28">
                  <c:v>0.18299779227082361</c:v>
                </c:pt>
                <c:pt idx="29">
                  <c:v>0.20895523407384059</c:v>
                </c:pt>
                <c:pt idx="30">
                  <c:v>0.24338924565924644</c:v>
                </c:pt>
                <c:pt idx="31">
                  <c:v>0.28746840771563137</c:v>
                </c:pt>
                <c:pt idx="32">
                  <c:v>0.33378299167491499</c:v>
                </c:pt>
                <c:pt idx="33">
                  <c:v>0.3610615262599261</c:v>
                </c:pt>
                <c:pt idx="34">
                  <c:v>0.37923380936287021</c:v>
                </c:pt>
                <c:pt idx="35">
                  <c:v>0.3956712389336523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B19-2B41-BAC7-6802D29D1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07920"/>
        <c:axId val="1835089344"/>
      </c:scatterChart>
      <c:valAx>
        <c:axId val="14837079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835089344"/>
        <c:crosses val="autoZero"/>
        <c:crossBetween val="midCat"/>
      </c:valAx>
      <c:valAx>
        <c:axId val="18350893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energy</a:t>
                </a:r>
                <a:r>
                  <a:rPr lang="zh-CN" b="1"/>
                  <a:t> </a:t>
                </a:r>
                <a:r>
                  <a:rPr lang="en-US" b="1"/>
                  <a:t>density  </a:t>
                </a:r>
                <a:r>
                  <a:rPr lang="en-GB" b="1"/>
                  <a:t>(</a:t>
                </a:r>
                <a:r>
                  <a:rPr lang="en-US" b="1"/>
                  <a:t>filtertration) </a:t>
                </a:r>
                <a:r>
                  <a:rPr lang="en-GB" b="1"/>
                  <a:t> estimation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83707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Length estimation by asj DEB model at Fairy Banks from 2000-2010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11"/>
          <c:order val="0"/>
          <c:tx>
            <c:strRef>
              <c:f>FariyBank!$E$1</c:f>
              <c:strCache>
                <c:ptCount val="1"/>
                <c:pt idx="0">
                  <c:v>YEAR2000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FariyBank!$F$2:$F$50</c:f>
              <c:numCache>
                <c:formatCode>0.0000</c:formatCode>
                <c:ptCount val="49"/>
                <c:pt idx="0">
                  <c:v>1.7717407352724052E-2</c:v>
                </c:pt>
                <c:pt idx="1">
                  <c:v>1.8890486289141844E-2</c:v>
                </c:pt>
                <c:pt idx="2">
                  <c:v>1.9711366103527278E-2</c:v>
                </c:pt>
                <c:pt idx="3">
                  <c:v>2.0438734187472753E-2</c:v>
                </c:pt>
                <c:pt idx="4">
                  <c:v>2.1132683179998373E-2</c:v>
                </c:pt>
                <c:pt idx="5">
                  <c:v>2.1803257950162712E-2</c:v>
                </c:pt>
                <c:pt idx="6">
                  <c:v>2.2465340811981514E-2</c:v>
                </c:pt>
                <c:pt idx="7">
                  <c:v>2.3127528721052028E-2</c:v>
                </c:pt>
                <c:pt idx="8">
                  <c:v>2.3804976167972107E-2</c:v>
                </c:pt>
                <c:pt idx="9">
                  <c:v>2.452678610101762E-2</c:v>
                </c:pt>
                <c:pt idx="10">
                  <c:v>2.5269147136126078E-2</c:v>
                </c:pt>
                <c:pt idx="11">
                  <c:v>2.5994338242062133E-2</c:v>
                </c:pt>
                <c:pt idx="12">
                  <c:v>2.6686423309749525E-2</c:v>
                </c:pt>
                <c:pt idx="13">
                  <c:v>2.7353395095736387E-2</c:v>
                </c:pt>
                <c:pt idx="14">
                  <c:v>2.8006684118285795E-2</c:v>
                </c:pt>
                <c:pt idx="15">
                  <c:v>2.866046520007921E-2</c:v>
                </c:pt>
                <c:pt idx="16">
                  <c:v>2.9272735684635818E-2</c:v>
                </c:pt>
                <c:pt idx="17">
                  <c:v>2.9794206960504638E-2</c:v>
                </c:pt>
                <c:pt idx="18">
                  <c:v>3.0206100655922382E-2</c:v>
                </c:pt>
                <c:pt idx="19">
                  <c:v>3.0524777523050821E-2</c:v>
                </c:pt>
                <c:pt idx="20">
                  <c:v>3.07770571683928E-2</c:v>
                </c:pt>
                <c:pt idx="21">
                  <c:v>3.0987818272791991E-2</c:v>
                </c:pt>
                <c:pt idx="22">
                  <c:v>3.1171927274798977E-2</c:v>
                </c:pt>
                <c:pt idx="23">
                  <c:v>3.1344922305788447E-2</c:v>
                </c:pt>
                <c:pt idx="24">
                  <c:v>3.1515555722098382E-2</c:v>
                </c:pt>
                <c:pt idx="25">
                  <c:v>3.1690615947295407E-2</c:v>
                </c:pt>
                <c:pt idx="26">
                  <c:v>3.1875574869492704E-2</c:v>
                </c:pt>
                <c:pt idx="27">
                  <c:v>3.2072272825066167E-2</c:v>
                </c:pt>
                <c:pt idx="28">
                  <c:v>3.2285484542791315E-2</c:v>
                </c:pt>
                <c:pt idx="29">
                  <c:v>3.2520391261631483E-2</c:v>
                </c:pt>
                <c:pt idx="30">
                  <c:v>3.2779802391712E-2</c:v>
                </c:pt>
                <c:pt idx="31">
                  <c:v>3.3069500063852911E-2</c:v>
                </c:pt>
                <c:pt idx="32">
                  <c:v>3.3398521163220632E-2</c:v>
                </c:pt>
                <c:pt idx="33">
                  <c:v>3.3773935104059093E-2</c:v>
                </c:pt>
                <c:pt idx="34">
                  <c:v>3.4204452987444366E-2</c:v>
                </c:pt>
                <c:pt idx="35">
                  <c:v>3.4703128530858184E-2</c:v>
                </c:pt>
                <c:pt idx="36">
                  <c:v>3.5260429326069119E-2</c:v>
                </c:pt>
                <c:pt idx="37">
                  <c:v>3.586251793226173E-2</c:v>
                </c:pt>
                <c:pt idx="38">
                  <c:v>3.6493799089049955E-2</c:v>
                </c:pt>
                <c:pt idx="39">
                  <c:v>3.7149059931809662E-2</c:v>
                </c:pt>
                <c:pt idx="40">
                  <c:v>3.7833356226990925E-2</c:v>
                </c:pt>
                <c:pt idx="41">
                  <c:v>3.8541526192075536E-2</c:v>
                </c:pt>
                <c:pt idx="42">
                  <c:v>3.9273859690948258E-2</c:v>
                </c:pt>
                <c:pt idx="43">
                  <c:v>4.0032280347545857E-2</c:v>
                </c:pt>
                <c:pt idx="44">
                  <c:v>4.0812553177046358E-2</c:v>
                </c:pt>
                <c:pt idx="45">
                  <c:v>4.1612685246629359E-2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12-6247-B773-91AD4576FE48}"/>
            </c:ext>
          </c:extLst>
        </c:ser>
        <c:ser>
          <c:idx val="12"/>
          <c:order val="1"/>
          <c:tx>
            <c:strRef>
              <c:f>FariyBank!$K$1</c:f>
              <c:strCache>
                <c:ptCount val="1"/>
                <c:pt idx="0">
                  <c:v>YEAR2001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FariyBank!$L$2:$L$49</c:f>
              <c:numCache>
                <c:formatCode>0.0000</c:formatCode>
                <c:ptCount val="48"/>
                <c:pt idx="0">
                  <c:v>1.7717407352724052E-2</c:v>
                </c:pt>
                <c:pt idx="1">
                  <c:v>1.8949105987780292E-2</c:v>
                </c:pt>
                <c:pt idx="2">
                  <c:v>1.980101762586688E-2</c:v>
                </c:pt>
                <c:pt idx="3">
                  <c:v>2.0564731763610108E-2</c:v>
                </c:pt>
                <c:pt idx="4">
                  <c:v>2.1299887474959402E-2</c:v>
                </c:pt>
                <c:pt idx="5">
                  <c:v>2.2035494575427781E-2</c:v>
                </c:pt>
                <c:pt idx="6">
                  <c:v>2.2771861536244001E-2</c:v>
                </c:pt>
                <c:pt idx="7">
                  <c:v>2.3512325343150307E-2</c:v>
                </c:pt>
                <c:pt idx="8">
                  <c:v>2.4258275595683464E-2</c:v>
                </c:pt>
                <c:pt idx="9">
                  <c:v>2.5017771903933374E-2</c:v>
                </c:pt>
                <c:pt idx="10">
                  <c:v>2.5782689119175476E-2</c:v>
                </c:pt>
                <c:pt idx="11">
                  <c:v>2.6559150930949793E-2</c:v>
                </c:pt>
                <c:pt idx="12">
                  <c:v>2.7342719702319541E-2</c:v>
                </c:pt>
                <c:pt idx="13">
                  <c:v>2.8136000522034493E-2</c:v>
                </c:pt>
                <c:pt idx="14">
                  <c:v>2.8942466577129743E-2</c:v>
                </c:pt>
                <c:pt idx="15">
                  <c:v>2.9684294855564036E-2</c:v>
                </c:pt>
                <c:pt idx="16">
                  <c:v>3.0279786276590597E-2</c:v>
                </c:pt>
                <c:pt idx="17">
                  <c:v>3.073016392348845E-2</c:v>
                </c:pt>
                <c:pt idx="18">
                  <c:v>3.1067236609591584E-2</c:v>
                </c:pt>
                <c:pt idx="19">
                  <c:v>3.1334720225768768E-2</c:v>
                </c:pt>
                <c:pt idx="20">
                  <c:v>3.1567242941984174E-2</c:v>
                </c:pt>
                <c:pt idx="21">
                  <c:v>3.1786460452248033E-2</c:v>
                </c:pt>
                <c:pt idx="22">
                  <c:v>3.2007050037145553E-2</c:v>
                </c:pt>
                <c:pt idx="23">
                  <c:v>3.2239143467392546E-2</c:v>
                </c:pt>
                <c:pt idx="24">
                  <c:v>3.2491421724063767E-2</c:v>
                </c:pt>
                <c:pt idx="25">
                  <c:v>3.2775397617258575E-2</c:v>
                </c:pt>
                <c:pt idx="26">
                  <c:v>3.310262474797495E-2</c:v>
                </c:pt>
                <c:pt idx="27">
                  <c:v>3.3482434377118661E-2</c:v>
                </c:pt>
                <c:pt idx="28">
                  <c:v>3.3930752953588002E-2</c:v>
                </c:pt>
                <c:pt idx="29">
                  <c:v>3.4462787321880656E-2</c:v>
                </c:pt>
                <c:pt idx="30">
                  <c:v>3.5100973414069182E-2</c:v>
                </c:pt>
                <c:pt idx="31">
                  <c:v>3.5812659937167035E-2</c:v>
                </c:pt>
                <c:pt idx="32">
                  <c:v>3.6561769127816127E-2</c:v>
                </c:pt>
                <c:pt idx="33">
                  <c:v>3.7340255349199998E-2</c:v>
                </c:pt>
                <c:pt idx="34">
                  <c:v>3.8136201941759727E-2</c:v>
                </c:pt>
                <c:pt idx="35">
                  <c:v>3.8947011074439188E-2</c:v>
                </c:pt>
                <c:pt idx="36">
                  <c:v>3.9764355789598485E-2</c:v>
                </c:pt>
                <c:pt idx="37">
                  <c:v>4.0586480467737787E-2</c:v>
                </c:pt>
                <c:pt idx="38">
                  <c:v>4.1417210332510654E-2</c:v>
                </c:pt>
                <c:pt idx="39">
                  <c:v>4.2264064960609062E-2</c:v>
                </c:pt>
                <c:pt idx="40">
                  <c:v>4.3119258682007618E-2</c:v>
                </c:pt>
                <c:pt idx="41">
                  <c:v>4.3993983548741046E-2</c:v>
                </c:pt>
                <c:pt idx="42">
                  <c:v>4.4891133433913995E-2</c:v>
                </c:pt>
                <c:pt idx="43">
                  <c:v>4.5818476763875328E-2</c:v>
                </c:pt>
                <c:pt idx="44">
                  <c:v>4.6776315812163516E-2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12-6247-B773-91AD4576FE48}"/>
            </c:ext>
          </c:extLst>
        </c:ser>
        <c:ser>
          <c:idx val="13"/>
          <c:order val="2"/>
          <c:tx>
            <c:strRef>
              <c:f>Edulis!$Q$1</c:f>
              <c:strCache>
                <c:ptCount val="1"/>
                <c:pt idx="0">
                  <c:v>YEAR2002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FariyBank!$R$2:$R$58</c:f>
              <c:numCache>
                <c:formatCode>0.0000</c:formatCode>
                <c:ptCount val="57"/>
                <c:pt idx="0">
                  <c:v>1.7717407352724052E-2</c:v>
                </c:pt>
                <c:pt idx="1">
                  <c:v>1.8891060411628219E-2</c:v>
                </c:pt>
                <c:pt idx="2">
                  <c:v>1.9779690571509134E-2</c:v>
                </c:pt>
                <c:pt idx="3">
                  <c:v>2.058525251869496E-2</c:v>
                </c:pt>
                <c:pt idx="4">
                  <c:v>2.1352920256855302E-2</c:v>
                </c:pt>
                <c:pt idx="5">
                  <c:v>2.2109881974507022E-2</c:v>
                </c:pt>
                <c:pt idx="6">
                  <c:v>2.286113613007788E-2</c:v>
                </c:pt>
                <c:pt idx="7">
                  <c:v>2.3599816710460578E-2</c:v>
                </c:pt>
                <c:pt idx="8">
                  <c:v>2.4334793284005753E-2</c:v>
                </c:pt>
                <c:pt idx="9">
                  <c:v>2.5073007527446456E-2</c:v>
                </c:pt>
                <c:pt idx="10">
                  <c:v>2.5808077212818463E-2</c:v>
                </c:pt>
                <c:pt idx="11">
                  <c:v>2.6531499454290633E-2</c:v>
                </c:pt>
                <c:pt idx="12">
                  <c:v>2.7243481128950146E-2</c:v>
                </c:pt>
                <c:pt idx="13">
                  <c:v>2.7947506030944744E-2</c:v>
                </c:pt>
                <c:pt idx="14">
                  <c:v>2.8650530909183645E-2</c:v>
                </c:pt>
                <c:pt idx="15">
                  <c:v>2.9296131760264511E-2</c:v>
                </c:pt>
                <c:pt idx="16">
                  <c:v>2.9830378280276151E-2</c:v>
                </c:pt>
                <c:pt idx="17">
                  <c:v>3.0245040622776716E-2</c:v>
                </c:pt>
                <c:pt idx="18">
                  <c:v>3.0564063080129902E-2</c:v>
                </c:pt>
                <c:pt idx="19">
                  <c:v>3.0814849775124189E-2</c:v>
                </c:pt>
                <c:pt idx="20">
                  <c:v>3.1022358333007705E-2</c:v>
                </c:pt>
                <c:pt idx="21">
                  <c:v>3.1206888205782688E-2</c:v>
                </c:pt>
                <c:pt idx="22">
                  <c:v>3.1383521653108114E-2</c:v>
                </c:pt>
                <c:pt idx="23">
                  <c:v>3.1555502116106242E-2</c:v>
                </c:pt>
                <c:pt idx="24">
                  <c:v>3.1731817678291703E-2</c:v>
                </c:pt>
                <c:pt idx="25">
                  <c:v>3.1918961242256329E-2</c:v>
                </c:pt>
                <c:pt idx="26">
                  <c:v>3.2121862896992842E-2</c:v>
                </c:pt>
                <c:pt idx="27">
                  <c:v>3.2345495271043107E-2</c:v>
                </c:pt>
                <c:pt idx="28">
                  <c:v>3.2600830790644728E-2</c:v>
                </c:pt>
                <c:pt idx="29">
                  <c:v>3.2896763212038486E-2</c:v>
                </c:pt>
                <c:pt idx="30">
                  <c:v>3.3245074454549953E-2</c:v>
                </c:pt>
                <c:pt idx="31">
                  <c:v>3.3662357945858611E-2</c:v>
                </c:pt>
                <c:pt idx="32">
                  <c:v>3.416556436096533E-2</c:v>
                </c:pt>
                <c:pt idx="33">
                  <c:v>3.4772166065582935E-2</c:v>
                </c:pt>
                <c:pt idx="34">
                  <c:v>3.5486376325170939E-2</c:v>
                </c:pt>
                <c:pt idx="35">
                  <c:v>3.629224213745242E-2</c:v>
                </c:pt>
                <c:pt idx="36">
                  <c:v>3.7163493494547041E-2</c:v>
                </c:pt>
                <c:pt idx="37">
                  <c:v>3.8086479537060874E-2</c:v>
                </c:pt>
                <c:pt idx="38">
                  <c:v>3.905292807344652E-2</c:v>
                </c:pt>
                <c:pt idx="39">
                  <c:v>4.0054569073576407E-2</c:v>
                </c:pt>
                <c:pt idx="40">
                  <c:v>4.1084601215874997E-2</c:v>
                </c:pt>
                <c:pt idx="41">
                  <c:v>4.2134940685234809E-2</c:v>
                </c:pt>
                <c:pt idx="42">
                  <c:v>4.3194070731012779E-2</c:v>
                </c:pt>
                <c:pt idx="43">
                  <c:v>4.4271394071054224E-2</c:v>
                </c:pt>
                <c:pt idx="44">
                  <c:v>4.5365461800633985E-2</c:v>
                </c:pt>
                <c:pt idx="45">
                  <c:v>4.6477645912173148E-2</c:v>
                </c:pt>
                <c:pt idx="46">
                  <c:v>4.7624747942165056E-2</c:v>
                </c:pt>
                <c:pt idx="47">
                  <c:v>4.8792846814589487E-2</c:v>
                </c:pt>
                <c:pt idx="48">
                  <c:v>4.9995888207249074E-2</c:v>
                </c:pt>
                <c:pt idx="49">
                  <c:v>5.1249471511283819E-2</c:v>
                </c:pt>
                <c:pt idx="50">
                  <c:v>5.2559764445989338E-2</c:v>
                </c:pt>
                <c:pt idx="51">
                  <c:v>5.3911535281374469E-2</c:v>
                </c:pt>
                <c:pt idx="52">
                  <c:v>5.529220843948994E-2</c:v>
                </c:pt>
                <c:pt idx="53">
                  <c:v>5.6692913299580927E-2</c:v>
                </c:pt>
                <c:pt idx="54">
                  <c:v>5.8121482854482771E-2</c:v>
                </c:pt>
                <c:pt idx="55">
                  <c:v>5.959684623156964E-2</c:v>
                </c:pt>
                <c:pt idx="56">
                  <c:v>6.1124670835735237E-2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12-6247-B773-91AD4576FE48}"/>
            </c:ext>
          </c:extLst>
        </c:ser>
        <c:ser>
          <c:idx val="14"/>
          <c:order val="3"/>
          <c:tx>
            <c:strRef>
              <c:f>Edulis!$W$1</c:f>
              <c:strCache>
                <c:ptCount val="1"/>
                <c:pt idx="0">
                  <c:v>YEAR2003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FariyBank!$X$2:$X$52</c:f>
              <c:numCache>
                <c:formatCode>0.0000</c:formatCode>
                <c:ptCount val="51"/>
                <c:pt idx="0">
                  <c:v>1.7717407352724052E-2</c:v>
                </c:pt>
                <c:pt idx="1">
                  <c:v>1.9046845583102476E-2</c:v>
                </c:pt>
                <c:pt idx="2">
                  <c:v>1.9934963839545242E-2</c:v>
                </c:pt>
                <c:pt idx="3">
                  <c:v>2.0746063294529726E-2</c:v>
                </c:pt>
                <c:pt idx="4">
                  <c:v>2.1547758464279757E-2</c:v>
                </c:pt>
                <c:pt idx="5">
                  <c:v>2.2339774595169646E-2</c:v>
                </c:pt>
                <c:pt idx="6">
                  <c:v>2.3132599890300549E-2</c:v>
                </c:pt>
                <c:pt idx="7">
                  <c:v>2.392308780564811E-2</c:v>
                </c:pt>
                <c:pt idx="8">
                  <c:v>2.4718648618518649E-2</c:v>
                </c:pt>
                <c:pt idx="9">
                  <c:v>2.5524541896692246E-2</c:v>
                </c:pt>
                <c:pt idx="10">
                  <c:v>2.6339175528141093E-2</c:v>
                </c:pt>
                <c:pt idx="11">
                  <c:v>2.7142846347096371E-2</c:v>
                </c:pt>
                <c:pt idx="12">
                  <c:v>2.7936063536493957E-2</c:v>
                </c:pt>
                <c:pt idx="13">
                  <c:v>2.8722346338580073E-2</c:v>
                </c:pt>
                <c:pt idx="14">
                  <c:v>2.9478861149327386E-2</c:v>
                </c:pt>
                <c:pt idx="15">
                  <c:v>3.0092748251373411E-2</c:v>
                </c:pt>
                <c:pt idx="16">
                  <c:v>3.0552215021216116E-2</c:v>
                </c:pt>
                <c:pt idx="17">
                  <c:v>3.089405148838242E-2</c:v>
                </c:pt>
                <c:pt idx="18">
                  <c:v>3.1160981808383736E-2</c:v>
                </c:pt>
                <c:pt idx="19">
                  <c:v>3.1390076573916077E-2</c:v>
                </c:pt>
                <c:pt idx="20">
                  <c:v>3.160621714669367E-2</c:v>
                </c:pt>
                <c:pt idx="21">
                  <c:v>3.1826186526516864E-2</c:v>
                </c:pt>
                <c:pt idx="22">
                  <c:v>3.2059135476866361E-2</c:v>
                </c:pt>
                <c:pt idx="23">
                  <c:v>3.231583014784218E-2</c:v>
                </c:pt>
                <c:pt idx="24">
                  <c:v>3.2606962925176168E-2</c:v>
                </c:pt>
                <c:pt idx="25">
                  <c:v>3.2942510214054213E-2</c:v>
                </c:pt>
                <c:pt idx="26">
                  <c:v>3.3343740964571489E-2</c:v>
                </c:pt>
                <c:pt idx="27">
                  <c:v>3.3831826848211899E-2</c:v>
                </c:pt>
                <c:pt idx="28">
                  <c:v>3.4432067905822025E-2</c:v>
                </c:pt>
                <c:pt idx="29">
                  <c:v>3.5183499334886306E-2</c:v>
                </c:pt>
                <c:pt idx="30">
                  <c:v>3.603715439379334E-2</c:v>
                </c:pt>
                <c:pt idx="31">
                  <c:v>3.6946706412204516E-2</c:v>
                </c:pt>
                <c:pt idx="32">
                  <c:v>3.7886858503383421E-2</c:v>
                </c:pt>
                <c:pt idx="33">
                  <c:v>3.8848735433643762E-2</c:v>
                </c:pt>
                <c:pt idx="34">
                  <c:v>3.9817025977059939E-2</c:v>
                </c:pt>
                <c:pt idx="35">
                  <c:v>4.0795850762429871E-2</c:v>
                </c:pt>
                <c:pt idx="36">
                  <c:v>4.1799239875910853E-2</c:v>
                </c:pt>
                <c:pt idx="37">
                  <c:v>4.2825127662973056E-2</c:v>
                </c:pt>
                <c:pt idx="38">
                  <c:v>4.3870413626631612E-2</c:v>
                </c:pt>
                <c:pt idx="39">
                  <c:v>4.4942965651064322E-2</c:v>
                </c:pt>
                <c:pt idx="40">
                  <c:v>4.6051865736667412E-2</c:v>
                </c:pt>
                <c:pt idx="41">
                  <c:v>4.7200099258758427E-2</c:v>
                </c:pt>
                <c:pt idx="42">
                  <c:v>4.838644843924686E-2</c:v>
                </c:pt>
                <c:pt idx="43">
                  <c:v>4.960774407622328E-2</c:v>
                </c:pt>
                <c:pt idx="44">
                  <c:v>5.0862807054308762E-2</c:v>
                </c:pt>
                <c:pt idx="45">
                  <c:v>5.2143810020376741E-2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112-6247-B773-91AD4576FE48}"/>
            </c:ext>
          </c:extLst>
        </c:ser>
        <c:ser>
          <c:idx val="15"/>
          <c:order val="4"/>
          <c:tx>
            <c:strRef>
              <c:f>Edulis!$AC$1</c:f>
              <c:strCache>
                <c:ptCount val="1"/>
                <c:pt idx="0">
                  <c:v>YEAR2004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FariyBank!$AD$2:$AD$55</c:f>
              <c:numCache>
                <c:formatCode>0.0000</c:formatCode>
                <c:ptCount val="54"/>
                <c:pt idx="0">
                  <c:v>1.7717407352724052E-2</c:v>
                </c:pt>
                <c:pt idx="1">
                  <c:v>1.892418666298807E-2</c:v>
                </c:pt>
                <c:pt idx="2">
                  <c:v>1.9804696867461492E-2</c:v>
                </c:pt>
                <c:pt idx="3">
                  <c:v>2.0630992916828614E-2</c:v>
                </c:pt>
                <c:pt idx="4">
                  <c:v>2.1430484753739126E-2</c:v>
                </c:pt>
                <c:pt idx="5">
                  <c:v>2.2210337378096259E-2</c:v>
                </c:pt>
                <c:pt idx="6">
                  <c:v>2.2966537229448306E-2</c:v>
                </c:pt>
                <c:pt idx="7">
                  <c:v>2.3707701503272154E-2</c:v>
                </c:pt>
                <c:pt idx="8">
                  <c:v>2.4432808137504636E-2</c:v>
                </c:pt>
                <c:pt idx="9">
                  <c:v>2.5144314970499564E-2</c:v>
                </c:pt>
                <c:pt idx="10">
                  <c:v>2.5836686504491634E-2</c:v>
                </c:pt>
                <c:pt idx="11">
                  <c:v>2.6514539195668159E-2</c:v>
                </c:pt>
                <c:pt idx="12">
                  <c:v>2.7184125143086688E-2</c:v>
                </c:pt>
                <c:pt idx="13">
                  <c:v>2.7853146890194962E-2</c:v>
                </c:pt>
                <c:pt idx="14">
                  <c:v>2.8535494291899211E-2</c:v>
                </c:pt>
                <c:pt idx="15">
                  <c:v>2.9195787934367418E-2</c:v>
                </c:pt>
                <c:pt idx="16">
                  <c:v>2.9758613716188615E-2</c:v>
                </c:pt>
                <c:pt idx="17">
                  <c:v>3.0197015866507103E-2</c:v>
                </c:pt>
                <c:pt idx="18">
                  <c:v>3.0535815845884863E-2</c:v>
                </c:pt>
                <c:pt idx="19">
                  <c:v>3.0801726895907929E-2</c:v>
                </c:pt>
                <c:pt idx="20">
                  <c:v>3.1023669101821489E-2</c:v>
                </c:pt>
                <c:pt idx="21">
                  <c:v>3.1221568807313936E-2</c:v>
                </c:pt>
                <c:pt idx="22">
                  <c:v>3.1410203901419874E-2</c:v>
                </c:pt>
                <c:pt idx="23">
                  <c:v>3.1598969099515421E-2</c:v>
                </c:pt>
                <c:pt idx="24">
                  <c:v>3.1791416644091935E-2</c:v>
                </c:pt>
                <c:pt idx="25">
                  <c:v>3.1992320827021192E-2</c:v>
                </c:pt>
                <c:pt idx="26">
                  <c:v>3.2207530615152323E-2</c:v>
                </c:pt>
                <c:pt idx="27">
                  <c:v>3.2441139436216293E-2</c:v>
                </c:pt>
                <c:pt idx="28">
                  <c:v>3.2700768803626927E-2</c:v>
                </c:pt>
                <c:pt idx="29">
                  <c:v>3.3001569546122239E-2</c:v>
                </c:pt>
                <c:pt idx="30">
                  <c:v>3.3350193550837931E-2</c:v>
                </c:pt>
                <c:pt idx="31">
                  <c:v>3.3765007973679019E-2</c:v>
                </c:pt>
                <c:pt idx="32">
                  <c:v>3.427064007441951E-2</c:v>
                </c:pt>
                <c:pt idx="33">
                  <c:v>3.4860890104538182E-2</c:v>
                </c:pt>
                <c:pt idx="34">
                  <c:v>3.5517395391858005E-2</c:v>
                </c:pt>
                <c:pt idx="35">
                  <c:v>3.6193996079050571E-2</c:v>
                </c:pt>
                <c:pt idx="36">
                  <c:v>3.6876045713187047E-2</c:v>
                </c:pt>
                <c:pt idx="37">
                  <c:v>3.7553275630267828E-2</c:v>
                </c:pt>
                <c:pt idx="38">
                  <c:v>3.8222496790285304E-2</c:v>
                </c:pt>
                <c:pt idx="39">
                  <c:v>3.8881183210262564E-2</c:v>
                </c:pt>
                <c:pt idx="40">
                  <c:v>3.9522800898064099E-2</c:v>
                </c:pt>
                <c:pt idx="41">
                  <c:v>4.0149521378534898E-2</c:v>
                </c:pt>
                <c:pt idx="42">
                  <c:v>4.0777730876205738E-2</c:v>
                </c:pt>
                <c:pt idx="43">
                  <c:v>4.1419376457965222E-2</c:v>
                </c:pt>
                <c:pt idx="44">
                  <c:v>4.2090726685095357E-2</c:v>
                </c:pt>
                <c:pt idx="45">
                  <c:v>4.2806224518537793E-2</c:v>
                </c:pt>
                <c:pt idx="46">
                  <c:v>4.357605978285263E-2</c:v>
                </c:pt>
                <c:pt idx="47">
                  <c:v>4.4370448177061657E-2</c:v>
                </c:pt>
                <c:pt idx="48">
                  <c:v>4.5192316507982111E-2</c:v>
                </c:pt>
                <c:pt idx="49">
                  <c:v>4.6041355642780848E-2</c:v>
                </c:pt>
                <c:pt idx="50">
                  <c:v>4.6912873593599275E-2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112-6247-B773-91AD4576FE48}"/>
            </c:ext>
          </c:extLst>
        </c:ser>
        <c:ser>
          <c:idx val="16"/>
          <c:order val="5"/>
          <c:tx>
            <c:strRef>
              <c:f>Edulis!$AI$1</c:f>
              <c:strCache>
                <c:ptCount val="1"/>
                <c:pt idx="0">
                  <c:v>YEAR2005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FariyBank!$AJ$2:$AJ$44</c:f>
              <c:numCache>
                <c:formatCode>0.0000</c:formatCode>
                <c:ptCount val="43"/>
                <c:pt idx="0">
                  <c:v>1.7717407352724052E-2</c:v>
                </c:pt>
                <c:pt idx="1">
                  <c:v>1.8992235878263566E-2</c:v>
                </c:pt>
                <c:pt idx="2">
                  <c:v>1.9830232069582881E-2</c:v>
                </c:pt>
                <c:pt idx="3">
                  <c:v>2.0613865411910914E-2</c:v>
                </c:pt>
                <c:pt idx="4">
                  <c:v>2.1381853434794013E-2</c:v>
                </c:pt>
                <c:pt idx="5">
                  <c:v>2.2134689954688737E-2</c:v>
                </c:pt>
                <c:pt idx="6">
                  <c:v>2.2859291123713259E-2</c:v>
                </c:pt>
                <c:pt idx="7">
                  <c:v>2.3563392518690114E-2</c:v>
                </c:pt>
                <c:pt idx="8">
                  <c:v>2.4240068846409158E-2</c:v>
                </c:pt>
                <c:pt idx="9">
                  <c:v>2.4906384792010003E-2</c:v>
                </c:pt>
                <c:pt idx="10">
                  <c:v>2.5569564252958969E-2</c:v>
                </c:pt>
                <c:pt idx="11">
                  <c:v>2.6231046149770749E-2</c:v>
                </c:pt>
                <c:pt idx="12">
                  <c:v>2.6899256975076596E-2</c:v>
                </c:pt>
                <c:pt idx="13">
                  <c:v>2.7577837874805885E-2</c:v>
                </c:pt>
                <c:pt idx="14">
                  <c:v>2.8269751871662981E-2</c:v>
                </c:pt>
                <c:pt idx="15">
                  <c:v>2.8971938070552837E-2</c:v>
                </c:pt>
                <c:pt idx="16">
                  <c:v>2.9601677943178504E-2</c:v>
                </c:pt>
                <c:pt idx="17">
                  <c:v>3.0105034340942863E-2</c:v>
                </c:pt>
                <c:pt idx="18">
                  <c:v>3.0484896820187436E-2</c:v>
                </c:pt>
                <c:pt idx="19">
                  <c:v>3.0772641252733698E-2</c:v>
                </c:pt>
                <c:pt idx="20">
                  <c:v>3.1003732655770423E-2</c:v>
                </c:pt>
                <c:pt idx="21">
                  <c:v>3.1202543342542511E-2</c:v>
                </c:pt>
                <c:pt idx="22">
                  <c:v>3.1385985032793981E-2</c:v>
                </c:pt>
                <c:pt idx="23">
                  <c:v>3.1564802855648159E-2</c:v>
                </c:pt>
                <c:pt idx="24">
                  <c:v>3.1745072539076956E-2</c:v>
                </c:pt>
                <c:pt idx="25">
                  <c:v>3.1931734267357757E-2</c:v>
                </c:pt>
                <c:pt idx="26">
                  <c:v>3.2120599444705515E-2</c:v>
                </c:pt>
                <c:pt idx="27">
                  <c:v>3.2319969035556013E-2</c:v>
                </c:pt>
                <c:pt idx="28">
                  <c:v>3.2539032448209083E-2</c:v>
                </c:pt>
                <c:pt idx="29">
                  <c:v>3.278507646180992E-2</c:v>
                </c:pt>
                <c:pt idx="30">
                  <c:v>3.3068049541730288E-2</c:v>
                </c:pt>
                <c:pt idx="31">
                  <c:v>3.339444823122692E-2</c:v>
                </c:pt>
                <c:pt idx="32">
                  <c:v>3.3774190728588643E-2</c:v>
                </c:pt>
                <c:pt idx="33">
                  <c:v>3.4219111401235035E-2</c:v>
                </c:pt>
                <c:pt idx="34">
                  <c:v>3.4738011365978663E-2</c:v>
                </c:pt>
                <c:pt idx="35">
                  <c:v>3.5309224858767162E-2</c:v>
                </c:pt>
                <c:pt idx="36">
                  <c:v>3.5909709006030653E-2</c:v>
                </c:pt>
                <c:pt idx="37">
                  <c:v>3.6492169670029467E-2</c:v>
                </c:pt>
                <c:pt idx="38">
                  <c:v>3.7061253217367321E-2</c:v>
                </c:pt>
                <c:pt idx="39">
                  <c:v>3.7619818072098743E-2</c:v>
                </c:pt>
                <c:pt idx="40">
                  <c:v>3.8183932886038385E-2</c:v>
                </c:pt>
                <c:pt idx="41">
                  <c:v>3.8763142355098971E-2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112-6247-B773-91AD4576FE48}"/>
            </c:ext>
          </c:extLst>
        </c:ser>
        <c:ser>
          <c:idx val="17"/>
          <c:order val="6"/>
          <c:tx>
            <c:strRef>
              <c:f>Edulis!$E$60</c:f>
              <c:strCache>
                <c:ptCount val="1"/>
                <c:pt idx="0">
                  <c:v>YEAR2006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FariyBank!$F$61:$F$102</c:f>
              <c:numCache>
                <c:formatCode>0.0000</c:formatCode>
                <c:ptCount val="42"/>
                <c:pt idx="0">
                  <c:v>1.7717407352724052E-2</c:v>
                </c:pt>
                <c:pt idx="1">
                  <c:v>1.909552042361844E-2</c:v>
                </c:pt>
                <c:pt idx="2">
                  <c:v>2.0021042905897533E-2</c:v>
                </c:pt>
                <c:pt idx="3">
                  <c:v>2.0901780134558477E-2</c:v>
                </c:pt>
                <c:pt idx="4">
                  <c:v>2.1763444166000359E-2</c:v>
                </c:pt>
                <c:pt idx="5">
                  <c:v>2.2607121680064898E-2</c:v>
                </c:pt>
                <c:pt idx="6">
                  <c:v>2.3443783900611134E-2</c:v>
                </c:pt>
                <c:pt idx="7">
                  <c:v>2.4268455839915173E-2</c:v>
                </c:pt>
                <c:pt idx="8">
                  <c:v>2.5092862154860042E-2</c:v>
                </c:pt>
                <c:pt idx="9">
                  <c:v>2.5921652093952516E-2</c:v>
                </c:pt>
                <c:pt idx="10">
                  <c:v>2.675554123163966E-2</c:v>
                </c:pt>
                <c:pt idx="11">
                  <c:v>2.7587242600992393E-2</c:v>
                </c:pt>
                <c:pt idx="12">
                  <c:v>2.8409283454856726E-2</c:v>
                </c:pt>
                <c:pt idx="13">
                  <c:v>2.9238363275035276E-2</c:v>
                </c:pt>
                <c:pt idx="14">
                  <c:v>2.9954412678687734E-2</c:v>
                </c:pt>
                <c:pt idx="15">
                  <c:v>3.0494198959503498E-2</c:v>
                </c:pt>
                <c:pt idx="16">
                  <c:v>3.0883148759894622E-2</c:v>
                </c:pt>
                <c:pt idx="17">
                  <c:v>3.1170662416526926E-2</c:v>
                </c:pt>
                <c:pt idx="18">
                  <c:v>3.1404504930691052E-2</c:v>
                </c:pt>
                <c:pt idx="19">
                  <c:v>3.1615481662948475E-2</c:v>
                </c:pt>
                <c:pt idx="20">
                  <c:v>3.1819345853814712E-2</c:v>
                </c:pt>
                <c:pt idx="21">
                  <c:v>3.2022798752513279E-2</c:v>
                </c:pt>
                <c:pt idx="22">
                  <c:v>3.2228288439133009E-2</c:v>
                </c:pt>
                <c:pt idx="23">
                  <c:v>3.2440651577907084E-2</c:v>
                </c:pt>
                <c:pt idx="24">
                  <c:v>3.2660615272591696E-2</c:v>
                </c:pt>
                <c:pt idx="25">
                  <c:v>3.2888886286823044E-2</c:v>
                </c:pt>
                <c:pt idx="26">
                  <c:v>3.3128692940273173E-2</c:v>
                </c:pt>
                <c:pt idx="27">
                  <c:v>3.3384934564793925E-2</c:v>
                </c:pt>
                <c:pt idx="28">
                  <c:v>3.3658777121265311E-2</c:v>
                </c:pt>
                <c:pt idx="29">
                  <c:v>3.3956252238515304E-2</c:v>
                </c:pt>
                <c:pt idx="30">
                  <c:v>3.4291294031347654E-2</c:v>
                </c:pt>
                <c:pt idx="31">
                  <c:v>3.4674329050701724E-2</c:v>
                </c:pt>
                <c:pt idx="32">
                  <c:v>3.5072501188908117E-2</c:v>
                </c:pt>
                <c:pt idx="33">
                  <c:v>3.5481366916483036E-2</c:v>
                </c:pt>
                <c:pt idx="34">
                  <c:v>3.5884673023676553E-2</c:v>
                </c:pt>
                <c:pt idx="35">
                  <c:v>3.628213391605991E-2</c:v>
                </c:pt>
                <c:pt idx="36">
                  <c:v>3.6672854879387609E-2</c:v>
                </c:pt>
                <c:pt idx="37">
                  <c:v>3.7062907886120315E-2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112-6247-B773-91AD4576FE48}"/>
            </c:ext>
          </c:extLst>
        </c:ser>
        <c:ser>
          <c:idx val="18"/>
          <c:order val="7"/>
          <c:tx>
            <c:strRef>
              <c:f>Edulis!$K$60</c:f>
              <c:strCache>
                <c:ptCount val="1"/>
                <c:pt idx="0">
                  <c:v>YEAR2007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Edulis!$G$61:$G$137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</c:numCache>
            </c:numRef>
          </c:xVal>
          <c:yVal>
            <c:numRef>
              <c:f>FariyBank!$L$61:$L$137</c:f>
              <c:numCache>
                <c:formatCode>0.0000</c:formatCode>
                <c:ptCount val="77"/>
                <c:pt idx="0">
                  <c:v>1.7717407352724052E-2</c:v>
                </c:pt>
                <c:pt idx="1">
                  <c:v>1.8852565179219412E-2</c:v>
                </c:pt>
                <c:pt idx="2">
                  <c:v>1.9792762350641566E-2</c:v>
                </c:pt>
                <c:pt idx="3">
                  <c:v>2.0689436574519222E-2</c:v>
                </c:pt>
                <c:pt idx="4">
                  <c:v>2.1585502150549409E-2</c:v>
                </c:pt>
                <c:pt idx="5">
                  <c:v>2.2500454625290749E-2</c:v>
                </c:pt>
                <c:pt idx="6">
                  <c:v>2.3415395811023868E-2</c:v>
                </c:pt>
                <c:pt idx="7">
                  <c:v>2.4331384957059891E-2</c:v>
                </c:pt>
                <c:pt idx="8">
                  <c:v>2.5242487212046475E-2</c:v>
                </c:pt>
                <c:pt idx="9">
                  <c:v>2.6143718047147903E-2</c:v>
                </c:pt>
                <c:pt idx="10">
                  <c:v>2.7024700262762637E-2</c:v>
                </c:pt>
                <c:pt idx="11">
                  <c:v>2.7888313112456719E-2</c:v>
                </c:pt>
                <c:pt idx="12">
                  <c:v>2.8752007993391584E-2</c:v>
                </c:pt>
                <c:pt idx="13">
                  <c:v>2.956670108703334E-2</c:v>
                </c:pt>
                <c:pt idx="14">
                  <c:v>3.0234349355043343E-2</c:v>
                </c:pt>
                <c:pt idx="15">
                  <c:v>3.0745102629078255E-2</c:v>
                </c:pt>
                <c:pt idx="16">
                  <c:v>3.1130558795566546E-2</c:v>
                </c:pt>
                <c:pt idx="17">
                  <c:v>3.1435139235928618E-2</c:v>
                </c:pt>
                <c:pt idx="18">
                  <c:v>3.1697686078595161E-2</c:v>
                </c:pt>
                <c:pt idx="19">
                  <c:v>3.1943486573509192E-2</c:v>
                </c:pt>
                <c:pt idx="20">
                  <c:v>3.2188637897104883E-2</c:v>
                </c:pt>
                <c:pt idx="21">
                  <c:v>3.2441024965675143E-2</c:v>
                </c:pt>
                <c:pt idx="22">
                  <c:v>3.2713979929646426E-2</c:v>
                </c:pt>
                <c:pt idx="23">
                  <c:v>3.3018088066912914E-2</c:v>
                </c:pt>
                <c:pt idx="24">
                  <c:v>3.3363891430252778E-2</c:v>
                </c:pt>
                <c:pt idx="25">
                  <c:v>3.3760885222407541E-2</c:v>
                </c:pt>
                <c:pt idx="26">
                  <c:v>3.4218334605570409E-2</c:v>
                </c:pt>
                <c:pt idx="27">
                  <c:v>3.4755217454478321E-2</c:v>
                </c:pt>
                <c:pt idx="28">
                  <c:v>3.538389518178077E-2</c:v>
                </c:pt>
                <c:pt idx="29">
                  <c:v>3.608934611628134E-2</c:v>
                </c:pt>
                <c:pt idx="30">
                  <c:v>3.6838285107079691E-2</c:v>
                </c:pt>
                <c:pt idx="31">
                  <c:v>3.7614037074915604E-2</c:v>
                </c:pt>
                <c:pt idx="32">
                  <c:v>3.8411764697438192E-2</c:v>
                </c:pt>
                <c:pt idx="33">
                  <c:v>3.9230255996388887E-2</c:v>
                </c:pt>
                <c:pt idx="34">
                  <c:v>4.0062103305215598E-2</c:v>
                </c:pt>
                <c:pt idx="35">
                  <c:v>4.0907719315263047E-2</c:v>
                </c:pt>
                <c:pt idx="36">
                  <c:v>4.1767857993483017E-2</c:v>
                </c:pt>
                <c:pt idx="37">
                  <c:v>4.2644919917138736E-2</c:v>
                </c:pt>
                <c:pt idx="38">
                  <c:v>4.3546015073988836E-2</c:v>
                </c:pt>
                <c:pt idx="39">
                  <c:v>4.4474969620309751E-2</c:v>
                </c:pt>
                <c:pt idx="40">
                  <c:v>4.5434203615951192E-2</c:v>
                </c:pt>
                <c:pt idx="41">
                  <c:v>4.642469805462511E-2</c:v>
                </c:pt>
                <c:pt idx="42">
                  <c:v>4.7440774880875496E-2</c:v>
                </c:pt>
                <c:pt idx="43">
                  <c:v>4.8488580883804248E-2</c:v>
                </c:pt>
                <c:pt idx="44">
                  <c:v>4.9577573754936016E-2</c:v>
                </c:pt>
                <c:pt idx="45">
                  <c:v>5.0714700776362483E-2</c:v>
                </c:pt>
                <c:pt idx="46">
                  <c:v>5.1913907180451649E-2</c:v>
                </c:pt>
                <c:pt idx="47">
                  <c:v>5.3167628708227763E-2</c:v>
                </c:pt>
                <c:pt idx="48">
                  <c:v>5.4475842325251857E-2</c:v>
                </c:pt>
                <c:pt idx="49">
                  <c:v>5.5819873945435923E-2</c:v>
                </c:pt>
                <c:pt idx="50">
                  <c:v>5.7215258608892483E-2</c:v>
                </c:pt>
                <c:pt idx="51">
                  <c:v>5.8660121390443833E-2</c:v>
                </c:pt>
                <c:pt idx="52">
                  <c:v>6.0145363477064215E-2</c:v>
                </c:pt>
                <c:pt idx="53">
                  <c:v>6.1673719693870407E-2</c:v>
                </c:pt>
                <c:pt idx="54">
                  <c:v>6.3239403912039568E-2</c:v>
                </c:pt>
                <c:pt idx="55">
                  <c:v>6.4835486881703736E-2</c:v>
                </c:pt>
                <c:pt idx="56">
                  <c:v>6.6469399825274958E-2</c:v>
                </c:pt>
                <c:pt idx="57">
                  <c:v>6.8152914923188507E-2</c:v>
                </c:pt>
                <c:pt idx="58">
                  <c:v>6.9885155588682246E-2</c:v>
                </c:pt>
                <c:pt idx="59">
                  <c:v>7.1661509600246726E-2</c:v>
                </c:pt>
                <c:pt idx="60">
                  <c:v>7.346625405413397E-2</c:v>
                </c:pt>
                <c:pt idx="61">
                  <c:v>7.5250129716258024E-2</c:v>
                </c:pt>
                <c:pt idx="62">
                  <c:v>7.700454932119008E-2</c:v>
                </c:pt>
                <c:pt idx="63">
                  <c:v>7.8752403382913949E-2</c:v>
                </c:pt>
                <c:pt idx="64">
                  <c:v>8.0495636498789519E-2</c:v>
                </c:pt>
                <c:pt idx="65">
                  <c:v>8.2234044610130938E-2</c:v>
                </c:pt>
                <c:pt idx="66">
                  <c:v>8.3968140243496039E-2</c:v>
                </c:pt>
                <c:pt idx="67">
                  <c:v>8.5717208486183416E-2</c:v>
                </c:pt>
                <c:pt idx="68">
                  <c:v>8.7511305644034879E-2</c:v>
                </c:pt>
                <c:pt idx="69">
                  <c:v>8.9416337239818386E-2</c:v>
                </c:pt>
                <c:pt idx="70">
                  <c:v>9.1418913519834333E-2</c:v>
                </c:pt>
                <c:pt idx="71">
                  <c:v>9.3543611663934087E-2</c:v>
                </c:pt>
                <c:pt idx="72">
                  <c:v>9.574904336556489E-2</c:v>
                </c:pt>
                <c:pt idx="73">
                  <c:v>9.8033991514942714E-2</c:v>
                </c:pt>
                <c:pt idx="74">
                  <c:v>0.1003908213649376</c:v>
                </c:pt>
                <c:pt idx="75">
                  <c:v>0.10279779838858417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112-6247-B773-91AD4576FE48}"/>
            </c:ext>
          </c:extLst>
        </c:ser>
        <c:ser>
          <c:idx val="19"/>
          <c:order val="8"/>
          <c:tx>
            <c:strRef>
              <c:f>Edulis!$Q$60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FariyBank!$R$61:$R$120</c:f>
              <c:numCache>
                <c:formatCode>0.0000</c:formatCode>
                <c:ptCount val="60"/>
                <c:pt idx="0">
                  <c:v>1.7717407352724052E-2</c:v>
                </c:pt>
                <c:pt idx="1">
                  <c:v>1.8933628236205643E-2</c:v>
                </c:pt>
                <c:pt idx="2">
                  <c:v>1.992652704130321E-2</c:v>
                </c:pt>
                <c:pt idx="3">
                  <c:v>2.087704473651961E-2</c:v>
                </c:pt>
                <c:pt idx="4">
                  <c:v>2.1812367920716707E-2</c:v>
                </c:pt>
                <c:pt idx="5">
                  <c:v>2.2712881270186013E-2</c:v>
                </c:pt>
                <c:pt idx="6">
                  <c:v>2.3585813677453552E-2</c:v>
                </c:pt>
                <c:pt idx="7">
                  <c:v>2.4444089046872227E-2</c:v>
                </c:pt>
                <c:pt idx="8">
                  <c:v>2.5288921216777251E-2</c:v>
                </c:pt>
                <c:pt idx="9">
                  <c:v>2.6113779726936109E-2</c:v>
                </c:pt>
                <c:pt idx="10">
                  <c:v>2.6923649723638202E-2</c:v>
                </c:pt>
                <c:pt idx="11">
                  <c:v>2.7726049315834573E-2</c:v>
                </c:pt>
                <c:pt idx="12">
                  <c:v>2.8540573636491096E-2</c:v>
                </c:pt>
                <c:pt idx="13">
                  <c:v>2.9346677242337232E-2</c:v>
                </c:pt>
                <c:pt idx="14">
                  <c:v>3.0024383297939338E-2</c:v>
                </c:pt>
                <c:pt idx="15">
                  <c:v>3.0544905736494304E-2</c:v>
                </c:pt>
                <c:pt idx="16">
                  <c:v>3.0931530137532536E-2</c:v>
                </c:pt>
                <c:pt idx="17">
                  <c:v>3.1224081865332813E-2</c:v>
                </c:pt>
                <c:pt idx="18">
                  <c:v>3.1459464561451447E-2</c:v>
                </c:pt>
                <c:pt idx="19">
                  <c:v>3.166717829488034E-2</c:v>
                </c:pt>
                <c:pt idx="20">
                  <c:v>3.1867848557399957E-2</c:v>
                </c:pt>
                <c:pt idx="21">
                  <c:v>3.207507383800165E-2</c:v>
                </c:pt>
                <c:pt idx="22">
                  <c:v>3.2295871185022709E-2</c:v>
                </c:pt>
                <c:pt idx="23">
                  <c:v>3.2540185850662519E-2</c:v>
                </c:pt>
                <c:pt idx="24">
                  <c:v>3.2817184620990335E-2</c:v>
                </c:pt>
                <c:pt idx="25">
                  <c:v>3.3133120560964374E-2</c:v>
                </c:pt>
                <c:pt idx="26">
                  <c:v>3.3500150936096568E-2</c:v>
                </c:pt>
                <c:pt idx="27">
                  <c:v>3.3935172363093347E-2</c:v>
                </c:pt>
                <c:pt idx="28">
                  <c:v>3.4458217061385681E-2</c:v>
                </c:pt>
                <c:pt idx="29">
                  <c:v>3.5098360404594471E-2</c:v>
                </c:pt>
                <c:pt idx="30">
                  <c:v>3.5846872239341659E-2</c:v>
                </c:pt>
                <c:pt idx="31">
                  <c:v>3.666441181862435E-2</c:v>
                </c:pt>
                <c:pt idx="32">
                  <c:v>3.7542101003045912E-2</c:v>
                </c:pt>
                <c:pt idx="33">
                  <c:v>3.8454039937171065E-2</c:v>
                </c:pt>
                <c:pt idx="34">
                  <c:v>3.9392694691944209E-2</c:v>
                </c:pt>
                <c:pt idx="35">
                  <c:v>4.0355951771113993E-2</c:v>
                </c:pt>
                <c:pt idx="36">
                  <c:v>4.1341216101661728E-2</c:v>
                </c:pt>
                <c:pt idx="37">
                  <c:v>4.2346658274334315E-2</c:v>
                </c:pt>
                <c:pt idx="38">
                  <c:v>4.3380153619494759E-2</c:v>
                </c:pt>
                <c:pt idx="39">
                  <c:v>4.4435986593741386E-2</c:v>
                </c:pt>
                <c:pt idx="40">
                  <c:v>4.5513615503404069E-2</c:v>
                </c:pt>
                <c:pt idx="41">
                  <c:v>4.6622161867412068E-2</c:v>
                </c:pt>
                <c:pt idx="42">
                  <c:v>4.775081058053722E-2</c:v>
                </c:pt>
                <c:pt idx="43">
                  <c:v>4.8892442988896598E-2</c:v>
                </c:pt>
                <c:pt idx="44">
                  <c:v>5.0048738007832203E-2</c:v>
                </c:pt>
                <c:pt idx="45">
                  <c:v>5.1224309776759527E-2</c:v>
                </c:pt>
                <c:pt idx="46">
                  <c:v>5.2417913856922613E-2</c:v>
                </c:pt>
                <c:pt idx="47">
                  <c:v>5.3631083858382583E-2</c:v>
                </c:pt>
                <c:pt idx="48">
                  <c:v>5.4865557067599248E-2</c:v>
                </c:pt>
                <c:pt idx="49">
                  <c:v>5.6103401109671221E-2</c:v>
                </c:pt>
                <c:pt idx="50">
                  <c:v>5.7341788046873246E-2</c:v>
                </c:pt>
                <c:pt idx="51">
                  <c:v>5.8593970259721642E-2</c:v>
                </c:pt>
                <c:pt idx="52">
                  <c:v>5.9869167052652245E-2</c:v>
                </c:pt>
                <c:pt idx="53">
                  <c:v>6.1182168097648544E-2</c:v>
                </c:pt>
                <c:pt idx="54">
                  <c:v>6.2528484020058783E-2</c:v>
                </c:pt>
                <c:pt idx="55">
                  <c:v>6.3905131597613046E-2</c:v>
                </c:pt>
                <c:pt idx="56">
                  <c:v>6.5311848861532282E-2</c:v>
                </c:pt>
                <c:pt idx="57">
                  <c:v>6.6738215216406813E-2</c:v>
                </c:pt>
                <c:pt idx="58">
                  <c:v>6.8187269844816878E-2</c:v>
                </c:pt>
                <c:pt idx="59">
                  <c:v>6.965925687161012E-2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112-6247-B773-91AD4576FE48}"/>
            </c:ext>
          </c:extLst>
        </c:ser>
        <c:ser>
          <c:idx val="20"/>
          <c:order val="9"/>
          <c:tx>
            <c:strRef>
              <c:f>Edulis!$W$60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FariyBank!$X$61:$X$111</c:f>
              <c:numCache>
                <c:formatCode>0.0000</c:formatCode>
                <c:ptCount val="51"/>
                <c:pt idx="0">
                  <c:v>1.7717407352724052E-2</c:v>
                </c:pt>
                <c:pt idx="1">
                  <c:v>1.9000271575734334E-2</c:v>
                </c:pt>
                <c:pt idx="2">
                  <c:v>1.9887358807111576E-2</c:v>
                </c:pt>
                <c:pt idx="3">
                  <c:v>2.0696536467350608E-2</c:v>
                </c:pt>
                <c:pt idx="4">
                  <c:v>2.147962386540193E-2</c:v>
                </c:pt>
                <c:pt idx="5">
                  <c:v>2.223669224794908E-2</c:v>
                </c:pt>
                <c:pt idx="6">
                  <c:v>2.2967700763254665E-2</c:v>
                </c:pt>
                <c:pt idx="7">
                  <c:v>2.3672741247514492E-2</c:v>
                </c:pt>
                <c:pt idx="8">
                  <c:v>2.4372472307803723E-2</c:v>
                </c:pt>
                <c:pt idx="9">
                  <c:v>2.5063264630440712E-2</c:v>
                </c:pt>
                <c:pt idx="10">
                  <c:v>2.5742409967640566E-2</c:v>
                </c:pt>
                <c:pt idx="11">
                  <c:v>2.6418998580499127E-2</c:v>
                </c:pt>
                <c:pt idx="12">
                  <c:v>2.7097169946080142E-2</c:v>
                </c:pt>
                <c:pt idx="13">
                  <c:v>2.7784470618230504E-2</c:v>
                </c:pt>
                <c:pt idx="14">
                  <c:v>2.8473150293667791E-2</c:v>
                </c:pt>
                <c:pt idx="15">
                  <c:v>2.9155679239558613E-2</c:v>
                </c:pt>
                <c:pt idx="16">
                  <c:v>2.974480013295E-2</c:v>
                </c:pt>
                <c:pt idx="17">
                  <c:v>3.0209764843724077E-2</c:v>
                </c:pt>
                <c:pt idx="18">
                  <c:v>3.0568513436784999E-2</c:v>
                </c:pt>
                <c:pt idx="19">
                  <c:v>3.0851086875742392E-2</c:v>
                </c:pt>
                <c:pt idx="20">
                  <c:v>3.1084510026448069E-2</c:v>
                </c:pt>
                <c:pt idx="21">
                  <c:v>3.1291563140173104E-2</c:v>
                </c:pt>
                <c:pt idx="22">
                  <c:v>3.1485956218551069E-2</c:v>
                </c:pt>
                <c:pt idx="23">
                  <c:v>3.1679867017614813E-2</c:v>
                </c:pt>
                <c:pt idx="24">
                  <c:v>3.1881170905581666E-2</c:v>
                </c:pt>
                <c:pt idx="25">
                  <c:v>3.2098576035760315E-2</c:v>
                </c:pt>
                <c:pt idx="26">
                  <c:v>3.2337580266947108E-2</c:v>
                </c:pt>
                <c:pt idx="27">
                  <c:v>3.2605866598165695E-2</c:v>
                </c:pt>
                <c:pt idx="28">
                  <c:v>3.2915109397810095E-2</c:v>
                </c:pt>
                <c:pt idx="29">
                  <c:v>3.3276840250851321E-2</c:v>
                </c:pt>
                <c:pt idx="30">
                  <c:v>3.3704893439918469E-2</c:v>
                </c:pt>
                <c:pt idx="31">
                  <c:v>3.4218358208670585E-2</c:v>
                </c:pt>
                <c:pt idx="32">
                  <c:v>3.4837266542343058E-2</c:v>
                </c:pt>
                <c:pt idx="33">
                  <c:v>3.553468214061057E-2</c:v>
                </c:pt>
                <c:pt idx="34">
                  <c:v>3.6292603343469149E-2</c:v>
                </c:pt>
                <c:pt idx="35">
                  <c:v>3.7081287404732717E-2</c:v>
                </c:pt>
                <c:pt idx="36">
                  <c:v>3.7902034109242075E-2</c:v>
                </c:pt>
                <c:pt idx="37">
                  <c:v>3.8749024107101904E-2</c:v>
                </c:pt>
                <c:pt idx="38">
                  <c:v>3.9617589087833791E-2</c:v>
                </c:pt>
                <c:pt idx="39">
                  <c:v>4.0495200092162356E-2</c:v>
                </c:pt>
                <c:pt idx="40">
                  <c:v>4.1384409564696877E-2</c:v>
                </c:pt>
                <c:pt idx="41">
                  <c:v>4.2285351985382781E-2</c:v>
                </c:pt>
                <c:pt idx="42">
                  <c:v>4.3190394075462928E-2</c:v>
                </c:pt>
                <c:pt idx="43">
                  <c:v>4.4098743717882437E-2</c:v>
                </c:pt>
                <c:pt idx="44">
                  <c:v>4.5009426914831202E-2</c:v>
                </c:pt>
                <c:pt idx="45">
                  <c:v>4.5930522341304555E-2</c:v>
                </c:pt>
                <c:pt idx="46">
                  <c:v>4.6870834493722403E-2</c:v>
                </c:pt>
                <c:pt idx="47">
                  <c:v>4.7833769328621399E-2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112-6247-B773-91AD4576FE48}"/>
            </c:ext>
          </c:extLst>
        </c:ser>
        <c:ser>
          <c:idx val="10"/>
          <c:order val="10"/>
          <c:tx>
            <c:strRef>
              <c:f>Edulis!$AC$60</c:f>
              <c:strCache>
                <c:ptCount val="1"/>
                <c:pt idx="0">
                  <c:v>YEAR2010</c:v>
                </c:pt>
              </c:strCache>
            </c:strRef>
          </c:tx>
          <c:spPr>
            <a:ln w="2222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FariyBank!$AD$61:$AD$98</c:f>
              <c:numCache>
                <c:formatCode>0.0000</c:formatCode>
                <c:ptCount val="38"/>
                <c:pt idx="0">
                  <c:v>1.7717407352724052E-2</c:v>
                </c:pt>
                <c:pt idx="1">
                  <c:v>1.9029687185081828E-2</c:v>
                </c:pt>
                <c:pt idx="2">
                  <c:v>1.9902674086110683E-2</c:v>
                </c:pt>
                <c:pt idx="3">
                  <c:v>2.0702054349435849E-2</c:v>
                </c:pt>
                <c:pt idx="4">
                  <c:v>2.1483440627583578E-2</c:v>
                </c:pt>
                <c:pt idx="5">
                  <c:v>2.227552461016552E-2</c:v>
                </c:pt>
                <c:pt idx="6">
                  <c:v>2.3065868635924532E-2</c:v>
                </c:pt>
                <c:pt idx="7">
                  <c:v>2.3855822486142968E-2</c:v>
                </c:pt>
                <c:pt idx="8">
                  <c:v>2.464348206313436E-2</c:v>
                </c:pt>
                <c:pt idx="9">
                  <c:v>2.5432147012249454E-2</c:v>
                </c:pt>
                <c:pt idx="10">
                  <c:v>2.6210541691751476E-2</c:v>
                </c:pt>
                <c:pt idx="11">
                  <c:v>2.6993787253361882E-2</c:v>
                </c:pt>
                <c:pt idx="12">
                  <c:v>2.7778145891416691E-2</c:v>
                </c:pt>
                <c:pt idx="13">
                  <c:v>2.8556028996011135E-2</c:v>
                </c:pt>
                <c:pt idx="14">
                  <c:v>2.9324266370544968E-2</c:v>
                </c:pt>
                <c:pt idx="15">
                  <c:v>2.9956346521894484E-2</c:v>
                </c:pt>
                <c:pt idx="16">
                  <c:v>3.0431600239219654E-2</c:v>
                </c:pt>
                <c:pt idx="17">
                  <c:v>3.0780118104841696E-2</c:v>
                </c:pt>
                <c:pt idx="18">
                  <c:v>3.1044662568482709E-2</c:v>
                </c:pt>
                <c:pt idx="19">
                  <c:v>3.1262388213808188E-2</c:v>
                </c:pt>
                <c:pt idx="20">
                  <c:v>3.1453128771010391E-2</c:v>
                </c:pt>
                <c:pt idx="21">
                  <c:v>3.1630571840471938E-2</c:v>
                </c:pt>
                <c:pt idx="22">
                  <c:v>3.1805044451583324E-2</c:v>
                </c:pt>
                <c:pt idx="23">
                  <c:v>3.1982035550648859E-2</c:v>
                </c:pt>
                <c:pt idx="24">
                  <c:v>3.2167498893068455E-2</c:v>
                </c:pt>
                <c:pt idx="25">
                  <c:v>3.2364223909471551E-2</c:v>
                </c:pt>
                <c:pt idx="26">
                  <c:v>3.2578281635525883E-2</c:v>
                </c:pt>
                <c:pt idx="27">
                  <c:v>3.2814680338845624E-2</c:v>
                </c:pt>
                <c:pt idx="28">
                  <c:v>3.308132292969572E-2</c:v>
                </c:pt>
                <c:pt idx="29">
                  <c:v>3.3382645484637263E-2</c:v>
                </c:pt>
                <c:pt idx="30">
                  <c:v>3.3723724478920802E-2</c:v>
                </c:pt>
                <c:pt idx="31">
                  <c:v>3.4118979465938219E-2</c:v>
                </c:pt>
                <c:pt idx="32">
                  <c:v>3.4583993313082852E-2</c:v>
                </c:pt>
                <c:pt idx="33">
                  <c:v>3.5117918868422582E-2</c:v>
                </c:pt>
                <c:pt idx="34">
                  <c:v>3.5708507810912588E-2</c:v>
                </c:pt>
                <c:pt idx="35">
                  <c:v>3.6329892707414352E-2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112-6247-B773-91AD4576F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07920"/>
        <c:axId val="1835089344"/>
      </c:scatterChart>
      <c:valAx>
        <c:axId val="14837079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835089344"/>
        <c:crosses val="autoZero"/>
        <c:crossBetween val="midCat"/>
      </c:valAx>
      <c:valAx>
        <c:axId val="1835089344"/>
        <c:scaling>
          <c:orientation val="minMax"/>
          <c:max val="7.5000000000000011E-2"/>
          <c:min val="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Length</a:t>
                </a:r>
                <a:r>
                  <a:rPr lang="en-GB" b="1"/>
                  <a:t> estimation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83707920"/>
        <c:crosses val="autoZero"/>
        <c:crossBetween val="midCat"/>
        <c:majorUnit val="5.000000000000001E-3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Energy density estimation by asj DEB model at NobelWind from 2000-2010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11"/>
          <c:order val="0"/>
          <c:tx>
            <c:strRef>
              <c:f>Edulis!$E$1</c:f>
              <c:strCache>
                <c:ptCount val="1"/>
                <c:pt idx="0">
                  <c:v>YEAR2000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NobelWind!$E$2:$E$50</c:f>
              <c:numCache>
                <c:formatCode>0.000</c:formatCode>
                <c:ptCount val="49"/>
                <c:pt idx="0">
                  <c:v>1</c:v>
                </c:pt>
                <c:pt idx="1">
                  <c:v>0.70012437419946993</c:v>
                </c:pt>
                <c:pt idx="2">
                  <c:v>0.64191541106593908</c:v>
                </c:pt>
                <c:pt idx="3">
                  <c:v>0.6291305003214579</c:v>
                </c:pt>
                <c:pt idx="4">
                  <c:v>0.62568553715432229</c:v>
                </c:pt>
                <c:pt idx="5">
                  <c:v>0.62493517885686634</c:v>
                </c:pt>
                <c:pt idx="6">
                  <c:v>0.62516967537572621</c:v>
                </c:pt>
                <c:pt idx="7">
                  <c:v>0.62541324083665517</c:v>
                </c:pt>
                <c:pt idx="8">
                  <c:v>0.61830578824664584</c:v>
                </c:pt>
                <c:pt idx="9">
                  <c:v>0.61341246587980847</c:v>
                </c:pt>
                <c:pt idx="10">
                  <c:v>0.61268141456851022</c:v>
                </c:pt>
                <c:pt idx="11">
                  <c:v>0.60852293086136966</c:v>
                </c:pt>
                <c:pt idx="12">
                  <c:v>0.607323464050745</c:v>
                </c:pt>
                <c:pt idx="13">
                  <c:v>0.53624048419236159</c:v>
                </c:pt>
                <c:pt idx="14">
                  <c:v>0.41784468655419005</c:v>
                </c:pt>
                <c:pt idx="15">
                  <c:v>0.30722920347652849</c:v>
                </c:pt>
                <c:pt idx="16">
                  <c:v>0.2272248643079908</c:v>
                </c:pt>
                <c:pt idx="17">
                  <c:v>0.17991998886420618</c:v>
                </c:pt>
                <c:pt idx="18">
                  <c:v>0.15577976217703654</c:v>
                </c:pt>
                <c:pt idx="19">
                  <c:v>0.14784135343539778</c:v>
                </c:pt>
                <c:pt idx="20">
                  <c:v>0.15053272258155137</c:v>
                </c:pt>
                <c:pt idx="21">
                  <c:v>0.16179160154397126</c:v>
                </c:pt>
                <c:pt idx="22">
                  <c:v>0.18037775897485855</c:v>
                </c:pt>
                <c:pt idx="23">
                  <c:v>0.21140219453649084</c:v>
                </c:pt>
                <c:pt idx="24">
                  <c:v>0.25070182156684967</c:v>
                </c:pt>
                <c:pt idx="25">
                  <c:v>0.30511525651135346</c:v>
                </c:pt>
                <c:pt idx="26">
                  <c:v>0.3740200140750351</c:v>
                </c:pt>
                <c:pt idx="27">
                  <c:v>0.46314944638648836</c:v>
                </c:pt>
                <c:pt idx="28">
                  <c:v>0.5170526702962096</c:v>
                </c:pt>
                <c:pt idx="29">
                  <c:v>0.54573622339252459</c:v>
                </c:pt>
                <c:pt idx="30">
                  <c:v>0.56186927740968151</c:v>
                </c:pt>
                <c:pt idx="31">
                  <c:v>0.57132939118877901</c:v>
                </c:pt>
                <c:pt idx="32">
                  <c:v>0.57557647822937807</c:v>
                </c:pt>
                <c:pt idx="33">
                  <c:v>0.57759735319604744</c:v>
                </c:pt>
                <c:pt idx="34">
                  <c:v>0.57504512528023133</c:v>
                </c:pt>
                <c:pt idx="35">
                  <c:v>0.57456572246738691</c:v>
                </c:pt>
                <c:pt idx="36">
                  <c:v>0.57668458233369924</c:v>
                </c:pt>
                <c:pt idx="37">
                  <c:v>0.57962765762669533</c:v>
                </c:pt>
                <c:pt idx="38">
                  <c:v>0.58086727234953539</c:v>
                </c:pt>
                <c:pt idx="39">
                  <c:v>0.58178945534631066</c:v>
                </c:pt>
                <c:pt idx="40">
                  <c:v>0.58144179677604912</c:v>
                </c:pt>
                <c:pt idx="41">
                  <c:v>0.58047223707495976</c:v>
                </c:pt>
                <c:pt idx="42">
                  <c:v>0.58113664051579195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67-E54C-9E78-04CC5970C18A}"/>
            </c:ext>
          </c:extLst>
        </c:ser>
        <c:ser>
          <c:idx val="12"/>
          <c:order val="1"/>
          <c:tx>
            <c:strRef>
              <c:f>Edulis!$K$1</c:f>
              <c:strCache>
                <c:ptCount val="1"/>
                <c:pt idx="0">
                  <c:v>YEAR2001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NobelWind!$K$2:$K$49</c:f>
              <c:numCache>
                <c:formatCode>0.000</c:formatCode>
                <c:ptCount val="48"/>
                <c:pt idx="0">
                  <c:v>1</c:v>
                </c:pt>
                <c:pt idx="1">
                  <c:v>0.73607743951227333</c:v>
                </c:pt>
                <c:pt idx="2">
                  <c:v>0.68218006005733489</c:v>
                </c:pt>
                <c:pt idx="3">
                  <c:v>0.66740436547919235</c:v>
                </c:pt>
                <c:pt idx="4">
                  <c:v>0.66095529835449507</c:v>
                </c:pt>
                <c:pt idx="5">
                  <c:v>0.65808695269449102</c:v>
                </c:pt>
                <c:pt idx="6">
                  <c:v>0.65507571077913296</c:v>
                </c:pt>
                <c:pt idx="7">
                  <c:v>0.64714436285286203</c:v>
                </c:pt>
                <c:pt idx="8">
                  <c:v>0.6443960290771843</c:v>
                </c:pt>
                <c:pt idx="9">
                  <c:v>0.64543394861968073</c:v>
                </c:pt>
                <c:pt idx="10">
                  <c:v>0.64620720051979341</c:v>
                </c:pt>
                <c:pt idx="11">
                  <c:v>0.6513172022236271</c:v>
                </c:pt>
                <c:pt idx="12">
                  <c:v>0.58791695485502182</c:v>
                </c:pt>
                <c:pt idx="13">
                  <c:v>0.44240078579861841</c:v>
                </c:pt>
                <c:pt idx="14">
                  <c:v>0.30965619633246333</c:v>
                </c:pt>
                <c:pt idx="15">
                  <c:v>0.22397102590640505</c:v>
                </c:pt>
                <c:pt idx="16">
                  <c:v>0.18130773858111388</c:v>
                </c:pt>
                <c:pt idx="17">
                  <c:v>0.16687272361057925</c:v>
                </c:pt>
                <c:pt idx="18">
                  <c:v>0.1704257437588661</c:v>
                </c:pt>
                <c:pt idx="19">
                  <c:v>0.18509265629651681</c:v>
                </c:pt>
                <c:pt idx="20">
                  <c:v>0.20906396098764457</c:v>
                </c:pt>
                <c:pt idx="21">
                  <c:v>0.24333389447139142</c:v>
                </c:pt>
                <c:pt idx="22">
                  <c:v>0.29244246890304831</c:v>
                </c:pt>
                <c:pt idx="23">
                  <c:v>0.35898817630937285</c:v>
                </c:pt>
                <c:pt idx="24">
                  <c:v>0.45109992573852908</c:v>
                </c:pt>
                <c:pt idx="25">
                  <c:v>0.52365446090559398</c:v>
                </c:pt>
                <c:pt idx="26">
                  <c:v>0.56056013260934867</c:v>
                </c:pt>
                <c:pt idx="27">
                  <c:v>0.57778048988988873</c:v>
                </c:pt>
                <c:pt idx="28">
                  <c:v>0.58666543422422956</c:v>
                </c:pt>
                <c:pt idx="29">
                  <c:v>0.59297105535787609</c:v>
                </c:pt>
                <c:pt idx="30">
                  <c:v>0.59603580942974288</c:v>
                </c:pt>
                <c:pt idx="31">
                  <c:v>0.59368321763066867</c:v>
                </c:pt>
                <c:pt idx="32">
                  <c:v>0.59188224326843442</c:v>
                </c:pt>
                <c:pt idx="33">
                  <c:v>0.58773352460124195</c:v>
                </c:pt>
                <c:pt idx="34">
                  <c:v>0.58445281557736584</c:v>
                </c:pt>
                <c:pt idx="35">
                  <c:v>0.57807161281001562</c:v>
                </c:pt>
                <c:pt idx="36">
                  <c:v>0.56797878571472038</c:v>
                </c:pt>
                <c:pt idx="37">
                  <c:v>0.5584472401580558</c:v>
                </c:pt>
                <c:pt idx="38">
                  <c:v>0.55638576181347443</c:v>
                </c:pt>
                <c:pt idx="39">
                  <c:v>0.55961521681902426</c:v>
                </c:pt>
                <c:pt idx="40">
                  <c:v>0.56405493112175431</c:v>
                </c:pt>
                <c:pt idx="41">
                  <c:v>0.56931335766910907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67-E54C-9E78-04CC5970C18A}"/>
            </c:ext>
          </c:extLst>
        </c:ser>
        <c:ser>
          <c:idx val="13"/>
          <c:order val="2"/>
          <c:tx>
            <c:strRef>
              <c:f>Edulis!$Q$1</c:f>
              <c:strCache>
                <c:ptCount val="1"/>
                <c:pt idx="0">
                  <c:v>YEAR2002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NobelWind!$Q$2:$Q$58</c:f>
              <c:numCache>
                <c:formatCode>0.000</c:formatCode>
                <c:ptCount val="57"/>
                <c:pt idx="0">
                  <c:v>1</c:v>
                </c:pt>
                <c:pt idx="1">
                  <c:v>0.7084371218379979</c:v>
                </c:pt>
                <c:pt idx="2">
                  <c:v>0.6436777071719616</c:v>
                </c:pt>
                <c:pt idx="3">
                  <c:v>0.62747305703780842</c:v>
                </c:pt>
                <c:pt idx="4">
                  <c:v>0.62922720023283574</c:v>
                </c:pt>
                <c:pt idx="5">
                  <c:v>0.63370069557885433</c:v>
                </c:pt>
                <c:pt idx="6">
                  <c:v>0.63333035619356604</c:v>
                </c:pt>
                <c:pt idx="7">
                  <c:v>0.63028062286300535</c:v>
                </c:pt>
                <c:pt idx="8">
                  <c:v>0.62498609145758577</c:v>
                </c:pt>
                <c:pt idx="9">
                  <c:v>0.61970935902288515</c:v>
                </c:pt>
                <c:pt idx="10">
                  <c:v>0.61359300685341445</c:v>
                </c:pt>
                <c:pt idx="11">
                  <c:v>0.61018932167980977</c:v>
                </c:pt>
                <c:pt idx="12">
                  <c:v>0.61113712037054713</c:v>
                </c:pt>
                <c:pt idx="13">
                  <c:v>0.54450771635965034</c:v>
                </c:pt>
                <c:pt idx="14">
                  <c:v>0.42619981998030787</c:v>
                </c:pt>
                <c:pt idx="15">
                  <c:v>0.31444192622159006</c:v>
                </c:pt>
                <c:pt idx="16">
                  <c:v>0.23376169390342572</c:v>
                </c:pt>
                <c:pt idx="17">
                  <c:v>0.18510237830742438</c:v>
                </c:pt>
                <c:pt idx="18">
                  <c:v>0.16024441453846205</c:v>
                </c:pt>
                <c:pt idx="19">
                  <c:v>0.1511740646813291</c:v>
                </c:pt>
                <c:pt idx="20">
                  <c:v>0.15423111078142032</c:v>
                </c:pt>
                <c:pt idx="21">
                  <c:v>0.16654814081022015</c:v>
                </c:pt>
                <c:pt idx="22">
                  <c:v>0.18688107388373873</c:v>
                </c:pt>
                <c:pt idx="23">
                  <c:v>0.21652793504988704</c:v>
                </c:pt>
                <c:pt idx="24">
                  <c:v>0.25798035453675144</c:v>
                </c:pt>
                <c:pt idx="25">
                  <c:v>0.31544420367870796</c:v>
                </c:pt>
                <c:pt idx="26">
                  <c:v>0.39202591327662989</c:v>
                </c:pt>
                <c:pt idx="27">
                  <c:v>0.5011058221293947</c:v>
                </c:pt>
                <c:pt idx="28">
                  <c:v>0.56730252393039915</c:v>
                </c:pt>
                <c:pt idx="29">
                  <c:v>0.59936010085311064</c:v>
                </c:pt>
                <c:pt idx="30">
                  <c:v>0.61615167342395161</c:v>
                </c:pt>
                <c:pt idx="31">
                  <c:v>0.62444104705649539</c:v>
                </c:pt>
                <c:pt idx="32">
                  <c:v>0.62881270898962049</c:v>
                </c:pt>
                <c:pt idx="33">
                  <c:v>0.63052891621935081</c:v>
                </c:pt>
                <c:pt idx="34">
                  <c:v>0.63455580588752125</c:v>
                </c:pt>
                <c:pt idx="35">
                  <c:v>0.63934396314317476</c:v>
                </c:pt>
                <c:pt idx="36">
                  <c:v>0.64520774506958101</c:v>
                </c:pt>
                <c:pt idx="37">
                  <c:v>0.64521915480151104</c:v>
                </c:pt>
                <c:pt idx="38">
                  <c:v>0.64054814800692883</c:v>
                </c:pt>
                <c:pt idx="39">
                  <c:v>0.63514731710802885</c:v>
                </c:pt>
                <c:pt idx="40">
                  <c:v>0.63118433510952621</c:v>
                </c:pt>
                <c:pt idx="41">
                  <c:v>0.62936388578010671</c:v>
                </c:pt>
                <c:pt idx="42">
                  <c:v>0.63055796805564301</c:v>
                </c:pt>
                <c:pt idx="43">
                  <c:v>0.6324303310799978</c:v>
                </c:pt>
                <c:pt idx="44">
                  <c:v>0.6354352195876749</c:v>
                </c:pt>
                <c:pt idx="45">
                  <c:v>0.63950587352605381</c:v>
                </c:pt>
                <c:pt idx="46">
                  <c:v>0.64335258256729144</c:v>
                </c:pt>
                <c:pt idx="47">
                  <c:v>0.64373819335061533</c:v>
                </c:pt>
                <c:pt idx="48">
                  <c:v>0.64023351490670433</c:v>
                </c:pt>
                <c:pt idx="49">
                  <c:v>0.63581214280149212</c:v>
                </c:pt>
                <c:pt idx="50">
                  <c:v>0.63246689204757278</c:v>
                </c:pt>
                <c:pt idx="51">
                  <c:v>0.62905071995897599</c:v>
                </c:pt>
                <c:pt idx="52">
                  <c:v>0.62604952721635276</c:v>
                </c:pt>
                <c:pt idx="53">
                  <c:v>0.62492010983227764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567-E54C-9E78-04CC5970C18A}"/>
            </c:ext>
          </c:extLst>
        </c:ser>
        <c:ser>
          <c:idx val="14"/>
          <c:order val="3"/>
          <c:tx>
            <c:strRef>
              <c:f>Edulis!$W$1</c:f>
              <c:strCache>
                <c:ptCount val="1"/>
                <c:pt idx="0">
                  <c:v>YEAR2003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NobelWind!$W$2:$W$52</c:f>
              <c:numCache>
                <c:formatCode>0.000</c:formatCode>
                <c:ptCount val="51"/>
                <c:pt idx="0">
                  <c:v>1</c:v>
                </c:pt>
                <c:pt idx="1">
                  <c:v>0.72985776234985966</c:v>
                </c:pt>
                <c:pt idx="2">
                  <c:v>0.69005220470722139</c:v>
                </c:pt>
                <c:pt idx="3">
                  <c:v>0.67775968194228631</c:v>
                </c:pt>
                <c:pt idx="4">
                  <c:v>0.66972602695616934</c:v>
                </c:pt>
                <c:pt idx="5">
                  <c:v>0.66607641541115048</c:v>
                </c:pt>
                <c:pt idx="6">
                  <c:v>0.6646359794542297</c:v>
                </c:pt>
                <c:pt idx="7">
                  <c:v>0.66806309185231816</c:v>
                </c:pt>
                <c:pt idx="8">
                  <c:v>0.66497837629259515</c:v>
                </c:pt>
                <c:pt idx="9">
                  <c:v>0.65954691471222204</c:v>
                </c:pt>
                <c:pt idx="10">
                  <c:v>0.65722494053666325</c:v>
                </c:pt>
                <c:pt idx="11">
                  <c:v>0.60872829971529818</c:v>
                </c:pt>
                <c:pt idx="12">
                  <c:v>0.44602593508956068</c:v>
                </c:pt>
                <c:pt idx="13">
                  <c:v>0.30083881556539227</c:v>
                </c:pt>
                <c:pt idx="14">
                  <c:v>0.21331524918327732</c:v>
                </c:pt>
                <c:pt idx="15">
                  <c:v>0.17341589953546874</c:v>
                </c:pt>
                <c:pt idx="16">
                  <c:v>0.16308317347585571</c:v>
                </c:pt>
                <c:pt idx="17">
                  <c:v>0.17116859568106035</c:v>
                </c:pt>
                <c:pt idx="18">
                  <c:v>0.19204270560357628</c:v>
                </c:pt>
                <c:pt idx="19">
                  <c:v>0.2221449267511936</c:v>
                </c:pt>
                <c:pt idx="20">
                  <c:v>0.26537396526305412</c:v>
                </c:pt>
                <c:pt idx="21">
                  <c:v>0.3283316216165324</c:v>
                </c:pt>
                <c:pt idx="22">
                  <c:v>0.42314428077713789</c:v>
                </c:pt>
                <c:pt idx="23">
                  <c:v>0.51632927879519164</c:v>
                </c:pt>
                <c:pt idx="24">
                  <c:v>0.56811152673128373</c:v>
                </c:pt>
                <c:pt idx="25">
                  <c:v>0.59857534948431956</c:v>
                </c:pt>
                <c:pt idx="26">
                  <c:v>0.61596883981933281</c:v>
                </c:pt>
                <c:pt idx="27">
                  <c:v>0.61868684845443611</c:v>
                </c:pt>
                <c:pt idx="28">
                  <c:v>0.61405479275212704</c:v>
                </c:pt>
                <c:pt idx="29">
                  <c:v>0.60674448321679531</c:v>
                </c:pt>
                <c:pt idx="30">
                  <c:v>0.59878231935713266</c:v>
                </c:pt>
                <c:pt idx="31">
                  <c:v>0.59149794059678762</c:v>
                </c:pt>
                <c:pt idx="32">
                  <c:v>0.58564507664753795</c:v>
                </c:pt>
                <c:pt idx="33">
                  <c:v>0.58177727643753396</c:v>
                </c:pt>
                <c:pt idx="34">
                  <c:v>0.58015342968952788</c:v>
                </c:pt>
                <c:pt idx="35">
                  <c:v>0.5788119220169351</c:v>
                </c:pt>
                <c:pt idx="36">
                  <c:v>0.58626072676944885</c:v>
                </c:pt>
                <c:pt idx="37">
                  <c:v>0.5877665413934019</c:v>
                </c:pt>
                <c:pt idx="38">
                  <c:v>0.58288275314023785</c:v>
                </c:pt>
                <c:pt idx="39">
                  <c:v>0.57643890440248202</c:v>
                </c:pt>
                <c:pt idx="40">
                  <c:v>0.57167176008143172</c:v>
                </c:pt>
                <c:pt idx="41">
                  <c:v>0.56579123501398632</c:v>
                </c:pt>
                <c:pt idx="42">
                  <c:v>0.56087615243053801</c:v>
                </c:pt>
                <c:pt idx="43">
                  <c:v>0.55847842781952173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567-E54C-9E78-04CC5970C18A}"/>
            </c:ext>
          </c:extLst>
        </c:ser>
        <c:ser>
          <c:idx val="15"/>
          <c:order val="4"/>
          <c:tx>
            <c:strRef>
              <c:f>Edulis!$AC$1</c:f>
              <c:strCache>
                <c:ptCount val="1"/>
                <c:pt idx="0">
                  <c:v>YEAR2004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NobelWind!$AC$2:$AC$55</c:f>
              <c:numCache>
                <c:formatCode>0.000</c:formatCode>
                <c:ptCount val="54"/>
                <c:pt idx="0">
                  <c:v>1</c:v>
                </c:pt>
                <c:pt idx="1">
                  <c:v>0.73955556665657496</c:v>
                </c:pt>
                <c:pt idx="2">
                  <c:v>0.68334917253137473</c:v>
                </c:pt>
                <c:pt idx="3">
                  <c:v>0.66160267081382917</c:v>
                </c:pt>
                <c:pt idx="4">
                  <c:v>0.65673261744138256</c:v>
                </c:pt>
                <c:pt idx="5">
                  <c:v>0.65840716213423689</c:v>
                </c:pt>
                <c:pt idx="6">
                  <c:v>0.65770773303745367</c:v>
                </c:pt>
                <c:pt idx="7">
                  <c:v>0.66038300498726898</c:v>
                </c:pt>
                <c:pt idx="8">
                  <c:v>0.65954260404069565</c:v>
                </c:pt>
                <c:pt idx="9">
                  <c:v>0.66382842705535827</c:v>
                </c:pt>
                <c:pt idx="10">
                  <c:v>0.66509856241779219</c:v>
                </c:pt>
                <c:pt idx="11">
                  <c:v>0.66183908531738833</c:v>
                </c:pt>
                <c:pt idx="12">
                  <c:v>0.60576502716328251</c:v>
                </c:pt>
                <c:pt idx="13">
                  <c:v>0.46632641476261227</c:v>
                </c:pt>
                <c:pt idx="14">
                  <c:v>0.33322456904722964</c:v>
                </c:pt>
                <c:pt idx="15">
                  <c:v>0.2409723461041679</c:v>
                </c:pt>
                <c:pt idx="16">
                  <c:v>0.190273249674033</c:v>
                </c:pt>
                <c:pt idx="17">
                  <c:v>0.17157604921644737</c:v>
                </c:pt>
                <c:pt idx="18">
                  <c:v>0.1728959965060313</c:v>
                </c:pt>
                <c:pt idx="19">
                  <c:v>0.18657444682122185</c:v>
                </c:pt>
                <c:pt idx="20">
                  <c:v>0.21023490228090672</c:v>
                </c:pt>
                <c:pt idx="21">
                  <c:v>0.24490654607560958</c:v>
                </c:pt>
                <c:pt idx="22">
                  <c:v>0.29138266969967969</c:v>
                </c:pt>
                <c:pt idx="23">
                  <c:v>0.356555242004161</c:v>
                </c:pt>
                <c:pt idx="24">
                  <c:v>0.44907668703732961</c:v>
                </c:pt>
                <c:pt idx="25">
                  <c:v>0.52244881339277516</c:v>
                </c:pt>
                <c:pt idx="26">
                  <c:v>0.5560300244533003</c:v>
                </c:pt>
                <c:pt idx="27">
                  <c:v>0.57712884608724035</c:v>
                </c:pt>
                <c:pt idx="28">
                  <c:v>0.58640086672590341</c:v>
                </c:pt>
                <c:pt idx="29">
                  <c:v>0.58830645866975995</c:v>
                </c:pt>
                <c:pt idx="30">
                  <c:v>0.58039877878975543</c:v>
                </c:pt>
                <c:pt idx="31">
                  <c:v>0.57224248921457277</c:v>
                </c:pt>
                <c:pt idx="32">
                  <c:v>0.56112771966073915</c:v>
                </c:pt>
                <c:pt idx="33">
                  <c:v>0.54664674462791929</c:v>
                </c:pt>
                <c:pt idx="34">
                  <c:v>0.53099874649047885</c:v>
                </c:pt>
                <c:pt idx="35">
                  <c:v>0.50204397196188966</c:v>
                </c:pt>
                <c:pt idx="36">
                  <c:v>0.46572184788263843</c:v>
                </c:pt>
                <c:pt idx="37">
                  <c:v>0.43810681405762947</c:v>
                </c:pt>
                <c:pt idx="38">
                  <c:v>0.42147406895114786</c:v>
                </c:pt>
                <c:pt idx="39">
                  <c:v>0.40662713009360052</c:v>
                </c:pt>
                <c:pt idx="40">
                  <c:v>0.38623825828769831</c:v>
                </c:pt>
                <c:pt idx="41">
                  <c:v>0.36584733706566774</c:v>
                </c:pt>
                <c:pt idx="42">
                  <c:v>0.35575328077590057</c:v>
                </c:pt>
                <c:pt idx="43">
                  <c:v>0.34955487551464981</c:v>
                </c:pt>
                <c:pt idx="44">
                  <c:v>0.34790479957192122</c:v>
                </c:pt>
                <c:pt idx="45">
                  <c:v>0.34914717973423781</c:v>
                </c:pt>
                <c:pt idx="46">
                  <c:v>0.35100496070946369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567-E54C-9E78-04CC5970C18A}"/>
            </c:ext>
          </c:extLst>
        </c:ser>
        <c:ser>
          <c:idx val="16"/>
          <c:order val="5"/>
          <c:tx>
            <c:strRef>
              <c:f>Edulis!$AI$1</c:f>
              <c:strCache>
                <c:ptCount val="1"/>
                <c:pt idx="0">
                  <c:v>YEAR2005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NobelWind!$AI$2:$AI$44</c:f>
              <c:numCache>
                <c:formatCode>0.000</c:formatCode>
                <c:ptCount val="43"/>
                <c:pt idx="0">
                  <c:v>1</c:v>
                </c:pt>
                <c:pt idx="1">
                  <c:v>0.73132962146864156</c:v>
                </c:pt>
                <c:pt idx="2">
                  <c:v>0.6824368318437537</c:v>
                </c:pt>
                <c:pt idx="3">
                  <c:v>0.66647108767948049</c:v>
                </c:pt>
                <c:pt idx="4">
                  <c:v>0.64876251195721468</c:v>
                </c:pt>
                <c:pt idx="5">
                  <c:v>0.63891000536496156</c:v>
                </c:pt>
                <c:pt idx="6">
                  <c:v>0.63066425260535264</c:v>
                </c:pt>
                <c:pt idx="7">
                  <c:v>0.6216923902016056</c:v>
                </c:pt>
                <c:pt idx="8">
                  <c:v>0.61696233885527152</c:v>
                </c:pt>
                <c:pt idx="9">
                  <c:v>0.6353000409151881</c:v>
                </c:pt>
                <c:pt idx="10">
                  <c:v>0.64926603744635092</c:v>
                </c:pt>
                <c:pt idx="11">
                  <c:v>0.65718026490046111</c:v>
                </c:pt>
                <c:pt idx="12">
                  <c:v>0.57385358715979295</c:v>
                </c:pt>
                <c:pt idx="13">
                  <c:v>0.42180358574490795</c:v>
                </c:pt>
                <c:pt idx="14">
                  <c:v>0.29125517424743502</c:v>
                </c:pt>
                <c:pt idx="15">
                  <c:v>0.21162133527442925</c:v>
                </c:pt>
                <c:pt idx="16">
                  <c:v>0.17370226252849577</c:v>
                </c:pt>
                <c:pt idx="17">
                  <c:v>0.16211201667336642</c:v>
                </c:pt>
                <c:pt idx="18">
                  <c:v>0.16569075561671226</c:v>
                </c:pt>
                <c:pt idx="19">
                  <c:v>0.18059991081130922</c:v>
                </c:pt>
                <c:pt idx="20">
                  <c:v>0.20592474445215336</c:v>
                </c:pt>
                <c:pt idx="21">
                  <c:v>0.24366452919658901</c:v>
                </c:pt>
                <c:pt idx="22">
                  <c:v>0.2885469756422448</c:v>
                </c:pt>
                <c:pt idx="23">
                  <c:v>0.34987203893089019</c:v>
                </c:pt>
                <c:pt idx="24">
                  <c:v>0.43231243754203741</c:v>
                </c:pt>
                <c:pt idx="25">
                  <c:v>0.50204723972060195</c:v>
                </c:pt>
                <c:pt idx="26">
                  <c:v>0.54387072199319986</c:v>
                </c:pt>
                <c:pt idx="27">
                  <c:v>0.56442901341987661</c:v>
                </c:pt>
                <c:pt idx="28">
                  <c:v>0.56938982841210894</c:v>
                </c:pt>
                <c:pt idx="29">
                  <c:v>0.56955930008846756</c:v>
                </c:pt>
                <c:pt idx="30">
                  <c:v>0.56463366172702245</c:v>
                </c:pt>
                <c:pt idx="31">
                  <c:v>0.55737137170930828</c:v>
                </c:pt>
                <c:pt idx="32">
                  <c:v>0.54297219803192487</c:v>
                </c:pt>
                <c:pt idx="33">
                  <c:v>0.5194746717883596</c:v>
                </c:pt>
                <c:pt idx="34">
                  <c:v>0.49710885552705375</c:v>
                </c:pt>
                <c:pt idx="35">
                  <c:v>0.48043507835793936</c:v>
                </c:pt>
                <c:pt idx="36">
                  <c:v>0.47132025320164178</c:v>
                </c:pt>
                <c:pt idx="37">
                  <c:v>0.46901940915715229</c:v>
                </c:pt>
                <c:pt idx="38">
                  <c:v>0.47410748816637044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567-E54C-9E78-04CC5970C18A}"/>
            </c:ext>
          </c:extLst>
        </c:ser>
        <c:ser>
          <c:idx val="17"/>
          <c:order val="6"/>
          <c:tx>
            <c:strRef>
              <c:f>Edulis!$E$60</c:f>
              <c:strCache>
                <c:ptCount val="1"/>
                <c:pt idx="0">
                  <c:v>YEAR2006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NobelWind!$E$61:$E$102</c:f>
              <c:numCache>
                <c:formatCode>0.000</c:formatCode>
                <c:ptCount val="42"/>
                <c:pt idx="0">
                  <c:v>1</c:v>
                </c:pt>
                <c:pt idx="1">
                  <c:v>0.70856665117137929</c:v>
                </c:pt>
                <c:pt idx="2">
                  <c:v>0.67220781737321855</c:v>
                </c:pt>
                <c:pt idx="3">
                  <c:v>0.66674055127846588</c:v>
                </c:pt>
                <c:pt idx="4">
                  <c:v>0.65833584099312104</c:v>
                </c:pt>
                <c:pt idx="5">
                  <c:v>0.65402740780093915</c:v>
                </c:pt>
                <c:pt idx="6">
                  <c:v>0.65637275754350122</c:v>
                </c:pt>
                <c:pt idx="7">
                  <c:v>0.65537855442016113</c:v>
                </c:pt>
                <c:pt idx="8">
                  <c:v>0.65107782622256438</c:v>
                </c:pt>
                <c:pt idx="9">
                  <c:v>0.64867049122241993</c:v>
                </c:pt>
                <c:pt idx="10">
                  <c:v>0.64304246650346641</c:v>
                </c:pt>
                <c:pt idx="11">
                  <c:v>0.5704248522979315</c:v>
                </c:pt>
                <c:pt idx="12">
                  <c:v>0.41275281014363985</c:v>
                </c:pt>
                <c:pt idx="13">
                  <c:v>0.27724490068423624</c:v>
                </c:pt>
                <c:pt idx="14">
                  <c:v>0.19592786650300517</c:v>
                </c:pt>
                <c:pt idx="15">
                  <c:v>0.1584127183605242</c:v>
                </c:pt>
                <c:pt idx="16">
                  <c:v>0.14830138328334713</c:v>
                </c:pt>
                <c:pt idx="17">
                  <c:v>0.15374101325131612</c:v>
                </c:pt>
                <c:pt idx="18">
                  <c:v>0.16870242414316511</c:v>
                </c:pt>
                <c:pt idx="19">
                  <c:v>0.19031433520767069</c:v>
                </c:pt>
                <c:pt idx="20">
                  <c:v>0.2195951681017807</c:v>
                </c:pt>
                <c:pt idx="21">
                  <c:v>0.25869151571591559</c:v>
                </c:pt>
                <c:pt idx="22">
                  <c:v>0.30707583117966208</c:v>
                </c:pt>
                <c:pt idx="23">
                  <c:v>0.37215697223945388</c:v>
                </c:pt>
                <c:pt idx="24">
                  <c:v>0.43035148974514803</c:v>
                </c:pt>
                <c:pt idx="25">
                  <c:v>0.45520575398750973</c:v>
                </c:pt>
                <c:pt idx="26">
                  <c:v>0.4684330004078669</c:v>
                </c:pt>
                <c:pt idx="27">
                  <c:v>0.47356067420462677</c:v>
                </c:pt>
                <c:pt idx="28">
                  <c:v>0.47380546319042471</c:v>
                </c:pt>
                <c:pt idx="29">
                  <c:v>0.46389770294818999</c:v>
                </c:pt>
                <c:pt idx="30">
                  <c:v>0.4468224315518694</c:v>
                </c:pt>
                <c:pt idx="31">
                  <c:v>0.42972140168824696</c:v>
                </c:pt>
                <c:pt idx="32">
                  <c:v>0.41440927445677722</c:v>
                </c:pt>
                <c:pt idx="33">
                  <c:v>0.40001996873896034</c:v>
                </c:pt>
                <c:pt idx="34">
                  <c:v>0.39050778429548599</c:v>
                </c:pt>
                <c:pt idx="35">
                  <c:v>0.38598853288545798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567-E54C-9E78-04CC5970C18A}"/>
            </c:ext>
          </c:extLst>
        </c:ser>
        <c:ser>
          <c:idx val="18"/>
          <c:order val="7"/>
          <c:tx>
            <c:strRef>
              <c:f>Edulis!$K$60</c:f>
              <c:strCache>
                <c:ptCount val="1"/>
                <c:pt idx="0">
                  <c:v>YEAR2007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Edulis!$G$61:$G$137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</c:numCache>
            </c:numRef>
          </c:xVal>
          <c:yVal>
            <c:numRef>
              <c:f>NobelWind!$K$61:$K$131</c:f>
              <c:numCache>
                <c:formatCode>0.000</c:formatCode>
                <c:ptCount val="71"/>
                <c:pt idx="0">
                  <c:v>1</c:v>
                </c:pt>
                <c:pt idx="1">
                  <c:v>0.80223884887468744</c:v>
                </c:pt>
                <c:pt idx="2">
                  <c:v>0.76087893605289325</c:v>
                </c:pt>
                <c:pt idx="3">
                  <c:v>0.75141640220834394</c:v>
                </c:pt>
                <c:pt idx="4">
                  <c:v>0.74740719349643769</c:v>
                </c:pt>
                <c:pt idx="5">
                  <c:v>0.73956152084251414</c:v>
                </c:pt>
                <c:pt idx="6">
                  <c:v>0.72816669932981815</c:v>
                </c:pt>
                <c:pt idx="7">
                  <c:v>0.7156819613041977</c:v>
                </c:pt>
                <c:pt idx="8">
                  <c:v>0.70749421488266684</c:v>
                </c:pt>
                <c:pt idx="9">
                  <c:v>0.70902985498153104</c:v>
                </c:pt>
                <c:pt idx="10">
                  <c:v>0.71434872430885277</c:v>
                </c:pt>
                <c:pt idx="11">
                  <c:v>0.72097250823970083</c:v>
                </c:pt>
                <c:pt idx="12">
                  <c:v>0.62034217558140381</c:v>
                </c:pt>
                <c:pt idx="13">
                  <c:v>0.47054806009831329</c:v>
                </c:pt>
                <c:pt idx="14">
                  <c:v>0.34187463813256269</c:v>
                </c:pt>
                <c:pt idx="15">
                  <c:v>0.25563571438875021</c:v>
                </c:pt>
                <c:pt idx="16">
                  <c:v>0.20719945385621169</c:v>
                </c:pt>
                <c:pt idx="17">
                  <c:v>0.18396342638704069</c:v>
                </c:pt>
                <c:pt idx="18">
                  <c:v>0.17861052589096166</c:v>
                </c:pt>
                <c:pt idx="19">
                  <c:v>0.18679670328137013</c:v>
                </c:pt>
                <c:pt idx="20">
                  <c:v>0.20661881217746639</c:v>
                </c:pt>
                <c:pt idx="21">
                  <c:v>0.23617630414543075</c:v>
                </c:pt>
                <c:pt idx="22">
                  <c:v>0.27737968346407371</c:v>
                </c:pt>
                <c:pt idx="23">
                  <c:v>0.33352512282646024</c:v>
                </c:pt>
                <c:pt idx="24">
                  <c:v>0.41129361082385135</c:v>
                </c:pt>
                <c:pt idx="25">
                  <c:v>0.50736618688360524</c:v>
                </c:pt>
                <c:pt idx="26">
                  <c:v>0.5602585342542431</c:v>
                </c:pt>
                <c:pt idx="27">
                  <c:v>0.58673777360356982</c:v>
                </c:pt>
                <c:pt idx="28">
                  <c:v>0.59721198702509282</c:v>
                </c:pt>
                <c:pt idx="29">
                  <c:v>0.60084136255315646</c:v>
                </c:pt>
                <c:pt idx="30">
                  <c:v>0.60445607080680996</c:v>
                </c:pt>
                <c:pt idx="31">
                  <c:v>0.60899789378704139</c:v>
                </c:pt>
                <c:pt idx="32">
                  <c:v>0.60890833724512217</c:v>
                </c:pt>
                <c:pt idx="33">
                  <c:v>0.60856520416006965</c:v>
                </c:pt>
                <c:pt idx="34">
                  <c:v>0.60747686778668519</c:v>
                </c:pt>
                <c:pt idx="35">
                  <c:v>0.60317859223364512</c:v>
                </c:pt>
                <c:pt idx="36">
                  <c:v>0.60671898582100448</c:v>
                </c:pt>
                <c:pt idx="37">
                  <c:v>0.60515196444646568</c:v>
                </c:pt>
                <c:pt idx="38">
                  <c:v>0.59865193810350825</c:v>
                </c:pt>
                <c:pt idx="39">
                  <c:v>0.60025484429572418</c:v>
                </c:pt>
                <c:pt idx="40">
                  <c:v>0.6033760411703557</c:v>
                </c:pt>
                <c:pt idx="41">
                  <c:v>0.60924842568812054</c:v>
                </c:pt>
                <c:pt idx="42">
                  <c:v>0.61695677452700382</c:v>
                </c:pt>
                <c:pt idx="43">
                  <c:v>0.62736123903741325</c:v>
                </c:pt>
                <c:pt idx="44">
                  <c:v>0.6353180247479373</c:v>
                </c:pt>
                <c:pt idx="45">
                  <c:v>0.6400178479148162</c:v>
                </c:pt>
                <c:pt idx="46">
                  <c:v>0.64352294458594228</c:v>
                </c:pt>
                <c:pt idx="47">
                  <c:v>0.64847839316582256</c:v>
                </c:pt>
                <c:pt idx="48">
                  <c:v>0.64864013071957538</c:v>
                </c:pt>
                <c:pt idx="49">
                  <c:v>0.64625254056986736</c:v>
                </c:pt>
                <c:pt idx="50">
                  <c:v>0.64448794199817194</c:v>
                </c:pt>
                <c:pt idx="51">
                  <c:v>0.63957149605823127</c:v>
                </c:pt>
                <c:pt idx="52">
                  <c:v>0.63290508224623188</c:v>
                </c:pt>
                <c:pt idx="53">
                  <c:v>0.63072728476621776</c:v>
                </c:pt>
                <c:pt idx="54">
                  <c:v>0.63187382733732711</c:v>
                </c:pt>
                <c:pt idx="55">
                  <c:v>0.63636859672906254</c:v>
                </c:pt>
                <c:pt idx="56">
                  <c:v>0.63655907270790202</c:v>
                </c:pt>
                <c:pt idx="57">
                  <c:v>0.629683758977025</c:v>
                </c:pt>
                <c:pt idx="58">
                  <c:v>0.61895164780490697</c:v>
                </c:pt>
                <c:pt idx="59">
                  <c:v>0.60895741881150978</c:v>
                </c:pt>
                <c:pt idx="60">
                  <c:v>0.60098040795383523</c:v>
                </c:pt>
                <c:pt idx="61">
                  <c:v>0.59233563140000123</c:v>
                </c:pt>
                <c:pt idx="62">
                  <c:v>0.58407481436838526</c:v>
                </c:pt>
                <c:pt idx="63">
                  <c:v>0.57790470775745151</c:v>
                </c:pt>
                <c:pt idx="64">
                  <c:v>0.57845095478564079</c:v>
                </c:pt>
                <c:pt idx="65">
                  <c:v>0.58343958604321455</c:v>
                </c:pt>
                <c:pt idx="66">
                  <c:v>0.59137872327485841</c:v>
                </c:pt>
                <c:pt idx="67">
                  <c:v>0.59276607473452836</c:v>
                </c:pt>
                <c:pt idx="68">
                  <c:v>0.59176036482277772</c:v>
                </c:pt>
                <c:pt idx="69">
                  <c:v>0.59060408012581467</c:v>
                </c:pt>
                <c:pt idx="70">
                  <c:v>0.58691049366693149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567-E54C-9E78-04CC5970C18A}"/>
            </c:ext>
          </c:extLst>
        </c:ser>
        <c:ser>
          <c:idx val="19"/>
          <c:order val="8"/>
          <c:tx>
            <c:strRef>
              <c:f>Edulis!$Q$60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NobelWind!$Q$61:$Q$113</c:f>
              <c:numCache>
                <c:formatCode>0.000</c:formatCode>
                <c:ptCount val="53"/>
                <c:pt idx="0">
                  <c:v>1</c:v>
                </c:pt>
                <c:pt idx="1">
                  <c:v>0.75978412408142315</c:v>
                </c:pt>
                <c:pt idx="2">
                  <c:v>0.69669201450847906</c:v>
                </c:pt>
                <c:pt idx="3">
                  <c:v>0.67379022663515276</c:v>
                </c:pt>
                <c:pt idx="4">
                  <c:v>0.65270841244623212</c:v>
                </c:pt>
                <c:pt idx="5">
                  <c:v>0.63747137337321613</c:v>
                </c:pt>
                <c:pt idx="6">
                  <c:v>0.63844624699605534</c:v>
                </c:pt>
                <c:pt idx="7">
                  <c:v>0.65260570129348328</c:v>
                </c:pt>
                <c:pt idx="8">
                  <c:v>0.66291512477080405</c:v>
                </c:pt>
                <c:pt idx="9">
                  <c:v>0.6671184838437636</c:v>
                </c:pt>
                <c:pt idx="10">
                  <c:v>0.66369625631732865</c:v>
                </c:pt>
                <c:pt idx="11">
                  <c:v>0.65835207507922933</c:v>
                </c:pt>
                <c:pt idx="12">
                  <c:v>0.59330896832170055</c:v>
                </c:pt>
                <c:pt idx="13">
                  <c:v>0.45623642487524546</c:v>
                </c:pt>
                <c:pt idx="14">
                  <c:v>0.33005466951162515</c:v>
                </c:pt>
                <c:pt idx="15">
                  <c:v>0.24123836786167124</c:v>
                </c:pt>
                <c:pt idx="16">
                  <c:v>0.19029964923693365</c:v>
                </c:pt>
                <c:pt idx="17">
                  <c:v>0.16636574993114306</c:v>
                </c:pt>
                <c:pt idx="18">
                  <c:v>0.16147866659616381</c:v>
                </c:pt>
                <c:pt idx="19">
                  <c:v>0.16965270961795353</c:v>
                </c:pt>
                <c:pt idx="20">
                  <c:v>0.18612807490797995</c:v>
                </c:pt>
                <c:pt idx="21">
                  <c:v>0.21062498848053179</c:v>
                </c:pt>
                <c:pt idx="22">
                  <c:v>0.24645580242699572</c:v>
                </c:pt>
                <c:pt idx="23">
                  <c:v>0.29627517093184519</c:v>
                </c:pt>
                <c:pt idx="24">
                  <c:v>0.36314001289059999</c:v>
                </c:pt>
                <c:pt idx="25">
                  <c:v>0.45856752611955287</c:v>
                </c:pt>
                <c:pt idx="26">
                  <c:v>0.54649556191216042</c:v>
                </c:pt>
                <c:pt idx="27">
                  <c:v>0.59803931749707839</c:v>
                </c:pt>
                <c:pt idx="28">
                  <c:v>0.62231184481183122</c:v>
                </c:pt>
                <c:pt idx="29">
                  <c:v>0.63230648570521208</c:v>
                </c:pt>
                <c:pt idx="30">
                  <c:v>0.63576725843181681</c:v>
                </c:pt>
                <c:pt idx="31">
                  <c:v>0.63211159921928795</c:v>
                </c:pt>
                <c:pt idx="32">
                  <c:v>0.62525099098139136</c:v>
                </c:pt>
                <c:pt idx="33">
                  <c:v>0.61976796410096591</c:v>
                </c:pt>
                <c:pt idx="34">
                  <c:v>0.61710952153102483</c:v>
                </c:pt>
                <c:pt idx="35">
                  <c:v>0.61289294268308958</c:v>
                </c:pt>
                <c:pt idx="36">
                  <c:v>0.61335825494394125</c:v>
                </c:pt>
                <c:pt idx="37">
                  <c:v>0.61307997837315664</c:v>
                </c:pt>
                <c:pt idx="38">
                  <c:v>0.60881215199669347</c:v>
                </c:pt>
                <c:pt idx="39">
                  <c:v>0.60017109294687088</c:v>
                </c:pt>
                <c:pt idx="40">
                  <c:v>0.59643465136312102</c:v>
                </c:pt>
                <c:pt idx="41">
                  <c:v>0.59272899264649859</c:v>
                </c:pt>
                <c:pt idx="42">
                  <c:v>0.58628681194526999</c:v>
                </c:pt>
                <c:pt idx="43">
                  <c:v>0.58018957854358022</c:v>
                </c:pt>
                <c:pt idx="44">
                  <c:v>0.57341651136689298</c:v>
                </c:pt>
                <c:pt idx="45">
                  <c:v>0.56756427880264726</c:v>
                </c:pt>
                <c:pt idx="46">
                  <c:v>0.56459917746674182</c:v>
                </c:pt>
                <c:pt idx="47">
                  <c:v>0.56251908843280551</c:v>
                </c:pt>
                <c:pt idx="48">
                  <c:v>0.5617418473059077</c:v>
                </c:pt>
                <c:pt idx="49">
                  <c:v>0.55916943305662059</c:v>
                </c:pt>
                <c:pt idx="50">
                  <c:v>0.55421785913383703</c:v>
                </c:pt>
                <c:pt idx="51">
                  <c:v>0.54955443713775476</c:v>
                </c:pt>
                <c:pt idx="52">
                  <c:v>0.54769846955290702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567-E54C-9E78-04CC5970C18A}"/>
            </c:ext>
          </c:extLst>
        </c:ser>
        <c:ser>
          <c:idx val="20"/>
          <c:order val="9"/>
          <c:tx>
            <c:strRef>
              <c:f>Edulis!$W$60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NobelWind!$W$61:$W$111</c:f>
              <c:numCache>
                <c:formatCode>0.000</c:formatCode>
                <c:ptCount val="51"/>
                <c:pt idx="0">
                  <c:v>1</c:v>
                </c:pt>
                <c:pt idx="1">
                  <c:v>0.68615154407574563</c:v>
                </c:pt>
                <c:pt idx="2">
                  <c:v>0.63144984965389306</c:v>
                </c:pt>
                <c:pt idx="3">
                  <c:v>0.62076069367522158</c:v>
                </c:pt>
                <c:pt idx="4">
                  <c:v>0.62620716160403589</c:v>
                </c:pt>
                <c:pt idx="5">
                  <c:v>0.62268949860739375</c:v>
                </c:pt>
                <c:pt idx="6">
                  <c:v>0.61448751284270775</c:v>
                </c:pt>
                <c:pt idx="7">
                  <c:v>0.6065614507790883</c:v>
                </c:pt>
                <c:pt idx="8">
                  <c:v>0.5992097460717033</c:v>
                </c:pt>
                <c:pt idx="9">
                  <c:v>0.59484464007571347</c:v>
                </c:pt>
                <c:pt idx="10">
                  <c:v>0.58196971995542734</c:v>
                </c:pt>
                <c:pt idx="11">
                  <c:v>0.57504803029420715</c:v>
                </c:pt>
                <c:pt idx="12">
                  <c:v>0.54799643817760368</c:v>
                </c:pt>
                <c:pt idx="13">
                  <c:v>0.4294927363171448</c:v>
                </c:pt>
                <c:pt idx="14">
                  <c:v>0.31084418638354239</c:v>
                </c:pt>
                <c:pt idx="15">
                  <c:v>0.22579867790757605</c:v>
                </c:pt>
                <c:pt idx="16">
                  <c:v>0.17463740923626125</c:v>
                </c:pt>
                <c:pt idx="17">
                  <c:v>0.14927995850366432</c:v>
                </c:pt>
                <c:pt idx="18">
                  <c:v>0.14104127122642887</c:v>
                </c:pt>
                <c:pt idx="19">
                  <c:v>0.14357150296171206</c:v>
                </c:pt>
                <c:pt idx="20">
                  <c:v>0.15278913023158561</c:v>
                </c:pt>
                <c:pt idx="21">
                  <c:v>0.16898924010646907</c:v>
                </c:pt>
                <c:pt idx="22">
                  <c:v>0.19440743766591129</c:v>
                </c:pt>
                <c:pt idx="23">
                  <c:v>0.22873178838158567</c:v>
                </c:pt>
                <c:pt idx="24">
                  <c:v>0.27501321384845162</c:v>
                </c:pt>
                <c:pt idx="25">
                  <c:v>0.33866043145612623</c:v>
                </c:pt>
                <c:pt idx="26">
                  <c:v>0.4280777591281768</c:v>
                </c:pt>
                <c:pt idx="27">
                  <c:v>0.50368105651391692</c:v>
                </c:pt>
                <c:pt idx="28">
                  <c:v>0.54114881562236228</c:v>
                </c:pt>
                <c:pt idx="29">
                  <c:v>0.55423928046101534</c:v>
                </c:pt>
                <c:pt idx="30">
                  <c:v>0.55763408634434508</c:v>
                </c:pt>
                <c:pt idx="31">
                  <c:v>0.55732625429948079</c:v>
                </c:pt>
                <c:pt idx="32">
                  <c:v>0.55858872911711666</c:v>
                </c:pt>
                <c:pt idx="33">
                  <c:v>0.56116407609908736</c:v>
                </c:pt>
                <c:pt idx="34">
                  <c:v>0.56237245010511083</c:v>
                </c:pt>
                <c:pt idx="35">
                  <c:v>0.56098019392350673</c:v>
                </c:pt>
                <c:pt idx="36">
                  <c:v>0.55958555041682101</c:v>
                </c:pt>
                <c:pt idx="37">
                  <c:v>0.5565937835628505</c:v>
                </c:pt>
                <c:pt idx="38">
                  <c:v>0.5498383370271982</c:v>
                </c:pt>
                <c:pt idx="39">
                  <c:v>0.53949611193332869</c:v>
                </c:pt>
                <c:pt idx="40">
                  <c:v>0.52918402656518981</c:v>
                </c:pt>
                <c:pt idx="41">
                  <c:v>0.52001562254796097</c:v>
                </c:pt>
                <c:pt idx="42">
                  <c:v>0.51336089319332034</c:v>
                </c:pt>
                <c:pt idx="43">
                  <c:v>0.5110548994864863</c:v>
                </c:pt>
                <c:pt idx="44">
                  <c:v>0.51507864208912668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567-E54C-9E78-04CC5970C18A}"/>
            </c:ext>
          </c:extLst>
        </c:ser>
        <c:ser>
          <c:idx val="21"/>
          <c:order val="10"/>
          <c:tx>
            <c:strRef>
              <c:f>Edulis!$AC$60</c:f>
              <c:strCache>
                <c:ptCount val="1"/>
                <c:pt idx="0">
                  <c:v>YEAR2010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NobelWind!$AC$61:$AC$98</c:f>
              <c:numCache>
                <c:formatCode>0.000</c:formatCode>
                <c:ptCount val="38"/>
                <c:pt idx="0">
                  <c:v>1</c:v>
                </c:pt>
                <c:pt idx="1">
                  <c:v>0.69747099768994691</c:v>
                </c:pt>
                <c:pt idx="2">
                  <c:v>0.65839294192166287</c:v>
                </c:pt>
                <c:pt idx="3">
                  <c:v>0.64781540811822436</c:v>
                </c:pt>
                <c:pt idx="4">
                  <c:v>0.63147677071164554</c:v>
                </c:pt>
                <c:pt idx="5">
                  <c:v>0.61920218384011316</c:v>
                </c:pt>
                <c:pt idx="6">
                  <c:v>0.60894871867450739</c:v>
                </c:pt>
                <c:pt idx="7">
                  <c:v>0.59600200673724568</c:v>
                </c:pt>
                <c:pt idx="8">
                  <c:v>0.58993540036059577</c:v>
                </c:pt>
                <c:pt idx="9">
                  <c:v>0.58558407459731732</c:v>
                </c:pt>
                <c:pt idx="10">
                  <c:v>0.57704645616728223</c:v>
                </c:pt>
                <c:pt idx="11">
                  <c:v>0.56758289093471614</c:v>
                </c:pt>
                <c:pt idx="12">
                  <c:v>0.48093803949287517</c:v>
                </c:pt>
                <c:pt idx="13">
                  <c:v>0.35298614328298294</c:v>
                </c:pt>
                <c:pt idx="14">
                  <c:v>0.24537960539515907</c:v>
                </c:pt>
                <c:pt idx="15">
                  <c:v>0.17686341264331695</c:v>
                </c:pt>
                <c:pt idx="16">
                  <c:v>0.14022676962366465</c:v>
                </c:pt>
                <c:pt idx="17">
                  <c:v>0.12309619872778797</c:v>
                </c:pt>
                <c:pt idx="18">
                  <c:v>0.1190157178874634</c:v>
                </c:pt>
                <c:pt idx="19">
                  <c:v>0.12330792486944327</c:v>
                </c:pt>
                <c:pt idx="20">
                  <c:v>0.13312664757430093</c:v>
                </c:pt>
                <c:pt idx="21">
                  <c:v>0.14805827270666916</c:v>
                </c:pt>
                <c:pt idx="22">
                  <c:v>0.16845585869623528</c:v>
                </c:pt>
                <c:pt idx="23">
                  <c:v>0.19281158138096111</c:v>
                </c:pt>
                <c:pt idx="24">
                  <c:v>0.22489879862435475</c:v>
                </c:pt>
                <c:pt idx="25">
                  <c:v>0.26585297291352367</c:v>
                </c:pt>
                <c:pt idx="26">
                  <c:v>0.31776934042995708</c:v>
                </c:pt>
                <c:pt idx="27">
                  <c:v>0.38665231507919673</c:v>
                </c:pt>
                <c:pt idx="28">
                  <c:v>0.42367882282618413</c:v>
                </c:pt>
                <c:pt idx="29">
                  <c:v>0.4450244829588782</c:v>
                </c:pt>
                <c:pt idx="30">
                  <c:v>0.46107501717503335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567-E54C-9E78-04CC5970C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07920"/>
        <c:axId val="1835089344"/>
      </c:scatterChart>
      <c:valAx>
        <c:axId val="14837079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1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835089344"/>
        <c:crosses val="autoZero"/>
        <c:crossBetween val="midCat"/>
      </c:valAx>
      <c:valAx>
        <c:axId val="18350893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energy</a:t>
                </a:r>
                <a:r>
                  <a:rPr lang="zh-CN" b="1"/>
                  <a:t> </a:t>
                </a:r>
                <a:r>
                  <a:rPr lang="en-US" b="1"/>
                  <a:t>density</a:t>
                </a:r>
                <a:r>
                  <a:rPr lang="zh-CN" b="1"/>
                  <a:t> </a:t>
                </a:r>
                <a:r>
                  <a:rPr lang="en-GB" altLang="zh-CN" b="1"/>
                  <a:t> (</a:t>
                </a:r>
                <a:r>
                  <a:rPr lang="en-US" b="1"/>
                  <a:t>filtertration)</a:t>
                </a:r>
                <a:r>
                  <a:rPr lang="en-GB" b="1"/>
                  <a:t> estimation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83707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Length estimation by asj DEB model at Nobel Wind from 2000-2010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11"/>
          <c:order val="0"/>
          <c:tx>
            <c:strRef>
              <c:f>Edulis!$E$1</c:f>
              <c:strCache>
                <c:ptCount val="1"/>
                <c:pt idx="0">
                  <c:v>YEAR2000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NobelWind!$F$2:$F$50</c:f>
              <c:numCache>
                <c:formatCode>0.0000</c:formatCode>
                <c:ptCount val="49"/>
                <c:pt idx="0">
                  <c:v>1.7717407352724052E-2</c:v>
                </c:pt>
                <c:pt idx="1">
                  <c:v>1.8912473206116921E-2</c:v>
                </c:pt>
                <c:pt idx="2">
                  <c:v>1.9822328367936428E-2</c:v>
                </c:pt>
                <c:pt idx="3">
                  <c:v>2.0673465669234392E-2</c:v>
                </c:pt>
                <c:pt idx="4">
                  <c:v>2.1510961522195084E-2</c:v>
                </c:pt>
                <c:pt idx="5">
                  <c:v>2.2354368388792088E-2</c:v>
                </c:pt>
                <c:pt idx="6">
                  <c:v>2.3205470479424218E-2</c:v>
                </c:pt>
                <c:pt idx="7">
                  <c:v>2.4042339273326122E-2</c:v>
                </c:pt>
                <c:pt idx="8">
                  <c:v>2.4880173881378725E-2</c:v>
                </c:pt>
                <c:pt idx="9">
                  <c:v>2.5710033411624079E-2</c:v>
                </c:pt>
                <c:pt idx="10">
                  <c:v>2.6537161884368249E-2</c:v>
                </c:pt>
                <c:pt idx="11">
                  <c:v>2.7363357319501652E-2</c:v>
                </c:pt>
                <c:pt idx="12">
                  <c:v>2.8184392070870003E-2</c:v>
                </c:pt>
                <c:pt idx="13">
                  <c:v>2.9011580755965997E-2</c:v>
                </c:pt>
                <c:pt idx="14">
                  <c:v>2.9764381733113663E-2</c:v>
                </c:pt>
                <c:pt idx="15">
                  <c:v>3.0373277009553723E-2</c:v>
                </c:pt>
                <c:pt idx="16">
                  <c:v>3.0839652997783292E-2</c:v>
                </c:pt>
                <c:pt idx="17">
                  <c:v>3.119083637453926E-2</c:v>
                </c:pt>
                <c:pt idx="18">
                  <c:v>3.1471997407220405E-2</c:v>
                </c:pt>
                <c:pt idx="19">
                  <c:v>3.171381039024275E-2</c:v>
                </c:pt>
                <c:pt idx="20">
                  <c:v>3.1946858928588825E-2</c:v>
                </c:pt>
                <c:pt idx="21">
                  <c:v>3.2188514714327716E-2</c:v>
                </c:pt>
                <c:pt idx="22">
                  <c:v>3.245116797227382E-2</c:v>
                </c:pt>
                <c:pt idx="23">
                  <c:v>3.2746749443368597E-2</c:v>
                </c:pt>
                <c:pt idx="24">
                  <c:v>3.3087101676791693E-2</c:v>
                </c:pt>
                <c:pt idx="25">
                  <c:v>3.3485795032498301E-2</c:v>
                </c:pt>
                <c:pt idx="26">
                  <c:v>3.3961678472720913E-2</c:v>
                </c:pt>
                <c:pt idx="27">
                  <c:v>3.4532284004825969E-2</c:v>
                </c:pt>
                <c:pt idx="28">
                  <c:v>3.5226974844527581E-2</c:v>
                </c:pt>
                <c:pt idx="29">
                  <c:v>3.6029079651954066E-2</c:v>
                </c:pt>
                <c:pt idx="30">
                  <c:v>3.6889874896258695E-2</c:v>
                </c:pt>
                <c:pt idx="31">
                  <c:v>3.7790414262972256E-2</c:v>
                </c:pt>
                <c:pt idx="32">
                  <c:v>3.8723568554748657E-2</c:v>
                </c:pt>
                <c:pt idx="33">
                  <c:v>3.9689733903299322E-2</c:v>
                </c:pt>
                <c:pt idx="34">
                  <c:v>4.0692818186568717E-2</c:v>
                </c:pt>
                <c:pt idx="35">
                  <c:v>4.1726143605502523E-2</c:v>
                </c:pt>
                <c:pt idx="36">
                  <c:v>4.2785781583155255E-2</c:v>
                </c:pt>
                <c:pt idx="37">
                  <c:v>4.3875477319617821E-2</c:v>
                </c:pt>
                <c:pt idx="38">
                  <c:v>4.4994256624484981E-2</c:v>
                </c:pt>
                <c:pt idx="39">
                  <c:v>4.6143936511046986E-2</c:v>
                </c:pt>
                <c:pt idx="40">
                  <c:v>4.7340265926147387E-2</c:v>
                </c:pt>
                <c:pt idx="41">
                  <c:v>4.8568491905843246E-2</c:v>
                </c:pt>
                <c:pt idx="42">
                  <c:v>4.9823529319136022E-2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08-1941-A93E-2D666B4988F2}"/>
            </c:ext>
          </c:extLst>
        </c:ser>
        <c:ser>
          <c:idx val="12"/>
          <c:order val="1"/>
          <c:tx>
            <c:strRef>
              <c:f>Edulis!$K$1</c:f>
              <c:strCache>
                <c:ptCount val="1"/>
                <c:pt idx="0">
                  <c:v>YEAR2001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NobelWind!$L$2:$L$49</c:f>
              <c:numCache>
                <c:formatCode>0.0000</c:formatCode>
                <c:ptCount val="48"/>
                <c:pt idx="0">
                  <c:v>1.7717407352724052E-2</c:v>
                </c:pt>
                <c:pt idx="1">
                  <c:v>1.8939561349893205E-2</c:v>
                </c:pt>
                <c:pt idx="2">
                  <c:v>1.9919456886982295E-2</c:v>
                </c:pt>
                <c:pt idx="3">
                  <c:v>2.0840728189858777E-2</c:v>
                </c:pt>
                <c:pt idx="4">
                  <c:v>2.1748291552938413E-2</c:v>
                </c:pt>
                <c:pt idx="5">
                  <c:v>2.2650769665734812E-2</c:v>
                </c:pt>
                <c:pt idx="6">
                  <c:v>2.3560886353158533E-2</c:v>
                </c:pt>
                <c:pt idx="7">
                  <c:v>2.4470109064778145E-2</c:v>
                </c:pt>
                <c:pt idx="8">
                  <c:v>2.5381141989938204E-2</c:v>
                </c:pt>
                <c:pt idx="9">
                  <c:v>2.6296354261973267E-2</c:v>
                </c:pt>
                <c:pt idx="10">
                  <c:v>2.7217956422465991E-2</c:v>
                </c:pt>
                <c:pt idx="11">
                  <c:v>2.8147016605613404E-2</c:v>
                </c:pt>
                <c:pt idx="12">
                  <c:v>2.9082393588468057E-2</c:v>
                </c:pt>
                <c:pt idx="13">
                  <c:v>2.9938476998816636E-2</c:v>
                </c:pt>
                <c:pt idx="14">
                  <c:v>3.0614508181180902E-2</c:v>
                </c:pt>
                <c:pt idx="15">
                  <c:v>3.1107448898104267E-2</c:v>
                </c:pt>
                <c:pt idx="16">
                  <c:v>3.1473288279500689E-2</c:v>
                </c:pt>
                <c:pt idx="17">
                  <c:v>3.1772081795449922E-2</c:v>
                </c:pt>
                <c:pt idx="18">
                  <c:v>3.2046982176107609E-2</c:v>
                </c:pt>
                <c:pt idx="19">
                  <c:v>3.232599264793154E-2</c:v>
                </c:pt>
                <c:pt idx="20">
                  <c:v>3.2627396307517625E-2</c:v>
                </c:pt>
                <c:pt idx="21">
                  <c:v>3.2965176510851596E-2</c:v>
                </c:pt>
                <c:pt idx="22">
                  <c:v>3.3353682542557134E-2</c:v>
                </c:pt>
                <c:pt idx="23">
                  <c:v>3.3814318483473549E-2</c:v>
                </c:pt>
                <c:pt idx="24">
                  <c:v>3.4369704246594676E-2</c:v>
                </c:pt>
                <c:pt idx="25">
                  <c:v>3.5056583187724068E-2</c:v>
                </c:pt>
                <c:pt idx="26">
                  <c:v>3.5863513037542857E-2</c:v>
                </c:pt>
                <c:pt idx="27">
                  <c:v>3.6745471371019515E-2</c:v>
                </c:pt>
                <c:pt idx="28">
                  <c:v>3.7672218296991258E-2</c:v>
                </c:pt>
                <c:pt idx="29">
                  <c:v>3.8632072443173168E-2</c:v>
                </c:pt>
                <c:pt idx="30">
                  <c:v>3.962742377879306E-2</c:v>
                </c:pt>
                <c:pt idx="31">
                  <c:v>4.065510173602381E-2</c:v>
                </c:pt>
                <c:pt idx="32">
                  <c:v>4.1718961702721526E-2</c:v>
                </c:pt>
                <c:pt idx="33">
                  <c:v>4.2807688988475159E-2</c:v>
                </c:pt>
                <c:pt idx="34">
                  <c:v>4.3922332130534071E-2</c:v>
                </c:pt>
                <c:pt idx="35">
                  <c:v>4.5060971345790006E-2</c:v>
                </c:pt>
                <c:pt idx="36">
                  <c:v>4.6232126492067482E-2</c:v>
                </c:pt>
                <c:pt idx="37">
                  <c:v>4.7416374462416186E-2</c:v>
                </c:pt>
                <c:pt idx="38">
                  <c:v>4.8624405179676582E-2</c:v>
                </c:pt>
                <c:pt idx="39">
                  <c:v>4.9853764233394854E-2</c:v>
                </c:pt>
                <c:pt idx="40">
                  <c:v>5.1119482117626312E-2</c:v>
                </c:pt>
                <c:pt idx="41">
                  <c:v>5.2421966439437223E-2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08-1941-A93E-2D666B4988F2}"/>
            </c:ext>
          </c:extLst>
        </c:ser>
        <c:ser>
          <c:idx val="13"/>
          <c:order val="2"/>
          <c:tx>
            <c:strRef>
              <c:f>Edulis!$Q$1</c:f>
              <c:strCache>
                <c:ptCount val="1"/>
                <c:pt idx="0">
                  <c:v>YEAR2002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NobelWind!$R$2:$R$58</c:f>
              <c:numCache>
                <c:formatCode>0.0000</c:formatCode>
                <c:ptCount val="57"/>
                <c:pt idx="0">
                  <c:v>1.7717407352724052E-2</c:v>
                </c:pt>
                <c:pt idx="1">
                  <c:v>1.8888192209463049E-2</c:v>
                </c:pt>
                <c:pt idx="2">
                  <c:v>1.9789834214237613E-2</c:v>
                </c:pt>
                <c:pt idx="3">
                  <c:v>2.0635430426452449E-2</c:v>
                </c:pt>
                <c:pt idx="4">
                  <c:v>2.1465430539391803E-2</c:v>
                </c:pt>
                <c:pt idx="5">
                  <c:v>2.2296004877130845E-2</c:v>
                </c:pt>
                <c:pt idx="6">
                  <c:v>2.3134987372898663E-2</c:v>
                </c:pt>
                <c:pt idx="7">
                  <c:v>2.3974268063680599E-2</c:v>
                </c:pt>
                <c:pt idx="8">
                  <c:v>2.4806040976420012E-2</c:v>
                </c:pt>
                <c:pt idx="9">
                  <c:v>2.563315393049154E-2</c:v>
                </c:pt>
                <c:pt idx="10">
                  <c:v>2.6455994633080872E-2</c:v>
                </c:pt>
                <c:pt idx="11">
                  <c:v>2.7282010478320459E-2</c:v>
                </c:pt>
                <c:pt idx="12">
                  <c:v>2.8103316517024524E-2</c:v>
                </c:pt>
                <c:pt idx="13">
                  <c:v>2.8932393017983272E-2</c:v>
                </c:pt>
                <c:pt idx="14">
                  <c:v>2.9686166406496309E-2</c:v>
                </c:pt>
                <c:pt idx="15">
                  <c:v>3.0297380049238733E-2</c:v>
                </c:pt>
                <c:pt idx="16">
                  <c:v>3.0762767385316102E-2</c:v>
                </c:pt>
                <c:pt idx="17">
                  <c:v>3.1116677072484254E-2</c:v>
                </c:pt>
                <c:pt idx="18">
                  <c:v>3.1401425797232853E-2</c:v>
                </c:pt>
                <c:pt idx="19">
                  <c:v>3.1655076087622885E-2</c:v>
                </c:pt>
                <c:pt idx="20">
                  <c:v>3.1895562463772356E-2</c:v>
                </c:pt>
                <c:pt idx="21">
                  <c:v>3.214383230892856E-2</c:v>
                </c:pt>
                <c:pt idx="22">
                  <c:v>3.2414734970610773E-2</c:v>
                </c:pt>
                <c:pt idx="23">
                  <c:v>3.2718616794159425E-2</c:v>
                </c:pt>
                <c:pt idx="24">
                  <c:v>3.3065101676094784E-2</c:v>
                </c:pt>
                <c:pt idx="25">
                  <c:v>3.3475560425598086E-2</c:v>
                </c:pt>
                <c:pt idx="26">
                  <c:v>3.3970887184458107E-2</c:v>
                </c:pt>
                <c:pt idx="27">
                  <c:v>3.4576311047273843E-2</c:v>
                </c:pt>
                <c:pt idx="28">
                  <c:v>3.5328111803259489E-2</c:v>
                </c:pt>
                <c:pt idx="29">
                  <c:v>3.6190697841783789E-2</c:v>
                </c:pt>
                <c:pt idx="30">
                  <c:v>3.7114417205455795E-2</c:v>
                </c:pt>
                <c:pt idx="31">
                  <c:v>3.8084465560430054E-2</c:v>
                </c:pt>
                <c:pt idx="32">
                  <c:v>3.9093675301330462E-2</c:v>
                </c:pt>
                <c:pt idx="33">
                  <c:v>4.0151595924484355E-2</c:v>
                </c:pt>
                <c:pt idx="34">
                  <c:v>4.1244064950323289E-2</c:v>
                </c:pt>
                <c:pt idx="35">
                  <c:v>4.2375755294218463E-2</c:v>
                </c:pt>
                <c:pt idx="36">
                  <c:v>4.3548872138299312E-2</c:v>
                </c:pt>
                <c:pt idx="37">
                  <c:v>4.4765066029846201E-2</c:v>
                </c:pt>
                <c:pt idx="38">
                  <c:v>4.60240162848728E-2</c:v>
                </c:pt>
                <c:pt idx="39">
                  <c:v>4.7317188676927753E-2</c:v>
                </c:pt>
                <c:pt idx="40">
                  <c:v>4.8654330544024529E-2</c:v>
                </c:pt>
                <c:pt idx="41">
                  <c:v>5.002973044988384E-2</c:v>
                </c:pt>
                <c:pt idx="42">
                  <c:v>5.1447063758222299E-2</c:v>
                </c:pt>
                <c:pt idx="43">
                  <c:v>5.2917669690087939E-2</c:v>
                </c:pt>
                <c:pt idx="44">
                  <c:v>5.4426435976603918E-2</c:v>
                </c:pt>
                <c:pt idx="45">
                  <c:v>5.5970588213613705E-2</c:v>
                </c:pt>
                <c:pt idx="46">
                  <c:v>5.7559684736231291E-2</c:v>
                </c:pt>
                <c:pt idx="47">
                  <c:v>5.9203141328977436E-2</c:v>
                </c:pt>
                <c:pt idx="48">
                  <c:v>6.0893090592910259E-2</c:v>
                </c:pt>
                <c:pt idx="49">
                  <c:v>6.2622153709497252E-2</c:v>
                </c:pt>
                <c:pt idx="50">
                  <c:v>6.4377851815164325E-2</c:v>
                </c:pt>
                <c:pt idx="51">
                  <c:v>6.6166655631192325E-2</c:v>
                </c:pt>
                <c:pt idx="52">
                  <c:v>6.8010435955930634E-2</c:v>
                </c:pt>
                <c:pt idx="53">
                  <c:v>6.9924735729481616E-2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08-1941-A93E-2D666B4988F2}"/>
            </c:ext>
          </c:extLst>
        </c:ser>
        <c:ser>
          <c:idx val="14"/>
          <c:order val="3"/>
          <c:tx>
            <c:strRef>
              <c:f>Edulis!$W$1</c:f>
              <c:strCache>
                <c:ptCount val="1"/>
                <c:pt idx="0">
                  <c:v>YEAR2003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NobelWind!$X$2:$X$52</c:f>
              <c:numCache>
                <c:formatCode>0.0000</c:formatCode>
                <c:ptCount val="51"/>
                <c:pt idx="0">
                  <c:v>1.7717407352724052E-2</c:v>
                </c:pt>
                <c:pt idx="1">
                  <c:v>1.9036019876779105E-2</c:v>
                </c:pt>
                <c:pt idx="2">
                  <c:v>2.0093525944991333E-2</c:v>
                </c:pt>
                <c:pt idx="3">
                  <c:v>2.1107231719853362E-2</c:v>
                </c:pt>
                <c:pt idx="4">
                  <c:v>2.2109987073291239E-2</c:v>
                </c:pt>
                <c:pt idx="5">
                  <c:v>2.3106266628718408E-2</c:v>
                </c:pt>
                <c:pt idx="6">
                  <c:v>2.4102257273401099E-2</c:v>
                </c:pt>
                <c:pt idx="7">
                  <c:v>2.5095861701276884E-2</c:v>
                </c:pt>
                <c:pt idx="8">
                  <c:v>2.6086333037583044E-2</c:v>
                </c:pt>
                <c:pt idx="9">
                  <c:v>2.7070092395173721E-2</c:v>
                </c:pt>
                <c:pt idx="10">
                  <c:v>2.8048551194102864E-2</c:v>
                </c:pt>
                <c:pt idx="11">
                  <c:v>2.9032493019539484E-2</c:v>
                </c:pt>
                <c:pt idx="12">
                  <c:v>2.9959712061599992E-2</c:v>
                </c:pt>
                <c:pt idx="13">
                  <c:v>3.067233049844352E-2</c:v>
                </c:pt>
                <c:pt idx="14">
                  <c:v>3.1171695898143406E-2</c:v>
                </c:pt>
                <c:pt idx="15">
                  <c:v>3.1533882111425326E-2</c:v>
                </c:pt>
                <c:pt idx="16">
                  <c:v>3.1830802746684858E-2</c:v>
                </c:pt>
                <c:pt idx="17">
                  <c:v>3.2114635808242809E-2</c:v>
                </c:pt>
                <c:pt idx="18">
                  <c:v>3.2413547881988761E-2</c:v>
                </c:pt>
                <c:pt idx="19">
                  <c:v>3.2747434321883796E-2</c:v>
                </c:pt>
                <c:pt idx="20">
                  <c:v>3.3130731627256139E-2</c:v>
                </c:pt>
                <c:pt idx="21">
                  <c:v>3.3584624529375121E-2</c:v>
                </c:pt>
                <c:pt idx="22">
                  <c:v>3.4140579053807386E-2</c:v>
                </c:pt>
                <c:pt idx="23">
                  <c:v>3.4842167906067818E-2</c:v>
                </c:pt>
                <c:pt idx="24">
                  <c:v>3.5690431835128711E-2</c:v>
                </c:pt>
                <c:pt idx="25">
                  <c:v>3.665870449711435E-2</c:v>
                </c:pt>
                <c:pt idx="26">
                  <c:v>3.7699430564757837E-2</c:v>
                </c:pt>
                <c:pt idx="27">
                  <c:v>3.8795778237676243E-2</c:v>
                </c:pt>
                <c:pt idx="28">
                  <c:v>3.9925768634885242E-2</c:v>
                </c:pt>
                <c:pt idx="29">
                  <c:v>4.107903953605381E-2</c:v>
                </c:pt>
                <c:pt idx="30">
                  <c:v>4.2252536942632334E-2</c:v>
                </c:pt>
                <c:pt idx="31">
                  <c:v>4.3446116758300415E-2</c:v>
                </c:pt>
                <c:pt idx="32">
                  <c:v>4.4652636848315622E-2</c:v>
                </c:pt>
                <c:pt idx="33">
                  <c:v>4.5878043295355338E-2</c:v>
                </c:pt>
                <c:pt idx="34">
                  <c:v>4.713878673918985E-2</c:v>
                </c:pt>
                <c:pt idx="35">
                  <c:v>4.8436995225627312E-2</c:v>
                </c:pt>
                <c:pt idx="36">
                  <c:v>4.9768682822666853E-2</c:v>
                </c:pt>
                <c:pt idx="37">
                  <c:v>5.1146810272982728E-2</c:v>
                </c:pt>
                <c:pt idx="38">
                  <c:v>5.2563098295390111E-2</c:v>
                </c:pt>
                <c:pt idx="39">
                  <c:v>5.4008086646691524E-2</c:v>
                </c:pt>
                <c:pt idx="40">
                  <c:v>5.5475118493997347E-2</c:v>
                </c:pt>
                <c:pt idx="41">
                  <c:v>5.6962586144389954E-2</c:v>
                </c:pt>
                <c:pt idx="42">
                  <c:v>5.8468352877696125E-2</c:v>
                </c:pt>
                <c:pt idx="43">
                  <c:v>5.9992667098859205E-2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08-1941-A93E-2D666B4988F2}"/>
            </c:ext>
          </c:extLst>
        </c:ser>
        <c:ser>
          <c:idx val="15"/>
          <c:order val="4"/>
          <c:tx>
            <c:strRef>
              <c:f>Edulis!$AC$1</c:f>
              <c:strCache>
                <c:ptCount val="1"/>
                <c:pt idx="0">
                  <c:v>YEAR2004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NobelWind!$AD$2:$AD$55</c:f>
              <c:numCache>
                <c:formatCode>0.0000</c:formatCode>
                <c:ptCount val="54"/>
                <c:pt idx="0">
                  <c:v>1.7717407352724052E-2</c:v>
                </c:pt>
                <c:pt idx="1">
                  <c:v>1.8946713853018621E-2</c:v>
                </c:pt>
                <c:pt idx="2">
                  <c:v>1.9921257499451922E-2</c:v>
                </c:pt>
                <c:pt idx="3">
                  <c:v>2.0839336345644735E-2</c:v>
                </c:pt>
                <c:pt idx="4">
                  <c:v>2.1735677404648022E-2</c:v>
                </c:pt>
                <c:pt idx="5">
                  <c:v>2.2630845745286843E-2</c:v>
                </c:pt>
                <c:pt idx="6">
                  <c:v>2.3518213461852098E-2</c:v>
                </c:pt>
                <c:pt idx="7">
                  <c:v>2.4403394308614455E-2</c:v>
                </c:pt>
                <c:pt idx="8">
                  <c:v>2.5289227238462282E-2</c:v>
                </c:pt>
                <c:pt idx="9">
                  <c:v>2.618395954063479E-2</c:v>
                </c:pt>
                <c:pt idx="10">
                  <c:v>2.7092949338961655E-2</c:v>
                </c:pt>
                <c:pt idx="11">
                  <c:v>2.8006317254536409E-2</c:v>
                </c:pt>
                <c:pt idx="12">
                  <c:v>2.8927425537194677E-2</c:v>
                </c:pt>
                <c:pt idx="13">
                  <c:v>2.9780839431113631E-2</c:v>
                </c:pt>
                <c:pt idx="14">
                  <c:v>3.0469356650214493E-2</c:v>
                </c:pt>
                <c:pt idx="15">
                  <c:v>3.098274297211933E-2</c:v>
                </c:pt>
                <c:pt idx="16">
                  <c:v>3.1367871854919321E-2</c:v>
                </c:pt>
                <c:pt idx="17">
                  <c:v>3.1678702105408824E-2</c:v>
                </c:pt>
                <c:pt idx="18">
                  <c:v>3.1959861986716478E-2</c:v>
                </c:pt>
                <c:pt idx="19">
                  <c:v>3.2242917569711906E-2</c:v>
                </c:pt>
                <c:pt idx="20">
                  <c:v>3.2547084413984205E-2</c:v>
                </c:pt>
                <c:pt idx="21">
                  <c:v>3.28894646069081E-2</c:v>
                </c:pt>
                <c:pt idx="22">
                  <c:v>3.3288702364587114E-2</c:v>
                </c:pt>
                <c:pt idx="23">
                  <c:v>3.3761040996268143E-2</c:v>
                </c:pt>
                <c:pt idx="24">
                  <c:v>3.4331413639698057E-2</c:v>
                </c:pt>
                <c:pt idx="25">
                  <c:v>3.5044115446501649E-2</c:v>
                </c:pt>
                <c:pt idx="26">
                  <c:v>3.5881486235333458E-2</c:v>
                </c:pt>
                <c:pt idx="27">
                  <c:v>3.6789085070692042E-2</c:v>
                </c:pt>
                <c:pt idx="28">
                  <c:v>3.7749979815906172E-2</c:v>
                </c:pt>
                <c:pt idx="29">
                  <c:v>3.874664625522526E-2</c:v>
                </c:pt>
                <c:pt idx="30">
                  <c:v>3.9771237464262796E-2</c:v>
                </c:pt>
                <c:pt idx="31">
                  <c:v>4.0804940594445761E-2</c:v>
                </c:pt>
                <c:pt idx="32">
                  <c:v>4.1851295467072801E-2</c:v>
                </c:pt>
                <c:pt idx="33">
                  <c:v>4.2906712721812991E-2</c:v>
                </c:pt>
                <c:pt idx="34">
                  <c:v>4.396793894647217E-2</c:v>
                </c:pt>
                <c:pt idx="35">
                  <c:v>4.5030230461149186E-2</c:v>
                </c:pt>
                <c:pt idx="36">
                  <c:v>4.6078990880284894E-2</c:v>
                </c:pt>
                <c:pt idx="37">
                  <c:v>4.7085456086145033E-2</c:v>
                </c:pt>
                <c:pt idx="38">
                  <c:v>4.8058334720048168E-2</c:v>
                </c:pt>
                <c:pt idx="39">
                  <c:v>4.9010056773257538E-2</c:v>
                </c:pt>
                <c:pt idx="40">
                  <c:v>4.9950071473906177E-2</c:v>
                </c:pt>
                <c:pt idx="41">
                  <c:v>5.0865413922437874E-2</c:v>
                </c:pt>
                <c:pt idx="42">
                  <c:v>5.1753445965478477E-2</c:v>
                </c:pt>
                <c:pt idx="43">
                  <c:v>5.2626250391763212E-2</c:v>
                </c:pt>
                <c:pt idx="44">
                  <c:v>5.3498696792784892E-2</c:v>
                </c:pt>
                <c:pt idx="45">
                  <c:v>5.438326597936477E-2</c:v>
                </c:pt>
                <c:pt idx="46">
                  <c:v>5.5282109442773529E-2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308-1941-A93E-2D666B4988F2}"/>
            </c:ext>
          </c:extLst>
        </c:ser>
        <c:ser>
          <c:idx val="16"/>
          <c:order val="5"/>
          <c:tx>
            <c:strRef>
              <c:f>Edulis!$AI$1</c:f>
              <c:strCache>
                <c:ptCount val="1"/>
                <c:pt idx="0">
                  <c:v>YEAR2005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NobelWind!$AJ$2:$AJ$44</c:f>
              <c:numCache>
                <c:formatCode>0.0000</c:formatCode>
                <c:ptCount val="43"/>
                <c:pt idx="0">
                  <c:v>1.7717407352724052E-2</c:v>
                </c:pt>
                <c:pt idx="1">
                  <c:v>1.8986698024667958E-2</c:v>
                </c:pt>
                <c:pt idx="2">
                  <c:v>1.9982558628572279E-2</c:v>
                </c:pt>
                <c:pt idx="3">
                  <c:v>2.0929906991570442E-2</c:v>
                </c:pt>
                <c:pt idx="4">
                  <c:v>2.1864054411164766E-2</c:v>
                </c:pt>
                <c:pt idx="5">
                  <c:v>2.2779989448530213E-2</c:v>
                </c:pt>
                <c:pt idx="6">
                  <c:v>2.3691837814512076E-2</c:v>
                </c:pt>
                <c:pt idx="7">
                  <c:v>2.4606573210871324E-2</c:v>
                </c:pt>
                <c:pt idx="8">
                  <c:v>2.550957249369044E-2</c:v>
                </c:pt>
                <c:pt idx="9">
                  <c:v>2.6405897407441786E-2</c:v>
                </c:pt>
                <c:pt idx="10">
                  <c:v>2.7318673934875429E-2</c:v>
                </c:pt>
                <c:pt idx="11">
                  <c:v>2.8250867711296781E-2</c:v>
                </c:pt>
                <c:pt idx="12">
                  <c:v>2.9195830407201386E-2</c:v>
                </c:pt>
                <c:pt idx="13">
                  <c:v>3.0040027404704857E-2</c:v>
                </c:pt>
                <c:pt idx="14">
                  <c:v>3.0689039608541701E-2</c:v>
                </c:pt>
                <c:pt idx="15">
                  <c:v>3.1153301207853104E-2</c:v>
                </c:pt>
                <c:pt idx="16">
                  <c:v>3.1496571386037474E-2</c:v>
                </c:pt>
                <c:pt idx="17">
                  <c:v>3.1779065420876572E-2</c:v>
                </c:pt>
                <c:pt idx="18">
                  <c:v>3.2042293356740463E-2</c:v>
                </c:pt>
                <c:pt idx="19">
                  <c:v>3.2310181293157228E-2</c:v>
                </c:pt>
                <c:pt idx="20">
                  <c:v>3.2602450513385603E-2</c:v>
                </c:pt>
                <c:pt idx="21">
                  <c:v>3.2938321996872161E-2</c:v>
                </c:pt>
                <c:pt idx="22">
                  <c:v>3.3332990369650775E-2</c:v>
                </c:pt>
                <c:pt idx="23">
                  <c:v>3.3794388436859328E-2</c:v>
                </c:pt>
                <c:pt idx="24">
                  <c:v>3.4343393661346137E-2</c:v>
                </c:pt>
                <c:pt idx="25">
                  <c:v>3.5014195795672741E-2</c:v>
                </c:pt>
                <c:pt idx="26">
                  <c:v>3.5797293832116828E-2</c:v>
                </c:pt>
                <c:pt idx="27">
                  <c:v>3.6655051079813164E-2</c:v>
                </c:pt>
                <c:pt idx="28">
                  <c:v>3.7560265004835794E-2</c:v>
                </c:pt>
                <c:pt idx="29">
                  <c:v>3.8498120217130928E-2</c:v>
                </c:pt>
                <c:pt idx="30">
                  <c:v>3.9451641374141866E-2</c:v>
                </c:pt>
                <c:pt idx="31">
                  <c:v>4.0416377695856036E-2</c:v>
                </c:pt>
                <c:pt idx="32">
                  <c:v>4.1391457283532593E-2</c:v>
                </c:pt>
                <c:pt idx="33">
                  <c:v>4.236990547317071E-2</c:v>
                </c:pt>
                <c:pt idx="34">
                  <c:v>4.3334766778110358E-2</c:v>
                </c:pt>
                <c:pt idx="35">
                  <c:v>4.4290383501460501E-2</c:v>
                </c:pt>
                <c:pt idx="36">
                  <c:v>4.5236275625214442E-2</c:v>
                </c:pt>
                <c:pt idx="37">
                  <c:v>4.6188556351362764E-2</c:v>
                </c:pt>
                <c:pt idx="38">
                  <c:v>4.7160283617260511E-2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308-1941-A93E-2D666B4988F2}"/>
            </c:ext>
          </c:extLst>
        </c:ser>
        <c:ser>
          <c:idx val="17"/>
          <c:order val="6"/>
          <c:tx>
            <c:strRef>
              <c:f>Edulis!$E$60</c:f>
              <c:strCache>
                <c:ptCount val="1"/>
                <c:pt idx="0">
                  <c:v>YEAR2006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NobelWind!$F$61:$F$102</c:f>
              <c:numCache>
                <c:formatCode>0.0000</c:formatCode>
                <c:ptCount val="42"/>
                <c:pt idx="0">
                  <c:v>1.7717407352724052E-2</c:v>
                </c:pt>
                <c:pt idx="1">
                  <c:v>1.9089599990955941E-2</c:v>
                </c:pt>
                <c:pt idx="2">
                  <c:v>2.014130351000526E-2</c:v>
                </c:pt>
                <c:pt idx="3">
                  <c:v>2.1152922431912788E-2</c:v>
                </c:pt>
                <c:pt idx="4">
                  <c:v>2.2162024844955171E-2</c:v>
                </c:pt>
                <c:pt idx="5">
                  <c:v>2.3165380837762508E-2</c:v>
                </c:pt>
                <c:pt idx="6">
                  <c:v>2.4169906652072248E-2</c:v>
                </c:pt>
                <c:pt idx="7">
                  <c:v>2.5177208213372534E-2</c:v>
                </c:pt>
                <c:pt idx="8">
                  <c:v>2.6175923706289801E-2</c:v>
                </c:pt>
                <c:pt idx="9">
                  <c:v>2.7164859593112246E-2</c:v>
                </c:pt>
                <c:pt idx="10">
                  <c:v>2.8143131526399037E-2</c:v>
                </c:pt>
                <c:pt idx="11">
                  <c:v>2.9112897310900228E-2</c:v>
                </c:pt>
                <c:pt idx="12">
                  <c:v>2.9996286419269078E-2</c:v>
                </c:pt>
                <c:pt idx="13">
                  <c:v>3.0667863564818428E-2</c:v>
                </c:pt>
                <c:pt idx="14">
                  <c:v>3.1135354403369311E-2</c:v>
                </c:pt>
                <c:pt idx="15">
                  <c:v>3.1471392828609349E-2</c:v>
                </c:pt>
                <c:pt idx="16">
                  <c:v>3.1743231005950681E-2</c:v>
                </c:pt>
                <c:pt idx="17">
                  <c:v>3.1997669828873095E-2</c:v>
                </c:pt>
                <c:pt idx="18">
                  <c:v>3.2261129408770864E-2</c:v>
                </c:pt>
                <c:pt idx="19">
                  <c:v>3.2551527552855543E-2</c:v>
                </c:pt>
                <c:pt idx="20">
                  <c:v>3.2879057096828326E-2</c:v>
                </c:pt>
                <c:pt idx="21">
                  <c:v>3.3255290905175941E-2</c:v>
                </c:pt>
                <c:pt idx="22">
                  <c:v>3.3692018467539921E-2</c:v>
                </c:pt>
                <c:pt idx="23">
                  <c:v>3.4201278862642882E-2</c:v>
                </c:pt>
                <c:pt idx="24">
                  <c:v>3.4809713806633058E-2</c:v>
                </c:pt>
                <c:pt idx="25">
                  <c:v>3.5502227712827648E-2</c:v>
                </c:pt>
                <c:pt idx="26">
                  <c:v>3.6258113758660962E-2</c:v>
                </c:pt>
                <c:pt idx="27">
                  <c:v>3.7043360250720518E-2</c:v>
                </c:pt>
                <c:pt idx="28">
                  <c:v>3.785151834606857E-2</c:v>
                </c:pt>
                <c:pt idx="29">
                  <c:v>3.8679110928724045E-2</c:v>
                </c:pt>
                <c:pt idx="30">
                  <c:v>3.9509689413012562E-2</c:v>
                </c:pt>
                <c:pt idx="31">
                  <c:v>4.0333439734146243E-2</c:v>
                </c:pt>
                <c:pt idx="32">
                  <c:v>4.1142065114496043E-2</c:v>
                </c:pt>
                <c:pt idx="33">
                  <c:v>4.1938886808586963E-2</c:v>
                </c:pt>
                <c:pt idx="34">
                  <c:v>4.2725580296621747E-2</c:v>
                </c:pt>
                <c:pt idx="35">
                  <c:v>4.3509146197495435E-2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308-1941-A93E-2D666B4988F2}"/>
            </c:ext>
          </c:extLst>
        </c:ser>
        <c:ser>
          <c:idx val="18"/>
          <c:order val="7"/>
          <c:tx>
            <c:strRef>
              <c:f>Edulis!$K$60</c:f>
              <c:strCache>
                <c:ptCount val="1"/>
                <c:pt idx="0">
                  <c:v>YEAR2007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Edulis!$G$61:$G$137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</c:numCache>
            </c:numRef>
          </c:xVal>
          <c:yVal>
            <c:numRef>
              <c:f>NobelWind!$L$61:$L$131</c:f>
              <c:numCache>
                <c:formatCode>0.0000</c:formatCode>
                <c:ptCount val="71"/>
                <c:pt idx="0">
                  <c:v>1.7717407352724052E-2</c:v>
                </c:pt>
                <c:pt idx="1">
                  <c:v>1.8884758311600545E-2</c:v>
                </c:pt>
                <c:pt idx="2">
                  <c:v>1.9887112244257321E-2</c:v>
                </c:pt>
                <c:pt idx="3">
                  <c:v>2.084423711576824E-2</c:v>
                </c:pt>
                <c:pt idx="4">
                  <c:v>2.1792254760280932E-2</c:v>
                </c:pt>
                <c:pt idx="5">
                  <c:v>2.2737512884831848E-2</c:v>
                </c:pt>
                <c:pt idx="6">
                  <c:v>2.367703612166441E-2</c:v>
                </c:pt>
                <c:pt idx="7">
                  <c:v>2.4597638442251164E-2</c:v>
                </c:pt>
                <c:pt idx="8">
                  <c:v>2.5499260976121926E-2</c:v>
                </c:pt>
                <c:pt idx="9">
                  <c:v>2.6401252763925676E-2</c:v>
                </c:pt>
                <c:pt idx="10">
                  <c:v>2.7314459087847014E-2</c:v>
                </c:pt>
                <c:pt idx="11">
                  <c:v>2.8231696029092829E-2</c:v>
                </c:pt>
                <c:pt idx="12">
                  <c:v>2.9153371027881601E-2</c:v>
                </c:pt>
                <c:pt idx="13">
                  <c:v>2.9970008401506196E-2</c:v>
                </c:pt>
                <c:pt idx="14">
                  <c:v>3.061542119589802E-2</c:v>
                </c:pt>
                <c:pt idx="15">
                  <c:v>3.1102465628554864E-2</c:v>
                </c:pt>
                <c:pt idx="16">
                  <c:v>3.1473712843308937E-2</c:v>
                </c:pt>
                <c:pt idx="17">
                  <c:v>3.1779763869094528E-2</c:v>
                </c:pt>
                <c:pt idx="18">
                  <c:v>3.2053908131784992E-2</c:v>
                </c:pt>
                <c:pt idx="19">
                  <c:v>3.2321137410161516E-2</c:v>
                </c:pt>
                <c:pt idx="20">
                  <c:v>3.2601687521857117E-2</c:v>
                </c:pt>
                <c:pt idx="21">
                  <c:v>3.2910943092888792E-2</c:v>
                </c:pt>
                <c:pt idx="22">
                  <c:v>3.326447446076939E-2</c:v>
                </c:pt>
                <c:pt idx="23">
                  <c:v>3.3673044403635811E-2</c:v>
                </c:pt>
                <c:pt idx="24">
                  <c:v>3.4156824748284305E-2</c:v>
                </c:pt>
                <c:pt idx="25">
                  <c:v>3.4741086503185567E-2</c:v>
                </c:pt>
                <c:pt idx="26">
                  <c:v>3.5446307768844762E-2</c:v>
                </c:pt>
                <c:pt idx="27">
                  <c:v>3.6245040450797135E-2</c:v>
                </c:pt>
                <c:pt idx="28">
                  <c:v>3.7095543684668782E-2</c:v>
                </c:pt>
                <c:pt idx="29">
                  <c:v>3.7990475057831853E-2</c:v>
                </c:pt>
                <c:pt idx="30">
                  <c:v>3.8920916147293282E-2</c:v>
                </c:pt>
                <c:pt idx="31">
                  <c:v>3.9882475711006178E-2</c:v>
                </c:pt>
                <c:pt idx="32">
                  <c:v>4.0880514931169579E-2</c:v>
                </c:pt>
                <c:pt idx="33">
                  <c:v>4.1908685378699878E-2</c:v>
                </c:pt>
                <c:pt idx="34">
                  <c:v>4.2958979422719985E-2</c:v>
                </c:pt>
                <c:pt idx="35">
                  <c:v>4.4034839088104044E-2</c:v>
                </c:pt>
                <c:pt idx="36">
                  <c:v>4.513306492768375E-2</c:v>
                </c:pt>
                <c:pt idx="37">
                  <c:v>4.6260133089947163E-2</c:v>
                </c:pt>
                <c:pt idx="38">
                  <c:v>4.7413193909902757E-2</c:v>
                </c:pt>
                <c:pt idx="39">
                  <c:v>4.8579645174130513E-2</c:v>
                </c:pt>
                <c:pt idx="40">
                  <c:v>4.9778374253312704E-2</c:v>
                </c:pt>
                <c:pt idx="41">
                  <c:v>5.1019527193319432E-2</c:v>
                </c:pt>
                <c:pt idx="42">
                  <c:v>5.2304131583131075E-2</c:v>
                </c:pt>
                <c:pt idx="43">
                  <c:v>5.3646243771889167E-2</c:v>
                </c:pt>
                <c:pt idx="44">
                  <c:v>5.5042369231398929E-2</c:v>
                </c:pt>
                <c:pt idx="45">
                  <c:v>5.65007171540933E-2</c:v>
                </c:pt>
                <c:pt idx="46">
                  <c:v>5.8003573205914351E-2</c:v>
                </c:pt>
                <c:pt idx="47">
                  <c:v>5.9568753855438257E-2</c:v>
                </c:pt>
                <c:pt idx="48">
                  <c:v>6.1190628684692279E-2</c:v>
                </c:pt>
                <c:pt idx="49">
                  <c:v>6.285816671211289E-2</c:v>
                </c:pt>
                <c:pt idx="50">
                  <c:v>6.4575371169864615E-2</c:v>
                </c:pt>
                <c:pt idx="51">
                  <c:v>6.6337555083617938E-2</c:v>
                </c:pt>
                <c:pt idx="52">
                  <c:v>6.8135883126793417E-2</c:v>
                </c:pt>
                <c:pt idx="53">
                  <c:v>6.9965573683008431E-2</c:v>
                </c:pt>
                <c:pt idx="54">
                  <c:v>7.1831259188652671E-2</c:v>
                </c:pt>
                <c:pt idx="55">
                  <c:v>7.3753600158652247E-2</c:v>
                </c:pt>
                <c:pt idx="56">
                  <c:v>7.5745080042089602E-2</c:v>
                </c:pt>
                <c:pt idx="57">
                  <c:v>7.780396936526171E-2</c:v>
                </c:pt>
                <c:pt idx="58">
                  <c:v>7.9890065268318974E-2</c:v>
                </c:pt>
                <c:pt idx="59">
                  <c:v>8.1984698023061173E-2</c:v>
                </c:pt>
                <c:pt idx="60">
                  <c:v>8.4108501647586473E-2</c:v>
                </c:pt>
                <c:pt idx="61">
                  <c:v>8.6259437954863599E-2</c:v>
                </c:pt>
                <c:pt idx="62">
                  <c:v>8.8435713335293431E-2</c:v>
                </c:pt>
                <c:pt idx="63">
                  <c:v>9.0631253339658047E-2</c:v>
                </c:pt>
                <c:pt idx="64">
                  <c:v>9.2852757587943591E-2</c:v>
                </c:pt>
                <c:pt idx="65">
                  <c:v>9.5133992502077852E-2</c:v>
                </c:pt>
                <c:pt idx="66">
                  <c:v>9.7519279592032881E-2</c:v>
                </c:pt>
                <c:pt idx="67">
                  <c:v>0.10000451996551016</c:v>
                </c:pt>
                <c:pt idx="68">
                  <c:v>0.10258905529970744</c:v>
                </c:pt>
                <c:pt idx="69">
                  <c:v>0.1052378819098935</c:v>
                </c:pt>
                <c:pt idx="70">
                  <c:v>0.1079519036042679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308-1941-A93E-2D666B4988F2}"/>
            </c:ext>
          </c:extLst>
        </c:ser>
        <c:ser>
          <c:idx val="19"/>
          <c:order val="8"/>
          <c:tx>
            <c:strRef>
              <c:f>Edulis!$Q$60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NobelWind!$R$61:$R$113</c:f>
              <c:numCache>
                <c:formatCode>0.0000</c:formatCode>
                <c:ptCount val="53"/>
                <c:pt idx="0">
                  <c:v>1.7717407352724052E-2</c:v>
                </c:pt>
                <c:pt idx="1">
                  <c:v>1.8956306369692859E-2</c:v>
                </c:pt>
                <c:pt idx="2">
                  <c:v>1.9958253015037716E-2</c:v>
                </c:pt>
                <c:pt idx="3">
                  <c:v>2.0891225893062929E-2</c:v>
                </c:pt>
                <c:pt idx="4">
                  <c:v>2.1793472429591988E-2</c:v>
                </c:pt>
                <c:pt idx="5">
                  <c:v>2.2671694261345618E-2</c:v>
                </c:pt>
                <c:pt idx="6">
                  <c:v>2.3542235179151098E-2</c:v>
                </c:pt>
                <c:pt idx="7">
                  <c:v>2.4409519437012979E-2</c:v>
                </c:pt>
                <c:pt idx="8">
                  <c:v>2.5288965072720045E-2</c:v>
                </c:pt>
                <c:pt idx="9">
                  <c:v>2.6183071055818762E-2</c:v>
                </c:pt>
                <c:pt idx="10">
                  <c:v>2.7086037366656209E-2</c:v>
                </c:pt>
                <c:pt idx="11">
                  <c:v>2.7985974736105212E-2</c:v>
                </c:pt>
                <c:pt idx="12">
                  <c:v>2.8880304253054403E-2</c:v>
                </c:pt>
                <c:pt idx="13">
                  <c:v>2.9701026322870215E-2</c:v>
                </c:pt>
                <c:pt idx="14">
                  <c:v>3.0357585946689723E-2</c:v>
                </c:pt>
                <c:pt idx="15">
                  <c:v>3.0851996086686873E-2</c:v>
                </c:pt>
                <c:pt idx="16">
                  <c:v>3.1221294523384905E-2</c:v>
                </c:pt>
                <c:pt idx="17">
                  <c:v>3.1516372614264598E-2</c:v>
                </c:pt>
                <c:pt idx="18">
                  <c:v>3.1774933652778052E-2</c:v>
                </c:pt>
                <c:pt idx="19">
                  <c:v>3.202880565402455E-2</c:v>
                </c:pt>
                <c:pt idx="20">
                  <c:v>3.2296843997268745E-2</c:v>
                </c:pt>
                <c:pt idx="21">
                  <c:v>3.2591353453007912E-2</c:v>
                </c:pt>
                <c:pt idx="22">
                  <c:v>3.2925184642921983E-2</c:v>
                </c:pt>
                <c:pt idx="23">
                  <c:v>3.3315519699015771E-2</c:v>
                </c:pt>
                <c:pt idx="24">
                  <c:v>3.3779009799011342E-2</c:v>
                </c:pt>
                <c:pt idx="25">
                  <c:v>3.4340701331868562E-2</c:v>
                </c:pt>
                <c:pt idx="26">
                  <c:v>3.5035454292585026E-2</c:v>
                </c:pt>
                <c:pt idx="27">
                  <c:v>3.5865226090903493E-2</c:v>
                </c:pt>
                <c:pt idx="28">
                  <c:v>3.6794535461253018E-2</c:v>
                </c:pt>
                <c:pt idx="29">
                  <c:v>3.7782115708858699E-2</c:v>
                </c:pt>
                <c:pt idx="30">
                  <c:v>3.8810440258596313E-2</c:v>
                </c:pt>
                <c:pt idx="31">
                  <c:v>3.9872860625043458E-2</c:v>
                </c:pt>
                <c:pt idx="32">
                  <c:v>4.0961609289460583E-2</c:v>
                </c:pt>
                <c:pt idx="33">
                  <c:v>4.2071451684194135E-2</c:v>
                </c:pt>
                <c:pt idx="34">
                  <c:v>4.3210503825135881E-2</c:v>
                </c:pt>
                <c:pt idx="35">
                  <c:v>4.437545011524098E-2</c:v>
                </c:pt>
                <c:pt idx="36">
                  <c:v>4.5562500272049763E-2</c:v>
                </c:pt>
                <c:pt idx="37">
                  <c:v>4.6779483261134319E-2</c:v>
                </c:pt>
                <c:pt idx="38">
                  <c:v>4.8025842848696168E-2</c:v>
                </c:pt>
                <c:pt idx="39">
                  <c:v>4.9291633758655327E-2</c:v>
                </c:pt>
                <c:pt idx="40">
                  <c:v>5.0562843387317799E-2</c:v>
                </c:pt>
                <c:pt idx="41">
                  <c:v>5.1860388657104475E-2</c:v>
                </c:pt>
                <c:pt idx="42">
                  <c:v>5.3187196579962397E-2</c:v>
                </c:pt>
                <c:pt idx="43">
                  <c:v>5.4535879832997951E-2</c:v>
                </c:pt>
                <c:pt idx="44">
                  <c:v>5.5907003923394552E-2</c:v>
                </c:pt>
                <c:pt idx="45">
                  <c:v>5.727914654785525E-2</c:v>
                </c:pt>
                <c:pt idx="46">
                  <c:v>5.8651825962546554E-2</c:v>
                </c:pt>
                <c:pt idx="47">
                  <c:v>6.0047462309694037E-2</c:v>
                </c:pt>
                <c:pt idx="48">
                  <c:v>6.1476301945557643E-2</c:v>
                </c:pt>
                <c:pt idx="49">
                  <c:v>6.2946935804384846E-2</c:v>
                </c:pt>
                <c:pt idx="50">
                  <c:v>6.4455189039737279E-2</c:v>
                </c:pt>
                <c:pt idx="51">
                  <c:v>6.5989748154134609E-2</c:v>
                </c:pt>
                <c:pt idx="52">
                  <c:v>6.7543888099633131E-2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308-1941-A93E-2D666B4988F2}"/>
            </c:ext>
          </c:extLst>
        </c:ser>
        <c:ser>
          <c:idx val="20"/>
          <c:order val="9"/>
          <c:tx>
            <c:strRef>
              <c:f>Edulis!$W$60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NobelWind!$X$61:$X$111</c:f>
              <c:numCache>
                <c:formatCode>0.0000</c:formatCode>
                <c:ptCount val="51"/>
                <c:pt idx="0">
                  <c:v>1.7717407352724052E-2</c:v>
                </c:pt>
                <c:pt idx="1">
                  <c:v>1.9019609112057398E-2</c:v>
                </c:pt>
                <c:pt idx="2">
                  <c:v>1.999451619043072E-2</c:v>
                </c:pt>
                <c:pt idx="3">
                  <c:v>2.0904596380902096E-2</c:v>
                </c:pt>
                <c:pt idx="4">
                  <c:v>2.1792804162977145E-2</c:v>
                </c:pt>
                <c:pt idx="5">
                  <c:v>2.2684271315095459E-2</c:v>
                </c:pt>
                <c:pt idx="6">
                  <c:v>2.3568057668771767E-2</c:v>
                </c:pt>
                <c:pt idx="7">
                  <c:v>2.4439567254233623E-2</c:v>
                </c:pt>
                <c:pt idx="8">
                  <c:v>2.5308328622931968E-2</c:v>
                </c:pt>
                <c:pt idx="9">
                  <c:v>2.6169050728951451E-2</c:v>
                </c:pt>
                <c:pt idx="10">
                  <c:v>2.7031891555903721E-2</c:v>
                </c:pt>
                <c:pt idx="11">
                  <c:v>2.7880651437468738E-2</c:v>
                </c:pt>
                <c:pt idx="12">
                  <c:v>2.8720837188316355E-2</c:v>
                </c:pt>
                <c:pt idx="13">
                  <c:v>2.9532241125848915E-2</c:v>
                </c:pt>
                <c:pt idx="14">
                  <c:v>3.0187267946340905E-2</c:v>
                </c:pt>
                <c:pt idx="15">
                  <c:v>3.067584678446602E-2</c:v>
                </c:pt>
                <c:pt idx="16">
                  <c:v>3.1038930781690923E-2</c:v>
                </c:pt>
                <c:pt idx="17">
                  <c:v>3.1322556224403511E-2</c:v>
                </c:pt>
                <c:pt idx="18">
                  <c:v>3.1567748179523625E-2</c:v>
                </c:pt>
                <c:pt idx="19">
                  <c:v>3.1799698967533201E-2</c:v>
                </c:pt>
                <c:pt idx="20">
                  <c:v>3.2036695146712674E-2</c:v>
                </c:pt>
                <c:pt idx="21">
                  <c:v>3.2290396200165168E-2</c:v>
                </c:pt>
                <c:pt idx="22">
                  <c:v>3.2574650449352781E-2</c:v>
                </c:pt>
                <c:pt idx="23">
                  <c:v>3.2900674999252789E-2</c:v>
                </c:pt>
                <c:pt idx="24">
                  <c:v>3.3282393087870663E-2</c:v>
                </c:pt>
                <c:pt idx="25">
                  <c:v>3.3736058988931159E-2</c:v>
                </c:pt>
                <c:pt idx="26">
                  <c:v>3.4285822595456657E-2</c:v>
                </c:pt>
                <c:pt idx="27">
                  <c:v>3.4964736178391555E-2</c:v>
                </c:pt>
                <c:pt idx="28">
                  <c:v>3.5767958496694618E-2</c:v>
                </c:pt>
                <c:pt idx="29">
                  <c:v>3.664336362761942E-2</c:v>
                </c:pt>
                <c:pt idx="30">
                  <c:v>3.755921694758934E-2</c:v>
                </c:pt>
                <c:pt idx="31">
                  <c:v>3.8503093776918247E-2</c:v>
                </c:pt>
                <c:pt idx="32">
                  <c:v>3.9472383767608248E-2</c:v>
                </c:pt>
                <c:pt idx="33">
                  <c:v>4.0478798074284658E-2</c:v>
                </c:pt>
                <c:pt idx="34">
                  <c:v>4.1515673876360654E-2</c:v>
                </c:pt>
                <c:pt idx="35">
                  <c:v>4.2582357322595459E-2</c:v>
                </c:pt>
                <c:pt idx="36">
                  <c:v>4.3671860551488528E-2</c:v>
                </c:pt>
                <c:pt idx="37">
                  <c:v>4.4785601586935196E-2</c:v>
                </c:pt>
                <c:pt idx="38">
                  <c:v>4.592506785719877E-2</c:v>
                </c:pt>
                <c:pt idx="39">
                  <c:v>4.7084034814716916E-2</c:v>
                </c:pt>
                <c:pt idx="40">
                  <c:v>4.8259160228559618E-2</c:v>
                </c:pt>
                <c:pt idx="41">
                  <c:v>4.9445415036923825E-2</c:v>
                </c:pt>
                <c:pt idx="42">
                  <c:v>5.0644253147054438E-2</c:v>
                </c:pt>
                <c:pt idx="43">
                  <c:v>5.1857812336746356E-2</c:v>
                </c:pt>
                <c:pt idx="44">
                  <c:v>5.3083005704343378E-2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308-1941-A93E-2D666B4988F2}"/>
            </c:ext>
          </c:extLst>
        </c:ser>
        <c:ser>
          <c:idx val="10"/>
          <c:order val="10"/>
          <c:tx>
            <c:strRef>
              <c:f>Edulis!$AC$60</c:f>
              <c:strCache>
                <c:ptCount val="1"/>
                <c:pt idx="0">
                  <c:v>YEAR2010</c:v>
                </c:pt>
              </c:strCache>
            </c:strRef>
          </c:tx>
          <c:spPr>
            <a:ln w="2222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NobelWind!$AD$61:$AD$98</c:f>
              <c:numCache>
                <c:formatCode>0.0000</c:formatCode>
                <c:ptCount val="38"/>
                <c:pt idx="0">
                  <c:v>1.7717407352724052E-2</c:v>
                </c:pt>
                <c:pt idx="1">
                  <c:v>1.9042378748424169E-2</c:v>
                </c:pt>
                <c:pt idx="2">
                  <c:v>2.0055746990616942E-2</c:v>
                </c:pt>
                <c:pt idx="3">
                  <c:v>2.1029697831406506E-2</c:v>
                </c:pt>
                <c:pt idx="4">
                  <c:v>2.1993014775411247E-2</c:v>
                </c:pt>
                <c:pt idx="5">
                  <c:v>2.2932161272006542E-2</c:v>
                </c:pt>
                <c:pt idx="6">
                  <c:v>2.3861441065442662E-2</c:v>
                </c:pt>
                <c:pt idx="7">
                  <c:v>2.4777405030178029E-2</c:v>
                </c:pt>
                <c:pt idx="8">
                  <c:v>2.5680072773331081E-2</c:v>
                </c:pt>
                <c:pt idx="9">
                  <c:v>2.6576236335970307E-2</c:v>
                </c:pt>
                <c:pt idx="10">
                  <c:v>2.7465467148323007E-2</c:v>
                </c:pt>
                <c:pt idx="11">
                  <c:v>2.8342457524228735E-2</c:v>
                </c:pt>
                <c:pt idx="12">
                  <c:v>2.9203938812525608E-2</c:v>
                </c:pt>
                <c:pt idx="13">
                  <c:v>2.9952120868966155E-2</c:v>
                </c:pt>
                <c:pt idx="14">
                  <c:v>3.0526482139655222E-2</c:v>
                </c:pt>
                <c:pt idx="15">
                  <c:v>3.0936775106603729E-2</c:v>
                </c:pt>
                <c:pt idx="16">
                  <c:v>3.1235585450860671E-2</c:v>
                </c:pt>
                <c:pt idx="17">
                  <c:v>3.1474068913404409E-2</c:v>
                </c:pt>
                <c:pt idx="18">
                  <c:v>3.1683479974837871E-2</c:v>
                </c:pt>
                <c:pt idx="19">
                  <c:v>3.1886874057220002E-2</c:v>
                </c:pt>
                <c:pt idx="20">
                  <c:v>3.2094660021327728E-2</c:v>
                </c:pt>
                <c:pt idx="21">
                  <c:v>3.2318566086152946E-2</c:v>
                </c:pt>
                <c:pt idx="22">
                  <c:v>3.2567667301518013E-2</c:v>
                </c:pt>
                <c:pt idx="23">
                  <c:v>3.2849784258312115E-2</c:v>
                </c:pt>
                <c:pt idx="24">
                  <c:v>3.3170730448620692E-2</c:v>
                </c:pt>
                <c:pt idx="25">
                  <c:v>3.3540648133860478E-2</c:v>
                </c:pt>
                <c:pt idx="26">
                  <c:v>3.3973971980903954E-2</c:v>
                </c:pt>
                <c:pt idx="27">
                  <c:v>3.4487388144213343E-2</c:v>
                </c:pt>
                <c:pt idx="28">
                  <c:v>3.5101077263503991E-2</c:v>
                </c:pt>
                <c:pt idx="29">
                  <c:v>3.5787070514265606E-2</c:v>
                </c:pt>
                <c:pt idx="30">
                  <c:v>3.6509445275736963E-2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308-1941-A93E-2D666B498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07920"/>
        <c:axId val="1835089344"/>
      </c:scatterChart>
      <c:valAx>
        <c:axId val="14837079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835089344"/>
        <c:crosses val="autoZero"/>
        <c:crossBetween val="midCat"/>
      </c:valAx>
      <c:valAx>
        <c:axId val="1835089344"/>
        <c:scaling>
          <c:orientation val="minMax"/>
          <c:max val="7.5000000000000011E-2"/>
          <c:min val="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Length</a:t>
                </a:r>
                <a:r>
                  <a:rPr lang="en-GB" b="1"/>
                  <a:t> estimation 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83707920"/>
        <c:crosses val="autoZero"/>
        <c:crossBetween val="midCat"/>
        <c:majorUnit val="5.000000000000001E-3"/>
        <c:minorUnit val="1.0000000000000003E-4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2</xdr:col>
      <xdr:colOff>1885</xdr:colOff>
      <xdr:row>4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Box 1">
              <a:extLs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SpPr txBox="1"/>
          </xdr:nvSpPr>
          <xdr:spPr>
            <a:xfrm>
              <a:off x="2857500" y="1143000"/>
              <a:ext cx="614798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𝑅𝐸𝐹</m:t>
                        </m:r>
                      </m:sub>
                    </m:sSub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39" name="TextBox 1"/>
            <xdr:cNvSpPr txBox="1"/>
          </xdr:nvSpPr>
          <xdr:spPr>
            <a:xfrm>
              <a:off x="2857500" y="1143000"/>
              <a:ext cx="614798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𝑇_𝑅𝐸𝐹</a:t>
              </a:r>
              <a:endParaRPr lang="en-US">
                <a:effectLst/>
              </a:endParaRPr>
            </a:p>
          </xdr:txBody>
        </xdr:sp>
      </mc:Fallback>
    </mc:AlternateContent>
    <xdr:clientData/>
  </xdr:twoCellAnchor>
  <xdr:twoCellAnchor>
    <xdr:from>
      <xdr:col>1</xdr:col>
      <xdr:colOff>0</xdr:colOff>
      <xdr:row>6</xdr:row>
      <xdr:rowOff>0</xdr:rowOff>
    </xdr:from>
    <xdr:to>
      <xdr:col>1</xdr:col>
      <xdr:colOff>606723</xdr:colOff>
      <xdr:row>6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TextBox 4">
              <a:extLs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SpPr txBox="1"/>
          </xdr:nvSpPr>
          <xdr:spPr>
            <a:xfrm>
              <a:off x="2857500" y="20955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43" name="TextBox 4"/>
            <xdr:cNvSpPr txBox="1"/>
          </xdr:nvSpPr>
          <xdr:spPr>
            <a:xfrm>
              <a:off x="2857500" y="20955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𝑧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7</xdr:row>
      <xdr:rowOff>0</xdr:rowOff>
    </xdr:from>
    <xdr:to>
      <xdr:col>2</xdr:col>
      <xdr:colOff>1885</xdr:colOff>
      <xdr:row>7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Box 5">
              <a:extLs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SpPr txBox="1"/>
          </xdr:nvSpPr>
          <xdr:spPr>
            <a:xfrm>
              <a:off x="2857500" y="2286000"/>
              <a:ext cx="609104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𝑣</m:t>
                        </m:r>
                      </m:e>
                    </m:acc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44" name="TextBox 5"/>
            <xdr:cNvSpPr txBox="1"/>
          </xdr:nvSpPr>
          <xdr:spPr>
            <a:xfrm>
              <a:off x="2857500" y="2286000"/>
              <a:ext cx="609104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𝑣 ̇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8</xdr:row>
      <xdr:rowOff>0</xdr:rowOff>
    </xdr:from>
    <xdr:to>
      <xdr:col>2</xdr:col>
      <xdr:colOff>1885</xdr:colOff>
      <xdr:row>8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Box 6">
              <a:extLs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:cNvPr>
            <xdr:cNvSpPr txBox="1"/>
          </xdr:nvSpPr>
          <xdr:spPr>
            <a:xfrm>
              <a:off x="2857500" y="2476500"/>
              <a:ext cx="609104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𝜅</m:t>
                    </m:r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45" name="TextBox 6"/>
            <xdr:cNvSpPr txBox="1"/>
          </xdr:nvSpPr>
          <xdr:spPr>
            <a:xfrm>
              <a:off x="2857500" y="2476500"/>
              <a:ext cx="609104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𝜅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10</xdr:row>
      <xdr:rowOff>0</xdr:rowOff>
    </xdr:from>
    <xdr:to>
      <xdr:col>2</xdr:col>
      <xdr:colOff>1885</xdr:colOff>
      <xdr:row>10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Box 7">
              <a:extLst>
                <a:ext uri="{FF2B5EF4-FFF2-40B4-BE49-F238E27FC236}">
                  <a16:creationId xmlns:a16="http://schemas.microsoft.com/office/drawing/2014/main" id="{00000000-0008-0000-0000-00002F000000}"/>
                </a:ext>
              </a:extLst>
            </xdr:cNvPr>
            <xdr:cNvSpPr txBox="1"/>
          </xdr:nvSpPr>
          <xdr:spPr>
            <a:xfrm>
              <a:off x="2857500" y="2667000"/>
              <a:ext cx="612799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[</m:t>
                    </m:r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𝑝</m:t>
                            </m:r>
                          </m:e>
                        </m:acc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𝑀</m:t>
                        </m:r>
                      </m:sub>
                    </m:sSub>
                    <m:r>
                      <a:rPr lang="en-US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]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7" name="TextBox 7"/>
            <xdr:cNvSpPr txBox="1"/>
          </xdr:nvSpPr>
          <xdr:spPr>
            <a:xfrm>
              <a:off x="2857500" y="2667000"/>
              <a:ext cx="612799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𝑝 ̇_𝑀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]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11</xdr:row>
      <xdr:rowOff>0</xdr:rowOff>
    </xdr:from>
    <xdr:to>
      <xdr:col>2</xdr:col>
      <xdr:colOff>1885</xdr:colOff>
      <xdr:row>11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TextBox 8">
              <a:extLs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SpPr txBox="1"/>
          </xdr:nvSpPr>
          <xdr:spPr>
            <a:xfrm>
              <a:off x="2857500" y="2857500"/>
              <a:ext cx="612799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[</m:t>
                    </m:r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𝐸</m:t>
                        </m:r>
                      </m:e>
                      <m:sub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𝐺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]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6" name="TextBox 8"/>
            <xdr:cNvSpPr txBox="1"/>
          </xdr:nvSpPr>
          <xdr:spPr>
            <a:xfrm>
              <a:off x="2857500" y="2857500"/>
              <a:ext cx="612799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𝐸_𝐺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]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12</xdr:row>
      <xdr:rowOff>0</xdr:rowOff>
    </xdr:from>
    <xdr:to>
      <xdr:col>1</xdr:col>
      <xdr:colOff>606723</xdr:colOff>
      <xdr:row>12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Box 9">
              <a:extLs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SpPr txBox="1"/>
          </xdr:nvSpPr>
          <xdr:spPr>
            <a:xfrm>
              <a:off x="2857500" y="30480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𝐸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𝐻</m:t>
                        </m:r>
                      </m:sub>
                      <m:sup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sup>
                    </m:sSubSup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48" name="TextBox 9"/>
            <xdr:cNvSpPr txBox="1"/>
          </xdr:nvSpPr>
          <xdr:spPr>
            <a:xfrm>
              <a:off x="2857500" y="30480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𝐸_𝐻^𝑏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17</xdr:row>
      <xdr:rowOff>0</xdr:rowOff>
    </xdr:from>
    <xdr:to>
      <xdr:col>1</xdr:col>
      <xdr:colOff>606723</xdr:colOff>
      <xdr:row>17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Box 11">
              <a:extLs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SpPr txBox="1"/>
          </xdr:nvSpPr>
          <xdr:spPr>
            <a:xfrm>
              <a:off x="2857500" y="34290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𝐸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𝐻</m:t>
                        </m:r>
                      </m:sub>
                      <m:sup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𝑝</m:t>
                        </m:r>
                      </m:sup>
                    </m:sSubSup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50" name="TextBox 11"/>
            <xdr:cNvSpPr txBox="1"/>
          </xdr:nvSpPr>
          <xdr:spPr>
            <a:xfrm>
              <a:off x="2857500" y="34290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𝐸_𝐻^𝑝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19</xdr:row>
      <xdr:rowOff>0</xdr:rowOff>
    </xdr:from>
    <xdr:to>
      <xdr:col>2</xdr:col>
      <xdr:colOff>2937</xdr:colOff>
      <xdr:row>19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TextBox 13">
              <a:extLs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SpPr txBox="1"/>
          </xdr:nvSpPr>
          <xdr:spPr>
            <a:xfrm>
              <a:off x="2857500" y="4762500"/>
              <a:ext cx="613851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𝛿</m:t>
                        </m:r>
                      </m:e>
                      <m:sub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𝑀</m:t>
                        </m:r>
                      </m:sub>
                    </m:sSub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51" name="TextBox 13"/>
            <xdr:cNvSpPr txBox="1"/>
          </xdr:nvSpPr>
          <xdr:spPr>
            <a:xfrm>
              <a:off x="2857500" y="4762500"/>
              <a:ext cx="613851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𝛿_𝑀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798</xdr:colOff>
      <xdr:row>20</xdr:row>
      <xdr:rowOff>3326</xdr:rowOff>
    </xdr:from>
    <xdr:to>
      <xdr:col>2</xdr:col>
      <xdr:colOff>2683</xdr:colOff>
      <xdr:row>21</xdr:row>
      <xdr:rowOff>26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14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 txBox="1"/>
          </xdr:nvSpPr>
          <xdr:spPr>
            <a:xfrm>
              <a:off x="2858298" y="1336826"/>
              <a:ext cx="612000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𝐴</m:t>
                        </m:r>
                      </m:sub>
                    </m:sSub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5" name="TextBox 14"/>
            <xdr:cNvSpPr txBox="1"/>
          </xdr:nvSpPr>
          <xdr:spPr>
            <a:xfrm>
              <a:off x="2858298" y="1336826"/>
              <a:ext cx="612000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𝑇_𝐴</a:t>
              </a:r>
              <a:endParaRPr lang="en-US">
                <a:effectLst/>
              </a:endParaRPr>
            </a:p>
          </xdr:txBody>
        </xdr:sp>
      </mc:Fallback>
    </mc:AlternateContent>
    <xdr:clientData/>
  </xdr:twoCellAnchor>
  <xdr:twoCellAnchor>
    <xdr:from>
      <xdr:col>1</xdr:col>
      <xdr:colOff>0</xdr:colOff>
      <xdr:row>21</xdr:row>
      <xdr:rowOff>0</xdr:rowOff>
    </xdr:from>
    <xdr:to>
      <xdr:col>1</xdr:col>
      <xdr:colOff>606723</xdr:colOff>
      <xdr:row>21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Box 15">
              <a:extLs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SpPr txBox="1"/>
          </xdr:nvSpPr>
          <xdr:spPr>
            <a:xfrm>
              <a:off x="2857500" y="41910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53" name="TextBox 15"/>
            <xdr:cNvSpPr txBox="1"/>
          </xdr:nvSpPr>
          <xdr:spPr>
            <a:xfrm>
              <a:off x="2857500" y="41910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𝐾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22</xdr:row>
      <xdr:rowOff>0</xdr:rowOff>
    </xdr:from>
    <xdr:to>
      <xdr:col>2</xdr:col>
      <xdr:colOff>1885</xdr:colOff>
      <xdr:row>22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Box 16">
              <a:extLs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SpPr txBox="1"/>
          </xdr:nvSpPr>
          <xdr:spPr>
            <a:xfrm>
              <a:off x="2857500" y="4191000"/>
              <a:ext cx="610020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𝐿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sub>
                    </m:sSub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55" name="TextBox 16"/>
            <xdr:cNvSpPr txBox="1"/>
          </xdr:nvSpPr>
          <xdr:spPr>
            <a:xfrm>
              <a:off x="2857500" y="4191000"/>
              <a:ext cx="610020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𝐿_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27</xdr:row>
      <xdr:rowOff>0</xdr:rowOff>
    </xdr:from>
    <xdr:to>
      <xdr:col>1</xdr:col>
      <xdr:colOff>606723</xdr:colOff>
      <xdr:row>27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Box 17">
              <a:extLs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SpPr txBox="1"/>
          </xdr:nvSpPr>
          <xdr:spPr>
            <a:xfrm>
              <a:off x="2857500" y="43815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b="0" i="1">
                        <a:effectLst/>
                        <a:latin typeface="Cambria Math" panose="02040503050406030204" pitchFamily="18" charset="0"/>
                      </a:rPr>
                      <m:t>{</m:t>
                    </m:r>
                    <m:sSub>
                      <m:sSubPr>
                        <m:ctrlPr>
                          <a:rPr lang="en-US" b="0" i="1">
                            <a:effectLst/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b="0" i="1">
                                <a:effectLst/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b="0" i="1">
                                <a:effectLst/>
                                <a:latin typeface="Cambria Math" panose="02040503050406030204" pitchFamily="18" charset="0"/>
                              </a:rPr>
                              <m:t>𝑝</m:t>
                            </m:r>
                          </m:e>
                        </m:acc>
                      </m:e>
                      <m:sub>
                        <m:r>
                          <a:rPr lang="en-US" b="0" i="1">
                            <a:effectLst/>
                            <a:latin typeface="Cambria Math" panose="02040503050406030204" pitchFamily="18" charset="0"/>
                          </a:rPr>
                          <m:t>𝐴𝑚</m:t>
                        </m:r>
                      </m:sub>
                    </m:sSub>
                    <m:r>
                      <a:rPr lang="en-US" b="0" i="1">
                        <a:effectLst/>
                        <a:latin typeface="Cambria Math" panose="02040503050406030204" pitchFamily="18" charset="0"/>
                      </a:rPr>
                      <m:t>}</m:t>
                    </m:r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56" name="TextBox 17"/>
            <xdr:cNvSpPr txBox="1"/>
          </xdr:nvSpPr>
          <xdr:spPr>
            <a:xfrm>
              <a:off x="2857500" y="43815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b="0" i="0">
                  <a:effectLst/>
                  <a:latin typeface="Cambria Math" panose="02040503050406030204" pitchFamily="18" charset="0"/>
                </a:rPr>
                <a:t>{𝑝 ̇_𝐴𝑚}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28</xdr:row>
      <xdr:rowOff>0</xdr:rowOff>
    </xdr:from>
    <xdr:to>
      <xdr:col>1</xdr:col>
      <xdr:colOff>606723</xdr:colOff>
      <xdr:row>28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TextBox 18">
              <a:extLs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:cNvPr>
            <xdr:cNvSpPr txBox="1"/>
          </xdr:nvSpPr>
          <xdr:spPr>
            <a:xfrm>
              <a:off x="2857500" y="45720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[</m:t>
                    </m:r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𝐸</m:t>
                        </m:r>
                      </m:e>
                      <m:sub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𝑚</m:t>
                        </m:r>
                      </m:sub>
                    </m:sSub>
                    <m:r>
                      <a:rPr lang="en-US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]</m:t>
                    </m:r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57" name="TextBox 18"/>
            <xdr:cNvSpPr txBox="1"/>
          </xdr:nvSpPr>
          <xdr:spPr>
            <a:xfrm>
              <a:off x="2857500" y="45720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𝐸_𝑚]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5</xdr:row>
      <xdr:rowOff>0</xdr:rowOff>
    </xdr:from>
    <xdr:to>
      <xdr:col>2</xdr:col>
      <xdr:colOff>2937</xdr:colOff>
      <xdr:row>5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Box 3">
              <a:extLs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SpPr txBox="1"/>
          </xdr:nvSpPr>
          <xdr:spPr>
            <a:xfrm>
              <a:off x="2857500" y="571500"/>
              <a:ext cx="610156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𝑘</m:t>
                            </m:r>
                          </m:e>
                        </m:acc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𝐽</m:t>
                        </m:r>
                      </m:sub>
                    </m:sSub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37" name="TextBox 3"/>
            <xdr:cNvSpPr txBox="1"/>
          </xdr:nvSpPr>
          <xdr:spPr>
            <a:xfrm>
              <a:off x="2857500" y="571500"/>
              <a:ext cx="610156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𝑘 ̇_𝐽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12</xdr:col>
      <xdr:colOff>447675</xdr:colOff>
      <xdr:row>2</xdr:row>
      <xdr:rowOff>19050</xdr:rowOff>
    </xdr:from>
    <xdr:to>
      <xdr:col>20</xdr:col>
      <xdr:colOff>139065</xdr:colOff>
      <xdr:row>20</xdr:row>
      <xdr:rowOff>110490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FF82265-88B8-40AE-BA89-877F6ED79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434658</xdr:colOff>
      <xdr:row>21</xdr:row>
      <xdr:rowOff>68263</xdr:rowOff>
    </xdr:from>
    <xdr:to>
      <xdr:col>20</xdr:col>
      <xdr:colOff>120333</xdr:colOff>
      <xdr:row>38</xdr:row>
      <xdr:rowOff>175260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CA817F2-C6EF-483E-9AB2-DE95DC1EB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272415</xdr:colOff>
      <xdr:row>1</xdr:row>
      <xdr:rowOff>179070</xdr:rowOff>
    </xdr:from>
    <xdr:to>
      <xdr:col>27</xdr:col>
      <xdr:colOff>573405</xdr:colOff>
      <xdr:row>20</xdr:row>
      <xdr:rowOff>87630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9686B00D-76D4-48DC-BAD8-85D231AC9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2</xdr:col>
      <xdr:colOff>2937</xdr:colOff>
      <xdr:row>18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Box 13">
              <a:extLst>
                <a:ext uri="{FF2B5EF4-FFF2-40B4-BE49-F238E27FC236}">
                  <a16:creationId xmlns:a16="http://schemas.microsoft.com/office/drawing/2014/main" id="{4CF46623-6CF0-49F5-9A01-E74A7350864F}"/>
                </a:ext>
              </a:extLst>
            </xdr:cNvPr>
            <xdr:cNvSpPr txBox="1"/>
          </xdr:nvSpPr>
          <xdr:spPr>
            <a:xfrm>
              <a:off x="2933700" y="3192780"/>
              <a:ext cx="635397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𝛿</m:t>
                        </m:r>
                      </m:e>
                      <m:sub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𝑀</m:t>
                        </m:r>
                      </m:sub>
                    </m:sSub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28" name="TextBox 13">
              <a:extLst>
                <a:ext uri="{FF2B5EF4-FFF2-40B4-BE49-F238E27FC236}">
                  <a16:creationId xmlns:a16="http://schemas.microsoft.com/office/drawing/2014/main" id="{4CF46623-6CF0-49F5-9A01-E74A7350864F}"/>
                </a:ext>
              </a:extLst>
            </xdr:cNvPr>
            <xdr:cNvSpPr txBox="1"/>
          </xdr:nvSpPr>
          <xdr:spPr>
            <a:xfrm>
              <a:off x="2933700" y="3192780"/>
              <a:ext cx="635397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𝛿_𝑀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730249</xdr:colOff>
      <xdr:row>2</xdr:row>
      <xdr:rowOff>39510</xdr:rowOff>
    </xdr:from>
    <xdr:to>
      <xdr:col>24</xdr:col>
      <xdr:colOff>493182</xdr:colOff>
      <xdr:row>20</xdr:row>
      <xdr:rowOff>191910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A662BD-5EC2-B646-B455-B8B969E5D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778070</xdr:colOff>
      <xdr:row>22</xdr:row>
      <xdr:rowOff>17650</xdr:rowOff>
    </xdr:from>
    <xdr:to>
      <xdr:col>24</xdr:col>
      <xdr:colOff>541003</xdr:colOff>
      <xdr:row>40</xdr:row>
      <xdr:rowOff>170050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43FF45-ACEB-5F4A-AF50-697690F19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14</xdr:row>
      <xdr:rowOff>127000</xdr:rowOff>
    </xdr:from>
    <xdr:to>
      <xdr:col>13</xdr:col>
      <xdr:colOff>552450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BECBF1-7110-F34C-8412-108357CDF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247650</xdr:colOff>
      <xdr:row>14</xdr:row>
      <xdr:rowOff>63500</xdr:rowOff>
    </xdr:from>
    <xdr:to>
      <xdr:col>18</xdr:col>
      <xdr:colOff>692150</xdr:colOff>
      <xdr:row>28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032674-B7F2-4243-B79D-93A32DDBF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31</xdr:row>
      <xdr:rowOff>0</xdr:rowOff>
    </xdr:from>
    <xdr:to>
      <xdr:col>11</xdr:col>
      <xdr:colOff>622300</xdr:colOff>
      <xdr:row>50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030E8A-9AF8-1541-8D40-4A9C67F84E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723900</xdr:colOff>
      <xdr:row>30</xdr:row>
      <xdr:rowOff>177800</xdr:rowOff>
    </xdr:from>
    <xdr:to>
      <xdr:col>20</xdr:col>
      <xdr:colOff>520700</xdr:colOff>
      <xdr:row>50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F4C378-884D-954F-A609-6C5833AB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825498</xdr:colOff>
      <xdr:row>51</xdr:row>
      <xdr:rowOff>158749</xdr:rowOff>
    </xdr:from>
    <xdr:to>
      <xdr:col>45</xdr:col>
      <xdr:colOff>139698</xdr:colOff>
      <xdr:row>87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83A776-6AB5-0945-8D77-1AB0E40E7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6839</xdr:colOff>
      <xdr:row>98</xdr:row>
      <xdr:rowOff>79031</xdr:rowOff>
    </xdr:from>
    <xdr:to>
      <xdr:col>44</xdr:col>
      <xdr:colOff>83039</xdr:colOff>
      <xdr:row>134</xdr:row>
      <xdr:rowOff>79031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5205D4-2EFC-A947-B490-EB8E3A3ACD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98092</xdr:colOff>
      <xdr:row>58</xdr:row>
      <xdr:rowOff>111290</xdr:rowOff>
    </xdr:from>
    <xdr:to>
      <xdr:col>16</xdr:col>
      <xdr:colOff>532523</xdr:colOff>
      <xdr:row>73</xdr:row>
      <xdr:rowOff>93621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F441BA-21CA-144E-94E6-78370D626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403412</xdr:colOff>
      <xdr:row>91</xdr:row>
      <xdr:rowOff>73838</xdr:rowOff>
    </xdr:from>
    <xdr:to>
      <xdr:col>17</xdr:col>
      <xdr:colOff>200212</xdr:colOff>
      <xdr:row>110</xdr:row>
      <xdr:rowOff>111938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EE1D97-F316-9E4F-8E71-DC98507EE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2537</xdr:colOff>
      <xdr:row>51</xdr:row>
      <xdr:rowOff>158749</xdr:rowOff>
    </xdr:from>
    <xdr:to>
      <xdr:col>45</xdr:col>
      <xdr:colOff>273470</xdr:colOff>
      <xdr:row>91</xdr:row>
      <xdr:rowOff>23282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01E46-BD5D-9F41-BC5A-C8A6978E2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6839</xdr:colOff>
      <xdr:row>98</xdr:row>
      <xdr:rowOff>79031</xdr:rowOff>
    </xdr:from>
    <xdr:to>
      <xdr:col>44</xdr:col>
      <xdr:colOff>193105</xdr:colOff>
      <xdr:row>137</xdr:row>
      <xdr:rowOff>129831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FDFE76-3E70-5141-AC2D-5F2BDF34A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622522</xdr:colOff>
      <xdr:row>88</xdr:row>
      <xdr:rowOff>39214</xdr:rowOff>
    </xdr:from>
    <xdr:to>
      <xdr:col>20</xdr:col>
      <xdr:colOff>428235</xdr:colOff>
      <xdr:row>107</xdr:row>
      <xdr:rowOff>98481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49C694-929B-704A-878D-E3F98C834E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619512</xdr:colOff>
      <xdr:row>55</xdr:row>
      <xdr:rowOff>165100</xdr:rowOff>
    </xdr:from>
    <xdr:to>
      <xdr:col>47</xdr:col>
      <xdr:colOff>82799</xdr:colOff>
      <xdr:row>94</xdr:row>
      <xdr:rowOff>158474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9821E4-3BA8-D84E-BA4F-B4E6243BC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750255</xdr:colOff>
      <xdr:row>96</xdr:row>
      <xdr:rowOff>69007</xdr:rowOff>
    </xdr:from>
    <xdr:to>
      <xdr:col>46</xdr:col>
      <xdr:colOff>271529</xdr:colOff>
      <xdr:row>134</xdr:row>
      <xdr:rowOff>22512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1ACC94-C8B2-9F42-9898-EBDDEF60F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812799</xdr:colOff>
      <xdr:row>52</xdr:row>
      <xdr:rowOff>29881</xdr:rowOff>
    </xdr:from>
    <xdr:to>
      <xdr:col>46</xdr:col>
      <xdr:colOff>253999</xdr:colOff>
      <xdr:row>89</xdr:row>
      <xdr:rowOff>139947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B8C4E2-4BE3-7849-989A-1DBC576F6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819639</xdr:colOff>
      <xdr:row>93</xdr:row>
      <xdr:rowOff>98975</xdr:rowOff>
    </xdr:from>
    <xdr:to>
      <xdr:col>45</xdr:col>
      <xdr:colOff>176172</xdr:colOff>
      <xdr:row>131</xdr:row>
      <xdr:rowOff>14308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7171A6-AC47-3148-8879-DEFC5D0C7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48"/>
  <sheetViews>
    <sheetView zoomScale="110" zoomScaleNormal="125" workbookViewId="0">
      <selection activeCell="F15" sqref="F15"/>
    </sheetView>
  </sheetViews>
  <sheetFormatPr baseColWidth="10" defaultColWidth="8.83203125" defaultRowHeight="15"/>
  <cols>
    <col min="1" max="1" width="42.83203125" customWidth="1"/>
    <col min="2" max="2" width="9.1640625" customWidth="1"/>
    <col min="5" max="5" width="26" customWidth="1"/>
    <col min="6" max="6" width="17.83203125" style="131" bestFit="1" customWidth="1"/>
    <col min="7" max="8" width="0" hidden="1" customWidth="1"/>
    <col min="9" max="9" width="9.1640625" customWidth="1"/>
    <col min="10" max="10" width="9" bestFit="1" customWidth="1"/>
    <col min="11" max="11" width="9.6640625" bestFit="1" customWidth="1"/>
    <col min="12" max="12" width="9" bestFit="1" customWidth="1"/>
  </cols>
  <sheetData>
    <row r="1" spans="1:25">
      <c r="A1" s="24" t="s">
        <v>121</v>
      </c>
    </row>
    <row r="2" spans="1:25">
      <c r="A2" t="s">
        <v>122</v>
      </c>
    </row>
    <row r="3" spans="1:25" ht="16" thickBot="1">
      <c r="S3" s="2"/>
      <c r="T3" s="2"/>
      <c r="V3" s="2"/>
      <c r="W3" s="2"/>
      <c r="X3" s="2"/>
      <c r="Y3" s="2"/>
    </row>
    <row r="4" spans="1:25" ht="16" thickBot="1">
      <c r="A4" s="8" t="s">
        <v>47</v>
      </c>
      <c r="B4" s="9" t="s">
        <v>29</v>
      </c>
      <c r="C4" s="9" t="s">
        <v>30</v>
      </c>
      <c r="D4" s="9" t="s">
        <v>31</v>
      </c>
      <c r="E4" s="9" t="s">
        <v>32</v>
      </c>
      <c r="F4" s="132" t="s">
        <v>124</v>
      </c>
      <c r="G4" s="10"/>
      <c r="I4" s="167" t="s">
        <v>109</v>
      </c>
      <c r="J4" s="168"/>
      <c r="K4" s="168"/>
      <c r="L4" s="169"/>
      <c r="S4" s="4"/>
      <c r="T4" s="4"/>
      <c r="V4" s="4"/>
      <c r="W4" s="4"/>
      <c r="X4" s="4"/>
      <c r="Y4" s="4"/>
    </row>
    <row r="5" spans="1:25">
      <c r="A5" s="11" t="s">
        <v>11</v>
      </c>
      <c r="B5" s="12"/>
      <c r="C5" s="12" t="s">
        <v>9</v>
      </c>
      <c r="D5" s="12" t="s">
        <v>10</v>
      </c>
      <c r="E5" s="12" t="s">
        <v>37</v>
      </c>
      <c r="F5" s="133">
        <v>293.14999999999998</v>
      </c>
      <c r="G5" s="13"/>
      <c r="I5" s="41" t="s">
        <v>76</v>
      </c>
      <c r="J5" s="42" t="s">
        <v>60</v>
      </c>
      <c r="K5" s="42" t="s">
        <v>110</v>
      </c>
      <c r="L5" s="43" t="s">
        <v>111</v>
      </c>
      <c r="S5" s="4"/>
      <c r="T5" s="4"/>
      <c r="V5" s="4"/>
      <c r="X5" s="4"/>
      <c r="Y5" s="4"/>
    </row>
    <row r="6" spans="1:25" ht="16" thickBot="1">
      <c r="A6" s="11" t="s">
        <v>35</v>
      </c>
      <c r="B6" s="12"/>
      <c r="C6" s="12" t="s">
        <v>28</v>
      </c>
      <c r="D6" s="12" t="s">
        <v>7</v>
      </c>
      <c r="E6" s="12" t="s">
        <v>37</v>
      </c>
      <c r="F6" s="133">
        <v>1.964E-3</v>
      </c>
      <c r="G6" s="16"/>
      <c r="I6" s="44">
        <v>1</v>
      </c>
      <c r="J6" s="45">
        <f>F23</f>
        <v>9.4999999999999998E-3</v>
      </c>
      <c r="K6" s="45">
        <f>F13</f>
        <v>1.8770000000000001E-4</v>
      </c>
      <c r="L6" s="46">
        <v>0</v>
      </c>
      <c r="S6" s="4"/>
      <c r="T6" s="4"/>
      <c r="V6" s="4"/>
      <c r="X6" s="4"/>
      <c r="Y6" s="4"/>
    </row>
    <row r="7" spans="1:25" ht="16" thickBot="1">
      <c r="A7" s="11" t="s">
        <v>21</v>
      </c>
      <c r="B7" s="12"/>
      <c r="C7" s="12" t="s">
        <v>20</v>
      </c>
      <c r="D7" s="12" t="s">
        <v>6</v>
      </c>
      <c r="E7" s="12" t="s">
        <v>36</v>
      </c>
      <c r="F7" s="133">
        <v>0.70330000000000004</v>
      </c>
      <c r="G7" s="17"/>
      <c r="I7" s="11"/>
      <c r="J7" s="14"/>
      <c r="K7" s="14"/>
      <c r="L7" s="14"/>
      <c r="S7" s="4"/>
      <c r="T7" s="4"/>
      <c r="V7" s="4"/>
      <c r="X7" s="4"/>
      <c r="Y7" s="4"/>
    </row>
    <row r="8" spans="1:25" ht="16" thickBot="1">
      <c r="A8" s="11" t="s">
        <v>16</v>
      </c>
      <c r="B8" s="12"/>
      <c r="C8" s="12" t="s">
        <v>14</v>
      </c>
      <c r="D8" s="12" t="s">
        <v>15</v>
      </c>
      <c r="E8" s="12" t="s">
        <v>36</v>
      </c>
      <c r="F8" s="133">
        <v>1.132E-2</v>
      </c>
      <c r="G8" s="17"/>
      <c r="I8" s="167" t="s">
        <v>134</v>
      </c>
      <c r="J8" s="168"/>
      <c r="K8" s="168"/>
      <c r="L8" s="169"/>
      <c r="S8" s="4"/>
      <c r="T8" s="4"/>
      <c r="V8" s="4"/>
      <c r="X8" s="4"/>
      <c r="Y8" s="4"/>
    </row>
    <row r="9" spans="1:25">
      <c r="A9" s="11" t="s">
        <v>19</v>
      </c>
      <c r="B9" s="12"/>
      <c r="C9" s="12" t="s">
        <v>18</v>
      </c>
      <c r="D9" s="12" t="s">
        <v>6</v>
      </c>
      <c r="E9" s="12" t="s">
        <v>36</v>
      </c>
      <c r="F9" s="133">
        <v>0.91479999999999995</v>
      </c>
      <c r="G9" s="16"/>
      <c r="I9" s="39" t="s">
        <v>76</v>
      </c>
      <c r="J9" s="38" t="s">
        <v>60</v>
      </c>
      <c r="K9" s="38" t="s">
        <v>110</v>
      </c>
      <c r="L9" s="40" t="s">
        <v>111</v>
      </c>
      <c r="S9" s="4"/>
      <c r="T9" s="4"/>
      <c r="V9" s="4"/>
      <c r="X9" s="4"/>
      <c r="Y9" s="4"/>
    </row>
    <row r="10" spans="1:25" ht="16" thickBot="1">
      <c r="A10" s="11" t="s">
        <v>70</v>
      </c>
      <c r="B10" s="12" t="s">
        <v>71</v>
      </c>
      <c r="C10" s="12" t="s">
        <v>72</v>
      </c>
      <c r="D10" s="12" t="s">
        <v>23</v>
      </c>
      <c r="E10" s="12" t="s">
        <v>37</v>
      </c>
      <c r="F10" s="133">
        <v>0</v>
      </c>
      <c r="G10" s="16"/>
      <c r="I10" s="47">
        <v>1</v>
      </c>
      <c r="J10" s="45">
        <f>F24</f>
        <v>1.2E-2</v>
      </c>
      <c r="K10" s="45">
        <f>F14</f>
        <v>3.8289999999999998E-4</v>
      </c>
      <c r="L10" s="46">
        <f>0</f>
        <v>0</v>
      </c>
      <c r="S10" s="4"/>
      <c r="T10" s="4"/>
      <c r="V10" s="4"/>
      <c r="X10" s="4"/>
      <c r="Y10" s="4"/>
    </row>
    <row r="11" spans="1:25" ht="16" thickBot="1">
      <c r="A11" s="11" t="s">
        <v>39</v>
      </c>
      <c r="B11" s="12"/>
      <c r="C11" s="12" t="s">
        <v>22</v>
      </c>
      <c r="D11" s="12" t="s">
        <v>23</v>
      </c>
      <c r="E11" s="12" t="s">
        <v>36</v>
      </c>
      <c r="F11" s="133">
        <v>13.33</v>
      </c>
      <c r="G11" s="13"/>
      <c r="I11" s="11"/>
      <c r="J11" s="14"/>
      <c r="K11" s="14"/>
      <c r="L11" s="14"/>
      <c r="S11" s="4"/>
      <c r="T11" s="4"/>
      <c r="V11" s="4"/>
      <c r="X11" s="4"/>
      <c r="Y11" s="4"/>
    </row>
    <row r="12" spans="1:25" ht="16" thickBot="1">
      <c r="A12" s="11" t="s">
        <v>40</v>
      </c>
      <c r="B12" s="12"/>
      <c r="C12" s="12" t="s">
        <v>17</v>
      </c>
      <c r="D12" s="12" t="s">
        <v>5</v>
      </c>
      <c r="E12" s="12" t="s">
        <v>36</v>
      </c>
      <c r="F12" s="133">
        <v>2349</v>
      </c>
      <c r="G12" s="13"/>
      <c r="I12" s="167" t="s">
        <v>14</v>
      </c>
      <c r="J12" s="168"/>
      <c r="K12" s="168"/>
      <c r="L12" s="169"/>
      <c r="S12" s="4"/>
      <c r="T12" s="4"/>
      <c r="V12" s="4"/>
      <c r="X12" s="4"/>
      <c r="Y12" s="4"/>
    </row>
    <row r="13" spans="1:25">
      <c r="A13" s="11" t="s">
        <v>33</v>
      </c>
      <c r="B13" s="12"/>
      <c r="C13" s="12" t="s">
        <v>24</v>
      </c>
      <c r="D13" s="12" t="s">
        <v>25</v>
      </c>
      <c r="E13" s="12" t="s">
        <v>36</v>
      </c>
      <c r="F13" s="133">
        <v>1.8770000000000001E-4</v>
      </c>
      <c r="G13" s="15"/>
      <c r="I13" s="39" t="s">
        <v>76</v>
      </c>
      <c r="J13" s="38" t="s">
        <v>60</v>
      </c>
      <c r="K13" s="38" t="s">
        <v>110</v>
      </c>
      <c r="L13" s="40" t="s">
        <v>111</v>
      </c>
      <c r="S13" s="4"/>
      <c r="T13" s="4"/>
      <c r="V13" s="4"/>
      <c r="X13" s="4"/>
      <c r="Y13" s="4"/>
    </row>
    <row r="14" spans="1:25" ht="16" thickBot="1">
      <c r="A14" s="11" t="s">
        <v>137</v>
      </c>
      <c r="B14" s="12"/>
      <c r="C14" s="12" t="s">
        <v>129</v>
      </c>
      <c r="D14" s="12" t="s">
        <v>25</v>
      </c>
      <c r="E14" s="12" t="s">
        <v>36</v>
      </c>
      <c r="F14" s="133">
        <v>3.8289999999999998E-4</v>
      </c>
      <c r="G14" s="15"/>
      <c r="I14" s="47">
        <f>I10</f>
        <v>1</v>
      </c>
      <c r="J14" s="45">
        <f>F25</f>
        <v>2.0899999999999998E-2</v>
      </c>
      <c r="K14" s="45">
        <f>F15</f>
        <v>2.0470000000000002E-3</v>
      </c>
      <c r="L14" s="46">
        <f>0</f>
        <v>0</v>
      </c>
      <c r="S14" s="4"/>
      <c r="T14" s="4"/>
      <c r="V14" s="4"/>
      <c r="X14" s="4"/>
      <c r="Y14" s="4"/>
    </row>
    <row r="15" spans="1:25">
      <c r="A15" s="11" t="s">
        <v>131</v>
      </c>
      <c r="B15" s="12"/>
      <c r="C15" s="12" t="s">
        <v>127</v>
      </c>
      <c r="D15" s="12" t="s">
        <v>25</v>
      </c>
      <c r="E15" s="12" t="s">
        <v>36</v>
      </c>
      <c r="F15" s="133">
        <v>2.0470000000000002E-3</v>
      </c>
      <c r="G15" s="15"/>
      <c r="I15" s="39"/>
      <c r="J15" s="38"/>
      <c r="K15" s="38"/>
      <c r="L15" s="40"/>
      <c r="S15" s="4"/>
      <c r="T15" s="4"/>
      <c r="V15" s="4"/>
      <c r="X15" s="4"/>
      <c r="Y15" s="4"/>
    </row>
    <row r="16" spans="1:25">
      <c r="A16" s="11" t="s">
        <v>116</v>
      </c>
      <c r="B16" s="12"/>
      <c r="C16" s="12" t="s">
        <v>117</v>
      </c>
      <c r="D16" s="12" t="s">
        <v>25</v>
      </c>
      <c r="E16" s="12" t="s">
        <v>36</v>
      </c>
      <c r="F16" s="162">
        <v>2.7659999999999998E-3</v>
      </c>
      <c r="G16" s="15"/>
      <c r="S16" s="4"/>
      <c r="T16" s="4"/>
      <c r="V16" s="4"/>
      <c r="X16" s="4"/>
      <c r="Y16" s="4"/>
    </row>
    <row r="17" spans="1:25" ht="16" thickBot="1">
      <c r="A17" s="11" t="s">
        <v>57</v>
      </c>
      <c r="B17" s="12"/>
      <c r="C17" s="12" t="s">
        <v>58</v>
      </c>
      <c r="D17" s="12" t="s">
        <v>25</v>
      </c>
      <c r="E17" s="12" t="s">
        <v>36</v>
      </c>
      <c r="F17" s="133">
        <v>2.13</v>
      </c>
      <c r="G17" s="15"/>
      <c r="S17" s="4"/>
      <c r="T17" s="4"/>
      <c r="V17" s="4"/>
      <c r="X17" s="4"/>
      <c r="Y17" s="4"/>
    </row>
    <row r="18" spans="1:25" ht="16" thickBot="1">
      <c r="A18" s="11" t="s">
        <v>34</v>
      </c>
      <c r="B18" s="12"/>
      <c r="C18" s="12" t="s">
        <v>26</v>
      </c>
      <c r="D18" s="12" t="s">
        <v>25</v>
      </c>
      <c r="E18" s="12" t="s">
        <v>36</v>
      </c>
      <c r="F18" s="133">
        <v>177.1</v>
      </c>
      <c r="G18" s="15"/>
      <c r="I18" s="173" t="s">
        <v>112</v>
      </c>
      <c r="J18" s="174"/>
      <c r="K18" s="174"/>
      <c r="L18" s="175"/>
      <c r="S18" s="4"/>
      <c r="T18" s="4"/>
      <c r="V18" s="4"/>
      <c r="X18" s="4"/>
      <c r="Y18" s="4"/>
    </row>
    <row r="19" spans="1:25" ht="16" thickBot="1">
      <c r="A19" s="11" t="s">
        <v>41</v>
      </c>
      <c r="B19" s="12"/>
      <c r="C19" s="12" t="s">
        <v>130</v>
      </c>
      <c r="D19" s="12" t="s">
        <v>6</v>
      </c>
      <c r="E19" s="12" t="s">
        <v>36</v>
      </c>
      <c r="F19" s="133">
        <v>0.67730000000000001</v>
      </c>
      <c r="G19" s="15"/>
      <c r="I19" s="87"/>
      <c r="J19" s="88"/>
      <c r="K19" s="88"/>
      <c r="L19" s="89"/>
      <c r="S19" s="4"/>
      <c r="T19" s="4"/>
      <c r="V19" s="4"/>
      <c r="X19" s="4"/>
      <c r="Y19" s="4"/>
    </row>
    <row r="20" spans="1:25" ht="16" thickBot="1">
      <c r="A20" s="11" t="s">
        <v>41</v>
      </c>
      <c r="B20" s="12"/>
      <c r="C20" s="12" t="s">
        <v>27</v>
      </c>
      <c r="D20" s="12" t="s">
        <v>6</v>
      </c>
      <c r="E20" s="12" t="s">
        <v>36</v>
      </c>
      <c r="F20" s="133">
        <v>0.28470000000000001</v>
      </c>
      <c r="G20" s="16"/>
      <c r="I20" s="66" t="s">
        <v>76</v>
      </c>
      <c r="J20" s="67" t="s">
        <v>60</v>
      </c>
      <c r="K20" s="67" t="s">
        <v>110</v>
      </c>
      <c r="L20" s="68" t="s">
        <v>111</v>
      </c>
      <c r="S20" s="4"/>
      <c r="T20" s="4"/>
      <c r="V20" s="4"/>
      <c r="X20" s="4"/>
      <c r="Y20" s="4"/>
    </row>
    <row r="21" spans="1:25" ht="16" thickBot="1">
      <c r="A21" s="11" t="s">
        <v>13</v>
      </c>
      <c r="B21" s="12"/>
      <c r="C21" s="12" t="s">
        <v>12</v>
      </c>
      <c r="D21" s="12" t="s">
        <v>10</v>
      </c>
      <c r="E21" s="12" t="s">
        <v>36</v>
      </c>
      <c r="F21" s="133">
        <v>4080</v>
      </c>
      <c r="G21" s="13"/>
      <c r="I21" s="63">
        <v>1</v>
      </c>
      <c r="J21" s="64">
        <v>1.2E-2</v>
      </c>
      <c r="K21" s="64">
        <f>K10</f>
        <v>3.8289999999999998E-4</v>
      </c>
      <c r="L21" s="65">
        <v>0</v>
      </c>
      <c r="S21" s="2"/>
      <c r="T21" s="2"/>
      <c r="V21" s="2"/>
      <c r="X21" s="2"/>
      <c r="Y21" s="2"/>
    </row>
    <row r="22" spans="1:25">
      <c r="A22" s="11" t="s">
        <v>38</v>
      </c>
      <c r="B22" s="12"/>
      <c r="C22" s="12" t="s">
        <v>42</v>
      </c>
      <c r="D22" s="12" t="s">
        <v>59</v>
      </c>
      <c r="E22" s="12" t="s">
        <v>36</v>
      </c>
      <c r="F22" s="133">
        <v>0.7</v>
      </c>
      <c r="G22" s="16"/>
      <c r="I22" s="170" t="s">
        <v>114</v>
      </c>
      <c r="J22" s="171"/>
      <c r="K22" s="171"/>
      <c r="L22" s="172"/>
      <c r="S22" s="2"/>
      <c r="T22" s="2"/>
      <c r="V22" s="2"/>
      <c r="X22" s="2"/>
      <c r="Y22" s="2"/>
    </row>
    <row r="23" spans="1:25">
      <c r="A23" s="11" t="s">
        <v>50</v>
      </c>
      <c r="B23" s="12"/>
      <c r="C23" s="12" t="s">
        <v>44</v>
      </c>
      <c r="D23" s="12" t="s">
        <v>8</v>
      </c>
      <c r="E23" s="12" t="s">
        <v>43</v>
      </c>
      <c r="F23" s="133">
        <v>9.4999999999999998E-3</v>
      </c>
      <c r="G23" s="25"/>
      <c r="S23" s="2"/>
      <c r="T23" s="2"/>
      <c r="V23" s="2"/>
      <c r="X23" s="2"/>
      <c r="Y23" s="2"/>
    </row>
    <row r="24" spans="1:25">
      <c r="A24" s="11" t="s">
        <v>135</v>
      </c>
      <c r="B24" s="12"/>
      <c r="C24" s="12" t="s">
        <v>136</v>
      </c>
      <c r="D24" s="12" t="s">
        <v>8</v>
      </c>
      <c r="E24" s="12" t="s">
        <v>43</v>
      </c>
      <c r="F24" s="133">
        <v>1.2E-2</v>
      </c>
      <c r="G24" s="25"/>
      <c r="S24" s="2"/>
      <c r="T24" s="2"/>
      <c r="V24" s="2"/>
      <c r="X24" s="2"/>
      <c r="Y24" s="2"/>
    </row>
    <row r="25" spans="1:25">
      <c r="A25" s="11" t="s">
        <v>132</v>
      </c>
      <c r="B25" s="12"/>
      <c r="C25" s="12" t="s">
        <v>133</v>
      </c>
      <c r="D25" s="12" t="s">
        <v>8</v>
      </c>
      <c r="E25" s="12" t="s">
        <v>43</v>
      </c>
      <c r="F25" s="133">
        <v>2.0899999999999998E-2</v>
      </c>
      <c r="G25" s="25"/>
      <c r="S25" s="2"/>
      <c r="T25" s="2"/>
      <c r="V25" s="2"/>
      <c r="X25" s="2"/>
      <c r="Y25" s="2"/>
    </row>
    <row r="26" spans="1:25">
      <c r="A26" s="11" t="s">
        <v>138</v>
      </c>
      <c r="B26" s="12"/>
      <c r="C26" s="12" t="s">
        <v>118</v>
      </c>
      <c r="D26" s="12" t="s">
        <v>8</v>
      </c>
      <c r="E26" s="12" t="s">
        <v>43</v>
      </c>
      <c r="F26" s="133">
        <v>2.3099999999999999E-2</v>
      </c>
      <c r="G26" s="25"/>
      <c r="S26" s="2"/>
      <c r="T26" s="2"/>
      <c r="V26" s="2"/>
      <c r="X26" s="2"/>
      <c r="Y26" s="2"/>
    </row>
    <row r="27" spans="1:25">
      <c r="A27" s="11" t="s">
        <v>166</v>
      </c>
      <c r="B27" s="12"/>
      <c r="C27" s="12" t="s">
        <v>167</v>
      </c>
      <c r="D27" s="12" t="s">
        <v>8</v>
      </c>
      <c r="E27" s="12"/>
      <c r="F27" s="133">
        <v>0.2112</v>
      </c>
      <c r="G27" s="25"/>
      <c r="S27" s="2"/>
      <c r="T27" s="2"/>
      <c r="V27" s="2"/>
      <c r="X27" s="2"/>
      <c r="Y27" s="2"/>
    </row>
    <row r="28" spans="1:25">
      <c r="A28" s="11" t="s">
        <v>45</v>
      </c>
      <c r="B28" s="12"/>
      <c r="C28" s="12" t="s">
        <v>0</v>
      </c>
      <c r="D28" s="12" t="s">
        <v>2</v>
      </c>
      <c r="E28" s="12" t="s">
        <v>1</v>
      </c>
      <c r="F28" s="133">
        <v>10.248100000000001</v>
      </c>
      <c r="G28" s="13"/>
      <c r="S28" s="2"/>
      <c r="T28" s="2"/>
      <c r="V28" s="2"/>
      <c r="X28" s="2"/>
      <c r="Y28" s="2"/>
    </row>
    <row r="29" spans="1:25">
      <c r="A29" s="19" t="s">
        <v>46</v>
      </c>
      <c r="B29" s="20"/>
      <c r="C29" s="20" t="s">
        <v>3</v>
      </c>
      <c r="D29" s="21" t="s">
        <v>5</v>
      </c>
      <c r="E29" s="20" t="s">
        <v>4</v>
      </c>
      <c r="F29" s="133">
        <v>905.311806168217</v>
      </c>
      <c r="G29" s="22"/>
      <c r="S29" s="2"/>
      <c r="T29" s="2"/>
      <c r="V29" s="2"/>
      <c r="X29" s="2"/>
      <c r="Y29" s="2"/>
    </row>
    <row r="30" spans="1:25">
      <c r="A30" s="1"/>
      <c r="D30" s="1"/>
      <c r="E30" s="1"/>
      <c r="S30" s="2"/>
      <c r="T30" s="2"/>
      <c r="V30" s="2"/>
      <c r="X30" s="2"/>
      <c r="Y30" s="2"/>
    </row>
    <row r="31" spans="1:25">
      <c r="S31" s="2"/>
      <c r="T31" s="2"/>
      <c r="V31" s="2"/>
      <c r="W31" s="2"/>
      <c r="X31" s="2"/>
      <c r="Y31" s="2"/>
    </row>
    <row r="32" spans="1:25">
      <c r="A32" s="23" t="s">
        <v>113</v>
      </c>
      <c r="B32" s="9" t="s">
        <v>29</v>
      </c>
      <c r="C32" s="9" t="s">
        <v>30</v>
      </c>
      <c r="D32" s="9" t="s">
        <v>31</v>
      </c>
      <c r="E32" s="9" t="s">
        <v>32</v>
      </c>
      <c r="F32" s="132" t="s">
        <v>124</v>
      </c>
      <c r="G32" s="49"/>
    </row>
    <row r="33" spans="1:17">
      <c r="A33" s="11" t="s">
        <v>63</v>
      </c>
      <c r="B33" s="12"/>
      <c r="C33" s="12" t="s">
        <v>62</v>
      </c>
      <c r="D33" s="12" t="s">
        <v>6</v>
      </c>
      <c r="E33" s="12" t="s">
        <v>123</v>
      </c>
      <c r="F33" s="130">
        <f>F27/F26</f>
        <v>9.1428571428571423</v>
      </c>
      <c r="G33" s="50"/>
    </row>
    <row r="34" spans="1:17">
      <c r="A34" s="11" t="s">
        <v>64</v>
      </c>
      <c r="B34" s="12"/>
      <c r="C34" s="12" t="s">
        <v>65</v>
      </c>
      <c r="D34" s="12" t="s">
        <v>7</v>
      </c>
      <c r="E34" s="12" t="s">
        <v>66</v>
      </c>
      <c r="F34" s="130">
        <v>5.6747552149850004E-3</v>
      </c>
      <c r="G34" s="50"/>
      <c r="H34" s="3"/>
      <c r="J34" s="2"/>
      <c r="K34" s="2"/>
      <c r="L34" s="2"/>
      <c r="M34" s="2"/>
      <c r="N34" s="2"/>
      <c r="O34" s="2"/>
      <c r="P34" s="2"/>
      <c r="Q34" s="2"/>
    </row>
    <row r="35" spans="1:17">
      <c r="A35" s="11" t="s">
        <v>68</v>
      </c>
      <c r="B35" s="12"/>
      <c r="C35" s="12" t="s">
        <v>67</v>
      </c>
      <c r="D35" s="12" t="s">
        <v>8</v>
      </c>
      <c r="E35" s="12" t="s">
        <v>69</v>
      </c>
      <c r="F35" s="130">
        <f>F10/F11</f>
        <v>0</v>
      </c>
      <c r="G35" s="50"/>
      <c r="H35" s="3"/>
    </row>
    <row r="36" spans="1:17">
      <c r="A36" s="11" t="s">
        <v>73</v>
      </c>
      <c r="B36" s="12"/>
      <c r="C36" s="12" t="s">
        <v>74</v>
      </c>
      <c r="D36" s="12" t="s">
        <v>6</v>
      </c>
      <c r="E36" s="12" t="s">
        <v>75</v>
      </c>
      <c r="F36" s="130">
        <v>2.8363</v>
      </c>
      <c r="G36" s="50"/>
    </row>
    <row r="37" spans="1:17">
      <c r="A37" s="11" t="s">
        <v>78</v>
      </c>
      <c r="B37" s="12"/>
      <c r="C37" s="12" t="s">
        <v>79</v>
      </c>
      <c r="D37" s="12" t="s">
        <v>8</v>
      </c>
      <c r="E37" s="12"/>
      <c r="F37" s="130">
        <v>0.70330000000000004</v>
      </c>
      <c r="G37" s="50"/>
    </row>
    <row r="38" spans="1:17">
      <c r="A38" s="11" t="s">
        <v>95</v>
      </c>
      <c r="B38" s="12"/>
      <c r="C38" s="12" t="s">
        <v>90</v>
      </c>
      <c r="D38" s="12" t="s">
        <v>6</v>
      </c>
      <c r="E38" s="12"/>
      <c r="F38" s="130">
        <v>0.437110144796372</v>
      </c>
      <c r="G38" s="50"/>
    </row>
    <row r="39" spans="1:17">
      <c r="A39" s="11" t="s">
        <v>96</v>
      </c>
      <c r="B39" s="12"/>
      <c r="C39" s="12" t="s">
        <v>91</v>
      </c>
      <c r="D39" s="12" t="s">
        <v>97</v>
      </c>
      <c r="E39" s="12"/>
      <c r="F39" s="130">
        <v>23.9</v>
      </c>
      <c r="G39" s="50"/>
    </row>
    <row r="40" spans="1:17">
      <c r="A40" s="11" t="s">
        <v>98</v>
      </c>
      <c r="B40" s="12"/>
      <c r="C40" s="12" t="s">
        <v>92</v>
      </c>
      <c r="D40" s="12" t="s">
        <v>99</v>
      </c>
      <c r="E40" s="12"/>
      <c r="F40" s="130">
        <v>550000</v>
      </c>
      <c r="G40" s="50"/>
      <c r="J40" s="2"/>
      <c r="K40" s="2"/>
      <c r="L40" s="2"/>
      <c r="M40" s="2"/>
      <c r="N40" s="2"/>
      <c r="O40" s="2"/>
      <c r="P40" s="2"/>
      <c r="Q40" s="2"/>
    </row>
    <row r="41" spans="1:17">
      <c r="A41" s="11" t="s">
        <v>100</v>
      </c>
      <c r="B41" s="12"/>
      <c r="C41" s="12" t="s">
        <v>93</v>
      </c>
      <c r="D41" s="12" t="s">
        <v>101</v>
      </c>
      <c r="E41" s="12"/>
      <c r="F41" s="130">
        <v>0.09</v>
      </c>
      <c r="G41" s="50"/>
    </row>
    <row r="42" spans="1:17" ht="16" thickBot="1">
      <c r="A42" s="11" t="s">
        <v>102</v>
      </c>
      <c r="B42" s="12"/>
      <c r="C42" s="12" t="s">
        <v>94</v>
      </c>
      <c r="D42" s="12" t="s">
        <v>6</v>
      </c>
      <c r="E42" s="12"/>
      <c r="F42" s="130">
        <v>0.09</v>
      </c>
      <c r="G42" s="50"/>
      <c r="J42" s="2"/>
      <c r="K42" s="2"/>
      <c r="L42" s="2"/>
      <c r="M42" s="2"/>
      <c r="N42" s="2"/>
      <c r="O42" s="2"/>
      <c r="P42" s="2"/>
      <c r="Q42" s="2"/>
    </row>
    <row r="43" spans="1:17" ht="16" thickBot="1">
      <c r="A43" s="18" t="s">
        <v>115</v>
      </c>
      <c r="B43" s="20"/>
      <c r="C43" s="20" t="s">
        <v>107</v>
      </c>
      <c r="D43" s="20" t="s">
        <v>108</v>
      </c>
      <c r="E43" s="20"/>
      <c r="F43" s="134">
        <v>365</v>
      </c>
      <c r="G43" s="51"/>
    </row>
    <row r="44" spans="1:17">
      <c r="A44" t="s">
        <v>125</v>
      </c>
      <c r="F44" s="131">
        <v>196100</v>
      </c>
    </row>
    <row r="46" spans="1:17">
      <c r="A46" s="24"/>
    </row>
    <row r="48" spans="1:17">
      <c r="I48" s="5"/>
      <c r="J48" s="6"/>
      <c r="K48" s="6"/>
      <c r="L48" s="6"/>
      <c r="M48" s="6"/>
      <c r="N48" s="6"/>
      <c r="O48" s="6"/>
      <c r="P48" s="6"/>
      <c r="Q48" s="7"/>
    </row>
  </sheetData>
  <mergeCells count="5">
    <mergeCell ref="I4:L4"/>
    <mergeCell ref="I12:L12"/>
    <mergeCell ref="I8:L8"/>
    <mergeCell ref="I22:L22"/>
    <mergeCell ref="I18:L18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CBB76-D911-47C1-82FF-CCF765BC0EE0}">
  <sheetPr codeName="Sheet2"/>
  <dimension ref="A1:AF3003"/>
  <sheetViews>
    <sheetView zoomScale="120" zoomScaleNormal="120" workbookViewId="0">
      <pane xSplit="1" topLeftCell="B1" activePane="topRight" state="frozen"/>
      <selection activeCell="G1" sqref="G1:H1048576"/>
      <selection pane="topRight" activeCell="A13" sqref="A13:XFD13"/>
    </sheetView>
  </sheetViews>
  <sheetFormatPr baseColWidth="10" defaultColWidth="8.83203125" defaultRowHeight="15"/>
  <cols>
    <col min="1" max="1" width="8.83203125" style="34"/>
    <col min="2" max="2" width="9" style="32" customWidth="1"/>
    <col min="3" max="3" width="8.83203125" style="32"/>
    <col min="4" max="4" width="8.83203125" style="126" customWidth="1"/>
    <col min="5" max="5" width="8.83203125" style="120" customWidth="1"/>
    <col min="6" max="6" width="8.83203125" style="77" customWidth="1"/>
    <col min="7" max="7" width="8.83203125" style="115" customWidth="1"/>
    <col min="8" max="8" width="15.6640625" style="112" customWidth="1"/>
    <col min="9" max="9" width="9.6640625" style="149" bestFit="1" customWidth="1"/>
    <col min="10" max="10" width="8.83203125" style="80" customWidth="1"/>
    <col min="11" max="11" width="8.83203125" style="70" customWidth="1"/>
    <col min="12" max="12" width="8.83203125" style="71" customWidth="1"/>
    <col min="13" max="13" width="8.83203125" style="72" customWidth="1"/>
    <col min="14" max="14" width="8.83203125" style="81" customWidth="1"/>
    <col min="15" max="16" width="8.83203125" style="48" customWidth="1"/>
    <col min="17" max="17" width="8.83203125" style="122" customWidth="1"/>
    <col min="18" max="18" width="14.33203125" style="128" customWidth="1"/>
    <col min="19" max="19" width="9.1640625" style="53" customWidth="1"/>
    <col min="20" max="21" width="8.83203125" style="48" customWidth="1"/>
    <col min="22" max="22" width="9.1640625" style="55" customWidth="1"/>
    <col min="23" max="23" width="9.1640625" customWidth="1"/>
    <col min="24" max="24" width="15.1640625" style="60" bestFit="1" customWidth="1"/>
    <col min="25" max="25" width="19" style="62" bestFit="1" customWidth="1"/>
    <col min="29" max="29" width="10.6640625" bestFit="1" customWidth="1"/>
  </cols>
  <sheetData>
    <row r="1" spans="1:32" ht="16" thickBot="1">
      <c r="B1" s="37" t="s">
        <v>87</v>
      </c>
      <c r="C1" s="37"/>
      <c r="D1" s="176" t="s">
        <v>86</v>
      </c>
      <c r="E1" s="177"/>
      <c r="F1" s="75" t="s">
        <v>85</v>
      </c>
      <c r="G1" s="141"/>
      <c r="H1" s="137"/>
      <c r="I1" s="150"/>
      <c r="J1" s="78"/>
      <c r="K1" s="179" t="s">
        <v>63</v>
      </c>
      <c r="L1" s="180"/>
      <c r="M1" s="180"/>
      <c r="N1" s="73"/>
      <c r="O1" s="176" t="s">
        <v>106</v>
      </c>
      <c r="P1" s="178"/>
      <c r="Q1" s="178"/>
      <c r="R1" s="177"/>
      <c r="S1" s="178" t="s">
        <v>88</v>
      </c>
      <c r="T1" s="178"/>
      <c r="U1" s="178"/>
      <c r="V1" s="177"/>
      <c r="X1" s="35" t="s">
        <v>89</v>
      </c>
      <c r="Y1" s="36"/>
      <c r="AE1" s="2"/>
    </row>
    <row r="2" spans="1:32" ht="16" thickBot="1">
      <c r="A2" s="33" t="s">
        <v>80</v>
      </c>
      <c r="B2" s="31" t="s">
        <v>56</v>
      </c>
      <c r="C2" s="31" t="s">
        <v>55</v>
      </c>
      <c r="D2" s="124" t="s">
        <v>49</v>
      </c>
      <c r="E2" s="117" t="s">
        <v>48</v>
      </c>
      <c r="F2" s="76" t="s">
        <v>60</v>
      </c>
      <c r="G2" s="142" t="s">
        <v>76</v>
      </c>
      <c r="H2" s="138" t="s">
        <v>103</v>
      </c>
      <c r="I2" s="151" t="s">
        <v>51</v>
      </c>
      <c r="J2" s="79" t="s">
        <v>54</v>
      </c>
      <c r="K2" s="29" t="s">
        <v>119</v>
      </c>
      <c r="L2" s="27" t="s">
        <v>120</v>
      </c>
      <c r="M2" s="30" t="s">
        <v>62</v>
      </c>
      <c r="N2" s="84" t="s">
        <v>126</v>
      </c>
      <c r="O2" s="74" t="s">
        <v>61</v>
      </c>
      <c r="P2" s="74" t="s">
        <v>84</v>
      </c>
      <c r="Q2" s="121" t="s">
        <v>52</v>
      </c>
      <c r="R2" s="127" t="s">
        <v>53</v>
      </c>
      <c r="S2" s="52" t="s">
        <v>77</v>
      </c>
      <c r="T2" s="26" t="s">
        <v>81</v>
      </c>
      <c r="U2" s="26" t="s">
        <v>82</v>
      </c>
      <c r="V2" s="28" t="s">
        <v>83</v>
      </c>
      <c r="W2" s="69"/>
      <c r="X2" s="27" t="s">
        <v>104</v>
      </c>
      <c r="Y2" s="30" t="s">
        <v>105</v>
      </c>
    </row>
    <row r="3" spans="1:32">
      <c r="A3" s="34">
        <v>0</v>
      </c>
      <c r="B3">
        <v>1.6994030475616499</v>
      </c>
      <c r="C3" s="85">
        <v>17.339993508905199</v>
      </c>
      <c r="D3" s="125">
        <f>B3/(B3+Overview!$F$22)</f>
        <v>0.70826076898111701</v>
      </c>
      <c r="E3" s="118">
        <f>EXP(Overview!$F$21/Overview!$F$5-Overview!$F$21/('='!C3+273.15))</f>
        <v>0.88034209616599579</v>
      </c>
      <c r="F3" s="77">
        <f>Overview!J21</f>
        <v>1.2E-2</v>
      </c>
      <c r="G3" s="115">
        <f>Overview!I21</f>
        <v>1</v>
      </c>
      <c r="H3" s="112">
        <f>F3/Overview!$F$19</f>
        <v>1.7717407352724052E-2</v>
      </c>
      <c r="I3" s="149">
        <f>Overview!K21</f>
        <v>3.8289999999999998E-4</v>
      </c>
      <c r="J3" s="80">
        <f>0</f>
        <v>0</v>
      </c>
      <c r="K3" s="70">
        <f>IF(I3&lt;Overview!$F$16,1,'='!F3/Overview!$F$26)</f>
        <v>1</v>
      </c>
      <c r="L3" s="71">
        <f>IF(I3&lt;Overview!$F$17,'='!F3/Overview!$F$26,Overview!$F$33)</f>
        <v>0.51948051948051954</v>
      </c>
      <c r="M3" s="72">
        <f>IF(K3=1,1,L3)</f>
        <v>1</v>
      </c>
      <c r="N3" s="81">
        <f>MIN(1,Overview!$F$44*E3*(F3-Overview!$F$25)^2+0.2)</f>
        <v>1</v>
      </c>
      <c r="O3" s="48">
        <f>M3*E3*Overview!$F$8</f>
        <v>9.965472528599072E-3</v>
      </c>
      <c r="P3" s="48">
        <f>E3*Overview!$F$6</f>
        <v>1.7289918768700159E-3</v>
      </c>
      <c r="Q3" s="122">
        <f>O3*(G3/F3-(1+Overview!$F$35/'='!F3)/(Overview!$F$37*Overview!$F$33))/('='!G3+Overview!$F$36)</f>
        <v>0.21606919301464586</v>
      </c>
      <c r="R3" s="128">
        <f>(O3/F3-Q3)*G3*Overview!$F$29*'='!F3^3</f>
        <v>9.6113376540878342E-4</v>
      </c>
      <c r="S3" s="57">
        <f t="shared" ref="S3:S66" si="0">(D3*N3-G3)*O3/F3</f>
        <v>-0.24227660768610806</v>
      </c>
      <c r="T3" s="58">
        <f t="shared" ref="T3:T66" si="1">F3*Q3/3</f>
        <v>8.6427677205858349E-4</v>
      </c>
      <c r="U3" s="58">
        <f>IF(I3&lt;Overview!$F$18,(1-Overview!$F$9)*'='!R3-'='!I3*'='!P3,0)</f>
        <v>8.1226565823174879E-5</v>
      </c>
      <c r="V3" s="54">
        <f>IF(I3&gt;=Overview!$F$18,(1-Overview!$F$9)*'='!R3-Overview!$F$18*'='!P3,0)</f>
        <v>0</v>
      </c>
      <c r="W3" s="2"/>
      <c r="X3" s="60">
        <f>F3^3*(1+G3*Overview!$F$38)</f>
        <v>2.4833263302081308E-6</v>
      </c>
      <c r="Y3" s="61">
        <f>F3^3*Overview!$F$42*(1+Overview!$F$38*G3)+J3*Overview!$F$39/Overview!$F$40</f>
        <v>2.2349936971873175E-7</v>
      </c>
      <c r="AA3" s="139"/>
      <c r="AB3" s="2"/>
      <c r="AC3" s="2"/>
      <c r="AD3" s="2"/>
    </row>
    <row r="4" spans="1:32">
      <c r="A4" s="34">
        <v>1</v>
      </c>
      <c r="B4">
        <v>1.5478101968765301</v>
      </c>
      <c r="C4" s="85">
        <v>17.259993510693299</v>
      </c>
      <c r="D4" s="125">
        <f>B4/(B4+Overview!$F$22)</f>
        <v>0.68858580632266331</v>
      </c>
      <c r="E4" s="118">
        <f>EXP(Overview!$F$21/Overview!$F$5-Overview!$F$21/('='!C4+273.15))</f>
        <v>0.87694256531131998</v>
      </c>
      <c r="F4" s="77">
        <f t="shared" ref="F4:F67" si="2">F3+T3</f>
        <v>1.2864276772058585E-2</v>
      </c>
      <c r="G4" s="115">
        <f t="shared" ref="G4:G67" si="3">G3+S3</f>
        <v>0.75772339231389196</v>
      </c>
      <c r="H4" s="112">
        <f>F4/Overview!$F$19</f>
        <v>1.8993469322395665E-2</v>
      </c>
      <c r="I4" s="149">
        <f t="shared" ref="I4:I67" si="4">I3+U3</f>
        <v>4.6412656582317486E-4</v>
      </c>
      <c r="J4" s="80">
        <f>IF((A4-Overview!$F$43)/365=ROUND((A4-Overview!$F$43)/365,0),J3*0.05,J3+V3)</f>
        <v>0</v>
      </c>
      <c r="K4" s="70">
        <f>IF(I4&lt;Overview!$F$16,1,'='!F4/Overview!$F$26)</f>
        <v>1</v>
      </c>
      <c r="L4" s="71">
        <f>IF(I4&lt;Overview!$F$17,'='!F4/Overview!$F$26,Overview!$F$33)</f>
        <v>0.5568950983575145</v>
      </c>
      <c r="M4" s="72">
        <f t="shared" ref="M4:M67" si="5">IF(K4=1,1,L4)</f>
        <v>1</v>
      </c>
      <c r="N4" s="81">
        <f>MIN(1,Overview!$F$44*E4*(F4-Overview!$F$25)^2+0.2)</f>
        <v>1</v>
      </c>
      <c r="O4" s="48">
        <f>M4*E4*Overview!$F$8</f>
        <v>9.9269898393241421E-3</v>
      </c>
      <c r="P4" s="48">
        <f>E4*Overview!$F$6</f>
        <v>1.7223151982714326E-3</v>
      </c>
      <c r="Q4" s="122">
        <f>O4*(G4/F4-(1+Overview!$F$35/'='!F4)/(Overview!$F$37*Overview!$F$33))/('='!G4+Overview!$F$36)</f>
        <v>0.1622608760610311</v>
      </c>
      <c r="R4" s="128">
        <f>(O4/F4-Q4)*G4*Overview!$F$29*'='!F4^3</f>
        <v>8.8996862892125491E-4</v>
      </c>
      <c r="S4" s="57">
        <f t="shared" si="0"/>
        <v>-5.3351472905265977E-2</v>
      </c>
      <c r="T4" s="58">
        <f t="shared" si="1"/>
        <v>6.9578960630859972E-4</v>
      </c>
      <c r="U4" s="58">
        <f>IF(I4&lt;Overview!$F$18,(1-Overview!$F$9)*'='!R4-'='!I4*'='!P4,0)</f>
        <v>7.5025954945852179E-5</v>
      </c>
      <c r="V4" s="54">
        <f>IF(I4&gt;=Overview!$F$18,(1-Overview!$F$9)*'='!R4-Overview!$F$18*'='!P4,0)</f>
        <v>0</v>
      </c>
      <c r="W4" s="2"/>
      <c r="X4" s="60">
        <f>F4^3*(1+G4*Overview!$F$38)</f>
        <v>2.8340155863726901E-6</v>
      </c>
      <c r="Y4" s="61">
        <f>F4^3*Overview!$F$42*(1+Overview!$F$38*G4)+J4*Overview!$F$39/Overview!$F$40</f>
        <v>2.550614027735421E-7</v>
      </c>
      <c r="AA4" s="139"/>
      <c r="AB4" s="2"/>
      <c r="AC4" s="2"/>
      <c r="AD4" s="2"/>
      <c r="AF4" s="140"/>
    </row>
    <row r="5" spans="1:32">
      <c r="A5" s="34">
        <v>2</v>
      </c>
      <c r="B5">
        <v>1.5603121519088701</v>
      </c>
      <c r="C5" s="85">
        <v>17.399993507564101</v>
      </c>
      <c r="D5" s="125">
        <f>B5/(B5+Overview!$F$22)</f>
        <v>0.69030826144573043</v>
      </c>
      <c r="E5" s="118">
        <f>EXP(Overview!$F$21/Overview!$F$5-Overview!$F$21/('='!C5+273.15))</f>
        <v>0.88289915543492847</v>
      </c>
      <c r="F5" s="77">
        <f t="shared" si="2"/>
        <v>1.3560066378367184E-2</v>
      </c>
      <c r="G5" s="115">
        <f t="shared" si="3"/>
        <v>0.70437191940862598</v>
      </c>
      <c r="H5" s="112">
        <f>F5/Overview!$F$19</f>
        <v>2.0020768312959077E-2</v>
      </c>
      <c r="I5" s="149">
        <f t="shared" si="4"/>
        <v>5.3915252076902707E-4</v>
      </c>
      <c r="J5" s="80">
        <f>IF((A5-Overview!$F$43)/365=ROUND((A5-Overview!$F$43)/365,0),J4*0.05,J4+V4)</f>
        <v>0</v>
      </c>
      <c r="K5" s="70">
        <f>IF(I5&lt;Overview!$F$16,1,'='!F5/Overview!$F$26)</f>
        <v>1</v>
      </c>
      <c r="L5" s="71">
        <f>IF(I5&lt;Overview!$F$17,'='!F5/Overview!$F$26,Overview!$F$33)</f>
        <v>0.58701586053537591</v>
      </c>
      <c r="M5" s="72">
        <f t="shared" si="5"/>
        <v>1</v>
      </c>
      <c r="N5" s="81">
        <f>MIN(1,Overview!$F$44*E5*(F5-Overview!$F$25)^2+0.2)</f>
        <v>1</v>
      </c>
      <c r="O5" s="48">
        <f>M5*E5*Overview!$F$8</f>
        <v>9.9944184395233913E-3</v>
      </c>
      <c r="P5" s="48">
        <f>E5*Overview!$F$6</f>
        <v>1.7340139412741996E-3</v>
      </c>
      <c r="Q5" s="122">
        <f>O5*(G5/F5-(1+Overview!$F$35/'='!F5)/(Overview!$F$37*Overview!$F$33))/('='!G5+Overview!$F$36)</f>
        <v>0.14618737767679368</v>
      </c>
      <c r="R5" s="128">
        <f>(O5/F5-Q5)*G5*Overview!$F$29*'='!F5^3</f>
        <v>9.3944343973536291E-4</v>
      </c>
      <c r="S5" s="57">
        <f t="shared" si="0"/>
        <v>-1.0365589559041551E-2</v>
      </c>
      <c r="T5" s="58">
        <f t="shared" si="1"/>
        <v>6.6077018165891846E-4</v>
      </c>
      <c r="U5" s="58">
        <f>IF(I5&lt;Overview!$F$18,(1-Overview!$F$9)*'='!R5-'='!I5*'='!P5,0)</f>
        <v>7.9105683077966351E-5</v>
      </c>
      <c r="V5" s="54">
        <f>IF(I5&gt;=Overview!$F$18,(1-Overview!$F$9)*'='!R5-Overview!$F$18*'='!P5,0)</f>
        <v>0</v>
      </c>
      <c r="W5" s="2"/>
      <c r="X5" s="60">
        <f>F5^3*(1+G5*Overview!$F$38)</f>
        <v>3.2610393443343165E-6</v>
      </c>
      <c r="Y5" s="61">
        <f>F5^3*Overview!$F$42*(1+Overview!$F$38*G5)+J5*Overview!$F$39/Overview!$F$40</f>
        <v>2.9349354099008844E-7</v>
      </c>
      <c r="AA5" s="139"/>
      <c r="AB5" s="2"/>
      <c r="AC5" s="2"/>
      <c r="AD5" s="2"/>
      <c r="AF5" s="140"/>
    </row>
    <row r="6" spans="1:32">
      <c r="A6" s="34">
        <v>3</v>
      </c>
      <c r="B6">
        <v>2.0101485252380402</v>
      </c>
      <c r="C6" s="85">
        <v>17.2899935100228</v>
      </c>
      <c r="D6" s="125">
        <f>B6/(B6+Overview!$F$22)</f>
        <v>0.7417115728229261</v>
      </c>
      <c r="E6" s="118">
        <f>EXP(Overview!$F$21/Overview!$F$5-Overview!$F$21/('='!C6+273.15))</f>
        <v>0.87821606761603943</v>
      </c>
      <c r="F6" s="77">
        <f t="shared" si="2"/>
        <v>1.4220836560026102E-2</v>
      </c>
      <c r="G6" s="115">
        <f t="shared" si="3"/>
        <v>0.69400632984958444</v>
      </c>
      <c r="H6" s="112">
        <f>F6/Overview!$F$19</f>
        <v>2.0996362852541122E-2</v>
      </c>
      <c r="I6" s="149">
        <f t="shared" si="4"/>
        <v>6.1825820384699343E-4</v>
      </c>
      <c r="J6" s="80">
        <f>IF((A6-Overview!$F$43)/365=ROUND((A6-Overview!$F$43)/365,0),J5*0.05,J5+V5)</f>
        <v>0</v>
      </c>
      <c r="K6" s="70">
        <f>IF(I6&lt;Overview!$F$16,1,'='!F6/Overview!$F$26)</f>
        <v>1</v>
      </c>
      <c r="L6" s="71">
        <f>IF(I6&lt;Overview!$F$17,'='!F6/Overview!$F$26,Overview!$F$33)</f>
        <v>0.61562063030416025</v>
      </c>
      <c r="M6" s="72">
        <f t="shared" si="5"/>
        <v>1</v>
      </c>
      <c r="N6" s="81">
        <f>MIN(1,Overview!$F$44*E6*(F6-Overview!$F$25)^2+0.2)</f>
        <v>1</v>
      </c>
      <c r="O6" s="48">
        <f>M6*E6*Overview!$F$8</f>
        <v>9.9414058854135658E-3</v>
      </c>
      <c r="P6" s="48">
        <f>E6*Overview!$F$6</f>
        <v>1.7248163567979014E-3</v>
      </c>
      <c r="Q6" s="122">
        <f>O6*(G6/F6-(1+Overview!$F$35/'='!F6)/(Overview!$F$37*Overview!$F$33))/('='!G6+Overview!$F$36)</f>
        <v>0.13698957896611932</v>
      </c>
      <c r="R6" s="128">
        <f>(O6/F6-Q6)*G6*Overview!$F$29*'='!F6^3</f>
        <v>1.0156357749072792E-3</v>
      </c>
      <c r="S6" s="57">
        <f t="shared" si="0"/>
        <v>3.3349457414718536E-2</v>
      </c>
      <c r="T6" s="58">
        <f t="shared" si="1"/>
        <v>6.4936880430132421E-4</v>
      </c>
      <c r="U6" s="58">
        <f>IF(I6&lt;Overview!$F$18,(1-Overview!$F$9)*'='!R6-'='!I6*'='!P6,0)</f>
        <v>8.5465786159380456E-5</v>
      </c>
      <c r="V6" s="54">
        <f>IF(I6&gt;=Overview!$F$18,(1-Overview!$F$9)*'='!R6-Overview!$F$18*'='!P6,0)</f>
        <v>0</v>
      </c>
      <c r="W6" s="2"/>
      <c r="X6" s="60">
        <f>F6^3*(1+G6*Overview!$F$38)</f>
        <v>3.74833927246635E-6</v>
      </c>
      <c r="Y6" s="61">
        <f>F6^3*Overview!$F$42*(1+Overview!$F$38*G6)+J6*Overview!$F$39/Overview!$F$40</f>
        <v>3.3735053452197147E-7</v>
      </c>
      <c r="AA6" s="139"/>
      <c r="AB6" s="2"/>
      <c r="AC6" s="2"/>
      <c r="AD6" s="2"/>
    </row>
    <row r="7" spans="1:32">
      <c r="A7" s="34">
        <v>4</v>
      </c>
      <c r="B7">
        <v>2.2838361263275102</v>
      </c>
      <c r="C7" s="85">
        <v>17.1299935135991</v>
      </c>
      <c r="D7" s="125">
        <f>B7/(B7+Overview!$F$22)</f>
        <v>0.76540266611036833</v>
      </c>
      <c r="E7" s="118">
        <f>EXP(Overview!$F$21/Overview!$F$5-Overview!$F$21/('='!C7+273.15))</f>
        <v>0.87144234020746891</v>
      </c>
      <c r="F7" s="77">
        <f t="shared" si="2"/>
        <v>1.4870205364327427E-2</v>
      </c>
      <c r="G7" s="115">
        <f t="shared" si="3"/>
        <v>0.72735578726430294</v>
      </c>
      <c r="H7" s="112">
        <f>F7/Overview!$F$19</f>
        <v>2.1955123821537616E-2</v>
      </c>
      <c r="I7" s="149">
        <f t="shared" si="4"/>
        <v>7.0372399000637393E-4</v>
      </c>
      <c r="J7" s="80">
        <f>IF((A7-Overview!$F$43)/365=ROUND((A7-Overview!$F$43)/365,0),J6*0.05,J6+V6)</f>
        <v>0</v>
      </c>
      <c r="K7" s="70">
        <f>IF(I7&lt;Overview!$F$16,1,'='!F7/Overview!$F$26)</f>
        <v>1</v>
      </c>
      <c r="L7" s="71">
        <f>IF(I7&lt;Overview!$F$17,'='!F7/Overview!$F$26,Overview!$F$33)</f>
        <v>0.64373183395356826</v>
      </c>
      <c r="M7" s="72">
        <f t="shared" si="5"/>
        <v>1</v>
      </c>
      <c r="N7" s="81">
        <f>MIN(1,Overview!$F$44*E7*(F7-Overview!$F$25)^2+0.2)</f>
        <v>1</v>
      </c>
      <c r="O7" s="48">
        <f>M7*E7*Overview!$F$8</f>
        <v>9.8647272911485482E-3</v>
      </c>
      <c r="P7" s="48">
        <f>E7*Overview!$F$6</f>
        <v>1.711512756167469E-3</v>
      </c>
      <c r="Q7" s="122">
        <f>O7*(G7/F7-(1+Overview!$F$35/'='!F7)/(Overview!$F$37*Overview!$F$33))/('='!G7+Overview!$F$36)</f>
        <v>0.13496969423166588</v>
      </c>
      <c r="R7" s="128">
        <f>(O7/F7-Q7)*G7*Overview!$F$29*'='!F7^3</f>
        <v>1.1441276240770678E-3</v>
      </c>
      <c r="S7" s="57">
        <f t="shared" si="0"/>
        <v>2.5239872274808985E-2</v>
      </c>
      <c r="T7" s="58">
        <f t="shared" si="1"/>
        <v>6.6900902372845012E-4</v>
      </c>
      <c r="U7" s="58">
        <f>IF(I7&lt;Overview!$F$18,(1-Overview!$F$9)*'='!R7-'='!I7*'='!P7,0)</f>
        <v>9.6275240985649264E-5</v>
      </c>
      <c r="V7" s="54">
        <f>IF(I7&gt;=Overview!$F$18,(1-Overview!$F$9)*'='!R7-Overview!$F$18*'='!P7,0)</f>
        <v>0</v>
      </c>
      <c r="W7" s="2"/>
      <c r="X7" s="60">
        <f>F7^3*(1+G7*Overview!$F$38)</f>
        <v>4.3335594290297347E-6</v>
      </c>
      <c r="Y7" s="61">
        <f>F7^3*Overview!$F$42*(1+Overview!$F$38*G7)+J7*Overview!$F$39/Overview!$F$40</f>
        <v>3.9002034861267612E-7</v>
      </c>
      <c r="AA7" s="139"/>
      <c r="AB7" s="2"/>
      <c r="AC7" s="2"/>
      <c r="AD7" s="2"/>
    </row>
    <row r="8" spans="1:32">
      <c r="A8" s="34">
        <v>5</v>
      </c>
      <c r="B8">
        <v>2.1656305789947501</v>
      </c>
      <c r="C8" s="85">
        <v>17.189993512257999</v>
      </c>
      <c r="D8" s="125">
        <f>B8/(B8+Overview!$F$22)</f>
        <v>0.75572566640967487</v>
      </c>
      <c r="E8" s="118">
        <f>EXP(Overview!$F$21/Overview!$F$5-Overview!$F$21/('='!C8+273.15))</f>
        <v>0.8739772176886329</v>
      </c>
      <c r="F8" s="77">
        <f t="shared" si="2"/>
        <v>1.5539214388055876E-2</v>
      </c>
      <c r="G8" s="115">
        <f t="shared" si="3"/>
        <v>0.75259565953911189</v>
      </c>
      <c r="H8" s="112">
        <f>F8/Overview!$F$19</f>
        <v>2.294288260454138E-2</v>
      </c>
      <c r="I8" s="149">
        <f t="shared" si="4"/>
        <v>7.9999923099202317E-4</v>
      </c>
      <c r="J8" s="80">
        <f>IF((A8-Overview!$F$43)/365=ROUND((A8-Overview!$F$43)/365,0),J7*0.05,J7+V7)</f>
        <v>0</v>
      </c>
      <c r="K8" s="70">
        <f>IF(I8&lt;Overview!$F$16,1,'='!F8/Overview!$F$26)</f>
        <v>1</v>
      </c>
      <c r="L8" s="71">
        <f>IF(I8&lt;Overview!$F$17,'='!F8/Overview!$F$26,Overview!$F$33)</f>
        <v>0.67269326355220249</v>
      </c>
      <c r="M8" s="72">
        <f t="shared" si="5"/>
        <v>1</v>
      </c>
      <c r="N8" s="81">
        <f>MIN(1,Overview!$F$44*E8*(F8-Overview!$F$25)^2+0.2)</f>
        <v>1</v>
      </c>
      <c r="O8" s="48">
        <f>M8*E8*Overview!$F$8</f>
        <v>9.8934221042353242E-3</v>
      </c>
      <c r="P8" s="48">
        <f>E8*Overview!$F$6</f>
        <v>1.716491255540475E-3</v>
      </c>
      <c r="Q8" s="122">
        <f>O8*(G8/F8-(1+Overview!$F$35/'='!F8)/(Overview!$F$37*Overview!$F$33))/('='!G8+Overview!$F$36)</f>
        <v>0.13308269270398923</v>
      </c>
      <c r="R8" s="128">
        <f>(O8/F8-Q8)*G8*Overview!$F$29*'='!F8^3</f>
        <v>1.287436316483519E-3</v>
      </c>
      <c r="S8" s="57">
        <f t="shared" si="0"/>
        <v>1.9927956707668794E-3</v>
      </c>
      <c r="T8" s="58">
        <f t="shared" si="1"/>
        <v>6.8933349775568279E-4</v>
      </c>
      <c r="U8" s="58">
        <f>IF(I8&lt;Overview!$F$18,(1-Overview!$F$9)*'='!R8-'='!I8*'='!P8,0)</f>
        <v>1.0831638247995897E-4</v>
      </c>
      <c r="V8" s="54">
        <f>IF(I8&gt;=Overview!$F$18,(1-Overview!$F$9)*'='!R8-Overview!$F$18*'='!P8,0)</f>
        <v>0</v>
      </c>
      <c r="W8" s="2"/>
      <c r="X8" s="60">
        <f>F8^3*(1+G8*Overview!$F$38)</f>
        <v>4.9865644564207963E-6</v>
      </c>
      <c r="Y8" s="61">
        <f>F8^3*Overview!$F$42*(1+Overview!$F$38*G8)+J8*Overview!$F$39/Overview!$F$40</f>
        <v>4.4879080107787163E-7</v>
      </c>
      <c r="AA8" s="139"/>
      <c r="AB8" s="2"/>
      <c r="AC8" s="2"/>
      <c r="AD8" s="2"/>
    </row>
    <row r="9" spans="1:32">
      <c r="A9" s="34">
        <v>6</v>
      </c>
      <c r="B9">
        <v>1.9261287450790401</v>
      </c>
      <c r="C9" s="85">
        <v>17.2099935118109</v>
      </c>
      <c r="D9" s="125">
        <f>B9/(B9+Overview!$F$22)</f>
        <v>0.73344795021504872</v>
      </c>
      <c r="E9" s="118">
        <f>EXP(Overview!$F$21/Overview!$F$5-Overview!$F$21/('='!C9+273.15))</f>
        <v>0.87482358098547819</v>
      </c>
      <c r="F9" s="77">
        <f t="shared" si="2"/>
        <v>1.6228547885811559E-2</v>
      </c>
      <c r="G9" s="115">
        <f t="shared" si="3"/>
        <v>0.75458845520987883</v>
      </c>
      <c r="H9" s="112">
        <f>F9/Overview!$F$19</f>
        <v>2.3960649469676007E-2</v>
      </c>
      <c r="I9" s="149">
        <f t="shared" si="4"/>
        <v>9.0831561347198212E-4</v>
      </c>
      <c r="J9" s="80">
        <f>IF((A9-Overview!$F$43)/365=ROUND((A9-Overview!$F$43)/365,0),J8*0.05,J8+V8)</f>
        <v>0</v>
      </c>
      <c r="K9" s="70">
        <f>IF(I9&lt;Overview!$F$16,1,'='!F9/Overview!$F$26)</f>
        <v>1</v>
      </c>
      <c r="L9" s="71">
        <f>IF(I9&lt;Overview!$F$17,'='!F9/Overview!$F$26,Overview!$F$33)</f>
        <v>0.70253454051132291</v>
      </c>
      <c r="M9" s="72">
        <f t="shared" si="5"/>
        <v>1</v>
      </c>
      <c r="N9" s="81">
        <f>MIN(1,Overview!$F$44*E9*(F9-Overview!$F$25)^2+0.2)</f>
        <v>1</v>
      </c>
      <c r="O9" s="48">
        <f>M9*E9*Overview!$F$8</f>
        <v>9.9030029367556133E-3</v>
      </c>
      <c r="P9" s="48">
        <f>E9*Overview!$F$6</f>
        <v>1.7181535130554792E-3</v>
      </c>
      <c r="Q9" s="122">
        <f>O9*(G9/F9-(1+Overview!$F$35/'='!F9)/(Overview!$F$37*Overview!$F$33))/('='!G9+Overview!$F$36)</f>
        <v>0.12780283953054991</v>
      </c>
      <c r="R9" s="128">
        <f>(O9/F9-Q9)*G9*Overview!$F$29*'='!F9^3</f>
        <v>1.4085461982892811E-3</v>
      </c>
      <c r="S9" s="57">
        <f t="shared" si="0"/>
        <v>-1.2900382986905171E-2</v>
      </c>
      <c r="T9" s="58">
        <f t="shared" si="1"/>
        <v>6.9135150042140667E-4</v>
      </c>
      <c r="U9" s="58">
        <f>IF(I9&lt;Overview!$F$18,(1-Overview!$F$9)*'='!R9-'='!I9*'='!P9,0)</f>
        <v>1.184475104319968E-4</v>
      </c>
      <c r="V9" s="54">
        <f>IF(I9&gt;=Overview!$F$18,(1-Overview!$F$9)*'='!R9-Overview!$F$18*'='!P9,0)</f>
        <v>0</v>
      </c>
      <c r="W9" s="2"/>
      <c r="X9" s="60">
        <f>F9^3*(1+G9*Overview!$F$38)</f>
        <v>5.6837872115233435E-6</v>
      </c>
      <c r="Y9" s="61">
        <f>F9^3*Overview!$F$42*(1+Overview!$F$38*G9)+J9*Overview!$F$39/Overview!$F$40</f>
        <v>5.1154084903710094E-7</v>
      </c>
      <c r="AA9" s="139"/>
      <c r="AB9" s="2"/>
      <c r="AC9" s="2"/>
      <c r="AD9" s="2"/>
    </row>
    <row r="10" spans="1:32">
      <c r="A10" s="34">
        <v>7</v>
      </c>
      <c r="B10">
        <v>1.82911801338196</v>
      </c>
      <c r="C10" s="85">
        <v>17.2799935102463</v>
      </c>
      <c r="D10" s="125">
        <f>B10/(B10+Overview!$F$22)</f>
        <v>0.72322367074363858</v>
      </c>
      <c r="E10" s="118">
        <f>EXP(Overview!$F$21/Overview!$F$5-Overview!$F$21/('='!C10+273.15))</f>
        <v>0.87779139073226498</v>
      </c>
      <c r="F10" s="77">
        <f t="shared" si="2"/>
        <v>1.6919899386232964E-2</v>
      </c>
      <c r="G10" s="115">
        <f t="shared" si="3"/>
        <v>0.74168807222297362</v>
      </c>
      <c r="H10" s="112">
        <f>F10/Overview!$F$19</f>
        <v>2.4981395816082923E-2</v>
      </c>
      <c r="I10" s="149">
        <f t="shared" si="4"/>
        <v>1.0267631239039789E-3</v>
      </c>
      <c r="J10" s="80">
        <f>IF((A10-Overview!$F$43)/365=ROUND((A10-Overview!$F$43)/365,0),J9*0.05,J9+V9)</f>
        <v>0</v>
      </c>
      <c r="K10" s="70">
        <f>IF(I10&lt;Overview!$F$16,1,'='!F10/Overview!$F$26)</f>
        <v>1</v>
      </c>
      <c r="L10" s="71">
        <f>IF(I10&lt;Overview!$F$17,'='!F10/Overview!$F$26,Overview!$F$33)</f>
        <v>0.73246317689320195</v>
      </c>
      <c r="M10" s="72">
        <f t="shared" si="5"/>
        <v>1</v>
      </c>
      <c r="N10" s="81">
        <f>MIN(1,Overview!$F$44*E10*(F10-Overview!$F$25)^2+0.2)</f>
        <v>1</v>
      </c>
      <c r="O10" s="48">
        <f>M10*E10*Overview!$F$8</f>
        <v>9.9365985430892399E-3</v>
      </c>
      <c r="P10" s="48">
        <f>E10*Overview!$F$6</f>
        <v>1.7239822913981684E-3</v>
      </c>
      <c r="Q10" s="122">
        <f>O10*(G10/F10-(1+Overview!$F$35/'='!F10)/(Overview!$F$37*Overview!$F$33))/('='!G10+Overview!$F$36)</f>
        <v>0.12130504488830091</v>
      </c>
      <c r="R10" s="128">
        <f>(O10/F10-Q10)*G10*Overview!$F$29*'='!F10^3</f>
        <v>1.515544783946723E-3</v>
      </c>
      <c r="S10" s="57">
        <f t="shared" si="0"/>
        <v>-1.0843642781224818E-2</v>
      </c>
      <c r="T10" s="58">
        <f t="shared" si="1"/>
        <v>6.8415638485084162E-4</v>
      </c>
      <c r="U10" s="58">
        <f>IF(I10&lt;Overview!$F$18,(1-Overview!$F$9)*'='!R10-'='!I10*'='!P10,0)</f>
        <v>1.2735429414918975E-4</v>
      </c>
      <c r="V10" s="54">
        <f>IF(I10&gt;=Overview!$F$18,(1-Overview!$F$9)*'='!R10-Overview!$F$18*'='!P10,0)</f>
        <v>0</v>
      </c>
      <c r="W10" s="2"/>
      <c r="X10" s="60">
        <f>F10^3*(1+G10*Overview!$F$38)</f>
        <v>6.4142622013066464E-6</v>
      </c>
      <c r="Y10" s="61">
        <f>F10^3*Overview!$F$42*(1+Overview!$F$38*G10)+J10*Overview!$F$39/Overview!$F$40</f>
        <v>5.772835981175981E-7</v>
      </c>
      <c r="AA10" s="139"/>
      <c r="AB10" s="2"/>
      <c r="AC10" s="2"/>
      <c r="AD10" s="2"/>
    </row>
    <row r="11" spans="1:32">
      <c r="A11" s="34">
        <v>8</v>
      </c>
      <c r="B11">
        <v>1.6842025518417401</v>
      </c>
      <c r="C11" s="85">
        <v>17.309993509575701</v>
      </c>
      <c r="D11" s="125">
        <f>B11/(B11+Overview!$F$22)</f>
        <v>0.70640078400248896</v>
      </c>
      <c r="E11" s="118">
        <f>EXP(Overview!$F$21/Overview!$F$5-Overview!$F$21/('='!C11+273.15))</f>
        <v>0.87906595002989341</v>
      </c>
      <c r="F11" s="77">
        <f t="shared" si="2"/>
        <v>1.7604055771083805E-2</v>
      </c>
      <c r="G11" s="115">
        <f t="shared" si="3"/>
        <v>0.73084442944174877</v>
      </c>
      <c r="H11" s="112">
        <f>F11/Overview!$F$19</f>
        <v>2.599151892969704E-2</v>
      </c>
      <c r="I11" s="149">
        <f t="shared" si="4"/>
        <v>1.1541174180531685E-3</v>
      </c>
      <c r="J11" s="80">
        <f>IF((A11-Overview!$F$43)/365=ROUND((A11-Overview!$F$43)/365,0),J10*0.05,J10+V10)</f>
        <v>0</v>
      </c>
      <c r="K11" s="70">
        <f>IF(I11&lt;Overview!$F$16,1,'='!F11/Overview!$F$26)</f>
        <v>1</v>
      </c>
      <c r="L11" s="71">
        <f>IF(I11&lt;Overview!$F$17,'='!F11/Overview!$F$26,Overview!$F$33)</f>
        <v>0.76208033641055439</v>
      </c>
      <c r="M11" s="72">
        <f t="shared" si="5"/>
        <v>1</v>
      </c>
      <c r="N11" s="81">
        <f>MIN(1,Overview!$F$44*E11*(F11-Overview!$F$25)^2+0.2)</f>
        <v>1</v>
      </c>
      <c r="O11" s="48">
        <f>M11*E11*Overview!$F$8</f>
        <v>9.9510265543383929E-3</v>
      </c>
      <c r="P11" s="48">
        <f>E11*Overview!$F$6</f>
        <v>1.7264855258587108E-3</v>
      </c>
      <c r="Q11" s="122">
        <f>O11*(G11/F11-(1+Overview!$F$35/'='!F11)/(Overview!$F$37*Overview!$F$33))/('='!G11+Overview!$F$36)</f>
        <v>0.11537972096745769</v>
      </c>
      <c r="R11" s="128">
        <f>(O11/F11-Q11)*G11*Overview!$F$29*'='!F11^3</f>
        <v>1.6239286798624354E-3</v>
      </c>
      <c r="S11" s="57">
        <f t="shared" si="0"/>
        <v>-1.3817234392681756E-2</v>
      </c>
      <c r="T11" s="58">
        <f t="shared" si="1"/>
        <v>6.7705034758773757E-4</v>
      </c>
      <c r="U11" s="58">
        <f>IF(I11&lt;Overview!$F$18,(1-Overview!$F$9)*'='!R11-'='!I11*'='!P11,0)</f>
        <v>1.3636615650686936E-4</v>
      </c>
      <c r="V11" s="54">
        <f>IF(I11&gt;=Overview!$F$18,(1-Overview!$F$9)*'='!R11-Overview!$F$18*'='!P11,0)</f>
        <v>0</v>
      </c>
      <c r="W11" s="2"/>
      <c r="X11" s="60">
        <f>F11^3*(1+G11*Overview!$F$38)</f>
        <v>7.1983718324352223E-6</v>
      </c>
      <c r="Y11" s="61">
        <f>F11^3*Overview!$F$42*(1+Overview!$F$38*G11)+J11*Overview!$F$39/Overview!$F$40</f>
        <v>6.4785346491916991E-7</v>
      </c>
      <c r="AA11" s="139"/>
      <c r="AB11" s="2"/>
      <c r="AC11" s="2"/>
      <c r="AD11" s="2"/>
    </row>
    <row r="12" spans="1:32">
      <c r="A12" s="34">
        <v>9</v>
      </c>
      <c r="B12">
        <v>1.65124070644379</v>
      </c>
      <c r="C12" s="85">
        <v>17.359993508458199</v>
      </c>
      <c r="D12" s="125">
        <f>B12/(B12+Overview!$F$22)</f>
        <v>0.70228484132586422</v>
      </c>
      <c r="E12" s="118">
        <f>EXP(Overview!$F$21/Overview!$F$5-Overview!$F$21/('='!C12+273.15))</f>
        <v>0.88119374263361794</v>
      </c>
      <c r="F12" s="77">
        <f t="shared" si="2"/>
        <v>1.8281106118671543E-2</v>
      </c>
      <c r="G12" s="115">
        <f t="shared" si="3"/>
        <v>0.71702719504906698</v>
      </c>
      <c r="H12" s="112">
        <f>F12/Overview!$F$19</f>
        <v>2.6991150330239987E-2</v>
      </c>
      <c r="I12" s="149">
        <f t="shared" si="4"/>
        <v>1.2904835745600378E-3</v>
      </c>
      <c r="J12" s="80">
        <f>IF((A12-Overview!$F$43)/365=ROUND((A12-Overview!$F$43)/365,0),J11*0.05,J11+V11)</f>
        <v>0</v>
      </c>
      <c r="K12" s="70">
        <f>IF(I12&lt;Overview!$F$16,1,'='!F12/Overview!$F$26)</f>
        <v>1</v>
      </c>
      <c r="L12" s="71">
        <f>IF(I12&lt;Overview!$F$17,'='!F12/Overview!$F$26,Overview!$F$33)</f>
        <v>0.79138987526716642</v>
      </c>
      <c r="M12" s="72">
        <f t="shared" si="5"/>
        <v>1</v>
      </c>
      <c r="N12" s="81">
        <f>MIN(1,Overview!$F$44*E12*(F12-Overview!$F$25)^2+0.2)</f>
        <v>1</v>
      </c>
      <c r="O12" s="48">
        <f>M12*E12*Overview!$F$8</f>
        <v>9.9751131666125561E-3</v>
      </c>
      <c r="P12" s="48">
        <f>E12*Overview!$F$6</f>
        <v>1.7306645105324256E-3</v>
      </c>
      <c r="Q12" s="122">
        <f>O12*(G12/F12-(1+Overview!$F$35/'='!F12)/(Overview!$F$37*Overview!$F$33))/('='!G12+Overview!$F$36)</f>
        <v>0.10967064175684167</v>
      </c>
      <c r="R12" s="128">
        <f>(O12/F12-Q12)*G12*Overview!$F$29*'='!F12^3</f>
        <v>1.7290543829817917E-3</v>
      </c>
      <c r="S12" s="57">
        <f t="shared" si="0"/>
        <v>-8.0441875768656086E-3</v>
      </c>
      <c r="T12" s="58">
        <f t="shared" si="1"/>
        <v>6.6830021335321111E-4</v>
      </c>
      <c r="U12" s="58">
        <f>IF(I12&lt;Overview!$F$18,(1-Overview!$F$9)*'='!R12-'='!I12*'='!P12,0)</f>
        <v>1.4508203930613267E-4</v>
      </c>
      <c r="V12" s="54">
        <f>IF(I12&gt;=Overview!$F$18,(1-Overview!$F$9)*'='!R12-Overview!$F$18*'='!P12,0)</f>
        <v>0</v>
      </c>
      <c r="W12" s="2"/>
      <c r="X12" s="60">
        <f>F12^3*(1+G12*Overview!$F$38)</f>
        <v>8.0243707878745232E-6</v>
      </c>
      <c r="Y12" s="61">
        <f>F12^3*Overview!$F$42*(1+Overview!$F$38*G12)+J12*Overview!$F$39/Overview!$F$40</f>
        <v>7.2219337090870704E-7</v>
      </c>
      <c r="AA12" s="139"/>
      <c r="AB12" s="2"/>
      <c r="AC12" s="2"/>
      <c r="AD12" s="2"/>
    </row>
    <row r="13" spans="1:32">
      <c r="A13" s="34">
        <v>10</v>
      </c>
      <c r="B13">
        <v>1.74516701698303</v>
      </c>
      <c r="C13" s="85">
        <v>17.379993508011101</v>
      </c>
      <c r="D13" s="125">
        <f>B13/(B13+Overview!$F$22)</f>
        <v>0.71372098709899379</v>
      </c>
      <c r="E13" s="118">
        <f>EXP(Overview!$F$21/Overview!$F$5-Overview!$F$21/('='!C13+273.15))</f>
        <v>0.88204609556307279</v>
      </c>
      <c r="F13" s="77">
        <f t="shared" si="2"/>
        <v>1.8949406332024753E-2</v>
      </c>
      <c r="G13" s="115">
        <f t="shared" si="3"/>
        <v>0.70898300747220133</v>
      </c>
      <c r="H13" s="112">
        <f>F13/Overview!$F$19</f>
        <v>2.7977862589730923E-2</v>
      </c>
      <c r="I13" s="149">
        <f t="shared" si="4"/>
        <v>1.4355656138661705E-3</v>
      </c>
      <c r="J13" s="80">
        <f>IF((A13-Overview!$F$43)/365=ROUND((A13-Overview!$F$43)/365,0),J12*0.05,J12+V12)</f>
        <v>0</v>
      </c>
      <c r="K13" s="70">
        <f>IF(I13&lt;Overview!$F$16,1,'='!F13/Overview!$F$26)</f>
        <v>1</v>
      </c>
      <c r="L13" s="71">
        <f>IF(I13&lt;Overview!$F$17,'='!F13/Overview!$F$26,Overview!$F$33)</f>
        <v>0.82032062043397203</v>
      </c>
      <c r="M13" s="72">
        <f t="shared" si="5"/>
        <v>1</v>
      </c>
      <c r="N13" s="81">
        <f>MIN(1,Overview!$F$44*E13*(F13-Overview!$F$25)^2+0.2)</f>
        <v>0.85811607011419166</v>
      </c>
      <c r="O13" s="48">
        <f>M13*E13*Overview!$F$8</f>
        <v>9.984761801773984E-3</v>
      </c>
      <c r="P13" s="48">
        <f>E13*Overview!$F$6</f>
        <v>1.7323385316858749E-3</v>
      </c>
      <c r="Q13" s="122">
        <f>O13*(G13/F13-(1+Overview!$F$35/'='!F13)/(Overview!$F$37*Overview!$F$33))/('='!G13+Overview!$F$36)</f>
        <v>0.10493444530184123</v>
      </c>
      <c r="R13" s="128">
        <f>(O13/F13-Q13)*G13*Overview!$F$29*'='!F13^3</f>
        <v>1.8429569695540889E-3</v>
      </c>
      <c r="S13" s="57">
        <f t="shared" si="0"/>
        <v>-5.0861998823826651E-2</v>
      </c>
      <c r="T13" s="58">
        <f t="shared" si="1"/>
        <v>6.6281514741673841E-4</v>
      </c>
      <c r="U13" s="58">
        <f>IF(I13&lt;Overview!$F$18,(1-Overview!$F$9)*'='!R13-'='!I13*'='!P13,0)</f>
        <v>1.5453304817834482E-4</v>
      </c>
      <c r="V13" s="54">
        <f>IF(I13&gt;=Overview!$F$18,(1-Overview!$F$9)*'='!R13-Overview!$F$18*'='!P13,0)</f>
        <v>0</v>
      </c>
      <c r="W13" s="2"/>
      <c r="X13" s="60">
        <f>F13^3*(1+G13*Overview!$F$38)</f>
        <v>8.9130467130564314E-6</v>
      </c>
      <c r="Y13" s="61">
        <f>F13^3*Overview!$F$42*(1+Overview!$F$38*G13)+J13*Overview!$F$39/Overview!$F$40</f>
        <v>8.0217420417507879E-7</v>
      </c>
      <c r="AA13" s="139"/>
      <c r="AB13" s="2"/>
      <c r="AC13" s="2"/>
      <c r="AD13" s="2"/>
    </row>
    <row r="14" spans="1:32">
      <c r="A14" s="34">
        <v>11</v>
      </c>
      <c r="B14">
        <v>1.7749832868576001</v>
      </c>
      <c r="C14" s="85">
        <v>17.429993506893499</v>
      </c>
      <c r="D14" s="125">
        <f>B14/(B14+Overview!$F$22)</f>
        <v>0.71716980728028856</v>
      </c>
      <c r="E14" s="118">
        <f>EXP(Overview!$F$21/Overview!$F$5-Overview!$F$21/('='!C14+273.15))</f>
        <v>0.88418007181153568</v>
      </c>
      <c r="F14" s="77">
        <f t="shared" si="2"/>
        <v>1.9612221479441493E-2</v>
      </c>
      <c r="G14" s="115">
        <f t="shared" si="3"/>
        <v>0.65812100864837464</v>
      </c>
      <c r="H14" s="112">
        <f>F14/Overview!$F$19</f>
        <v>2.8956476420259107E-2</v>
      </c>
      <c r="I14" s="149">
        <f t="shared" si="4"/>
        <v>1.5900986620445154E-3</v>
      </c>
      <c r="J14" s="80">
        <f>IF((A14-Overview!$F$43)/365=ROUND((A14-Overview!$F$43)/365,0),J13*0.05,J13+V13)</f>
        <v>0</v>
      </c>
      <c r="K14" s="70">
        <f>IF(I14&lt;Overview!$F$16,1,'='!F14/Overview!$F$26)</f>
        <v>1</v>
      </c>
      <c r="L14" s="71">
        <f>IF(I14&lt;Overview!$F$17,'='!F14/Overview!$F$26,Overview!$F$33)</f>
        <v>0.84901391685893912</v>
      </c>
      <c r="M14" s="72">
        <f t="shared" si="5"/>
        <v>1</v>
      </c>
      <c r="N14" s="81">
        <f>MIN(1,Overview!$F$44*E14*(F14-Overview!$F$25)^2+0.2)</f>
        <v>0.4875415900658544</v>
      </c>
      <c r="O14" s="48">
        <f>M14*E14*Overview!$F$8</f>
        <v>1.0008918412906584E-2</v>
      </c>
      <c r="P14" s="48">
        <f>E14*Overview!$F$6</f>
        <v>1.7365296610378561E-3</v>
      </c>
      <c r="Q14" s="122">
        <f>O14*(G14/F14-(1+Overview!$F$35/'='!F14)/(Overview!$F$37*Overview!$F$33))/('='!G14+Overview!$F$36)</f>
        <v>9.5669497151467053E-2</v>
      </c>
      <c r="R14" s="128">
        <f>(O14/F14-Q14)*G14*Overview!$F$29*'='!F14^3</f>
        <v>1.863753076066292E-3</v>
      </c>
      <c r="S14" s="57">
        <f t="shared" si="0"/>
        <v>-0.1574253114923059</v>
      </c>
      <c r="T14" s="58">
        <f t="shared" si="1"/>
        <v>6.2543045565378961E-4</v>
      </c>
      <c r="U14" s="58">
        <f>IF(I14&lt;Overview!$F$18,(1-Overview!$F$9)*'='!R14-'='!I14*'='!P14,0)</f>
        <v>1.5603050859023127E-4</v>
      </c>
      <c r="V14" s="54">
        <f>IF(I14&gt;=Overview!$F$18,(1-Overview!$F$9)*'='!R14-Overview!$F$18*'='!P14,0)</f>
        <v>0</v>
      </c>
      <c r="W14" s="2"/>
      <c r="X14" s="60">
        <f>F14^3*(1+G14*Overview!$F$38)</f>
        <v>9.7137161083659769E-6</v>
      </c>
      <c r="Y14" s="61">
        <f>F14^3*Overview!$F$42*(1+Overview!$F$38*G14)+J14*Overview!$F$39/Overview!$F$40</f>
        <v>8.7423444975293802E-7</v>
      </c>
      <c r="AA14" s="139"/>
      <c r="AB14" s="2"/>
      <c r="AC14" s="2"/>
      <c r="AD14" s="2"/>
    </row>
    <row r="15" spans="1:32">
      <c r="A15" s="34">
        <v>12</v>
      </c>
      <c r="B15">
        <v>1.8041126728057899</v>
      </c>
      <c r="C15" s="85">
        <v>17.3699935082346</v>
      </c>
      <c r="D15" s="125">
        <f>B15/(B15+Overview!$F$22)</f>
        <v>0.72045986284807662</v>
      </c>
      <c r="E15" s="118">
        <f>EXP(Overview!$F$21/Overview!$F$5-Overview!$F$21/('='!C15+273.15))</f>
        <v>0.88161983076058204</v>
      </c>
      <c r="F15" s="77">
        <f t="shared" si="2"/>
        <v>2.0237651935095281E-2</v>
      </c>
      <c r="G15" s="115">
        <f t="shared" si="3"/>
        <v>0.50069569715606876</v>
      </c>
      <c r="H15" s="112">
        <f>F15/Overview!$F$19</f>
        <v>2.9879893599727272E-2</v>
      </c>
      <c r="I15" s="149">
        <f t="shared" si="4"/>
        <v>1.7461291706347467E-3</v>
      </c>
      <c r="J15" s="80">
        <f>IF((A15-Overview!$F$43)/365=ROUND((A15-Overview!$F$43)/365,0),J14*0.05,J14+V14)</f>
        <v>0</v>
      </c>
      <c r="K15" s="70">
        <f>IF(I15&lt;Overview!$F$16,1,'='!F15/Overview!$F$26)</f>
        <v>1</v>
      </c>
      <c r="L15" s="71">
        <f>IF(I15&lt;Overview!$F$17,'='!F15/Overview!$F$26,Overview!$F$33)</f>
        <v>0.87608882835910318</v>
      </c>
      <c r="M15" s="72">
        <f t="shared" si="5"/>
        <v>1</v>
      </c>
      <c r="N15" s="81">
        <f>MIN(1,Overview!$F$44*E15*(F15-Overview!$F$25)^2+0.2)</f>
        <v>0.27584579148817628</v>
      </c>
      <c r="O15" s="48">
        <f>M15*E15*Overview!$F$8</f>
        <v>9.9799364842097886E-3</v>
      </c>
      <c r="P15" s="48">
        <f>E15*Overview!$F$6</f>
        <v>1.7315013476137831E-3</v>
      </c>
      <c r="Q15" s="122">
        <f>O15*(G15/F15-(1+Overview!$F$35/'='!F15)/(Overview!$F$37*Overview!$F$33))/('='!G15+Overview!$F$36)</f>
        <v>7.3527084135518034E-2</v>
      </c>
      <c r="R15" s="128">
        <f>(O15/F15-Q15)*G15*Overview!$F$29*'='!F15^3</f>
        <v>1.5765154468961422E-3</v>
      </c>
      <c r="S15" s="57">
        <f t="shared" si="0"/>
        <v>-0.14890761010498563</v>
      </c>
      <c r="T15" s="58">
        <f t="shared" si="1"/>
        <v>4.9600517884569335E-4</v>
      </c>
      <c r="U15" s="58">
        <f>IF(I15&lt;Overview!$F$18,(1-Overview!$F$9)*'='!R15-'='!I15*'='!P15,0)</f>
        <v>1.3129569106348958E-4</v>
      </c>
      <c r="V15" s="54">
        <f>IF(I15&gt;=Overview!$F$18,(1-Overview!$F$9)*'='!R15-Overview!$F$18*'='!P15,0)</f>
        <v>0</v>
      </c>
      <c r="W15" s="2"/>
      <c r="X15" s="60">
        <f>F15^3*(1+G15*Overview!$F$38)</f>
        <v>1.0102617153333337E-5</v>
      </c>
      <c r="Y15" s="61">
        <f>F15^3*Overview!$F$42*(1+Overview!$F$38*G15)+J15*Overview!$F$39/Overview!$F$40</f>
        <v>9.0923554380000026E-7</v>
      </c>
      <c r="AD15" s="2"/>
    </row>
    <row r="16" spans="1:32">
      <c r="A16" s="34">
        <v>13</v>
      </c>
      <c r="B16">
        <v>1.7985643148422199</v>
      </c>
      <c r="C16" s="85">
        <v>17.3699935082346</v>
      </c>
      <c r="D16" s="125">
        <f>B16/(B16+Overview!$F$22)</f>
        <v>0.719839110867873</v>
      </c>
      <c r="E16" s="118">
        <f>EXP(Overview!$F$21/Overview!$F$5-Overview!$F$21/('='!C16+273.15))</f>
        <v>0.88161983076058204</v>
      </c>
      <c r="F16" s="77">
        <f t="shared" si="2"/>
        <v>2.0733657113940974E-2</v>
      </c>
      <c r="G16" s="115">
        <f t="shared" si="3"/>
        <v>0.35178808705108311</v>
      </c>
      <c r="H16" s="112">
        <f>F16/Overview!$F$19</f>
        <v>3.0612220749949761E-2</v>
      </c>
      <c r="I16" s="149">
        <f t="shared" si="4"/>
        <v>1.8774248616982364E-3</v>
      </c>
      <c r="J16" s="80">
        <f>IF((A16-Overview!$F$43)/365=ROUND((A16-Overview!$F$43)/365,0),J15*0.05,J15+V15)</f>
        <v>0</v>
      </c>
      <c r="K16" s="70">
        <f>IF(I16&lt;Overview!$F$16,1,'='!F16/Overview!$F$26)</f>
        <v>1</v>
      </c>
      <c r="L16" s="71">
        <f>IF(I16&lt;Overview!$F$17,'='!F16/Overview!$F$26,Overview!$F$33)</f>
        <v>0.89756091402341887</v>
      </c>
      <c r="M16" s="72">
        <f t="shared" si="5"/>
        <v>1</v>
      </c>
      <c r="N16" s="81">
        <f>MIN(1,Overview!$F$44*E16*(F16-Overview!$F$25)^2+0.2)</f>
        <v>0.20478373825113622</v>
      </c>
      <c r="O16" s="48">
        <f>M16*E16*Overview!$F$8</f>
        <v>9.9799364842097886E-3</v>
      </c>
      <c r="P16" s="48">
        <f>E16*Overview!$F$6</f>
        <v>1.7315013476137831E-3</v>
      </c>
      <c r="Q16" s="122">
        <f>O16*(G16/F16-(1+Overview!$F$35/'='!F16)/(Overview!$F$37*Overview!$F$33))/('='!G16+Overview!$F$36)</f>
        <v>5.2626398801760663E-2</v>
      </c>
      <c r="R16" s="128">
        <f>(O16/F16-Q16)*G16*Overview!$F$29*'='!F16^3</f>
        <v>1.2169541368609019E-3</v>
      </c>
      <c r="S16" s="57">
        <f t="shared" si="0"/>
        <v>-9.8374681449724818E-2</v>
      </c>
      <c r="T16" s="58">
        <f t="shared" si="1"/>
        <v>3.6371256929907319E-4</v>
      </c>
      <c r="U16" s="58">
        <f>IF(I16&lt;Overview!$F$18,(1-Overview!$F$9)*'='!R16-'='!I16*'='!P16,0)</f>
        <v>1.0043372878247479E-4</v>
      </c>
      <c r="V16" s="54">
        <f>IF(I16&gt;=Overview!$F$18,(1-Overview!$F$9)*'='!R16-Overview!$F$18*'='!P16,0)</f>
        <v>0</v>
      </c>
      <c r="W16" s="2"/>
      <c r="X16" s="60">
        <f>F16^3*(1+G16*Overview!$F$38)</f>
        <v>1.0283643953655659E-5</v>
      </c>
      <c r="Y16" s="61">
        <f>F16^3*Overview!$F$42*(1+Overview!$F$38*G16)+J16*Overview!$F$39/Overview!$F$40</f>
        <v>9.2552795582900919E-7</v>
      </c>
      <c r="AD16" s="2"/>
    </row>
    <row r="17" spans="1:30">
      <c r="A17" s="34">
        <v>14</v>
      </c>
      <c r="B17">
        <v>1.91596078872681</v>
      </c>
      <c r="C17" s="85">
        <v>17.269993510469799</v>
      </c>
      <c r="D17" s="125">
        <f>B17/(B17+Overview!$F$22)</f>
        <v>0.7324118912574793</v>
      </c>
      <c r="E17" s="118">
        <f>EXP(Overview!$F$21/Overview!$F$5-Overview!$F$21/('='!C17+273.15))</f>
        <v>0.87736688998400036</v>
      </c>
      <c r="F17" s="77">
        <f t="shared" si="2"/>
        <v>2.1097369683240046E-2</v>
      </c>
      <c r="G17" s="115">
        <f t="shared" si="3"/>
        <v>0.25341340560135828</v>
      </c>
      <c r="H17" s="112">
        <f>F17/Overview!$F$19</f>
        <v>3.1149224395747889E-2</v>
      </c>
      <c r="I17" s="149">
        <f t="shared" si="4"/>
        <v>1.9778585904807111E-3</v>
      </c>
      <c r="J17" s="80">
        <f>IF((A17-Overview!$F$43)/365=ROUND((A17-Overview!$F$43)/365,0),J16*0.05,J16+V16)</f>
        <v>0</v>
      </c>
      <c r="K17" s="70">
        <f>IF(I17&lt;Overview!$F$16,1,'='!F17/Overview!$F$26)</f>
        <v>1</v>
      </c>
      <c r="L17" s="71">
        <f>IF(I17&lt;Overview!$F$17,'='!F17/Overview!$F$26,Overview!$F$33)</f>
        <v>0.91330604689350847</v>
      </c>
      <c r="M17" s="72">
        <f t="shared" si="5"/>
        <v>1</v>
      </c>
      <c r="N17" s="81">
        <f>MIN(1,Overview!$F$44*E17*(F17-Overview!$F$25)^2+0.2)</f>
        <v>0.20670223610334984</v>
      </c>
      <c r="O17" s="48">
        <f>M17*E17*Overview!$F$8</f>
        <v>9.9317931946188848E-3</v>
      </c>
      <c r="P17" s="48">
        <f>E17*Overview!$F$6</f>
        <v>1.7231485719285768E-3</v>
      </c>
      <c r="Q17" s="122">
        <f>O17*(G17/F17-(1+Overview!$F$35/'='!F17)/(Overview!$F$37*Overview!$F$33))/('='!G17+Overview!$F$36)</f>
        <v>3.8111068386151907E-2</v>
      </c>
      <c r="R17" s="128">
        <f>(O17/F17-Q17)*G17*Overview!$F$29*'='!F17^3</f>
        <v>9.3206913566232816E-4</v>
      </c>
      <c r="S17" s="57">
        <f t="shared" si="0"/>
        <v>-4.802796292284333E-2</v>
      </c>
      <c r="T17" s="58">
        <f t="shared" si="1"/>
        <v>2.680144329219631E-4</v>
      </c>
      <c r="U17" s="58">
        <f>IF(I17&lt;Overview!$F$18,(1-Overview!$F$9)*'='!R17-'='!I17*'='!P17,0)</f>
        <v>7.6004146152766904E-5</v>
      </c>
      <c r="V17" s="54">
        <f>IF(I17&gt;=Overview!$F$18,(1-Overview!$F$9)*'='!R17-Overview!$F$18*'='!P17,0)</f>
        <v>0</v>
      </c>
      <c r="W17" s="2"/>
      <c r="X17" s="60">
        <f>F17^3*(1+G17*Overview!$F$38)</f>
        <v>1.0430590909949103E-5</v>
      </c>
      <c r="Y17" s="61">
        <f>F17^3*Overview!$F$42*(1+Overview!$F$38*G17)+J17*Overview!$F$39/Overview!$F$40</f>
        <v>9.3875318189541929E-7</v>
      </c>
      <c r="AD17" s="2"/>
    </row>
    <row r="18" spans="1:30">
      <c r="A18" s="34">
        <v>15</v>
      </c>
      <c r="B18">
        <v>2.0827105045318599</v>
      </c>
      <c r="C18" s="85">
        <v>17.519993504881899</v>
      </c>
      <c r="D18" s="125">
        <f>B18/(B18+Overview!$F$22)</f>
        <v>0.74844670372286459</v>
      </c>
      <c r="E18" s="118">
        <f>EXP(Overview!$F$21/Overview!$F$5-Overview!$F$21/('='!C18+273.15))</f>
        <v>0.88803238739876622</v>
      </c>
      <c r="F18" s="77">
        <f t="shared" si="2"/>
        <v>2.1365384116162008E-2</v>
      </c>
      <c r="G18" s="115">
        <f t="shared" si="3"/>
        <v>0.20538544267851494</v>
      </c>
      <c r="H18" s="112">
        <f>F18/Overview!$F$19</f>
        <v>3.1544934469455201E-2</v>
      </c>
      <c r="I18" s="149">
        <f t="shared" si="4"/>
        <v>2.0538627366334778E-3</v>
      </c>
      <c r="J18" s="80">
        <f>IF((A18-Overview!$F$43)/365=ROUND((A18-Overview!$F$43)/365,0),J17*0.05,J17+V17)</f>
        <v>0</v>
      </c>
      <c r="K18" s="70">
        <f>IF(I18&lt;Overview!$F$16,1,'='!F18/Overview!$F$26)</f>
        <v>1</v>
      </c>
      <c r="L18" s="71">
        <f>IF(I18&lt;Overview!$F$17,'='!F18/Overview!$F$26,Overview!$F$33)</f>
        <v>0.9249084032970567</v>
      </c>
      <c r="M18" s="72">
        <f t="shared" si="5"/>
        <v>1</v>
      </c>
      <c r="N18" s="81">
        <f>MIN(1,Overview!$F$44*E18*(F18-Overview!$F$25)^2+0.2)</f>
        <v>0.23771633737043216</v>
      </c>
      <c r="O18" s="48">
        <f>M18*E18*Overview!$F$8</f>
        <v>1.0052526625354033E-2</v>
      </c>
      <c r="P18" s="48">
        <f>E18*Overview!$F$6</f>
        <v>1.7440956088511769E-3</v>
      </c>
      <c r="Q18" s="122">
        <f>O18*(G18/F18-(1+Overview!$F$35/'='!F18)/(Overview!$F$37*Overview!$F$33))/('='!G18+Overview!$F$36)</f>
        <v>3.1256224684292469E-2</v>
      </c>
      <c r="R18" s="128">
        <f>(O18/F18-Q18)*G18*Overview!$F$29*'='!F18^3</f>
        <v>7.9654592710919742E-4</v>
      </c>
      <c r="S18" s="57">
        <f t="shared" si="0"/>
        <v>-1.2923573272347869E-2</v>
      </c>
      <c r="T18" s="58">
        <f t="shared" si="1"/>
        <v>2.2260041546699107E-4</v>
      </c>
      <c r="U18" s="58">
        <f>IF(I18&lt;Overview!$F$18,(1-Overview!$F$9)*'='!R18-'='!I18*'='!P18,0)</f>
        <v>6.4283580009558158E-5</v>
      </c>
      <c r="V18" s="54">
        <f>IF(I18&gt;=Overview!$F$18,(1-Overview!$F$9)*'='!R18-Overview!$F$18*'='!P18,0)</f>
        <v>0</v>
      </c>
      <c r="W18" s="2"/>
      <c r="X18" s="60">
        <f>F18^3*(1+G18*Overview!$F$38)</f>
        <v>1.0628436419392424E-5</v>
      </c>
      <c r="Y18" s="61">
        <f>F18^3*Overview!$F$42*(1+Overview!$F$38*G18)+J18*Overview!$F$39/Overview!$F$40</f>
        <v>9.5655927774531812E-7</v>
      </c>
      <c r="AD18" s="2"/>
    </row>
    <row r="19" spans="1:30">
      <c r="A19" s="34">
        <v>16</v>
      </c>
      <c r="B19">
        <v>1.95192670822144</v>
      </c>
      <c r="C19" s="85">
        <v>17.669993501529099</v>
      </c>
      <c r="D19" s="125">
        <f>B19/(B19+Overview!$F$22)</f>
        <v>0.73604097057815476</v>
      </c>
      <c r="E19" s="118">
        <f>EXP(Overview!$F$21/Overview!$F$5-Overview!$F$21/('='!C19+273.15))</f>
        <v>0.89448489921877272</v>
      </c>
      <c r="F19" s="77">
        <f t="shared" si="2"/>
        <v>2.1587984531628999E-2</v>
      </c>
      <c r="G19" s="115">
        <f t="shared" si="3"/>
        <v>0.19246186940616708</v>
      </c>
      <c r="H19" s="112">
        <f>F19/Overview!$F$19</f>
        <v>3.1873592989264725E-2</v>
      </c>
      <c r="I19" s="149">
        <f t="shared" si="4"/>
        <v>2.118146316643036E-3</v>
      </c>
      <c r="J19" s="80">
        <f>IF((A19-Overview!$F$43)/365=ROUND((A19-Overview!$F$43)/365,0),J18*0.05,J18+V18)</f>
        <v>0</v>
      </c>
      <c r="K19" s="70">
        <f>IF(I19&lt;Overview!$F$16,1,'='!F19/Overview!$F$26)</f>
        <v>1</v>
      </c>
      <c r="L19" s="71">
        <f>IF(I19&lt;Overview!$F$17,'='!F19/Overview!$F$26,Overview!$F$33)</f>
        <v>0.93454478491900428</v>
      </c>
      <c r="M19" s="72">
        <f t="shared" si="5"/>
        <v>1</v>
      </c>
      <c r="N19" s="81">
        <f>MIN(1,Overview!$F$44*E19*(F19-Overview!$F$25)^2+0.2)</f>
        <v>0.28302482225639614</v>
      </c>
      <c r="O19" s="48">
        <f>M19*E19*Overview!$F$8</f>
        <v>1.0125569059156507E-2</v>
      </c>
      <c r="P19" s="48">
        <f>E19*Overview!$F$6</f>
        <v>1.7567683420656698E-3</v>
      </c>
      <c r="Q19" s="122">
        <f>O19*(G19/F19-(1+Overview!$F$35/'='!F19)/(Overview!$F$37*Overview!$F$33))/('='!G19+Overview!$F$36)</f>
        <v>2.9284933786028432E-2</v>
      </c>
      <c r="R19" s="128">
        <f>(O19/F19-Q19)*G19*Overview!$F$29*'='!F19^3</f>
        <v>7.7088096414031212E-4</v>
      </c>
      <c r="S19" s="57">
        <f t="shared" si="0"/>
        <v>7.4370526275264678E-3</v>
      </c>
      <c r="T19" s="58">
        <f t="shared" si="1"/>
        <v>2.1073423252752042E-4</v>
      </c>
      <c r="U19" s="58">
        <f>IF(I19&lt;Overview!$F$18,(1-Overview!$F$9)*'='!R19-'='!I19*'='!P19,0)</f>
        <v>6.1957965751813132E-5</v>
      </c>
      <c r="V19" s="54">
        <f>IF(I19&gt;=Overview!$F$18,(1-Overview!$F$9)*'='!R19-Overview!$F$18*'='!P19,0)</f>
        <v>0</v>
      </c>
      <c r="W19" s="2"/>
      <c r="X19" s="60">
        <f>F19^3*(1+G19*Overview!$F$38)</f>
        <v>1.0907280187285055E-5</v>
      </c>
      <c r="Y19" s="61">
        <f>F19^3*Overview!$F$42*(1+Overview!$F$38*G19)+J19*Overview!$F$39/Overview!$F$40</f>
        <v>9.8165521685565492E-7</v>
      </c>
      <c r="AD19" s="2"/>
    </row>
    <row r="20" spans="1:30">
      <c r="A20" s="34">
        <v>17</v>
      </c>
      <c r="B20">
        <v>1.7881512641906701</v>
      </c>
      <c r="C20" s="85">
        <v>17.799993498623401</v>
      </c>
      <c r="D20" s="125">
        <f>B20/(B20+Overview!$F$22)</f>
        <v>0.71866662205213983</v>
      </c>
      <c r="E20" s="118">
        <f>EXP(Overview!$F$21/Overview!$F$5-Overview!$F$21/('='!C20+273.15))</f>
        <v>0.90010955301859708</v>
      </c>
      <c r="F20" s="77">
        <f t="shared" si="2"/>
        <v>2.1798718764156517E-2</v>
      </c>
      <c r="G20" s="115">
        <f t="shared" si="3"/>
        <v>0.19989892203369355</v>
      </c>
      <c r="H20" s="112">
        <f>F20/Overview!$F$19</f>
        <v>3.2184731676002533E-2</v>
      </c>
      <c r="I20" s="149">
        <f t="shared" si="4"/>
        <v>2.1801042823948492E-3</v>
      </c>
      <c r="J20" s="80">
        <f>IF((A20-Overview!$F$43)/365=ROUND((A20-Overview!$F$43)/365,0),J19*0.05,J19+V19)</f>
        <v>0</v>
      </c>
      <c r="K20" s="70">
        <f>IF(I20&lt;Overview!$F$16,1,'='!F20/Overview!$F$26)</f>
        <v>1</v>
      </c>
      <c r="L20" s="71">
        <f>IF(I20&lt;Overview!$F$17,'='!F20/Overview!$F$26,Overview!$F$33)</f>
        <v>0.94366747896781467</v>
      </c>
      <c r="M20" s="72">
        <f t="shared" si="5"/>
        <v>1</v>
      </c>
      <c r="N20" s="81">
        <f>MIN(1,Overview!$F$44*E20*(F20-Overview!$F$25)^2+0.2)</f>
        <v>0.34256751615550057</v>
      </c>
      <c r="O20" s="48">
        <f>M20*E20*Overview!$F$8</f>
        <v>1.018924014017052E-2</v>
      </c>
      <c r="P20" s="48">
        <f>E20*Overview!$F$6</f>
        <v>1.7678151621285246E-3</v>
      </c>
      <c r="Q20" s="122">
        <f>O20*(G20/F20-(1+Overview!$F$35/'='!F20)/(Overview!$F$37*Overview!$F$33))/('='!G20+Overview!$F$36)</f>
        <v>3.0252601770573123E-2</v>
      </c>
      <c r="R20" s="128">
        <f>(O20/F20-Q20)*G20*Overview!$F$29*'='!F20^3</f>
        <v>8.1950780003906714E-4</v>
      </c>
      <c r="S20" s="57">
        <f t="shared" si="0"/>
        <v>2.1638411852987868E-2</v>
      </c>
      <c r="T20" s="58">
        <f t="shared" si="1"/>
        <v>2.1982265262691567E-4</v>
      </c>
      <c r="U20" s="58">
        <f>IF(I20&lt;Overview!$F$18,(1-Overview!$F$9)*'='!R20-'='!I20*'='!P20,0)</f>
        <v>6.5968043157889632E-5</v>
      </c>
      <c r="V20" s="54">
        <f>IF(I20&gt;=Overview!$F$18,(1-Overview!$F$9)*'='!R20-Overview!$F$18*'='!P20,0)</f>
        <v>0</v>
      </c>
      <c r="W20" s="2"/>
      <c r="X20" s="60">
        <f>F20^3*(1+G20*Overview!$F$38)</f>
        <v>1.1263500585533326E-5</v>
      </c>
      <c r="Y20" s="61">
        <f>F20^3*Overview!$F$42*(1+Overview!$F$38*G20)+J20*Overview!$F$39/Overview!$F$40</f>
        <v>1.0137150526979993E-6</v>
      </c>
      <c r="AD20" s="2"/>
    </row>
    <row r="21" spans="1:30">
      <c r="A21" s="34">
        <v>18</v>
      </c>
      <c r="B21">
        <v>1.73626780509949</v>
      </c>
      <c r="C21" s="85">
        <v>17.919993495941199</v>
      </c>
      <c r="D21" s="125">
        <f>B21/(B21+Overview!$F$22)</f>
        <v>0.71267526561128025</v>
      </c>
      <c r="E21" s="118">
        <f>EXP(Overview!$F$21/Overview!$F$5-Overview!$F$21/('='!C21+273.15))</f>
        <v>0.90532842905074906</v>
      </c>
      <c r="F21" s="77">
        <f t="shared" si="2"/>
        <v>2.2018541416783433E-2</v>
      </c>
      <c r="G21" s="115">
        <f t="shared" si="3"/>
        <v>0.22153733388668143</v>
      </c>
      <c r="H21" s="112">
        <f>F21/Overview!$F$19</f>
        <v>3.2509288966164819E-2</v>
      </c>
      <c r="I21" s="149">
        <f t="shared" si="4"/>
        <v>2.2460723255527388E-3</v>
      </c>
      <c r="J21" s="80">
        <f>IF((A21-Overview!$F$43)/365=ROUND((A21-Overview!$F$43)/365,0),J20*0.05,J20+V20)</f>
        <v>0</v>
      </c>
      <c r="K21" s="70">
        <f>IF(I21&lt;Overview!$F$16,1,'='!F21/Overview!$F$26)</f>
        <v>1</v>
      </c>
      <c r="L21" s="71">
        <f>IF(I21&lt;Overview!$F$17,'='!F21/Overview!$F$26,Overview!$F$33)</f>
        <v>0.95318361111616601</v>
      </c>
      <c r="M21" s="72">
        <f t="shared" si="5"/>
        <v>1</v>
      </c>
      <c r="N21" s="81">
        <f>MIN(1,Overview!$F$44*E21*(F21-Overview!$F$25)^2+0.2)</f>
        <v>0.42212011572284586</v>
      </c>
      <c r="O21" s="48">
        <f>M21*E21*Overview!$F$8</f>
        <v>1.024831781685448E-2</v>
      </c>
      <c r="P21" s="48">
        <f>E21*Overview!$F$6</f>
        <v>1.7780650346556712E-3</v>
      </c>
      <c r="Q21" s="122">
        <f>O21*(G21/F21-(1+Overview!$F$35/'='!F21)/(Overview!$F$37*Overview!$F$33))/('='!G21+Overview!$F$36)</f>
        <v>3.3199486757077304E-2</v>
      </c>
      <c r="R21" s="128">
        <f>(O21/F21-Q21)*G21*Overview!$F$29*'='!F21^3</f>
        <v>9.2541509426041367E-4</v>
      </c>
      <c r="S21" s="57">
        <f t="shared" si="0"/>
        <v>3.6908131975536052E-2</v>
      </c>
      <c r="T21" s="58">
        <f t="shared" si="1"/>
        <v>2.4366809139221991E-4</v>
      </c>
      <c r="U21" s="58">
        <f>IF(I21&lt;Overview!$F$18,(1-Overview!$F$9)*'='!R21-'='!I21*'='!P21,0)</f>
        <v>7.4851703363614224E-5</v>
      </c>
      <c r="V21" s="54">
        <f>IF(I21&gt;=Overview!$F$18,(1-Overview!$F$9)*'='!R21-Overview!$F$18*'='!P21,0)</f>
        <v>0</v>
      </c>
      <c r="W21" s="2"/>
      <c r="X21" s="60">
        <f>F21^3*(1+G21*Overview!$F$38)</f>
        <v>1.1708666097954873E-5</v>
      </c>
      <c r="Y21" s="61">
        <f>F21^3*Overview!$F$42*(1+Overview!$F$38*G21)+J21*Overview!$F$39/Overview!$F$40</f>
        <v>1.0537799488159384E-6</v>
      </c>
      <c r="AD21" s="2"/>
    </row>
    <row r="22" spans="1:30">
      <c r="A22" s="34">
        <v>19</v>
      </c>
      <c r="B22">
        <v>1.69475317001343</v>
      </c>
      <c r="C22" s="85">
        <v>18.1099934916944</v>
      </c>
      <c r="D22" s="125">
        <f>B22/(B22+Overview!$F$22)</f>
        <v>0.70769430070487216</v>
      </c>
      <c r="E22" s="118">
        <f>EXP(Overview!$F$21/Overview!$F$5-Overview!$F$21/('='!C22+273.15))</f>
        <v>0.91364470219261495</v>
      </c>
      <c r="F22" s="77">
        <f t="shared" si="2"/>
        <v>2.2262209508175652E-2</v>
      </c>
      <c r="G22" s="115">
        <f t="shared" si="3"/>
        <v>0.2584454658622175</v>
      </c>
      <c r="H22" s="112">
        <f>F22/Overview!$F$19</f>
        <v>3.2869052869002879E-2</v>
      </c>
      <c r="I22" s="149">
        <f t="shared" si="4"/>
        <v>2.3209240289163531E-3</v>
      </c>
      <c r="J22" s="80">
        <f>IF((A22-Overview!$F$43)/365=ROUND((A22-Overview!$F$43)/365,0),J21*0.05,J21+V21)</f>
        <v>0</v>
      </c>
      <c r="K22" s="70">
        <f>IF(I22&lt;Overview!$F$16,1,'='!F22/Overview!$F$26)</f>
        <v>1</v>
      </c>
      <c r="L22" s="71">
        <f>IF(I22&lt;Overview!$F$17,'='!F22/Overview!$F$26,Overview!$F$33)</f>
        <v>0.96373201334093739</v>
      </c>
      <c r="M22" s="72">
        <f t="shared" si="5"/>
        <v>1</v>
      </c>
      <c r="N22" s="81">
        <f>MIN(1,Overview!$F$44*E22*(F22-Overview!$F$25)^2+0.2)</f>
        <v>0.53246256299998462</v>
      </c>
      <c r="O22" s="48">
        <f>M22*E22*Overview!$F$8</f>
        <v>1.0342458028820401E-2</v>
      </c>
      <c r="P22" s="48">
        <f>E22*Overview!$F$6</f>
        <v>1.7943981951062957E-3</v>
      </c>
      <c r="Q22" s="122">
        <f>O22*(G22/F22-(1+Overview!$F$35/'='!F22)/(Overview!$F$37*Overview!$F$33))/('='!G22+Overview!$F$36)</f>
        <v>3.8277391401623263E-2</v>
      </c>
      <c r="R22" s="128">
        <f>(O22/F22-Q22)*G22*Overview!$F$29*'='!F22^3</f>
        <v>1.1004857681355023E-3</v>
      </c>
      <c r="S22" s="57">
        <f t="shared" si="0"/>
        <v>5.4994141945403405E-2</v>
      </c>
      <c r="T22" s="58">
        <f t="shared" si="1"/>
        <v>2.8404643560312614E-4</v>
      </c>
      <c r="U22" s="58">
        <f>IF(I22&lt;Overview!$F$18,(1-Overview!$F$9)*'='!R22-'='!I22*'='!P22,0)</f>
        <v>8.9596725556678514E-5</v>
      </c>
      <c r="V22" s="54">
        <f>IF(I22&gt;=Overview!$F$18,(1-Overview!$F$9)*'='!R22-Overview!$F$18*'='!P22,0)</f>
        <v>0</v>
      </c>
      <c r="W22" s="2"/>
      <c r="X22" s="60">
        <f>F22^3*(1+G22*Overview!$F$38)</f>
        <v>1.2279704534503195E-5</v>
      </c>
      <c r="Y22" s="61">
        <f>F22^3*Overview!$F$42*(1+Overview!$F$38*G22)+J22*Overview!$F$39/Overview!$F$40</f>
        <v>1.1051734081052876E-6</v>
      </c>
      <c r="AD22" s="2"/>
    </row>
    <row r="23" spans="1:30">
      <c r="A23" s="34">
        <v>20</v>
      </c>
      <c r="B23">
        <v>1.6509976387023899</v>
      </c>
      <c r="C23" s="85">
        <v>18.159993490576799</v>
      </c>
      <c r="D23" s="125">
        <f>B23/(B23+Overview!$F$22)</f>
        <v>0.7022540607967781</v>
      </c>
      <c r="E23" s="118">
        <f>EXP(Overview!$F$21/Overview!$F$5-Overview!$F$21/('='!C23+273.15))</f>
        <v>0.91584404778431228</v>
      </c>
      <c r="F23" s="77">
        <f t="shared" si="2"/>
        <v>2.2546255943778779E-2</v>
      </c>
      <c r="G23" s="115">
        <f t="shared" si="3"/>
        <v>0.31343960780762092</v>
      </c>
      <c r="H23" s="112">
        <f>F23/Overview!$F$19</f>
        <v>3.3288433402892038E-2</v>
      </c>
      <c r="I23" s="149">
        <f t="shared" si="4"/>
        <v>2.4105207544730316E-3</v>
      </c>
      <c r="J23" s="80">
        <f>IF((A23-Overview!$F$43)/365=ROUND((A23-Overview!$F$43)/365,0),J22*0.05,J22+V22)</f>
        <v>0</v>
      </c>
      <c r="K23" s="70">
        <f>IF(I23&lt;Overview!$F$16,1,'='!F23/Overview!$F$26)</f>
        <v>1</v>
      </c>
      <c r="L23" s="71">
        <f>IF(I23&lt;Overview!$F$17,'='!F23/Overview!$F$26,Overview!$F$33)</f>
        <v>0.97602839583457923</v>
      </c>
      <c r="M23" s="72">
        <f t="shared" si="5"/>
        <v>1</v>
      </c>
      <c r="N23" s="81">
        <f>MIN(1,Overview!$F$44*E23*(F23-Overview!$F$25)^2+0.2)</f>
        <v>0.68673640806886893</v>
      </c>
      <c r="O23" s="48">
        <f>M23*E23*Overview!$F$8</f>
        <v>1.0367354620918414E-2</v>
      </c>
      <c r="P23" s="48">
        <f>E23*Overview!$F$6</f>
        <v>1.7987177098483893E-3</v>
      </c>
      <c r="Q23" s="122">
        <f>O23*(G23/F23-(1+Overview!$F$35/'='!F23)/(Overview!$F$37*Overview!$F$33))/('='!G23+Overview!$F$36)</f>
        <v>4.524671865656902E-2</v>
      </c>
      <c r="R23" s="128">
        <f>(O23/F23-Q23)*G23*Overview!$F$29*'='!F23^3</f>
        <v>1.3482888684780657E-3</v>
      </c>
      <c r="S23" s="57">
        <f t="shared" si="0"/>
        <v>7.7629582959998542E-2</v>
      </c>
      <c r="T23" s="58">
        <f t="shared" si="1"/>
        <v>3.4004803314905178E-4</v>
      </c>
      <c r="U23" s="58">
        <f>IF(I23&lt;Overview!$F$18,(1-Overview!$F$9)*'='!R23-'='!I23*'='!P23,0)</f>
        <v>1.1053836522330354E-4</v>
      </c>
      <c r="V23" s="54">
        <f>IF(I23&gt;=Overview!$F$18,(1-Overview!$F$9)*'='!R23-Overview!$F$18*'='!P23,0)</f>
        <v>0</v>
      </c>
      <c r="W23" s="2"/>
      <c r="X23" s="60">
        <f>F23^3*(1+G23*Overview!$F$38)</f>
        <v>1.3031268053006572E-5</v>
      </c>
      <c r="Y23" s="61">
        <f>F23^3*Overview!$F$42*(1+Overview!$F$38*G23)+J23*Overview!$F$39/Overview!$F$40</f>
        <v>1.1728141247705916E-6</v>
      </c>
      <c r="AD23" s="2"/>
    </row>
    <row r="24" spans="1:30">
      <c r="A24" s="34">
        <v>21</v>
      </c>
      <c r="B24">
        <v>1.59520936012268</v>
      </c>
      <c r="C24" s="85">
        <v>18.3499934863299</v>
      </c>
      <c r="D24" s="125">
        <f>B24/(B24+Overview!$F$22)</f>
        <v>0.69501692866807385</v>
      </c>
      <c r="E24" s="118">
        <f>EXP(Overview!$F$21/Overview!$F$5-Overview!$F$21/('='!C24+273.15))</f>
        <v>0.9242430013145071</v>
      </c>
      <c r="F24" s="77">
        <f t="shared" si="2"/>
        <v>2.2886303976927831E-2</v>
      </c>
      <c r="G24" s="115">
        <f t="shared" si="3"/>
        <v>0.39106919076761948</v>
      </c>
      <c r="H24" s="112">
        <f>F24/Overview!$F$19</f>
        <v>3.3790497529791567E-2</v>
      </c>
      <c r="I24" s="149">
        <f t="shared" si="4"/>
        <v>2.5210591196963353E-3</v>
      </c>
      <c r="J24" s="80">
        <f>IF((A24-Overview!$F$43)/365=ROUND((A24-Overview!$F$43)/365,0),J23*0.05,J23+V23)</f>
        <v>0</v>
      </c>
      <c r="K24" s="70">
        <f>IF(I24&lt;Overview!$F$16,1,'='!F24/Overview!$F$26)</f>
        <v>1</v>
      </c>
      <c r="L24" s="71">
        <f>IF(I24&lt;Overview!$F$17,'='!F24/Overview!$F$26,Overview!$F$33)</f>
        <v>0.99074908991029575</v>
      </c>
      <c r="M24" s="72">
        <f t="shared" si="5"/>
        <v>1</v>
      </c>
      <c r="N24" s="81">
        <f>MIN(1,Overview!$F$44*E24*(F24-Overview!$F$25)^2+0.2)</f>
        <v>0.91508091727832275</v>
      </c>
      <c r="O24" s="48">
        <f>M24*E24*Overview!$F$8</f>
        <v>1.0462430774880221E-2</v>
      </c>
      <c r="P24" s="48">
        <f>E24*Overview!$F$6</f>
        <v>1.8152132545816919E-3</v>
      </c>
      <c r="Q24" s="122">
        <f>O24*(G24/F24-(1+Overview!$F$35/'='!F24)/(Overview!$F$37*Overview!$F$33))/('='!G24+Overview!$F$36)</f>
        <v>5.4889741319207604E-2</v>
      </c>
      <c r="R24" s="128">
        <f>(O24/F24-Q24)*G24*Overview!$F$29*'='!F24^3</f>
        <v>1.7071979025983708E-3</v>
      </c>
      <c r="S24" s="57">
        <f t="shared" si="0"/>
        <v>0.11196816279799199</v>
      </c>
      <c r="T24" s="58">
        <f t="shared" si="1"/>
        <v>4.1874110168210694E-4</v>
      </c>
      <c r="U24" s="58">
        <f>IF(I24&lt;Overview!$F$18,(1-Overview!$F$9)*'='!R24-'='!I24*'='!P24,0)</f>
        <v>1.4087700137172443E-4</v>
      </c>
      <c r="V24" s="54">
        <f>IF(I24&gt;=Overview!$F$18,(1-Overview!$F$9)*'='!R24-Overview!$F$18*'='!P24,0)</f>
        <v>0</v>
      </c>
      <c r="W24" s="2"/>
      <c r="X24" s="60">
        <f>F24^3*(1+G24*Overview!$F$38)</f>
        <v>1.4036594152071087E-5</v>
      </c>
      <c r="Y24" s="61">
        <f>F24^3*Overview!$F$42*(1+Overview!$F$38*G24)+J24*Overview!$F$39/Overview!$F$40</f>
        <v>1.2632934736863976E-6</v>
      </c>
      <c r="AD24" s="2"/>
    </row>
    <row r="25" spans="1:30">
      <c r="A25" s="34">
        <v>22</v>
      </c>
      <c r="B25">
        <v>1.6299792528152499</v>
      </c>
      <c r="C25" s="85">
        <v>18.519993482530101</v>
      </c>
      <c r="D25" s="125">
        <f>B25/(B25+Overview!$F$22)</f>
        <v>0.69956814029386349</v>
      </c>
      <c r="E25" s="118">
        <f>EXP(Overview!$F$21/Overview!$F$5-Overview!$F$21/('='!C25+273.15))</f>
        <v>0.93181372883075586</v>
      </c>
      <c r="F25" s="77">
        <f t="shared" si="2"/>
        <v>2.3305045078609938E-2</v>
      </c>
      <c r="G25" s="115">
        <f t="shared" si="3"/>
        <v>0.50303735356561141</v>
      </c>
      <c r="H25" s="112">
        <f>F25/Overview!$F$19</f>
        <v>3.4408748085944095E-2</v>
      </c>
      <c r="I25" s="149">
        <f t="shared" si="4"/>
        <v>2.6619361210680598E-3</v>
      </c>
      <c r="J25" s="80">
        <f>IF((A25-Overview!$F$43)/365=ROUND((A25-Overview!$F$43)/365,0),J24*0.05,J24+V24)</f>
        <v>0</v>
      </c>
      <c r="K25" s="70">
        <f>IF(I25&lt;Overview!$F$16,1,'='!F25/Overview!$F$26)</f>
        <v>1</v>
      </c>
      <c r="L25" s="71">
        <f>IF(I25&lt;Overview!$F$17,'='!F25/Overview!$F$26,Overview!$F$33)</f>
        <v>1.0088764103294345</v>
      </c>
      <c r="M25" s="72">
        <f t="shared" si="5"/>
        <v>1</v>
      </c>
      <c r="N25" s="81">
        <f>MIN(1,Overview!$F$44*E25*(F25-Overview!$F$25)^2+0.2)</f>
        <v>1</v>
      </c>
      <c r="O25" s="48">
        <f>M25*E25*Overview!$F$8</f>
        <v>1.0548131410364156E-2</v>
      </c>
      <c r="P25" s="48">
        <f>E25*Overview!$F$6</f>
        <v>1.8300821634236045E-3</v>
      </c>
      <c r="Q25" s="122">
        <f>O25*(G25/F25-(1+Overview!$F$35/'='!F25)/(Overview!$F$37*Overview!$F$33))/('='!G25+Overview!$F$36)</f>
        <v>6.7690099877366849E-2</v>
      </c>
      <c r="R25" s="128">
        <f>(O25/F25-Q25)*G25*Overview!$F$29*'='!F25^3</f>
        <v>2.2188110398213431E-3</v>
      </c>
      <c r="S25" s="57">
        <f t="shared" si="0"/>
        <v>8.8952094175288501E-2</v>
      </c>
      <c r="T25" s="58">
        <f t="shared" si="1"/>
        <v>5.258402763392145E-4</v>
      </c>
      <c r="U25" s="58">
        <f>IF(I25&lt;Overview!$F$18,(1-Overview!$F$9)*'='!R25-'='!I25*'='!P25,0)</f>
        <v>1.8417113877743888E-4</v>
      </c>
      <c r="V25" s="54">
        <f>IF(I25&gt;=Overview!$F$18,(1-Overview!$F$9)*'='!R25-Overview!$F$18*'='!P25,0)</f>
        <v>0</v>
      </c>
      <c r="W25" s="2"/>
      <c r="X25" s="60">
        <f>F25^3*(1+G25*Overview!$F$38)</f>
        <v>1.544073342212201E-5</v>
      </c>
      <c r="Y25" s="61">
        <f>F25^3*Overview!$F$42*(1+Overview!$F$38*G25)+J25*Overview!$F$39/Overview!$F$40</f>
        <v>1.3896660079909807E-6</v>
      </c>
      <c r="AD25" s="2"/>
    </row>
    <row r="26" spans="1:30">
      <c r="A26" s="34">
        <v>23</v>
      </c>
      <c r="B26">
        <v>1.62416124343872</v>
      </c>
      <c r="C26" s="85">
        <v>18.559993481636099</v>
      </c>
      <c r="D26" s="125">
        <f>B26/(B26+Overview!$F$22)</f>
        <v>0.69881607742313401</v>
      </c>
      <c r="E26" s="118">
        <f>EXP(Overview!$F$21/Overview!$F$5-Overview!$F$21/('='!C26+273.15))</f>
        <v>0.93360278004197683</v>
      </c>
      <c r="F26" s="77">
        <f t="shared" si="2"/>
        <v>2.3830885354949153E-2</v>
      </c>
      <c r="G26" s="115">
        <f t="shared" si="3"/>
        <v>0.5919894477408999</v>
      </c>
      <c r="H26" s="112">
        <f>F26/Overview!$F$19</f>
        <v>3.5185125284141666E-2</v>
      </c>
      <c r="I26" s="149">
        <f t="shared" si="4"/>
        <v>2.8461072598454989E-3</v>
      </c>
      <c r="J26" s="80">
        <f>IF((A26-Overview!$F$43)/365=ROUND((A26-Overview!$F$43)/365,0),J25*0.05,J25+V25)</f>
        <v>0</v>
      </c>
      <c r="K26" s="70">
        <f>IF(I26&lt;Overview!$F$16,1,'='!F26/Overview!$F$26)</f>
        <v>1.0316400586558074</v>
      </c>
      <c r="L26" s="71">
        <f>IF(I26&lt;Overview!$F$17,'='!F26/Overview!$F$26,Overview!$F$33)</f>
        <v>1.0316400586558074</v>
      </c>
      <c r="M26" s="72">
        <f t="shared" si="5"/>
        <v>1.0316400586558074</v>
      </c>
      <c r="N26" s="81">
        <f>MIN(1,Overview!$F$44*E26*(F26-Overview!$F$25)^2+0.2)</f>
        <v>1</v>
      </c>
      <c r="O26" s="48">
        <f>M26*E26*Overview!$F$8</f>
        <v>1.0902767742965423E-2</v>
      </c>
      <c r="P26" s="48">
        <f>E26*Overview!$F$6</f>
        <v>1.8335958600024425E-3</v>
      </c>
      <c r="Q26" s="122">
        <f>O26*(G26/F26-(1+Overview!$F$35/'='!F26)/(Overview!$F$37*Overview!$F$33))/('='!G26+Overview!$F$36)</f>
        <v>7.8506506766327352E-2</v>
      </c>
      <c r="R26" s="128">
        <f>(O26/F26-Q26)*G26*Overview!$F$29*'='!F26^3</f>
        <v>2.7489766846265761E-3</v>
      </c>
      <c r="S26" s="57">
        <f t="shared" si="0"/>
        <v>4.8873800315911917E-2</v>
      </c>
      <c r="T26" s="58">
        <f t="shared" si="1"/>
        <v>6.2362652078862908E-4</v>
      </c>
      <c r="U26" s="58">
        <f>IF(I26&lt;Overview!$F$18,(1-Overview!$F$9)*'='!R26-'='!I26*'='!P26,0)</f>
        <v>2.2899420304140882E-4</v>
      </c>
      <c r="V26" s="54">
        <f>IF(I26&gt;=Overview!$F$18,(1-Overview!$F$9)*'='!R26-Overview!$F$18*'='!P26,0)</f>
        <v>0</v>
      </c>
      <c r="W26" s="2"/>
      <c r="X26" s="60">
        <f>F26^3*(1+G26*Overview!$F$38)</f>
        <v>1.7035898763747953E-5</v>
      </c>
      <c r="Y26" s="61">
        <f>F26^3*Overview!$F$42*(1+Overview!$F$38*G26)+J26*Overview!$F$39/Overview!$F$40</f>
        <v>1.5332308887373159E-6</v>
      </c>
      <c r="AD26" s="2"/>
    </row>
    <row r="27" spans="1:30">
      <c r="A27" s="34">
        <v>24</v>
      </c>
      <c r="B27">
        <v>1.5333657264709499</v>
      </c>
      <c r="C27" s="85">
        <v>18.879993474483499</v>
      </c>
      <c r="D27" s="125">
        <f>B27/(B27+Overview!$F$22)</f>
        <v>0.68657171026524877</v>
      </c>
      <c r="E27" s="118">
        <f>EXP(Overview!$F$21/Overview!$F$5-Overview!$F$21/('='!C27+273.15))</f>
        <v>0.9480214688987938</v>
      </c>
      <c r="F27" s="77">
        <f t="shared" si="2"/>
        <v>2.4454511875737783E-2</v>
      </c>
      <c r="G27" s="115">
        <f t="shared" si="3"/>
        <v>0.64086324805681183</v>
      </c>
      <c r="H27" s="112">
        <f>F27/Overview!$F$19</f>
        <v>3.6105879042872852E-2</v>
      </c>
      <c r="I27" s="149">
        <f t="shared" si="4"/>
        <v>3.0751014628869078E-3</v>
      </c>
      <c r="J27" s="80">
        <f>IF((A27-Overview!$F$43)/365=ROUND((A27-Overview!$F$43)/365,0),J26*0.05,J26+V26)</f>
        <v>0</v>
      </c>
      <c r="K27" s="70">
        <f>IF(I27&lt;Overview!$F$16,1,'='!F27/Overview!$F$26)</f>
        <v>1.0586368777375663</v>
      </c>
      <c r="L27" s="71">
        <f>IF(I27&lt;Overview!$F$17,'='!F27/Overview!$F$26,Overview!$F$33)</f>
        <v>1.0586368777375663</v>
      </c>
      <c r="M27" s="72">
        <f t="shared" si="5"/>
        <v>1.0586368777375663</v>
      </c>
      <c r="N27" s="81">
        <f>MIN(1,Overview!$F$44*E27*(F27-Overview!$F$25)^2+0.2)</f>
        <v>1</v>
      </c>
      <c r="O27" s="48">
        <f>M27*E27*Overview!$F$8</f>
        <v>1.1360870722611429E-2</v>
      </c>
      <c r="P27" s="48">
        <f>E27*Overview!$F$6</f>
        <v>1.861914164917231E-3</v>
      </c>
      <c r="Q27" s="122">
        <f>O27*(G27/F27-(1+Overview!$F$35/'='!F27)/(Overview!$F$37*Overview!$F$33))/('='!G27+Overview!$F$36)</f>
        <v>8.5115368690206028E-2</v>
      </c>
      <c r="R27" s="128">
        <f>(O27/F27-Q27)*G27*Overview!$F$29*'='!F27^3</f>
        <v>3.2196020038785236E-3</v>
      </c>
      <c r="S27" s="57">
        <f t="shared" si="0"/>
        <v>2.1234851577414914E-2</v>
      </c>
      <c r="T27" s="58">
        <f t="shared" si="1"/>
        <v>6.9381826481414773E-4</v>
      </c>
      <c r="U27" s="58">
        <f>IF(I27&lt;Overview!$F$18,(1-Overview!$F$9)*'='!R27-'='!I27*'='!P27,0)</f>
        <v>2.6858451575814354E-4</v>
      </c>
      <c r="V27" s="54">
        <f>IF(I27&gt;=Overview!$F$18,(1-Overview!$F$9)*'='!R27-Overview!$F$18*'='!P27,0)</f>
        <v>0</v>
      </c>
      <c r="W27" s="2"/>
      <c r="X27" s="60">
        <f>F27^3*(1+G27*Overview!$F$38)</f>
        <v>1.8721055630928733E-5</v>
      </c>
      <c r="Y27" s="61">
        <f>F27^3*Overview!$F$42*(1+Overview!$F$38*G27)+J27*Overview!$F$39/Overview!$F$40</f>
        <v>1.6848950067835858E-6</v>
      </c>
      <c r="AD27" s="2"/>
    </row>
    <row r="28" spans="1:30">
      <c r="A28" s="34">
        <v>25</v>
      </c>
      <c r="B28">
        <v>1.46737372875214</v>
      </c>
      <c r="C28" s="85">
        <v>18.949993472918901</v>
      </c>
      <c r="D28" s="125">
        <f>B28/(B28+Overview!$F$22)</f>
        <v>0.67702847427101409</v>
      </c>
      <c r="E28" s="118">
        <f>EXP(Overview!$F$21/Overview!$F$5-Overview!$F$21/('='!C28+273.15))</f>
        <v>0.95120086468766729</v>
      </c>
      <c r="F28" s="77">
        <f t="shared" si="2"/>
        <v>2.5148330140551931E-2</v>
      </c>
      <c r="G28" s="115">
        <f t="shared" si="3"/>
        <v>0.66209809963422672</v>
      </c>
      <c r="H28" s="112">
        <f>F28/Overview!$F$19</f>
        <v>3.7130267445078885E-2</v>
      </c>
      <c r="I28" s="149">
        <f t="shared" si="4"/>
        <v>3.3436859786450512E-3</v>
      </c>
      <c r="J28" s="80">
        <f>IF((A28-Overview!$F$43)/365=ROUND((A28-Overview!$F$43)/365,0),J27*0.05,J27+V27)</f>
        <v>0</v>
      </c>
      <c r="K28" s="70">
        <f>IF(I28&lt;Overview!$F$16,1,'='!F28/Overview!$F$26)</f>
        <v>1.0886723004567935</v>
      </c>
      <c r="L28" s="71">
        <f>IF(I28&lt;Overview!$F$17,'='!F28/Overview!$F$26,Overview!$F$33)</f>
        <v>1.0886723004567935</v>
      </c>
      <c r="M28" s="72">
        <f t="shared" si="5"/>
        <v>1.0886723004567935</v>
      </c>
      <c r="N28" s="81">
        <f>MIN(1,Overview!$F$44*E28*(F28-Overview!$F$25)^2+0.2)</f>
        <v>1</v>
      </c>
      <c r="O28" s="48">
        <f>M28*E28*Overview!$F$8</f>
        <v>1.1722381099854077E-2</v>
      </c>
      <c r="P28" s="48">
        <f>E28*Overview!$F$6</f>
        <v>1.8681584982465785E-3</v>
      </c>
      <c r="Q28" s="122">
        <f>O28*(G28/F28-(1+Overview!$F$35/'='!F28)/(Overview!$F$37*Overview!$F$33))/('='!G28+Overview!$F$36)</f>
        <v>8.7697422260890195E-2</v>
      </c>
      <c r="R28" s="128">
        <f>(O28/F28-Q28)*G28*Overview!$F$29*'='!F28^3</f>
        <v>3.6077467391010952E-3</v>
      </c>
      <c r="S28" s="57">
        <f t="shared" si="0"/>
        <v>6.959489575564152E-3</v>
      </c>
      <c r="T28" s="58">
        <f t="shared" si="1"/>
        <v>7.3514790916408496E-4</v>
      </c>
      <c r="U28" s="58">
        <f>IF(I28&lt;Overview!$F$18,(1-Overview!$F$9)*'='!R28-'='!I28*'='!P28,0)</f>
        <v>3.0113348679493984E-4</v>
      </c>
      <c r="V28" s="54">
        <f>IF(I28&gt;=Overview!$F$18,(1-Overview!$F$9)*'='!R28-Overview!$F$18*'='!P28,0)</f>
        <v>0</v>
      </c>
      <c r="W28" s="2"/>
      <c r="X28" s="60">
        <f>F28^3*(1+G28*Overview!$F$38)</f>
        <v>2.0507769357421001E-5</v>
      </c>
      <c r="Y28" s="61">
        <f>F28^3*Overview!$F$42*(1+Overview!$F$38*G28)+J28*Overview!$F$39/Overview!$F$40</f>
        <v>1.8456992421678899E-6</v>
      </c>
      <c r="AD28" s="2"/>
    </row>
    <row r="29" spans="1:30">
      <c r="A29" s="34">
        <v>26</v>
      </c>
      <c r="B29">
        <v>1.4173122644424401</v>
      </c>
      <c r="C29" s="85">
        <v>18.9899934720248</v>
      </c>
      <c r="D29" s="125">
        <f>B29/(B29+Overview!$F$22)</f>
        <v>0.66939217622473191</v>
      </c>
      <c r="E29" s="118">
        <f>EXP(Overview!$F$21/Overview!$F$5-Overview!$F$21/('='!C29+273.15))</f>
        <v>0.95302176082739776</v>
      </c>
      <c r="F29" s="77">
        <f t="shared" si="2"/>
        <v>2.5883478049716017E-2</v>
      </c>
      <c r="G29" s="115">
        <f t="shared" si="3"/>
        <v>0.66905758920979086</v>
      </c>
      <c r="H29" s="112">
        <f>F29/Overview!$F$19</f>
        <v>3.8215677026009177E-2</v>
      </c>
      <c r="I29" s="149">
        <f t="shared" si="4"/>
        <v>3.6448194654399909E-3</v>
      </c>
      <c r="J29" s="80">
        <f>IF((A29-Overview!$F$43)/365=ROUND((A29-Overview!$F$43)/365,0),J28*0.05,J28+V28)</f>
        <v>0</v>
      </c>
      <c r="K29" s="70">
        <f>IF(I29&lt;Overview!$F$16,1,'='!F29/Overview!$F$26)</f>
        <v>1.1204968852690917</v>
      </c>
      <c r="L29" s="71">
        <f>IF(I29&lt;Overview!$F$17,'='!F29/Overview!$F$26,Overview!$F$33)</f>
        <v>1.1204968852690917</v>
      </c>
      <c r="M29" s="72">
        <f t="shared" si="5"/>
        <v>1.1204968852690917</v>
      </c>
      <c r="N29" s="81">
        <f>MIN(1,Overview!$F$44*E29*(F29-Overview!$F$25)^2+0.2)</f>
        <v>1</v>
      </c>
      <c r="O29" s="48">
        <f>M29*E29*Overview!$F$8</f>
        <v>1.2088151593280654E-2</v>
      </c>
      <c r="P29" s="48">
        <f>E29*Overview!$F$6</f>
        <v>1.8717347382650091E-3</v>
      </c>
      <c r="Q29" s="122">
        <f>O29*(G29/F29-(1+Overview!$F$35/'='!F29)/(Overview!$F$37*Overview!$F$33))/('='!G29+Overview!$F$36)</f>
        <v>8.86028429877702E-2</v>
      </c>
      <c r="R29" s="128">
        <f>(O29/F29-Q29)*G29*Overview!$F$29*'='!F29^3</f>
        <v>3.9746840045931679E-3</v>
      </c>
      <c r="S29" s="57">
        <f t="shared" si="0"/>
        <v>1.562594698433503E-4</v>
      </c>
      <c r="T29" s="58">
        <f t="shared" si="1"/>
        <v>7.644499138721282E-4</v>
      </c>
      <c r="U29" s="58">
        <f>IF(I29&lt;Overview!$F$18,(1-Overview!$F$9)*'='!R29-'='!I29*'='!P29,0)</f>
        <v>3.3182094198316961E-4</v>
      </c>
      <c r="V29" s="54">
        <f>IF(I29&gt;=Overview!$F$18,(1-Overview!$F$9)*'='!R29-Overview!$F$18*'='!P29,0)</f>
        <v>0</v>
      </c>
      <c r="W29" s="2"/>
      <c r="X29" s="60">
        <f>F29^3*(1+G29*Overview!$F$38)</f>
        <v>2.2412085797352182E-5</v>
      </c>
      <c r="Y29" s="61">
        <f>F29^3*Overview!$F$42*(1+Overview!$F$38*G29)+J29*Overview!$F$39/Overview!$F$40</f>
        <v>2.0170877217616965E-6</v>
      </c>
      <c r="AD29" s="2"/>
    </row>
    <row r="30" spans="1:30">
      <c r="A30" s="34">
        <v>27</v>
      </c>
      <c r="B30">
        <v>1.3412047624587999</v>
      </c>
      <c r="C30" s="85">
        <v>18.949993472918901</v>
      </c>
      <c r="D30" s="125">
        <f>B30/(B30+Overview!$F$22)</f>
        <v>0.65706527200299492</v>
      </c>
      <c r="E30" s="118">
        <f>EXP(Overview!$F$21/Overview!$F$5-Overview!$F$21/('='!C30+273.15))</f>
        <v>0.95120086468766729</v>
      </c>
      <c r="F30" s="77">
        <f t="shared" si="2"/>
        <v>2.6647927963588145E-2</v>
      </c>
      <c r="G30" s="115">
        <f t="shared" si="3"/>
        <v>0.66921384867963418</v>
      </c>
      <c r="H30" s="112">
        <f>F30/Overview!$F$19</f>
        <v>3.9344349569744787E-2</v>
      </c>
      <c r="I30" s="149">
        <f t="shared" si="4"/>
        <v>3.9766404074231603E-3</v>
      </c>
      <c r="J30" s="80">
        <f>IF((A30-Overview!$F$43)/365=ROUND((A30-Overview!$F$43)/365,0),J29*0.05,J29+V29)</f>
        <v>0</v>
      </c>
      <c r="K30" s="70">
        <f>IF(I30&lt;Overview!$F$16,1,'='!F30/Overview!$F$26)</f>
        <v>1.1535899551336859</v>
      </c>
      <c r="L30" s="71">
        <f>IF(I30&lt;Overview!$F$17,'='!F30/Overview!$F$26,Overview!$F$33)</f>
        <v>1.1535899551336859</v>
      </c>
      <c r="M30" s="72">
        <f t="shared" si="5"/>
        <v>1.1535899551336859</v>
      </c>
      <c r="N30" s="81">
        <f>MIN(1,Overview!$F$44*E30*(F30-Overview!$F$25)^2+0.2)</f>
        <v>1</v>
      </c>
      <c r="O30" s="48">
        <f>M30*E30*Overview!$F$8</f>
        <v>1.2421388035101679E-2</v>
      </c>
      <c r="P30" s="48">
        <f>E30*Overview!$F$6</f>
        <v>1.8681584982465785E-3</v>
      </c>
      <c r="Q30" s="122">
        <f>O30*(G30/F30-(1+Overview!$F$35/'='!F30)/(Overview!$F$37*Overview!$F$33))/('='!G30+Overview!$F$36)</f>
        <v>8.8434581254309086E-2</v>
      </c>
      <c r="R30" s="128">
        <f>(O30/F30-Q30)*G30*Overview!$F$29*'='!F30^3</f>
        <v>4.3300678268291719E-3</v>
      </c>
      <c r="S30" s="57">
        <f t="shared" si="0"/>
        <v>-5.6628112017157867E-3</v>
      </c>
      <c r="T30" s="58">
        <f t="shared" si="1"/>
        <v>7.8553278358497027E-4</v>
      </c>
      <c r="U30" s="58">
        <f>IF(I30&lt;Overview!$F$18,(1-Overview!$F$9)*'='!R30-'='!I30*'='!P30,0)</f>
        <v>3.6149278427424737E-4</v>
      </c>
      <c r="V30" s="54">
        <f>IF(I30&gt;=Overview!$F$18,(1-Overview!$F$9)*'='!R30-Overview!$F$18*'='!P30,0)</f>
        <v>0</v>
      </c>
      <c r="W30" s="2"/>
      <c r="X30" s="60">
        <f>F30^3*(1+G30*Overview!$F$38)</f>
        <v>2.4458378609709527E-5</v>
      </c>
      <c r="Y30" s="61">
        <f>F30^3*Overview!$F$42*(1+Overview!$F$38*G30)+J30*Overview!$F$39/Overview!$F$40</f>
        <v>2.2012540748738573E-6</v>
      </c>
      <c r="AD30" s="2"/>
    </row>
    <row r="31" spans="1:30">
      <c r="A31" s="34">
        <v>28</v>
      </c>
      <c r="B31">
        <v>18.539993482083101</v>
      </c>
      <c r="C31" s="113">
        <v>0.50020845682099824</v>
      </c>
      <c r="D31" s="125">
        <f>B31/(B31+Overview!$F$22)</f>
        <v>0.96361745129218146</v>
      </c>
      <c r="E31" s="118">
        <f>EXP(Overview!$F$21/Overview!$F$5-Overview!$F$21/('='!C31+273.15))</f>
        <v>0.37092510239692722</v>
      </c>
      <c r="F31" s="77">
        <f t="shared" si="2"/>
        <v>2.7433460747173115E-2</v>
      </c>
      <c r="G31" s="115">
        <f t="shared" si="3"/>
        <v>0.66355103747791844</v>
      </c>
      <c r="H31" s="112">
        <f>F31/Overview!$F$19</f>
        <v>4.0504149929385967E-2</v>
      </c>
      <c r="I31" s="149">
        <f t="shared" si="4"/>
        <v>4.338133191697408E-3</v>
      </c>
      <c r="J31" s="80">
        <f>IF((A31-Overview!$F$43)/365=ROUND((A31-Overview!$F$43)/365,0),J30*0.05,J30+V30)</f>
        <v>0</v>
      </c>
      <c r="K31" s="70">
        <f>IF(I31&lt;Overview!$F$16,1,'='!F31/Overview!$F$26)</f>
        <v>1.1875957033408275</v>
      </c>
      <c r="L31" s="71">
        <f>IF(I31&lt;Overview!$F$17,'='!F31/Overview!$F$26,Overview!$F$33)</f>
        <v>1.1875957033408275</v>
      </c>
      <c r="M31" s="72">
        <f t="shared" si="5"/>
        <v>1.1875957033408275</v>
      </c>
      <c r="N31" s="81">
        <f>MIN(1,Overview!$F$44*E31*(F31-Overview!$F$25)^2+0.2)</f>
        <v>1</v>
      </c>
      <c r="O31" s="48">
        <f>M31*E31*Overview!$F$8</f>
        <v>4.9865625350640312E-3</v>
      </c>
      <c r="P31" s="48">
        <f>E31*Overview!$F$6</f>
        <v>7.2849690110756511E-4</v>
      </c>
      <c r="Q31" s="122">
        <f>O31*(G31/F31-(1+Overview!$F$35/'='!F31)/(Overview!$F$37*Overview!$F$33))/('='!G31+Overview!$F$36)</f>
        <v>3.4240814823095087E-2</v>
      </c>
      <c r="R31" s="128">
        <f>(O31/F31-Q31)*G31*Overview!$F$29*'='!F31^3</f>
        <v>1.8297441265452525E-3</v>
      </c>
      <c r="S31" s="57">
        <f t="shared" si="0"/>
        <v>5.4542879257820594E-2</v>
      </c>
      <c r="T31" s="58">
        <f t="shared" si="1"/>
        <v>3.1311468313353414E-4</v>
      </c>
      <c r="U31" s="58">
        <f>IF(I31&lt;Overview!$F$18,(1-Overview!$F$9)*'='!R31-'='!I31*'='!P31,0)</f>
        <v>1.5273388299491216E-4</v>
      </c>
      <c r="V31" s="54">
        <f>IF(I31&gt;=Overview!$F$18,(1-Overview!$F$9)*'='!R31-Overview!$F$18*'='!P31,0)</f>
        <v>0</v>
      </c>
      <c r="W31" s="2"/>
      <c r="X31" s="60">
        <f>F31^3*(1+G31*Overview!$F$38)</f>
        <v>2.6634626777130359E-5</v>
      </c>
      <c r="Y31" s="61">
        <f>F31^3*Overview!$F$42*(1+Overview!$F$38*G31)+J31*Overview!$F$39/Overview!$F$40</f>
        <v>2.3971164099417321E-6</v>
      </c>
      <c r="AD31" s="2"/>
    </row>
    <row r="32" spans="1:30">
      <c r="A32" s="34">
        <v>29</v>
      </c>
      <c r="B32">
        <v>18.569993481412599</v>
      </c>
      <c r="C32" s="113">
        <v>0.4948018993545682</v>
      </c>
      <c r="D32" s="125">
        <f>B32/(B32+Overview!$F$22)</f>
        <v>0.96367409253795522</v>
      </c>
      <c r="E32" s="118">
        <f>EXP(Overview!$F$21/Overview!$F$5-Overview!$F$21/('='!C32+273.15))</f>
        <v>0.37081585269497469</v>
      </c>
      <c r="F32" s="77">
        <f t="shared" si="2"/>
        <v>2.774657543030665E-2</v>
      </c>
      <c r="G32" s="115">
        <f t="shared" si="3"/>
        <v>0.71809391673573908</v>
      </c>
      <c r="H32" s="112">
        <f>F32/Overview!$F$19</f>
        <v>4.0966448295152294E-2</v>
      </c>
      <c r="I32" s="149">
        <f t="shared" si="4"/>
        <v>4.49086707469232E-3</v>
      </c>
      <c r="J32" s="80">
        <f>IF((A32-Overview!$F$43)/365=ROUND((A32-Overview!$F$43)/365,0),J31*0.05,J31+V31)</f>
        <v>0</v>
      </c>
      <c r="K32" s="70">
        <f>IF(I32&lt;Overview!$F$16,1,'='!F32/Overview!$F$26)</f>
        <v>1.2011504515284266</v>
      </c>
      <c r="L32" s="71">
        <f>IF(I32&lt;Overview!$F$17,'='!F32/Overview!$F$26,Overview!$F$33)</f>
        <v>1.2011504515284266</v>
      </c>
      <c r="M32" s="72">
        <f t="shared" si="5"/>
        <v>1.2011504515284266</v>
      </c>
      <c r="N32" s="81">
        <f>MIN(1,Overview!$F$44*E32*(F32-Overview!$F$25)^2+0.2)</f>
        <v>1</v>
      </c>
      <c r="O32" s="48">
        <f>M32*E32*Overview!$F$8</f>
        <v>5.0419917191306509E-3</v>
      </c>
      <c r="P32" s="48">
        <f>E32*Overview!$F$6</f>
        <v>7.2828233469293029E-4</v>
      </c>
      <c r="Q32" s="122">
        <f>O32*(G32/F32-(1+Overview!$F$35/'='!F32)/(Overview!$F$37*Overview!$F$33))/('='!G32+Overview!$F$36)</f>
        <v>3.649142824801016E-2</v>
      </c>
      <c r="R32" s="128">
        <f>(O32/F32-Q32)*G32*Overview!$F$29*'='!F32^3</f>
        <v>2.016727245570918E-3</v>
      </c>
      <c r="S32" s="57">
        <f t="shared" si="0"/>
        <v>4.4625803133346846E-2</v>
      </c>
      <c r="T32" s="58">
        <f t="shared" si="1"/>
        <v>3.3750405548101228E-4</v>
      </c>
      <c r="U32" s="58">
        <f>IF(I32&lt;Overview!$F$18,(1-Overview!$F$9)*'='!R32-'='!I32*'='!P32,0)</f>
        <v>1.6855454216468978E-4</v>
      </c>
      <c r="V32" s="54">
        <f>IF(I32&gt;=Overview!$F$18,(1-Overview!$F$9)*'='!R32-Overview!$F$18*'='!P32,0)</f>
        <v>0</v>
      </c>
      <c r="W32" s="2"/>
      <c r="X32" s="60">
        <f>F32^3*(1+G32*Overview!$F$38)</f>
        <v>2.80663473870303E-5</v>
      </c>
      <c r="Y32" s="61">
        <f>F32^3*Overview!$F$42*(1+Overview!$F$38*G32)+J32*Overview!$F$39/Overview!$F$40</f>
        <v>2.525971264832727E-6</v>
      </c>
      <c r="AD32" s="2"/>
    </row>
    <row r="33" spans="1:30">
      <c r="A33" s="34">
        <v>30</v>
      </c>
      <c r="B33">
        <v>18.539993482083101</v>
      </c>
      <c r="C33" s="113">
        <v>0.45357810295301232</v>
      </c>
      <c r="D33" s="125">
        <f>B33/(B33+Overview!$F$22)</f>
        <v>0.96361745129218146</v>
      </c>
      <c r="E33" s="118">
        <f>EXP(Overview!$F$21/Overview!$F$5-Overview!$F$21/('='!C33+273.15))</f>
        <v>0.36998376376793773</v>
      </c>
      <c r="F33" s="77">
        <f t="shared" si="2"/>
        <v>2.8084079485787661E-2</v>
      </c>
      <c r="G33" s="115">
        <f t="shared" si="3"/>
        <v>0.76271971986908593</v>
      </c>
      <c r="H33" s="112">
        <f>F33/Overview!$F$19</f>
        <v>4.1464756364665081E-2</v>
      </c>
      <c r="I33" s="149">
        <f t="shared" si="4"/>
        <v>4.6594216168570094E-3</v>
      </c>
      <c r="J33" s="80">
        <f>IF((A33-Overview!$F$43)/365=ROUND((A33-Overview!$F$43)/365,0),J32*0.05,J32+V32)</f>
        <v>0</v>
      </c>
      <c r="K33" s="70">
        <f>IF(I33&lt;Overview!$F$16,1,'='!F33/Overview!$F$26)</f>
        <v>1.2157610167007646</v>
      </c>
      <c r="L33" s="71">
        <f>IF(I33&lt;Overview!$F$17,'='!F33/Overview!$F$26,Overview!$F$33)</f>
        <v>1.2157610167007646</v>
      </c>
      <c r="M33" s="72">
        <f t="shared" si="5"/>
        <v>1.2157610167007646</v>
      </c>
      <c r="N33" s="81">
        <f>MIN(1,Overview!$F$44*E33*(F33-Overview!$F$25)^2+0.2)</f>
        <v>1</v>
      </c>
      <c r="O33" s="48">
        <f>M33*E33*Overview!$F$8</f>
        <v>5.0918699925905295E-3</v>
      </c>
      <c r="P33" s="48">
        <f>E33*Overview!$F$6</f>
        <v>7.2664811204022973E-4</v>
      </c>
      <c r="Q33" s="122">
        <f>O33*(G33/F33-(1+Overview!$F$35/'='!F33)/(Overview!$F$37*Overview!$F$33))/('='!G33+Overview!$F$36)</f>
        <v>3.8203558889153118E-2</v>
      </c>
      <c r="R33" s="128">
        <f>(O33/F33-Q33)*G33*Overview!$F$29*'='!F33^3</f>
        <v>2.1887544210299919E-3</v>
      </c>
      <c r="S33" s="57">
        <f t="shared" si="0"/>
        <v>3.6424378115381968E-2</v>
      </c>
      <c r="T33" s="58">
        <f t="shared" si="1"/>
        <v>3.5763726149431536E-4</v>
      </c>
      <c r="U33" s="58">
        <f>IF(I33&lt;Overview!$F$18,(1-Overview!$F$9)*'='!R33-'='!I33*'='!P33,0)</f>
        <v>1.8309611675066686E-4</v>
      </c>
      <c r="V33" s="54">
        <f>IF(I33&gt;=Overview!$F$18,(1-Overview!$F$9)*'='!R33-Overview!$F$18*'='!P33,0)</f>
        <v>0</v>
      </c>
      <c r="W33" s="2"/>
      <c r="X33" s="60">
        <f>F33^3*(1+G33*Overview!$F$38)</f>
        <v>2.9535110326221657E-5</v>
      </c>
      <c r="Y33" s="61">
        <f>F33^3*Overview!$F$42*(1+Overview!$F$38*G33)+J33*Overview!$F$39/Overview!$F$40</f>
        <v>2.6581599293599488E-6</v>
      </c>
      <c r="AD33" s="2"/>
    </row>
    <row r="34" spans="1:30">
      <c r="A34" s="34">
        <v>31</v>
      </c>
      <c r="B34">
        <v>18.539993482083101</v>
      </c>
      <c r="C34" s="113">
        <v>0.41355272285973599</v>
      </c>
      <c r="D34" s="125">
        <f>B34/(B34+Overview!$F$22)</f>
        <v>0.96361745129218146</v>
      </c>
      <c r="E34" s="118">
        <f>EXP(Overview!$F$21/Overview!$F$5-Overview!$F$21/('='!C34+273.15))</f>
        <v>0.36917741189386771</v>
      </c>
      <c r="F34" s="77">
        <f t="shared" si="2"/>
        <v>2.8441716747281978E-2</v>
      </c>
      <c r="G34" s="115">
        <f t="shared" si="3"/>
        <v>0.79914409798446795</v>
      </c>
      <c r="H34" s="112">
        <f>F34/Overview!$F$19</f>
        <v>4.1992790118532373E-2</v>
      </c>
      <c r="I34" s="149">
        <f t="shared" si="4"/>
        <v>4.8425177336076765E-3</v>
      </c>
      <c r="J34" s="80">
        <f>IF((A34-Overview!$F$43)/365=ROUND((A34-Overview!$F$43)/365,0),J33*0.05,J33+V33)</f>
        <v>0</v>
      </c>
      <c r="K34" s="70">
        <f>IF(I34&lt;Overview!$F$16,1,'='!F34/Overview!$F$26)</f>
        <v>1.2312431492329861</v>
      </c>
      <c r="L34" s="71">
        <f>IF(I34&lt;Overview!$F$17,'='!F34/Overview!$F$26,Overview!$F$33)</f>
        <v>1.2312431492329861</v>
      </c>
      <c r="M34" s="72">
        <f t="shared" si="5"/>
        <v>1.2312431492329861</v>
      </c>
      <c r="N34" s="81">
        <f>MIN(1,Overview!$F$44*E34*(F34-Overview!$F$25)^2+0.2)</f>
        <v>1</v>
      </c>
      <c r="O34" s="48">
        <f>M34*E34*Overview!$F$8</f>
        <v>5.1454738426634627E-3</v>
      </c>
      <c r="P34" s="48">
        <f>E34*Overview!$F$6</f>
        <v>7.2506443695955619E-4</v>
      </c>
      <c r="Q34" s="122">
        <f>O34*(G34/F34-(1+Overview!$F$35/'='!F34)/(Overview!$F$37*Overview!$F$33))/('='!G34+Overview!$F$36)</f>
        <v>3.9548202460422684E-2</v>
      </c>
      <c r="R34" s="128">
        <f>(O34/F34-Q34)*G34*Overview!$F$29*'='!F34^3</f>
        <v>2.3530530098568735E-3</v>
      </c>
      <c r="S34" s="57">
        <f t="shared" si="0"/>
        <v>2.9755353545628069E-2</v>
      </c>
      <c r="T34" s="58">
        <f t="shared" si="1"/>
        <v>3.7493959074783403E-4</v>
      </c>
      <c r="U34" s="58">
        <f>IF(I34&lt;Overview!$F$18,(1-Overview!$F$9)*'='!R34-'='!I34*'='!P34,0)</f>
        <v>1.9696897904582082E-4</v>
      </c>
      <c r="V34" s="54">
        <f>IF(I34&gt;=Overview!$F$18,(1-Overview!$F$9)*'='!R34-Overview!$F$18*'='!P34,0)</f>
        <v>0</v>
      </c>
      <c r="W34" s="2"/>
      <c r="X34" s="60">
        <f>F34^3*(1+G34*Overview!$F$38)</f>
        <v>3.1044198010354129E-5</v>
      </c>
      <c r="Y34" s="61">
        <f>F34^3*Overview!$F$42*(1+Overview!$F$38*G34)+J34*Overview!$F$39/Overview!$F$40</f>
        <v>2.7939778209318716E-6</v>
      </c>
      <c r="AD34" s="2"/>
    </row>
    <row r="35" spans="1:30">
      <c r="A35" s="34">
        <v>32</v>
      </c>
      <c r="B35">
        <v>18.739993477612799</v>
      </c>
      <c r="C35" s="113">
        <v>0.36845932712194307</v>
      </c>
      <c r="D35" s="125">
        <f>B35/(B35+Overview!$F$22)</f>
        <v>0.9639917574660648</v>
      </c>
      <c r="E35" s="118">
        <f>EXP(Overview!$F$21/Overview!$F$5-Overview!$F$21/('='!C35+273.15))</f>
        <v>0.36827078305424515</v>
      </c>
      <c r="F35" s="77">
        <f t="shared" si="2"/>
        <v>2.8816656338029812E-2</v>
      </c>
      <c r="G35" s="115">
        <f t="shared" si="3"/>
        <v>0.82889945153009603</v>
      </c>
      <c r="H35" s="112">
        <f>F35/Overview!$F$19</f>
        <v>4.2546369907027627E-2</v>
      </c>
      <c r="I35" s="149">
        <f t="shared" si="4"/>
        <v>5.0394867126534971E-3</v>
      </c>
      <c r="J35" s="80">
        <f>IF((A35-Overview!$F$43)/365=ROUND((A35-Overview!$F$43)/365,0),J34*0.05,J34+V34)</f>
        <v>0</v>
      </c>
      <c r="K35" s="70">
        <f>IF(I35&lt;Overview!$F$16,1,'='!F35/Overview!$F$26)</f>
        <v>1.247474300347611</v>
      </c>
      <c r="L35" s="71">
        <f>IF(I35&lt;Overview!$F$17,'='!F35/Overview!$F$26,Overview!$F$33)</f>
        <v>1.247474300347611</v>
      </c>
      <c r="M35" s="72">
        <f t="shared" si="5"/>
        <v>1.247474300347611</v>
      </c>
      <c r="N35" s="81">
        <f>MIN(1,Overview!$F$44*E35*(F35-Overview!$F$25)^2+0.2)</f>
        <v>1</v>
      </c>
      <c r="O35" s="48">
        <f>M35*E35*Overview!$F$8</f>
        <v>5.2005023796969736E-3</v>
      </c>
      <c r="P35" s="48">
        <f>E35*Overview!$F$6</f>
        <v>7.232838179185375E-4</v>
      </c>
      <c r="Q35" s="122">
        <f>O35*(G35/F35-(1+Overview!$F$35/'='!F35)/(Overview!$F$37*Overview!$F$33))/('='!G35+Overview!$F$36)</f>
        <v>4.0593037694549632E-2</v>
      </c>
      <c r="R35" s="128">
        <f>(O35/F35-Q35)*G35*Overview!$F$29*'='!F35^3</f>
        <v>2.5117286802557206E-3</v>
      </c>
      <c r="S35" s="57">
        <f t="shared" si="0"/>
        <v>2.4379922856337544E-2</v>
      </c>
      <c r="T35" s="58">
        <f t="shared" si="1"/>
        <v>3.8991853898684225E-4</v>
      </c>
      <c r="U35" s="58">
        <f>IF(I35&lt;Overview!$F$18,(1-Overview!$F$9)*'='!R35-'='!I35*'='!P35,0)</f>
        <v>2.1035430436790978E-4</v>
      </c>
      <c r="V35" s="54">
        <f>IF(I35&gt;=Overview!$F$18,(1-Overview!$F$9)*'='!R35-Overview!$F$18*'='!P35,0)</f>
        <v>0</v>
      </c>
      <c r="W35" s="2"/>
      <c r="X35" s="60">
        <f>F35^3*(1+G35*Overview!$F$38)</f>
        <v>3.2599430163953453E-5</v>
      </c>
      <c r="Y35" s="61">
        <f>F35^3*Overview!$F$42*(1+Overview!$F$38*G35)+J35*Overview!$F$39/Overview!$F$40</f>
        <v>2.9339487147558108E-6</v>
      </c>
      <c r="AD35" s="2"/>
    </row>
    <row r="36" spans="1:30">
      <c r="A36" s="34">
        <v>33</v>
      </c>
      <c r="B36">
        <v>18.729993477836299</v>
      </c>
      <c r="C36" s="113">
        <v>0.3376354466890768</v>
      </c>
      <c r="D36" s="125">
        <f>B36/(B36+Overview!$F$22)</f>
        <v>0.96397322516868134</v>
      </c>
      <c r="E36" s="118">
        <f>EXP(Overview!$F$21/Overview!$F$5-Overview!$F$21/('='!C36+273.15))</f>
        <v>0.36765216102411541</v>
      </c>
      <c r="F36" s="77">
        <f t="shared" si="2"/>
        <v>2.9206574877016653E-2</v>
      </c>
      <c r="G36" s="115">
        <f t="shared" si="3"/>
        <v>0.85327937438643353</v>
      </c>
      <c r="H36" s="112">
        <f>F36/Overview!$F$19</f>
        <v>4.3122065372828366E-2</v>
      </c>
      <c r="I36" s="149">
        <f t="shared" si="4"/>
        <v>5.2498410170214067E-3</v>
      </c>
      <c r="J36" s="80">
        <f>IF((A36-Overview!$F$43)/365=ROUND((A36-Overview!$F$43)/365,0),J35*0.05,J35+V35)</f>
        <v>0</v>
      </c>
      <c r="K36" s="70">
        <f>IF(I36&lt;Overview!$F$16,1,'='!F36/Overview!$F$26)</f>
        <v>1.2643538907799416</v>
      </c>
      <c r="L36" s="71">
        <f>IF(I36&lt;Overview!$F$17,'='!F36/Overview!$F$26,Overview!$F$33)</f>
        <v>1.2643538907799416</v>
      </c>
      <c r="M36" s="72">
        <f t="shared" si="5"/>
        <v>1.2643538907799416</v>
      </c>
      <c r="N36" s="81">
        <f>MIN(1,Overview!$F$44*E36*(F36-Overview!$F$25)^2+0.2)</f>
        <v>1</v>
      </c>
      <c r="O36" s="48">
        <f>M36*E36*Overview!$F$8</f>
        <v>5.2620164235676718E-3</v>
      </c>
      <c r="P36" s="48">
        <f>E36*Overview!$F$6</f>
        <v>7.2206884425136269E-4</v>
      </c>
      <c r="Q36" s="122">
        <f>O36*(G36/F36-(1+Overview!$F$35/'='!F36)/(Overview!$F$37*Overview!$F$33))/('='!G36+Overview!$F$36)</f>
        <v>4.1444602678208042E-2</v>
      </c>
      <c r="R36" s="128">
        <f>(O36/F36-Q36)*G36*Overview!$F$29*'='!F36^3</f>
        <v>2.6697655791694253E-3</v>
      </c>
      <c r="S36" s="57">
        <f t="shared" si="0"/>
        <v>1.9943210159247358E-2</v>
      </c>
      <c r="T36" s="58">
        <f t="shared" si="1"/>
        <v>4.0348496378976275E-4</v>
      </c>
      <c r="U36" s="58">
        <f>IF(I36&lt;Overview!$F$18,(1-Overview!$F$9)*'='!R36-'='!I36*'='!P36,0)</f>
        <v>2.2367328070957115E-4</v>
      </c>
      <c r="V36" s="54">
        <f>IF(I36&gt;=Overview!$F$18,(1-Overview!$F$9)*'='!R36-Overview!$F$18*'='!P36,0)</f>
        <v>0</v>
      </c>
      <c r="W36" s="2"/>
      <c r="X36" s="60">
        <f>F36^3*(1+G36*Overview!$F$38)</f>
        <v>3.4206226896899074E-5</v>
      </c>
      <c r="Y36" s="61">
        <f>F36^3*Overview!$F$42*(1+Overview!$F$38*G36)+J36*Overview!$F$39/Overview!$F$40</f>
        <v>3.0785604207209161E-6</v>
      </c>
      <c r="AD36" s="2"/>
    </row>
    <row r="37" spans="1:30">
      <c r="A37" s="34">
        <v>34</v>
      </c>
      <c r="B37">
        <v>18.709993478283302</v>
      </c>
      <c r="C37" s="113">
        <v>0.32074907018437954</v>
      </c>
      <c r="D37" s="125">
        <f>B37/(B37+Overview!$F$22)</f>
        <v>0.96393610328704193</v>
      </c>
      <c r="E37" s="118">
        <f>EXP(Overview!$F$21/Overview!$F$5-Overview!$F$21/('='!C37+273.15))</f>
        <v>0.36731364037902864</v>
      </c>
      <c r="F37" s="77">
        <f t="shared" si="2"/>
        <v>2.9610059840806415E-2</v>
      </c>
      <c r="G37" s="115">
        <f t="shared" si="3"/>
        <v>0.87322258454568091</v>
      </c>
      <c r="H37" s="112">
        <f>F37/Overview!$F$19</f>
        <v>4.3717790994841896E-2</v>
      </c>
      <c r="I37" s="149">
        <f t="shared" si="4"/>
        <v>5.4735142977309775E-3</v>
      </c>
      <c r="J37" s="80">
        <f>IF((A37-Overview!$F$43)/365=ROUND((A37-Overview!$F$43)/365,0),J36*0.05,J36+V36)</f>
        <v>0</v>
      </c>
      <c r="K37" s="70">
        <f>IF(I37&lt;Overview!$F$16,1,'='!F37/Overview!$F$26)</f>
        <v>1.281820772329282</v>
      </c>
      <c r="L37" s="71">
        <f>IF(I37&lt;Overview!$F$17,'='!F37/Overview!$F$26,Overview!$F$33)</f>
        <v>1.281820772329282</v>
      </c>
      <c r="M37" s="72">
        <f t="shared" si="5"/>
        <v>1.281820772329282</v>
      </c>
      <c r="N37" s="81">
        <f>MIN(1,Overview!$F$44*E37*(F37-Overview!$F$25)^2+0.2)</f>
        <v>1</v>
      </c>
      <c r="O37" s="48">
        <f>M37*E37*Overview!$F$8</f>
        <v>5.3297984775182664E-3</v>
      </c>
      <c r="P37" s="48">
        <f>E37*Overview!$F$6</f>
        <v>7.214039897044123E-4</v>
      </c>
      <c r="Q37" s="122">
        <f>O37*(G37/F37-(1+Overview!$F$35/'='!F37)/(Overview!$F$37*Overview!$F$33))/('='!G37+Overview!$F$36)</f>
        <v>4.2148504459784006E-2</v>
      </c>
      <c r="R37" s="128">
        <f>(O37/F37-Q37)*G37*Overview!$F$29*'='!F37^3</f>
        <v>2.8291187231189383E-3</v>
      </c>
      <c r="S37" s="57">
        <f t="shared" si="0"/>
        <v>1.6328395710019046E-2</v>
      </c>
      <c r="T37" s="58">
        <f t="shared" si="1"/>
        <v>4.1600657975156681E-4</v>
      </c>
      <c r="U37" s="58">
        <f>IF(I37&lt;Overview!$F$18,(1-Overview!$F$9)*'='!R37-'='!I37*'='!P37,0)</f>
        <v>2.3709230015764643E-4</v>
      </c>
      <c r="V37" s="54">
        <f>IF(I37&gt;=Overview!$F$18,(1-Overview!$F$9)*'='!R37-Overview!$F$18*'='!P37,0)</f>
        <v>0</v>
      </c>
      <c r="W37" s="2"/>
      <c r="X37" s="60">
        <f>F37^3*(1+G37*Overview!$F$38)</f>
        <v>3.5869875432882705E-5</v>
      </c>
      <c r="Y37" s="61">
        <f>F37^3*Overview!$F$42*(1+Overview!$F$38*G37)+J37*Overview!$F$39/Overview!$F$40</f>
        <v>3.2282887889594432E-6</v>
      </c>
      <c r="AD37" s="2"/>
    </row>
    <row r="38" spans="1:30">
      <c r="A38" s="34">
        <v>35</v>
      </c>
      <c r="B38">
        <v>18.6799934789539</v>
      </c>
      <c r="C38" s="113">
        <v>0.31461114615573021</v>
      </c>
      <c r="D38" s="125">
        <f>B38/(B38+Overview!$F$22)</f>
        <v>0.96388027680400523</v>
      </c>
      <c r="E38" s="118">
        <f>EXP(Overview!$F$21/Overview!$F$5-Overview!$F$21/('='!C38+273.15))</f>
        <v>0.36719066051673199</v>
      </c>
      <c r="F38" s="77">
        <f t="shared" si="2"/>
        <v>3.0026066420557981E-2</v>
      </c>
      <c r="G38" s="115">
        <f t="shared" si="3"/>
        <v>0.88955098025570001</v>
      </c>
      <c r="H38" s="112">
        <f>F38/Overview!$F$19</f>
        <v>4.433200416441456E-2</v>
      </c>
      <c r="I38" s="149">
        <f t="shared" si="4"/>
        <v>5.710606597888624E-3</v>
      </c>
      <c r="J38" s="80">
        <f>IF((A38-Overview!$F$43)/365=ROUND((A38-Overview!$F$43)/365,0),J37*0.05,J37+V37)</f>
        <v>0</v>
      </c>
      <c r="K38" s="70">
        <f>IF(I38&lt;Overview!$F$16,1,'='!F38/Overview!$F$26)</f>
        <v>1.2998297151756701</v>
      </c>
      <c r="L38" s="71">
        <f>IF(I38&lt;Overview!$F$17,'='!F38/Overview!$F$26,Overview!$F$33)</f>
        <v>1.2998297151756701</v>
      </c>
      <c r="M38" s="72">
        <f t="shared" si="5"/>
        <v>1.2998297151756701</v>
      </c>
      <c r="N38" s="81">
        <f>MIN(1,Overview!$F$44*E38*(F38-Overview!$F$25)^2+0.2)</f>
        <v>1</v>
      </c>
      <c r="O38" s="48">
        <f>M38*E38*Overview!$F$8</f>
        <v>5.4028699545568114E-3</v>
      </c>
      <c r="P38" s="48">
        <f>E38*Overview!$F$6</f>
        <v>7.211624572548616E-4</v>
      </c>
      <c r="Q38" s="122">
        <f>O38*(G38/F38-(1+Overview!$F$35/'='!F38)/(Overview!$F$37*Overview!$F$33))/('='!G38+Overview!$F$36)</f>
        <v>4.2735192966371446E-2</v>
      </c>
      <c r="R38" s="128">
        <f>(O38/F38-Q38)*G38*Overview!$F$29*'='!F38^3</f>
        <v>2.9911040606280209E-3</v>
      </c>
      <c r="S38" s="57">
        <f t="shared" si="0"/>
        <v>1.3374763028873589E-2</v>
      </c>
      <c r="T38" s="58">
        <f t="shared" si="1"/>
        <v>4.2772324750121041E-4</v>
      </c>
      <c r="U38" s="58">
        <f>IF(I38&lt;Overview!$F$18,(1-Overview!$F$9)*'='!R38-'='!I38*'='!P38,0)</f>
        <v>2.5072379087895836E-4</v>
      </c>
      <c r="V38" s="54">
        <f>IF(I38&gt;=Overview!$F$18,(1-Overview!$F$9)*'='!R38-Overview!$F$18*'='!P38,0)</f>
        <v>0</v>
      </c>
      <c r="W38" s="2"/>
      <c r="X38" s="60">
        <f>F38^3*(1+G38*Overview!$F$38)</f>
        <v>3.7596287469782039E-5</v>
      </c>
      <c r="Y38" s="61">
        <f>F38^3*Overview!$F$42*(1+Overview!$F$38*G38)+J38*Overview!$F$39/Overview!$F$40</f>
        <v>3.3836658722803833E-6</v>
      </c>
      <c r="AD38" s="2"/>
    </row>
    <row r="39" spans="1:30">
      <c r="A39" s="34">
        <v>36</v>
      </c>
      <c r="B39">
        <v>18.689993478730301</v>
      </c>
      <c r="C39" s="113">
        <v>0.32166420663810669</v>
      </c>
      <c r="D39" s="125">
        <f>B39/(B39+Overview!$F$22)</f>
        <v>0.96389890482594243</v>
      </c>
      <c r="E39" s="118">
        <f>EXP(Overview!$F$21/Overview!$F$5-Overview!$F$21/('='!C39+273.15))</f>
        <v>0.36733197917008642</v>
      </c>
      <c r="F39" s="77">
        <f t="shared" si="2"/>
        <v>3.0453789668059193E-2</v>
      </c>
      <c r="G39" s="115">
        <f t="shared" si="3"/>
        <v>0.90292574328457365</v>
      </c>
      <c r="H39" s="112">
        <f>F39/Overview!$F$19</f>
        <v>4.496351641526531E-2</v>
      </c>
      <c r="I39" s="149">
        <f t="shared" si="4"/>
        <v>5.9613303887675823E-3</v>
      </c>
      <c r="J39" s="80">
        <f>IF((A39-Overview!$F$43)/365=ROUND((A39-Overview!$F$43)/365,0),J38*0.05,J38+V38)</f>
        <v>0</v>
      </c>
      <c r="K39" s="70">
        <f>IF(I39&lt;Overview!$F$16,1,'='!F39/Overview!$F$26)</f>
        <v>1.3183458730761557</v>
      </c>
      <c r="L39" s="71">
        <f>IF(I39&lt;Overview!$F$17,'='!F39/Overview!$F$26,Overview!$F$33)</f>
        <v>1.3183458730761557</v>
      </c>
      <c r="M39" s="72">
        <f t="shared" si="5"/>
        <v>1.3183458730761557</v>
      </c>
      <c r="N39" s="81">
        <f>MIN(1,Overview!$F$44*E39*(F39-Overview!$F$25)^2+0.2)</f>
        <v>1</v>
      </c>
      <c r="O39" s="48">
        <f>M39*E39*Overview!$F$8</f>
        <v>5.4819431782776682E-3</v>
      </c>
      <c r="P39" s="48">
        <f>E39*Overview!$F$6</f>
        <v>7.2144000709004974E-4</v>
      </c>
      <c r="Q39" s="122">
        <f>O39*(G39/F39-(1+Overview!$F$35/'='!F39)/(Overview!$F$37*Overview!$F$33))/('='!G39+Overview!$F$36)</f>
        <v>4.3239389619425264E-2</v>
      </c>
      <c r="R39" s="128">
        <f>(O39/F39-Q39)*G39*Overview!$F$29*'='!F39^3</f>
        <v>3.1576391685906413E-3</v>
      </c>
      <c r="S39" s="57">
        <f t="shared" si="0"/>
        <v>1.0975691715645533E-2</v>
      </c>
      <c r="T39" s="58">
        <f t="shared" si="1"/>
        <v>4.3893442561507967E-4</v>
      </c>
      <c r="U39" s="58">
        <f>IF(I39&lt;Overview!$F$18,(1-Overview!$F$9)*'='!R39-'='!I39*'='!P39,0)</f>
        <v>2.6473011492598422E-4</v>
      </c>
      <c r="V39" s="54">
        <f>IF(I39&gt;=Overview!$F$18,(1-Overview!$F$9)*'='!R39-Overview!$F$18*'='!P39,0)</f>
        <v>0</v>
      </c>
      <c r="W39" s="2"/>
      <c r="X39" s="60">
        <f>F39^3*(1+G39*Overview!$F$38)</f>
        <v>3.9391088579379538E-5</v>
      </c>
      <c r="Y39" s="61">
        <f>F39^3*Overview!$F$42*(1+Overview!$F$38*G39)+J39*Overview!$F$39/Overview!$F$40</f>
        <v>3.5451979721441589E-6</v>
      </c>
      <c r="AD39" s="2"/>
    </row>
    <row r="40" spans="1:30">
      <c r="A40" s="34">
        <v>37</v>
      </c>
      <c r="B40">
        <v>18.519993482530101</v>
      </c>
      <c r="C40" s="113">
        <v>0.3406880211816451</v>
      </c>
      <c r="D40" s="125">
        <f>B40/(B40+Overview!$F$22)</f>
        <v>0.96357959222846457</v>
      </c>
      <c r="E40" s="118">
        <f>EXP(Overview!$F$21/Overview!$F$5-Overview!$F$21/('='!C40+273.15))</f>
        <v>0.36771338471041393</v>
      </c>
      <c r="F40" s="77">
        <f t="shared" si="2"/>
        <v>3.0892724093674273E-2</v>
      </c>
      <c r="G40" s="115">
        <f t="shared" si="3"/>
        <v>0.91390143500021914</v>
      </c>
      <c r="H40" s="112">
        <f>F40/Overview!$F$19</f>
        <v>4.561158141691167E-2</v>
      </c>
      <c r="I40" s="149">
        <f t="shared" si="4"/>
        <v>6.2260605036935663E-3</v>
      </c>
      <c r="J40" s="80">
        <f>IF((A40-Overview!$F$43)/365=ROUND((A40-Overview!$F$43)/365,0),J39*0.05,J39+V39)</f>
        <v>0</v>
      </c>
      <c r="K40" s="70">
        <f>IF(I40&lt;Overview!$F$16,1,'='!F40/Overview!$F$26)</f>
        <v>1.3373473633625228</v>
      </c>
      <c r="L40" s="71">
        <f>IF(I40&lt;Overview!$F$17,'='!F40/Overview!$F$26,Overview!$F$33)</f>
        <v>1.3373473633625228</v>
      </c>
      <c r="M40" s="72">
        <f t="shared" si="5"/>
        <v>1.3373473633625228</v>
      </c>
      <c r="N40" s="81">
        <f>MIN(1,Overview!$F$44*E40*(F40-Overview!$F$25)^2+0.2)</f>
        <v>1</v>
      </c>
      <c r="O40" s="48">
        <f>M40*E40*Overview!$F$8</f>
        <v>5.5667291488363775E-3</v>
      </c>
      <c r="P40" s="48">
        <f>E40*Overview!$F$6</f>
        <v>7.2218908757125302E-4</v>
      </c>
      <c r="Q40" s="122">
        <f>O40*(G40/F40-(1+Overview!$F$35/'='!F40)/(Overview!$F$37*Overview!$F$33))/('='!G40+Overview!$F$36)</f>
        <v>4.3681702842750095E-2</v>
      </c>
      <c r="R40" s="128">
        <f>(O40/F40-Q40)*G40*Overview!$F$29*'='!F40^3</f>
        <v>3.329987731919495E-3</v>
      </c>
      <c r="S40" s="57">
        <f t="shared" si="0"/>
        <v>8.9517792300995852E-3</v>
      </c>
      <c r="T40" s="58">
        <f t="shared" si="1"/>
        <v>4.498155979543153E-4</v>
      </c>
      <c r="U40" s="58">
        <f>IF(I40&lt;Overview!$F$18,(1-Overview!$F$9)*'='!R40-'='!I40*'='!P40,0)</f>
        <v>2.7921856180521527E-4</v>
      </c>
      <c r="V40" s="54">
        <f>IF(I40&gt;=Overview!$F$18,(1-Overview!$F$9)*'='!R40-Overview!$F$18*'='!P40,0)</f>
        <v>0</v>
      </c>
      <c r="W40" s="2"/>
      <c r="X40" s="60">
        <f>F40^3*(1+G40*Overview!$F$38)</f>
        <v>4.1260448502712204E-5</v>
      </c>
      <c r="Y40" s="61">
        <f>F40^3*Overview!$F$42*(1+Overview!$F$38*G40)+J40*Overview!$F$39/Overview!$F$40</f>
        <v>3.7134403652440985E-6</v>
      </c>
      <c r="AD40" s="2"/>
    </row>
    <row r="41" spans="1:30">
      <c r="A41" s="34">
        <v>38</v>
      </c>
      <c r="B41">
        <v>18.469993483647698</v>
      </c>
      <c r="C41" s="113">
        <v>0.35336405075542499</v>
      </c>
      <c r="D41" s="125">
        <f>B41/(B41+Overview!$F$22)</f>
        <v>0.9634845989594566</v>
      </c>
      <c r="E41" s="118">
        <f>EXP(Overview!$F$21/Overview!$F$5-Overview!$F$21/('='!C41+273.15))</f>
        <v>0.36796771481876989</v>
      </c>
      <c r="F41" s="77">
        <f t="shared" si="2"/>
        <v>3.134253969162859E-2</v>
      </c>
      <c r="G41" s="115">
        <f t="shared" si="3"/>
        <v>0.92285321423031874</v>
      </c>
      <c r="H41" s="112">
        <f>F41/Overview!$F$19</f>
        <v>4.6275711932125485E-2</v>
      </c>
      <c r="I41" s="149">
        <f t="shared" si="4"/>
        <v>6.5052790654987818E-3</v>
      </c>
      <c r="J41" s="80">
        <f>IF((A41-Overview!$F$43)/365=ROUND((A41-Overview!$F$43)/365,0),J40*0.05,J40+V40)</f>
        <v>0</v>
      </c>
      <c r="K41" s="70">
        <f>IF(I41&lt;Overview!$F$16,1,'='!F41/Overview!$F$26)</f>
        <v>1.3568199000705019</v>
      </c>
      <c r="L41" s="71">
        <f>IF(I41&lt;Overview!$F$17,'='!F41/Overview!$F$26,Overview!$F$33)</f>
        <v>1.3568199000705019</v>
      </c>
      <c r="M41" s="72">
        <f t="shared" si="5"/>
        <v>1.3568199000705019</v>
      </c>
      <c r="N41" s="81">
        <f>MIN(1,Overview!$F$44*E41*(F41-Overview!$F$25)^2+0.2)</f>
        <v>1</v>
      </c>
      <c r="O41" s="48">
        <f>M41*E41*Overview!$F$8</f>
        <v>5.6516901923211816E-3</v>
      </c>
      <c r="P41" s="48">
        <f>E41*Overview!$F$6</f>
        <v>7.2268859190406404E-4</v>
      </c>
      <c r="Q41" s="122">
        <f>O41*(G41/F41-(1+Overview!$F$35/'='!F41)/(Overview!$F$37*Overview!$F$33))/('='!G41+Overview!$F$36)</f>
        <v>4.4033868866164609E-2</v>
      </c>
      <c r="R41" s="128">
        <f>(O41/F41-Q41)*G41*Overview!$F$29*'='!F41^3</f>
        <v>3.5057858116908994E-3</v>
      </c>
      <c r="S41" s="57">
        <f t="shared" si="0"/>
        <v>7.3266557475376339E-3</v>
      </c>
      <c r="T41" s="58">
        <f t="shared" si="1"/>
        <v>4.600444275712442E-4</v>
      </c>
      <c r="U41" s="58">
        <f>IF(I41&lt;Overview!$F$18,(1-Overview!$F$9)*'='!R41-'='!I41*'='!P41,0)</f>
        <v>2.9399166018827651E-4</v>
      </c>
      <c r="V41" s="54">
        <f>IF(I41&gt;=Overview!$F$18,(1-Overview!$F$9)*'='!R41-Overview!$F$18*'='!P41,0)</f>
        <v>0</v>
      </c>
      <c r="W41" s="2"/>
      <c r="X41" s="60">
        <f>F41^3*(1+G41*Overview!$F$38)</f>
        <v>4.3209622050652327E-5</v>
      </c>
      <c r="Y41" s="61">
        <f>F41^3*Overview!$F$42*(1+Overview!$F$38*G41)+J41*Overview!$F$39/Overview!$F$40</f>
        <v>3.8888659845587093E-6</v>
      </c>
      <c r="AD41" s="2"/>
    </row>
    <row r="42" spans="1:30">
      <c r="A42" s="34">
        <v>39</v>
      </c>
      <c r="B42">
        <v>18.399993485212399</v>
      </c>
      <c r="C42" s="113">
        <v>0.35781694222517624</v>
      </c>
      <c r="D42" s="125">
        <f>B42/(B42+Overview!$F$22)</f>
        <v>0.96335077283968951</v>
      </c>
      <c r="E42" s="118">
        <f>EXP(Overview!$F$21/Overview!$F$5-Overview!$F$21/('='!C42+273.15))</f>
        <v>0.36805709316457025</v>
      </c>
      <c r="F42" s="77">
        <f t="shared" si="2"/>
        <v>3.1802584119199832E-2</v>
      </c>
      <c r="G42" s="115">
        <f t="shared" si="3"/>
        <v>0.9301798699778564</v>
      </c>
      <c r="H42" s="112">
        <f>F42/Overview!$F$19</f>
        <v>4.6954944809094686E-2</v>
      </c>
      <c r="I42" s="149">
        <f t="shared" si="4"/>
        <v>6.7992707256870587E-3</v>
      </c>
      <c r="J42" s="80">
        <f>IF((A42-Overview!$F$43)/365=ROUND((A42-Overview!$F$43)/365,0),J41*0.05,J41+V41)</f>
        <v>0</v>
      </c>
      <c r="K42" s="70">
        <f>IF(I42&lt;Overview!$F$16,1,'='!F42/Overview!$F$26)</f>
        <v>1.3767352432554041</v>
      </c>
      <c r="L42" s="71">
        <f>IF(I42&lt;Overview!$F$17,'='!F42/Overview!$F$26,Overview!$F$33)</f>
        <v>1.3767352432554041</v>
      </c>
      <c r="M42" s="72">
        <f t="shared" si="5"/>
        <v>1.3767352432554041</v>
      </c>
      <c r="N42" s="81">
        <f>MIN(1,Overview!$F$44*E42*(F42-Overview!$F$25)^2+0.2)</f>
        <v>1</v>
      </c>
      <c r="O42" s="48">
        <f>M42*E42*Overview!$F$8</f>
        <v>5.7360383835285541E-3</v>
      </c>
      <c r="P42" s="48">
        <f>E42*Overview!$F$6</f>
        <v>7.2286413097521595E-4</v>
      </c>
      <c r="Q42" s="122">
        <f>O42*(G42/F42-(1+Overview!$F$35/'='!F42)/(Overview!$F$37*Overview!$F$33))/('='!G42+Overview!$F$36)</f>
        <v>4.4306310516771356E-2</v>
      </c>
      <c r="R42" s="128">
        <f>(O42/F42-Q42)*G42*Overview!$F$29*'='!F42^3</f>
        <v>3.6853195534544817E-3</v>
      </c>
      <c r="S42" s="57">
        <f t="shared" si="0"/>
        <v>5.9828337005137415E-3</v>
      </c>
      <c r="T42" s="58">
        <f t="shared" si="1"/>
        <v>4.6968505574033641E-4</v>
      </c>
      <c r="U42" s="58">
        <f>IF(I42&lt;Overview!$F$18,(1-Overview!$F$9)*'='!R42-'='!I42*'='!P42,0)</f>
        <v>3.0907427702993301E-4</v>
      </c>
      <c r="V42" s="54">
        <f>IF(I42&gt;=Overview!$F$18,(1-Overview!$F$9)*'='!R42-Overview!$F$18*'='!P42,0)</f>
        <v>0</v>
      </c>
      <c r="W42" s="2"/>
      <c r="X42" s="60">
        <f>F42^3*(1+G42*Overview!$F$38)</f>
        <v>4.5243384146663529E-5</v>
      </c>
      <c r="Y42" s="61">
        <f>F42^3*Overview!$F$42*(1+Overview!$F$38*G42)+J42*Overview!$F$39/Overview!$F$40</f>
        <v>4.071904573199718E-6</v>
      </c>
      <c r="AD42" s="2"/>
    </row>
    <row r="43" spans="1:30">
      <c r="A43" s="34">
        <v>40</v>
      </c>
      <c r="B43">
        <v>0.494527727365494</v>
      </c>
      <c r="C43">
        <v>19.589993458613801</v>
      </c>
      <c r="D43" s="125">
        <f>B43/(B43+Overview!$F$22)</f>
        <v>0.41399434775462651</v>
      </c>
      <c r="E43" s="118">
        <f>EXP(Overview!$F$21/Overview!$F$5-Overview!$F$21/('='!C43+273.15))</f>
        <v>0.98069574644899682</v>
      </c>
      <c r="F43" s="77">
        <f t="shared" si="2"/>
        <v>3.2272269174940166E-2</v>
      </c>
      <c r="G43" s="115">
        <f t="shared" si="3"/>
        <v>0.93616270367837018</v>
      </c>
      <c r="H43" s="112">
        <f>F43/Overview!$F$19</f>
        <v>4.7648411597431217E-2</v>
      </c>
      <c r="I43" s="149">
        <f t="shared" si="4"/>
        <v>7.1083450027169919E-3</v>
      </c>
      <c r="J43" s="80">
        <f>IF((A43-Overview!$F$43)/365=ROUND((A43-Overview!$F$43)/365,0),J42*0.05,J42+V42)</f>
        <v>0</v>
      </c>
      <c r="K43" s="70">
        <f>IF(I43&lt;Overview!$F$16,1,'='!F43/Overview!$F$26)</f>
        <v>1.3970679296510895</v>
      </c>
      <c r="L43" s="71">
        <f>IF(I43&lt;Overview!$F$17,'='!F43/Overview!$F$26,Overview!$F$33)</f>
        <v>1.3970679296510895</v>
      </c>
      <c r="M43" s="72">
        <f t="shared" si="5"/>
        <v>1.3970679296510895</v>
      </c>
      <c r="N43" s="81">
        <f>MIN(1,Overview!$F$44*E43*(F43-Overview!$F$25)^2+0.2)</f>
        <v>1</v>
      </c>
      <c r="O43" s="48">
        <f>M43*E43*Overview!$F$8</f>
        <v>1.5509515881555349E-2</v>
      </c>
      <c r="P43" s="48">
        <f>E43*Overview!$F$6</f>
        <v>1.9260864460258298E-3</v>
      </c>
      <c r="Q43" s="122">
        <f>O43*(G43/F43-(1+Overview!$F$35/'='!F43)/(Overview!$F$37*Overview!$F$33))/('='!G43+Overview!$F$36)</f>
        <v>0.11862071840703167</v>
      </c>
      <c r="R43" s="128">
        <f>(O43/F43-Q43)*G43*Overview!$F$29*'='!F43^3</f>
        <v>1.0311023814521425E-2</v>
      </c>
      <c r="S43" s="57">
        <f t="shared" si="0"/>
        <v>-0.25094542826054511</v>
      </c>
      <c r="T43" s="58">
        <f t="shared" si="1"/>
        <v>1.2760532513855019E-3</v>
      </c>
      <c r="U43" s="58">
        <f>IF(I43&lt;Overview!$F$18,(1-Overview!$F$9)*'='!R43-'='!I43*'='!P43,0)</f>
        <v>8.6480794203381726E-4</v>
      </c>
      <c r="V43" s="54">
        <f>IF(I43&gt;=Overview!$F$18,(1-Overview!$F$9)*'='!R43-Overview!$F$18*'='!P43,0)</f>
        <v>0</v>
      </c>
      <c r="W43" s="2"/>
      <c r="X43" s="60">
        <f>F43^3*(1+G43*Overview!$F$38)</f>
        <v>4.7365601796529958E-5</v>
      </c>
      <c r="Y43" s="61">
        <f>F43^3*Overview!$F$42*(1+Overview!$F$38*G43)+J43*Overview!$F$39/Overview!$F$40</f>
        <v>4.2629041616876955E-6</v>
      </c>
      <c r="AD43" s="2"/>
    </row>
    <row r="44" spans="1:30">
      <c r="A44" s="34">
        <v>41</v>
      </c>
      <c r="B44">
        <v>0.45140188932418801</v>
      </c>
      <c r="C44">
        <v>19.699993456155099</v>
      </c>
      <c r="D44" s="125">
        <f>B44/(B44+Overview!$F$22)</f>
        <v>0.39204546519298927</v>
      </c>
      <c r="E44" s="118">
        <f>EXP(Overview!$F$21/Overview!$F$5-Overview!$F$21/('='!C44+273.15))</f>
        <v>0.98584325572267151</v>
      </c>
      <c r="F44" s="77">
        <f t="shared" si="2"/>
        <v>3.3548322426325668E-2</v>
      </c>
      <c r="G44" s="115">
        <f t="shared" si="3"/>
        <v>0.68521727541782507</v>
      </c>
      <c r="H44" s="112">
        <f>F44/Overview!$F$19</f>
        <v>4.9532441202311629E-2</v>
      </c>
      <c r="I44" s="149">
        <f t="shared" si="4"/>
        <v>7.9731529447508095E-3</v>
      </c>
      <c r="J44" s="80">
        <f>IF((A44-Overview!$F$43)/365=ROUND((A44-Overview!$F$43)/365,0),J43*0.05,J43+V43)</f>
        <v>0</v>
      </c>
      <c r="K44" s="70">
        <f>IF(I44&lt;Overview!$F$16,1,'='!F44/Overview!$F$26)</f>
        <v>1.4523083301439683</v>
      </c>
      <c r="L44" s="71">
        <f>IF(I44&lt;Overview!$F$17,'='!F44/Overview!$F$26,Overview!$F$33)</f>
        <v>1.4523083301439683</v>
      </c>
      <c r="M44" s="72">
        <f t="shared" si="5"/>
        <v>1.4523083301439683</v>
      </c>
      <c r="N44" s="81">
        <f>MIN(1,Overview!$F$44*E44*(F44-Overview!$F$25)^2+0.2)</f>
        <v>1</v>
      </c>
      <c r="O44" s="48">
        <f>M44*E44*Overview!$F$8</f>
        <v>1.620739157672588E-2</v>
      </c>
      <c r="P44" s="48">
        <f>E44*Overview!$F$6</f>
        <v>1.9361961542393269E-3</v>
      </c>
      <c r="Q44" s="122">
        <f>O44*(G44/F44-(1+Overview!$F$35/'='!F44)/(Overview!$F$37*Overview!$F$33))/('='!G44+Overview!$F$36)</f>
        <v>9.3287052577058729E-2</v>
      </c>
      <c r="R44" s="128">
        <f>(O44/F44-Q44)*G44*Overview!$F$29*'='!F44^3</f>
        <v>9.1306504095340114E-3</v>
      </c>
      <c r="S44" s="57">
        <f t="shared" si="0"/>
        <v>-0.14163302317146262</v>
      </c>
      <c r="T44" s="58">
        <f t="shared" si="1"/>
        <v>1.0432080393522538E-3</v>
      </c>
      <c r="U44" s="58">
        <f>IF(I44&lt;Overview!$F$18,(1-Overview!$F$9)*'='!R44-'='!I44*'='!P44,0)</f>
        <v>7.6249382682350977E-4</v>
      </c>
      <c r="V44" s="54">
        <f>IF(I44&gt;=Overview!$F$18,(1-Overview!$F$9)*'='!R44-Overview!$F$18*'='!P44,0)</f>
        <v>0</v>
      </c>
      <c r="W44" s="2"/>
      <c r="X44" s="60">
        <f>F44^3*(1+G44*Overview!$F$38)</f>
        <v>4.9067492286114525E-5</v>
      </c>
      <c r="Y44" s="61">
        <f>F44^3*Overview!$F$42*(1+Overview!$F$38*G44)+J44*Overview!$F$39/Overview!$F$40</f>
        <v>4.4160743057503071E-6</v>
      </c>
      <c r="AD44" s="2"/>
    </row>
    <row r="45" spans="1:30">
      <c r="A45" s="34">
        <v>42</v>
      </c>
      <c r="B45">
        <v>0.25558722019195601</v>
      </c>
      <c r="C45">
        <v>18.9199934735894</v>
      </c>
      <c r="D45" s="125">
        <f>B45/(B45+Overview!$F$22)</f>
        <v>0.26746613474028491</v>
      </c>
      <c r="E45" s="118">
        <f>EXP(Overview!$F$21/Overview!$F$5-Overview!$F$21/('='!C45+273.15))</f>
        <v>0.949837149582205</v>
      </c>
      <c r="F45" s="77">
        <f t="shared" si="2"/>
        <v>3.4591530465677922E-2</v>
      </c>
      <c r="G45" s="115">
        <f t="shared" si="3"/>
        <v>0.54358425224636242</v>
      </c>
      <c r="H45" s="112">
        <f>F45/Overview!$F$19</f>
        <v>5.1072686351215001E-2</v>
      </c>
      <c r="I45" s="149">
        <f t="shared" si="4"/>
        <v>8.7356467715743197E-3</v>
      </c>
      <c r="J45" s="80">
        <f>IF((A45-Overview!$F$43)/365=ROUND((A45-Overview!$F$43)/365,0),J44*0.05,J44+V44)</f>
        <v>0</v>
      </c>
      <c r="K45" s="70">
        <f>IF(I45&lt;Overview!$F$16,1,'='!F45/Overview!$F$26)</f>
        <v>1.4974688513280487</v>
      </c>
      <c r="L45" s="71">
        <f>IF(I45&lt;Overview!$F$17,'='!F45/Overview!$F$26,Overview!$F$33)</f>
        <v>1.4974688513280487</v>
      </c>
      <c r="M45" s="72">
        <f t="shared" si="5"/>
        <v>1.4974688513280487</v>
      </c>
      <c r="N45" s="81">
        <f>MIN(1,Overview!$F$44*E45*(F45-Overview!$F$25)^2+0.2)</f>
        <v>1</v>
      </c>
      <c r="O45" s="48">
        <f>M45*E45*Overview!$F$8</f>
        <v>1.6101019493176039E-2</v>
      </c>
      <c r="P45" s="48">
        <f>E45*Overview!$F$6</f>
        <v>1.8654801617794506E-3</v>
      </c>
      <c r="Q45" s="122">
        <f>O45*(G45/F45-(1+Overview!$F$35/'='!F45)/(Overview!$F$37*Overview!$F$33))/('='!G45+Overview!$F$36)</f>
        <v>7.4118947880229921E-2</v>
      </c>
      <c r="R45" s="128">
        <f>(O45/F45-Q45)*G45*Overview!$F$29*'='!F45^3</f>
        <v>7.971338612940802E-3</v>
      </c>
      <c r="S45" s="57">
        <f t="shared" si="0"/>
        <v>-0.12852230394360778</v>
      </c>
      <c r="T45" s="58">
        <f t="shared" si="1"/>
        <v>8.5462928122765573E-4</v>
      </c>
      <c r="U45" s="58">
        <f>IF(I45&lt;Overview!$F$18,(1-Overview!$F$9)*'='!R45-'='!I45*'='!P45,0)</f>
        <v>6.6286187406987219E-4</v>
      </c>
      <c r="V45" s="54">
        <f>IF(I45&gt;=Overview!$F$18,(1-Overview!$F$9)*'='!R45-Overview!$F$18*'='!P45,0)</f>
        <v>0</v>
      </c>
      <c r="W45" s="2"/>
      <c r="X45" s="60">
        <f>F45^3*(1+G45*Overview!$F$38)</f>
        <v>5.1226160431513547E-5</v>
      </c>
      <c r="Y45" s="61">
        <f>F45^3*Overview!$F$42*(1+Overview!$F$38*G45)+J45*Overview!$F$39/Overview!$F$40</f>
        <v>4.6103544388362198E-6</v>
      </c>
      <c r="AD45" s="2"/>
    </row>
    <row r="46" spans="1:30">
      <c r="A46" s="34">
        <v>43</v>
      </c>
      <c r="B46">
        <v>0.23191657662391699</v>
      </c>
      <c r="C46">
        <v>18.939993473142401</v>
      </c>
      <c r="D46" s="125">
        <f>B46/(B46+Overview!$F$22)</f>
        <v>0.24885980402246771</v>
      </c>
      <c r="E46" s="118">
        <f>EXP(Overview!$F$21/Overview!$F$5-Overview!$F$21/('='!C46+273.15))</f>
        <v>0.95074610670917126</v>
      </c>
      <c r="F46" s="77">
        <f t="shared" si="2"/>
        <v>3.5446159746905577E-2</v>
      </c>
      <c r="G46" s="115">
        <f t="shared" si="3"/>
        <v>0.41506194830275467</v>
      </c>
      <c r="H46" s="112">
        <f>F46/Overview!$F$19</f>
        <v>5.2334504277138011E-2</v>
      </c>
      <c r="I46" s="149">
        <f t="shared" si="4"/>
        <v>9.3985086456441925E-3</v>
      </c>
      <c r="J46" s="80">
        <f>IF((A46-Overview!$F$43)/365=ROUND((A46-Overview!$F$43)/365,0),J45*0.05,J45+V45)</f>
        <v>0</v>
      </c>
      <c r="K46" s="70">
        <f>IF(I46&lt;Overview!$F$16,1,'='!F46/Overview!$F$26)</f>
        <v>1.5344657899093324</v>
      </c>
      <c r="L46" s="71">
        <f>IF(I46&lt;Overview!$F$17,'='!F46/Overview!$F$26,Overview!$F$33)</f>
        <v>1.5344657899093324</v>
      </c>
      <c r="M46" s="72">
        <f t="shared" si="5"/>
        <v>1.5344657899093324</v>
      </c>
      <c r="N46" s="81">
        <f>MIN(1,Overview!$F$44*E46*(F46-Overview!$F$25)^2+0.2)</f>
        <v>1</v>
      </c>
      <c r="O46" s="48">
        <f>M46*E46*Overview!$F$8</f>
        <v>1.6514605092184928E-2</v>
      </c>
      <c r="P46" s="48">
        <f>E46*Overview!$F$6</f>
        <v>1.8672653535768125E-3</v>
      </c>
      <c r="Q46" s="122">
        <f>O46*(G46/F46-(1+Overview!$F$35/'='!F46)/(Overview!$F$37*Overview!$F$33))/('='!G46+Overview!$F$36)</f>
        <v>5.8686749467020315E-2</v>
      </c>
      <c r="R46" s="128">
        <f>(O46/F46-Q46)*G46*Overview!$F$29*'='!F46^3</f>
        <v>6.8147162247708254E-3</v>
      </c>
      <c r="S46" s="57">
        <f t="shared" si="0"/>
        <v>-7.7434700905868847E-2</v>
      </c>
      <c r="T46" s="58">
        <f t="shared" si="1"/>
        <v>6.934066322115427E-4</v>
      </c>
      <c r="U46" s="58">
        <f>IF(I46&lt;Overview!$F$18,(1-Overview!$F$9)*'='!R46-'='!I46*'='!P46,0)</f>
        <v>5.6306431278117124E-4</v>
      </c>
      <c r="V46" s="54">
        <f>IF(I46&gt;=Overview!$F$18,(1-Overview!$F$9)*'='!R46-Overview!$F$18*'='!P46,0)</f>
        <v>0</v>
      </c>
      <c r="W46" s="2"/>
      <c r="X46" s="60">
        <f>F46^3*(1+G46*Overview!$F$38)</f>
        <v>5.2615627339279534E-5</v>
      </c>
      <c r="Y46" s="61">
        <f>F46^3*Overview!$F$42*(1+Overview!$F$38*G46)+J46*Overview!$F$39/Overview!$F$40</f>
        <v>4.7354064605351585E-6</v>
      </c>
      <c r="AD46" s="2"/>
    </row>
    <row r="47" spans="1:30">
      <c r="A47" s="34">
        <v>44</v>
      </c>
      <c r="B47">
        <v>0.219275787472725</v>
      </c>
      <c r="C47">
        <v>19.089993469789601</v>
      </c>
      <c r="D47" s="125">
        <f>B47/(B47+Overview!$F$22)</f>
        <v>0.23853101589410777</v>
      </c>
      <c r="E47" s="118">
        <f>EXP(Overview!$F$21/Overview!$F$5-Overview!$F$21/('='!C47+273.15))</f>
        <v>0.95758707266542054</v>
      </c>
      <c r="F47" s="77">
        <f t="shared" si="2"/>
        <v>3.6139566379117118E-2</v>
      </c>
      <c r="G47" s="115">
        <f t="shared" si="3"/>
        <v>0.33762724739688582</v>
      </c>
      <c r="H47" s="112">
        <f>F47/Overview!$F$19</f>
        <v>5.3358284924135711E-2</v>
      </c>
      <c r="I47" s="149">
        <f t="shared" si="4"/>
        <v>9.9615729584253635E-3</v>
      </c>
      <c r="J47" s="80">
        <f>IF((A47-Overview!$F$43)/365=ROUND((A47-Overview!$F$43)/365,0),J46*0.05,J46+V46)</f>
        <v>0</v>
      </c>
      <c r="K47" s="70">
        <f>IF(I47&lt;Overview!$F$16,1,'='!F47/Overview!$F$26)</f>
        <v>1.5644833930353732</v>
      </c>
      <c r="L47" s="71">
        <f>IF(I47&lt;Overview!$F$17,'='!F47/Overview!$F$26,Overview!$F$33)</f>
        <v>1.5644833930353732</v>
      </c>
      <c r="M47" s="72">
        <f t="shared" si="5"/>
        <v>1.5644833930353732</v>
      </c>
      <c r="N47" s="81">
        <f>MIN(1,Overview!$F$44*E47*(F47-Overview!$F$25)^2+0.2)</f>
        <v>1</v>
      </c>
      <c r="O47" s="48">
        <f>M47*E47*Overview!$F$8</f>
        <v>1.6958821101497015E-2</v>
      </c>
      <c r="P47" s="48">
        <f>E47*Overview!$F$6</f>
        <v>1.880701010714886E-3</v>
      </c>
      <c r="Q47" s="122">
        <f>O47*(G47/F47-(1+Overview!$F$35/'='!F47)/(Overview!$F$37*Overview!$F$33))/('='!G47+Overview!$F$36)</f>
        <v>4.9086595342928106E-2</v>
      </c>
      <c r="R47" s="128">
        <f>(O47/F47-Q47)*G47*Overview!$F$29*'='!F47^3</f>
        <v>6.0619469863235804E-3</v>
      </c>
      <c r="S47" s="57">
        <f t="shared" si="0"/>
        <v>-4.650181034986732E-2</v>
      </c>
      <c r="T47" s="58">
        <f t="shared" si="1"/>
        <v>5.9132275690687043E-4</v>
      </c>
      <c r="U47" s="58">
        <f>IF(I47&lt;Overview!$F$18,(1-Overview!$F$9)*'='!R47-'='!I47*'='!P47,0)</f>
        <v>4.9774314290354873E-4</v>
      </c>
      <c r="V47" s="54">
        <f>IF(I47&gt;=Overview!$F$18,(1-Overview!$F$9)*'='!R47-Overview!$F$18*'='!P47,0)</f>
        <v>0</v>
      </c>
      <c r="W47" s="2"/>
      <c r="X47" s="60">
        <f>F47^3*(1+G47*Overview!$F$38)</f>
        <v>5.4166639716470947E-5</v>
      </c>
      <c r="Y47" s="61">
        <f>F47^3*Overview!$F$42*(1+Overview!$F$38*G47)+J47*Overview!$F$39/Overview!$F$40</f>
        <v>4.8749975744823851E-6</v>
      </c>
      <c r="AD47" s="2"/>
    </row>
    <row r="48" spans="1:30">
      <c r="A48" s="34">
        <v>45</v>
      </c>
      <c r="B48">
        <v>0.231215715408325</v>
      </c>
      <c r="C48">
        <v>19.089993469789601</v>
      </c>
      <c r="D48" s="125">
        <f>B48/(B48+Overview!$F$22)</f>
        <v>0.24829447310920882</v>
      </c>
      <c r="E48" s="118">
        <f>EXP(Overview!$F$21/Overview!$F$5-Overview!$F$21/('='!C48+273.15))</f>
        <v>0.95758707266542054</v>
      </c>
      <c r="F48" s="77">
        <f t="shared" si="2"/>
        <v>3.6730889136023986E-2</v>
      </c>
      <c r="G48" s="147">
        <f t="shared" si="3"/>
        <v>0.29112543704701849</v>
      </c>
      <c r="H48" s="148">
        <f>F48/Overview!$F$19</f>
        <v>5.4231343770890277E-2</v>
      </c>
      <c r="I48" s="149">
        <f t="shared" si="4"/>
        <v>1.0459316101328912E-2</v>
      </c>
      <c r="J48" s="80">
        <f>IF((A48-Overview!$F$43)/365=ROUND((A48-Overview!$F$43)/365,0),J47*0.05,J47+V47)</f>
        <v>0</v>
      </c>
      <c r="K48" s="70">
        <f>IF(I48&lt;Overview!$F$16,1,'='!F48/Overview!$F$26)</f>
        <v>1.5900817807802592</v>
      </c>
      <c r="L48" s="71">
        <f>IF(I48&lt;Overview!$F$17,'='!F48/Overview!$F$26,Overview!$F$33)</f>
        <v>1.5900817807802592</v>
      </c>
      <c r="M48" s="72">
        <f t="shared" si="5"/>
        <v>1.5900817807802592</v>
      </c>
      <c r="N48" s="81">
        <f>MIN(1,Overview!$F$44*E48*(F48-Overview!$F$25)^2+0.2)</f>
        <v>1</v>
      </c>
      <c r="O48" s="48">
        <f>M48*E48*Overview!$F$8</f>
        <v>1.7236304697797779E-2</v>
      </c>
      <c r="P48" s="48">
        <f>E48*Overview!$F$6</f>
        <v>1.880701010714886E-3</v>
      </c>
      <c r="Q48" s="122">
        <f>O48*(G48/F48-(1+Overview!$F$35/'='!F48)/(Overview!$F$37*Overview!$F$33))/('='!G48+Overview!$F$36)</f>
        <v>4.2825235382281238E-2</v>
      </c>
      <c r="R48" s="128">
        <f>(O48/F48-Q48)*G48*Overview!$F$29*'='!F48^3</f>
        <v>5.5696046402867747E-3</v>
      </c>
      <c r="S48" s="57">
        <f t="shared" si="0"/>
        <v>-2.0098820428728372E-2</v>
      </c>
      <c r="T48" s="58">
        <f t="shared" si="1"/>
        <v>5.2433632435023463E-4</v>
      </c>
      <c r="U48" s="58">
        <f>IF(I48&lt;Overview!$F$18,(1-Overview!$F$9)*'='!R48-'='!I48*'='!P48,0)</f>
        <v>4.548594689892777E-4</v>
      </c>
      <c r="V48" s="54">
        <f>IF(I48&gt;=Overview!$F$18,(1-Overview!$F$9)*'='!R48-Overview!$F$18*'='!P48,0)</f>
        <v>0</v>
      </c>
      <c r="W48" s="2"/>
      <c r="X48" s="60">
        <f>F48^3*(1+G48*Overview!$F$38)</f>
        <v>5.586194637571562E-5</v>
      </c>
      <c r="Y48" s="61">
        <f>F48^3*Overview!$F$42*(1+Overview!$F$38*G48)+J48*Overview!$F$39/Overview!$F$40</f>
        <v>5.0275751738144056E-6</v>
      </c>
      <c r="AD48" s="2"/>
    </row>
    <row r="49" spans="1:30">
      <c r="A49" s="34">
        <v>46</v>
      </c>
      <c r="B49">
        <v>0.25128853321075401</v>
      </c>
      <c r="C49">
        <v>18.959993472695398</v>
      </c>
      <c r="D49" s="125">
        <f>B49/(B49+Overview!$F$22)</f>
        <v>0.26415595735461483</v>
      </c>
      <c r="E49" s="118">
        <f>EXP(Overview!$F$21/Overview!$F$5-Overview!$F$21/('='!C49+273.15))</f>
        <v>0.95165580902619318</v>
      </c>
      <c r="F49" s="77">
        <f t="shared" si="2"/>
        <v>3.7255225460374221E-2</v>
      </c>
      <c r="G49" s="115">
        <f t="shared" si="3"/>
        <v>0.27102661661829014</v>
      </c>
      <c r="H49" s="112">
        <f>F49/Overview!$F$19</f>
        <v>5.5005500458252206E-2</v>
      </c>
      <c r="I49" s="149">
        <f t="shared" si="4"/>
        <v>1.091417557031819E-2</v>
      </c>
      <c r="J49" s="80">
        <f>IF((A49-Overview!$F$43)/365=ROUND((A49-Overview!$F$43)/365,0),J48*0.05,J48+V48)</f>
        <v>0</v>
      </c>
      <c r="K49" s="70">
        <f>IF(I49&lt;Overview!$F$16,1,'='!F49/Overview!$F$26)</f>
        <v>1.6127803229599231</v>
      </c>
      <c r="L49" s="71">
        <f>IF(I49&lt;Overview!$F$17,'='!F49/Overview!$F$26,Overview!$F$33)</f>
        <v>1.6127803229599231</v>
      </c>
      <c r="M49" s="72">
        <f t="shared" si="5"/>
        <v>1.6127803229599231</v>
      </c>
      <c r="N49" s="81">
        <f>MIN(1,Overview!$F$44*E49*(F49-Overview!$F$25)^2+0.2)</f>
        <v>1</v>
      </c>
      <c r="O49" s="48">
        <f>M49*E49*Overview!$F$8</f>
        <v>1.7374069157476402E-2</v>
      </c>
      <c r="P49" s="48">
        <f>E49*Overview!$F$6</f>
        <v>1.8690520089274434E-3</v>
      </c>
      <c r="Q49" s="122">
        <f>O49*(G49/F49-(1+Overview!$F$35/'='!F49)/(Overview!$F$37*Overview!$F$33))/('='!G49+Overview!$F$36)</f>
        <v>3.9806562625745188E-2</v>
      </c>
      <c r="R49" s="128">
        <f>(O49/F49-Q49)*G49*Overview!$F$29*'='!F49^3</f>
        <v>5.411748057454327E-3</v>
      </c>
      <c r="S49" s="57">
        <f t="shared" si="0"/>
        <v>-3.2041494241262223E-3</v>
      </c>
      <c r="T49" s="58">
        <f t="shared" si="1"/>
        <v>4.9433415514154764E-4</v>
      </c>
      <c r="U49" s="58">
        <f>IF(I49&lt;Overview!$F$18,(1-Overview!$F$9)*'='!R49-'='!I49*'='!P49,0)</f>
        <v>4.4068177271961893E-4</v>
      </c>
      <c r="V49" s="54">
        <f>IF(I49&gt;=Overview!$F$18,(1-Overview!$F$9)*'='!R49-Overview!$F$18*'='!P49,0)</f>
        <v>0</v>
      </c>
      <c r="W49" s="2"/>
      <c r="X49" s="60">
        <f>F49^3*(1+G49*Overview!$F$38)</f>
        <v>5.7834280761408997E-5</v>
      </c>
      <c r="Y49" s="61">
        <f>F49^3*Overview!$F$42*(1+Overview!$F$38*G49)+J49*Overview!$F$39/Overview!$F$40</f>
        <v>5.2050852685268095E-6</v>
      </c>
      <c r="AD49" s="2"/>
    </row>
    <row r="50" spans="1:30">
      <c r="A50" s="34">
        <v>47</v>
      </c>
      <c r="B50">
        <v>0.28865665197372398</v>
      </c>
      <c r="C50">
        <v>18.899993474036499</v>
      </c>
      <c r="D50" s="125">
        <f>B50/(B50+Overview!$F$22)</f>
        <v>0.29196855288179036</v>
      </c>
      <c r="E50" s="118">
        <f>EXP(Overview!$F$21/Overview!$F$5-Overview!$F$21/('='!C50+273.15))</f>
        <v>0.94892893714532334</v>
      </c>
      <c r="F50" s="77">
        <f t="shared" si="2"/>
        <v>3.7749559615515765E-2</v>
      </c>
      <c r="G50" s="115">
        <f t="shared" si="3"/>
        <v>0.26782246719416392</v>
      </c>
      <c r="H50" s="112">
        <f>F50/Overview!$F$19</f>
        <v>5.5735360424502826E-2</v>
      </c>
      <c r="I50" s="149">
        <f t="shared" si="4"/>
        <v>1.1354857343037809E-2</v>
      </c>
      <c r="J50" s="80">
        <f>IF((A50-Overview!$F$43)/365=ROUND((A50-Overview!$F$43)/365,0),J49*0.05,J49+V49)</f>
        <v>0</v>
      </c>
      <c r="K50" s="70">
        <f>IF(I50&lt;Overview!$F$16,1,'='!F50/Overview!$F$26)</f>
        <v>1.6341800699357474</v>
      </c>
      <c r="L50" s="71">
        <f>IF(I50&lt;Overview!$F$17,'='!F50/Overview!$F$26,Overview!$F$33)</f>
        <v>1.6341800699357474</v>
      </c>
      <c r="M50" s="72">
        <f t="shared" si="5"/>
        <v>1.6341800699357474</v>
      </c>
      <c r="N50" s="81">
        <f>MIN(1,Overview!$F$44*E50*(F50-Overview!$F$25)^2+0.2)</f>
        <v>1</v>
      </c>
      <c r="O50" s="48">
        <f>M50*E50*Overview!$F$8</f>
        <v>1.755415896774801E-2</v>
      </c>
      <c r="P50" s="48">
        <f>E50*Overview!$F$6</f>
        <v>1.8636964325534152E-3</v>
      </c>
      <c r="Q50" s="122">
        <f>O50*(G50/F50-(1+Overview!$F$35/'='!F50)/(Overview!$F$37*Overview!$F$33))/('='!G50+Overview!$F$36)</f>
        <v>3.9241954980531589E-2</v>
      </c>
      <c r="R50" s="128">
        <f>(O50/F50-Q50)*G50*Overview!$F$29*'='!F50^3</f>
        <v>5.5534172659398402E-3</v>
      </c>
      <c r="S50" s="57">
        <f t="shared" si="0"/>
        <v>1.1228322420885766E-2</v>
      </c>
      <c r="T50" s="58">
        <f t="shared" si="1"/>
        <v>4.9378883965565435E-4</v>
      </c>
      <c r="U50" s="58">
        <f>IF(I50&lt;Overview!$F$18,(1-Overview!$F$9)*'='!R50-'='!I50*'='!P50,0)</f>
        <v>4.519891439357022E-4</v>
      </c>
      <c r="V50" s="54">
        <f>IF(I50&gt;=Overview!$F$18,(1-Overview!$F$9)*'='!R50-Overview!$F$18*'='!P50,0)</f>
        <v>0</v>
      </c>
      <c r="W50" s="2"/>
      <c r="X50" s="60">
        <f>F50^3*(1+G50*Overview!$F$38)</f>
        <v>6.0091804756011035E-5</v>
      </c>
      <c r="Y50" s="61">
        <f>F50^3*Overview!$F$42*(1+Overview!$F$38*G50)+J50*Overview!$F$39/Overview!$F$40</f>
        <v>5.408262428040993E-6</v>
      </c>
      <c r="AD50" s="2"/>
    </row>
    <row r="51" spans="1:30">
      <c r="A51" s="34">
        <v>48</v>
      </c>
      <c r="B51">
        <v>0.31752732396125799</v>
      </c>
      <c r="C51">
        <v>18.719993478059799</v>
      </c>
      <c r="D51" s="125">
        <f>B51/(B51+Overview!$F$22)</f>
        <v>0.31205778605051765</v>
      </c>
      <c r="E51" s="118">
        <f>EXP(Overview!$F$21/Overview!$F$5-Overview!$F$21/('='!C51+273.15))</f>
        <v>0.94078845389538723</v>
      </c>
      <c r="F51" s="77">
        <f t="shared" si="2"/>
        <v>3.8243348455171418E-2</v>
      </c>
      <c r="G51" s="115">
        <f t="shared" si="3"/>
        <v>0.2790507896150497</v>
      </c>
      <c r="H51" s="112">
        <f>F51/Overview!$F$19</f>
        <v>5.6464415259370168E-2</v>
      </c>
      <c r="I51" s="149">
        <f t="shared" si="4"/>
        <v>1.1806846486973511E-2</v>
      </c>
      <c r="J51" s="80">
        <f>IF((A51-Overview!$F$43)/365=ROUND((A51-Overview!$F$43)/365,0),J50*0.05,J50+V50)</f>
        <v>0</v>
      </c>
      <c r="K51" s="70">
        <f>IF(I51&lt;Overview!$F$16,1,'='!F51/Overview!$F$26)</f>
        <v>1.655556210180581</v>
      </c>
      <c r="L51" s="71">
        <f>IF(I51&lt;Overview!$F$17,'='!F51/Overview!$F$26,Overview!$F$33)</f>
        <v>1.655556210180581</v>
      </c>
      <c r="M51" s="72">
        <f t="shared" si="5"/>
        <v>1.655556210180581</v>
      </c>
      <c r="N51" s="81">
        <f>MIN(1,Overview!$F$44*E51*(F51-Overview!$F$25)^2+0.2)</f>
        <v>1</v>
      </c>
      <c r="O51" s="48">
        <f>M51*E51*Overview!$F$8</f>
        <v>1.7631218853979714E-2</v>
      </c>
      <c r="P51" s="48">
        <f>E51*Overview!$F$6</f>
        <v>1.8477085234505405E-3</v>
      </c>
      <c r="Q51" s="122">
        <f>O51*(G51/F51-(1+Overview!$F$35/'='!F51)/(Overview!$F$37*Overview!$F$33))/('='!G51+Overview!$F$36)</f>
        <v>4.0415357559763235E-2</v>
      </c>
      <c r="R51" s="128">
        <f>(O51/F51-Q51)*G51*Overview!$F$29*'='!F51^3</f>
        <v>5.9433394127158213E-3</v>
      </c>
      <c r="S51" s="57">
        <f t="shared" si="0"/>
        <v>1.5217118829132485E-2</v>
      </c>
      <c r="T51" s="58">
        <f t="shared" si="1"/>
        <v>5.152062006994572E-4</v>
      </c>
      <c r="U51" s="58">
        <f>IF(I51&lt;Overview!$F$18,(1-Overview!$F$9)*'='!R51-'='!I51*'='!P51,0)</f>
        <v>4.8455690707433527E-4</v>
      </c>
      <c r="V51" s="54">
        <f>IF(I51&gt;=Overview!$F$18,(1-Overview!$F$9)*'='!R51-Overview!$F$18*'='!P51,0)</f>
        <v>0</v>
      </c>
      <c r="W51" s="2"/>
      <c r="X51" s="60">
        <f>F51^3*(1+G51*Overview!$F$38)</f>
        <v>6.2755424577564842E-5</v>
      </c>
      <c r="Y51" s="61">
        <f>F51^3*Overview!$F$42*(1+Overview!$F$38*G51)+J51*Overview!$F$39/Overview!$F$40</f>
        <v>5.6479882119808359E-6</v>
      </c>
      <c r="AD51" s="2"/>
    </row>
    <row r="52" spans="1:30">
      <c r="A52" s="34">
        <v>49</v>
      </c>
      <c r="B52">
        <v>0.23521399497985801</v>
      </c>
      <c r="C52" s="90">
        <v>19.779993454366899</v>
      </c>
      <c r="D52" s="125">
        <f>B52/(B52+Overview!$F$22)</f>
        <v>0.25150820693709136</v>
      </c>
      <c r="E52" s="118">
        <f>EXP(Overview!$F$21/Overview!$F$5-Overview!$F$21/('='!C52+273.15))</f>
        <v>0.98960141715142902</v>
      </c>
      <c r="F52" s="77">
        <f t="shared" si="2"/>
        <v>3.8758554655870872E-2</v>
      </c>
      <c r="G52" s="115">
        <f t="shared" si="3"/>
        <v>0.29426790844418216</v>
      </c>
      <c r="H52" s="112">
        <f>F52/Overview!$F$19</f>
        <v>5.7225091770073636E-2</v>
      </c>
      <c r="I52" s="149">
        <f t="shared" si="4"/>
        <v>1.2291403394047846E-2</v>
      </c>
      <c r="J52" s="80">
        <f>IF((A52-Overview!$F$43)/365=ROUND((A52-Overview!$F$43)/365,0),J51*0.05,J51+V51)</f>
        <v>0</v>
      </c>
      <c r="K52" s="70">
        <f>IF(I52&lt;Overview!$F$16,1,'='!F52/Overview!$F$26)</f>
        <v>1.6778595089121591</v>
      </c>
      <c r="L52" s="71">
        <f>IF(I52&lt;Overview!$F$17,'='!F52/Overview!$F$26,Overview!$F$33)</f>
        <v>1.6778595089121591</v>
      </c>
      <c r="M52" s="72">
        <f t="shared" si="5"/>
        <v>1.6778595089121591</v>
      </c>
      <c r="N52" s="81">
        <f>MIN(1,Overview!$F$44*E52*(F52-Overview!$F$25)^2+0.2)</f>
        <v>1</v>
      </c>
      <c r="O52" s="48">
        <f>M52*E52*Overview!$F$8</f>
        <v>1.8795865513101358E-2</v>
      </c>
      <c r="P52" s="48">
        <f>E52*Overview!$F$6</f>
        <v>1.9435771832854065E-3</v>
      </c>
      <c r="Q52" s="122">
        <f>O52*(G52/F52-(1+Overview!$F$35/'='!F52)/(Overview!$F$37*Overview!$F$33))/('='!G52+Overview!$F$36)</f>
        <v>4.4650500141809782E-2</v>
      </c>
      <c r="R52" s="128">
        <f>(O52/F52-Q52)*G52*Overview!$F$29*'='!F52^3</f>
        <v>6.8295103384423414E-3</v>
      </c>
      <c r="S52" s="57">
        <f t="shared" si="0"/>
        <v>-2.0736211812942214E-2</v>
      </c>
      <c r="T52" s="58">
        <f t="shared" si="1"/>
        <v>5.7686295005276815E-4</v>
      </c>
      <c r="U52" s="58">
        <f>IF(I52&lt;Overview!$F$18,(1-Overview!$F$9)*'='!R52-'='!I52*'='!P52,0)</f>
        <v>5.5798498964805966E-4</v>
      </c>
      <c r="V52" s="54">
        <f>IF(I52&gt;=Overview!$F$18,(1-Overview!$F$9)*'='!R52-Overview!$F$18*'='!P52,0)</f>
        <v>0</v>
      </c>
      <c r="W52" s="2"/>
      <c r="X52" s="60">
        <f>F52^3*(1+G52*Overview!$F$38)</f>
        <v>6.5713310060724531E-5</v>
      </c>
      <c r="Y52" s="61">
        <f>F52^3*Overview!$F$42*(1+Overview!$F$38*G52)+J52*Overview!$F$39/Overview!$F$40</f>
        <v>5.914197905465207E-6</v>
      </c>
      <c r="AD52" s="2"/>
    </row>
    <row r="53" spans="1:30">
      <c r="A53" s="34">
        <v>50</v>
      </c>
      <c r="B53">
        <v>0.203917875885963</v>
      </c>
      <c r="C53" s="90">
        <v>19.749993455037501</v>
      </c>
      <c r="D53" s="125">
        <f>B53/(B53+Overview!$F$22)</f>
        <v>0.22559336564297464</v>
      </c>
      <c r="E53" s="118">
        <f>EXP(Overview!$F$21/Overview!$F$5-Overview!$F$21/('='!C53+273.15))</f>
        <v>0.98819067133767369</v>
      </c>
      <c r="F53" s="77">
        <f t="shared" si="2"/>
        <v>3.9335417605923642E-2</v>
      </c>
      <c r="G53" s="115">
        <f t="shared" si="3"/>
        <v>0.27353169663123994</v>
      </c>
      <c r="H53" s="112">
        <f>F53/Overview!$F$19</f>
        <v>5.8076801426138552E-2</v>
      </c>
      <c r="I53" s="149">
        <f t="shared" si="4"/>
        <v>1.2849388383695905E-2</v>
      </c>
      <c r="J53" s="80">
        <f>IF((A53-Overview!$F$43)/365=ROUND((A53-Overview!$F$43)/365,0),J52*0.05,J52+V52)</f>
        <v>0</v>
      </c>
      <c r="K53" s="70">
        <f>IF(I53&lt;Overview!$F$16,1,'='!F53/Overview!$F$26)</f>
        <v>1.7028319309923656</v>
      </c>
      <c r="L53" s="71">
        <f>IF(I53&lt;Overview!$F$17,'='!F53/Overview!$F$26,Overview!$F$33)</f>
        <v>1.7028319309923656</v>
      </c>
      <c r="M53" s="72">
        <f t="shared" si="5"/>
        <v>1.7028319309923656</v>
      </c>
      <c r="N53" s="81">
        <f>MIN(1,Overview!$F$44*E53*(F53-Overview!$F$25)^2+0.2)</f>
        <v>1</v>
      </c>
      <c r="O53" s="48">
        <f>M53*E53*Overview!$F$8</f>
        <v>1.9048420160988327E-2</v>
      </c>
      <c r="P53" s="48">
        <f>E53*Overview!$F$6</f>
        <v>1.9408064785071911E-3</v>
      </c>
      <c r="Q53" s="122">
        <f>O53*(G53/F53-(1+Overview!$F$35/'='!F53)/(Overview!$F$37*Overview!$F$33))/('='!G53+Overview!$F$36)</f>
        <v>4.1641183338618271E-2</v>
      </c>
      <c r="R53" s="128">
        <f>(O53/F53-Q53)*G53*Overview!$F$29*'='!F53^3</f>
        <v>6.6708824959679789E-3</v>
      </c>
      <c r="S53" s="57">
        <f t="shared" si="0"/>
        <v>-2.321443437131554E-2</v>
      </c>
      <c r="T53" s="58">
        <f t="shared" si="1"/>
        <v>5.4599111207645978E-4</v>
      </c>
      <c r="U53" s="58">
        <f>IF(I53&lt;Overview!$F$18,(1-Overview!$F$9)*'='!R53-'='!I53*'='!P53,0)</f>
        <v>5.4342101243654007E-4</v>
      </c>
      <c r="V53" s="54">
        <f>IF(I53&gt;=Overview!$F$18,(1-Overview!$F$9)*'='!R53-Overview!$F$18*'='!P53,0)</f>
        <v>0</v>
      </c>
      <c r="W53" s="2"/>
      <c r="X53" s="60">
        <f>F53^3*(1+G53*Overview!$F$38)</f>
        <v>6.8139668896010459E-5</v>
      </c>
      <c r="Y53" s="61">
        <f>F53^3*Overview!$F$42*(1+Overview!$F$38*G53)+J53*Overview!$F$39/Overview!$F$40</f>
        <v>6.1325702006409404E-6</v>
      </c>
      <c r="AD53" s="2"/>
    </row>
    <row r="54" spans="1:30" s="91" customFormat="1">
      <c r="A54" s="34">
        <v>51</v>
      </c>
      <c r="B54">
        <v>0.18877996504306799</v>
      </c>
      <c r="C54" s="90">
        <v>19.699993456155099</v>
      </c>
      <c r="D54" s="125">
        <f>B54/(B54+Overview!$F$22)</f>
        <v>0.21240348845388321</v>
      </c>
      <c r="E54" s="119">
        <f>EXP(Overview!$F$21/Overview!$F$5-Overview!$F$21/('='!C54+273.15))</f>
        <v>0.98584325572267151</v>
      </c>
      <c r="F54" s="92">
        <f t="shared" si="2"/>
        <v>3.9881408718000104E-2</v>
      </c>
      <c r="G54" s="116">
        <f t="shared" si="3"/>
        <v>0.2503172622599244</v>
      </c>
      <c r="H54" s="92">
        <f>F54/Overview!$F$19</f>
        <v>5.8882930338107341E-2</v>
      </c>
      <c r="I54" s="152">
        <f t="shared" si="4"/>
        <v>1.3392809396132445E-2</v>
      </c>
      <c r="J54" s="93">
        <f>IF((A54-Overview!$F$43)/365=ROUND((A54-Overview!$F$43)/365,0),J53*0.05,J53+V53)</f>
        <v>0</v>
      </c>
      <c r="K54" s="94">
        <f>IF(I54&lt;Overview!$F$16,1,'='!F54/Overview!$F$26)</f>
        <v>1.7264679098701345</v>
      </c>
      <c r="L54" s="95">
        <f>IF(I54&lt;Overview!$F$17,'='!F54/Overview!$F$26,Overview!$F$33)</f>
        <v>1.7264679098701345</v>
      </c>
      <c r="M54" s="96">
        <f t="shared" si="5"/>
        <v>1.7264679098701345</v>
      </c>
      <c r="N54" s="81">
        <f>MIN(1,Overview!$F$44*E54*(F54-Overview!$F$25)^2+0.2)</f>
        <v>1</v>
      </c>
      <c r="O54" s="97">
        <f>M54*E54*Overview!$F$8</f>
        <v>1.926694275529145E-2</v>
      </c>
      <c r="P54" s="97">
        <f>E54*Overview!$F$6</f>
        <v>1.9361961542393269E-3</v>
      </c>
      <c r="Q54" s="123">
        <f>O54*(G54/F54-(1+Overview!$F$35/'='!F54)/(Overview!$F$37*Overview!$F$33))/('='!G54+Overview!$F$36)</f>
        <v>3.8207978228573039E-2</v>
      </c>
      <c r="R54" s="129">
        <f>(O54/F54-Q54)*G54*Overview!$F$29*'='!F54^3</f>
        <v>6.3952982881994901E-3</v>
      </c>
      <c r="S54" s="99">
        <f t="shared" si="0"/>
        <v>-1.8316366774385466E-2</v>
      </c>
      <c r="T54" s="100">
        <f t="shared" si="1"/>
        <v>5.0792933200739028E-4</v>
      </c>
      <c r="U54" s="100">
        <f>IF(I54&lt;Overview!$F$18,(1-Overview!$F$9)*'='!R54-'='!I54*'='!P54,0)</f>
        <v>5.1894830810734485E-4</v>
      </c>
      <c r="V54" s="98">
        <f>IF(I54&gt;=Overview!$F$18,(1-Overview!$F$9)*'='!R54-Overview!$F$18*'='!P54,0)</f>
        <v>0</v>
      </c>
      <c r="W54" s="101"/>
      <c r="X54" s="95">
        <f>F54^3*(1+G54*Overview!$F$38)</f>
        <v>7.0372986181291465E-5</v>
      </c>
      <c r="Y54" s="102">
        <f>F54^3*Overview!$F$42*(1+Overview!$F$38*G54)+J54*Overview!$F$39/Overview!$F$40</f>
        <v>6.3335687563162308E-6</v>
      </c>
      <c r="AD54" s="101"/>
    </row>
    <row r="55" spans="1:30">
      <c r="A55" s="34">
        <v>52</v>
      </c>
      <c r="B55">
        <v>0.17571437358856201</v>
      </c>
      <c r="C55" s="90">
        <v>19.519993460178402</v>
      </c>
      <c r="D55" s="125">
        <f>B55/(B55+Overview!$F$22)</f>
        <v>0.20065260875930094</v>
      </c>
      <c r="E55" s="118">
        <f>EXP(Overview!$F$21/Overview!$F$5-Overview!$F$21/('='!C55+273.15))</f>
        <v>0.97743205890969509</v>
      </c>
      <c r="F55" s="77">
        <f t="shared" si="2"/>
        <v>4.0389338050007495E-2</v>
      </c>
      <c r="G55" s="115">
        <f t="shared" si="3"/>
        <v>0.23200089548553893</v>
      </c>
      <c r="H55" s="112">
        <f>F55/Overview!$F$19</f>
        <v>5.9632862911571674E-2</v>
      </c>
      <c r="I55" s="149">
        <f t="shared" si="4"/>
        <v>1.391175770423979E-2</v>
      </c>
      <c r="J55" s="80">
        <f>IF((A55-Overview!$F$43)/365=ROUND((A55-Overview!$F$43)/365,0),J54*0.05,J54+V54)</f>
        <v>0</v>
      </c>
      <c r="K55" s="70">
        <f>IF(I55&lt;Overview!$F$16,1,'='!F55/Overview!$F$26)</f>
        <v>1.7484561926410171</v>
      </c>
      <c r="L55" s="71">
        <f>IF(I55&lt;Overview!$F$17,'='!F55/Overview!$F$26,Overview!$F$33)</f>
        <v>1.7484561926410171</v>
      </c>
      <c r="M55" s="72">
        <f t="shared" si="5"/>
        <v>1.7484561926410171</v>
      </c>
      <c r="N55" s="81">
        <f>MIN(1,Overview!$F$44*E55*(F55-Overview!$F$25)^2+0.2)</f>
        <v>1</v>
      </c>
      <c r="O55" s="48">
        <f>M55*E55*Overview!$F$8</f>
        <v>1.9345847582763361E-2</v>
      </c>
      <c r="P55" s="48">
        <f>E55*Overview!$F$6</f>
        <v>1.9196765636986411E-3</v>
      </c>
      <c r="Q55" s="122">
        <f>O55*(G55/F55-(1+Overview!$F$35/'='!F55)/(Overview!$F$37*Overview!$F$33))/('='!G55+Overview!$F$36)</f>
        <v>3.5236477919375037E-2</v>
      </c>
      <c r="R55" s="128">
        <f>(O55/F55-Q55)*G55*Overview!$F$29*'='!F55^3</f>
        <v>6.1407867232448621E-3</v>
      </c>
      <c r="S55" s="57">
        <f t="shared" si="0"/>
        <v>-1.5015328457121158E-2</v>
      </c>
      <c r="T55" s="58">
        <f t="shared" si="1"/>
        <v>4.7439267279242103E-4</v>
      </c>
      <c r="U55" s="58">
        <f>IF(I55&lt;Overview!$F$18,(1-Overview!$F$9)*'='!R55-'='!I55*'='!P55,0)</f>
        <v>4.9648895359577939E-4</v>
      </c>
      <c r="V55" s="54">
        <f>IF(I55&gt;=Overview!$F$18,(1-Overview!$F$9)*'='!R55-Overview!$F$18*'='!P55,0)</f>
        <v>0</v>
      </c>
      <c r="W55" s="2"/>
      <c r="X55" s="60">
        <f>F55^3*(1+G55*Overview!$F$38)</f>
        <v>7.2568676075323275E-5</v>
      </c>
      <c r="Y55" s="61">
        <f>F55^3*Overview!$F$42*(1+Overview!$F$38*G55)+J55*Overview!$F$39/Overview!$F$40</f>
        <v>6.5311808467790946E-6</v>
      </c>
      <c r="AD55" s="2"/>
    </row>
    <row r="56" spans="1:30">
      <c r="A56" s="34">
        <v>53</v>
      </c>
      <c r="B56">
        <v>0.16466952860355399</v>
      </c>
      <c r="C56" s="90">
        <v>19.309993464872299</v>
      </c>
      <c r="D56" s="125">
        <f>B56/(B56+Overview!$F$22)</f>
        <v>0.19044215524686778</v>
      </c>
      <c r="E56" s="118">
        <f>EXP(Overview!$F$21/Overview!$F$5-Overview!$F$21/('='!C56+273.15))</f>
        <v>0.96769675464334259</v>
      </c>
      <c r="F56" s="77">
        <f t="shared" si="2"/>
        <v>4.0863730722799918E-2</v>
      </c>
      <c r="G56" s="115">
        <f t="shared" si="3"/>
        <v>0.21698556702841776</v>
      </c>
      <c r="H56" s="112">
        <f>F56/Overview!$F$19</f>
        <v>6.033328026398925E-2</v>
      </c>
      <c r="I56" s="149">
        <f t="shared" si="4"/>
        <v>1.440824665783557E-2</v>
      </c>
      <c r="J56" s="80">
        <f>IF((A56-Overview!$F$43)/365=ROUND((A56-Overview!$F$43)/365,0),J55*0.05,J55+V55)</f>
        <v>0</v>
      </c>
      <c r="K56" s="70">
        <f>IF(I56&lt;Overview!$F$16,1,'='!F56/Overview!$F$26)</f>
        <v>1.7689926719826805</v>
      </c>
      <c r="L56" s="71">
        <f>IF(I56&lt;Overview!$F$17,'='!F56/Overview!$F$26,Overview!$F$33)</f>
        <v>1.7689926719826805</v>
      </c>
      <c r="M56" s="72">
        <f t="shared" si="5"/>
        <v>1.7689926719826805</v>
      </c>
      <c r="N56" s="81">
        <f>MIN(1,Overview!$F$44*E56*(F56-Overview!$F$25)^2+0.2)</f>
        <v>1</v>
      </c>
      <c r="O56" s="48">
        <f>M56*E56*Overview!$F$8</f>
        <v>1.9378124653973403E-2</v>
      </c>
      <c r="P56" s="48">
        <f>E56*Overview!$F$6</f>
        <v>1.9005564261195249E-3</v>
      </c>
      <c r="Q56" s="122">
        <f>O56*(G56/F56-(1+Overview!$F$35/'='!F56)/(Overview!$F$37*Overview!$F$33))/('='!G56+Overview!$F$36)</f>
        <v>3.2713552341445636E-2</v>
      </c>
      <c r="R56" s="128">
        <f>(O56/F56-Q56)*G56*Overview!$F$29*'='!F56^3</f>
        <v>5.9179805533541704E-3</v>
      </c>
      <c r="S56" s="57">
        <f t="shared" si="0"/>
        <v>-1.2587238931604298E-2</v>
      </c>
      <c r="T56" s="58">
        <f t="shared" si="1"/>
        <v>4.4559926462235173E-4</v>
      </c>
      <c r="U56" s="58">
        <f>IF(I56&lt;Overview!$F$18,(1-Overview!$F$9)*'='!R56-'='!I56*'='!P56,0)</f>
        <v>4.7682825737111107E-4</v>
      </c>
      <c r="V56" s="54">
        <f>IF(I56&gt;=Overview!$F$18,(1-Overview!$F$9)*'='!R56-Overview!$F$18*'='!P56,0)</f>
        <v>0</v>
      </c>
      <c r="W56" s="2"/>
      <c r="X56" s="60">
        <f>F56^3*(1+G56*Overview!$F$38)</f>
        <v>7.4708034788510862E-5</v>
      </c>
      <c r="Y56" s="61">
        <f>F56^3*Overview!$F$42*(1+Overview!$F$38*G56)+J56*Overview!$F$39/Overview!$F$40</f>
        <v>6.7237231309659771E-6</v>
      </c>
      <c r="AD56" s="2"/>
    </row>
    <row r="57" spans="1:30">
      <c r="A57" s="34">
        <v>54</v>
      </c>
      <c r="B57">
        <v>0.77</v>
      </c>
      <c r="C57" s="85">
        <v>18.739999999999998</v>
      </c>
      <c r="D57" s="125">
        <f>B57/(B57+Overview!$F$22)</f>
        <v>0.52380952380952384</v>
      </c>
      <c r="E57" s="118">
        <f>EXP(Overview!$F$21/Overview!$F$5-Overview!$F$21/('='!C57+273.15))</f>
        <v>0.94169028070695959</v>
      </c>
      <c r="F57" s="77">
        <f t="shared" si="2"/>
        <v>4.1309329987422268E-2</v>
      </c>
      <c r="G57" s="115">
        <f t="shared" si="3"/>
        <v>0.20439832809681346</v>
      </c>
      <c r="H57" s="112">
        <f>F57/Overview!$F$19</f>
        <v>6.0991185571271617E-2</v>
      </c>
      <c r="I57" s="149">
        <f t="shared" si="4"/>
        <v>1.4885074915206681E-2</v>
      </c>
      <c r="J57" s="80">
        <f>IF((A57-Overview!$F$43)/365=ROUND((A57-Overview!$F$43)/365,0),J56*0.05,J56+V56)</f>
        <v>0</v>
      </c>
      <c r="K57" s="70">
        <f>IF(I57&lt;Overview!$F$16,1,'='!F57/Overview!$F$26)</f>
        <v>1.7882826834381935</v>
      </c>
      <c r="L57" s="71">
        <f>IF(I57&lt;Overview!$F$17,'='!F57/Overview!$F$26,Overview!$F$33)</f>
        <v>1.7882826834381935</v>
      </c>
      <c r="M57" s="72">
        <f t="shared" si="5"/>
        <v>1.7882826834381935</v>
      </c>
      <c r="N57" s="81">
        <f>MIN(1,Overview!$F$44*E57*(F57-Overview!$F$25)^2+0.2)</f>
        <v>1</v>
      </c>
      <c r="O57" s="48">
        <f>M57*E57*Overview!$F$8</f>
        <v>1.9062975338741479E-2</v>
      </c>
      <c r="P57" s="48">
        <f>E57*Overview!$F$6</f>
        <v>1.8494797113084687E-3</v>
      </c>
      <c r="Q57" s="122">
        <f>O57*(G57/F57-(1+Overview!$F$35/'='!F57)/(Overview!$F$37*Overview!$F$33))/('='!G57+Overview!$F$36)</f>
        <v>3.0045360978785934E-2</v>
      </c>
      <c r="R57" s="128">
        <f>(O57/F57-Q57)*G57*Overview!$F$29*'='!F57^3</f>
        <v>5.6276090242317429E-3</v>
      </c>
      <c r="S57" s="57">
        <f t="shared" si="0"/>
        <v>0.14739836614738761</v>
      </c>
      <c r="T57" s="58">
        <f t="shared" si="1"/>
        <v>4.1371791042129621E-4</v>
      </c>
      <c r="U57" s="58">
        <f>IF(I57&lt;Overview!$F$18,(1-Overview!$F$9)*'='!R57-'='!I57*'='!P57,0)</f>
        <v>4.519426448075634E-4</v>
      </c>
      <c r="V57" s="54">
        <f>IF(I57&gt;=Overview!$F$18,(1-Overview!$F$9)*'='!R57-Overview!$F$18*'='!P57,0)</f>
        <v>0</v>
      </c>
      <c r="W57" s="2"/>
      <c r="X57" s="60">
        <f>F57^3*(1+G57*Overview!$F$38)</f>
        <v>7.6790895322037281E-5</v>
      </c>
      <c r="Y57" s="61">
        <f>F57^3*Overview!$F$42*(1+Overview!$F$38*G57)+J57*Overview!$F$39/Overview!$F$40</f>
        <v>6.9111805789833549E-6</v>
      </c>
      <c r="AD57" s="2"/>
    </row>
    <row r="58" spans="1:30">
      <c r="A58" s="34">
        <v>55</v>
      </c>
      <c r="B58">
        <v>0.77</v>
      </c>
      <c r="C58" s="85">
        <v>18.739999999999998</v>
      </c>
      <c r="D58" s="125">
        <f>B58/(B58+Overview!$F$22)</f>
        <v>0.52380952380952384</v>
      </c>
      <c r="E58" s="118">
        <f>EXP(Overview!$F$21/Overview!$F$5-Overview!$F$21/('='!C58+273.15))</f>
        <v>0.94169028070695959</v>
      </c>
      <c r="F58" s="77">
        <f t="shared" si="2"/>
        <v>4.1723047897843563E-2</v>
      </c>
      <c r="G58" s="115">
        <f t="shared" si="3"/>
        <v>0.35179669424420107</v>
      </c>
      <c r="H58" s="112">
        <f>F58/Overview!$F$19</f>
        <v>6.1602019633609277E-2</v>
      </c>
      <c r="I58" s="149">
        <f t="shared" si="4"/>
        <v>1.5337017560014245E-2</v>
      </c>
      <c r="J58" s="80">
        <f>IF((A58-Overview!$F$43)/365=ROUND((A58-Overview!$F$43)/365,0),J57*0.05,J57+V57)</f>
        <v>0</v>
      </c>
      <c r="K58" s="70">
        <f>IF(I58&lt;Overview!$F$16,1,'='!F58/Overview!$F$26)</f>
        <v>1.8061925496901976</v>
      </c>
      <c r="L58" s="71">
        <f>IF(I58&lt;Overview!$F$17,'='!F58/Overview!$F$26,Overview!$F$33)</f>
        <v>1.8061925496901976</v>
      </c>
      <c r="M58" s="72">
        <f t="shared" si="5"/>
        <v>1.8061925496901976</v>
      </c>
      <c r="N58" s="81">
        <f>MIN(1,Overview!$F$44*E58*(F58-Overview!$F$25)^2+0.2)</f>
        <v>1</v>
      </c>
      <c r="O58" s="48">
        <f>M58*E58*Overview!$F$8</f>
        <v>1.9253893330535541E-2</v>
      </c>
      <c r="P58" s="48">
        <f>E58*Overview!$F$6</f>
        <v>1.8494797113084687E-3</v>
      </c>
      <c r="Q58" s="122">
        <f>O58*(G58/F58-(1+Overview!$F$35/'='!F58)/(Overview!$F$37*Overview!$F$33))/('='!G58+Overview!$F$36)</f>
        <v>4.9982475544503961E-2</v>
      </c>
      <c r="R58" s="128">
        <f>(O58/F58-Q58)*G58*Overview!$F$29*'='!F58^3</f>
        <v>9.5186123067033269E-3</v>
      </c>
      <c r="S58" s="57">
        <f t="shared" si="0"/>
        <v>7.937858902454463E-2</v>
      </c>
      <c r="T58" s="58">
        <f t="shared" si="1"/>
        <v>6.9514040706537773E-4</v>
      </c>
      <c r="U58" s="58">
        <f>IF(I58&lt;Overview!$F$18,(1-Overview!$F$9)*'='!R58-'='!I58*'='!P58,0)</f>
        <v>7.8262026572189591E-4</v>
      </c>
      <c r="V58" s="54">
        <f>IF(I58&gt;=Overview!$F$18,(1-Overview!$F$9)*'='!R58-Overview!$F$18*'='!P58,0)</f>
        <v>0</v>
      </c>
      <c r="W58" s="2"/>
      <c r="X58" s="60">
        <f>F58^3*(1+G58*Overview!$F$38)</f>
        <v>8.3800920895315073E-5</v>
      </c>
      <c r="Y58" s="61">
        <f>F58^3*Overview!$F$42*(1+Overview!$F$38*G58)+J58*Overview!$F$39/Overview!$F$40</f>
        <v>7.5420828805783574E-6</v>
      </c>
      <c r="AD58" s="2"/>
    </row>
    <row r="59" spans="1:30">
      <c r="A59" s="34">
        <v>56</v>
      </c>
      <c r="B59">
        <v>0.77</v>
      </c>
      <c r="C59" s="85">
        <v>18.739999999999998</v>
      </c>
      <c r="D59" s="125">
        <f>B59/(B59+Overview!$F$22)</f>
        <v>0.52380952380952384</v>
      </c>
      <c r="E59" s="118">
        <f>EXP(Overview!$F$21/Overview!$F$5-Overview!$F$21/('='!C59+273.15))</f>
        <v>0.94169028070695959</v>
      </c>
      <c r="F59" s="77">
        <f t="shared" si="2"/>
        <v>4.2418188304908941E-2</v>
      </c>
      <c r="G59" s="115">
        <f t="shared" si="3"/>
        <v>0.43117528326874571</v>
      </c>
      <c r="H59" s="112">
        <f>F59/Overview!$F$19</f>
        <v>6.2628360113552245E-2</v>
      </c>
      <c r="I59" s="149">
        <f t="shared" si="4"/>
        <v>1.6119637825736142E-2</v>
      </c>
      <c r="J59" s="80">
        <f>IF((A59-Overview!$F$43)/365=ROUND((A59-Overview!$F$43)/365,0),J58*0.05,J58+V58)</f>
        <v>0</v>
      </c>
      <c r="K59" s="70">
        <f>IF(I59&lt;Overview!$F$16,1,'='!F59/Overview!$F$26)</f>
        <v>1.8362852080047161</v>
      </c>
      <c r="L59" s="71">
        <f>IF(I59&lt;Overview!$F$17,'='!F59/Overview!$F$26,Overview!$F$33)</f>
        <v>1.8362852080047161</v>
      </c>
      <c r="M59" s="72">
        <f t="shared" si="5"/>
        <v>1.8362852080047161</v>
      </c>
      <c r="N59" s="81">
        <f>MIN(1,Overview!$F$44*E59*(F59-Overview!$F$25)^2+0.2)</f>
        <v>1</v>
      </c>
      <c r="O59" s="48">
        <f>M59*E59*Overview!$F$8</f>
        <v>1.9574679081378867E-2</v>
      </c>
      <c r="P59" s="48">
        <f>E59*Overview!$F$6</f>
        <v>1.8494797113084687E-3</v>
      </c>
      <c r="Q59" s="122">
        <f>O59*(G59/F59-(1+Overview!$F$35/'='!F59)/(Overview!$F$37*Overview!$F$33))/('='!G59+Overview!$F$36)</f>
        <v>5.9963678021638413E-2</v>
      </c>
      <c r="R59" s="128">
        <f>(O59/F59-Q59)*G59*Overview!$F$29*'='!F59^3</f>
        <v>1.19618870816475E-2</v>
      </c>
      <c r="S59" s="57">
        <f t="shared" si="0"/>
        <v>4.2747830659310385E-2</v>
      </c>
      <c r="T59" s="58">
        <f t="shared" si="1"/>
        <v>8.4785019525892918E-4</v>
      </c>
      <c r="U59" s="58">
        <f>IF(I59&lt;Overview!$F$18,(1-Overview!$F$9)*'='!R59-'='!I59*'='!P59,0)</f>
        <v>9.8933983624402812E-4</v>
      </c>
      <c r="V59" s="54">
        <f>IF(I59&gt;=Overview!$F$18,(1-Overview!$F$9)*'='!R59-Overview!$F$18*'='!P59,0)</f>
        <v>0</v>
      </c>
      <c r="W59" s="2"/>
      <c r="X59" s="60">
        <f>F59^3*(1+G59*Overview!$F$38)</f>
        <v>9.0707870035682575E-5</v>
      </c>
      <c r="Y59" s="61">
        <f>F59^3*Overview!$F$42*(1+Overview!$F$38*G59)+J59*Overview!$F$39/Overview!$F$40</f>
        <v>8.1637083032114317E-6</v>
      </c>
      <c r="AD59" s="2"/>
    </row>
    <row r="60" spans="1:30">
      <c r="A60" s="34">
        <v>57</v>
      </c>
      <c r="B60">
        <v>0.77</v>
      </c>
      <c r="C60" s="85">
        <v>18.739999999999998</v>
      </c>
      <c r="D60" s="125">
        <f>B60/(B60+Overview!$F$22)</f>
        <v>0.52380952380952384</v>
      </c>
      <c r="E60" s="118">
        <f>EXP(Overview!$F$21/Overview!$F$5-Overview!$F$21/('='!C60+273.15))</f>
        <v>0.94169028070695959</v>
      </c>
      <c r="F60" s="77">
        <f t="shared" si="2"/>
        <v>4.3266038500167872E-2</v>
      </c>
      <c r="G60" s="115">
        <f t="shared" si="3"/>
        <v>0.47392311392805608</v>
      </c>
      <c r="H60" s="112">
        <f>F60/Overview!$F$19</f>
        <v>6.3880169053843014E-2</v>
      </c>
      <c r="I60" s="149">
        <f t="shared" si="4"/>
        <v>1.710897766198017E-2</v>
      </c>
      <c r="J60" s="80">
        <f>IF((A60-Overview!$F$43)/365=ROUND((A60-Overview!$F$43)/365,0),J59*0.05,J59+V59)</f>
        <v>0</v>
      </c>
      <c r="K60" s="70">
        <f>IF(I60&lt;Overview!$F$16,1,'='!F60/Overview!$F$26)</f>
        <v>1.872988679660947</v>
      </c>
      <c r="L60" s="71">
        <f>IF(I60&lt;Overview!$F$17,'='!F60/Overview!$F$26,Overview!$F$33)</f>
        <v>1.872988679660947</v>
      </c>
      <c r="M60" s="72">
        <f t="shared" si="5"/>
        <v>1.872988679660947</v>
      </c>
      <c r="N60" s="81">
        <f>MIN(1,Overview!$F$44*E60*(F60-Overview!$F$25)^2+0.2)</f>
        <v>1</v>
      </c>
      <c r="O60" s="48">
        <f>M60*E60*Overview!$F$8</f>
        <v>1.9965935665983103E-2</v>
      </c>
      <c r="P60" s="48">
        <f>E60*Overview!$F$6</f>
        <v>1.8494797113084687E-3</v>
      </c>
      <c r="Q60" s="122">
        <f>O60*(G60/F60-(1+Overview!$F$35/'='!F60)/(Overview!$F$37*Overview!$F$33))/('='!G60+Overview!$F$36)</f>
        <v>6.5130288874286832E-2</v>
      </c>
      <c r="R60" s="128">
        <f>(O60/F60-Q60)*G60*Overview!$F$29*'='!F60^3</f>
        <v>1.3772537643119486E-2</v>
      </c>
      <c r="S60" s="57">
        <f t="shared" si="0"/>
        <v>2.3021031849180841E-2</v>
      </c>
      <c r="T60" s="58">
        <f t="shared" si="1"/>
        <v>9.3930986198731642E-4</v>
      </c>
      <c r="U60" s="58">
        <f>IF(I60&lt;Overview!$F$18,(1-Overview!$F$9)*'='!R60-'='!I60*'='!P60,0)</f>
        <v>1.1417775001267188E-3</v>
      </c>
      <c r="V60" s="54">
        <f>IF(I60&gt;=Overview!$F$18,(1-Overview!$F$9)*'='!R60-Overview!$F$18*'='!P60,0)</f>
        <v>0</v>
      </c>
      <c r="W60" s="2"/>
      <c r="X60" s="60">
        <f>F60^3*(1+G60*Overview!$F$38)</f>
        <v>9.7769863922238698E-5</v>
      </c>
      <c r="Y60" s="61">
        <f>F60^3*Overview!$F$42*(1+Overview!$F$38*G60)+J60*Overview!$F$39/Overview!$F$40</f>
        <v>8.799287753001482E-6</v>
      </c>
      <c r="AD60" s="2"/>
    </row>
    <row r="61" spans="1:30">
      <c r="A61" s="34">
        <v>58</v>
      </c>
      <c r="B61">
        <v>0.77</v>
      </c>
      <c r="C61" s="85">
        <v>18.739999999999998</v>
      </c>
      <c r="D61" s="125">
        <f>B61/(B61+Overview!$F$22)</f>
        <v>0.52380952380952384</v>
      </c>
      <c r="E61" s="118">
        <f>EXP(Overview!$F$21/Overview!$F$5-Overview!$F$21/('='!C61+273.15))</f>
        <v>0.94169028070695959</v>
      </c>
      <c r="F61" s="77">
        <f t="shared" si="2"/>
        <v>4.4205348362155186E-2</v>
      </c>
      <c r="G61" s="115">
        <f t="shared" si="3"/>
        <v>0.49694414577723695</v>
      </c>
      <c r="H61" s="112">
        <f>F61/Overview!$F$19</f>
        <v>6.5267013675114699E-2</v>
      </c>
      <c r="I61" s="149">
        <f t="shared" si="4"/>
        <v>1.8250755162106887E-2</v>
      </c>
      <c r="J61" s="80">
        <f>IF((A61-Overview!$F$43)/365=ROUND((A61-Overview!$F$43)/365,0),J60*0.05,J60+V60)</f>
        <v>0</v>
      </c>
      <c r="K61" s="70">
        <f>IF(I61&lt;Overview!$F$16,1,'='!F61/Overview!$F$26)</f>
        <v>1.9136514442491424</v>
      </c>
      <c r="L61" s="71">
        <f>IF(I61&lt;Overview!$F$17,'='!F61/Overview!$F$26,Overview!$F$33)</f>
        <v>1.9136514442491424</v>
      </c>
      <c r="M61" s="72">
        <f t="shared" si="5"/>
        <v>1.9136514442491424</v>
      </c>
      <c r="N61" s="81">
        <f>MIN(1,Overview!$F$44*E61*(F61-Overview!$F$25)^2+0.2)</f>
        <v>1</v>
      </c>
      <c r="O61" s="48">
        <f>M61*E61*Overview!$F$8</f>
        <v>2.039939805184007E-2</v>
      </c>
      <c r="P61" s="48">
        <f>E61*Overview!$F$6</f>
        <v>1.8494797113084687E-3</v>
      </c>
      <c r="Q61" s="122">
        <f>O61*(G61/F61-(1+Overview!$F$35/'='!F61)/(Overview!$F$37*Overview!$F$33))/('='!G61+Overview!$F$36)</f>
        <v>6.7847376212827673E-2</v>
      </c>
      <c r="R61" s="128">
        <f>(O61/F61-Q61)*G61*Overview!$F$29*'='!F61^3</f>
        <v>1.5297102167717656E-2</v>
      </c>
      <c r="S61" s="57">
        <f t="shared" si="0"/>
        <v>1.2397539225433699E-2</v>
      </c>
      <c r="T61" s="58">
        <f t="shared" si="1"/>
        <v>9.9973896698208275E-4</v>
      </c>
      <c r="U61" s="58">
        <f>IF(I61&lt;Overview!$F$18,(1-Overview!$F$9)*'='!R61-'='!I61*'='!P61,0)</f>
        <v>1.2695587033011702E-3</v>
      </c>
      <c r="V61" s="54">
        <f>IF(I61&gt;=Overview!$F$18,(1-Overview!$F$9)*'='!R61-Overview!$F$18*'='!P61,0)</f>
        <v>0</v>
      </c>
      <c r="W61" s="2"/>
      <c r="X61" s="60">
        <f>F61^3*(1+G61*Overview!$F$38)</f>
        <v>1.0514612978879177E-4</v>
      </c>
      <c r="Y61" s="61">
        <f>F61^3*Overview!$F$42*(1+Overview!$F$38*G61)+J61*Overview!$F$39/Overview!$F$40</f>
        <v>9.4631516809912576E-6</v>
      </c>
      <c r="AD61" s="2"/>
    </row>
    <row r="62" spans="1:30">
      <c r="A62" s="34">
        <v>59</v>
      </c>
      <c r="B62">
        <v>0.77</v>
      </c>
      <c r="C62" s="85">
        <v>18.739999999999998</v>
      </c>
      <c r="D62" s="125">
        <f>B62/(B62+Overview!$F$22)</f>
        <v>0.52380952380952384</v>
      </c>
      <c r="E62" s="118">
        <f>EXP(Overview!$F$21/Overview!$F$5-Overview!$F$21/('='!C62+273.15))</f>
        <v>0.94169028070695959</v>
      </c>
      <c r="F62" s="77">
        <f t="shared" si="2"/>
        <v>4.5205087329137271E-2</v>
      </c>
      <c r="G62" s="115">
        <f t="shared" si="3"/>
        <v>0.50934168500267063</v>
      </c>
      <c r="H62" s="112">
        <f>F62/Overview!$F$19</f>
        <v>6.6743078885482462E-2</v>
      </c>
      <c r="I62" s="149">
        <f t="shared" si="4"/>
        <v>1.9520313865408059E-2</v>
      </c>
      <c r="J62" s="80">
        <f>IF((A62-Overview!$F$43)/365=ROUND((A62-Overview!$F$43)/365,0),J61*0.05,J61+V61)</f>
        <v>0</v>
      </c>
      <c r="K62" s="70">
        <f>IF(I62&lt;Overview!$F$16,1,'='!F62/Overview!$F$26)</f>
        <v>1.9569301874085399</v>
      </c>
      <c r="L62" s="71">
        <f>IF(I62&lt;Overview!$F$17,'='!F62/Overview!$F$26,Overview!$F$33)</f>
        <v>1.9569301874085399</v>
      </c>
      <c r="M62" s="72">
        <f t="shared" si="5"/>
        <v>1.9569301874085399</v>
      </c>
      <c r="N62" s="81">
        <f>MIN(1,Overview!$F$44*E62*(F62-Overview!$F$25)^2+0.2)</f>
        <v>1</v>
      </c>
      <c r="O62" s="48">
        <f>M62*E62*Overview!$F$8</f>
        <v>2.0860746596552876E-2</v>
      </c>
      <c r="P62" s="48">
        <f>E62*Overview!$F$6</f>
        <v>1.8494797113084687E-3</v>
      </c>
      <c r="Q62" s="122">
        <f>O62*(G62/F62-(1+Overview!$F$35/'='!F62)/(Overview!$F$37*Overview!$F$33))/('='!G62+Overview!$F$36)</f>
        <v>6.9284527152228478E-2</v>
      </c>
      <c r="R62" s="128">
        <f>(O62/F62-Q62)*G62*Overview!$F$29*'='!F62^3</f>
        <v>1.6705510107833211E-2</v>
      </c>
      <c r="S62" s="57">
        <f t="shared" si="0"/>
        <v>6.6764591549634024E-3</v>
      </c>
      <c r="T62" s="58">
        <f t="shared" si="1"/>
        <v>1.0440043668248236E-3</v>
      </c>
      <c r="U62" s="58">
        <f>IF(I62&lt;Overview!$F$18,(1-Overview!$F$9)*'='!R62-'='!I62*'='!P62,0)</f>
        <v>1.3872070367349451E-3</v>
      </c>
      <c r="V62" s="54">
        <f>IF(I62&gt;=Overview!$F$18,(1-Overview!$F$9)*'='!R62-Overview!$F$18*'='!P62,0)</f>
        <v>0</v>
      </c>
      <c r="W62" s="2"/>
      <c r="X62" s="60">
        <f>F62^3*(1+G62*Overview!$F$38)</f>
        <v>1.129431707143404E-4</v>
      </c>
      <c r="Y62" s="61">
        <f>F62^3*Overview!$F$42*(1+Overview!$F$38*G62)+J62*Overview!$F$39/Overview!$F$40</f>
        <v>1.0164885364290636E-5</v>
      </c>
      <c r="AD62" s="2"/>
    </row>
    <row r="63" spans="1:30">
      <c r="A63" s="34">
        <v>60</v>
      </c>
      <c r="B63">
        <v>0.77</v>
      </c>
      <c r="C63" s="85">
        <v>18.739999999999998</v>
      </c>
      <c r="D63" s="125">
        <f>B63/(B63+Overview!$F$22)</f>
        <v>0.52380952380952384</v>
      </c>
      <c r="E63" s="118">
        <f>EXP(Overview!$F$21/Overview!$F$5-Overview!$F$21/('='!C63+273.15))</f>
        <v>0.94169028070695959</v>
      </c>
      <c r="F63" s="77">
        <f t="shared" si="2"/>
        <v>4.6249091695962093E-2</v>
      </c>
      <c r="G63" s="115">
        <f t="shared" si="3"/>
        <v>0.51601814415763403</v>
      </c>
      <c r="H63" s="112">
        <f>F63/Overview!$F$19</f>
        <v>6.8284499772570631E-2</v>
      </c>
      <c r="I63" s="149">
        <f t="shared" si="4"/>
        <v>2.0907520902143005E-2</v>
      </c>
      <c r="J63" s="80">
        <f>IF((A63-Overview!$F$43)/365=ROUND((A63-Overview!$F$43)/365,0),J62*0.05,J62+V62)</f>
        <v>0</v>
      </c>
      <c r="K63" s="70">
        <f>IF(I63&lt;Overview!$F$16,1,'='!F63/Overview!$F$26)</f>
        <v>2.0021251816433807</v>
      </c>
      <c r="L63" s="71">
        <f>IF(I63&lt;Overview!$F$17,'='!F63/Overview!$F$26,Overview!$F$33)</f>
        <v>2.0021251816433807</v>
      </c>
      <c r="M63" s="72">
        <f t="shared" si="5"/>
        <v>2.0021251816433807</v>
      </c>
      <c r="N63" s="81">
        <f>MIN(1,Overview!$F$44*E63*(F63-Overview!$F$25)^2+0.2)</f>
        <v>1</v>
      </c>
      <c r="O63" s="48">
        <f>M63*E63*Overview!$F$8</f>
        <v>2.1342522251214417E-2</v>
      </c>
      <c r="P63" s="48">
        <f>E63*Overview!$F$6</f>
        <v>1.8494797113084687E-3</v>
      </c>
      <c r="Q63" s="122">
        <f>O63*(G63/F63-(1+Overview!$F$35/'='!F63)/(Overview!$F$37*Overview!$F$33))/('='!G63+Overview!$F$36)</f>
        <v>7.0043249712387498E-2</v>
      </c>
      <c r="R63" s="128">
        <f>(O63/F63-Q63)*G63*Overview!$F$29*'='!F63^3</f>
        <v>1.808931729725757E-2</v>
      </c>
      <c r="S63" s="57">
        <f t="shared" si="0"/>
        <v>3.5954802027525147E-3</v>
      </c>
      <c r="T63" s="58">
        <f t="shared" si="1"/>
        <v>1.07981222621046E-3</v>
      </c>
      <c r="U63" s="58">
        <f>IF(I63&lt;Overview!$F$18,(1-Overview!$F$9)*'='!R63-'='!I63*'='!P63,0)</f>
        <v>1.5025417980040747E-3</v>
      </c>
      <c r="V63" s="54">
        <f>IF(I63&gt;=Overview!$F$18,(1-Overview!$F$9)*'='!R63-Overview!$F$18*'='!P63,0)</f>
        <v>0</v>
      </c>
      <c r="W63" s="2"/>
      <c r="X63" s="60">
        <f>F63^3*(1+G63*Overview!$F$38)</f>
        <v>1.212391981781113E-4</v>
      </c>
      <c r="Y63" s="61">
        <f>F63^3*Overview!$F$42*(1+Overview!$F$38*G63)+J63*Overview!$F$39/Overview!$F$40</f>
        <v>1.0911527836030017E-5</v>
      </c>
      <c r="AD63" s="2"/>
    </row>
    <row r="64" spans="1:30">
      <c r="A64" s="34">
        <v>61</v>
      </c>
      <c r="B64">
        <v>0.77</v>
      </c>
      <c r="C64" s="85">
        <v>18.739999999999998</v>
      </c>
      <c r="D64" s="125">
        <f>B64/(B64+Overview!$F$22)</f>
        <v>0.52380952380952384</v>
      </c>
      <c r="E64" s="118">
        <f>EXP(Overview!$F$21/Overview!$F$5-Overview!$F$21/('='!C64+273.15))</f>
        <v>0.94169028070695959</v>
      </c>
      <c r="F64" s="77">
        <f t="shared" si="2"/>
        <v>4.7328903922172552E-2</v>
      </c>
      <c r="G64" s="115">
        <f t="shared" si="3"/>
        <v>0.51961362436038649</v>
      </c>
      <c r="H64" s="112">
        <f>F64/Overview!$F$19</f>
        <v>6.987878919558918E-2</v>
      </c>
      <c r="I64" s="149">
        <f t="shared" si="4"/>
        <v>2.2410062700147081E-2</v>
      </c>
      <c r="J64" s="80">
        <f>IF((A64-Overview!$F$43)/365=ROUND((A64-Overview!$F$43)/365,0),J63*0.05,J63+V63)</f>
        <v>0</v>
      </c>
      <c r="K64" s="70">
        <f>IF(I64&lt;Overview!$F$16,1,'='!F64/Overview!$F$26)</f>
        <v>2.0488702996611496</v>
      </c>
      <c r="L64" s="71">
        <f>IF(I64&lt;Overview!$F$17,'='!F64/Overview!$F$26,Overview!$F$33)</f>
        <v>2.0488702996611496</v>
      </c>
      <c r="M64" s="72">
        <f t="shared" si="5"/>
        <v>2.0488702996611496</v>
      </c>
      <c r="N64" s="81">
        <f>MIN(1,Overview!$F$44*E64*(F64-Overview!$F$25)^2+0.2)</f>
        <v>1</v>
      </c>
      <c r="O64" s="48">
        <f>M64*E64*Overview!$F$8</f>
        <v>2.1840822123059083E-2</v>
      </c>
      <c r="P64" s="48">
        <f>E64*Overview!$F$6</f>
        <v>1.8494797113084687E-3</v>
      </c>
      <c r="Q64" s="122">
        <f>O64*(G64/F64-(1+Overview!$F$35/'='!F64)/(Overview!$F$37*Overview!$F$33))/('='!G64+Overview!$F$36)</f>
        <v>7.0439526157775101E-2</v>
      </c>
      <c r="R64" s="128">
        <f>(O64/F64-Q64)*G64*Overview!$F$29*'='!F64^3</f>
        <v>1.9501479094484971E-2</v>
      </c>
      <c r="S64" s="57">
        <f t="shared" si="0"/>
        <v>1.9362775369897813E-3</v>
      </c>
      <c r="T64" s="58">
        <f t="shared" si="1"/>
        <v>1.1112751886148994E-3</v>
      </c>
      <c r="U64" s="58">
        <f>IF(I64&lt;Overview!$F$18,(1-Overview!$F$9)*'='!R64-'='!I64*'='!P64,0)</f>
        <v>1.6200790625570478E-3</v>
      </c>
      <c r="V64" s="54">
        <f>IF(I64&gt;=Overview!$F$18,(1-Overview!$F$9)*'='!R64-Overview!$F$18*'='!P64,0)</f>
        <v>0</v>
      </c>
      <c r="W64" s="2"/>
      <c r="X64" s="60">
        <f>F64^3*(1+G64*Overview!$F$38)</f>
        <v>1.3009761745260887E-4</v>
      </c>
      <c r="Y64" s="61">
        <f>F64^3*Overview!$F$42*(1+Overview!$F$38*G64)+J64*Overview!$F$39/Overview!$F$40</f>
        <v>1.1708785570734797E-5</v>
      </c>
      <c r="AD64" s="2"/>
    </row>
    <row r="65" spans="1:30">
      <c r="A65" s="34">
        <v>62</v>
      </c>
      <c r="B65">
        <v>0.77</v>
      </c>
      <c r="C65" s="85">
        <v>18.739999999999998</v>
      </c>
      <c r="D65" s="125">
        <f>B65/(B65+Overview!$F$22)</f>
        <v>0.52380952380952384</v>
      </c>
      <c r="E65" s="118">
        <f>EXP(Overview!$F$21/Overview!$F$5-Overview!$F$21/('='!C65+273.15))</f>
        <v>0.94169028070695959</v>
      </c>
      <c r="F65" s="77">
        <f t="shared" si="2"/>
        <v>4.8440179110787449E-2</v>
      </c>
      <c r="G65" s="115">
        <f t="shared" si="3"/>
        <v>0.52154990189737627</v>
      </c>
      <c r="H65" s="112">
        <f>F65/Overview!$F$19</f>
        <v>7.1519532128727956E-2</v>
      </c>
      <c r="I65" s="149">
        <f t="shared" si="4"/>
        <v>2.4030141762704127E-2</v>
      </c>
      <c r="J65" s="80">
        <f>IF((A65-Overview!$F$43)/365=ROUND((A65-Overview!$F$43)/365,0),J64*0.05,J64+V64)</f>
        <v>0</v>
      </c>
      <c r="K65" s="70">
        <f>IF(I65&lt;Overview!$F$16,1,'='!F65/Overview!$F$26)</f>
        <v>2.0969774506834393</v>
      </c>
      <c r="L65" s="71">
        <f>IF(I65&lt;Overview!$F$17,'='!F65/Overview!$F$26,Overview!$F$33)</f>
        <v>2.0969774506834393</v>
      </c>
      <c r="M65" s="72">
        <f t="shared" si="5"/>
        <v>2.0969774506834393</v>
      </c>
      <c r="N65" s="81">
        <f>MIN(1,Overview!$F$44*E65*(F65-Overview!$F$25)^2+0.2)</f>
        <v>1</v>
      </c>
      <c r="O65" s="48">
        <f>M65*E65*Overview!$F$8</f>
        <v>2.235364117680726E-2</v>
      </c>
      <c r="P65" s="48">
        <f>E65*Overview!$F$6</f>
        <v>1.8494797113084687E-3</v>
      </c>
      <c r="Q65" s="122">
        <f>O65*(G65/F65-(1+Overview!$F$35/'='!F65)/(Overview!$F$37*Overview!$F$33))/('='!G65+Overview!$F$36)</f>
        <v>7.0641259293376529E-2</v>
      </c>
      <c r="R65" s="128">
        <f>(O65/F65-Q65)*G65*Overview!$F$29*'='!F65^3</f>
        <v>2.0974743513665507E-2</v>
      </c>
      <c r="S65" s="57">
        <f t="shared" si="0"/>
        <v>1.0427454717678634E-3</v>
      </c>
      <c r="T65" s="58">
        <f t="shared" si="1"/>
        <v>1.1406250842609124E-3</v>
      </c>
      <c r="U65" s="58">
        <f>IF(I65&lt;Overview!$F$18,(1-Overview!$F$9)*'='!R65-'='!I65*'='!P65,0)</f>
        <v>1.7426048877143146E-3</v>
      </c>
      <c r="V65" s="54">
        <f>IF(I65&gt;=Overview!$F$18,(1-Overview!$F$9)*'='!R65-Overview!$F$18*'='!P65,0)</f>
        <v>0</v>
      </c>
      <c r="W65" s="2"/>
      <c r="X65" s="60">
        <f>F65^3*(1+G65*Overview!$F$38)</f>
        <v>1.3957468578565122E-4</v>
      </c>
      <c r="Y65" s="61">
        <f>F65^3*Overview!$F$42*(1+Overview!$F$38*G65)+J65*Overview!$F$39/Overview!$F$40</f>
        <v>1.2561721720708611E-5</v>
      </c>
      <c r="AD65" s="2"/>
    </row>
    <row r="66" spans="1:30">
      <c r="A66" s="34">
        <v>63</v>
      </c>
      <c r="B66">
        <v>0.77</v>
      </c>
      <c r="C66" s="85">
        <v>18.739999999999998</v>
      </c>
      <c r="D66" s="125">
        <f>B66/(B66+Overview!$F$22)</f>
        <v>0.52380952380952384</v>
      </c>
      <c r="E66" s="118">
        <f>EXP(Overview!$F$21/Overview!$F$5-Overview!$F$21/('='!C66+273.15))</f>
        <v>0.94169028070695959</v>
      </c>
      <c r="F66" s="77">
        <f t="shared" si="2"/>
        <v>4.9580804195048359E-2</v>
      </c>
      <c r="G66" s="115">
        <f t="shared" si="3"/>
        <v>0.52259264736914413</v>
      </c>
      <c r="H66" s="112">
        <f>F66/Overview!$F$19</f>
        <v>7.3203608733276776E-2</v>
      </c>
      <c r="I66" s="149">
        <f t="shared" si="4"/>
        <v>2.577274665041844E-2</v>
      </c>
      <c r="J66" s="80">
        <f>IF((A66-Overview!$F$43)/365=ROUND((A66-Overview!$F$43)/365,0),J65*0.05,J65+V65)</f>
        <v>0</v>
      </c>
      <c r="K66" s="70">
        <f>IF(I66&lt;Overview!$F$16,1,'='!F66/Overview!$F$26)</f>
        <v>2.1463551599588033</v>
      </c>
      <c r="L66" s="71">
        <f>IF(I66&lt;Overview!$F$17,'='!F66/Overview!$F$26,Overview!$F$33)</f>
        <v>2.1463551599588033</v>
      </c>
      <c r="M66" s="72">
        <f t="shared" si="5"/>
        <v>2.1463551599588033</v>
      </c>
      <c r="N66" s="81">
        <f>MIN(1,Overview!$F$44*E66*(F66-Overview!$F$25)^2+0.2)</f>
        <v>1</v>
      </c>
      <c r="O66" s="48">
        <f>M66*E66*Overview!$F$8</f>
        <v>2.2880004297647905E-2</v>
      </c>
      <c r="P66" s="48">
        <f>E66*Overview!$F$6</f>
        <v>1.8494797113084687E-3</v>
      </c>
      <c r="Q66" s="122">
        <f>O66*(G66/F66-(1+Overview!$F$35/'='!F66)/(Overview!$F$37*Overview!$F$33))/('='!G66+Overview!$F$36)</f>
        <v>7.0738218488117302E-2</v>
      </c>
      <c r="R66" s="128">
        <f>(O66/F66-Q66)*G66*Overview!$F$29*'='!F66^3</f>
        <v>2.2530965832821482E-2</v>
      </c>
      <c r="S66" s="57">
        <f t="shared" si="0"/>
        <v>5.6155075815359325E-4</v>
      </c>
      <c r="T66" s="58">
        <f t="shared" si="1"/>
        <v>1.1690859199886313E-3</v>
      </c>
      <c r="U66" s="58">
        <f>IF(I66&lt;Overview!$F$18,(1-Overview!$F$9)*'='!R66-'='!I66*'='!P66,0)</f>
        <v>1.8719721169217494E-3</v>
      </c>
      <c r="V66" s="54">
        <f>IF(I66&gt;=Overview!$F$18,(1-Overview!$F$9)*'='!R66-Overview!$F$18*'='!P66,0)</f>
        <v>0</v>
      </c>
      <c r="W66" s="2"/>
      <c r="X66" s="60">
        <f>F66^3*(1+G66*Overview!$F$38)</f>
        <v>1.4972396090408925E-4</v>
      </c>
      <c r="Y66" s="61">
        <f>F66^3*Overview!$F$42*(1+Overview!$F$38*G66)+J66*Overview!$F$39/Overview!$F$40</f>
        <v>1.3475156481368032E-5</v>
      </c>
      <c r="AD66" s="2"/>
    </row>
    <row r="67" spans="1:30">
      <c r="A67" s="34">
        <v>64</v>
      </c>
      <c r="B67">
        <v>0.77</v>
      </c>
      <c r="C67" s="85">
        <v>18.739999999999998</v>
      </c>
      <c r="D67" s="125">
        <f>B67/(B67+Overview!$F$22)</f>
        <v>0.52380952380952384</v>
      </c>
      <c r="E67" s="118">
        <f>EXP(Overview!$F$21/Overview!$F$5-Overview!$F$21/('='!C67+273.15))</f>
        <v>0.94169028070695959</v>
      </c>
      <c r="F67" s="77">
        <f t="shared" si="2"/>
        <v>5.0749890115036993E-2</v>
      </c>
      <c r="G67" s="115">
        <f t="shared" si="3"/>
        <v>0.52315419812729769</v>
      </c>
      <c r="H67" s="112">
        <f>F67/Overview!$F$19</f>
        <v>7.4929706356174505E-2</v>
      </c>
      <c r="I67" s="149">
        <f t="shared" si="4"/>
        <v>2.764471876734019E-2</v>
      </c>
      <c r="J67" s="80">
        <f>IF((A67-Overview!$F$43)/365=ROUND((A67-Overview!$F$43)/365,0),J66*0.05,J66+V66)</f>
        <v>0</v>
      </c>
      <c r="K67" s="70">
        <f>IF(I67&lt;Overview!$F$16,1,'='!F67/Overview!$F$26)</f>
        <v>2.1969649400448916</v>
      </c>
      <c r="L67" s="71">
        <f>IF(I67&lt;Overview!$F$17,'='!F67/Overview!$F$26,Overview!$F$33)</f>
        <v>2.1969649400448916</v>
      </c>
      <c r="M67" s="72">
        <f t="shared" si="5"/>
        <v>2.1969649400448916</v>
      </c>
      <c r="N67" s="81">
        <f>MIN(1,Overview!$F$44*E67*(F67-Overview!$F$25)^2+0.2)</f>
        <v>1</v>
      </c>
      <c r="O67" s="48">
        <f>M67*E67*Overview!$F$8</f>
        <v>2.3419501211986601E-2</v>
      </c>
      <c r="P67" s="48">
        <f>E67*Overview!$F$6</f>
        <v>1.8494797113084687E-3</v>
      </c>
      <c r="Q67" s="122">
        <f>O67*(G67/F67-(1+Overview!$F$35/'='!F67)/(Overview!$F$37*Overview!$F$33))/('='!G67+Overview!$F$36)</f>
        <v>7.0778556680051979E-2</v>
      </c>
      <c r="R67" s="128">
        <f>(O67/F67-Q67)*G67*Overview!$F$29*'='!F67^3</f>
        <v>2.4186109195891814E-2</v>
      </c>
      <c r="S67" s="57">
        <f t="shared" ref="S67:S130" si="6">(D67*N67-G67)*O67/F67</f>
        <v>3.02412489452738E-4</v>
      </c>
      <c r="T67" s="58">
        <f t="shared" ref="T67:T130" si="7">F67*Q67/3</f>
        <v>1.1973346580045185E-3</v>
      </c>
      <c r="U67" s="58">
        <f>IF(I67&lt;Overview!$F$18,(1-Overview!$F$9)*'='!R67-'='!I67*'='!P67,0)</f>
        <v>2.0095281570049598E-3</v>
      </c>
      <c r="V67" s="54">
        <f>IF(I67&gt;=Overview!$F$18,(1-Overview!$F$9)*'='!R67-Overview!$F$18*'='!P67,0)</f>
        <v>0</v>
      </c>
      <c r="W67" s="2"/>
      <c r="X67" s="60">
        <f>F67^3*(1+G67*Overview!$F$38)</f>
        <v>1.6059894813748109E-4</v>
      </c>
      <c r="Y67" s="61">
        <f>F67^3*Overview!$F$42*(1+Overview!$F$38*G67)+J67*Overview!$F$39/Overview!$F$40</f>
        <v>1.4453905332373297E-5</v>
      </c>
      <c r="AD67" s="2"/>
    </row>
    <row r="68" spans="1:30">
      <c r="A68" s="34">
        <v>65</v>
      </c>
      <c r="B68">
        <v>0.77</v>
      </c>
      <c r="C68" s="85">
        <v>18.739999999999998</v>
      </c>
      <c r="D68" s="125">
        <f>B68/(B68+Overview!$F$22)</f>
        <v>0.52380952380952384</v>
      </c>
      <c r="E68" s="118">
        <f>EXP(Overview!$F$21/Overview!$F$5-Overview!$F$21/('='!C68+273.15))</f>
        <v>0.94169028070695959</v>
      </c>
      <c r="F68" s="77">
        <f t="shared" ref="F68:F131" si="8">F67+T67</f>
        <v>5.1947224773041513E-2</v>
      </c>
      <c r="G68" s="115">
        <f t="shared" ref="G68:G131" si="9">G67+S67</f>
        <v>0.52345661061675042</v>
      </c>
      <c r="H68" s="112">
        <f>F68/Overview!$F$19</f>
        <v>7.6697511845624552E-2</v>
      </c>
      <c r="I68" s="149">
        <f t="shared" ref="I68:I131" si="10">I67+U67</f>
        <v>2.9654246924345151E-2</v>
      </c>
      <c r="J68" s="80">
        <f>IF((A68-Overview!$F$43)/365=ROUND((A68-Overview!$F$43)/365,0),J67*0.05,J67+V67)</f>
        <v>0</v>
      </c>
      <c r="K68" s="70">
        <f>IF(I68&lt;Overview!$F$16,1,'='!F68/Overview!$F$26)</f>
        <v>2.2487976092225765</v>
      </c>
      <c r="L68" s="71">
        <f>IF(I68&lt;Overview!$F$17,'='!F68/Overview!$F$26,Overview!$F$33)</f>
        <v>2.2487976092225765</v>
      </c>
      <c r="M68" s="72">
        <f t="shared" ref="M68:M131" si="11">IF(K68=1,1,L68)</f>
        <v>2.2487976092225765</v>
      </c>
      <c r="N68" s="81">
        <f>MIN(1,Overview!$F$44*E68*(F68-Overview!$F$25)^2+0.2)</f>
        <v>1</v>
      </c>
      <c r="O68" s="48">
        <f>M68*E68*Overview!$F$8</f>
        <v>2.3972034043303649E-2</v>
      </c>
      <c r="P68" s="48">
        <f>E68*Overview!$F$6</f>
        <v>1.8494797113084687E-3</v>
      </c>
      <c r="Q68" s="122">
        <f>O68*(G68/F68-(1+Overview!$F$35/'='!F68)/(Overview!$F$37*Overview!$F$33))/('='!G68+Overview!$F$36)</f>
        <v>7.0788147108570287E-2</v>
      </c>
      <c r="R68" s="128">
        <f>(O68/F68-Q68)*G68*Overview!$F$29*'='!F68^3</f>
        <v>2.5953029240444257E-2</v>
      </c>
      <c r="S68" s="57">
        <f t="shared" si="6"/>
        <v>1.6285849934154312E-4</v>
      </c>
      <c r="T68" s="58">
        <f t="shared" si="7"/>
        <v>1.2257492630386765E-3</v>
      </c>
      <c r="U68" s="58">
        <f>IF(I68&lt;Overview!$F$18,(1-Overview!$F$9)*'='!R68-'='!I68*'='!P68,0)</f>
        <v>2.1563531632451446E-3</v>
      </c>
      <c r="V68" s="54">
        <f>IF(I68&gt;=Overview!$F$18,(1-Overview!$F$9)*'='!R68-Overview!$F$18*'='!P68,0)</f>
        <v>0</v>
      </c>
      <c r="W68" s="2"/>
      <c r="X68" s="60">
        <f>F68^3*(1+G68*Overview!$F$38)</f>
        <v>1.722547280718023E-4</v>
      </c>
      <c r="Y68" s="61">
        <f>F68^3*Overview!$F$42*(1+Overview!$F$38*G68)+J68*Overview!$F$39/Overview!$F$40</f>
        <v>1.5502925526462207E-5</v>
      </c>
      <c r="AD68" s="2"/>
    </row>
    <row r="69" spans="1:30">
      <c r="A69" s="34">
        <v>66</v>
      </c>
      <c r="B69">
        <v>0.77</v>
      </c>
      <c r="C69" s="85">
        <v>18.739999999999998</v>
      </c>
      <c r="D69" s="125">
        <f>B69/(B69+Overview!$F$22)</f>
        <v>0.52380952380952384</v>
      </c>
      <c r="E69" s="118">
        <f>EXP(Overview!$F$21/Overview!$F$5-Overview!$F$21/('='!C69+273.15))</f>
        <v>0.94169028070695959</v>
      </c>
      <c r="F69" s="77">
        <f t="shared" si="8"/>
        <v>5.3172974036080192E-2</v>
      </c>
      <c r="G69" s="115">
        <f t="shared" si="9"/>
        <v>0.52361946911609192</v>
      </c>
      <c r="H69" s="112">
        <f>F69/Overview!$F$19</f>
        <v>7.8507270096087683E-2</v>
      </c>
      <c r="I69" s="149">
        <f t="shared" si="10"/>
        <v>3.1810600087590298E-2</v>
      </c>
      <c r="J69" s="80">
        <f>IF((A69-Overview!$F$43)/365=ROUND((A69-Overview!$F$43)/365,0),J68*0.05,J68+V68)</f>
        <v>0</v>
      </c>
      <c r="K69" s="70">
        <f>IF(I69&lt;Overview!$F$16,1,'='!F69/Overview!$F$26)</f>
        <v>2.3018603478822595</v>
      </c>
      <c r="L69" s="71">
        <f>IF(I69&lt;Overview!$F$17,'='!F69/Overview!$F$26,Overview!$F$33)</f>
        <v>2.3018603478822595</v>
      </c>
      <c r="M69" s="72">
        <f t="shared" si="11"/>
        <v>2.3018603478822595</v>
      </c>
      <c r="N69" s="81">
        <f>MIN(1,Overview!$F$44*E69*(F69-Overview!$F$25)^2+0.2)</f>
        <v>1</v>
      </c>
      <c r="O69" s="48">
        <f>M69*E69*Overview!$F$8</f>
        <v>2.4537679334086657E-2</v>
      </c>
      <c r="P69" s="48">
        <f>E69*Overview!$F$6</f>
        <v>1.8494797113084687E-3</v>
      </c>
      <c r="Q69" s="122">
        <f>O69*(G69/F69-(1+Overview!$F$35/'='!F69)/(Overview!$F$37*Overview!$F$33))/('='!G69+Overview!$F$36)</f>
        <v>7.0780902388687381E-2</v>
      </c>
      <c r="R69" s="128">
        <f>(O69/F69-Q69)*G69*Overview!$F$29*'='!F69^3</f>
        <v>2.7843062955786067E-2</v>
      </c>
      <c r="S69" s="57">
        <f t="shared" si="6"/>
        <v>8.7704349961808812E-5</v>
      </c>
      <c r="T69" s="58">
        <f t="shared" si="7"/>
        <v>1.2545436949880002E-3</v>
      </c>
      <c r="U69" s="58">
        <f>IF(I69&lt;Overview!$F$18,(1-Overview!$F$9)*'='!R69-'='!I69*'='!P69,0)</f>
        <v>2.3133959043664287E-3</v>
      </c>
      <c r="V69" s="54">
        <f>IF(I69&gt;=Overview!$F$18,(1-Overview!$F$9)*'='!R69-Overview!$F$18*'='!P69,0)</f>
        <v>0</v>
      </c>
      <c r="W69" s="2"/>
      <c r="X69" s="60">
        <f>F69^3*(1+G69*Overview!$F$38)</f>
        <v>1.8474900697233943E-4</v>
      </c>
      <c r="Y69" s="61">
        <f>F69^3*Overview!$F$42*(1+Overview!$F$38*G69)+J69*Overview!$F$39/Overview!$F$40</f>
        <v>1.6627410627510546E-5</v>
      </c>
      <c r="AD69" s="2"/>
    </row>
    <row r="70" spans="1:30">
      <c r="A70" s="34">
        <v>67</v>
      </c>
      <c r="B70">
        <v>0.77</v>
      </c>
      <c r="C70" s="85">
        <v>18.739999999999998</v>
      </c>
      <c r="D70" s="125">
        <f>B70/(B70+Overview!$F$22)</f>
        <v>0.52380952380952384</v>
      </c>
      <c r="E70" s="118">
        <f>EXP(Overview!$F$21/Overview!$F$5-Overview!$F$21/('='!C70+273.15))</f>
        <v>0.94169028070695959</v>
      </c>
      <c r="F70" s="77">
        <f t="shared" si="8"/>
        <v>5.4427517731068194E-2</v>
      </c>
      <c r="G70" s="115">
        <f t="shared" si="9"/>
        <v>0.52370717346605378</v>
      </c>
      <c r="H70" s="112">
        <f>F70/Overview!$F$19</f>
        <v>8.0359541903245527E-2</v>
      </c>
      <c r="I70" s="149">
        <f t="shared" si="10"/>
        <v>3.4123995991956729E-2</v>
      </c>
      <c r="J70" s="80">
        <f>IF((A70-Overview!$F$43)/365=ROUND((A70-Overview!$F$43)/365,0),J69*0.05,J69+V69)</f>
        <v>0</v>
      </c>
      <c r="K70" s="70">
        <f>IF(I70&lt;Overview!$F$16,1,'='!F70/Overview!$F$26)</f>
        <v>2.3561695987475408</v>
      </c>
      <c r="L70" s="71">
        <f>IF(I70&lt;Overview!$F$17,'='!F70/Overview!$F$26,Overview!$F$33)</f>
        <v>2.3561695987475408</v>
      </c>
      <c r="M70" s="72">
        <f t="shared" si="11"/>
        <v>2.3561695987475408</v>
      </c>
      <c r="N70" s="81">
        <f>MIN(1,Overview!$F$44*E70*(F70-Overview!$F$25)^2+0.2)</f>
        <v>1</v>
      </c>
      <c r="O70" s="48">
        <f>M70*E70*Overview!$F$8</f>
        <v>2.5116612362683626E-2</v>
      </c>
      <c r="P70" s="48">
        <f>E70*Overview!$F$6</f>
        <v>1.8494797113084687E-3</v>
      </c>
      <c r="Q70" s="122">
        <f>O70*(G70/F70-(1+Overview!$F$35/'='!F70)/(Overview!$F$37*Overview!$F$33))/('='!G70+Overview!$F$36)</f>
        <v>7.0764304568606134E-2</v>
      </c>
      <c r="R70" s="128">
        <f>(O70/F70-Q70)*G70*Overview!$F$29*'='!F70^3</f>
        <v>2.9866953435746562E-2</v>
      </c>
      <c r="S70" s="57">
        <f t="shared" si="6"/>
        <v>4.7231510994623245E-5</v>
      </c>
      <c r="T70" s="58">
        <f t="shared" si="7"/>
        <v>1.2838418138781734E-3</v>
      </c>
      <c r="U70" s="58">
        <f>IF(I70&lt;Overview!$F$18,(1-Overview!$F$9)*'='!R70-'='!I70*'='!P70,0)</f>
        <v>2.4815527944697133E-3</v>
      </c>
      <c r="V70" s="54">
        <f>IF(I70&gt;=Overview!$F$18,(1-Overview!$F$9)*'='!R70-Overview!$F$18*'='!P70,0)</f>
        <v>0</v>
      </c>
      <c r="W70" s="2"/>
      <c r="X70" s="60">
        <f>F70^3*(1+G70*Overview!$F$38)</f>
        <v>1.9814284286016659E-4</v>
      </c>
      <c r="Y70" s="61">
        <f>F70^3*Overview!$F$42*(1+Overview!$F$38*G70)+J70*Overview!$F$39/Overview!$F$40</f>
        <v>1.7832855857414993E-5</v>
      </c>
      <c r="AD70" s="2"/>
    </row>
    <row r="71" spans="1:30">
      <c r="A71" s="34">
        <v>68</v>
      </c>
      <c r="B71">
        <v>0.77</v>
      </c>
      <c r="C71" s="85">
        <v>18.739999999999998</v>
      </c>
      <c r="D71" s="125">
        <f>B71/(B71+Overview!$F$22)</f>
        <v>0.52380952380952384</v>
      </c>
      <c r="E71" s="118">
        <f>EXP(Overview!$F$21/Overview!$F$5-Overview!$F$21/('='!C71+273.15))</f>
        <v>0.94169028070695959</v>
      </c>
      <c r="F71" s="77">
        <f t="shared" si="8"/>
        <v>5.5711359544946368E-2</v>
      </c>
      <c r="G71" s="115">
        <f t="shared" si="9"/>
        <v>0.52375440497704839</v>
      </c>
      <c r="H71" s="112">
        <f>F71/Overview!$F$19</f>
        <v>8.2255070935990507E-2</v>
      </c>
      <c r="I71" s="149">
        <f t="shared" si="10"/>
        <v>3.660554878642644E-2</v>
      </c>
      <c r="J71" s="80">
        <f>IF((A71-Overview!$F$43)/365=ROUND((A71-Overview!$F$43)/365,0),J70*0.05,J70+V70)</f>
        <v>0</v>
      </c>
      <c r="K71" s="70">
        <f>IF(I71&lt;Overview!$F$16,1,'='!F71/Overview!$F$26)</f>
        <v>2.4117471664478947</v>
      </c>
      <c r="L71" s="71">
        <f>IF(I71&lt;Overview!$F$17,'='!F71/Overview!$F$26,Overview!$F$33)</f>
        <v>2.4117471664478947</v>
      </c>
      <c r="M71" s="72">
        <f t="shared" si="11"/>
        <v>2.4117471664478947</v>
      </c>
      <c r="N71" s="81">
        <f>MIN(1,Overview!$F$44*E71*(F71-Overview!$F$25)^2+0.2)</f>
        <v>1</v>
      </c>
      <c r="O71" s="48">
        <f>M71*E71*Overview!$F$8</f>
        <v>2.5709065565005147E-2</v>
      </c>
      <c r="P71" s="48">
        <f>E71*Overview!$F$6</f>
        <v>1.8494797113084687E-3</v>
      </c>
      <c r="Q71" s="122">
        <f>O71*(G71/F71-(1+Overview!$F$35/'='!F71)/(Overview!$F$37*Overview!$F$33))/('='!G71+Overview!$F$36)</f>
        <v>7.0742375494510762E-2</v>
      </c>
      <c r="R71" s="128">
        <f>(O71/F71-Q71)*G71*Overview!$F$29*'='!F71^3</f>
        <v>3.2035400096966621E-2</v>
      </c>
      <c r="S71" s="57">
        <f t="shared" si="6"/>
        <v>2.5435632688777752E-5</v>
      </c>
      <c r="T71" s="58">
        <f t="shared" si="7"/>
        <v>1.3137179720794307E-3</v>
      </c>
      <c r="U71" s="58">
        <f>IF(I71&lt;Overview!$F$18,(1-Overview!$F$9)*'='!R71-'='!I71*'='!P71,0)</f>
        <v>2.6617148684597498E-3</v>
      </c>
      <c r="V71" s="54">
        <f>IF(I71&gt;=Overview!$F$18,(1-Overview!$F$9)*'='!R71-Overview!$F$18*'='!P71,0)</f>
        <v>0</v>
      </c>
      <c r="W71" s="2"/>
      <c r="X71" s="60">
        <f>F71^3*(1+G71*Overview!$F$38)</f>
        <v>2.1250119288804037E-4</v>
      </c>
      <c r="Y71" s="61">
        <f>F71^3*Overview!$F$42*(1+Overview!$F$38*G71)+J71*Overview!$F$39/Overview!$F$40</f>
        <v>1.9125107359923632E-5</v>
      </c>
      <c r="AD71" s="2"/>
    </row>
    <row r="72" spans="1:30">
      <c r="A72" s="34">
        <v>69</v>
      </c>
      <c r="B72">
        <v>0.77</v>
      </c>
      <c r="C72" s="85">
        <v>18.739999999999998</v>
      </c>
      <c r="D72" s="125">
        <f>B72/(B72+Overview!$F$22)</f>
        <v>0.52380952380952384</v>
      </c>
      <c r="E72" s="118">
        <f>EXP(Overview!$F$21/Overview!$F$5-Overview!$F$21/('='!C72+273.15))</f>
        <v>0.94169028070695959</v>
      </c>
      <c r="F72" s="77">
        <f t="shared" si="8"/>
        <v>5.7025077517025798E-2</v>
      </c>
      <c r="G72" s="115">
        <f t="shared" si="9"/>
        <v>0.52377984060973715</v>
      </c>
      <c r="H72" s="112">
        <f>F72/Overview!$F$19</f>
        <v>8.4194710640817655E-2</v>
      </c>
      <c r="I72" s="149">
        <f t="shared" si="10"/>
        <v>3.9267263654886191E-2</v>
      </c>
      <c r="J72" s="80">
        <f>IF((A72-Overview!$F$43)/365=ROUND((A72-Overview!$F$43)/365,0),J71*0.05,J71+V71)</f>
        <v>0</v>
      </c>
      <c r="K72" s="70">
        <f>IF(I72&lt;Overview!$F$16,1,'='!F72/Overview!$F$26)</f>
        <v>2.4686180743301214</v>
      </c>
      <c r="L72" s="71">
        <f>IF(I72&lt;Overview!$F$17,'='!F72/Overview!$F$26,Overview!$F$33)</f>
        <v>2.4686180743301214</v>
      </c>
      <c r="M72" s="72">
        <f t="shared" si="11"/>
        <v>2.4686180743301214</v>
      </c>
      <c r="N72" s="81">
        <f>MIN(1,Overview!$F$44*E72*(F72-Overview!$F$25)^2+0.2)</f>
        <v>1</v>
      </c>
      <c r="O72" s="48">
        <f>M72*E72*Overview!$F$8</f>
        <v>2.6315305688276013E-2</v>
      </c>
      <c r="P72" s="48">
        <f>E72*Overview!$F$6</f>
        <v>1.8494797113084687E-3</v>
      </c>
      <c r="Q72" s="122">
        <f>O72*(G72/F72-(1+Overview!$F$35/'='!F72)/(Overview!$F$37*Overview!$F$33))/('='!G72+Overview!$F$36)</f>
        <v>7.0717274253229004E-2</v>
      </c>
      <c r="R72" s="128">
        <f>(O72/F72-Q72)*G72*Overview!$F$29*'='!F72^3</f>
        <v>3.4359396299899141E-2</v>
      </c>
      <c r="S72" s="57">
        <f t="shared" si="6"/>
        <v>1.3697876622082507E-5</v>
      </c>
      <c r="T72" s="58">
        <f t="shared" si="7"/>
        <v>1.3442193486943857E-3</v>
      </c>
      <c r="U72" s="58">
        <f>IF(I72&lt;Overview!$F$18,(1-Overview!$F$9)*'='!R72-'='!I72*'='!P72,0)</f>
        <v>2.8547965573030962E-3</v>
      </c>
      <c r="V72" s="54">
        <f>IF(I72&gt;=Overview!$F$18,(1-Overview!$F$9)*'='!R72-Overview!$F$18*'='!P72,0)</f>
        <v>0</v>
      </c>
      <c r="W72" s="2"/>
      <c r="X72" s="60">
        <f>F72^3*(1+G72*Overview!$F$38)</f>
        <v>2.2789336640185082E-4</v>
      </c>
      <c r="Y72" s="61">
        <f>F72^3*Overview!$F$42*(1+Overview!$F$38*G72)+J72*Overview!$F$39/Overview!$F$40</f>
        <v>2.0510402976166574E-5</v>
      </c>
      <c r="AD72" s="2"/>
    </row>
    <row r="73" spans="1:30">
      <c r="A73" s="34">
        <v>70</v>
      </c>
      <c r="B73">
        <v>0.77</v>
      </c>
      <c r="C73" s="85">
        <v>18.739999999999998</v>
      </c>
      <c r="D73" s="125">
        <f>B73/(B73+Overview!$F$22)</f>
        <v>0.52380952380952384</v>
      </c>
      <c r="E73" s="118">
        <f>EXP(Overview!$F$21/Overview!$F$5-Overview!$F$21/('='!C73+273.15))</f>
        <v>0.94169028070695959</v>
      </c>
      <c r="F73" s="77">
        <f t="shared" si="8"/>
        <v>5.8369296865720184E-2</v>
      </c>
      <c r="G73" s="115">
        <f t="shared" si="9"/>
        <v>0.52379353848635923</v>
      </c>
      <c r="H73" s="112">
        <f>F73/Overview!$F$19</f>
        <v>8.6179384121836969E-2</v>
      </c>
      <c r="I73" s="149">
        <f t="shared" si="10"/>
        <v>4.212206021218929E-2</v>
      </c>
      <c r="J73" s="80">
        <f>IF((A73-Overview!$F$43)/365=ROUND((A73-Overview!$F$43)/365,0),J72*0.05,J72+V72)</f>
        <v>0</v>
      </c>
      <c r="K73" s="70">
        <f>IF(I73&lt;Overview!$F$16,1,'='!F73/Overview!$F$26)</f>
        <v>2.5268093881264151</v>
      </c>
      <c r="L73" s="71">
        <f>IF(I73&lt;Overview!$F$17,'='!F73/Overview!$F$26,Overview!$F$33)</f>
        <v>2.5268093881264151</v>
      </c>
      <c r="M73" s="72">
        <f t="shared" si="11"/>
        <v>2.5268093881264151</v>
      </c>
      <c r="N73" s="81">
        <f>MIN(1,Overview!$F$44*E73*(F73-Overview!$F$25)^2+0.2)</f>
        <v>1</v>
      </c>
      <c r="O73" s="48">
        <f>M73*E73*Overview!$F$8</f>
        <v>2.6935621251414469E-2</v>
      </c>
      <c r="P73" s="48">
        <f>E73*Overview!$F$6</f>
        <v>1.8494797113084687E-3</v>
      </c>
      <c r="Q73" s="122">
        <f>O73*(G73/F73-(1+Overview!$F$35/'='!F73)/(Overview!$F$37*Overview!$F$33))/('='!G73+Overview!$F$36)</f>
        <v>7.0690156837647317E-2</v>
      </c>
      <c r="R73" s="128">
        <f>(O73/F73-Q73)*G73*Overview!$F$29*'='!F73^3</f>
        <v>3.6850446335724686E-2</v>
      </c>
      <c r="S73" s="57">
        <f t="shared" si="6"/>
        <v>7.3767311491474111E-6</v>
      </c>
      <c r="T73" s="58">
        <f t="shared" si="7"/>
        <v>1.3753782499803186E-3</v>
      </c>
      <c r="U73" s="58">
        <f>IF(I73&lt;Overview!$F$18,(1-Overview!$F$9)*'='!R73-'='!I73*'='!P73,0)</f>
        <v>3.0617541320427872E-3</v>
      </c>
      <c r="V73" s="54">
        <f>IF(I73&gt;=Overview!$F$18,(1-Overview!$F$9)*'='!R73-Overview!$F$18*'='!P73,0)</f>
        <v>0</v>
      </c>
      <c r="W73" s="2"/>
      <c r="X73" s="60">
        <f>F73^3*(1+G73*Overview!$F$38)</f>
        <v>2.4439343292466598E-4</v>
      </c>
      <c r="Y73" s="61">
        <f>F73^3*Overview!$F$42*(1+Overview!$F$38*G73)+J73*Overview!$F$39/Overview!$F$40</f>
        <v>2.1995408963219936E-5</v>
      </c>
      <c r="AD73" s="2"/>
    </row>
    <row r="74" spans="1:30">
      <c r="A74" s="34">
        <v>71</v>
      </c>
      <c r="B74">
        <v>0.77</v>
      </c>
      <c r="C74" s="85">
        <v>18.739999999999998</v>
      </c>
      <c r="D74" s="125">
        <f>B74/(B74+Overview!$F$22)</f>
        <v>0.52380952380952384</v>
      </c>
      <c r="E74" s="118">
        <f>EXP(Overview!$F$21/Overview!$F$5-Overview!$F$21/('='!C74+273.15))</f>
        <v>0.94169028070695959</v>
      </c>
      <c r="F74" s="77">
        <f t="shared" si="8"/>
        <v>5.9744675115700502E-2</v>
      </c>
      <c r="G74" s="115">
        <f t="shared" si="9"/>
        <v>0.52380091521750838</v>
      </c>
      <c r="H74" s="112">
        <f>F74/Overview!$F$19</f>
        <v>8.8210062181751814E-2</v>
      </c>
      <c r="I74" s="149">
        <f t="shared" si="10"/>
        <v>4.5183814344232076E-2</v>
      </c>
      <c r="J74" s="80">
        <f>IF((A74-Overview!$F$43)/365=ROUND((A74-Overview!$F$43)/365,0),J73*0.05,J73+V73)</f>
        <v>0</v>
      </c>
      <c r="K74" s="70">
        <f>IF(I74&lt;Overview!$F$16,1,'='!F74/Overview!$F$26)</f>
        <v>2.5863495721082468</v>
      </c>
      <c r="L74" s="71">
        <f>IF(I74&lt;Overview!$F$17,'='!F74/Overview!$F$26,Overview!$F$33)</f>
        <v>2.5863495721082468</v>
      </c>
      <c r="M74" s="72">
        <f t="shared" si="11"/>
        <v>2.5863495721082468</v>
      </c>
      <c r="N74" s="81">
        <f>MIN(1,Overview!$F$44*E74*(F74-Overview!$F$25)^2+0.2)</f>
        <v>1</v>
      </c>
      <c r="O74" s="48">
        <f>M74*E74*Overview!$F$8</f>
        <v>2.7570315681675121E-2</v>
      </c>
      <c r="P74" s="48">
        <f>E74*Overview!$F$6</f>
        <v>1.8494797113084687E-3</v>
      </c>
      <c r="Q74" s="122">
        <f>O74*(G74/F74-(1+Overview!$F$35/'='!F74)/(Overview!$F$37*Overview!$F$33))/('='!G74+Overview!$F$36)</f>
        <v>7.066163894193854E-2</v>
      </c>
      <c r="R74" s="128">
        <f>(O74/F74-Q74)*G74*Overview!$F$29*'='!F74^3</f>
        <v>3.9520714483120133E-2</v>
      </c>
      <c r="S74" s="57">
        <f t="shared" si="6"/>
        <v>3.9725983777012004E-6</v>
      </c>
      <c r="T74" s="58">
        <f t="shared" si="7"/>
        <v>1.4072188872430163E-3</v>
      </c>
      <c r="U74" s="58">
        <f>IF(I74&lt;Overview!$F$18,(1-Overview!$F$9)*'='!R74-'='!I74*'='!P74,0)</f>
        <v>3.2835983260526519E-3</v>
      </c>
      <c r="V74" s="54">
        <f>IF(I74&gt;=Overview!$F$18,(1-Overview!$F$9)*'='!R74-Overview!$F$18*'='!P74,0)</f>
        <v>0</v>
      </c>
      <c r="W74" s="2"/>
      <c r="X74" s="60">
        <f>F74^3*(1+G74*Overview!$F$38)</f>
        <v>2.620806140965234E-4</v>
      </c>
      <c r="Y74" s="61">
        <f>F74^3*Overview!$F$42*(1+Overview!$F$38*G74)+J74*Overview!$F$39/Overview!$F$40</f>
        <v>2.3587255268687105E-5</v>
      </c>
      <c r="AD74" s="2"/>
    </row>
    <row r="75" spans="1:30">
      <c r="A75" s="34">
        <v>72</v>
      </c>
      <c r="B75">
        <v>0.77</v>
      </c>
      <c r="C75" s="85">
        <v>18.739999999999998</v>
      </c>
      <c r="D75" s="125">
        <f>B75/(B75+Overview!$F$22)</f>
        <v>0.52380952380952384</v>
      </c>
      <c r="E75" s="118">
        <f>EXP(Overview!$F$21/Overview!$F$5-Overview!$F$21/('='!C75+273.15))</f>
        <v>0.94169028070695959</v>
      </c>
      <c r="F75" s="77">
        <f t="shared" si="8"/>
        <v>6.1151894002943519E-2</v>
      </c>
      <c r="G75" s="115">
        <f t="shared" si="9"/>
        <v>0.52380488781588608</v>
      </c>
      <c r="H75" s="112">
        <f>F75/Overview!$F$19</f>
        <v>9.0287751370062772E-2</v>
      </c>
      <c r="I75" s="149">
        <f t="shared" si="10"/>
        <v>4.8467412670284725E-2</v>
      </c>
      <c r="J75" s="80">
        <f>IF((A75-Overview!$F$43)/365=ROUND((A75-Overview!$F$43)/365,0),J74*0.05,J74+V74)</f>
        <v>0</v>
      </c>
      <c r="K75" s="70">
        <f>IF(I75&lt;Overview!$F$16,1,'='!F75/Overview!$F$26)</f>
        <v>2.6472681386555639</v>
      </c>
      <c r="L75" s="71">
        <f>IF(I75&lt;Overview!$F$17,'='!F75/Overview!$F$26,Overview!$F$33)</f>
        <v>2.6472681386555639</v>
      </c>
      <c r="M75" s="72">
        <f t="shared" si="11"/>
        <v>2.6472681386555639</v>
      </c>
      <c r="N75" s="81">
        <f>MIN(1,Overview!$F$44*E75*(F75-Overview!$F$25)^2+0.2)</f>
        <v>1</v>
      </c>
      <c r="O75" s="48">
        <f>M75*E75*Overview!$F$8</f>
        <v>2.8219703579079717E-2</v>
      </c>
      <c r="P75" s="48">
        <f>E75*Overview!$F$6</f>
        <v>1.8494797113084687E-3</v>
      </c>
      <c r="Q75" s="122">
        <f>O75*(G75/F75-(1+Overview!$F$35/'='!F75)/(Overview!$F$37*Overview!$F$33))/('='!G75+Overview!$F$36)</f>
        <v>7.0632045151776651E-2</v>
      </c>
      <c r="R75" s="128">
        <f>(O75/F75-Q75)*G75*Overview!$F$29*'='!F75^3</f>
        <v>4.2383136523249279E-2</v>
      </c>
      <c r="S75" s="57">
        <f t="shared" si="6"/>
        <v>2.1393673635969432E-6</v>
      </c>
      <c r="T75" s="58">
        <f t="shared" si="7"/>
        <v>1.439761112777522E-3</v>
      </c>
      <c r="U75" s="58">
        <f>IF(I75&lt;Overview!$F$18,(1-Overview!$F$9)*'='!R75-'='!I75*'='!P75,0)</f>
        <v>3.5214037353875345E-3</v>
      </c>
      <c r="V75" s="54">
        <f>IF(I75&gt;=Overview!$F$18,(1-Overview!$F$9)*'='!R75-Overview!$F$18*'='!P75,0)</f>
        <v>0</v>
      </c>
      <c r="W75" s="2"/>
      <c r="X75" s="60">
        <f>F75^3*(1+G75*Overview!$F$38)</f>
        <v>2.8103967699130396E-4</v>
      </c>
      <c r="Y75" s="61">
        <f>F75^3*Overview!$F$42*(1+Overview!$F$38*G75)+J75*Overview!$F$39/Overview!$F$40</f>
        <v>2.5293570929217355E-5</v>
      </c>
      <c r="AD75" s="2"/>
    </row>
    <row r="76" spans="1:30">
      <c r="A76" s="34">
        <v>73</v>
      </c>
      <c r="B76">
        <v>0.77</v>
      </c>
      <c r="C76" s="85">
        <v>18.739999999999998</v>
      </c>
      <c r="D76" s="125">
        <f>B76/(B76+Overview!$F$22)</f>
        <v>0.52380952380952384</v>
      </c>
      <c r="E76" s="118">
        <f>EXP(Overview!$F$21/Overview!$F$5-Overview!$F$21/('='!C76+273.15))</f>
        <v>0.94169028070695959</v>
      </c>
      <c r="F76" s="77">
        <f t="shared" si="8"/>
        <v>6.259165511572104E-2</v>
      </c>
      <c r="G76" s="115">
        <f t="shared" si="9"/>
        <v>0.52380702718324967</v>
      </c>
      <c r="H76" s="112">
        <f>F76/Overview!$F$19</f>
        <v>9.241348754720366E-2</v>
      </c>
      <c r="I76" s="149">
        <f t="shared" si="10"/>
        <v>5.198881640567226E-2</v>
      </c>
      <c r="J76" s="80">
        <f>IF((A76-Overview!$F$43)/365=ROUND((A76-Overview!$F$43)/365,0),J75*0.05,J75+V75)</f>
        <v>0</v>
      </c>
      <c r="K76" s="70">
        <f>IF(I76&lt;Overview!$F$16,1,'='!F76/Overview!$F$26)</f>
        <v>2.7095954595550236</v>
      </c>
      <c r="L76" s="71">
        <f>IF(I76&lt;Overview!$F$17,'='!F76/Overview!$F$26,Overview!$F$33)</f>
        <v>2.7095954595550236</v>
      </c>
      <c r="M76" s="72">
        <f t="shared" si="11"/>
        <v>2.7095954595550236</v>
      </c>
      <c r="N76" s="81">
        <f>MIN(1,Overview!$F$44*E76*(F76-Overview!$F$25)^2+0.2)</f>
        <v>1</v>
      </c>
      <c r="O76" s="48">
        <f>M76*E76*Overview!$F$8</f>
        <v>2.8884108704868822E-2</v>
      </c>
      <c r="P76" s="48">
        <f>E76*Overview!$F$6</f>
        <v>1.8494797113084687E-3</v>
      </c>
      <c r="Q76" s="122">
        <f>O76*(G76/F76-(1+Overview!$F$35/'='!F76)/(Overview!$F$37*Overview!$F$33))/('='!G76+Overview!$F$36)</f>
        <v>7.0601543132926353E-2</v>
      </c>
      <c r="R76" s="128">
        <f>(O76/F76-Q76)*G76*Overview!$F$29*'='!F76^3</f>
        <v>4.5451511326970513E-2</v>
      </c>
      <c r="S76" s="57">
        <f t="shared" si="6"/>
        <v>1.1521156384985642E-6</v>
      </c>
      <c r="T76" s="58">
        <f t="shared" si="7"/>
        <v>1.4730224794712763E-3</v>
      </c>
      <c r="U76" s="58">
        <f>IF(I76&lt;Overview!$F$18,(1-Overview!$F$9)*'='!R76-'='!I76*'='!P76,0)</f>
        <v>3.7763165039006587E-3</v>
      </c>
      <c r="V76" s="54">
        <f>IF(I76&gt;=Overview!$F$18,(1-Overview!$F$9)*'='!R76-Overview!$F$18*'='!P76,0)</f>
        <v>0</v>
      </c>
      <c r="W76" s="2"/>
      <c r="X76" s="60">
        <f>F76^3*(1+G76*Overview!$F$38)</f>
        <v>3.0136133957232327E-4</v>
      </c>
      <c r="Y76" s="61">
        <f>F76^3*Overview!$F$42*(1+Overview!$F$38*G76)+J76*Overview!$F$39/Overview!$F$40</f>
        <v>2.7122520561509089E-5</v>
      </c>
      <c r="AD76" s="2"/>
    </row>
    <row r="77" spans="1:30">
      <c r="A77" s="34">
        <v>74</v>
      </c>
      <c r="B77">
        <v>0.77</v>
      </c>
      <c r="C77" s="85">
        <v>18.739999999999998</v>
      </c>
      <c r="D77" s="125">
        <f>B77/(B77+Overview!$F$22)</f>
        <v>0.52380952380952384</v>
      </c>
      <c r="E77" s="118">
        <f>EXP(Overview!$F$21/Overview!$F$5-Overview!$F$21/('='!C77+273.15))</f>
        <v>0.94169028070695959</v>
      </c>
      <c r="F77" s="77">
        <f t="shared" si="8"/>
        <v>6.4064677595192313E-2</v>
      </c>
      <c r="G77" s="115">
        <f t="shared" si="9"/>
        <v>0.52380817929888812</v>
      </c>
      <c r="H77" s="112">
        <f>F77/Overview!$F$19</f>
        <v>9.4588332489579666E-2</v>
      </c>
      <c r="I77" s="149">
        <f t="shared" si="10"/>
        <v>5.5765132909572919E-2</v>
      </c>
      <c r="J77" s="80">
        <f>IF((A77-Overview!$F$43)/365=ROUND((A77-Overview!$F$43)/365,0),J76*0.05,J76+V76)</f>
        <v>0</v>
      </c>
      <c r="K77" s="70">
        <f>IF(I77&lt;Overview!$F$16,1,'='!F77/Overview!$F$26)</f>
        <v>2.7733626664585418</v>
      </c>
      <c r="L77" s="71">
        <f>IF(I77&lt;Overview!$F$17,'='!F77/Overview!$F$26,Overview!$F$33)</f>
        <v>2.7733626664585418</v>
      </c>
      <c r="M77" s="72">
        <f t="shared" si="11"/>
        <v>2.7733626664585418</v>
      </c>
      <c r="N77" s="81">
        <f>MIN(1,Overview!$F$44*E77*(F77-Overview!$F$25)^2+0.2)</f>
        <v>1</v>
      </c>
      <c r="O77" s="48">
        <f>M77*E77*Overview!$F$8</f>
        <v>2.9563862920396464E-2</v>
      </c>
      <c r="P77" s="48">
        <f>E77*Overview!$F$6</f>
        <v>1.8494797113084687E-3</v>
      </c>
      <c r="Q77" s="122">
        <f>O77*(G77/F77-(1+Overview!$F$35/'='!F77)/(Overview!$F$37*Overview!$F$33))/('='!G77+Overview!$F$36)</f>
        <v>7.0570215894737012E-2</v>
      </c>
      <c r="R77" s="128">
        <f>(O77/F77-Q77)*G77*Overview!$F$29*'='!F77^3</f>
        <v>4.8740582789624572E-2</v>
      </c>
      <c r="S77" s="57">
        <f t="shared" si="6"/>
        <v>6.2044998306937323E-7</v>
      </c>
      <c r="T77" s="58">
        <f t="shared" si="7"/>
        <v>1.5070193763731478E-3</v>
      </c>
      <c r="U77" s="58">
        <f>IF(I77&lt;Overview!$F$18,(1-Overview!$F$9)*'='!R77-'='!I77*'='!P77,0)</f>
        <v>4.0495611717613414E-3</v>
      </c>
      <c r="V77" s="54">
        <f>IF(I77&gt;=Overview!$F$18,(1-Overview!$F$9)*'='!R77-Overview!$F$18*'='!P77,0)</f>
        <v>0</v>
      </c>
      <c r="W77" s="2"/>
      <c r="X77" s="60">
        <f>F77^3*(1+G77*Overview!$F$38)</f>
        <v>3.2314269524744182E-4</v>
      </c>
      <c r="Y77" s="61">
        <f>F77^3*Overview!$F$42*(1+Overview!$F$38*G77)+J77*Overview!$F$39/Overview!$F$40</f>
        <v>2.9082842572269761E-5</v>
      </c>
      <c r="AD77" s="2"/>
    </row>
    <row r="78" spans="1:30">
      <c r="A78" s="34">
        <v>75</v>
      </c>
      <c r="B78">
        <v>0.77</v>
      </c>
      <c r="C78" s="85">
        <v>18.739999999999998</v>
      </c>
      <c r="D78" s="125">
        <f>B78/(B78+Overview!$F$22)</f>
        <v>0.52380952380952384</v>
      </c>
      <c r="E78" s="118">
        <f>EXP(Overview!$F$21/Overview!$F$5-Overview!$F$21/('='!C78+273.15))</f>
        <v>0.94169028070695959</v>
      </c>
      <c r="F78" s="77">
        <f t="shared" si="8"/>
        <v>6.5571696971565466E-2</v>
      </c>
      <c r="G78" s="115">
        <f t="shared" si="9"/>
        <v>0.52380879974887118</v>
      </c>
      <c r="H78" s="112">
        <f>F78/Overview!$F$19</f>
        <v>9.6813372171217285E-2</v>
      </c>
      <c r="I78" s="149">
        <f t="shared" si="10"/>
        <v>5.981469408133426E-2</v>
      </c>
      <c r="J78" s="80">
        <f>IF((A78-Overview!$F$43)/365=ROUND((A78-Overview!$F$43)/365,0),J77*0.05,J77+V77)</f>
        <v>0</v>
      </c>
      <c r="K78" s="70">
        <f>IF(I78&lt;Overview!$F$16,1,'='!F78/Overview!$F$26)</f>
        <v>2.8386016005006698</v>
      </c>
      <c r="L78" s="71">
        <f>IF(I78&lt;Overview!$F$17,'='!F78/Overview!$F$26,Overview!$F$33)</f>
        <v>2.8386016005006698</v>
      </c>
      <c r="M78" s="72">
        <f t="shared" si="11"/>
        <v>2.8386016005006698</v>
      </c>
      <c r="N78" s="81">
        <f>MIN(1,Overview!$F$44*E78*(F78-Overview!$F$25)^2+0.2)</f>
        <v>1</v>
      </c>
      <c r="O78" s="48">
        <f>M78*E78*Overview!$F$8</f>
        <v>3.0259305650054729E-2</v>
      </c>
      <c r="P78" s="48">
        <f>E78*Overview!$F$6</f>
        <v>1.8494797113084687E-3</v>
      </c>
      <c r="Q78" s="122">
        <f>O78*(G78/F78-(1+Overview!$F$35/'='!F78)/(Overview!$F$37*Overview!$F$33))/('='!G78+Overview!$F$36)</f>
        <v>7.0538100705807544E-2</v>
      </c>
      <c r="R78" s="128">
        <f>(O78/F78-Q78)*G78*Overview!$F$29*'='!F78^3</f>
        <v>5.2266118167093256E-2</v>
      </c>
      <c r="S78" s="57">
        <f t="shared" si="6"/>
        <v>3.3413154775343304E-7</v>
      </c>
      <c r="T78" s="58">
        <f t="shared" si="7"/>
        <v>1.5417676548103267E-3</v>
      </c>
      <c r="U78" s="58">
        <f>IF(I78&lt;Overview!$F$18,(1-Overview!$F$9)*'='!R78-'='!I78*'='!P78,0)</f>
        <v>4.3424472046947977E-3</v>
      </c>
      <c r="V78" s="54">
        <f>IF(I78&gt;=Overview!$F$18,(1-Overview!$F$9)*'='!R78-Overview!$F$18*'='!P78,0)</f>
        <v>0</v>
      </c>
      <c r="W78" s="2"/>
      <c r="X78" s="60">
        <f>F78^3*(1+G78*Overview!$F$38)</f>
        <v>3.4648766133631772E-4</v>
      </c>
      <c r="Y78" s="61">
        <f>F78^3*Overview!$F$42*(1+Overview!$F$38*G78)+J78*Overview!$F$39/Overview!$F$40</f>
        <v>3.118388952026859E-5</v>
      </c>
      <c r="AD78" s="2"/>
    </row>
    <row r="79" spans="1:30">
      <c r="A79" s="34">
        <v>76</v>
      </c>
      <c r="B79">
        <v>0.77</v>
      </c>
      <c r="C79" s="85">
        <v>18.739999999999998</v>
      </c>
      <c r="D79" s="125">
        <f>B79/(B79+Overview!$F$22)</f>
        <v>0.52380952380952384</v>
      </c>
      <c r="E79" s="118">
        <f>EXP(Overview!$F$21/Overview!$F$5-Overview!$F$21/('='!C79+273.15))</f>
        <v>0.94169028070695959</v>
      </c>
      <c r="F79" s="77">
        <f t="shared" si="8"/>
        <v>6.7113464626375796E-2</v>
      </c>
      <c r="G79" s="115">
        <f t="shared" si="9"/>
        <v>0.52380913388041894</v>
      </c>
      <c r="H79" s="112">
        <f>F79/Overview!$F$19</f>
        <v>9.9089715969844672E-2</v>
      </c>
      <c r="I79" s="149">
        <f t="shared" si="10"/>
        <v>6.4157141286029062E-2</v>
      </c>
      <c r="J79" s="80">
        <f>IF((A79-Overview!$F$43)/365=ROUND((A79-Overview!$F$43)/365,0),J78*0.05,J78+V78)</f>
        <v>0</v>
      </c>
      <c r="K79" s="70">
        <f>IF(I79&lt;Overview!$F$16,1,'='!F79/Overview!$F$26)</f>
        <v>2.9053447890205972</v>
      </c>
      <c r="L79" s="71">
        <f>IF(I79&lt;Overview!$F$17,'='!F79/Overview!$F$26,Overview!$F$33)</f>
        <v>2.9053447890205972</v>
      </c>
      <c r="M79" s="72">
        <f t="shared" si="11"/>
        <v>2.9053447890205972</v>
      </c>
      <c r="N79" s="81">
        <f>MIN(1,Overview!$F$44*E79*(F79-Overview!$F$25)^2+0.2)</f>
        <v>1</v>
      </c>
      <c r="O79" s="48">
        <f>M79*E79*Overview!$F$8</f>
        <v>3.0970783633131851E-2</v>
      </c>
      <c r="P79" s="48">
        <f>E79*Overview!$F$6</f>
        <v>1.8494797113084687E-3</v>
      </c>
      <c r="Q79" s="122">
        <f>O79*(G79/F79-(1+Overview!$F$35/'='!F79)/(Overview!$F$37*Overview!$F$33))/('='!G79+Overview!$F$36)</f>
        <v>7.0505210050352748E-2</v>
      </c>
      <c r="R79" s="128">
        <f>(O79/F79-Q79)*G79*Overview!$F$29*'='!F79^3</f>
        <v>5.6044986438937787E-2</v>
      </c>
      <c r="S79" s="57">
        <f t="shared" si="6"/>
        <v>1.7994019541611124E-7</v>
      </c>
      <c r="T79" s="58">
        <f t="shared" si="7"/>
        <v>1.5772829735631816E-3</v>
      </c>
      <c r="U79" s="58">
        <f>IF(I79&lt;Overview!$F$18,(1-Overview!$F$9)*'='!R79-'='!I79*'='!P79,0)</f>
        <v>4.6563755134534411E-3</v>
      </c>
      <c r="V79" s="54">
        <f>IF(I79&gt;=Overview!$F$18,(1-Overview!$F$9)*'='!R79-Overview!$F$18*'='!P79,0)</f>
        <v>0</v>
      </c>
      <c r="W79" s="2"/>
      <c r="X79" s="60">
        <f>F79^3*(1+G79*Overview!$F$38)</f>
        <v>3.7150745507116817E-4</v>
      </c>
      <c r="Y79" s="61">
        <f>F79^3*Overview!$F$42*(1+Overview!$F$38*G79)+J79*Overview!$F$39/Overview!$F$40</f>
        <v>3.3435670956405135E-5</v>
      </c>
      <c r="AD79" s="2"/>
    </row>
    <row r="80" spans="1:30">
      <c r="A80" s="34">
        <v>77</v>
      </c>
      <c r="B80">
        <v>0.77</v>
      </c>
      <c r="C80" s="85">
        <v>18.739999999999998</v>
      </c>
      <c r="D80" s="125">
        <f>B80/(B80+Overview!$F$22)</f>
        <v>0.52380952380952384</v>
      </c>
      <c r="E80" s="118">
        <f>EXP(Overview!$F$21/Overview!$F$5-Overview!$F$21/('='!C80+273.15))</f>
        <v>0.94169028070695959</v>
      </c>
      <c r="F80" s="77">
        <f t="shared" si="8"/>
        <v>6.8690747599938984E-2</v>
      </c>
      <c r="G80" s="115">
        <f t="shared" si="9"/>
        <v>0.52380931382061435</v>
      </c>
      <c r="H80" s="112">
        <f>F80/Overview!$F$19</f>
        <v>0.10141849638260592</v>
      </c>
      <c r="I80" s="149">
        <f t="shared" si="10"/>
        <v>6.8813516799482499E-2</v>
      </c>
      <c r="J80" s="80">
        <f>IF((A80-Overview!$F$43)/365=ROUND((A80-Overview!$F$43)/365,0),J79*0.05,J79+V79)</f>
        <v>0</v>
      </c>
      <c r="K80" s="70">
        <f>IF(I80&lt;Overview!$F$16,1,'='!F80/Overview!$F$26)</f>
        <v>2.9736254372267958</v>
      </c>
      <c r="L80" s="71">
        <f>IF(I80&lt;Overview!$F$17,'='!F80/Overview!$F$26,Overview!$F$33)</f>
        <v>2.9736254372267958</v>
      </c>
      <c r="M80" s="72">
        <f t="shared" si="11"/>
        <v>2.9736254372267958</v>
      </c>
      <c r="N80" s="81">
        <f>MIN(1,Overview!$F$44*E80*(F80-Overview!$F$25)^2+0.2)</f>
        <v>1</v>
      </c>
      <c r="O80" s="48">
        <f>M80*E80*Overview!$F$8</f>
        <v>3.1698650834957848E-2</v>
      </c>
      <c r="P80" s="48">
        <f>E80*Overview!$F$6</f>
        <v>1.8494797113084687E-3</v>
      </c>
      <c r="Q80" s="122">
        <f>O80*(G80/F80-(1+Overview!$F$35/'='!F80)/(Overview!$F$37*Overview!$F$33))/('='!G80+Overview!$F$36)</f>
        <v>7.0471542912425564E-2</v>
      </c>
      <c r="R80" s="128">
        <f>(O80/F80-Q80)*G80*Overview!$F$29*'='!F80^3</f>
        <v>6.0095238931019694E-2</v>
      </c>
      <c r="S80" s="57">
        <f t="shared" si="6"/>
        <v>9.6903372775696577E-8</v>
      </c>
      <c r="T80" s="58">
        <f t="shared" si="7"/>
        <v>1.6135809890585643E-3</v>
      </c>
      <c r="U80" s="58">
        <f>IF(I80&lt;Overview!$F$18,(1-Overview!$F$9)*'='!R80-'='!I80*'='!P80,0)</f>
        <v>4.9928451537384535E-3</v>
      </c>
      <c r="V80" s="54">
        <f>IF(I80&gt;=Overview!$F$18,(1-Overview!$F$9)*'='!R80-Overview!$F$18*'='!P80,0)</f>
        <v>0</v>
      </c>
      <c r="W80" s="2"/>
      <c r="X80" s="60">
        <f>F80^3*(1+G80*Overview!$F$38)</f>
        <v>3.9832110011658634E-4</v>
      </c>
      <c r="Y80" s="61">
        <f>F80^3*Overview!$F$42*(1+Overview!$F$38*G80)+J80*Overview!$F$39/Overview!$F$40</f>
        <v>3.5848899010492772E-5</v>
      </c>
      <c r="AD80" s="2"/>
    </row>
    <row r="81" spans="1:30">
      <c r="A81" s="34">
        <v>78</v>
      </c>
      <c r="B81">
        <v>0.77</v>
      </c>
      <c r="C81" s="85">
        <v>18.739999999999998</v>
      </c>
      <c r="D81" s="125">
        <f>B81/(B81+Overview!$F$22)</f>
        <v>0.52380952380952384</v>
      </c>
      <c r="E81" s="118">
        <f>EXP(Overview!$F$21/Overview!$F$5-Overview!$F$21/('='!C81+273.15))</f>
        <v>0.94169028070695959</v>
      </c>
      <c r="F81" s="77">
        <f t="shared" si="8"/>
        <v>7.0304328588997544E-2</v>
      </c>
      <c r="G81" s="115">
        <f t="shared" si="9"/>
        <v>0.52380941072398712</v>
      </c>
      <c r="H81" s="112">
        <f>F81/Overview!$F$19</f>
        <v>0.10380086902258606</v>
      </c>
      <c r="I81" s="149">
        <f t="shared" si="10"/>
        <v>7.3806361953220948E-2</v>
      </c>
      <c r="J81" s="80">
        <f>IF((A81-Overview!$F$43)/365=ROUND((A81-Overview!$F$43)/365,0),J80*0.05,J80+V80)</f>
        <v>0</v>
      </c>
      <c r="K81" s="70">
        <f>IF(I81&lt;Overview!$F$16,1,'='!F81/Overview!$F$26)</f>
        <v>3.043477428095132</v>
      </c>
      <c r="L81" s="71">
        <f>IF(I81&lt;Overview!$F$17,'='!F81/Overview!$F$26,Overview!$F$33)</f>
        <v>3.043477428095132</v>
      </c>
      <c r="M81" s="72">
        <f t="shared" si="11"/>
        <v>3.043477428095132</v>
      </c>
      <c r="N81" s="81">
        <f>MIN(1,Overview!$F$44*E81*(F81-Overview!$F$25)^2+0.2)</f>
        <v>1</v>
      </c>
      <c r="O81" s="48">
        <f>M81*E81*Overview!$F$8</f>
        <v>3.2443268445818428E-2</v>
      </c>
      <c r="P81" s="48">
        <f>E81*Overview!$F$6</f>
        <v>1.8494797113084687E-3</v>
      </c>
      <c r="Q81" s="122">
        <f>O81*(G81/F81-(1+Overview!$F$35/'='!F81)/(Overview!$F$37*Overview!$F$33))/('='!G81+Overview!$F$36)</f>
        <v>7.0437090851039455E-2</v>
      </c>
      <c r="R81" s="128">
        <f>(O81/F81-Q81)*G81*Overview!$F$29*'='!F81^3</f>
        <v>6.4436193633997413E-2</v>
      </c>
      <c r="S81" s="57">
        <f t="shared" si="6"/>
        <v>5.218546992114407E-8</v>
      </c>
      <c r="T81" s="58">
        <f t="shared" si="7"/>
        <v>1.6506774600148503E-3</v>
      </c>
      <c r="U81" s="58">
        <f>IF(I81&lt;Overview!$F$18,(1-Overview!$F$9)*'='!R81-'='!I81*'='!P81,0)</f>
        <v>5.3534603286186115E-3</v>
      </c>
      <c r="V81" s="54">
        <f>IF(I81&gt;=Overview!$F$18,(1-Overview!$F$9)*'='!R81-Overview!$F$18*'='!P81,0)</f>
        <v>0</v>
      </c>
      <c r="W81" s="2"/>
      <c r="X81" s="60">
        <f>F81^3*(1+G81*Overview!$F$38)</f>
        <v>4.2705596628187843E-4</v>
      </c>
      <c r="Y81" s="61">
        <f>F81^3*Overview!$F$42*(1+Overview!$F$38*G81)+J81*Overview!$F$39/Overview!$F$40</f>
        <v>3.843503696536906E-5</v>
      </c>
      <c r="AD81" s="2"/>
    </row>
    <row r="82" spans="1:30">
      <c r="A82" s="34">
        <v>79</v>
      </c>
      <c r="B82">
        <v>0.77</v>
      </c>
      <c r="C82" s="85">
        <v>18.739999999999998</v>
      </c>
      <c r="D82" s="125">
        <f>B82/(B82+Overview!$F$22)</f>
        <v>0.52380952380952384</v>
      </c>
      <c r="E82" s="118">
        <f>EXP(Overview!$F$21/Overview!$F$5-Overview!$F$21/('='!C82+273.15))</f>
        <v>0.94169028070695959</v>
      </c>
      <c r="F82" s="77">
        <f t="shared" si="8"/>
        <v>7.1955006049012393E-2</v>
      </c>
      <c r="G82" s="115">
        <f t="shared" si="9"/>
        <v>0.52380946290945707</v>
      </c>
      <c r="H82" s="112">
        <f>F82/Overview!$F$19</f>
        <v>0.10623801276983964</v>
      </c>
      <c r="I82" s="149">
        <f t="shared" si="10"/>
        <v>7.9159822281839556E-2</v>
      </c>
      <c r="J82" s="80">
        <f>IF((A82-Overview!$F$43)/365=ROUND((A82-Overview!$F$43)/365,0),J81*0.05,J81+V81)</f>
        <v>0</v>
      </c>
      <c r="K82" s="70">
        <f>IF(I82&lt;Overview!$F$16,1,'='!F82/Overview!$F$26)</f>
        <v>3.1149353267970734</v>
      </c>
      <c r="L82" s="71">
        <f>IF(I82&lt;Overview!$F$17,'='!F82/Overview!$F$26,Overview!$F$33)</f>
        <v>3.1149353267970734</v>
      </c>
      <c r="M82" s="72">
        <f t="shared" si="11"/>
        <v>3.1149353267970734</v>
      </c>
      <c r="N82" s="81">
        <f>MIN(1,Overview!$F$44*E82*(F82-Overview!$F$25)^2+0.2)</f>
        <v>1</v>
      </c>
      <c r="O82" s="48">
        <f>M82*E82*Overview!$F$8</f>
        <v>3.3205004928159351E-2</v>
      </c>
      <c r="P82" s="48">
        <f>E82*Overview!$F$6</f>
        <v>1.8494797113084687E-3</v>
      </c>
      <c r="Q82" s="122">
        <f>O82*(G82/F82-(1+Overview!$F$35/'='!F82)/(Overview!$F$37*Overview!$F$33))/('='!G82+Overview!$F$36)</f>
        <v>7.0401841269818438E-2</v>
      </c>
      <c r="R82" s="128">
        <f>(O82/F82-Q82)*G82*Overview!$F$29*'='!F82^3</f>
        <v>6.9088524203483659E-2</v>
      </c>
      <c r="S82" s="57">
        <f t="shared" si="6"/>
        <v>2.8103493115623358E-8</v>
      </c>
      <c r="T82" s="58">
        <f t="shared" si="7"/>
        <v>1.6885883048104655E-3</v>
      </c>
      <c r="U82" s="58">
        <f>IF(I82&lt;Overview!$F$18,(1-Overview!$F$9)*'='!R82-'='!I82*'='!P82,0)</f>
        <v>5.7399377768757656E-3</v>
      </c>
      <c r="V82" s="54">
        <f>IF(I82&gt;=Overview!$F$18,(1-Overview!$F$9)*'='!R82-Overview!$F$18*'='!P82,0)</f>
        <v>0</v>
      </c>
      <c r="W82" s="2"/>
      <c r="X82" s="60">
        <f>F82^3*(1+G82*Overview!$F$38)</f>
        <v>4.5784834497738874E-4</v>
      </c>
      <c r="Y82" s="61">
        <f>F82^3*Overview!$F$42*(1+Overview!$F$38*G82)+J82*Overview!$F$39/Overview!$F$40</f>
        <v>4.1206351047964987E-5</v>
      </c>
      <c r="AD82" s="2"/>
    </row>
    <row r="83" spans="1:30">
      <c r="A83" s="34">
        <v>80</v>
      </c>
      <c r="B83">
        <v>0.77</v>
      </c>
      <c r="C83" s="85">
        <v>18.739999999999998</v>
      </c>
      <c r="D83" s="125">
        <f>B83/(B83+Overview!$F$22)</f>
        <v>0.52380952380952384</v>
      </c>
      <c r="E83" s="118">
        <f>EXP(Overview!$F$21/Overview!$F$5-Overview!$F$21/('='!C83+273.15))</f>
        <v>0.94169028070695959</v>
      </c>
      <c r="F83" s="77">
        <f t="shared" si="8"/>
        <v>7.3643594353822853E-2</v>
      </c>
      <c r="G83" s="115">
        <f t="shared" si="9"/>
        <v>0.52380949101295016</v>
      </c>
      <c r="H83" s="112">
        <f>F83/Overview!$F$19</f>
        <v>0.1087311300071207</v>
      </c>
      <c r="I83" s="149">
        <f t="shared" si="10"/>
        <v>8.4899760058715329E-2</v>
      </c>
      <c r="J83" s="80">
        <f>IF((A83-Overview!$F$43)/365=ROUND((A83-Overview!$F$43)/365,0),J82*0.05,J82+V82)</f>
        <v>0</v>
      </c>
      <c r="K83" s="70">
        <f>IF(I83&lt;Overview!$F$16,1,'='!F83/Overview!$F$26)</f>
        <v>3.188034387611379</v>
      </c>
      <c r="L83" s="71">
        <f>IF(I83&lt;Overview!$F$17,'='!F83/Overview!$F$26,Overview!$F$33)</f>
        <v>3.188034387611379</v>
      </c>
      <c r="M83" s="72">
        <f t="shared" si="11"/>
        <v>3.188034387611379</v>
      </c>
      <c r="N83" s="81">
        <f>MIN(1,Overview!$F$44*E83*(F83-Overview!$F$25)^2+0.2)</f>
        <v>1</v>
      </c>
      <c r="O83" s="48">
        <f>M83*E83*Overview!$F$8</f>
        <v>3.3984236090264616E-2</v>
      </c>
      <c r="P83" s="48">
        <f>E83*Overview!$F$6</f>
        <v>1.8494797113084687E-3</v>
      </c>
      <c r="Q83" s="122">
        <f>O83*(G83/F83-(1+Overview!$F$35/'='!F83)/(Overview!$F$37*Overview!$F$33))/('='!G83+Overview!$F$36)</f>
        <v>7.0365779175695323E-2</v>
      </c>
      <c r="R83" s="128">
        <f>(O83/F83-Q83)*G83*Overview!$F$29*'='!F83^3</f>
        <v>7.4074354377032539E-2</v>
      </c>
      <c r="S83" s="57">
        <f t="shared" si="6"/>
        <v>1.5134602169275387E-8</v>
      </c>
      <c r="T83" s="58">
        <f t="shared" si="7"/>
        <v>1.7273296326685273E-3</v>
      </c>
      <c r="U83" s="58">
        <f>IF(I83&lt;Overview!$F$18,(1-Overview!$F$9)*'='!R83-'='!I83*'='!P83,0)</f>
        <v>6.1541146091996252E-3</v>
      </c>
      <c r="V83" s="54">
        <f>IF(I83&gt;=Overview!$F$18,(1-Overview!$F$9)*'='!R83-Overview!$F$18*'='!P83,0)</f>
        <v>0</v>
      </c>
      <c r="W83" s="2"/>
      <c r="X83" s="60">
        <f>F83^3*(1+G83*Overview!$F$38)</f>
        <v>4.9084406295731996E-4</v>
      </c>
      <c r="Y83" s="61">
        <f>F83^3*Overview!$F$42*(1+Overview!$F$38*G83)+J83*Overview!$F$39/Overview!$F$40</f>
        <v>4.4175965666158795E-5</v>
      </c>
      <c r="AD83" s="2"/>
    </row>
    <row r="84" spans="1:30">
      <c r="A84" s="34">
        <v>81</v>
      </c>
      <c r="B84">
        <v>0.77</v>
      </c>
      <c r="C84" s="85">
        <v>18.739999999999998</v>
      </c>
      <c r="D84" s="125">
        <f>B84/(B84+Overview!$F$22)</f>
        <v>0.52380952380952384</v>
      </c>
      <c r="E84" s="118">
        <f>EXP(Overview!$F$21/Overview!$F$5-Overview!$F$21/('='!C84+273.15))</f>
        <v>0.94169028070695959</v>
      </c>
      <c r="F84" s="77">
        <f t="shared" si="8"/>
        <v>7.5370923986491381E-2</v>
      </c>
      <c r="G84" s="115">
        <f t="shared" si="9"/>
        <v>0.52380950614755228</v>
      </c>
      <c r="H84" s="112">
        <f>F84/Overview!$F$19</f>
        <v>0.11128144690165566</v>
      </c>
      <c r="I84" s="149">
        <f t="shared" si="10"/>
        <v>9.1053874667914952E-2</v>
      </c>
      <c r="J84" s="80">
        <f>IF((A84-Overview!$F$43)/365=ROUND((A84-Overview!$F$43)/365,0),J83*0.05,J83+V83)</f>
        <v>0</v>
      </c>
      <c r="K84" s="70">
        <f>IF(I84&lt;Overview!$F$16,1,'='!F84/Overview!$F$26)</f>
        <v>3.2628105621857744</v>
      </c>
      <c r="L84" s="71">
        <f>IF(I84&lt;Overview!$F$17,'='!F84/Overview!$F$26,Overview!$F$33)</f>
        <v>3.2628105621857744</v>
      </c>
      <c r="M84" s="72">
        <f t="shared" si="11"/>
        <v>3.2628105621857744</v>
      </c>
      <c r="N84" s="81">
        <f>MIN(1,Overview!$F$44*E84*(F84-Overview!$F$25)^2+0.2)</f>
        <v>1</v>
      </c>
      <c r="O84" s="48">
        <f>M84*E84*Overview!$F$8</f>
        <v>3.4781345174325372E-2</v>
      </c>
      <c r="P84" s="48">
        <f>E84*Overview!$F$6</f>
        <v>1.8494797113084687E-3</v>
      </c>
      <c r="Q84" s="122">
        <f>O84*(G84/F84-(1+Overview!$F$35/'='!F84)/(Overview!$F$37*Overview!$F$33))/('='!G84+Overview!$F$36)</f>
        <v>7.0328888123854516E-2</v>
      </c>
      <c r="R84" s="128">
        <f>(O84/F84-Q84)*G84*Overview!$F$29*'='!F84^3</f>
        <v>7.9417358408566049E-2</v>
      </c>
      <c r="S84" s="57">
        <f t="shared" si="6"/>
        <v>8.1504524094419264E-9</v>
      </c>
      <c r="T84" s="58">
        <f t="shared" si="7"/>
        <v>1.7669177602791649E-3</v>
      </c>
      <c r="U84" s="58">
        <f>IF(I84&lt;Overview!$F$18,(1-Overview!$F$9)*'='!R84-'='!I84*'='!P84,0)</f>
        <v>6.5979566425754992E-3</v>
      </c>
      <c r="V84" s="54">
        <f>IF(I84&gt;=Overview!$F$18,(1-Overview!$F$9)*'='!R84-Overview!$F$18*'='!P84,0)</f>
        <v>0</v>
      </c>
      <c r="W84" s="2"/>
      <c r="X84" s="60">
        <f>F84^3*(1+G84*Overview!$F$38)</f>
        <v>5.2619913695126856E-4</v>
      </c>
      <c r="Y84" s="61">
        <f>F84^3*Overview!$F$42*(1+Overview!$F$38*G84)+J84*Overview!$F$39/Overview!$F$40</f>
        <v>4.7357922325614172E-5</v>
      </c>
      <c r="AD84" s="2"/>
    </row>
    <row r="85" spans="1:30">
      <c r="A85" s="34">
        <v>82</v>
      </c>
      <c r="B85">
        <v>0.77</v>
      </c>
      <c r="C85" s="85">
        <v>18.739999999999998</v>
      </c>
      <c r="D85" s="125">
        <f>B85/(B85+Overview!$F$22)</f>
        <v>0.52380952380952384</v>
      </c>
      <c r="E85" s="118">
        <f>EXP(Overview!$F$21/Overview!$F$5-Overview!$F$21/('='!C85+273.15))</f>
        <v>0.94169028070695959</v>
      </c>
      <c r="F85" s="77">
        <f t="shared" si="8"/>
        <v>7.7137841746770547E-2</v>
      </c>
      <c r="G85" s="115">
        <f t="shared" si="9"/>
        <v>0.52380951429800471</v>
      </c>
      <c r="H85" s="112">
        <f>F85/Overview!$F$19</f>
        <v>0.11389021371145806</v>
      </c>
      <c r="I85" s="149">
        <f t="shared" si="10"/>
        <v>9.7651831310490447E-2</v>
      </c>
      <c r="J85" s="80">
        <f>IF((A85-Overview!$F$43)/365=ROUND((A85-Overview!$F$43)/365,0),J84*0.05,J84+V84)</f>
        <v>0</v>
      </c>
      <c r="K85" s="70">
        <f>IF(I85&lt;Overview!$F$16,1,'='!F85/Overview!$F$26)</f>
        <v>3.3393005085182055</v>
      </c>
      <c r="L85" s="71">
        <f>IF(I85&lt;Overview!$F$17,'='!F85/Overview!$F$26,Overview!$F$33)</f>
        <v>3.3393005085182055</v>
      </c>
      <c r="M85" s="72">
        <f t="shared" si="11"/>
        <v>3.3393005085182055</v>
      </c>
      <c r="N85" s="81">
        <f>MIN(1,Overview!$F$44*E85*(F85-Overview!$F$25)^2+0.2)</f>
        <v>1</v>
      </c>
      <c r="O85" s="48">
        <f>M85*E85*Overview!$F$8</f>
        <v>3.5596722952179471E-2</v>
      </c>
      <c r="P85" s="48">
        <f>E85*Overview!$F$6</f>
        <v>1.8494797113084687E-3</v>
      </c>
      <c r="Q85" s="122">
        <f>O85*(G85/F85-(1+Overview!$F$35/'='!F85)/(Overview!$F$37*Overview!$F$33))/('='!G85+Overview!$F$36)</f>
        <v>7.0291150724415011E-2</v>
      </c>
      <c r="R85" s="128">
        <f>(O85/F85-Q85)*G85*Overview!$F$29*'='!F85^3</f>
        <v>8.5142868053902768E-2</v>
      </c>
      <c r="S85" s="57">
        <f t="shared" si="6"/>
        <v>4.389271252372029E-9</v>
      </c>
      <c r="T85" s="58">
        <f t="shared" si="7"/>
        <v>1.8073692202594403E-3</v>
      </c>
      <c r="U85" s="58">
        <f>IF(I85&lt;Overview!$F$18,(1-Overview!$F$9)*'='!R85-'='!I85*'='!P85,0)</f>
        <v>7.0735672774116512E-3</v>
      </c>
      <c r="V85" s="54">
        <f>IF(I85&gt;=Overview!$F$18,(1-Overview!$F$9)*'='!R85-Overview!$F$18*'='!P85,0)</f>
        <v>0</v>
      </c>
      <c r="W85" s="2"/>
      <c r="X85" s="60">
        <f>F85^3*(1+G85*Overview!$F$38)</f>
        <v>5.6408047188962471E-4</v>
      </c>
      <c r="Y85" s="61">
        <f>F85^3*Overview!$F$42*(1+Overview!$F$38*G85)+J85*Overview!$F$39/Overview!$F$40</f>
        <v>5.0767242470066219E-5</v>
      </c>
      <c r="AD85" s="2"/>
    </row>
    <row r="86" spans="1:30">
      <c r="A86" s="34">
        <v>83</v>
      </c>
      <c r="B86">
        <v>0.77</v>
      </c>
      <c r="C86" s="85">
        <v>18.739999999999998</v>
      </c>
      <c r="D86" s="125">
        <f>B86/(B86+Overview!$F$22)</f>
        <v>0.52380952380952384</v>
      </c>
      <c r="E86" s="118">
        <f>EXP(Overview!$F$21/Overview!$F$5-Overview!$F$21/('='!C86+273.15))</f>
        <v>0.94169028070695959</v>
      </c>
      <c r="F86" s="77">
        <f t="shared" si="8"/>
        <v>7.8945210967029986E-2</v>
      </c>
      <c r="G86" s="115">
        <f t="shared" si="9"/>
        <v>0.52380951868727599</v>
      </c>
      <c r="H86" s="112">
        <f>F86/Overview!$F$19</f>
        <v>0.11655870510413403</v>
      </c>
      <c r="I86" s="149">
        <f t="shared" si="10"/>
        <v>0.1047253985879021</v>
      </c>
      <c r="J86" s="80">
        <f>IF((A86-Overview!$F$43)/365=ROUND((A86-Overview!$F$43)/365,0),J85*0.05,J85+V85)</f>
        <v>0</v>
      </c>
      <c r="K86" s="70">
        <f>IF(I86&lt;Overview!$F$16,1,'='!F86/Overview!$F$26)</f>
        <v>3.4175416003043284</v>
      </c>
      <c r="L86" s="71">
        <f>IF(I86&lt;Overview!$F$17,'='!F86/Overview!$F$26,Overview!$F$33)</f>
        <v>3.4175416003043284</v>
      </c>
      <c r="M86" s="72">
        <f t="shared" si="11"/>
        <v>3.4175416003043284</v>
      </c>
      <c r="N86" s="81">
        <f>MIN(1,Overview!$F$44*E86*(F86-Overview!$F$25)^2+0.2)</f>
        <v>1</v>
      </c>
      <c r="O86" s="48">
        <f>M86*E86*Overview!$F$8</f>
        <v>3.64307678249551E-2</v>
      </c>
      <c r="P86" s="48">
        <f>E86*Overview!$F$6</f>
        <v>1.8494797113084687E-3</v>
      </c>
      <c r="Q86" s="122">
        <f>O86*(G86/F86-(1+Overview!$F$35/'='!F86)/(Overview!$F$37*Overview!$F$33))/('='!G86+Overview!$F$36)</f>
        <v>7.0252548913090643E-2</v>
      </c>
      <c r="R86" s="128">
        <f>(O86/F86-Q86)*G86*Overview!$F$29*'='!F86^3</f>
        <v>9.1277986613758688E-2</v>
      </c>
      <c r="S86" s="57">
        <f t="shared" si="6"/>
        <v>2.3637586094224264E-9</v>
      </c>
      <c r="T86" s="58">
        <f t="shared" si="7"/>
        <v>1.8487007649718445E-3</v>
      </c>
      <c r="U86" s="58">
        <f>IF(I86&lt;Overview!$F$18,(1-Overview!$F$9)*'='!R86-'='!I86*'='!P86,0)</f>
        <v>7.5831969595452275E-3</v>
      </c>
      <c r="V86" s="54">
        <f>IF(I86&gt;=Overview!$F$18,(1-Overview!$F$9)*'='!R86-Overview!$F$18*'='!P86,0)</f>
        <v>0</v>
      </c>
      <c r="W86" s="2"/>
      <c r="X86" s="60">
        <f>F86^3*(1+G86*Overview!$F$38)</f>
        <v>6.0466660555959055E-4</v>
      </c>
      <c r="Y86" s="61">
        <f>F86^3*Overview!$F$42*(1+Overview!$F$38*G86)+J86*Overview!$F$39/Overview!$F$40</f>
        <v>5.4419994500363146E-5</v>
      </c>
      <c r="AD86" s="2"/>
    </row>
    <row r="87" spans="1:30">
      <c r="A87" s="34">
        <v>84</v>
      </c>
      <c r="B87">
        <v>0.77</v>
      </c>
      <c r="C87" s="85">
        <v>18.739999999999998</v>
      </c>
      <c r="D87" s="125">
        <f>B87/(B87+Overview!$F$22)</f>
        <v>0.52380952380952384</v>
      </c>
      <c r="E87" s="118">
        <f>EXP(Overview!$F$21/Overview!$F$5-Overview!$F$21/('='!C87+273.15))</f>
        <v>0.94169028070695959</v>
      </c>
      <c r="F87" s="77">
        <f t="shared" si="8"/>
        <v>8.079391173200183E-2</v>
      </c>
      <c r="G87" s="115">
        <f t="shared" si="9"/>
        <v>0.52380952105103462</v>
      </c>
      <c r="H87" s="112">
        <f>F87/Overview!$F$19</f>
        <v>0.1192882204813256</v>
      </c>
      <c r="I87" s="149">
        <f t="shared" si="10"/>
        <v>0.11230859554744732</v>
      </c>
      <c r="J87" s="80">
        <f>IF((A87-Overview!$F$43)/365=ROUND((A87-Overview!$F$43)/365,0),J86*0.05,J86+V86)</f>
        <v>0</v>
      </c>
      <c r="K87" s="70">
        <f>IF(I87&lt;Overview!$F$16,1,'='!F87/Overview!$F$26)</f>
        <v>3.4975719364502957</v>
      </c>
      <c r="L87" s="71">
        <f>IF(I87&lt;Overview!$F$17,'='!F87/Overview!$F$26,Overview!$F$33)</f>
        <v>3.4975719364502957</v>
      </c>
      <c r="M87" s="72">
        <f t="shared" si="11"/>
        <v>3.4975719364502957</v>
      </c>
      <c r="N87" s="81">
        <f>MIN(1,Overview!$F$44*E87*(F87-Overview!$F$25)^2+0.2)</f>
        <v>1</v>
      </c>
      <c r="O87" s="48">
        <f>M87*E87*Overview!$F$8</f>
        <v>3.728388592447647E-2</v>
      </c>
      <c r="P87" s="48">
        <f>E87*Overview!$F$6</f>
        <v>1.8494797113084687E-3</v>
      </c>
      <c r="Q87" s="122">
        <f>O87*(G87/F87-(1+Overview!$F$35/'='!F87)/(Overview!$F$37*Overview!$F$33))/('='!G87+Overview!$F$36)</f>
        <v>7.0213064094750893E-2</v>
      </c>
      <c r="R87" s="128">
        <f>(O87/F87-Q87)*G87*Overview!$F$29*'='!F87^3</f>
        <v>9.785171053682773E-2</v>
      </c>
      <c r="S87" s="57">
        <f t="shared" si="6"/>
        <v>1.2729572687439043E-9</v>
      </c>
      <c r="T87" s="58">
        <f t="shared" si="7"/>
        <v>1.8909293676348969E-3</v>
      </c>
      <c r="U87" s="58">
        <f>IF(I87&lt;Overview!$F$18,(1-Overview!$F$9)*'='!R87-'='!I87*'='!P87,0)</f>
        <v>8.1292532688671763E-3</v>
      </c>
      <c r="V87" s="54">
        <f>IF(I87&gt;=Overview!$F$18,(1-Overview!$F$9)*'='!R87-Overview!$F$18*'='!P87,0)</f>
        <v>0</v>
      </c>
      <c r="W87" s="2"/>
      <c r="X87" s="60">
        <f>F87^3*(1+G87*Overview!$F$38)</f>
        <v>6.4814850268058149E-4</v>
      </c>
      <c r="Y87" s="61">
        <f>F87^3*Overview!$F$42*(1+Overview!$F$38*G87)+J87*Overview!$F$39/Overview!$F$40</f>
        <v>5.8333365241252328E-5</v>
      </c>
      <c r="AD87" s="2"/>
    </row>
    <row r="88" spans="1:30">
      <c r="A88" s="34">
        <v>85</v>
      </c>
      <c r="B88">
        <v>0.77</v>
      </c>
      <c r="C88" s="85">
        <v>18.739999999999998</v>
      </c>
      <c r="D88" s="125">
        <f>B88/(B88+Overview!$F$22)</f>
        <v>0.52380952380952384</v>
      </c>
      <c r="E88" s="118">
        <f>EXP(Overview!$F$21/Overview!$F$5-Overview!$F$21/('='!C88+273.15))</f>
        <v>0.94169028070695959</v>
      </c>
      <c r="F88" s="77">
        <f t="shared" si="8"/>
        <v>8.2684841099636724E-2</v>
      </c>
      <c r="G88" s="115">
        <f t="shared" si="9"/>
        <v>0.52380952232399192</v>
      </c>
      <c r="H88" s="112">
        <f>F88/Overview!$F$19</f>
        <v>0.12208008430479363</v>
      </c>
      <c r="I88" s="149">
        <f t="shared" si="10"/>
        <v>0.1204378488163145</v>
      </c>
      <c r="J88" s="80">
        <f>IF((A88-Overview!$F$43)/365=ROUND((A88-Overview!$F$43)/365,0),J87*0.05,J87+V87)</f>
        <v>0</v>
      </c>
      <c r="K88" s="70">
        <f>IF(I88&lt;Overview!$F$16,1,'='!F88/Overview!$F$26)</f>
        <v>3.5794303506336247</v>
      </c>
      <c r="L88" s="71">
        <f>IF(I88&lt;Overview!$F$17,'='!F88/Overview!$F$26,Overview!$F$33)</f>
        <v>3.5794303506336247</v>
      </c>
      <c r="M88" s="72">
        <f t="shared" si="11"/>
        <v>3.5794303506336247</v>
      </c>
      <c r="N88" s="81">
        <f>MIN(1,Overview!$F$44*E88*(F88-Overview!$F$25)^2+0.2)</f>
        <v>1</v>
      </c>
      <c r="O88" s="48">
        <f>M88*E88*Overview!$F$8</f>
        <v>3.8156491215182019E-2</v>
      </c>
      <c r="P88" s="48">
        <f>E88*Overview!$F$6</f>
        <v>1.8494797113084687E-3</v>
      </c>
      <c r="Q88" s="122">
        <f>O88*(G88/F88-(1+Overview!$F$35/'='!F88)/(Overview!$F$37*Overview!$F$33))/('='!G88+Overview!$F$36)</f>
        <v>7.0172677218549528E-2</v>
      </c>
      <c r="R88" s="128">
        <f>(O88/F88-Q88)*G88*Overview!$F$29*'='!F88^3</f>
        <v>0.10489505909603571</v>
      </c>
      <c r="S88" s="57">
        <f t="shared" si="6"/>
        <v>6.8552693444176735E-10</v>
      </c>
      <c r="T88" s="58">
        <f t="shared" si="7"/>
        <v>1.9340722217839551E-3</v>
      </c>
      <c r="U88" s="58">
        <f>IF(I88&lt;Overview!$F$18,(1-Overview!$F$9)*'='!R88-'='!I88*'='!P88,0)</f>
        <v>8.7143116771228359E-3</v>
      </c>
      <c r="V88" s="54">
        <f>IF(I88&gt;=Overview!$F$18,(1-Overview!$F$9)*'='!R88-Overview!$F$18*'='!P88,0)</f>
        <v>0</v>
      </c>
      <c r="W88" s="2"/>
      <c r="X88" s="60">
        <f>F88^3*(1+G88*Overview!$F$38)</f>
        <v>6.9473040155562421E-4</v>
      </c>
      <c r="Y88" s="61">
        <f>F88^3*Overview!$F$42*(1+Overview!$F$38*G88)+J88*Overview!$F$39/Overview!$F$40</f>
        <v>6.2525736140006173E-5</v>
      </c>
      <c r="AD88" s="2"/>
    </row>
    <row r="89" spans="1:30">
      <c r="A89" s="34">
        <v>86</v>
      </c>
      <c r="B89">
        <v>0.77</v>
      </c>
      <c r="C89" s="85">
        <v>18.739999999999998</v>
      </c>
      <c r="D89" s="125">
        <f>B89/(B89+Overview!$F$22)</f>
        <v>0.52380952380952384</v>
      </c>
      <c r="E89" s="118">
        <f>EXP(Overview!$F$21/Overview!$F$5-Overview!$F$21/('='!C89+273.15))</f>
        <v>0.94169028070695959</v>
      </c>
      <c r="F89" s="77">
        <f t="shared" si="8"/>
        <v>8.4618913321420686E-2</v>
      </c>
      <c r="G89" s="115">
        <f t="shared" si="9"/>
        <v>0.52380952300951888</v>
      </c>
      <c r="H89" s="112">
        <f>F89/Overview!$F$19</f>
        <v>0.12493564642170484</v>
      </c>
      <c r="I89" s="149">
        <f t="shared" si="10"/>
        <v>0.12915216049343733</v>
      </c>
      <c r="J89" s="80">
        <f>IF((A89-Overview!$F$43)/365=ROUND((A89-Overview!$F$43)/365,0),J88*0.05,J88+V88)</f>
        <v>0</v>
      </c>
      <c r="K89" s="70">
        <f>IF(I89&lt;Overview!$F$16,1,'='!F89/Overview!$F$26)</f>
        <v>3.6631564208407226</v>
      </c>
      <c r="L89" s="71">
        <f>IF(I89&lt;Overview!$F$17,'='!F89/Overview!$F$26,Overview!$F$33)</f>
        <v>3.6631564208407226</v>
      </c>
      <c r="M89" s="72">
        <f t="shared" si="11"/>
        <v>3.6631564208407226</v>
      </c>
      <c r="N89" s="81">
        <f>MIN(1,Overview!$F$44*E89*(F89-Overview!$F$25)^2+0.2)</f>
        <v>1</v>
      </c>
      <c r="O89" s="48">
        <f>M89*E89*Overview!$F$8</f>
        <v>3.9049005595793815E-2</v>
      </c>
      <c r="P89" s="48">
        <f>E89*Overview!$F$6</f>
        <v>1.8494797113084687E-3</v>
      </c>
      <c r="Q89" s="122">
        <f>O89*(G89/F89-(1+Overview!$F$35/'='!F89)/(Overview!$F$37*Overview!$F$33))/('='!G89+Overview!$F$36)</f>
        <v>7.0131368816222159E-2</v>
      </c>
      <c r="R89" s="128">
        <f>(O89/F89-Q89)*G89*Overview!$F$29*'='!F89^3</f>
        <v>0.11244121267045996</v>
      </c>
      <c r="S89" s="57">
        <f t="shared" si="6"/>
        <v>3.691774875006913E-10</v>
      </c>
      <c r="T89" s="58">
        <f t="shared" si="7"/>
        <v>1.9781467396574963E-3</v>
      </c>
      <c r="U89" s="58">
        <f>IF(I89&lt;Overview!$F$18,(1-Overview!$F$9)*'='!R89-'='!I89*'='!P89,0)</f>
        <v>9.3411270190189282E-3</v>
      </c>
      <c r="V89" s="54">
        <f>IF(I89&gt;=Overview!$F$18,(1-Overview!$F$9)*'='!R89-Overview!$F$18*'='!P89,0)</f>
        <v>0</v>
      </c>
      <c r="W89" s="2"/>
      <c r="X89" s="60">
        <f>F89^3*(1+G89*Overview!$F$38)</f>
        <v>7.4463071663653454E-4</v>
      </c>
      <c r="Y89" s="61">
        <f>F89^3*Overview!$F$42*(1+Overview!$F$38*G89)+J89*Overview!$F$39/Overview!$F$40</f>
        <v>6.7016764497288103E-5</v>
      </c>
      <c r="AD89" s="2"/>
    </row>
    <row r="90" spans="1:30">
      <c r="A90" s="34">
        <v>87</v>
      </c>
      <c r="B90">
        <v>0.77</v>
      </c>
      <c r="C90" s="85">
        <v>18.739999999999998</v>
      </c>
      <c r="D90" s="125">
        <f>B90/(B90+Overview!$F$22)</f>
        <v>0.52380952380952384</v>
      </c>
      <c r="E90" s="118">
        <f>EXP(Overview!$F$21/Overview!$F$5-Overview!$F$21/('='!C90+273.15))</f>
        <v>0.94169028070695959</v>
      </c>
      <c r="F90" s="77">
        <f t="shared" si="8"/>
        <v>8.6597060061078188E-2</v>
      </c>
      <c r="G90" s="115">
        <f t="shared" si="9"/>
        <v>0.52380952337869635</v>
      </c>
      <c r="H90" s="112">
        <f>F90/Overview!$F$19</f>
        <v>0.12785628238753607</v>
      </c>
      <c r="I90" s="149">
        <f t="shared" si="10"/>
        <v>0.13849328751245626</v>
      </c>
      <c r="J90" s="80">
        <f>IF((A90-Overview!$F$43)/365=ROUND((A90-Overview!$F$43)/365,0),J89*0.05,J89+V89)</f>
        <v>0</v>
      </c>
      <c r="K90" s="70">
        <f>IF(I90&lt;Overview!$F$16,1,'='!F90/Overview!$F$26)</f>
        <v>3.7487904788345539</v>
      </c>
      <c r="L90" s="71">
        <f>IF(I90&lt;Overview!$F$17,'='!F90/Overview!$F$26,Overview!$F$33)</f>
        <v>3.7487904788345539</v>
      </c>
      <c r="M90" s="72">
        <f t="shared" si="11"/>
        <v>3.7487904788345539</v>
      </c>
      <c r="N90" s="81">
        <f>MIN(1,Overview!$F$44*E90*(F90-Overview!$F$25)^2+0.2)</f>
        <v>1</v>
      </c>
      <c r="O90" s="48">
        <f>M90*E90*Overview!$F$8</f>
        <v>3.9961859000242267E-2</v>
      </c>
      <c r="P90" s="48">
        <f>E90*Overview!$F$6</f>
        <v>1.8494797113084687E-3</v>
      </c>
      <c r="Q90" s="122">
        <f>O90*(G90/F90-(1+Overview!$F$35/'='!F90)/(Overview!$F$37*Overview!$F$33))/('='!G90+Overview!$F$36)</f>
        <v>7.0089119020575463E-2</v>
      </c>
      <c r="R90" s="128">
        <f>(O90/F90-Q90)*G90*Overview!$F$29*'='!F90^3</f>
        <v>0.12052566019066674</v>
      </c>
      <c r="S90" s="57">
        <f t="shared" si="6"/>
        <v>1.9881353002986486E-10</v>
      </c>
      <c r="T90" s="58">
        <f t="shared" si="7"/>
        <v>2.0231705498176102E-3</v>
      </c>
      <c r="U90" s="58">
        <f>IF(I90&lt;Overview!$F$18,(1-Overview!$F$9)*'='!R90-'='!I90*'='!P90,0)</f>
        <v>1.0012645722838113E-2</v>
      </c>
      <c r="V90" s="54">
        <f>IF(I90&gt;=Overview!$F$18,(1-Overview!$F$9)*'='!R90-Overview!$F$18*'='!P90,0)</f>
        <v>0</v>
      </c>
      <c r="W90" s="2"/>
      <c r="X90" s="60">
        <f>F90^3*(1+G90*Overview!$F$38)</f>
        <v>7.9808300053389367E-4</v>
      </c>
      <c r="Y90" s="61">
        <f>F90^3*Overview!$F$42*(1+Overview!$F$38*G90)+J90*Overview!$F$39/Overview!$F$40</f>
        <v>7.1827470048050425E-5</v>
      </c>
      <c r="AD90" s="2"/>
    </row>
    <row r="91" spans="1:30">
      <c r="A91" s="34">
        <v>88</v>
      </c>
      <c r="B91">
        <v>0.77</v>
      </c>
      <c r="C91" s="85">
        <v>18.739999999999998</v>
      </c>
      <c r="D91" s="125">
        <f>B91/(B91+Overview!$F$22)</f>
        <v>0.52380952380952384</v>
      </c>
      <c r="E91" s="118">
        <f>EXP(Overview!$F$21/Overview!$F$5-Overview!$F$21/('='!C91+273.15))</f>
        <v>0.94169028070695959</v>
      </c>
      <c r="F91" s="77">
        <f t="shared" si="8"/>
        <v>8.86202306108958E-2</v>
      </c>
      <c r="G91" s="115">
        <f t="shared" si="9"/>
        <v>0.52380952357750987</v>
      </c>
      <c r="H91" s="112">
        <f>F91/Overview!$F$19</f>
        <v>0.13084339378546553</v>
      </c>
      <c r="I91" s="149">
        <f t="shared" si="10"/>
        <v>0.14850593323529437</v>
      </c>
      <c r="J91" s="80">
        <f>IF((A91-Overview!$F$43)/365=ROUND((A91-Overview!$F$43)/365,0),J90*0.05,J90+V90)</f>
        <v>0</v>
      </c>
      <c r="K91" s="70">
        <f>IF(I91&lt;Overview!$F$16,1,'='!F91/Overview!$F$26)</f>
        <v>3.836373619519299</v>
      </c>
      <c r="L91" s="71">
        <f>IF(I91&lt;Overview!$F$17,'='!F91/Overview!$F$26,Overview!$F$33)</f>
        <v>3.836373619519299</v>
      </c>
      <c r="M91" s="72">
        <f t="shared" si="11"/>
        <v>3.836373619519299</v>
      </c>
      <c r="N91" s="81">
        <f>MIN(1,Overview!$F$44*E91*(F91-Overview!$F$25)^2+0.2)</f>
        <v>1</v>
      </c>
      <c r="O91" s="48">
        <f>M91*E91*Overview!$F$8</f>
        <v>4.0895489497492742E-2</v>
      </c>
      <c r="P91" s="48">
        <f>E91*Overview!$F$6</f>
        <v>1.8494797113084687E-3</v>
      </c>
      <c r="Q91" s="122">
        <f>O91*(G91/F91-(1+Overview!$F$35/'='!F91)/(Overview!$F$37*Overview!$F$33))/('='!G91+Overview!$F$36)</f>
        <v>7.0045907573340532E-2</v>
      </c>
      <c r="R91" s="128">
        <f>(O91/F91-Q91)*G91*Overview!$F$29*'='!F91^3</f>
        <v>0.12918635633460154</v>
      </c>
      <c r="S91" s="57">
        <f t="shared" si="6"/>
        <v>1.0706725254655756E-10</v>
      </c>
      <c r="T91" s="58">
        <f t="shared" si="7"/>
        <v>2.0691614941663102E-3</v>
      </c>
      <c r="U91" s="58">
        <f>IF(I91&lt;Overview!$F$18,(1-Overview!$F$9)*'='!R91-'='!I91*'='!P91,0)</f>
        <v>1.0732018849180451E-2</v>
      </c>
      <c r="V91" s="54">
        <f>IF(I91&gt;=Overview!$F$18,(1-Overview!$F$9)*'='!R91-Overview!$F$18*'='!P91,0)</f>
        <v>0</v>
      </c>
      <c r="W91" s="2"/>
      <c r="X91" s="60">
        <f>F91^3*(1+G91*Overview!$F$38)</f>
        <v>8.5533696920755617E-4</v>
      </c>
      <c r="Y91" s="61">
        <f>F91^3*Overview!$F$42*(1+Overview!$F$38*G91)+J91*Overview!$F$39/Overview!$F$40</f>
        <v>7.698032722868005E-5</v>
      </c>
      <c r="AD91" s="2"/>
    </row>
    <row r="92" spans="1:30">
      <c r="A92" s="34">
        <v>89</v>
      </c>
      <c r="B92">
        <v>0.77</v>
      </c>
      <c r="C92" s="85">
        <v>18.739999999999998</v>
      </c>
      <c r="D92" s="125">
        <f>B92/(B92+Overview!$F$22)</f>
        <v>0.52380952380952384</v>
      </c>
      <c r="E92" s="118">
        <f>EXP(Overview!$F$21/Overview!$F$5-Overview!$F$21/('='!C92+273.15))</f>
        <v>0.94169028070695959</v>
      </c>
      <c r="F92" s="77">
        <f t="shared" si="8"/>
        <v>9.0689392105062105E-2</v>
      </c>
      <c r="G92" s="115">
        <f t="shared" si="9"/>
        <v>0.52380952368457712</v>
      </c>
      <c r="H92" s="112">
        <f>F92/Overview!$F$19</f>
        <v>0.13389840854135848</v>
      </c>
      <c r="I92" s="149">
        <f t="shared" si="10"/>
        <v>0.15923795208447483</v>
      </c>
      <c r="J92" s="80">
        <f>IF((A92-Overview!$F$43)/365=ROUND((A92-Overview!$F$43)/365,0),J91*0.05,J91+V91)</f>
        <v>0</v>
      </c>
      <c r="K92" s="70">
        <f>IF(I92&lt;Overview!$F$16,1,'='!F92/Overview!$F$26)</f>
        <v>3.9259477101758491</v>
      </c>
      <c r="L92" s="71">
        <f>IF(I92&lt;Overview!$F$17,'='!F92/Overview!$F$26,Overview!$F$33)</f>
        <v>3.9259477101758491</v>
      </c>
      <c r="M92" s="72">
        <f t="shared" si="11"/>
        <v>3.9259477101758491</v>
      </c>
      <c r="N92" s="81">
        <f>MIN(1,Overview!$F$44*E92*(F92-Overview!$F$25)^2+0.2)</f>
        <v>1</v>
      </c>
      <c r="O92" s="48">
        <f>M92*E92*Overview!$F$8</f>
        <v>4.1850343389995374E-2</v>
      </c>
      <c r="P92" s="48">
        <f>E92*Overview!$F$6</f>
        <v>1.8494797113084687E-3</v>
      </c>
      <c r="Q92" s="122">
        <f>O92*(G92/F92-(1+Overview!$F$35/'='!F92)/(Overview!$F$37*Overview!$F$33))/('='!G92+Overview!$F$36)</f>
        <v>7.0001713827334486E-2</v>
      </c>
      <c r="R92" s="128">
        <f>(O92/F92-Q92)*G92*Overview!$F$29*'='!F92^3</f>
        <v>0.13846388909371141</v>
      </c>
      <c r="S92" s="57">
        <f t="shared" si="6"/>
        <v>5.7659038184084391E-11</v>
      </c>
      <c r="T92" s="58">
        <f t="shared" si="7"/>
        <v>2.1161376244378284E-3</v>
      </c>
      <c r="U92" s="58">
        <f>IF(I92&lt;Overview!$F$18,(1-Overview!$F$9)*'='!R92-'='!I92*'='!P92,0)</f>
        <v>1.1502615989133673E-2</v>
      </c>
      <c r="V92" s="54">
        <f>IF(I92&gt;=Overview!$F$18,(1-Overview!$F$9)*'='!R92-Overview!$F$18*'='!P92,0)</f>
        <v>0</v>
      </c>
      <c r="W92" s="2"/>
      <c r="X92" s="60">
        <f>F92^3*(1+G92*Overview!$F$38)</f>
        <v>9.1665959428948005E-4</v>
      </c>
      <c r="Y92" s="61">
        <f>F92^3*Overview!$F$42*(1+Overview!$F$38*G92)+J92*Overview!$F$39/Overview!$F$40</f>
        <v>8.2499363486053198E-5</v>
      </c>
      <c r="AD92" s="2"/>
    </row>
    <row r="93" spans="1:30">
      <c r="A93" s="34">
        <v>90</v>
      </c>
      <c r="B93">
        <v>0.77</v>
      </c>
      <c r="C93" s="85">
        <v>18.739999999999998</v>
      </c>
      <c r="D93" s="125">
        <f>B93/(B93+Overview!$F$22)</f>
        <v>0.52380952380952384</v>
      </c>
      <c r="E93" s="118">
        <f>EXP(Overview!$F$21/Overview!$F$5-Overview!$F$21/('='!C93+273.15))</f>
        <v>0.94169028070695959</v>
      </c>
      <c r="F93" s="77">
        <f t="shared" si="8"/>
        <v>9.280552972949993E-2</v>
      </c>
      <c r="G93" s="115">
        <f t="shared" si="9"/>
        <v>0.52380952374223611</v>
      </c>
      <c r="H93" s="112">
        <f>F93/Overview!$F$19</f>
        <v>0.13702278123357439</v>
      </c>
      <c r="I93" s="149">
        <f t="shared" si="10"/>
        <v>0.17074056807360852</v>
      </c>
      <c r="J93" s="80">
        <f>IF((A93-Overview!$F$43)/365=ROUND((A93-Overview!$F$43)/365,0),J92*0.05,J92+V92)</f>
        <v>0</v>
      </c>
      <c r="K93" s="70">
        <f>IF(I93&lt;Overview!$F$16,1,'='!F93/Overview!$F$26)</f>
        <v>4.0175553995454516</v>
      </c>
      <c r="L93" s="71">
        <f>IF(I93&lt;Overview!$F$17,'='!F93/Overview!$F$26,Overview!$F$33)</f>
        <v>4.0175553995454516</v>
      </c>
      <c r="M93" s="72">
        <f t="shared" si="11"/>
        <v>4.0175553995454516</v>
      </c>
      <c r="N93" s="81">
        <f>MIN(1,Overview!$F$44*E93*(F93-Overview!$F$25)^2+0.2)</f>
        <v>1</v>
      </c>
      <c r="O93" s="48">
        <f>M93*E93*Overview!$F$8</f>
        <v>4.2826875310516085E-2</v>
      </c>
      <c r="P93" s="48">
        <f>E93*Overview!$F$6</f>
        <v>1.8494797113084687E-3</v>
      </c>
      <c r="Q93" s="122">
        <f>O93*(G93/F93-(1+Overview!$F$35/'='!F93)/(Overview!$F$37*Overview!$F$33))/('='!G93+Overview!$F$36)</f>
        <v>6.9956516745596789E-2</v>
      </c>
      <c r="R93" s="128">
        <f>(O93/F93-Q93)*G93*Overview!$F$29*'='!F93^3</f>
        <v>0.14840165836413985</v>
      </c>
      <c r="S93" s="57">
        <f t="shared" si="6"/>
        <v>3.1051202136429743E-11</v>
      </c>
      <c r="T93" s="58">
        <f t="shared" si="7"/>
        <v>2.1641171982019142E-3</v>
      </c>
      <c r="U93" s="58">
        <f>IF(I93&lt;Overview!$F$18,(1-Overview!$F$9)*'='!R93-'='!I93*'='!P93,0)</f>
        <v>1.2328040076075301E-2</v>
      </c>
      <c r="V93" s="54">
        <f>IF(I93&gt;=Overview!$F$18,(1-Overview!$F$9)*'='!R93-Overview!$F$18*'='!P93,0)</f>
        <v>0</v>
      </c>
      <c r="W93" s="2"/>
      <c r="X93" s="60">
        <f>F93^3*(1+G93*Overview!$F$38)</f>
        <v>9.8233626671811189E-4</v>
      </c>
      <c r="Y93" s="61">
        <f>F93^3*Overview!$F$42*(1+Overview!$F$38*G93)+J93*Overview!$F$39/Overview!$F$40</f>
        <v>8.8410264004630063E-5</v>
      </c>
      <c r="AD93" s="2"/>
    </row>
    <row r="94" spans="1:30">
      <c r="A94" s="34">
        <v>91</v>
      </c>
      <c r="B94">
        <v>0.77</v>
      </c>
      <c r="C94" s="85">
        <v>18.739999999999998</v>
      </c>
      <c r="D94" s="125">
        <f>B94/(B94+Overview!$F$22)</f>
        <v>0.52380952380952384</v>
      </c>
      <c r="E94" s="118">
        <f>EXP(Overview!$F$21/Overview!$F$5-Overview!$F$21/('='!C94+273.15))</f>
        <v>0.94169028070695959</v>
      </c>
      <c r="F94" s="77">
        <f t="shared" si="8"/>
        <v>9.4969646927701851E-2</v>
      </c>
      <c r="G94" s="115">
        <f t="shared" si="9"/>
        <v>0.52380952377328727</v>
      </c>
      <c r="H94" s="112">
        <f>F94/Overview!$F$19</f>
        <v>0.14021799339687266</v>
      </c>
      <c r="I94" s="149">
        <f t="shared" si="10"/>
        <v>0.18306860814968381</v>
      </c>
      <c r="J94" s="80">
        <f>IF((A94-Overview!$F$43)/365=ROUND((A94-Overview!$F$43)/365,0),J93*0.05,J93+V93)</f>
        <v>0</v>
      </c>
      <c r="K94" s="70">
        <f>IF(I94&lt;Overview!$F$16,1,'='!F94/Overview!$F$26)</f>
        <v>4.1112401267403405</v>
      </c>
      <c r="L94" s="71">
        <f>IF(I94&lt;Overview!$F$17,'='!F94/Overview!$F$26,Overview!$F$33)</f>
        <v>4.1112401267403405</v>
      </c>
      <c r="M94" s="72">
        <f t="shared" si="11"/>
        <v>4.1112401267403405</v>
      </c>
      <c r="N94" s="81">
        <f>MIN(1,Overview!$F$44*E94*(F94-Overview!$F$25)^2+0.2)</f>
        <v>1</v>
      </c>
      <c r="O94" s="48">
        <f>M94*E94*Overview!$F$8</f>
        <v>4.3825548317123326E-2</v>
      </c>
      <c r="P94" s="48">
        <f>E94*Overview!$F$6</f>
        <v>1.8494797113084687E-3</v>
      </c>
      <c r="Q94" s="122">
        <f>O94*(G94/F94-(1+Overview!$F$35/'='!F94)/(Overview!$F$37*Overview!$F$33))/('='!G94+Overview!$F$36)</f>
        <v>6.9910294898941877E-2</v>
      </c>
      <c r="R94" s="128">
        <f>(O94/F94-Q94)*G94*Overview!$F$29*'='!F94^3</f>
        <v>0.15904606625534864</v>
      </c>
      <c r="S94" s="57">
        <f t="shared" si="6"/>
        <v>1.6722053520377553E-11</v>
      </c>
      <c r="T94" s="58">
        <f t="shared" si="7"/>
        <v>2.2131186743880086E-3</v>
      </c>
      <c r="U94" s="58">
        <f>IF(I94&lt;Overview!$F$18,(1-Overview!$F$9)*'='!R94-'='!I94*'='!P94,0)</f>
        <v>1.3212143168405393E-2</v>
      </c>
      <c r="V94" s="54">
        <f>IF(I94&gt;=Overview!$F$18,(1-Overview!$F$9)*'='!R94-Overview!$F$18*'='!P94,0)</f>
        <v>0</v>
      </c>
      <c r="W94" s="2"/>
      <c r="X94" s="60">
        <f>F94^3*(1+G94*Overview!$F$38)</f>
        <v>1.0526720361026234E-3</v>
      </c>
      <c r="Y94" s="61">
        <f>F94^3*Overview!$F$42*(1+Overview!$F$38*G94)+J94*Overview!$F$39/Overview!$F$40</f>
        <v>9.4740483249236096E-5</v>
      </c>
      <c r="AD94" s="2"/>
    </row>
    <row r="95" spans="1:30">
      <c r="A95" s="34">
        <v>92</v>
      </c>
      <c r="B95">
        <v>0.77</v>
      </c>
      <c r="C95" s="85">
        <v>18.739999999999998</v>
      </c>
      <c r="D95" s="125">
        <f>B95/(B95+Overview!$F$22)</f>
        <v>0.52380952380952384</v>
      </c>
      <c r="E95" s="118">
        <f>EXP(Overview!$F$21/Overview!$F$5-Overview!$F$21/('='!C95+273.15))</f>
        <v>0.94169028070695959</v>
      </c>
      <c r="F95" s="77">
        <f t="shared" si="8"/>
        <v>9.7182765602089854E-2</v>
      </c>
      <c r="G95" s="115">
        <f t="shared" si="9"/>
        <v>0.52380952379000933</v>
      </c>
      <c r="H95" s="112">
        <f>F95/Overview!$F$19</f>
        <v>0.1434855538197104</v>
      </c>
      <c r="I95" s="149">
        <f t="shared" si="10"/>
        <v>0.1962807513180892</v>
      </c>
      <c r="J95" s="80">
        <f>IF((A95-Overview!$F$43)/365=ROUND((A95-Overview!$F$43)/365,0),J94*0.05,J94+V94)</f>
        <v>0</v>
      </c>
      <c r="K95" s="70">
        <f>IF(I95&lt;Overview!$F$16,1,'='!F95/Overview!$F$26)</f>
        <v>4.2070461299605997</v>
      </c>
      <c r="L95" s="71">
        <f>IF(I95&lt;Overview!$F$17,'='!F95/Overview!$F$26,Overview!$F$33)</f>
        <v>4.2070461299605997</v>
      </c>
      <c r="M95" s="72">
        <f t="shared" si="11"/>
        <v>4.2070461299605997</v>
      </c>
      <c r="N95" s="81">
        <f>MIN(1,Overview!$F$44*E95*(F95-Overview!$F$25)^2+0.2)</f>
        <v>1</v>
      </c>
      <c r="O95" s="48">
        <f>M95*E95*Overview!$F$8</f>
        <v>4.4846833986109287E-2</v>
      </c>
      <c r="P95" s="48">
        <f>E95*Overview!$F$6</f>
        <v>1.8494797113084687E-3</v>
      </c>
      <c r="Q95" s="122">
        <f>O95*(G95/F95-(1+Overview!$F$35/'='!F95)/(Overview!$F$37*Overview!$F$33))/('='!G95+Overview!$F$36)</f>
        <v>6.9863026462707839E-2</v>
      </c>
      <c r="R95" s="128">
        <f>(O95/F95-Q95)*G95*Overview!$F$29*'='!F95^3</f>
        <v>0.17044671984825113</v>
      </c>
      <c r="S95" s="57">
        <f t="shared" si="6"/>
        <v>9.0053373857357209E-12</v>
      </c>
      <c r="T95" s="58">
        <f t="shared" si="7"/>
        <v>2.2631607083259788E-3</v>
      </c>
      <c r="U95" s="58">
        <f>IF(I95&lt;Overview!$F$18,(1-Overview!$F$9)*'='!R95-'='!I95*'='!P95,0)</f>
        <v>1.4159043263787818E-2</v>
      </c>
      <c r="V95" s="54">
        <f>IF(I95&gt;=Overview!$F$18,(1-Overview!$F$9)*'='!R95-Overview!$F$18*'='!P95,0)</f>
        <v>0</v>
      </c>
      <c r="W95" s="2"/>
      <c r="X95" s="60">
        <f>F95^3*(1+G95*Overview!$F$38)</f>
        <v>1.1279929304862414E-3</v>
      </c>
      <c r="Y95" s="61">
        <f>F95^3*Overview!$F$42*(1+Overview!$F$38*G95)+J95*Overview!$F$39/Overview!$F$40</f>
        <v>1.0151936374376172E-4</v>
      </c>
      <c r="AD95" s="2"/>
    </row>
    <row r="96" spans="1:30">
      <c r="A96" s="34">
        <v>93</v>
      </c>
      <c r="B96">
        <v>0.77</v>
      </c>
      <c r="C96" s="85">
        <v>18.739999999999998</v>
      </c>
      <c r="D96" s="125">
        <f>B96/(B96+Overview!$F$22)</f>
        <v>0.52380952380952384</v>
      </c>
      <c r="E96" s="118">
        <f>EXP(Overview!$F$21/Overview!$F$5-Overview!$F$21/('='!C96+273.15))</f>
        <v>0.94169028070695959</v>
      </c>
      <c r="F96" s="77">
        <f t="shared" si="8"/>
        <v>9.9445926310415836E-2</v>
      </c>
      <c r="G96" s="115">
        <f t="shared" si="9"/>
        <v>0.52380952379901469</v>
      </c>
      <c r="H96" s="112">
        <f>F96/Overview!$F$19</f>
        <v>0.14682699883421799</v>
      </c>
      <c r="I96" s="149">
        <f t="shared" si="10"/>
        <v>0.210439794581877</v>
      </c>
      <c r="J96" s="80">
        <f>IF((A96-Overview!$F$43)/365=ROUND((A96-Overview!$F$43)/365,0),J95*0.05,J95+V95)</f>
        <v>0</v>
      </c>
      <c r="K96" s="70">
        <f>IF(I96&lt;Overview!$F$16,1,'='!F96/Overview!$F$26)</f>
        <v>4.3050184549963566</v>
      </c>
      <c r="L96" s="71">
        <f>IF(I96&lt;Overview!$F$17,'='!F96/Overview!$F$26,Overview!$F$33)</f>
        <v>4.3050184549963566</v>
      </c>
      <c r="M96" s="72">
        <f t="shared" si="11"/>
        <v>4.3050184549963566</v>
      </c>
      <c r="N96" s="81">
        <f>MIN(1,Overview!$F$44*E96*(F96-Overview!$F$25)^2+0.2)</f>
        <v>1</v>
      </c>
      <c r="O96" s="48">
        <f>M96*E96*Overview!$F$8</f>
        <v>4.5891212502622701E-2</v>
      </c>
      <c r="P96" s="48">
        <f>E96*Overview!$F$6</f>
        <v>1.8494797113084687E-3</v>
      </c>
      <c r="Q96" s="122">
        <f>O96*(G96/F96-(1+Overview!$F$35/'='!F96)/(Overview!$F$37*Overview!$F$33))/('='!G96+Overview!$F$36)</f>
        <v>6.9814689213126974E-2</v>
      </c>
      <c r="R96" s="128">
        <f>(O96/F96-Q96)*G96*Overview!$F$29*'='!F96^3</f>
        <v>0.18265664717684499</v>
      </c>
      <c r="S96" s="57">
        <f t="shared" si="6"/>
        <v>4.849646564330703E-12</v>
      </c>
      <c r="T96" s="58">
        <f t="shared" si="7"/>
        <v>2.3142621462910692E-3</v>
      </c>
      <c r="U96" s="58">
        <f>IF(I96&lt;Overview!$F$18,(1-Overview!$F$9)*'='!R96-'='!I96*'='!P96,0)</f>
        <v>1.5173142208936098E-2</v>
      </c>
      <c r="V96" s="54">
        <f>IF(I96&gt;=Overview!$F$18,(1-Overview!$F$9)*'='!R96-Overview!$F$18*'='!P96,0)</f>
        <v>0</v>
      </c>
      <c r="W96" s="2"/>
      <c r="X96" s="60">
        <f>F96^3*(1+G96*Overview!$F$38)</f>
        <v>1.2086473614410836E-3</v>
      </c>
      <c r="Y96" s="61">
        <f>F96^3*Overview!$F$42*(1+Overview!$F$38*G96)+J96*Overview!$F$39/Overview!$F$40</f>
        <v>1.0877826252969752E-4</v>
      </c>
      <c r="AD96" s="2"/>
    </row>
    <row r="97" spans="1:30">
      <c r="A97" s="34">
        <v>94</v>
      </c>
      <c r="B97">
        <v>0.77</v>
      </c>
      <c r="C97" s="85">
        <v>18.739999999999998</v>
      </c>
      <c r="D97" s="125">
        <f>B97/(B97+Overview!$F$22)</f>
        <v>0.52380952380952384</v>
      </c>
      <c r="E97" s="118">
        <f>EXP(Overview!$F$21/Overview!$F$5-Overview!$F$21/('='!C97+273.15))</f>
        <v>0.94169028070695959</v>
      </c>
      <c r="F97" s="77">
        <f t="shared" si="8"/>
        <v>0.10176018845670691</v>
      </c>
      <c r="G97" s="115">
        <f t="shared" si="9"/>
        <v>0.52380952380386436</v>
      </c>
      <c r="H97" s="112">
        <f>F97/Overview!$F$19</f>
        <v>0.15024389259812035</v>
      </c>
      <c r="I97" s="149">
        <f t="shared" si="10"/>
        <v>0.2256129367908131</v>
      </c>
      <c r="J97" s="80">
        <f>IF((A97-Overview!$F$43)/365=ROUND((A97-Overview!$F$43)/365,0),J96*0.05,J96+V96)</f>
        <v>0</v>
      </c>
      <c r="K97" s="70">
        <f>IF(I97&lt;Overview!$F$16,1,'='!F97/Overview!$F$26)</f>
        <v>4.4052029634938057</v>
      </c>
      <c r="L97" s="71">
        <f>IF(I97&lt;Overview!$F$17,'='!F97/Overview!$F$26,Overview!$F$33)</f>
        <v>4.4052029634938057</v>
      </c>
      <c r="M97" s="72">
        <f t="shared" si="11"/>
        <v>4.4052029634938057</v>
      </c>
      <c r="N97" s="81">
        <f>MIN(1,Overview!$F$44*E97*(F97-Overview!$F$25)^2+0.2)</f>
        <v>1</v>
      </c>
      <c r="O97" s="48">
        <f>M97*E97*Overview!$F$8</f>
        <v>4.6959172748784084E-2</v>
      </c>
      <c r="P97" s="48">
        <f>E97*Overview!$F$6</f>
        <v>1.8494797113084687E-3</v>
      </c>
      <c r="Q97" s="122">
        <f>O97*(G97/F97-(1+Overview!$F$35/'='!F97)/(Overview!$F$37*Overview!$F$33))/('='!G97+Overview!$F$36)</f>
        <v>6.9765260523551947E-2</v>
      </c>
      <c r="R97" s="128">
        <f>(O97/F97-Q97)*G97*Overview!$F$29*'='!F97^3</f>
        <v>0.19573252725141191</v>
      </c>
      <c r="S97" s="57">
        <f t="shared" si="6"/>
        <v>2.6116713142399149E-12</v>
      </c>
      <c r="T97" s="58">
        <f t="shared" si="7"/>
        <v>2.3664420195359669E-3</v>
      </c>
      <c r="U97" s="58">
        <f>IF(I97&lt;Overview!$F$18,(1-Overview!$F$9)*'='!R97-'='!I97*'='!P97,0)</f>
        <v>1.6259144772616977E-2</v>
      </c>
      <c r="V97" s="54">
        <f>IF(I97&gt;=Overview!$F$18,(1-Overview!$F$9)*'='!R97-Overview!$F$18*'='!P97,0)</f>
        <v>0</v>
      </c>
      <c r="W97" s="2"/>
      <c r="X97" s="60">
        <f>F97^3*(1+G97*Overview!$F$38)</f>
        <v>1.2950076197025991E-3</v>
      </c>
      <c r="Y97" s="61">
        <f>F97^3*Overview!$F$42*(1+Overview!$F$38*G97)+J97*Overview!$F$39/Overview!$F$40</f>
        <v>1.1655068577323391E-4</v>
      </c>
      <c r="AD97" s="2"/>
    </row>
    <row r="98" spans="1:30">
      <c r="A98" s="34">
        <v>95</v>
      </c>
      <c r="B98">
        <v>0.77</v>
      </c>
      <c r="C98" s="85">
        <v>18.739999999999998</v>
      </c>
      <c r="D98" s="125">
        <f>B98/(B98+Overview!$F$22)</f>
        <v>0.52380952380952384</v>
      </c>
      <c r="E98" s="118">
        <f>EXP(Overview!$F$21/Overview!$F$5-Overview!$F$21/('='!C98+273.15))</f>
        <v>0.94169028070695959</v>
      </c>
      <c r="F98" s="77">
        <f t="shared" si="8"/>
        <v>0.10412663047624288</v>
      </c>
      <c r="G98" s="115">
        <f t="shared" si="9"/>
        <v>0.52380952380647605</v>
      </c>
      <c r="H98" s="112">
        <f>F98/Overview!$F$19</f>
        <v>0.15373782736784716</v>
      </c>
      <c r="I98" s="149">
        <f t="shared" si="10"/>
        <v>0.24187208156343007</v>
      </c>
      <c r="J98" s="80">
        <f>IF((A98-Overview!$F$43)/365=ROUND((A98-Overview!$F$43)/365,0),J97*0.05,J97+V97)</f>
        <v>0</v>
      </c>
      <c r="K98" s="70">
        <f>IF(I98&lt;Overview!$F$16,1,'='!F98/Overview!$F$26)</f>
        <v>4.5076463409628955</v>
      </c>
      <c r="L98" s="71">
        <f>IF(I98&lt;Overview!$F$17,'='!F98/Overview!$F$26,Overview!$F$33)</f>
        <v>4.5076463409628955</v>
      </c>
      <c r="M98" s="72">
        <f t="shared" si="11"/>
        <v>4.5076463409628955</v>
      </c>
      <c r="N98" s="81">
        <f>MIN(1,Overview!$F$44*E98*(F98-Overview!$F$25)^2+0.2)</f>
        <v>1</v>
      </c>
      <c r="O98" s="48">
        <f>M98*E98*Overview!$F$8</f>
        <v>4.8051212389047228E-2</v>
      </c>
      <c r="P98" s="48">
        <f>E98*Overview!$F$6</f>
        <v>1.8494797113084687E-3</v>
      </c>
      <c r="Q98" s="122">
        <f>O98*(G98/F98-(1+Overview!$F$35/'='!F98)/(Overview!$F$37*Overview!$F$33))/('='!G98+Overview!$F$36)</f>
        <v>6.971471736066899E-2</v>
      </c>
      <c r="R98" s="128">
        <f>(O98/F98-Q98)*G98*Overview!$F$29*'='!F98^3</f>
        <v>0.20973493498764428</v>
      </c>
      <c r="S98" s="57">
        <f t="shared" si="6"/>
        <v>1.4064579590104001E-12</v>
      </c>
      <c r="T98" s="58">
        <f t="shared" si="7"/>
        <v>2.4197195377900316E-3</v>
      </c>
      <c r="U98" s="58">
        <f>IF(I98&lt;Overview!$F$18,(1-Overview!$F$9)*'='!R98-'='!I98*'='!P98,0)</f>
        <v>1.7422078953363791E-2</v>
      </c>
      <c r="V98" s="54">
        <f>IF(I98&gt;=Overview!$F$18,(1-Overview!$F$9)*'='!R98-Overview!$F$18*'='!P98,0)</f>
        <v>0</v>
      </c>
      <c r="W98" s="2"/>
      <c r="X98" s="60">
        <f>F98^3*(1+G98*Overview!$F$38)</f>
        <v>1.3874714668403515E-3</v>
      </c>
      <c r="Y98" s="61">
        <f>F98^3*Overview!$F$42*(1+Overview!$F$38*G98)+J98*Overview!$F$39/Overview!$F$40</f>
        <v>1.2487243201563162E-4</v>
      </c>
      <c r="AD98" s="2"/>
    </row>
    <row r="99" spans="1:30">
      <c r="A99" s="34">
        <v>96</v>
      </c>
      <c r="B99">
        <v>0.77</v>
      </c>
      <c r="C99" s="85">
        <v>18.739999999999998</v>
      </c>
      <c r="D99" s="125">
        <f>B99/(B99+Overview!$F$22)</f>
        <v>0.52380952380952384</v>
      </c>
      <c r="E99" s="118">
        <f>EXP(Overview!$F$21/Overview!$F$5-Overview!$F$21/('='!C99+273.15))</f>
        <v>0.94169028070695959</v>
      </c>
      <c r="F99" s="77">
        <f t="shared" si="8"/>
        <v>0.10654635001403291</v>
      </c>
      <c r="G99" s="115">
        <f t="shared" si="9"/>
        <v>0.52380952380788248</v>
      </c>
      <c r="H99" s="112">
        <f>F99/Overview!$F$19</f>
        <v>0.15731042376204474</v>
      </c>
      <c r="I99" s="149">
        <f t="shared" si="10"/>
        <v>0.25929416051679388</v>
      </c>
      <c r="J99" s="80">
        <f>IF((A99-Overview!$F$43)/365=ROUND((A99-Overview!$F$43)/365,0),J98*0.05,J98+V98)</f>
        <v>0</v>
      </c>
      <c r="K99" s="70">
        <f>IF(I99&lt;Overview!$F$16,1,'='!F99/Overview!$F$26)</f>
        <v>4.6123961045035893</v>
      </c>
      <c r="L99" s="71">
        <f>IF(I99&lt;Overview!$F$17,'='!F99/Overview!$F$26,Overview!$F$33)</f>
        <v>4.6123961045035893</v>
      </c>
      <c r="M99" s="72">
        <f t="shared" si="11"/>
        <v>4.6123961045035893</v>
      </c>
      <c r="N99" s="81">
        <f>MIN(1,Overview!$F$44*E99*(F99-Overview!$F$25)^2+0.2)</f>
        <v>1</v>
      </c>
      <c r="O99" s="48">
        <f>M99*E99*Overview!$F$8</f>
        <v>4.9167837952560529E-2</v>
      </c>
      <c r="P99" s="48">
        <f>E99*Overview!$F$6</f>
        <v>1.8494797113084687E-3</v>
      </c>
      <c r="Q99" s="122">
        <f>O99*(G99/F99-(1+Overview!$F$35/'='!F99)/(Overview!$F$37*Overview!$F$33))/('='!G99+Overview!$F$36)</f>
        <v>6.9663036280774082E-2</v>
      </c>
      <c r="R99" s="128">
        <f>(O99/F99-Q99)*G99*Overview!$F$29*'='!F99^3</f>
        <v>0.22472860195459796</v>
      </c>
      <c r="S99" s="57">
        <f t="shared" si="6"/>
        <v>7.5743386514679282E-13</v>
      </c>
      <c r="T99" s="58">
        <f t="shared" si="7"/>
        <v>2.4741140822038764E-3</v>
      </c>
      <c r="U99" s="58">
        <f>IF(I99&lt;Overview!$F$18,(1-Overview!$F$9)*'='!R99-'='!I99*'='!P99,0)</f>
        <v>1.8667317597395185E-2</v>
      </c>
      <c r="V99" s="54">
        <f>IF(I99&gt;=Overview!$F$18,(1-Overview!$F$9)*'='!R99-Overview!$F$18*'='!P99,0)</f>
        <v>0</v>
      </c>
      <c r="W99" s="2"/>
      <c r="X99" s="60">
        <f>F99^3*(1+G99*Overview!$F$38)</f>
        <v>1.4864638287636742E-3</v>
      </c>
      <c r="Y99" s="61">
        <f>F99^3*Overview!$F$42*(1+Overview!$F$38*G99)+J99*Overview!$F$39/Overview!$F$40</f>
        <v>1.3378174458873068E-4</v>
      </c>
      <c r="AD99" s="2"/>
    </row>
    <row r="100" spans="1:30">
      <c r="A100" s="34">
        <v>97</v>
      </c>
      <c r="B100">
        <v>0.77</v>
      </c>
      <c r="C100" s="85">
        <v>18.739999999999998</v>
      </c>
      <c r="D100" s="125">
        <f>B100/(B100+Overview!$F$22)</f>
        <v>0.52380952380952384</v>
      </c>
      <c r="E100" s="118">
        <f>EXP(Overview!$F$21/Overview!$F$5-Overview!$F$21/('='!C100+273.15))</f>
        <v>0.94169028070695959</v>
      </c>
      <c r="F100" s="77">
        <f t="shared" si="8"/>
        <v>0.10902046409623679</v>
      </c>
      <c r="G100" s="115">
        <f t="shared" si="9"/>
        <v>0.52380952380863988</v>
      </c>
      <c r="H100" s="112">
        <f>F100/Overview!$F$19</f>
        <v>0.1609633310146712</v>
      </c>
      <c r="I100" s="149">
        <f t="shared" si="10"/>
        <v>0.27796147811418909</v>
      </c>
      <c r="J100" s="80">
        <f>IF((A100-Overview!$F$43)/365=ROUND((A100-Overview!$F$43)/365,0),J99*0.05,J99+V99)</f>
        <v>0</v>
      </c>
      <c r="K100" s="70">
        <f>IF(I100&lt;Overview!$F$16,1,'='!F100/Overview!$F$26)</f>
        <v>4.7195006102267012</v>
      </c>
      <c r="L100" s="71">
        <f>IF(I100&lt;Overview!$F$17,'='!F100/Overview!$F$26,Overview!$F$33)</f>
        <v>4.7195006102267012</v>
      </c>
      <c r="M100" s="72">
        <f t="shared" si="11"/>
        <v>4.7195006102267012</v>
      </c>
      <c r="N100" s="81">
        <f>MIN(1,Overview!$F$44*E100*(F100-Overview!$F$25)^2+0.2)</f>
        <v>1</v>
      </c>
      <c r="O100" s="48">
        <f>M100*E100*Overview!$F$8</f>
        <v>5.0309564912272682E-2</v>
      </c>
      <c r="P100" s="48">
        <f>E100*Overview!$F$6</f>
        <v>1.8494797113084687E-3</v>
      </c>
      <c r="Q100" s="122">
        <f>O100*(G100/F100-(1+Overview!$F$35/'='!F100)/(Overview!$F$37*Overview!$F$33))/('='!G100+Overview!$F$36)</f>
        <v>6.9610193426159511E-2</v>
      </c>
      <c r="R100" s="128">
        <f>(O100/F100-Q100)*G100*Overview!$F$29*'='!F100^3</f>
        <v>0.24078269390522827</v>
      </c>
      <c r="S100" s="57">
        <f t="shared" si="6"/>
        <v>4.0791994279618266E-13</v>
      </c>
      <c r="T100" s="58">
        <f t="shared" si="7"/>
        <v>2.5296451977162406E-3</v>
      </c>
      <c r="U100" s="58">
        <f>IF(I100&lt;Overview!$F$18,(1-Overview!$F$9)*'='!R100-'='!I100*'='!P100,0)</f>
        <v>2.0000601406427954E-2</v>
      </c>
      <c r="V100" s="54">
        <f>IF(I100&gt;=Overview!$F$18,(1-Overview!$F$9)*'='!R100-Overview!$F$18*'='!P100,0)</f>
        <v>0</v>
      </c>
      <c r="W100" s="2"/>
      <c r="X100" s="60">
        <f>F100^3*(1+G100*Overview!$F$38)</f>
        <v>1.592438597176138E-3</v>
      </c>
      <c r="Y100" s="61">
        <f>F100^3*Overview!$F$42*(1+Overview!$F$38*G100)+J100*Overview!$F$39/Overview!$F$40</f>
        <v>1.433194737458524E-4</v>
      </c>
      <c r="AD100" s="2"/>
    </row>
    <row r="101" spans="1:30">
      <c r="A101" s="34">
        <v>98</v>
      </c>
      <c r="B101">
        <v>0.77</v>
      </c>
      <c r="C101" s="85">
        <v>18.739999999999998</v>
      </c>
      <c r="D101" s="125">
        <f>B101/(B101+Overview!$F$22)</f>
        <v>0.52380952380952384</v>
      </c>
      <c r="E101" s="118">
        <f>EXP(Overview!$F$21/Overview!$F$5-Overview!$F$21/('='!C101+273.15))</f>
        <v>0.94169028070695959</v>
      </c>
      <c r="F101" s="77">
        <f t="shared" si="8"/>
        <v>0.11155010929395304</v>
      </c>
      <c r="G101" s="115">
        <f t="shared" si="9"/>
        <v>0.52380952380904777</v>
      </c>
      <c r="H101" s="112">
        <f>F101/Overview!$F$19</f>
        <v>0.16469822721682126</v>
      </c>
      <c r="I101" s="149">
        <f t="shared" si="10"/>
        <v>0.29796207952061704</v>
      </c>
      <c r="J101" s="80">
        <f>IF((A101-Overview!$F$43)/365=ROUND((A101-Overview!$F$43)/365,0),J100*0.05,J100+V100)</f>
        <v>0</v>
      </c>
      <c r="K101" s="70">
        <f>IF(I101&lt;Overview!$F$16,1,'='!F101/Overview!$F$26)</f>
        <v>4.8290090603442879</v>
      </c>
      <c r="L101" s="71">
        <f>IF(I101&lt;Overview!$F$17,'='!F101/Overview!$F$26,Overview!$F$33)</f>
        <v>4.8290090603442879</v>
      </c>
      <c r="M101" s="72">
        <f t="shared" si="11"/>
        <v>4.8290090603442879</v>
      </c>
      <c r="N101" s="81">
        <f>MIN(1,Overview!$F$44*E101*(F101-Overview!$F$25)^2+0.2)</f>
        <v>1</v>
      </c>
      <c r="O101" s="48">
        <f>M101*E101*Overview!$F$8</f>
        <v>5.1476917760515759E-2</v>
      </c>
      <c r="P101" s="48">
        <f>E101*Overview!$F$6</f>
        <v>1.8494797113084687E-3</v>
      </c>
      <c r="Q101" s="122">
        <f>O101*(G101/F101-(1+Overview!$F$35/'='!F101)/(Overview!$F$37*Overview!$F$33))/('='!G101+Overview!$F$36)</f>
        <v>6.9556164521641123E-2</v>
      </c>
      <c r="R101" s="128">
        <f>(O101/F101-Q101)*G101*Overview!$F$29*'='!F101^3</f>
        <v>0.25797110610648155</v>
      </c>
      <c r="S101" s="57">
        <f t="shared" si="6"/>
        <v>2.1968861023738148E-13</v>
      </c>
      <c r="T101" s="58">
        <f t="shared" si="7"/>
        <v>2.5863325848190818E-3</v>
      </c>
      <c r="U101" s="58">
        <f>IF(I101&lt;Overview!$F$18,(1-Overview!$F$9)*'='!R101-'='!I101*'='!P101,0)</f>
        <v>2.1428063419459579E-2</v>
      </c>
      <c r="V101" s="54">
        <f>IF(I101&gt;=Overview!$F$18,(1-Overview!$F$9)*'='!R101-Overview!$F$18*'='!P101,0)</f>
        <v>0</v>
      </c>
      <c r="W101" s="2"/>
      <c r="X101" s="60">
        <f>F101^3*(1+G101*Overview!$F$38)</f>
        <v>1.7058805454219913E-3</v>
      </c>
      <c r="Y101" s="61">
        <f>F101^3*Overview!$F$42*(1+Overview!$F$38*G101)+J101*Overview!$F$39/Overview!$F$40</f>
        <v>1.5352924908797923E-4</v>
      </c>
      <c r="AD101" s="2"/>
    </row>
    <row r="102" spans="1:30">
      <c r="A102" s="34">
        <v>99</v>
      </c>
      <c r="B102">
        <v>0.77</v>
      </c>
      <c r="C102" s="85">
        <v>18.739999999999998</v>
      </c>
      <c r="D102" s="125">
        <f>B102/(B102+Overview!$F$22)</f>
        <v>0.52380952380952384</v>
      </c>
      <c r="E102" s="118">
        <f>EXP(Overview!$F$21/Overview!$F$5-Overview!$F$21/('='!C102+273.15))</f>
        <v>0.94169028070695959</v>
      </c>
      <c r="F102" s="77">
        <f t="shared" si="8"/>
        <v>0.11413644187877212</v>
      </c>
      <c r="G102" s="115">
        <f t="shared" si="9"/>
        <v>0.52380952380926749</v>
      </c>
      <c r="H102" s="112">
        <f>F102/Overview!$F$19</f>
        <v>0.16851681954639319</v>
      </c>
      <c r="I102" s="149">
        <f t="shared" si="10"/>
        <v>0.31939014294007662</v>
      </c>
      <c r="J102" s="80">
        <f>IF((A102-Overview!$F$43)/365=ROUND((A102-Overview!$F$43)/365,0),J101*0.05,J101+V101)</f>
        <v>0</v>
      </c>
      <c r="K102" s="70">
        <f>IF(I102&lt;Overview!$F$16,1,'='!F102/Overview!$F$26)</f>
        <v>4.9409715099035552</v>
      </c>
      <c r="L102" s="71">
        <f>IF(I102&lt;Overview!$F$17,'='!F102/Overview!$F$26,Overview!$F$33)</f>
        <v>4.9409715099035552</v>
      </c>
      <c r="M102" s="72">
        <f t="shared" si="11"/>
        <v>4.9409715099035552</v>
      </c>
      <c r="N102" s="81">
        <f>MIN(1,Overview!$F$44*E102*(F102-Overview!$F$25)^2+0.2)</f>
        <v>1</v>
      </c>
      <c r="O102" s="48">
        <f>M102*E102*Overview!$F$8</f>
        <v>5.2670430080788228E-2</v>
      </c>
      <c r="P102" s="48">
        <f>E102*Overview!$F$6</f>
        <v>1.8494797113084687E-3</v>
      </c>
      <c r="Q102" s="122">
        <f>O102*(G102/F102-(1+Overview!$F$35/'='!F102)/(Overview!$F$37*Overview!$F$33))/('='!G102+Overview!$F$36)</f>
        <v>6.9500924871249675E-2</v>
      </c>
      <c r="R102" s="128">
        <f>(O102/F102-Q102)*G102*Overview!$F$29*'='!F102^3</f>
        <v>0.27637277754155914</v>
      </c>
      <c r="S102" s="57">
        <f t="shared" si="6"/>
        <v>1.1829780807791833E-13</v>
      </c>
      <c r="T102" s="58">
        <f t="shared" si="7"/>
        <v>2.6441960906960983E-3</v>
      </c>
      <c r="U102" s="58">
        <f>IF(I102&lt;Overview!$F$18,(1-Overview!$F$9)*'='!R102-'='!I102*'='!P102,0)</f>
        <v>2.2956255057181272E-2</v>
      </c>
      <c r="V102" s="54">
        <f>IF(I102&gt;=Overview!$F$18,(1-Overview!$F$9)*'='!R102-Overview!$F$18*'='!P102,0)</f>
        <v>0</v>
      </c>
      <c r="W102" s="2"/>
      <c r="X102" s="60">
        <f>F102^3*(1+G102*Overview!$F$38)</f>
        <v>1.827307365511101E-3</v>
      </c>
      <c r="Y102" s="61">
        <f>F102^3*Overview!$F$42*(1+Overview!$F$38*G102)+J102*Overview!$F$39/Overview!$F$40</f>
        <v>1.6445766289599909E-4</v>
      </c>
      <c r="AD102" s="2"/>
    </row>
    <row r="103" spans="1:30">
      <c r="A103" s="34">
        <v>100</v>
      </c>
      <c r="B103">
        <v>0.77</v>
      </c>
      <c r="C103" s="85">
        <v>18.739999999999998</v>
      </c>
      <c r="D103" s="125">
        <f>B103/(B103+Overview!$F$22)</f>
        <v>0.52380952380952384</v>
      </c>
      <c r="E103" s="118">
        <f>EXP(Overview!$F$21/Overview!$F$5-Overview!$F$21/('='!C103+273.15))</f>
        <v>0.94169028070695959</v>
      </c>
      <c r="F103" s="77">
        <f t="shared" si="8"/>
        <v>0.11678063796946822</v>
      </c>
      <c r="G103" s="115">
        <f t="shared" si="9"/>
        <v>0.52380952380938584</v>
      </c>
      <c r="H103" s="112">
        <f>F103/Overview!$F$19</f>
        <v>0.17242084448467182</v>
      </c>
      <c r="I103" s="149">
        <f t="shared" si="10"/>
        <v>0.34234639799725791</v>
      </c>
      <c r="J103" s="80">
        <f>IF((A103-Overview!$F$43)/365=ROUND((A103-Overview!$F$43)/365,0),J102*0.05,J102+V102)</f>
        <v>0</v>
      </c>
      <c r="K103" s="70">
        <f>IF(I103&lt;Overview!$F$16,1,'='!F103/Overview!$F$26)</f>
        <v>5.0554388731371525</v>
      </c>
      <c r="L103" s="71">
        <f>IF(I103&lt;Overview!$F$17,'='!F103/Overview!$F$26,Overview!$F$33)</f>
        <v>5.0554388731371525</v>
      </c>
      <c r="M103" s="72">
        <f t="shared" si="11"/>
        <v>5.0554388731371525</v>
      </c>
      <c r="N103" s="81">
        <f>MIN(1,Overview!$F$44*E103*(F103-Overview!$F$25)^2+0.2)</f>
        <v>1</v>
      </c>
      <c r="O103" s="48">
        <f>M103*E103*Overview!$F$8</f>
        <v>5.3890644615448652E-2</v>
      </c>
      <c r="P103" s="48">
        <f>E103*Overview!$F$6</f>
        <v>1.8494797113084687E-3</v>
      </c>
      <c r="Q103" s="122">
        <f>O103*(G103/F103-(1+Overview!$F$35/'='!F103)/(Overview!$F$37*Overview!$F$33))/('='!G103+Overview!$F$36)</f>
        <v>6.9444449355105353E-2</v>
      </c>
      <c r="R103" s="128">
        <f>(O103/F103-Q103)*G103*Overview!$F$29*'='!F103^3</f>
        <v>0.29607202511509068</v>
      </c>
      <c r="S103" s="57">
        <f t="shared" si="6"/>
        <v>6.3683055626181238E-14</v>
      </c>
      <c r="T103" s="58">
        <f t="shared" si="7"/>
        <v>2.7032556997092093E-3</v>
      </c>
      <c r="U103" s="58">
        <f>IF(I103&lt;Overview!$F$18,(1-Overview!$F$9)*'='!R103-'='!I103*'='!P103,0)</f>
        <v>2.4592173822470281E-2</v>
      </c>
      <c r="V103" s="54">
        <f>IF(I103&gt;=Overview!$F$18,(1-Overview!$F$9)*'='!R103-Overview!$F$18*'='!P103,0)</f>
        <v>0</v>
      </c>
      <c r="W103" s="2"/>
      <c r="X103" s="60">
        <f>F103^3*(1+G103*Overview!$F$38)</f>
        <v>1.957271833466659E-3</v>
      </c>
      <c r="Y103" s="61">
        <f>F103^3*Overview!$F$42*(1+Overview!$F$38*G103)+J103*Overview!$F$39/Overview!$F$40</f>
        <v>1.7615446501199929E-4</v>
      </c>
      <c r="AD103" s="2"/>
    </row>
    <row r="104" spans="1:30">
      <c r="A104" s="34">
        <v>101</v>
      </c>
      <c r="B104">
        <v>0.77</v>
      </c>
      <c r="C104" s="85">
        <v>18.739999999999998</v>
      </c>
      <c r="D104" s="125">
        <f>B104/(B104+Overview!$F$22)</f>
        <v>0.52380952380952384</v>
      </c>
      <c r="E104" s="118">
        <f>EXP(Overview!$F$21/Overview!$F$5-Overview!$F$21/('='!C104+273.15))</f>
        <v>0.94169028070695959</v>
      </c>
      <c r="F104" s="77">
        <f t="shared" si="8"/>
        <v>0.11948389366917743</v>
      </c>
      <c r="G104" s="115">
        <f t="shared" si="9"/>
        <v>0.52380952380944956</v>
      </c>
      <c r="H104" s="112">
        <f>F104/Overview!$F$19</f>
        <v>0.17641206801886525</v>
      </c>
      <c r="I104" s="149">
        <f t="shared" si="10"/>
        <v>0.36693857181972822</v>
      </c>
      <c r="J104" s="80">
        <f>IF((A104-Overview!$F$43)/365=ROUND((A104-Overview!$F$43)/365,0),J103*0.05,J103+V103)</f>
        <v>0</v>
      </c>
      <c r="K104" s="70">
        <f>IF(I104&lt;Overview!$F$16,1,'='!F104/Overview!$F$26)</f>
        <v>5.1724629294016209</v>
      </c>
      <c r="L104" s="71">
        <f>IF(I104&lt;Overview!$F$17,'='!F104/Overview!$F$26,Overview!$F$33)</f>
        <v>5.1724629294016209</v>
      </c>
      <c r="M104" s="72">
        <f t="shared" si="11"/>
        <v>5.1724629294016209</v>
      </c>
      <c r="N104" s="81">
        <f>MIN(1,Overview!$F$44*E104*(F104-Overview!$F$25)^2+0.2)</f>
        <v>1</v>
      </c>
      <c r="O104" s="48">
        <f>M104*E104*Overview!$F$8</f>
        <v>5.5138113329019162E-2</v>
      </c>
      <c r="P104" s="48">
        <f>E104*Overview!$F$6</f>
        <v>1.8494797113084687E-3</v>
      </c>
      <c r="Q104" s="122">
        <f>O104*(G104/F104-(1+Overview!$F$35/'='!F104)/(Overview!$F$37*Overview!$F$33))/('='!G104+Overview!$F$36)</f>
        <v>6.9386712426491803E-2</v>
      </c>
      <c r="R104" s="128">
        <f>(O104/F104-Q104)*G104*Overview!$F$29*'='!F104^3</f>
        <v>0.31715889905260602</v>
      </c>
      <c r="S104" s="57">
        <f t="shared" si="6"/>
        <v>3.4275111998322815E-14</v>
      </c>
      <c r="T104" s="58">
        <f t="shared" si="7"/>
        <v>2.7635315232069132E-3</v>
      </c>
      <c r="U104" s="58">
        <f>IF(I104&lt;Overview!$F$18,(1-Overview!$F$9)*'='!R104-'='!I104*'='!P104,0)</f>
        <v>2.6343292755404958E-2</v>
      </c>
      <c r="V104" s="54">
        <f>IF(I104&gt;=Overview!$F$18,(1-Overview!$F$9)*'='!R104-Overview!$F$18*'='!P104,0)</f>
        <v>0</v>
      </c>
      <c r="W104" s="2"/>
      <c r="X104" s="60">
        <f>F104^3*(1+G104*Overview!$F$38)</f>
        <v>2.0963641105122385E-3</v>
      </c>
      <c r="Y104" s="61">
        <f>F104^3*Overview!$F$42*(1+Overview!$F$38*G104)+J104*Overview!$F$39/Overview!$F$40</f>
        <v>1.8867276994610148E-4</v>
      </c>
      <c r="AD104" s="2"/>
    </row>
    <row r="105" spans="1:30">
      <c r="A105" s="34">
        <v>102</v>
      </c>
      <c r="B105">
        <v>0.77</v>
      </c>
      <c r="C105" s="85">
        <v>18.739999999999998</v>
      </c>
      <c r="D105" s="125">
        <f>B105/(B105+Overview!$F$22)</f>
        <v>0.52380952380952384</v>
      </c>
      <c r="E105" s="118">
        <f>EXP(Overview!$F$21/Overview!$F$5-Overview!$F$21/('='!C105+273.15))</f>
        <v>0.94169028070695959</v>
      </c>
      <c r="F105" s="77">
        <f t="shared" si="8"/>
        <v>0.12224742519238434</v>
      </c>
      <c r="G105" s="115">
        <f t="shared" si="9"/>
        <v>0.52380952380948387</v>
      </c>
      <c r="H105" s="112">
        <f>F105/Overview!$F$19</f>
        <v>0.18049228582959448</v>
      </c>
      <c r="I105" s="149">
        <f t="shared" si="10"/>
        <v>0.3932818645751332</v>
      </c>
      <c r="J105" s="80">
        <f>IF((A105-Overview!$F$43)/365=ROUND((A105-Overview!$F$43)/365,0),J104*0.05,J104+V104)</f>
        <v>0</v>
      </c>
      <c r="K105" s="70">
        <f>IF(I105&lt;Overview!$F$16,1,'='!F105/Overview!$F$26)</f>
        <v>5.2920963286746465</v>
      </c>
      <c r="L105" s="71">
        <f>IF(I105&lt;Overview!$F$17,'='!F105/Overview!$F$26,Overview!$F$33)</f>
        <v>5.2920963286746465</v>
      </c>
      <c r="M105" s="72">
        <f t="shared" si="11"/>
        <v>5.2920963286746465</v>
      </c>
      <c r="N105" s="81">
        <f>MIN(1,Overview!$F$44*E105*(F105-Overview!$F$25)^2+0.2)</f>
        <v>1</v>
      </c>
      <c r="O105" s="48">
        <f>M105*E105*Overview!$F$8</f>
        <v>5.6413397466785808E-2</v>
      </c>
      <c r="P105" s="48">
        <f>E105*Overview!$F$6</f>
        <v>1.8494797113084687E-3</v>
      </c>
      <c r="Q105" s="122">
        <f>O105*(G105/F105-(1+Overview!$F$35/'='!F105)/(Overview!$F$37*Overview!$F$33))/('='!G105+Overview!$F$36)</f>
        <v>6.932768810914601E-2</v>
      </c>
      <c r="R105" s="128">
        <f>(O105/F105-Q105)*G105*Overview!$F$29*'='!F105^3</f>
        <v>0.33972956074892474</v>
      </c>
      <c r="S105" s="57">
        <f t="shared" si="6"/>
        <v>1.8444006456496577E-14</v>
      </c>
      <c r="T105" s="58">
        <f t="shared" si="7"/>
        <v>2.8250437886279266E-3</v>
      </c>
      <c r="U105" s="58">
        <f>IF(I105&lt;Overview!$F$18,(1-Overview!$F$9)*'='!R105-'='!I105*'='!P105,0)</f>
        <v>2.8217591746451134E-2</v>
      </c>
      <c r="V105" s="54">
        <f>IF(I105&gt;=Overview!$F$18,(1-Overview!$F$9)*'='!R105-Overview!$F$18*'='!P105,0)</f>
        <v>0</v>
      </c>
      <c r="W105" s="2"/>
      <c r="X105" s="60">
        <f>F105^3*(1+G105*Overview!$F$38)</f>
        <v>2.2452141880018668E-3</v>
      </c>
      <c r="Y105" s="61">
        <f>F105^3*Overview!$F$42*(1+Overview!$F$38*G105)+J105*Overview!$F$39/Overview!$F$40</f>
        <v>2.0206927692016801E-4</v>
      </c>
      <c r="AD105" s="2"/>
    </row>
    <row r="106" spans="1:30">
      <c r="A106" s="34">
        <v>103</v>
      </c>
      <c r="B106">
        <v>0.77</v>
      </c>
      <c r="C106" s="85">
        <v>18.739999999999998</v>
      </c>
      <c r="D106" s="125">
        <f>B106/(B106+Overview!$F$22)</f>
        <v>0.52380952380952384</v>
      </c>
      <c r="E106" s="118">
        <f>EXP(Overview!$F$21/Overview!$F$5-Overview!$F$21/('='!C106+273.15))</f>
        <v>0.94169028070695959</v>
      </c>
      <c r="F106" s="77">
        <f t="shared" si="8"/>
        <v>0.12507246898101226</v>
      </c>
      <c r="G106" s="115">
        <f t="shared" si="9"/>
        <v>0.5238095238095023</v>
      </c>
      <c r="H106" s="112">
        <f>F106/Overview!$F$19</f>
        <v>0.18466332346229478</v>
      </c>
      <c r="I106" s="149">
        <f t="shared" si="10"/>
        <v>0.42149945632158431</v>
      </c>
      <c r="J106" s="80">
        <f>IF((A106-Overview!$F$43)/365=ROUND((A106-Overview!$F$43)/365,0),J105*0.05,J105+V105)</f>
        <v>0</v>
      </c>
      <c r="K106" s="70">
        <f>IF(I106&lt;Overview!$F$16,1,'='!F106/Overview!$F$26)</f>
        <v>5.4143925965806181</v>
      </c>
      <c r="L106" s="71">
        <f>IF(I106&lt;Overview!$F$17,'='!F106/Overview!$F$26,Overview!$F$33)</f>
        <v>5.4143925965806181</v>
      </c>
      <c r="M106" s="72">
        <f t="shared" si="11"/>
        <v>5.4143925965806181</v>
      </c>
      <c r="N106" s="81">
        <f>MIN(1,Overview!$F$44*E106*(F106-Overview!$F$25)^2+0.2)</f>
        <v>1</v>
      </c>
      <c r="O106" s="48">
        <f>M106*E106*Overview!$F$8</f>
        <v>5.7717067608370684E-2</v>
      </c>
      <c r="P106" s="48">
        <f>E106*Overview!$F$6</f>
        <v>1.8494797113084687E-3</v>
      </c>
      <c r="Q106" s="122">
        <f>O106*(G106/F106-(1+Overview!$F$35/'='!F106)/(Overview!$F$37*Overview!$F$33))/('='!G106+Overview!$F$36)</f>
        <v>6.9267349994780097E-2</v>
      </c>
      <c r="R106" s="128">
        <f>(O106/F106-Q106)*G106*Overview!$F$29*'='!F106^3</f>
        <v>0.3638866843859328</v>
      </c>
      <c r="S106" s="57">
        <f t="shared" si="6"/>
        <v>9.939270146000933E-15</v>
      </c>
      <c r="T106" s="58">
        <f t="shared" si="7"/>
        <v>2.887812827873018E-3</v>
      </c>
      <c r="U106" s="58">
        <f>IF(I106&lt;Overview!$F$18,(1-Overview!$F$9)*'='!R106-'='!I106*'='!P106,0)</f>
        <v>3.0223590816887174E-2</v>
      </c>
      <c r="V106" s="54">
        <f>IF(I106&gt;=Overview!$F$18,(1-Overview!$F$9)*'='!R106-Overview!$F$18*'='!P106,0)</f>
        <v>0</v>
      </c>
      <c r="W106" s="2"/>
      <c r="X106" s="60">
        <f>F106^3*(1+G106*Overview!$F$38)</f>
        <v>2.4044944843986888E-3</v>
      </c>
      <c r="Y106" s="61">
        <f>F106^3*Overview!$F$42*(1+Overview!$F$38*G106)+J106*Overview!$F$39/Overview!$F$40</f>
        <v>2.1640450359588199E-4</v>
      </c>
      <c r="AD106" s="2"/>
    </row>
    <row r="107" spans="1:30">
      <c r="A107" s="34">
        <v>104</v>
      </c>
      <c r="B107">
        <v>0.77</v>
      </c>
      <c r="C107" s="85">
        <v>18.739999999999998</v>
      </c>
      <c r="D107" s="125">
        <f>B107/(B107+Overview!$F$22)</f>
        <v>0.52380952380952384</v>
      </c>
      <c r="E107" s="118">
        <f>EXP(Overview!$F$21/Overview!$F$5-Overview!$F$21/('='!C107+273.15))</f>
        <v>0.94169028070695959</v>
      </c>
      <c r="F107" s="77">
        <f t="shared" si="8"/>
        <v>0.12796028180888527</v>
      </c>
      <c r="G107" s="115">
        <f t="shared" si="9"/>
        <v>0.52380952380951229</v>
      </c>
      <c r="H107" s="112">
        <f>F107/Overview!$F$19</f>
        <v>0.18892703648144879</v>
      </c>
      <c r="I107" s="149">
        <f t="shared" si="10"/>
        <v>0.4517230471384715</v>
      </c>
      <c r="J107" s="80">
        <f>IF((A107-Overview!$F$43)/365=ROUND((A107-Overview!$F$43)/365,0),J106*0.05,J106+V106)</f>
        <v>0</v>
      </c>
      <c r="K107" s="70">
        <f>IF(I107&lt;Overview!$F$16,1,'='!F107/Overview!$F$26)</f>
        <v>5.5394061389127822</v>
      </c>
      <c r="L107" s="71">
        <f>IF(I107&lt;Overview!$F$17,'='!F107/Overview!$F$26,Overview!$F$33)</f>
        <v>5.5394061389127822</v>
      </c>
      <c r="M107" s="72">
        <f t="shared" si="11"/>
        <v>5.5394061389127822</v>
      </c>
      <c r="N107" s="81">
        <f>MIN(1,Overview!$F$44*E107*(F107-Overview!$F$25)^2+0.2)</f>
        <v>1</v>
      </c>
      <c r="O107" s="48">
        <f>M107*E107*Overview!$F$8</f>
        <v>5.9049703715937811E-2</v>
      </c>
      <c r="P107" s="48">
        <f>E107*Overview!$F$6</f>
        <v>1.8494797113084687E-3</v>
      </c>
      <c r="Q107" s="122">
        <f>O107*(G107/F107-(1+Overview!$F$35/'='!F107)/(Overview!$F$37*Overview!$F$33))/('='!G107+Overview!$F$36)</f>
        <v>6.9205671240850697E-2</v>
      </c>
      <c r="R107" s="128">
        <f>(O107/F107-Q107)*G107*Overview!$F$29*'='!F107^3</f>
        <v>0.38973988370871371</v>
      </c>
      <c r="S107" s="57">
        <f t="shared" si="6"/>
        <v>5.3282685318767896E-15</v>
      </c>
      <c r="T107" s="58">
        <f t="shared" si="7"/>
        <v>2.9518590649174406E-3</v>
      </c>
      <c r="U107" s="58">
        <f>IF(I107&lt;Overview!$F$18,(1-Overview!$F$9)*'='!R107-'='!I107*'='!P107,0)</f>
        <v>3.2370385481169391E-2</v>
      </c>
      <c r="V107" s="54">
        <f>IF(I107&gt;=Overview!$F$18,(1-Overview!$F$9)*'='!R107-Overview!$F$18*'='!P107,0)</f>
        <v>0</v>
      </c>
      <c r="W107" s="2"/>
      <c r="X107" s="60">
        <f>F107^3*(1+G107*Overview!$F$38)</f>
        <v>2.5749226030246553E-3</v>
      </c>
      <c r="Y107" s="61">
        <f>F107^3*Overview!$F$42*(1+Overview!$F$38*G107)+J107*Overview!$F$39/Overview!$F$40</f>
        <v>2.3174303427221898E-4</v>
      </c>
      <c r="AD107" s="2"/>
    </row>
    <row r="108" spans="1:30">
      <c r="A108" s="34">
        <v>105</v>
      </c>
      <c r="B108">
        <v>0.77</v>
      </c>
      <c r="C108" s="85">
        <v>18.739999999999998</v>
      </c>
      <c r="D108" s="125">
        <f>B108/(B108+Overview!$F$22)</f>
        <v>0.52380952380952384</v>
      </c>
      <c r="E108" s="118">
        <f>EXP(Overview!$F$21/Overview!$F$5-Overview!$F$21/('='!C108+273.15))</f>
        <v>0.94169028070695959</v>
      </c>
      <c r="F108" s="77">
        <f t="shared" si="8"/>
        <v>0.13091214087380271</v>
      </c>
      <c r="G108" s="115">
        <f t="shared" si="9"/>
        <v>0.52380952380951762</v>
      </c>
      <c r="H108" s="112">
        <f>F108/Overview!$F$19</f>
        <v>0.1932853106065299</v>
      </c>
      <c r="I108" s="149">
        <f t="shared" si="10"/>
        <v>0.48409343261964088</v>
      </c>
      <c r="J108" s="80">
        <f>IF((A108-Overview!$F$43)/365=ROUND((A108-Overview!$F$43)/365,0),J107*0.05,J107+V107)</f>
        <v>0</v>
      </c>
      <c r="K108" s="70">
        <f>IF(I108&lt;Overview!$F$16,1,'='!F108/Overview!$F$26)</f>
        <v>5.667192245619165</v>
      </c>
      <c r="L108" s="71">
        <f>IF(I108&lt;Overview!$F$17,'='!F108/Overview!$F$26,Overview!$F$33)</f>
        <v>5.667192245619165</v>
      </c>
      <c r="M108" s="72">
        <f t="shared" si="11"/>
        <v>5.667192245619165</v>
      </c>
      <c r="N108" s="81">
        <f>MIN(1,Overview!$F$44*E108*(F108-Overview!$F$25)^2+0.2)</f>
        <v>1</v>
      </c>
      <c r="O108" s="48">
        <f>M108*E108*Overview!$F$8</f>
        <v>6.0411895176682745E-2</v>
      </c>
      <c r="P108" s="48">
        <f>E108*Overview!$F$6</f>
        <v>1.8494797113084687E-3</v>
      </c>
      <c r="Q108" s="122">
        <f>O108*(G108/F108-(1+Overview!$F$35/'='!F108)/(Overview!$F$37*Overview!$F$33))/('='!G108+Overview!$F$36)</f>
        <v>6.9142624568592867E-2</v>
      </c>
      <c r="R108" s="128">
        <f>(O108/F108-Q108)*G108*Overview!$F$29*'='!F108^3</f>
        <v>0.41740616542019127</v>
      </c>
      <c r="S108" s="57">
        <f t="shared" si="6"/>
        <v>2.8690676710105785E-15</v>
      </c>
      <c r="T108" s="58">
        <f t="shared" si="7"/>
        <v>3.0172030026360268E-3</v>
      </c>
      <c r="U108" s="58">
        <f>IF(I108&lt;Overview!$F$18,(1-Overview!$F$9)*'='!R108-'='!I108*'='!P108,0)</f>
        <v>3.4667684311792617E-2</v>
      </c>
      <c r="V108" s="54">
        <f>IF(I108&gt;=Overview!$F$18,(1-Overview!$F$9)*'='!R108-Overview!$F$18*'='!P108,0)</f>
        <v>0</v>
      </c>
      <c r="W108" s="2"/>
      <c r="X108" s="60">
        <f>F108^3*(1+G108*Overview!$F$38)</f>
        <v>2.7572642597354325E-3</v>
      </c>
      <c r="Y108" s="61">
        <f>F108^3*Overview!$F$42*(1+Overview!$F$38*G108)+J108*Overview!$F$39/Overview!$F$40</f>
        <v>2.4815378337618893E-4</v>
      </c>
      <c r="AD108" s="2"/>
    </row>
    <row r="109" spans="1:30">
      <c r="A109" s="34">
        <v>106</v>
      </c>
      <c r="B109">
        <v>0.77</v>
      </c>
      <c r="C109" s="85">
        <v>18.739999999999998</v>
      </c>
      <c r="D109" s="125">
        <f>B109/(B109+Overview!$F$22)</f>
        <v>0.52380952380952384</v>
      </c>
      <c r="E109" s="118">
        <f>EXP(Overview!$F$21/Overview!$F$5-Overview!$F$21/('='!C109+273.15))</f>
        <v>0.94169028070695959</v>
      </c>
      <c r="F109" s="77">
        <f t="shared" si="8"/>
        <v>0.13392934387643873</v>
      </c>
      <c r="G109" s="115">
        <f t="shared" si="9"/>
        <v>0.52380952380952051</v>
      </c>
      <c r="H109" s="112">
        <f>F109/Overview!$F$19</f>
        <v>0.19774006182849363</v>
      </c>
      <c r="I109" s="149">
        <f t="shared" si="10"/>
        <v>0.51876111693143345</v>
      </c>
      <c r="J109" s="80">
        <f>IF((A109-Overview!$F$43)/365=ROUND((A109-Overview!$F$43)/365,0),J108*0.05,J108+V108)</f>
        <v>0</v>
      </c>
      <c r="K109" s="70">
        <f>IF(I109&lt;Overview!$F$16,1,'='!F109/Overview!$F$26)</f>
        <v>5.7978070942181272</v>
      </c>
      <c r="L109" s="71">
        <f>IF(I109&lt;Overview!$F$17,'='!F109/Overview!$F$26,Overview!$F$33)</f>
        <v>5.7978070942181272</v>
      </c>
      <c r="M109" s="72">
        <f t="shared" si="11"/>
        <v>5.7978070942181272</v>
      </c>
      <c r="N109" s="81">
        <f>MIN(1,Overview!$F$44*E109*(F109-Overview!$F$25)^2+0.2)</f>
        <v>1</v>
      </c>
      <c r="O109" s="48">
        <f>M109*E109*Overview!$F$8</f>
        <v>6.1804240839242269E-2</v>
      </c>
      <c r="P109" s="48">
        <f>E109*Overview!$F$6</f>
        <v>1.8494797113084687E-3</v>
      </c>
      <c r="Q109" s="122">
        <f>O109*(G109/F109-(1+Overview!$F$35/'='!F109)/(Overview!$F$37*Overview!$F$33))/('='!G109+Overview!$F$36)</f>
        <v>6.9078182261334956E-2</v>
      </c>
      <c r="R109" s="128">
        <f>(O109/F109-Q109)*G109*Overview!$F$29*'='!F109^3</f>
        <v>0.44701041072830949</v>
      </c>
      <c r="S109" s="57">
        <f t="shared" si="6"/>
        <v>1.5370005380413815E-15</v>
      </c>
      <c r="T109" s="58">
        <f t="shared" si="7"/>
        <v>3.0838652088125466E-3</v>
      </c>
      <c r="U109" s="58">
        <f>IF(I109&lt;Overview!$F$18,(1-Overview!$F$9)*'='!R109-'='!I109*'='!P109,0)</f>
        <v>3.712584883327158E-2</v>
      </c>
      <c r="V109" s="54">
        <f>IF(I109&gt;=Overview!$F$18,(1-Overview!$F$9)*'='!R109-Overview!$F$18*'='!P109,0)</f>
        <v>0</v>
      </c>
      <c r="W109" s="2"/>
      <c r="X109" s="60">
        <f>F109^3*(1+G109*Overview!$F$38)</f>
        <v>2.9523363901212902E-3</v>
      </c>
      <c r="Y109" s="61">
        <f>F109^3*Overview!$F$42*(1+Overview!$F$38*G109)+J109*Overview!$F$39/Overview!$F$40</f>
        <v>2.6571027511091609E-4</v>
      </c>
      <c r="AD109" s="2"/>
    </row>
    <row r="110" spans="1:30">
      <c r="A110" s="34">
        <v>107</v>
      </c>
      <c r="B110">
        <v>0.77</v>
      </c>
      <c r="C110" s="85">
        <v>18.739999999999998</v>
      </c>
      <c r="D110" s="125">
        <f>B110/(B110+Overview!$F$22)</f>
        <v>0.52380952380952384</v>
      </c>
      <c r="E110" s="118">
        <f>EXP(Overview!$F$21/Overview!$F$5-Overview!$F$21/('='!C110+273.15))</f>
        <v>0.94169028070695959</v>
      </c>
      <c r="F110" s="77">
        <f t="shared" si="8"/>
        <v>0.13701320908525128</v>
      </c>
      <c r="G110" s="115">
        <f t="shared" si="9"/>
        <v>0.52380952380952206</v>
      </c>
      <c r="H110" s="112">
        <f>F110/Overview!$F$19</f>
        <v>0.2022932365056124</v>
      </c>
      <c r="I110" s="149">
        <f t="shared" si="10"/>
        <v>0.55588696576470498</v>
      </c>
      <c r="J110" s="80">
        <f>IF((A110-Overview!$F$43)/365=ROUND((A110-Overview!$F$43)/365,0),J109*0.05,J109+V109)</f>
        <v>0</v>
      </c>
      <c r="K110" s="70">
        <f>IF(I110&lt;Overview!$F$16,1,'='!F110/Overview!$F$26)</f>
        <v>5.9313077526082809</v>
      </c>
      <c r="L110" s="71">
        <f>IF(I110&lt;Overview!$F$17,'='!F110/Overview!$F$26,Overview!$F$33)</f>
        <v>5.9313077526082809</v>
      </c>
      <c r="M110" s="72">
        <f t="shared" si="11"/>
        <v>5.9313077526082809</v>
      </c>
      <c r="N110" s="81">
        <f>MIN(1,Overview!$F$44*E110*(F110-Overview!$F$25)^2+0.2)</f>
        <v>1</v>
      </c>
      <c r="O110" s="48">
        <f>M110*E110*Overview!$F$8</f>
        <v>6.322734904364781E-2</v>
      </c>
      <c r="P110" s="48">
        <f>E110*Overview!$F$6</f>
        <v>1.8494797113084687E-3</v>
      </c>
      <c r="Q110" s="122">
        <f>O110*(G110/F110-(1+Overview!$F$35/'='!F110)/(Overview!$F$37*Overview!$F$33))/('='!G110+Overview!$F$36)</f>
        <v>6.90123161631125E-2</v>
      </c>
      <c r="R110" s="128">
        <f>(O110/F110-Q110)*G110*Overview!$F$29*'='!F110^3</f>
        <v>0.47868588665635614</v>
      </c>
      <c r="S110" s="57">
        <f t="shared" si="6"/>
        <v>8.1973362028873685E-16</v>
      </c>
      <c r="T110" s="58">
        <f t="shared" si="7"/>
        <v>3.1518663013046662E-3</v>
      </c>
      <c r="U110" s="58">
        <f>IF(I110&lt;Overview!$F$18,(1-Overview!$F$9)*'='!R110-'='!I110*'='!P110,0)</f>
        <v>3.9755935878158927E-2</v>
      </c>
      <c r="V110" s="54">
        <f>IF(I110&gt;=Overview!$F$18,(1-Overview!$F$9)*'='!R110-Overview!$F$18*'='!P110,0)</f>
        <v>0</v>
      </c>
      <c r="W110" s="2"/>
      <c r="X110" s="60">
        <f>F110^3*(1+G110*Overview!$F$38)</f>
        <v>3.1610104462959773E-3</v>
      </c>
      <c r="Y110" s="61">
        <f>F110^3*Overview!$F$42*(1+Overview!$F$38*G110)+J110*Overview!$F$39/Overview!$F$40</f>
        <v>2.8449094016663794E-4</v>
      </c>
      <c r="AD110" s="2"/>
    </row>
    <row r="111" spans="1:30">
      <c r="A111" s="34">
        <v>108</v>
      </c>
      <c r="B111">
        <v>0.77</v>
      </c>
      <c r="C111" s="85">
        <v>18.739999999999998</v>
      </c>
      <c r="D111" s="125">
        <f>B111/(B111+Overview!$F$22)</f>
        <v>0.52380952380952384</v>
      </c>
      <c r="E111" s="118">
        <f>EXP(Overview!$F$21/Overview!$F$5-Overview!$F$21/('='!C111+273.15))</f>
        <v>0.94169028070695959</v>
      </c>
      <c r="F111" s="77">
        <f t="shared" si="8"/>
        <v>0.14016507538655595</v>
      </c>
      <c r="G111" s="115">
        <f t="shared" si="9"/>
        <v>0.52380952380952284</v>
      </c>
      <c r="H111" s="112">
        <f>F111/Overview!$F$19</f>
        <v>0.20694681143740729</v>
      </c>
      <c r="I111" s="149">
        <f t="shared" si="10"/>
        <v>0.59564290164286393</v>
      </c>
      <c r="J111" s="80">
        <f>IF((A111-Overview!$F$43)/365=ROUND((A111-Overview!$F$43)/365,0),J110*0.05,J110+V110)</f>
        <v>0</v>
      </c>
      <c r="K111" s="70">
        <f>IF(I111&lt;Overview!$F$16,1,'='!F111/Overview!$F$26)</f>
        <v>6.0677521812361883</v>
      </c>
      <c r="L111" s="71">
        <f>IF(I111&lt;Overview!$F$17,'='!F111/Overview!$F$26,Overview!$F$33)</f>
        <v>6.0677521812361883</v>
      </c>
      <c r="M111" s="72">
        <f t="shared" si="11"/>
        <v>6.0677521812361883</v>
      </c>
      <c r="N111" s="81">
        <f>MIN(1,Overview!$F$44*E111*(F111-Overview!$F$25)^2+0.2)</f>
        <v>1</v>
      </c>
      <c r="O111" s="48">
        <f>M111*E111*Overview!$F$8</f>
        <v>6.4681837644433041E-2</v>
      </c>
      <c r="P111" s="48">
        <f>E111*Overview!$F$6</f>
        <v>1.8494797113084687E-3</v>
      </c>
      <c r="Q111" s="122">
        <f>O111*(G111/F111-(1+Overview!$F$35/'='!F111)/(Overview!$F$37*Overview!$F$33))/('='!G111+Overview!$F$36)</f>
        <v>6.8944997677598638E-2</v>
      </c>
      <c r="R111" s="128">
        <f>(O111/F111-Q111)*G111*Overview!$F$29*'='!F111^3</f>
        <v>0.51257478880630536</v>
      </c>
      <c r="S111" s="57">
        <f t="shared" si="6"/>
        <v>4.6110016141241444E-16</v>
      </c>
      <c r="T111" s="58">
        <f t="shared" si="7"/>
        <v>3.2212269323355128E-3</v>
      </c>
      <c r="U111" s="58">
        <f>IF(I111&lt;Overview!$F$18,(1-Overview!$F$9)*'='!R111-'='!I111*'='!P111,0)</f>
        <v>4.2569742544523864E-2</v>
      </c>
      <c r="V111" s="54">
        <f>IF(I111&gt;=Overview!$F$18,(1-Overview!$F$9)*'='!R111-Overview!$F$18*'='!P111,0)</f>
        <v>0</v>
      </c>
      <c r="W111" s="2"/>
      <c r="X111" s="60">
        <f>F111^3*(1+G111*Overview!$F$38)</f>
        <v>3.3842158938112415E-3</v>
      </c>
      <c r="Y111" s="61">
        <f>F111^3*Overview!$F$42*(1+Overview!$F$38*G111)+J111*Overview!$F$39/Overview!$F$40</f>
        <v>3.0457943044301172E-4</v>
      </c>
      <c r="AD111" s="2"/>
    </row>
    <row r="112" spans="1:30">
      <c r="A112" s="34">
        <v>109</v>
      </c>
      <c r="B112">
        <v>0.77</v>
      </c>
      <c r="C112" s="85">
        <v>18.739999999999998</v>
      </c>
      <c r="D112" s="125">
        <f>B112/(B112+Overview!$F$22)</f>
        <v>0.52380952380952384</v>
      </c>
      <c r="E112" s="118">
        <f>EXP(Overview!$F$21/Overview!$F$5-Overview!$F$21/('='!C112+273.15))</f>
        <v>0.94169028070695959</v>
      </c>
      <c r="F112" s="77">
        <f t="shared" si="8"/>
        <v>0.14338630231889146</v>
      </c>
      <c r="G112" s="115">
        <f t="shared" si="9"/>
        <v>0.52380952380952328</v>
      </c>
      <c r="H112" s="112">
        <f>F112/Overview!$F$19</f>
        <v>0.21170279391538677</v>
      </c>
      <c r="I112" s="149">
        <f t="shared" si="10"/>
        <v>0.63821264418738777</v>
      </c>
      <c r="J112" s="80">
        <f>IF((A112-Overview!$F$43)/365=ROUND((A112-Overview!$F$43)/365,0),J111*0.05,J111+V111)</f>
        <v>0</v>
      </c>
      <c r="K112" s="70">
        <f>IF(I112&lt;Overview!$F$16,1,'='!F112/Overview!$F$26)</f>
        <v>6.2071992345840465</v>
      </c>
      <c r="L112" s="71">
        <f>IF(I112&lt;Overview!$F$17,'='!F112/Overview!$F$26,Overview!$F$33)</f>
        <v>6.2071992345840465</v>
      </c>
      <c r="M112" s="72">
        <f t="shared" si="11"/>
        <v>6.2071992345840465</v>
      </c>
      <c r="N112" s="81">
        <f>MIN(1,Overview!$F$44*E112*(F112-Overview!$F$25)^2+0.2)</f>
        <v>1</v>
      </c>
      <c r="O112" s="48">
        <f>M112*E112*Overview!$F$8</f>
        <v>6.6168334026492456E-2</v>
      </c>
      <c r="P112" s="48">
        <f>E112*Overview!$F$6</f>
        <v>1.8494797113084687E-3</v>
      </c>
      <c r="Q112" s="122">
        <f>O112*(G112/F112-(1+Overview!$F$35/'='!F112)/(Overview!$F$37*Overview!$F$33))/('='!G112+Overview!$F$36)</f>
        <v>6.8876197767370334E-2</v>
      </c>
      <c r="R112" s="128">
        <f>(O112/F112-Q112)*G112*Overview!$F$29*'='!F112^3</f>
        <v>0.54882881734699662</v>
      </c>
      <c r="S112" s="57">
        <f t="shared" si="6"/>
        <v>2.5616675634023023E-16</v>
      </c>
      <c r="T112" s="58">
        <f t="shared" si="7"/>
        <v>3.2919677718826396E-3</v>
      </c>
      <c r="U112" s="58">
        <f>IF(I112&lt;Overview!$F$18,(1-Overview!$F$9)*'='!R112-'='!I112*'='!P112,0)</f>
        <v>4.5579853901039039E-2</v>
      </c>
      <c r="V112" s="54">
        <f>IF(I112&gt;=Overview!$F$18,(1-Overview!$F$9)*'='!R112-Overview!$F$18*'='!P112,0)</f>
        <v>0</v>
      </c>
      <c r="W112" s="2"/>
      <c r="X112" s="60">
        <f>F112^3*(1+G112*Overview!$F$38)</f>
        <v>3.6229439197243184E-3</v>
      </c>
      <c r="Y112" s="61">
        <f>F112^3*Overview!$F$42*(1+Overview!$F$38*G112)+J112*Overview!$F$39/Overview!$F$40</f>
        <v>3.2606495277518865E-4</v>
      </c>
      <c r="AD112" s="2"/>
    </row>
    <row r="113" spans="1:30">
      <c r="A113" s="34">
        <v>110</v>
      </c>
      <c r="B113">
        <v>0.77</v>
      </c>
      <c r="C113" s="85">
        <v>18.739999999999998</v>
      </c>
      <c r="D113" s="125">
        <f>B113/(B113+Overview!$F$22)</f>
        <v>0.52380952380952384</v>
      </c>
      <c r="E113" s="118">
        <f>EXP(Overview!$F$21/Overview!$F$5-Overview!$F$21/('='!C113+273.15))</f>
        <v>0.94169028070695959</v>
      </c>
      <c r="F113" s="77">
        <f t="shared" si="8"/>
        <v>0.14667827009077411</v>
      </c>
      <c r="G113" s="115">
        <f t="shared" si="9"/>
        <v>0.5238095238095235</v>
      </c>
      <c r="H113" s="112">
        <f>F113/Overview!$F$19</f>
        <v>0.21656322174926046</v>
      </c>
      <c r="I113" s="149">
        <f t="shared" si="10"/>
        <v>0.68379249808842679</v>
      </c>
      <c r="J113" s="80">
        <f>IF((A113-Overview!$F$43)/365=ROUND((A113-Overview!$F$43)/365,0),J112*0.05,J112+V112)</f>
        <v>0</v>
      </c>
      <c r="K113" s="70">
        <f>IF(I113&lt;Overview!$F$16,1,'='!F113/Overview!$F$26)</f>
        <v>6.3497086619382737</v>
      </c>
      <c r="L113" s="71">
        <f>IF(I113&lt;Overview!$F$17,'='!F113/Overview!$F$26,Overview!$F$33)</f>
        <v>6.3497086619382737</v>
      </c>
      <c r="M113" s="72">
        <f t="shared" si="11"/>
        <v>6.3497086619382737</v>
      </c>
      <c r="N113" s="81">
        <f>MIN(1,Overview!$F$44*E113*(F113-Overview!$F$25)^2+0.2)</f>
        <v>1</v>
      </c>
      <c r="O113" s="48">
        <f>M113*E113*Overview!$F$8</f>
        <v>6.7687475113274498E-2</v>
      </c>
      <c r="P113" s="48">
        <f>E113*Overview!$F$6</f>
        <v>1.8494797113084687E-3</v>
      </c>
      <c r="Q113" s="122">
        <f>O113*(G113/F113-(1+Overview!$F$35/'='!F113)/(Overview!$F$37*Overview!$F$33))/('='!G113+Overview!$F$36)</f>
        <v>6.8805886953529016E-2</v>
      </c>
      <c r="R113" s="128">
        <f>(O113/F113-Q113)*G113*Overview!$F$29*'='!F113^3</f>
        <v>0.58760978808353637</v>
      </c>
      <c r="S113" s="57">
        <f t="shared" si="6"/>
        <v>1.5370005380413815E-16</v>
      </c>
      <c r="T113" s="58">
        <f t="shared" si="7"/>
        <v>3.3641094901349995E-3</v>
      </c>
      <c r="U113" s="58">
        <f>IF(I113&lt;Overview!$F$18,(1-Overview!$F$9)*'='!R113-'='!I113*'='!P113,0)</f>
        <v>4.8799693592757848E-2</v>
      </c>
      <c r="V113" s="54">
        <f>IF(I113&gt;=Overview!$F$18,(1-Overview!$F$9)*'='!R113-Overview!$F$18*'='!P113,0)</f>
        <v>0</v>
      </c>
      <c r="W113" s="2"/>
      <c r="X113" s="60">
        <f>F113^3*(1+G113*Overview!$F$38)</f>
        <v>3.8782513633489799E-3</v>
      </c>
      <c r="Y113" s="61">
        <f>F113^3*Overview!$F$42*(1+Overview!$F$38*G113)+J113*Overview!$F$39/Overview!$F$40</f>
        <v>3.4904262270140822E-4</v>
      </c>
      <c r="AD113" s="2"/>
    </row>
    <row r="114" spans="1:30">
      <c r="A114" s="34">
        <v>111</v>
      </c>
      <c r="B114">
        <v>0.77</v>
      </c>
      <c r="C114" s="85">
        <v>18.739999999999998</v>
      </c>
      <c r="D114" s="125">
        <f>B114/(B114+Overview!$F$22)</f>
        <v>0.52380952380952384</v>
      </c>
      <c r="E114" s="118">
        <f>EXP(Overview!$F$21/Overview!$F$5-Overview!$F$21/('='!C114+273.15))</f>
        <v>0.94169028070695959</v>
      </c>
      <c r="F114" s="77">
        <f t="shared" si="8"/>
        <v>0.1500423795809091</v>
      </c>
      <c r="G114" s="115">
        <f t="shared" si="9"/>
        <v>0.52380952380952361</v>
      </c>
      <c r="H114" s="112">
        <f>F114/Overview!$F$19</f>
        <v>0.221530163267251</v>
      </c>
      <c r="I114" s="149">
        <f t="shared" si="10"/>
        <v>0.73259219168118461</v>
      </c>
      <c r="J114" s="80">
        <f>IF((A114-Overview!$F$43)/365=ROUND((A114-Overview!$F$43)/365,0),J113*0.05,J113+V113)</f>
        <v>0</v>
      </c>
      <c r="K114" s="70">
        <f>IF(I114&lt;Overview!$F$16,1,'='!F114/Overview!$F$26)</f>
        <v>6.4953411073986631</v>
      </c>
      <c r="L114" s="71">
        <f>IF(I114&lt;Overview!$F$17,'='!F114/Overview!$F$26,Overview!$F$33)</f>
        <v>6.4953411073986631</v>
      </c>
      <c r="M114" s="72">
        <f t="shared" si="11"/>
        <v>6.4953411073986631</v>
      </c>
      <c r="N114" s="81">
        <f>MIN(1,Overview!$F$44*E114*(F114-Overview!$F$25)^2+0.2)</f>
        <v>1</v>
      </c>
      <c r="O114" s="48">
        <f>M114*E114*Overview!$F$8</f>
        <v>6.92399073668791E-2</v>
      </c>
      <c r="P114" s="48">
        <f>E114*Overview!$F$6</f>
        <v>1.8494797113084687E-3</v>
      </c>
      <c r="Q114" s="122">
        <f>O114*(G114/F114-(1+Overview!$F$35/'='!F114)/(Overview!$F$37*Overview!$F$33))/('='!G114+Overview!$F$36)</f>
        <v>6.8734035315696163E-2</v>
      </c>
      <c r="R114" s="128">
        <f>(O114/F114-Q114)*G114*Overview!$F$29*'='!F114^3</f>
        <v>0.62909028055146443</v>
      </c>
      <c r="S114" s="57">
        <f t="shared" si="6"/>
        <v>1.0246670253609212E-16</v>
      </c>
      <c r="T114" s="58">
        <f t="shared" si="7"/>
        <v>3.4376727389884318E-3</v>
      </c>
      <c r="U114" s="58">
        <f>IF(I114&lt;Overview!$F$18,(1-Overview!$F$9)*'='!R114-'='!I114*'='!P114,0)</f>
        <v>5.2243577507807448E-2</v>
      </c>
      <c r="V114" s="54">
        <f>IF(I114&gt;=Overview!$F$18,(1-Overview!$F$9)*'='!R114-Overview!$F$18*'='!P114,0)</f>
        <v>0</v>
      </c>
      <c r="W114" s="2"/>
      <c r="X114" s="60">
        <f>F114^3*(1+G114*Overview!$F$38)</f>
        <v>4.1512648817369239E-3</v>
      </c>
      <c r="Y114" s="61">
        <f>F114^3*Overview!$F$42*(1+Overview!$F$38*G114)+J114*Overview!$F$39/Overview!$F$40</f>
        <v>3.7361383935632318E-4</v>
      </c>
      <c r="AD114" s="2"/>
    </row>
    <row r="115" spans="1:30">
      <c r="A115" s="34">
        <v>112</v>
      </c>
      <c r="B115">
        <v>0.77</v>
      </c>
      <c r="C115" s="85">
        <v>18.739999999999998</v>
      </c>
      <c r="D115" s="125">
        <f>B115/(B115+Overview!$F$22)</f>
        <v>0.52380952380952384</v>
      </c>
      <c r="E115" s="118">
        <f>EXP(Overview!$F$21/Overview!$F$5-Overview!$F$21/('='!C115+273.15))</f>
        <v>0.94169028070695959</v>
      </c>
      <c r="F115" s="77">
        <f t="shared" si="8"/>
        <v>0.15348005231989753</v>
      </c>
      <c r="G115" s="115">
        <f t="shared" si="9"/>
        <v>0.52380952380952372</v>
      </c>
      <c r="H115" s="112">
        <f>F115/Overview!$F$19</f>
        <v>0.22660571728908538</v>
      </c>
      <c r="I115" s="149">
        <f t="shared" si="10"/>
        <v>0.78483576918899201</v>
      </c>
      <c r="J115" s="80">
        <f>IF((A115-Overview!$F$43)/365=ROUND((A115-Overview!$F$43)/365,0),J114*0.05,J114+V114)</f>
        <v>0</v>
      </c>
      <c r="K115" s="70">
        <f>IF(I115&lt;Overview!$F$16,1,'='!F115/Overview!$F$26)</f>
        <v>6.6441581090864732</v>
      </c>
      <c r="L115" s="71">
        <f>IF(I115&lt;Overview!$F$17,'='!F115/Overview!$F$26,Overview!$F$33)</f>
        <v>6.6441581090864732</v>
      </c>
      <c r="M115" s="72">
        <f t="shared" si="11"/>
        <v>6.6441581090864732</v>
      </c>
      <c r="N115" s="81">
        <f>MIN(1,Overview!$F$44*E115*(F115-Overview!$F$25)^2+0.2)</f>
        <v>1</v>
      </c>
      <c r="O115" s="48">
        <f>M115*E115*Overview!$F$8</f>
        <v>7.0826286779615957E-2</v>
      </c>
      <c r="P115" s="48">
        <f>E115*Overview!$F$6</f>
        <v>1.8494797113084687E-3</v>
      </c>
      <c r="Q115" s="122">
        <f>O115*(G115/F115-(1+Overview!$F$35/'='!F115)/(Overview!$F$37*Overview!$F$33))/('='!G115+Overview!$F$36)</f>
        <v>6.8660612492403988E-2</v>
      </c>
      <c r="R115" s="128">
        <f>(O115/F115-Q115)*G115*Overview!$F$29*'='!F115^3</f>
        <v>0.67345432516888548</v>
      </c>
      <c r="S115" s="57">
        <f t="shared" si="6"/>
        <v>5.1233351268046053E-17</v>
      </c>
      <c r="T115" s="58">
        <f t="shared" si="7"/>
        <v>3.5126781325501249E-3</v>
      </c>
      <c r="U115" s="58">
        <f>IF(I115&lt;Overview!$F$18,(1-Overview!$F$9)*'='!R115-'='!I115*'='!P115,0)</f>
        <v>5.5926770672564866E-2</v>
      </c>
      <c r="V115" s="54">
        <f>IF(I115&gt;=Overview!$F$18,(1-Overview!$F$9)*'='!R115-Overview!$F$18*'='!P115,0)</f>
        <v>0</v>
      </c>
      <c r="W115" s="2"/>
      <c r="X115" s="60">
        <f>F115^3*(1+G115*Overview!$F$38)</f>
        <v>4.4431853624647541E-3</v>
      </c>
      <c r="Y115" s="61">
        <f>F115^3*Overview!$F$42*(1+Overview!$F$38*G115)+J115*Overview!$F$39/Overview!$F$40</f>
        <v>3.9988668262182784E-4</v>
      </c>
      <c r="AD115" s="2"/>
    </row>
    <row r="116" spans="1:30">
      <c r="A116" s="34">
        <v>113</v>
      </c>
      <c r="B116">
        <v>0.77</v>
      </c>
      <c r="C116" s="85">
        <v>18.739999999999998</v>
      </c>
      <c r="D116" s="125">
        <f>B116/(B116+Overview!$F$22)</f>
        <v>0.52380952380952384</v>
      </c>
      <c r="E116" s="118">
        <f>EXP(Overview!$F$21/Overview!$F$5-Overview!$F$21/('='!C116+273.15))</f>
        <v>0.94169028070695959</v>
      </c>
      <c r="F116" s="77">
        <f t="shared" si="8"/>
        <v>0.15699273045244766</v>
      </c>
      <c r="G116" s="115">
        <f t="shared" si="9"/>
        <v>0.52380952380952372</v>
      </c>
      <c r="H116" s="112">
        <f>F116/Overview!$F$19</f>
        <v>0.23179201307020178</v>
      </c>
      <c r="I116" s="149">
        <f t="shared" si="10"/>
        <v>0.84076253986155691</v>
      </c>
      <c r="J116" s="80">
        <f>IF((A116-Overview!$F$43)/365=ROUND((A116-Overview!$F$43)/365,0),J115*0.05,J115+V115)</f>
        <v>0</v>
      </c>
      <c r="K116" s="70">
        <f>IF(I116&lt;Overview!$F$16,1,'='!F116/Overview!$F$26)</f>
        <v>6.796222097508557</v>
      </c>
      <c r="L116" s="71">
        <f>IF(I116&lt;Overview!$F$17,'='!F116/Overview!$F$26,Overview!$F$33)</f>
        <v>6.796222097508557</v>
      </c>
      <c r="M116" s="72">
        <f t="shared" si="11"/>
        <v>6.796222097508557</v>
      </c>
      <c r="N116" s="81">
        <f>MIN(1,Overview!$F$44*E116*(F116-Overview!$F$25)^2+0.2)</f>
        <v>1</v>
      </c>
      <c r="O116" s="48">
        <f>M116*E116*Overview!$F$8</f>
        <v>7.2447278856566322E-2</v>
      </c>
      <c r="P116" s="48">
        <f>E116*Overview!$F$6</f>
        <v>1.8494797113084687E-3</v>
      </c>
      <c r="Q116" s="122">
        <f>O116*(G116/F116-(1+Overview!$F$35/'='!F116)/(Overview!$F$37*Overview!$F$33))/('='!G116+Overview!$F$36)</f>
        <v>6.8585587681902566E-2</v>
      </c>
      <c r="R116" s="128">
        <f>(O116/F116-Q116)*G116*Overview!$F$29*'='!F116^3</f>
        <v>0.72089813157182236</v>
      </c>
      <c r="S116" s="57">
        <f t="shared" si="6"/>
        <v>5.1233351268046053E-17</v>
      </c>
      <c r="T116" s="58">
        <f t="shared" si="7"/>
        <v>3.5891462266225481E-3</v>
      </c>
      <c r="U116" s="58">
        <f>IF(I116&lt;Overview!$F$18,(1-Overview!$F$9)*'='!R116-'='!I116*'='!P116,0)</f>
        <v>5.9865547550417175E-2</v>
      </c>
      <c r="V116" s="54">
        <f>IF(I116&gt;=Overview!$F$18,(1-Overview!$F$9)*'='!R116-Overview!$F$18*'='!P116,0)</f>
        <v>0</v>
      </c>
      <c r="W116" s="2"/>
      <c r="X116" s="60">
        <f>F116^3*(1+G116*Overview!$F$38)</f>
        <v>4.7552925968415245E-3</v>
      </c>
      <c r="Y116" s="61">
        <f>F116^3*Overview!$F$42*(1+Overview!$F$38*G116)+J116*Overview!$F$39/Overview!$F$40</f>
        <v>4.2797633371573717E-4</v>
      </c>
      <c r="AD116" s="2"/>
    </row>
    <row r="117" spans="1:30">
      <c r="A117" s="34">
        <v>114</v>
      </c>
      <c r="B117">
        <v>0.77</v>
      </c>
      <c r="C117" s="85">
        <v>18.739999999999998</v>
      </c>
      <c r="D117" s="125">
        <f>B117/(B117+Overview!$F$22)</f>
        <v>0.52380952380952384</v>
      </c>
      <c r="E117" s="118">
        <f>EXP(Overview!$F$21/Overview!$F$5-Overview!$F$21/('='!C117+273.15))</f>
        <v>0.94169028070695959</v>
      </c>
      <c r="F117" s="77">
        <f t="shared" si="8"/>
        <v>0.1605818766790702</v>
      </c>
      <c r="G117" s="115">
        <f t="shared" si="9"/>
        <v>0.52380952380952372</v>
      </c>
      <c r="H117" s="112">
        <f>F117/Overview!$F$19</f>
        <v>0.23709121021566543</v>
      </c>
      <c r="I117" s="149">
        <f t="shared" si="10"/>
        <v>0.90062808741197409</v>
      </c>
      <c r="J117" s="80">
        <f>IF((A117-Overview!$F$43)/365=ROUND((A117-Overview!$F$43)/365,0),J116*0.05,J116+V116)</f>
        <v>0</v>
      </c>
      <c r="K117" s="70">
        <f>IF(I117&lt;Overview!$F$16,1,'='!F117/Overview!$F$26)</f>
        <v>6.9515963930333422</v>
      </c>
      <c r="L117" s="71">
        <f>IF(I117&lt;Overview!$F$17,'='!F117/Overview!$F$26,Overview!$F$33)</f>
        <v>6.9515963930333422</v>
      </c>
      <c r="M117" s="72">
        <f t="shared" si="11"/>
        <v>6.9515963930333422</v>
      </c>
      <c r="N117" s="81">
        <f>MIN(1,Overview!$F$44*E117*(F117-Overview!$F$25)^2+0.2)</f>
        <v>1</v>
      </c>
      <c r="O117" s="48">
        <f>M117*E117*Overview!$F$8</f>
        <v>7.4103558588677079E-2</v>
      </c>
      <c r="P117" s="48">
        <f>E117*Overview!$F$6</f>
        <v>1.8494797113084687E-3</v>
      </c>
      <c r="Q117" s="122">
        <f>O117*(G117/F117-(1+Overview!$F$35/'='!F117)/(Overview!$F$37*Overview!$F$33))/('='!G117+Overview!$F$36)</f>
        <v>6.8508929643405089E-2</v>
      </c>
      <c r="R117" s="128">
        <f>(O117/F117-Q117)*G117*Overview!$F$29*'='!F117^3</f>
        <v>0.77163086035240447</v>
      </c>
      <c r="S117" s="57">
        <f t="shared" si="6"/>
        <v>5.1233351268046053E-17</v>
      </c>
      <c r="T117" s="58">
        <f t="shared" si="7"/>
        <v>3.6670974971374577E-3</v>
      </c>
      <c r="U117" s="58">
        <f>IF(I117&lt;Overview!$F$18,(1-Overview!$F$9)*'='!R117-'='!I117*'='!P117,0)</f>
        <v>6.40772559269219E-2</v>
      </c>
      <c r="V117" s="54">
        <f>IF(I117&gt;=Overview!$F$18,(1-Overview!$F$9)*'='!R117-Overview!$F$18*'='!P117,0)</f>
        <v>0</v>
      </c>
      <c r="W117" s="2"/>
      <c r="X117" s="60">
        <f>F117^3*(1+G117*Overview!$F$38)</f>
        <v>5.0889502272019362E-3</v>
      </c>
      <c r="Y117" s="61">
        <f>F117^3*Overview!$F$42*(1+Overview!$F$38*G117)+J117*Overview!$F$39/Overview!$F$40</f>
        <v>4.5800552044817429E-4</v>
      </c>
      <c r="AD117" s="2"/>
    </row>
    <row r="118" spans="1:30">
      <c r="A118" s="34">
        <v>115</v>
      </c>
      <c r="B118">
        <v>0.77</v>
      </c>
      <c r="C118" s="85">
        <v>18.739999999999998</v>
      </c>
      <c r="D118" s="125">
        <f>B118/(B118+Overview!$F$22)</f>
        <v>0.52380952380952384</v>
      </c>
      <c r="E118" s="118">
        <f>EXP(Overview!$F$21/Overview!$F$5-Overview!$F$21/('='!C118+273.15))</f>
        <v>0.94169028070695959</v>
      </c>
      <c r="F118" s="77">
        <f t="shared" si="8"/>
        <v>0.16424897417620765</v>
      </c>
      <c r="G118" s="115">
        <f t="shared" si="9"/>
        <v>0.52380952380952372</v>
      </c>
      <c r="H118" s="112">
        <f>F118/Overview!$F$19</f>
        <v>0.24250549856224368</v>
      </c>
      <c r="I118" s="149">
        <f t="shared" si="10"/>
        <v>0.96470534333889602</v>
      </c>
      <c r="J118" s="80">
        <f>IF((A118-Overview!$F$43)/365=ROUND((A118-Overview!$F$43)/365,0),J117*0.05,J117+V117)</f>
        <v>0</v>
      </c>
      <c r="K118" s="70">
        <f>IF(I118&lt;Overview!$F$16,1,'='!F118/Overview!$F$26)</f>
        <v>7.1103452024332316</v>
      </c>
      <c r="L118" s="71">
        <f>IF(I118&lt;Overview!$F$17,'='!F118/Overview!$F$26,Overview!$F$33)</f>
        <v>7.1103452024332316</v>
      </c>
      <c r="M118" s="72">
        <f t="shared" si="11"/>
        <v>7.1103452024332316</v>
      </c>
      <c r="N118" s="81">
        <f>MIN(1,Overview!$F$44*E118*(F118-Overview!$F$25)^2+0.2)</f>
        <v>1</v>
      </c>
      <c r="O118" s="48">
        <f>M118*E118*Overview!$F$8</f>
        <v>7.5795810415902942E-2</v>
      </c>
      <c r="P118" s="48">
        <f>E118*Overview!$F$6</f>
        <v>1.8494797113084687E-3</v>
      </c>
      <c r="Q118" s="122">
        <f>O118*(G118/F118-(1+Overview!$F$35/'='!F118)/(Overview!$F$37*Overview!$F$33))/('='!G118+Overview!$F$36)</f>
        <v>6.8430606698793806E-2</v>
      </c>
      <c r="R118" s="128">
        <f>(O118/F118-Q118)*G118*Overview!$F$29*'='!F118^3</f>
        <v>0.8258754405159906</v>
      </c>
      <c r="S118" s="57">
        <f t="shared" si="6"/>
        <v>5.1233351268046047E-17</v>
      </c>
      <c r="T118" s="58">
        <f t="shared" si="7"/>
        <v>3.7465523175108022E-3</v>
      </c>
      <c r="U118" s="58">
        <f>IF(I118&lt;Overview!$F$18,(1-Overview!$F$9)*'='!R118-'='!I118*'='!P118,0)</f>
        <v>6.8580384572066277E-2</v>
      </c>
      <c r="V118" s="54">
        <f>IF(I118&gt;=Overview!$F$18,(1-Overview!$F$9)*'='!R118-Overview!$F$18*'='!P118,0)</f>
        <v>0</v>
      </c>
      <c r="W118" s="2"/>
      <c r="X118" s="60">
        <f>F118^3*(1+G118*Overview!$F$38)</f>
        <v>5.4456109825092771E-3</v>
      </c>
      <c r="Y118" s="61">
        <f>F118^3*Overview!$F$42*(1+Overview!$F$38*G118)+J118*Overview!$F$39/Overview!$F$40</f>
        <v>4.9010498842583488E-4</v>
      </c>
      <c r="AD118" s="2"/>
    </row>
    <row r="119" spans="1:30">
      <c r="A119" s="34">
        <v>116</v>
      </c>
      <c r="B119">
        <v>0.77</v>
      </c>
      <c r="C119" s="85">
        <v>18.739999999999998</v>
      </c>
      <c r="D119" s="125">
        <f>B119/(B119+Overview!$F$22)</f>
        <v>0.52380952380952384</v>
      </c>
      <c r="E119" s="118">
        <f>EXP(Overview!$F$21/Overview!$F$5-Overview!$F$21/('='!C119+273.15))</f>
        <v>0.94169028070695959</v>
      </c>
      <c r="F119" s="77">
        <f t="shared" si="8"/>
        <v>0.16799552649371846</v>
      </c>
      <c r="G119" s="115">
        <f t="shared" si="9"/>
        <v>0.52380952380952372</v>
      </c>
      <c r="H119" s="112">
        <f>F119/Overview!$F$19</f>
        <v>0.24803709802704629</v>
      </c>
      <c r="I119" s="149">
        <f t="shared" si="10"/>
        <v>1.0332857279109624</v>
      </c>
      <c r="J119" s="80">
        <f>IF((A119-Overview!$F$43)/365=ROUND((A119-Overview!$F$43)/365,0),J118*0.05,J118+V118)</f>
        <v>0</v>
      </c>
      <c r="K119" s="70">
        <f>IF(I119&lt;Overview!$F$16,1,'='!F119/Overview!$F$26)</f>
        <v>7.2725336144466866</v>
      </c>
      <c r="L119" s="71">
        <f>IF(I119&lt;Overview!$F$17,'='!F119/Overview!$F$26,Overview!$F$33)</f>
        <v>7.2725336144466866</v>
      </c>
      <c r="M119" s="72">
        <f t="shared" si="11"/>
        <v>7.2725336144466866</v>
      </c>
      <c r="N119" s="81">
        <f>MIN(1,Overview!$F$44*E119*(F119-Overview!$F$25)^2+0.2)</f>
        <v>1</v>
      </c>
      <c r="O119" s="48">
        <f>M119*E119*Overview!$F$8</f>
        <v>7.7524728179898611E-2</v>
      </c>
      <c r="P119" s="48">
        <f>E119*Overview!$F$6</f>
        <v>1.8494797113084687E-3</v>
      </c>
      <c r="Q119" s="122">
        <f>O119*(G119/F119-(1+Overview!$F$35/'='!F119)/(Overview!$F$37*Overview!$F$33))/('='!G119+Overview!$F$36)</f>
        <v>6.8350586734809551E-2</v>
      </c>
      <c r="R119" s="128">
        <f>(O119/F119-Q119)*G119*Overview!$F$29*'='!F119^3</f>
        <v>0.88386943507178561</v>
      </c>
      <c r="S119" s="57">
        <f t="shared" si="6"/>
        <v>5.1233351268046047E-17</v>
      </c>
      <c r="T119" s="58">
        <f t="shared" si="7"/>
        <v>3.8275309348896332E-3</v>
      </c>
      <c r="U119" s="58">
        <f>IF(I119&lt;Overview!$F$18,(1-Overview!$F$9)*'='!R119-'='!I119*'='!P119,0)</f>
        <v>7.3394634878360246E-2</v>
      </c>
      <c r="V119" s="54">
        <f>IF(I119&gt;=Overview!$F$18,(1-Overview!$F$9)*'='!R119-Overview!$F$18*'='!P119,0)</f>
        <v>0</v>
      </c>
      <c r="W119" s="2"/>
      <c r="X119" s="60">
        <f>F119^3*(1+G119*Overview!$F$38)</f>
        <v>5.8268222170589157E-3</v>
      </c>
      <c r="Y119" s="61">
        <f>F119^3*Overview!$F$42*(1+Overview!$F$38*G119)+J119*Overview!$F$39/Overview!$F$40</f>
        <v>5.2441399953530245E-4</v>
      </c>
      <c r="AD119" s="2"/>
    </row>
    <row r="120" spans="1:30">
      <c r="A120" s="34">
        <v>117</v>
      </c>
      <c r="B120">
        <v>0.77</v>
      </c>
      <c r="C120" s="85">
        <v>18.739999999999998</v>
      </c>
      <c r="D120" s="125">
        <f>B120/(B120+Overview!$F$22)</f>
        <v>0.52380952380952384</v>
      </c>
      <c r="E120" s="118">
        <f>EXP(Overview!$F$21/Overview!$F$5-Overview!$F$21/('='!C120+273.15))</f>
        <v>0.94169028070695959</v>
      </c>
      <c r="F120" s="77">
        <f t="shared" si="8"/>
        <v>0.17182305742860809</v>
      </c>
      <c r="G120" s="115">
        <f t="shared" si="9"/>
        <v>0.52380952380952372</v>
      </c>
      <c r="H120" s="112">
        <f>F120/Overview!$F$19</f>
        <v>0.25368825842109566</v>
      </c>
      <c r="I120" s="149">
        <f t="shared" si="10"/>
        <v>1.1066803627893227</v>
      </c>
      <c r="J120" s="80">
        <f>IF((A120-Overview!$F$43)/365=ROUND((A120-Overview!$F$43)/365,0),J119*0.05,J119+V119)</f>
        <v>0</v>
      </c>
      <c r="K120" s="70">
        <f>IF(I120&lt;Overview!$F$16,1,'='!F120/Overview!$F$26)</f>
        <v>7.4382275943120391</v>
      </c>
      <c r="L120" s="71">
        <f>IF(I120&lt;Overview!$F$17,'='!F120/Overview!$F$26,Overview!$F$33)</f>
        <v>7.4382275943120391</v>
      </c>
      <c r="M120" s="72">
        <f t="shared" si="11"/>
        <v>7.4382275943120391</v>
      </c>
      <c r="N120" s="81">
        <f>MIN(1,Overview!$F$44*E120*(F120-Overview!$F$25)^2+0.2)</f>
        <v>1</v>
      </c>
      <c r="O120" s="48">
        <f>M120*E120*Overview!$F$8</f>
        <v>7.9291015065749509E-2</v>
      </c>
      <c r="P120" s="48">
        <f>E120*Overview!$F$6</f>
        <v>1.8494797113084687E-3</v>
      </c>
      <c r="Q120" s="122">
        <f>O120*(G120/F120-(1+Overview!$F$35/'='!F120)/(Overview!$F$37*Overview!$F$33))/('='!G120+Overview!$F$36)</f>
        <v>6.8268837205748653E-2</v>
      </c>
      <c r="R120" s="128">
        <f>(O120/F120-Q120)*G120*Overview!$F$29*'='!F120^3</f>
        <v>0.94586595727171618</v>
      </c>
      <c r="S120" s="57">
        <f t="shared" si="6"/>
        <v>5.1233351268046047E-17</v>
      </c>
      <c r="T120" s="58">
        <f t="shared" si="7"/>
        <v>3.9100534452625492E-3</v>
      </c>
      <c r="U120" s="58">
        <f>IF(I120&lt;Overview!$F$18,(1-Overview!$F$9)*'='!R120-'='!I120*'='!P120,0)</f>
        <v>7.8540996681667918E-2</v>
      </c>
      <c r="V120" s="54">
        <f>IF(I120&gt;=Overview!$F$18,(1-Overview!$F$9)*'='!R120-Overview!$F$18*'='!P120,0)</f>
        <v>0</v>
      </c>
      <c r="W120" s="2"/>
      <c r="X120" s="60">
        <f>F120^3*(1+G120*Overview!$F$38)</f>
        <v>6.2342317676457809E-3</v>
      </c>
      <c r="Y120" s="61">
        <f>F120^3*Overview!$F$42*(1+Overview!$F$38*G120)+J120*Overview!$F$39/Overview!$F$40</f>
        <v>5.6108085908812035E-4</v>
      </c>
      <c r="AD120" s="2"/>
    </row>
    <row r="121" spans="1:30">
      <c r="A121" s="34">
        <v>118</v>
      </c>
      <c r="B121">
        <v>0.77</v>
      </c>
      <c r="C121" s="85">
        <v>18.739999999999998</v>
      </c>
      <c r="D121" s="125">
        <f>B121/(B121+Overview!$F$22)</f>
        <v>0.52380952380952384</v>
      </c>
      <c r="E121" s="118">
        <f>EXP(Overview!$F$21/Overview!$F$5-Overview!$F$21/('='!C121+273.15))</f>
        <v>0.94169028070695959</v>
      </c>
      <c r="F121" s="77">
        <f t="shared" si="8"/>
        <v>0.17573311087387064</v>
      </c>
      <c r="G121" s="115">
        <f t="shared" si="9"/>
        <v>0.52380952380952372</v>
      </c>
      <c r="H121" s="112">
        <f>F121/Overview!$F$19</f>
        <v>0.25946125922614888</v>
      </c>
      <c r="I121" s="149">
        <f t="shared" si="10"/>
        <v>1.1852213594709906</v>
      </c>
      <c r="J121" s="80">
        <f>IF((A121-Overview!$F$43)/365=ROUND((A121-Overview!$F$43)/365,0),J120*0.05,J120+V120)</f>
        <v>0</v>
      </c>
      <c r="K121" s="70">
        <f>IF(I121&lt;Overview!$F$16,1,'='!F121/Overview!$F$26)</f>
        <v>7.6074939772238377</v>
      </c>
      <c r="L121" s="71">
        <f>IF(I121&lt;Overview!$F$17,'='!F121/Overview!$F$26,Overview!$F$33)</f>
        <v>7.6074939772238377</v>
      </c>
      <c r="M121" s="72">
        <f t="shared" si="11"/>
        <v>7.6074939772238377</v>
      </c>
      <c r="N121" s="81">
        <f>MIN(1,Overview!$F$44*E121*(F121-Overview!$F$25)^2+0.2)</f>
        <v>1</v>
      </c>
      <c r="O121" s="48">
        <f>M121*E121*Overview!$F$8</f>
        <v>8.1095383532216916E-2</v>
      </c>
      <c r="P121" s="48">
        <f>E121*Overview!$F$6</f>
        <v>1.8494797113084687E-3</v>
      </c>
      <c r="Q121" s="122">
        <f>O121*(G121/F121-(1+Overview!$F$35/'='!F121)/(Overview!$F$37*Overview!$F$33))/('='!G121+Overview!$F$36)</f>
        <v>6.8185325136691455E-2</v>
      </c>
      <c r="R121" s="128">
        <f>(O121/F121-Q121)*G121*Overview!$F$29*'='!F121^3</f>
        <v>1.0121346401140692</v>
      </c>
      <c r="S121" s="57">
        <f t="shared" si="6"/>
        <v>5.1233351268046053E-17</v>
      </c>
      <c r="T121" s="58">
        <f t="shared" si="7"/>
        <v>3.9941397674057065E-3</v>
      </c>
      <c r="U121" s="58">
        <f>IF(I121&lt;Overview!$F$18,(1-Overview!$F$9)*'='!R121-'='!I121*'='!P121,0)</f>
        <v>8.4041828479967703E-2</v>
      </c>
      <c r="V121" s="54">
        <f>IF(I121&gt;=Overview!$F$18,(1-Overview!$F$9)*'='!R121-Overview!$F$18*'='!P121,0)</f>
        <v>0</v>
      </c>
      <c r="W121" s="2"/>
      <c r="X121" s="60">
        <f>F121^3*(1+G121*Overview!$F$38)</f>
        <v>6.6695941451359242E-3</v>
      </c>
      <c r="Y121" s="61">
        <f>F121^3*Overview!$F$42*(1+Overview!$F$38*G121)+J121*Overview!$F$39/Overview!$F$40</f>
        <v>6.0026347306223313E-4</v>
      </c>
      <c r="AD121" s="2"/>
    </row>
    <row r="122" spans="1:30">
      <c r="A122" s="34">
        <v>119</v>
      </c>
      <c r="B122">
        <v>0.77</v>
      </c>
      <c r="C122" s="85">
        <v>18.739999999999998</v>
      </c>
      <c r="D122" s="125">
        <f>B122/(B122+Overview!$F$22)</f>
        <v>0.52380952380952384</v>
      </c>
      <c r="E122" s="118">
        <f>EXP(Overview!$F$21/Overview!$F$5-Overview!$F$21/('='!C122+273.15))</f>
        <v>0.94169028070695959</v>
      </c>
      <c r="F122" s="77">
        <f t="shared" si="8"/>
        <v>0.17972725064127634</v>
      </c>
      <c r="G122" s="115">
        <f t="shared" si="9"/>
        <v>0.52380952380952372</v>
      </c>
      <c r="H122" s="112">
        <f>F122/Overview!$F$19</f>
        <v>0.26535840933305233</v>
      </c>
      <c r="I122" s="149">
        <f t="shared" si="10"/>
        <v>1.2692631879509584</v>
      </c>
      <c r="J122" s="80">
        <f>IF((A122-Overview!$F$43)/365=ROUND((A122-Overview!$F$43)/365,0),J121*0.05,J121+V121)</f>
        <v>0</v>
      </c>
      <c r="K122" s="70">
        <f>IF(I122&lt;Overview!$F$16,1,'='!F122/Overview!$F$26)</f>
        <v>7.7804004606613137</v>
      </c>
      <c r="L122" s="71">
        <f>IF(I122&lt;Overview!$F$17,'='!F122/Overview!$F$26,Overview!$F$33)</f>
        <v>7.7804004606613137</v>
      </c>
      <c r="M122" s="72">
        <f t="shared" si="11"/>
        <v>7.7804004606613137</v>
      </c>
      <c r="N122" s="81">
        <f>MIN(1,Overview!$F$44*E122*(F122-Overview!$F$25)^2+0.2)</f>
        <v>1</v>
      </c>
      <c r="O122" s="48">
        <f>M122*E122*Overview!$F$8</f>
        <v>8.2938555229959882E-2</v>
      </c>
      <c r="P122" s="48">
        <f>E122*Overview!$F$6</f>
        <v>1.8494797113084687E-3</v>
      </c>
      <c r="Q122" s="122">
        <f>O122*(G122/F122-(1+Overview!$F$35/'='!F122)/(Overview!$F$37*Overview!$F$33))/('='!G122+Overview!$F$36)</f>
        <v>6.8100017127287166E-2</v>
      </c>
      <c r="R122" s="128">
        <f>(O122/F122-Q122)*G122*Overview!$F$29*'='!F122^3</f>
        <v>1.0829626618313581</v>
      </c>
      <c r="S122" s="57">
        <f t="shared" si="6"/>
        <v>5.1233351268046053E-17</v>
      </c>
      <c r="T122" s="58">
        <f t="shared" si="7"/>
        <v>4.0798096156370511E-3</v>
      </c>
      <c r="U122" s="58">
        <f>IF(I122&lt;Overview!$F$18,(1-Overview!$F$9)*'='!R122-'='!I122*'='!P122,0)</f>
        <v>8.9920942273605767E-2</v>
      </c>
      <c r="V122" s="54">
        <f>IF(I122&gt;=Overview!$F$18,(1-Overview!$F$9)*'='!R122-Overview!$F$18*'='!P122,0)</f>
        <v>0</v>
      </c>
      <c r="W122" s="2"/>
      <c r="X122" s="60">
        <f>F122^3*(1+G122*Overview!$F$38)</f>
        <v>7.1347770769608848E-3</v>
      </c>
      <c r="Y122" s="61">
        <f>F122^3*Overview!$F$42*(1+Overview!$F$38*G122)+J122*Overview!$F$39/Overview!$F$40</f>
        <v>6.4212993692647961E-4</v>
      </c>
      <c r="AD122" s="2"/>
    </row>
    <row r="123" spans="1:30">
      <c r="A123" s="34">
        <v>120</v>
      </c>
      <c r="B123">
        <v>0.77</v>
      </c>
      <c r="C123" s="85">
        <v>18.739999999999998</v>
      </c>
      <c r="D123" s="125">
        <f>B123/(B123+Overview!$F$22)</f>
        <v>0.52380952380952384</v>
      </c>
      <c r="E123" s="118">
        <f>EXP(Overview!$F$21/Overview!$F$5-Overview!$F$21/('='!C123+273.15))</f>
        <v>0.94169028070695959</v>
      </c>
      <c r="F123" s="77">
        <f t="shared" si="8"/>
        <v>0.1838070602569134</v>
      </c>
      <c r="G123" s="115">
        <f t="shared" si="9"/>
        <v>0.52380952380952372</v>
      </c>
      <c r="H123" s="112">
        <f>F123/Overview!$F$19</f>
        <v>0.27138204673986921</v>
      </c>
      <c r="I123" s="149">
        <f t="shared" si="10"/>
        <v>1.3591841302245642</v>
      </c>
      <c r="J123" s="80">
        <f>IF((A123-Overview!$F$43)/365=ROUND((A123-Overview!$F$43)/365,0),J122*0.05,J122+V122)</f>
        <v>0</v>
      </c>
      <c r="K123" s="70">
        <f>IF(I123&lt;Overview!$F$16,1,'='!F123/Overview!$F$26)</f>
        <v>7.9570155955373769</v>
      </c>
      <c r="L123" s="71">
        <f>IF(I123&lt;Overview!$F$17,'='!F123/Overview!$F$26,Overview!$F$33)</f>
        <v>7.9570155955373769</v>
      </c>
      <c r="M123" s="72">
        <f t="shared" si="11"/>
        <v>7.9570155955373769</v>
      </c>
      <c r="N123" s="81">
        <f>MIN(1,Overview!$F$44*E123*(F123-Overview!$F$25)^2+0.2)</f>
        <v>1</v>
      </c>
      <c r="O123" s="48">
        <f>M123*E123*Overview!$F$8</f>
        <v>8.4821260907184129E-2</v>
      </c>
      <c r="P123" s="48">
        <f>E123*Overview!$F$6</f>
        <v>1.8494797113084687E-3</v>
      </c>
      <c r="Q123" s="122">
        <f>O123*(G123/F123-(1+Overview!$F$35/'='!F123)/(Overview!$F$37*Overview!$F$33))/('='!G123+Overview!$F$36)</f>
        <v>6.8012879356120839E-2</v>
      </c>
      <c r="R123" s="128">
        <f>(O123/F123-Q123)*G123*Overview!$F$29*'='!F123^3</f>
        <v>1.1586558301857708</v>
      </c>
      <c r="S123" s="57">
        <f t="shared" si="6"/>
        <v>5.1233351268046053E-17</v>
      </c>
      <c r="T123" s="58">
        <f t="shared" si="7"/>
        <v>4.167082471352228E-3</v>
      </c>
      <c r="U123" s="58">
        <f>IF(I123&lt;Overview!$F$18,(1-Overview!$F$9)*'='!R123-'='!I123*'='!P123,0)</f>
        <v>9.6203693259044959E-2</v>
      </c>
      <c r="V123" s="54">
        <f>IF(I123&gt;=Overview!$F$18,(1-Overview!$F$9)*'='!R123-Overview!$F$18*'='!P123,0)</f>
        <v>0</v>
      </c>
      <c r="W123" s="2"/>
      <c r="X123" s="60">
        <f>F123^3*(1+G123*Overview!$F$38)</f>
        <v>7.6317684176317362E-3</v>
      </c>
      <c r="Y123" s="61">
        <f>F123^3*Overview!$F$42*(1+Overview!$F$38*G123)+J123*Overview!$F$39/Overview!$F$40</f>
        <v>6.8685915758685617E-4</v>
      </c>
      <c r="AD123" s="2"/>
    </row>
    <row r="124" spans="1:30">
      <c r="A124" s="34">
        <v>121</v>
      </c>
      <c r="B124">
        <v>0.77</v>
      </c>
      <c r="C124" s="85">
        <v>18.739999999999998</v>
      </c>
      <c r="D124" s="125">
        <f>B124/(B124+Overview!$F$22)</f>
        <v>0.52380952380952384</v>
      </c>
      <c r="E124" s="118">
        <f>EXP(Overview!$F$21/Overview!$F$5-Overview!$F$21/('='!C124+273.15))</f>
        <v>0.94169028070695959</v>
      </c>
      <c r="F124" s="77">
        <f t="shared" si="8"/>
        <v>0.18797414272826563</v>
      </c>
      <c r="G124" s="115">
        <f t="shared" si="9"/>
        <v>0.52380952380952372</v>
      </c>
      <c r="H124" s="112">
        <f>F124/Overview!$F$19</f>
        <v>0.27753453820798113</v>
      </c>
      <c r="I124" s="149">
        <f t="shared" si="10"/>
        <v>1.4553878234836091</v>
      </c>
      <c r="J124" s="80">
        <f>IF((A124-Overview!$F$43)/365=ROUND((A124-Overview!$F$43)/365,0),J123*0.05,J123+V123)</f>
        <v>0</v>
      </c>
      <c r="K124" s="70">
        <f>IF(I124&lt;Overview!$F$16,1,'='!F124/Overview!$F$26)</f>
        <v>8.1374087761153948</v>
      </c>
      <c r="L124" s="71">
        <f>IF(I124&lt;Overview!$F$17,'='!F124/Overview!$F$26,Overview!$F$33)</f>
        <v>8.1374087761153948</v>
      </c>
      <c r="M124" s="72">
        <f t="shared" si="11"/>
        <v>8.1374087761153948</v>
      </c>
      <c r="N124" s="81">
        <f>MIN(1,Overview!$F$44*E124*(F124-Overview!$F$25)^2+0.2)</f>
        <v>1</v>
      </c>
      <c r="O124" s="48">
        <f>M124*E124*Overview!$F$8</f>
        <v>8.6744240302155565E-2</v>
      </c>
      <c r="P124" s="48">
        <f>E124*Overview!$F$6</f>
        <v>1.8494797113084687E-3</v>
      </c>
      <c r="Q124" s="122">
        <f>O124*(G124/F124-(1+Overview!$F$35/'='!F124)/(Overview!$F$37*Overview!$F$33))/('='!G124+Overview!$F$36)</f>
        <v>6.7923877585688186E-2</v>
      </c>
      <c r="R124" s="128">
        <f>(O124/F124-Q124)*G124*Overview!$F$29*'='!F124^3</f>
        <v>1.2395397284999934</v>
      </c>
      <c r="S124" s="57">
        <f t="shared" si="6"/>
        <v>5.1233351268046041E-17</v>
      </c>
      <c r="T124" s="58">
        <f t="shared" si="7"/>
        <v>4.255977553316464E-3</v>
      </c>
      <c r="U124" s="58">
        <f>IF(I124&lt;Overview!$F$18,(1-Overview!$F$9)*'='!R124-'='!I124*'='!P124,0)</f>
        <v>0.10291707461658119</v>
      </c>
      <c r="V124" s="54">
        <f>IF(I124&gt;=Overview!$F$18,(1-Overview!$F$9)*'='!R124-Overview!$F$18*'='!P124,0)</f>
        <v>0</v>
      </c>
      <c r="W124" s="2"/>
      <c r="X124" s="60">
        <f>F124^3*(1+G124*Overview!$F$38)</f>
        <v>8.1626834449446267E-3</v>
      </c>
      <c r="Y124" s="61">
        <f>F124^3*Overview!$F$42*(1+Overview!$F$38*G124)+J124*Overview!$F$39/Overview!$F$40</f>
        <v>7.3464151004501638E-4</v>
      </c>
      <c r="AD124" s="2"/>
    </row>
    <row r="125" spans="1:30">
      <c r="A125" s="34">
        <v>122</v>
      </c>
      <c r="B125">
        <v>0.77</v>
      </c>
      <c r="C125" s="85">
        <v>18.739999999999998</v>
      </c>
      <c r="D125" s="125">
        <f>B125/(B125+Overview!$F$22)</f>
        <v>0.52380952380952384</v>
      </c>
      <c r="E125" s="118">
        <f>EXP(Overview!$F$21/Overview!$F$5-Overview!$F$21/('='!C125+273.15))</f>
        <v>0.94169028070695959</v>
      </c>
      <c r="F125" s="77">
        <f t="shared" si="8"/>
        <v>0.1922301202815821</v>
      </c>
      <c r="G125" s="115">
        <f t="shared" si="9"/>
        <v>0.52380952380952372</v>
      </c>
      <c r="H125" s="112">
        <f>F125/Overview!$F$19</f>
        <v>0.28381827887432759</v>
      </c>
      <c r="I125" s="149">
        <f t="shared" si="10"/>
        <v>1.5583048981001903</v>
      </c>
      <c r="J125" s="80">
        <f>IF((A125-Overview!$F$43)/365=ROUND((A125-Overview!$F$43)/365,0),J124*0.05,J124+V124)</f>
        <v>0</v>
      </c>
      <c r="K125" s="70">
        <f>IF(I125&lt;Overview!$F$16,1,'='!F125/Overview!$F$26)</f>
        <v>8.3216502286399177</v>
      </c>
      <c r="L125" s="71">
        <f>IF(I125&lt;Overview!$F$17,'='!F125/Overview!$F$26,Overview!$F$33)</f>
        <v>8.3216502286399177</v>
      </c>
      <c r="M125" s="72">
        <f t="shared" si="11"/>
        <v>8.3216502286399177</v>
      </c>
      <c r="N125" s="81">
        <f>MIN(1,Overview!$F$44*E125*(F125-Overview!$F$25)^2+0.2)</f>
        <v>1</v>
      </c>
      <c r="O125" s="48">
        <f>M125*E125*Overview!$F$8</f>
        <v>8.8708242022004627E-2</v>
      </c>
      <c r="P125" s="48">
        <f>E125*Overview!$F$6</f>
        <v>1.8494797113084687E-3</v>
      </c>
      <c r="Q125" s="122">
        <f>O125*(G125/F125-(1+Overview!$F$35/'='!F125)/(Overview!$F$37*Overview!$F$33))/('='!G125+Overview!$F$36)</f>
        <v>6.7832977168004877E-2</v>
      </c>
      <c r="R125" s="128">
        <f>(O125/F125-Q125)*G125*Overview!$F$29*'='!F125^3</f>
        <v>1.3259609264558037</v>
      </c>
      <c r="S125" s="57">
        <f t="shared" si="6"/>
        <v>5.1233351268046053E-17</v>
      </c>
      <c r="T125" s="58">
        <f t="shared" si="7"/>
        <v>4.3465137866877963E-3</v>
      </c>
      <c r="U125" s="58">
        <f>IF(I125&lt;Overview!$F$18,(1-Overview!$F$9)*'='!R125-'='!I125*'='!P125,0)</f>
        <v>0.11008981764096563</v>
      </c>
      <c r="V125" s="54">
        <f>IF(I125&gt;=Overview!$F$18,(1-Overview!$F$9)*'='!R125-Overview!$F$18*'='!P125,0)</f>
        <v>0</v>
      </c>
      <c r="W125" s="2"/>
      <c r="X125" s="60">
        <f>F125^3*(1+G125*Overview!$F$38)</f>
        <v>8.7297725601185455E-3</v>
      </c>
      <c r="Y125" s="61">
        <f>F125^3*Overview!$F$42*(1+Overview!$F$38*G125)+J125*Overview!$F$39/Overview!$F$40</f>
        <v>7.8567953041066901E-4</v>
      </c>
      <c r="AD125" s="2"/>
    </row>
    <row r="126" spans="1:30">
      <c r="A126" s="34">
        <v>123</v>
      </c>
      <c r="B126">
        <v>0.77</v>
      </c>
      <c r="C126" s="85">
        <v>18.739999999999998</v>
      </c>
      <c r="D126" s="125">
        <f>B126/(B126+Overview!$F$22)</f>
        <v>0.52380952380952384</v>
      </c>
      <c r="E126" s="118">
        <f>EXP(Overview!$F$21/Overview!$F$5-Overview!$F$21/('='!C126+273.15))</f>
        <v>0.94169028070695959</v>
      </c>
      <c r="F126" s="77">
        <f t="shared" si="8"/>
        <v>0.19657663406826989</v>
      </c>
      <c r="G126" s="115">
        <f t="shared" si="9"/>
        <v>0.52380952380952372</v>
      </c>
      <c r="H126" s="112">
        <f>F126/Overview!$F$19</f>
        <v>0.2902356918179092</v>
      </c>
      <c r="I126" s="149">
        <f t="shared" si="10"/>
        <v>1.6683947157411561</v>
      </c>
      <c r="J126" s="80">
        <f>IF((A126-Overview!$F$43)/365=ROUND((A126-Overview!$F$43)/365,0),J125*0.05,J125+V125)</f>
        <v>0</v>
      </c>
      <c r="K126" s="70">
        <f>IF(I126&lt;Overview!$F$16,1,'='!F126/Overview!$F$26)</f>
        <v>8.5098109986264028</v>
      </c>
      <c r="L126" s="71">
        <f>IF(I126&lt;Overview!$F$17,'='!F126/Overview!$F$26,Overview!$F$33)</f>
        <v>8.5098109986264028</v>
      </c>
      <c r="M126" s="72">
        <f t="shared" si="11"/>
        <v>8.5098109986264028</v>
      </c>
      <c r="N126" s="81">
        <f>MIN(1,Overview!$F$44*E126*(F126-Overview!$F$25)^2+0.2)</f>
        <v>1</v>
      </c>
      <c r="O126" s="48">
        <f>M126*E126*Overview!$F$8</f>
        <v>9.0714023407235458E-2</v>
      </c>
      <c r="P126" s="48">
        <f>E126*Overview!$F$6</f>
        <v>1.8494797113084687E-3</v>
      </c>
      <c r="Q126" s="122">
        <f>O126*(G126/F126-(1+Overview!$F$35/'='!F126)/(Overview!$F$37*Overview!$F$33))/('='!G126+Overview!$F$36)</f>
        <v>6.7740143050877458E-2</v>
      </c>
      <c r="R126" s="128">
        <f>(O126/F126-Q126)*G126*Overview!$F$29*'='!F126^3</f>
        <v>1.4182882587970869</v>
      </c>
      <c r="S126" s="57">
        <f t="shared" si="6"/>
        <v>5.1233351268046053E-17</v>
      </c>
      <c r="T126" s="58">
        <f t="shared" si="7"/>
        <v>4.4387097707481978E-3</v>
      </c>
      <c r="U126" s="58">
        <f>IF(I126&lt;Overview!$F$18,(1-Overview!$F$9)*'='!R126-'='!I126*'='!P126,0)</f>
        <v>0.11775249747229435</v>
      </c>
      <c r="V126" s="54">
        <f>IF(I126&gt;=Overview!$F$18,(1-Overview!$F$9)*'='!R126-Overview!$F$18*'='!P126,0)</f>
        <v>0</v>
      </c>
      <c r="W126" s="2"/>
      <c r="X126" s="60">
        <f>F126^3*(1+G126*Overview!$F$38)</f>
        <v>9.3354294106652979E-3</v>
      </c>
      <c r="Y126" s="61">
        <f>F126^3*Overview!$F$42*(1+Overview!$F$38*G126)+J126*Overview!$F$39/Overview!$F$40</f>
        <v>8.401886469598768E-4</v>
      </c>
      <c r="AD126" s="2"/>
    </row>
    <row r="127" spans="1:30">
      <c r="A127" s="34">
        <v>124</v>
      </c>
      <c r="B127">
        <v>0.77</v>
      </c>
      <c r="C127" s="85">
        <v>18.739999999999998</v>
      </c>
      <c r="D127" s="125">
        <f>B127/(B127+Overview!$F$22)</f>
        <v>0.52380952380952384</v>
      </c>
      <c r="E127" s="118">
        <f>EXP(Overview!$F$21/Overview!$F$5-Overview!$F$21/('='!C127+273.15))</f>
        <v>0.94169028070695959</v>
      </c>
      <c r="F127" s="77">
        <f t="shared" si="8"/>
        <v>0.20101534383901809</v>
      </c>
      <c r="G127" s="115">
        <f t="shared" si="9"/>
        <v>0.52380952380952372</v>
      </c>
      <c r="H127" s="112">
        <f>F127/Overview!$F$19</f>
        <v>0.29678922757864767</v>
      </c>
      <c r="I127" s="149">
        <f t="shared" si="10"/>
        <v>1.7861472132134504</v>
      </c>
      <c r="J127" s="80">
        <f>IF((A127-Overview!$F$43)/365=ROUND((A127-Overview!$F$43)/365,0),J126*0.05,J126+V126)</f>
        <v>0</v>
      </c>
      <c r="K127" s="70">
        <f>IF(I127&lt;Overview!$F$16,1,'='!F127/Overview!$F$26)</f>
        <v>8.7019629367540308</v>
      </c>
      <c r="L127" s="71">
        <f>IF(I127&lt;Overview!$F$17,'='!F127/Overview!$F$26,Overview!$F$33)</f>
        <v>8.7019629367540308</v>
      </c>
      <c r="M127" s="72">
        <f t="shared" si="11"/>
        <v>8.7019629367540308</v>
      </c>
      <c r="N127" s="81">
        <f>MIN(1,Overview!$F$44*E127*(F127-Overview!$F$25)^2+0.2)</f>
        <v>1</v>
      </c>
      <c r="O127" s="48">
        <f>M127*E127*Overview!$F$8</f>
        <v>9.2762350381344394E-2</v>
      </c>
      <c r="P127" s="48">
        <f>E127*Overview!$F$6</f>
        <v>1.8494797113084687E-3</v>
      </c>
      <c r="Q127" s="122">
        <f>O127*(G127/F127-(1+Overview!$F$35/'='!F127)/(Overview!$F$37*Overview!$F$33))/('='!G127+Overview!$F$36)</f>
        <v>6.7645339784863603E-2</v>
      </c>
      <c r="R127" s="128">
        <f>(O127/F127-Q127)*G127*Overview!$F$29*'='!F127^3</f>
        <v>1.5169141751773971</v>
      </c>
      <c r="S127" s="57">
        <f t="shared" si="6"/>
        <v>5.1233351268046059E-17</v>
      </c>
      <c r="T127" s="58">
        <f t="shared" si="7"/>
        <v>4.5325837453205229E-3</v>
      </c>
      <c r="U127" s="58">
        <f>IF(I127&lt;Overview!$F$18,(1-Overview!$F$9)*'='!R127-'='!I127*'='!P127,0)</f>
        <v>0.12593764469286586</v>
      </c>
      <c r="V127" s="54">
        <f>IF(I127&gt;=Overview!$F$18,(1-Overview!$F$9)*'='!R127-Overview!$F$18*'='!P127,0)</f>
        <v>0</v>
      </c>
      <c r="W127" s="2"/>
      <c r="X127" s="60">
        <f>F127^3*(1+G127*Overview!$F$38)</f>
        <v>9.9821994553379312E-3</v>
      </c>
      <c r="Y127" s="61">
        <f>F127^3*Overview!$F$42*(1+Overview!$F$38*G127)+J127*Overview!$F$39/Overview!$F$40</f>
        <v>8.9839795098041377E-4</v>
      </c>
      <c r="AD127" s="2"/>
    </row>
    <row r="128" spans="1:30">
      <c r="A128" s="34">
        <v>125</v>
      </c>
      <c r="B128">
        <v>0.77</v>
      </c>
      <c r="C128" s="85">
        <v>18.739999999999998</v>
      </c>
      <c r="D128" s="125">
        <f>B128/(B128+Overview!$F$22)</f>
        <v>0.52380952380952384</v>
      </c>
      <c r="E128" s="118">
        <f>EXP(Overview!$F$21/Overview!$F$5-Overview!$F$21/('='!C128+273.15))</f>
        <v>0.94169028070695959</v>
      </c>
      <c r="F128" s="77">
        <f t="shared" si="8"/>
        <v>0.20554792758433862</v>
      </c>
      <c r="G128" s="115">
        <f t="shared" si="9"/>
        <v>0.52380952380952372</v>
      </c>
      <c r="H128" s="112">
        <f>F128/Overview!$F$19</f>
        <v>0.30348136362666267</v>
      </c>
      <c r="I128" s="149">
        <f t="shared" si="10"/>
        <v>1.9120848579063163</v>
      </c>
      <c r="J128" s="80">
        <f>IF((A128-Overview!$F$43)/365=ROUND((A128-Overview!$F$43)/365,0),J127*0.05,J127+V127)</f>
        <v>0</v>
      </c>
      <c r="K128" s="70">
        <f>IF(I128&lt;Overview!$F$16,1,'='!F128/Overview!$F$26)</f>
        <v>8.8981786833047032</v>
      </c>
      <c r="L128" s="71">
        <f>IF(I128&lt;Overview!$F$17,'='!F128/Overview!$F$26,Overview!$F$33)</f>
        <v>8.8981786833047032</v>
      </c>
      <c r="M128" s="72">
        <f t="shared" si="11"/>
        <v>8.8981786833047032</v>
      </c>
      <c r="N128" s="81">
        <f>MIN(1,Overview!$F$44*E128*(F128-Overview!$F$25)^2+0.2)</f>
        <v>1</v>
      </c>
      <c r="O128" s="48">
        <f>M128*E128*Overview!$F$8</f>
        <v>9.4853997284940608E-2</v>
      </c>
      <c r="P128" s="48">
        <f>E128*Overview!$F$6</f>
        <v>1.8494797113084687E-3</v>
      </c>
      <c r="Q128" s="122">
        <f>O128*(G128/F128-(1+Overview!$F$35/'='!F128)/(Overview!$F$37*Overview!$F$33))/('='!G128+Overview!$F$36)</f>
        <v>6.7548531530949474E-2</v>
      </c>
      <c r="R128" s="128">
        <f>(O128/F128-Q128)*G128*Overview!$F$29*'='!F128^3</f>
        <v>1.6222561644942193</v>
      </c>
      <c r="S128" s="57">
        <f t="shared" si="6"/>
        <v>5.1233351268046059E-17</v>
      </c>
      <c r="T128" s="58">
        <f t="shared" si="7"/>
        <v>4.6281535558506722E-3</v>
      </c>
      <c r="U128" s="58">
        <f>IF(I128&lt;Overview!$F$18,(1-Overview!$F$9)*'='!R128-'='!I128*'='!P128,0)</f>
        <v>0.13467986306390969</v>
      </c>
      <c r="V128" s="54">
        <f>IF(I128&gt;=Overview!$F$18,(1-Overview!$F$9)*'='!R128-Overview!$F$18*'='!P128,0)</f>
        <v>0</v>
      </c>
      <c r="W128" s="2"/>
      <c r="X128" s="60">
        <f>F128^3*(1+G128*Overview!$F$38)</f>
        <v>1.0672788991032829E-2</v>
      </c>
      <c r="Y128" s="61">
        <f>F128^3*Overview!$F$42*(1+Overview!$F$38*G128)+J128*Overview!$F$39/Overview!$F$40</f>
        <v>9.6055100919295448E-4</v>
      </c>
      <c r="AD128" s="2"/>
    </row>
    <row r="129" spans="1:30">
      <c r="A129" s="34">
        <v>126</v>
      </c>
      <c r="B129">
        <v>0.77</v>
      </c>
      <c r="C129" s="85">
        <v>18.739999999999998</v>
      </c>
      <c r="D129" s="125">
        <f>B129/(B129+Overview!$F$22)</f>
        <v>0.52380952380952384</v>
      </c>
      <c r="E129" s="118">
        <f>EXP(Overview!$F$21/Overview!$F$5-Overview!$F$21/('='!C129+273.15))</f>
        <v>0.94169028070695959</v>
      </c>
      <c r="F129" s="77">
        <f t="shared" si="8"/>
        <v>0.21017608114018929</v>
      </c>
      <c r="G129" s="115">
        <f t="shared" si="9"/>
        <v>0.52380952380952372</v>
      </c>
      <c r="H129" s="112">
        <f>F129/Overview!$F$19</f>
        <v>0.31031460377999304</v>
      </c>
      <c r="I129" s="149">
        <f t="shared" si="10"/>
        <v>2.0467647209702262</v>
      </c>
      <c r="J129" s="80">
        <f>IF((A129-Overview!$F$43)/365=ROUND((A129-Overview!$F$43)/365,0),J128*0.05,J128+V128)</f>
        <v>0</v>
      </c>
      <c r="K129" s="70">
        <f>IF(I129&lt;Overview!$F$16,1,'='!F129/Overview!$F$26)</f>
        <v>9.098531651090445</v>
      </c>
      <c r="L129" s="71">
        <f>IF(I129&lt;Overview!$F$17,'='!F129/Overview!$F$26,Overview!$F$33)</f>
        <v>9.098531651090445</v>
      </c>
      <c r="M129" s="72">
        <f t="shared" si="11"/>
        <v>9.098531651090445</v>
      </c>
      <c r="N129" s="81">
        <f>MIN(1,Overview!$F$44*E129*(F129-Overview!$F$25)^2+0.2)</f>
        <v>1</v>
      </c>
      <c r="O129" s="48">
        <f>M129*E129*Overview!$F$8</f>
        <v>9.698974669375339E-2</v>
      </c>
      <c r="P129" s="48">
        <f>E129*Overview!$F$6</f>
        <v>1.8494797113084687E-3</v>
      </c>
      <c r="Q129" s="122">
        <f>O129*(G129/F129-(1+Overview!$F$35/'='!F129)/(Overview!$F$37*Overview!$F$33))/('='!G129+Overview!$F$36)</f>
        <v>6.7449682068972949E-2</v>
      </c>
      <c r="R129" s="128">
        <f>(O129/F129-Q129)*G129*Overview!$F$29*'='!F129^3</f>
        <v>1.7347582571521105</v>
      </c>
      <c r="S129" s="57">
        <f t="shared" si="6"/>
        <v>5.1233351268046047E-17</v>
      </c>
      <c r="T129" s="58">
        <f t="shared" si="7"/>
        <v>4.7254366171361429E-3</v>
      </c>
      <c r="U129" s="58">
        <f>IF(I129&lt;Overview!$F$18,(1-Overview!$F$9)*'='!R129-'='!I129*'='!P129,0)</f>
        <v>0.14401595368410355</v>
      </c>
      <c r="V129" s="54">
        <f>IF(I129&gt;=Overview!$F$18,(1-Overview!$F$9)*'='!R129-Overview!$F$18*'='!P129,0)</f>
        <v>0</v>
      </c>
      <c r="W129" s="2"/>
      <c r="X129" s="60">
        <f>F129^3*(1+G129*Overview!$F$38)</f>
        <v>1.1410074662028034E-2</v>
      </c>
      <c r="Y129" s="61">
        <f>F129^3*Overview!$F$42*(1+Overview!$F$38*G129)+J129*Overview!$F$39/Overview!$F$40</f>
        <v>1.0269067195825231E-3</v>
      </c>
      <c r="AD129" s="2"/>
    </row>
    <row r="130" spans="1:30">
      <c r="A130" s="34">
        <v>127</v>
      </c>
      <c r="B130">
        <v>0.77</v>
      </c>
      <c r="C130" s="85">
        <v>18.739999999999998</v>
      </c>
      <c r="D130" s="125">
        <f>B130/(B130+Overview!$F$22)</f>
        <v>0.52380952380952384</v>
      </c>
      <c r="E130" s="118">
        <f>EXP(Overview!$F$21/Overview!$F$5-Overview!$F$21/('='!C130+273.15))</f>
        <v>0.94169028070695959</v>
      </c>
      <c r="F130" s="77">
        <f t="shared" si="8"/>
        <v>0.21490151775732544</v>
      </c>
      <c r="G130" s="115">
        <f t="shared" si="9"/>
        <v>0.52380952380952372</v>
      </c>
      <c r="H130" s="112">
        <f>F130/Overview!$F$19</f>
        <v>0.31729147756876636</v>
      </c>
      <c r="I130" s="149">
        <f t="shared" si="10"/>
        <v>2.1907806746543299</v>
      </c>
      <c r="J130" s="80">
        <f>IF((A130-Overview!$F$43)/365=ROUND((A130-Overview!$F$43)/365,0),J129*0.05,J129+V129)</f>
        <v>0</v>
      </c>
      <c r="K130" s="70">
        <f>IF(I130&lt;Overview!$F$16,1,'='!F130/Overview!$F$26)</f>
        <v>9.303096006810625</v>
      </c>
      <c r="L130" s="71">
        <f>IF(I130&lt;Overview!$F$17,'='!F130/Overview!$F$26,Overview!$F$33)</f>
        <v>9.1428571428571423</v>
      </c>
      <c r="M130" s="72">
        <f t="shared" si="11"/>
        <v>9.1428571428571423</v>
      </c>
      <c r="N130" s="81">
        <f>MIN(1,Overview!$F$44*E130*(F130-Overview!$F$25)^2+0.2)</f>
        <v>1</v>
      </c>
      <c r="O130" s="48">
        <f>M130*E130*Overview!$F$8</f>
        <v>9.746225350951114E-2</v>
      </c>
      <c r="P130" s="48">
        <f>E130*Overview!$F$6</f>
        <v>1.8494797113084687E-3</v>
      </c>
      <c r="Q130" s="122">
        <f>O130*(G130/F130-(1+Overview!$F$35/'='!F130)/(Overview!$F$37*Overview!$F$33))/('='!G130+Overview!$F$36)</f>
        <v>6.618872292592666E-2</v>
      </c>
      <c r="R130" s="128">
        <f>(O130/F130-Q130)*G130*Overview!$F$29*'='!F130^3</f>
        <v>1.8229434722732656</v>
      </c>
      <c r="S130" s="57">
        <f t="shared" si="6"/>
        <v>5.0350895148307909E-17</v>
      </c>
      <c r="T130" s="58">
        <f t="shared" si="7"/>
        <v>4.74135233840024E-3</v>
      </c>
      <c r="U130" s="58">
        <f>IF(I130&lt;Overview!$F$18,(1-Overview!$F$9)*'='!R130-'='!I130*'='!P130,0)</f>
        <v>0.15126297942798247</v>
      </c>
      <c r="V130" s="54">
        <f>IF(I130&gt;=Overview!$F$18,(1-Overview!$F$9)*'='!R130-Overview!$F$18*'='!P130,0)</f>
        <v>0</v>
      </c>
      <c r="W130" s="2"/>
      <c r="X130" s="60">
        <f>F130^3*(1+G130*Overview!$F$38)</f>
        <v>1.2197113472421296E-2</v>
      </c>
      <c r="Y130" s="61">
        <f>F130^3*Overview!$F$42*(1+Overview!$F$38*G130)+J130*Overview!$F$39/Overview!$F$40</f>
        <v>1.0977402125179165E-3</v>
      </c>
      <c r="AD130" s="2"/>
    </row>
    <row r="131" spans="1:30">
      <c r="A131" s="34">
        <v>128</v>
      </c>
      <c r="B131">
        <v>0.77</v>
      </c>
      <c r="C131" s="85">
        <v>18.739999999999998</v>
      </c>
      <c r="D131" s="125">
        <f>B131/(B131+Overview!$F$22)</f>
        <v>0.52380952380952384</v>
      </c>
      <c r="E131" s="118">
        <f>EXP(Overview!$F$21/Overview!$F$5-Overview!$F$21/('='!C131+273.15))</f>
        <v>0.94169028070695959</v>
      </c>
      <c r="F131" s="77">
        <f t="shared" si="8"/>
        <v>0.21964287009572567</v>
      </c>
      <c r="G131" s="115">
        <f t="shared" si="9"/>
        <v>0.52380952380952372</v>
      </c>
      <c r="H131" s="112">
        <f>F131/Overview!$F$19</f>
        <v>0.32429185013395195</v>
      </c>
      <c r="I131" s="149">
        <f t="shared" si="10"/>
        <v>2.3420436540823122</v>
      </c>
      <c r="J131" s="80">
        <f>IF((A131-Overview!$F$43)/365=ROUND((A131-Overview!$F$43)/365,0),J130*0.05,J130+V130)</f>
        <v>0</v>
      </c>
      <c r="K131" s="70">
        <f>IF(I131&lt;Overview!$F$16,1,'='!F131/Overview!$F$26)</f>
        <v>9.5083493547933191</v>
      </c>
      <c r="L131" s="71">
        <f>IF(I131&lt;Overview!$F$17,'='!F131/Overview!$F$26,Overview!$F$33)</f>
        <v>9.1428571428571423</v>
      </c>
      <c r="M131" s="72">
        <f t="shared" si="11"/>
        <v>9.1428571428571423</v>
      </c>
      <c r="N131" s="81">
        <f>MIN(1,Overview!$F$44*E131*(F131-Overview!$F$25)^2+0.2)</f>
        <v>1</v>
      </c>
      <c r="O131" s="48">
        <f>M131*E131*Overview!$F$8</f>
        <v>9.746225350951114E-2</v>
      </c>
      <c r="P131" s="48">
        <f>E131*Overview!$F$6</f>
        <v>1.8494797113084687E-3</v>
      </c>
      <c r="Q131" s="122">
        <f>O131*(G131/F131-(1+Overview!$F$35/'='!F131)/(Overview!$F$37*Overview!$F$33))/('='!G131+Overview!$F$36)</f>
        <v>6.4662555982216388E-2</v>
      </c>
      <c r="R131" s="128">
        <f>(O131/F131-Q131)*G131*Overview!$F$29*'='!F131^3</f>
        <v>1.9047589892702244</v>
      </c>
      <c r="S131" s="57">
        <f t="shared" ref="S131:S194" si="12">(D131*N131-G131)*O131/F131</f>
        <v>4.9263988323843591E-17</v>
      </c>
      <c r="T131" s="58">
        <f t="shared" ref="T131:T194" si="13">F131*Q131/3</f>
        <v>4.734223127886514E-3</v>
      </c>
      <c r="U131" s="58">
        <f>IF(I131&lt;Overview!$F$18,(1-Overview!$F$9)*'='!R131-'='!I131*'='!P131,0)</f>
        <v>0.15795390366459922</v>
      </c>
      <c r="V131" s="54">
        <f>IF(I131&gt;=Overview!$F$18,(1-Overview!$F$9)*'='!R131-Overview!$F$18*'='!P131,0)</f>
        <v>0</v>
      </c>
      <c r="W131" s="2"/>
      <c r="X131" s="60">
        <f>F131^3*(1+G131*Overview!$F$38)</f>
        <v>1.3022367464768906E-2</v>
      </c>
      <c r="Y131" s="61">
        <f>F131^3*Overview!$F$42*(1+Overview!$F$38*G131)+J131*Overview!$F$39/Overview!$F$40</f>
        <v>1.1720130718292014E-3</v>
      </c>
      <c r="AD131" s="2"/>
    </row>
    <row r="132" spans="1:30">
      <c r="A132" s="34">
        <v>129</v>
      </c>
      <c r="B132">
        <v>0.77</v>
      </c>
      <c r="C132" s="85">
        <v>18.739999999999998</v>
      </c>
      <c r="D132" s="125">
        <f>B132/(B132+Overview!$F$22)</f>
        <v>0.52380952380952384</v>
      </c>
      <c r="E132" s="118">
        <f>EXP(Overview!$F$21/Overview!$F$5-Overview!$F$21/('='!C132+273.15))</f>
        <v>0.94169028070695959</v>
      </c>
      <c r="F132" s="77">
        <f t="shared" ref="F132:F195" si="14">F131+T131</f>
        <v>0.22437709322361218</v>
      </c>
      <c r="G132" s="115">
        <f t="shared" ref="G132:G195" si="15">G131+S131</f>
        <v>0.52380952380952372</v>
      </c>
      <c r="H132" s="112">
        <f>F132/Overview!$F$19</f>
        <v>0.33128169677190639</v>
      </c>
      <c r="I132" s="149">
        <f t="shared" ref="I132:I195" si="16">I131+U131</f>
        <v>2.4999975577469113</v>
      </c>
      <c r="J132" s="80">
        <f>IF((A132-Overview!$F$43)/365=ROUND((A132-Overview!$F$43)/365,0),J131*0.05,J131+V131)</f>
        <v>0</v>
      </c>
      <c r="K132" s="70">
        <f>IF(I132&lt;Overview!$F$16,1,'='!F132/Overview!$F$26)</f>
        <v>9.7132940789442515</v>
      </c>
      <c r="L132" s="71">
        <f>IF(I132&lt;Overview!$F$17,'='!F132/Overview!$F$26,Overview!$F$33)</f>
        <v>9.1428571428571423</v>
      </c>
      <c r="M132" s="72">
        <f t="shared" ref="M132:M195" si="17">IF(K132=1,1,L132)</f>
        <v>9.1428571428571423</v>
      </c>
      <c r="N132" s="81">
        <f>MIN(1,Overview!$F$44*E132*(F132-Overview!$F$25)^2+0.2)</f>
        <v>1</v>
      </c>
      <c r="O132" s="48">
        <f>M132*E132*Overview!$F$8</f>
        <v>9.746225350951114E-2</v>
      </c>
      <c r="P132" s="48">
        <f>E132*Overview!$F$6</f>
        <v>1.8494797113084687E-3</v>
      </c>
      <c r="Q132" s="122">
        <f>O132*(G132/F132-(1+Overview!$F$35/'='!F132)/(Overview!$F$37*Overview!$F$33))/('='!G132+Overview!$F$36)</f>
        <v>6.320303782943891E-2</v>
      </c>
      <c r="R132" s="128">
        <f>(O132/F132-Q132)*G132*Overview!$F$29*'='!F132^3</f>
        <v>1.988264808819975</v>
      </c>
      <c r="S132" s="57">
        <f t="shared" si="12"/>
        <v>4.8224547489915681E-17</v>
      </c>
      <c r="T132" s="58">
        <f t="shared" si="13"/>
        <v>4.7271046370238341E-3</v>
      </c>
      <c r="U132" s="58">
        <f>IF(I132&lt;Overview!$F$18,(1-Overview!$F$9)*'='!R132-'='!I132*'='!P132,0)</f>
        <v>0.16477646695008832</v>
      </c>
      <c r="V132" s="54">
        <f>IF(I132&gt;=Overview!$F$18,(1-Overview!$F$9)*'='!R132-Overview!$F$18*'='!P132,0)</f>
        <v>0</v>
      </c>
      <c r="W132" s="2"/>
      <c r="X132" s="60">
        <f>F132^3*(1+G132*Overview!$F$38)</f>
        <v>1.3882707340065501E-2</v>
      </c>
      <c r="Y132" s="61">
        <f>F132^3*Overview!$F$42*(1+Overview!$F$38*G132)+J132*Overview!$F$39/Overview!$F$40</f>
        <v>1.2494436606058951E-3</v>
      </c>
      <c r="AD132" s="2"/>
    </row>
    <row r="133" spans="1:30">
      <c r="A133" s="34">
        <v>130</v>
      </c>
      <c r="B133">
        <v>0.77</v>
      </c>
      <c r="C133" s="85">
        <v>18.739999999999998</v>
      </c>
      <c r="D133" s="125">
        <f>B133/(B133+Overview!$F$22)</f>
        <v>0.52380952380952384</v>
      </c>
      <c r="E133" s="118">
        <f>EXP(Overview!$F$21/Overview!$F$5-Overview!$F$21/('='!C133+273.15))</f>
        <v>0.94169028070695959</v>
      </c>
      <c r="F133" s="77">
        <f t="shared" si="14"/>
        <v>0.22910419786063602</v>
      </c>
      <c r="G133" s="115">
        <f t="shared" si="15"/>
        <v>0.52380952380952372</v>
      </c>
      <c r="H133" s="112">
        <f>F133/Overview!$F$19</f>
        <v>0.33826103330966484</v>
      </c>
      <c r="I133" s="149">
        <f t="shared" si="16"/>
        <v>2.6647740246969995</v>
      </c>
      <c r="J133" s="80">
        <f>IF((A133-Overview!$F$43)/365=ROUND((A133-Overview!$F$43)/365,0),J132*0.05,J132+V132)</f>
        <v>0</v>
      </c>
      <c r="K133" s="70">
        <f>IF(I133&lt;Overview!$F$16,1,'='!F133/Overview!$F$26)</f>
        <v>9.9179306433175771</v>
      </c>
      <c r="L133" s="71">
        <f>IF(I133&lt;Overview!$F$17,'='!F133/Overview!$F$26,Overview!$F$33)</f>
        <v>9.1428571428571423</v>
      </c>
      <c r="M133" s="72">
        <f t="shared" si="17"/>
        <v>9.1428571428571423</v>
      </c>
      <c r="N133" s="81">
        <f>MIN(1,Overview!$F$44*E133*(F133-Overview!$F$25)^2+0.2)</f>
        <v>1</v>
      </c>
      <c r="O133" s="48">
        <f>M133*E133*Overview!$F$8</f>
        <v>9.746225350951114E-2</v>
      </c>
      <c r="P133" s="48">
        <f>E133*Overview!$F$6</f>
        <v>1.8494797113084687E-3</v>
      </c>
      <c r="Q133" s="122">
        <f>O133*(G133/F133-(1+Overview!$F$35/'='!F133)/(Overview!$F$37*Overview!$F$33))/('='!G133+Overview!$F$36)</f>
        <v>6.1805897409593261E-2</v>
      </c>
      <c r="R133" s="128">
        <f>(O133/F133-Q133)*G133*Overview!$F$29*'='!F133^3</f>
        <v>2.0734542991151406</v>
      </c>
      <c r="S133" s="57">
        <f t="shared" si="12"/>
        <v>4.7229530880937499E-17</v>
      </c>
      <c r="T133" s="58">
        <f t="shared" si="13"/>
        <v>4.7199968496938749E-3</v>
      </c>
      <c r="U133" s="58">
        <f>IF(I133&lt;Overview!$F$18,(1-Overview!$F$9)*'='!R133-'='!I133*'='!P133,0)</f>
        <v>0.17172986079071118</v>
      </c>
      <c r="V133" s="54">
        <f>IF(I133&gt;=Overview!$F$18,(1-Overview!$F$9)*'='!R133-Overview!$F$18*'='!P133,0)</f>
        <v>0</v>
      </c>
      <c r="W133" s="2"/>
      <c r="X133" s="60">
        <f>F133^3*(1+G133*Overview!$F$38)</f>
        <v>1.4778751830670636E-2</v>
      </c>
      <c r="Y133" s="61">
        <f>F133^3*Overview!$F$42*(1+Overview!$F$38*G133)+J133*Overview!$F$39/Overview!$F$40</f>
        <v>1.330087664760357E-3</v>
      </c>
      <c r="AD133" s="2"/>
    </row>
    <row r="134" spans="1:30">
      <c r="A134" s="34">
        <v>131</v>
      </c>
      <c r="B134">
        <v>0.77</v>
      </c>
      <c r="C134" s="85">
        <v>18.739999999999998</v>
      </c>
      <c r="D134" s="125">
        <f>B134/(B134+Overview!$F$22)</f>
        <v>0.52380952380952384</v>
      </c>
      <c r="E134" s="118">
        <f>EXP(Overview!$F$21/Overview!$F$5-Overview!$F$21/('='!C134+273.15))</f>
        <v>0.94169028070695959</v>
      </c>
      <c r="F134" s="77">
        <f t="shared" si="14"/>
        <v>0.23382419471032989</v>
      </c>
      <c r="G134" s="115">
        <f t="shared" si="15"/>
        <v>0.52380952380952372</v>
      </c>
      <c r="H134" s="112">
        <f>F134/Overview!$F$19</f>
        <v>0.34522987555046492</v>
      </c>
      <c r="I134" s="149">
        <f t="shared" si="16"/>
        <v>2.8365038854877107</v>
      </c>
      <c r="J134" s="80">
        <f>IF((A134-Overview!$F$43)/365=ROUND((A134-Overview!$F$43)/365,0),J133*0.05,J133+V133)</f>
        <v>0</v>
      </c>
      <c r="K134" s="70">
        <f>IF(I134&lt;Overview!$F$16,1,'='!F134/Overview!$F$26)</f>
        <v>10.122259511269693</v>
      </c>
      <c r="L134" s="71">
        <f>IF(I134&lt;Overview!$F$17,'='!F134/Overview!$F$26,Overview!$F$33)</f>
        <v>9.1428571428571423</v>
      </c>
      <c r="M134" s="72">
        <f t="shared" si="17"/>
        <v>9.1428571428571423</v>
      </c>
      <c r="N134" s="81">
        <f>MIN(1,Overview!$F$44*E134*(F134-Overview!$F$25)^2+0.2)</f>
        <v>1</v>
      </c>
      <c r="O134" s="48">
        <f>M134*E134*Overview!$F$8</f>
        <v>9.746225350951114E-2</v>
      </c>
      <c r="P134" s="48">
        <f>E134*Overview!$F$6</f>
        <v>1.8494797113084687E-3</v>
      </c>
      <c r="Q134" s="122">
        <f>O134*(G134/F134-(1+Overview!$F$35/'='!F134)/(Overview!$F$37*Overview!$F$33))/('='!G134+Overview!$F$36)</f>
        <v>6.0467220968827444E-2</v>
      </c>
      <c r="R134" s="128">
        <f>(O134/F134-Q134)*G134*Overview!$F$29*'='!F134^3</f>
        <v>2.1603208444910882</v>
      </c>
      <c r="S134" s="57">
        <f t="shared" si="12"/>
        <v>4.6276151196483929E-17</v>
      </c>
      <c r="T134" s="58">
        <f t="shared" si="13"/>
        <v>4.7128997498025503E-3</v>
      </c>
      <c r="U134" s="58">
        <f>IF(I134&lt;Overview!$F$18,(1-Overview!$F$9)*'='!R134-'='!I134*'='!P134,0)</f>
        <v>0.17881327956338366</v>
      </c>
      <c r="V134" s="54">
        <f>IF(I134&gt;=Overview!$F$18,(1-Overview!$F$9)*'='!R134-Overview!$F$18*'='!P134,0)</f>
        <v>0</v>
      </c>
      <c r="W134" s="2"/>
      <c r="X134" s="60">
        <f>F134^3*(1+G134*Overview!$F$38)</f>
        <v>1.5711113204670977E-2</v>
      </c>
      <c r="Y134" s="61">
        <f>F134^3*Overview!$F$42*(1+Overview!$F$38*G134)+J134*Overview!$F$39/Overview!$F$40</f>
        <v>1.4140001884203877E-3</v>
      </c>
      <c r="AD134" s="2"/>
    </row>
    <row r="135" spans="1:30">
      <c r="A135" s="34">
        <v>132</v>
      </c>
      <c r="B135">
        <v>0.77</v>
      </c>
      <c r="C135" s="85">
        <v>18.739999999999998</v>
      </c>
      <c r="D135" s="125">
        <f>B135/(B135+Overview!$F$22)</f>
        <v>0.52380952380952384</v>
      </c>
      <c r="E135" s="118">
        <f>EXP(Overview!$F$21/Overview!$F$5-Overview!$F$21/('='!C135+273.15))</f>
        <v>0.94169028070695959</v>
      </c>
      <c r="F135" s="77">
        <f t="shared" si="14"/>
        <v>0.23853709446013244</v>
      </c>
      <c r="G135" s="115">
        <f t="shared" si="15"/>
        <v>0.52380952380952372</v>
      </c>
      <c r="H135" s="112">
        <f>F135/Overview!$F$19</f>
        <v>0.35218823927378184</v>
      </c>
      <c r="I135" s="149">
        <f t="shared" si="16"/>
        <v>3.0153171650510942</v>
      </c>
      <c r="J135" s="80">
        <f>IF((A135-Overview!$F$43)/365=ROUND((A135-Overview!$F$43)/365,0),J134*0.05,J134+V134)</f>
        <v>0</v>
      </c>
      <c r="K135" s="70">
        <f>IF(I135&lt;Overview!$F$16,1,'='!F135/Overview!$F$26)</f>
        <v>10.326281145460278</v>
      </c>
      <c r="L135" s="71">
        <f>IF(I135&lt;Overview!$F$17,'='!F135/Overview!$F$26,Overview!$F$33)</f>
        <v>9.1428571428571423</v>
      </c>
      <c r="M135" s="72">
        <f t="shared" si="17"/>
        <v>9.1428571428571423</v>
      </c>
      <c r="N135" s="81">
        <f>MIN(1,Overview!$F$44*E135*(F135-Overview!$F$25)^2+0.2)</f>
        <v>1</v>
      </c>
      <c r="O135" s="48">
        <f>M135*E135*Overview!$F$8</f>
        <v>9.746225350951114E-2</v>
      </c>
      <c r="P135" s="48">
        <f>E135*Overview!$F$6</f>
        <v>1.8494797113084687E-3</v>
      </c>
      <c r="Q135" s="122">
        <f>O135*(G135/F135-(1+Overview!$F$35/'='!F135)/(Overview!$F$37*Overview!$F$33))/('='!G135+Overview!$F$36)</f>
        <v>5.9183415459097145E-2</v>
      </c>
      <c r="R135" s="128">
        <f>(O135/F135-Q135)*G135*Overview!$F$29*'='!F135^3</f>
        <v>2.2488578454106829</v>
      </c>
      <c r="S135" s="57">
        <f t="shared" si="12"/>
        <v>4.5361849536654725E-17</v>
      </c>
      <c r="T135" s="58">
        <f t="shared" si="13"/>
        <v>4.7058133212799728E-3</v>
      </c>
      <c r="U135" s="58">
        <f>IF(I135&lt;Overview!$F$18,(1-Overview!$F$9)*'='!R135-'='!I135*'='!P135,0)</f>
        <v>0.18602592050906813</v>
      </c>
      <c r="V135" s="54">
        <f>IF(I135&gt;=Overview!$F$18,(1-Overview!$F$9)*'='!R135-Overview!$F$18*'='!P135,0)</f>
        <v>0</v>
      </c>
      <c r="W135" s="2"/>
      <c r="X135" s="60">
        <f>F135^3*(1+G135*Overview!$F$38)</f>
        <v>1.668039730806645E-2</v>
      </c>
      <c r="Y135" s="61">
        <f>F135^3*Overview!$F$42*(1+Overview!$F$38*G135)+J135*Overview!$F$39/Overview!$F$40</f>
        <v>1.5012357577259803E-3</v>
      </c>
      <c r="AD135" s="2"/>
    </row>
    <row r="136" spans="1:30">
      <c r="A136" s="34">
        <v>133</v>
      </c>
      <c r="B136">
        <v>0.77</v>
      </c>
      <c r="C136" s="85">
        <v>18.739999999999998</v>
      </c>
      <c r="D136" s="125">
        <f>B136/(B136+Overview!$F$22)</f>
        <v>0.52380952380952384</v>
      </c>
      <c r="E136" s="118">
        <f>EXP(Overview!$F$21/Overview!$F$5-Overview!$F$21/('='!C136+273.15))</f>
        <v>0.94169028070695959</v>
      </c>
      <c r="F136" s="77">
        <f t="shared" si="14"/>
        <v>0.24324290778141242</v>
      </c>
      <c r="G136" s="115">
        <f t="shared" si="15"/>
        <v>0.52380952380952372</v>
      </c>
      <c r="H136" s="112">
        <f>F136/Overview!$F$19</f>
        <v>0.35913614023536455</v>
      </c>
      <c r="I136" s="149">
        <f t="shared" si="16"/>
        <v>3.2013430855601621</v>
      </c>
      <c r="J136" s="80">
        <f>IF((A136-Overview!$F$43)/365=ROUND((A136-Overview!$F$43)/365,0),J135*0.05,J135+V135)</f>
        <v>0</v>
      </c>
      <c r="K136" s="70">
        <f>IF(I136&lt;Overview!$F$16,1,'='!F136/Overview!$F$26)</f>
        <v>10.529996007853352</v>
      </c>
      <c r="L136" s="71">
        <f>IF(I136&lt;Overview!$F$17,'='!F136/Overview!$F$26,Overview!$F$33)</f>
        <v>9.1428571428571423</v>
      </c>
      <c r="M136" s="72">
        <f t="shared" si="17"/>
        <v>9.1428571428571423</v>
      </c>
      <c r="N136" s="81">
        <f>MIN(1,Overview!$F$44*E136*(F136-Overview!$F$25)^2+0.2)</f>
        <v>1</v>
      </c>
      <c r="O136" s="48">
        <f>M136*E136*Overview!$F$8</f>
        <v>9.746225350951114E-2</v>
      </c>
      <c r="P136" s="48">
        <f>E136*Overview!$F$6</f>
        <v>1.8494797113084687E-3</v>
      </c>
      <c r="Q136" s="122">
        <f>O136*(G136/F136-(1+Overview!$F$35/'='!F136)/(Overview!$F$37*Overview!$F$33))/('='!G136+Overview!$F$36)</f>
        <v>5.7951176348001308E-2</v>
      </c>
      <c r="R136" s="128">
        <f>(O136/F136-Q136)*G136*Overview!$F$29*'='!F136^3</f>
        <v>2.339058718448908</v>
      </c>
      <c r="S136" s="57">
        <f t="shared" si="12"/>
        <v>4.448427247685689E-17</v>
      </c>
      <c r="T136" s="58">
        <f t="shared" si="13"/>
        <v>4.6987375480804167E-3</v>
      </c>
      <c r="U136" s="58">
        <f>IF(I136&lt;Overview!$F$18,(1-Overview!$F$9)*'='!R136-'='!I136*'='!P136,0)</f>
        <v>0.1933669837261659</v>
      </c>
      <c r="V136" s="54">
        <f>IF(I136&gt;=Overview!$F$18,(1-Overview!$F$9)*'='!R136-Overview!$F$18*'='!P136,0)</f>
        <v>0</v>
      </c>
      <c r="W136" s="2"/>
      <c r="X136" s="60">
        <f>F136^3*(1+G136*Overview!$F$38)</f>
        <v>1.7687203606724076E-2</v>
      </c>
      <c r="Y136" s="61">
        <f>F136^3*Overview!$F$42*(1+Overview!$F$38*G136)+J136*Overview!$F$39/Overview!$F$40</f>
        <v>1.5918483246051668E-3</v>
      </c>
      <c r="AD136" s="2"/>
    </row>
    <row r="137" spans="1:30">
      <c r="A137" s="34">
        <v>134</v>
      </c>
      <c r="B137">
        <v>0.77</v>
      </c>
      <c r="C137" s="85">
        <v>18.739999999999998</v>
      </c>
      <c r="D137" s="125">
        <f>B137/(B137+Overview!$F$22)</f>
        <v>0.52380952380952384</v>
      </c>
      <c r="E137" s="118">
        <f>EXP(Overview!$F$21/Overview!$F$5-Overview!$F$21/('='!C137+273.15))</f>
        <v>0.94169028070695959</v>
      </c>
      <c r="F137" s="77">
        <f t="shared" si="14"/>
        <v>0.24794164532949284</v>
      </c>
      <c r="G137" s="115">
        <f t="shared" si="15"/>
        <v>0.52380952380952372</v>
      </c>
      <c r="H137" s="112">
        <f>F137/Overview!$F$19</f>
        <v>0.36607359416727125</v>
      </c>
      <c r="I137" s="149">
        <f t="shared" si="16"/>
        <v>3.3947100692863281</v>
      </c>
      <c r="J137" s="80">
        <f>IF((A137-Overview!$F$43)/365=ROUND((A137-Overview!$F$43)/365,0),J136*0.05,J136+V136)</f>
        <v>0</v>
      </c>
      <c r="K137" s="70">
        <f>IF(I137&lt;Overview!$F$16,1,'='!F137/Overview!$F$26)</f>
        <v>10.733404559718306</v>
      </c>
      <c r="L137" s="71">
        <f>IF(I137&lt;Overview!$F$17,'='!F137/Overview!$F$26,Overview!$F$33)</f>
        <v>9.1428571428571423</v>
      </c>
      <c r="M137" s="72">
        <f t="shared" si="17"/>
        <v>9.1428571428571423</v>
      </c>
      <c r="N137" s="81">
        <f>MIN(1,Overview!$F$44*E137*(F137-Overview!$F$25)^2+0.2)</f>
        <v>1</v>
      </c>
      <c r="O137" s="48">
        <f>M137*E137*Overview!$F$8</f>
        <v>9.746225350951114E-2</v>
      </c>
      <c r="P137" s="48">
        <f>E137*Overview!$F$6</f>
        <v>1.8494797113084687E-3</v>
      </c>
      <c r="Q137" s="122">
        <f>O137*(G137/F137-(1+Overview!$F$35/'='!F137)/(Overview!$F$37*Overview!$F$33))/('='!G137+Overview!$F$36)</f>
        <v>5.6767459229539227E-2</v>
      </c>
      <c r="R137" s="128">
        <f>(O137/F137-Q137)*G137*Overview!$F$29*'='!F137^3</f>
        <v>2.430916896277358</v>
      </c>
      <c r="S137" s="57">
        <f t="shared" si="12"/>
        <v>4.3641251849530333E-17</v>
      </c>
      <c r="T137" s="58">
        <f t="shared" si="13"/>
        <v>4.6916724141822866E-3</v>
      </c>
      <c r="U137" s="58">
        <f>IF(I137&lt;Overview!$F$18,(1-Overview!$F$9)*'='!R137-'='!I137*'='!P137,0)</f>
        <v>0.20083567216391138</v>
      </c>
      <c r="V137" s="54">
        <f>IF(I137&gt;=Overview!$F$18,(1-Overview!$F$9)*'='!R137-Overview!$F$18*'='!P137,0)</f>
        <v>0</v>
      </c>
      <c r="W137" s="2"/>
      <c r="X137" s="60">
        <f>F137^3*(1+G137*Overview!$F$38)</f>
        <v>1.8732125228100655E-2</v>
      </c>
      <c r="Y137" s="61">
        <f>F137^3*Overview!$F$42*(1+Overview!$F$38*G137)+J137*Overview!$F$39/Overview!$F$40</f>
        <v>1.6858912705290591E-3</v>
      </c>
      <c r="AD137" s="2"/>
    </row>
    <row r="138" spans="1:30">
      <c r="A138" s="34">
        <v>135</v>
      </c>
      <c r="B138">
        <v>0.77</v>
      </c>
      <c r="C138" s="85">
        <v>18.739999999999998</v>
      </c>
      <c r="D138" s="125">
        <f>B138/(B138+Overview!$F$22)</f>
        <v>0.52380952380952384</v>
      </c>
      <c r="E138" s="118">
        <f>EXP(Overview!$F$21/Overview!$F$5-Overview!$F$21/('='!C138+273.15))</f>
        <v>0.94169028070695959</v>
      </c>
      <c r="F138" s="77">
        <f t="shared" si="14"/>
        <v>0.25263331774367515</v>
      </c>
      <c r="G138" s="115">
        <f t="shared" si="15"/>
        <v>0.52380952380952372</v>
      </c>
      <c r="H138" s="112">
        <f>F138/Overview!$F$19</f>
        <v>0.37300061677790514</v>
      </c>
      <c r="I138" s="149">
        <f t="shared" si="16"/>
        <v>3.5955457414502394</v>
      </c>
      <c r="J138" s="80">
        <f>IF((A138-Overview!$F$43)/365=ROUND((A138-Overview!$F$43)/365,0),J137*0.05,J137+V137)</f>
        <v>0</v>
      </c>
      <c r="K138" s="70">
        <f>IF(I138&lt;Overview!$F$16,1,'='!F138/Overview!$F$26)</f>
        <v>10.936507261630959</v>
      </c>
      <c r="L138" s="71">
        <f>IF(I138&lt;Overview!$F$17,'='!F138/Overview!$F$26,Overview!$F$33)</f>
        <v>9.1428571428571423</v>
      </c>
      <c r="M138" s="72">
        <f t="shared" si="17"/>
        <v>9.1428571428571423</v>
      </c>
      <c r="N138" s="81">
        <f>MIN(1,Overview!$F$44*E138*(F138-Overview!$F$25)^2+0.2)</f>
        <v>1</v>
      </c>
      <c r="O138" s="48">
        <f>M138*E138*Overview!$F$8</f>
        <v>9.746225350951114E-2</v>
      </c>
      <c r="P138" s="48">
        <f>E138*Overview!$F$6</f>
        <v>1.8494797113084687E-3</v>
      </c>
      <c r="Q138" s="122">
        <f>O138*(G138/F138-(1+Overview!$F$35/'='!F138)/(Overview!$F$37*Overview!$F$33))/('='!G138+Overview!$F$36)</f>
        <v>5.5629454722292117E-2</v>
      </c>
      <c r="R138" s="128">
        <f>(O138/F138-Q138)*G138*Overview!$F$29*'='!F138^3</f>
        <v>2.5244258276486042</v>
      </c>
      <c r="S138" s="57">
        <f t="shared" si="12"/>
        <v>4.2830786867114335E-17</v>
      </c>
      <c r="T138" s="58">
        <f t="shared" si="13"/>
        <v>4.6846179035880718E-3</v>
      </c>
      <c r="U138" s="58">
        <f>IF(I138&lt;Overview!$F$18,(1-Overview!$F$9)*'='!R138-'='!I138*'='!P138,0)</f>
        <v>0.20843119161576742</v>
      </c>
      <c r="V138" s="54">
        <f>IF(I138&gt;=Overview!$F$18,(1-Overview!$F$9)*'='!R138-Overview!$F$18*'='!P138,0)</f>
        <v>0</v>
      </c>
      <c r="W138" s="2"/>
      <c r="X138" s="60">
        <f>F138^3*(1+G138*Overview!$F$38)</f>
        <v>1.9815749002735458E-2</v>
      </c>
      <c r="Y138" s="61">
        <f>F138^3*Overview!$F$42*(1+Overview!$F$38*G138)+J138*Overview!$F$39/Overview!$F$40</f>
        <v>1.7834174102461914E-3</v>
      </c>
      <c r="AD138" s="2"/>
    </row>
    <row r="139" spans="1:30">
      <c r="A139" s="34">
        <v>136</v>
      </c>
      <c r="B139">
        <v>0.77</v>
      </c>
      <c r="C139" s="85">
        <v>18.739999999999998</v>
      </c>
      <c r="D139" s="125">
        <f>B139/(B139+Overview!$F$22)</f>
        <v>0.52380952380952384</v>
      </c>
      <c r="E139" s="118">
        <f>EXP(Overview!$F$21/Overview!$F$5-Overview!$F$21/('='!C139+273.15))</f>
        <v>0.94169028070695959</v>
      </c>
      <c r="F139" s="77">
        <f t="shared" si="14"/>
        <v>0.25731793564726324</v>
      </c>
      <c r="G139" s="115">
        <f t="shared" si="15"/>
        <v>0.52380952380952372</v>
      </c>
      <c r="H139" s="112">
        <f>F139/Overview!$F$19</f>
        <v>0.37991722375204967</v>
      </c>
      <c r="I139" s="149">
        <f t="shared" si="16"/>
        <v>3.8039769330660067</v>
      </c>
      <c r="J139" s="80">
        <f>IF((A139-Overview!$F$43)/365=ROUND((A139-Overview!$F$43)/365,0),J138*0.05,J138+V138)</f>
        <v>0</v>
      </c>
      <c r="K139" s="70">
        <f>IF(I139&lt;Overview!$F$16,1,'='!F139/Overview!$F$26)</f>
        <v>11.1393045734746</v>
      </c>
      <c r="L139" s="71">
        <f>IF(I139&lt;Overview!$F$17,'='!F139/Overview!$F$26,Overview!$F$33)</f>
        <v>9.1428571428571423</v>
      </c>
      <c r="M139" s="72">
        <f t="shared" si="17"/>
        <v>9.1428571428571423</v>
      </c>
      <c r="N139" s="81">
        <f>MIN(1,Overview!$F$44*E139*(F139-Overview!$F$25)^2+0.2)</f>
        <v>1</v>
      </c>
      <c r="O139" s="48">
        <f>M139*E139*Overview!$F$8</f>
        <v>9.746225350951114E-2</v>
      </c>
      <c r="P139" s="48">
        <f>E139*Overview!$F$6</f>
        <v>1.8494797113084687E-3</v>
      </c>
      <c r="Q139" s="122">
        <f>O139*(G139/F139-(1+Overview!$F$35/'='!F139)/(Overview!$F$37*Overview!$F$33))/('='!G139+Overview!$F$36)</f>
        <v>5.4534566219314427E-2</v>
      </c>
      <c r="R139" s="128">
        <f>(O139/F139-Q139)*G139*Overview!$F$29*'='!F139^3</f>
        <v>2.6195789773804403</v>
      </c>
      <c r="S139" s="57">
        <f t="shared" si="12"/>
        <v>4.205102827594679E-17</v>
      </c>
      <c r="T139" s="58">
        <f t="shared" si="13"/>
        <v>4.6775740003243216E-3</v>
      </c>
      <c r="U139" s="58">
        <f>IF(I139&lt;Overview!$F$18,(1-Overview!$F$9)*'='!R139-'='!I139*'='!P139,0)</f>
        <v>0.21615275071282267</v>
      </c>
      <c r="V139" s="54">
        <f>IF(I139&gt;=Overview!$F$18,(1-Overview!$F$9)*'='!R139-Overview!$F$18*'='!P139,0)</f>
        <v>0</v>
      </c>
      <c r="W139" s="2"/>
      <c r="X139" s="60">
        <f>F139^3*(1+G139*Overview!$F$38)</f>
        <v>2.0938655505514141E-2</v>
      </c>
      <c r="Y139" s="61">
        <f>F139^3*Overview!$F$42*(1+Overview!$F$38*G139)+J139*Overview!$F$39/Overview!$F$40</f>
        <v>1.8844789954962728E-3</v>
      </c>
      <c r="AD139" s="2"/>
    </row>
    <row r="140" spans="1:30">
      <c r="A140" s="34">
        <v>137</v>
      </c>
      <c r="B140">
        <v>0.77</v>
      </c>
      <c r="C140" s="85">
        <v>18.739999999999998</v>
      </c>
      <c r="D140" s="125">
        <f>B140/(B140+Overview!$F$22)</f>
        <v>0.52380952380952384</v>
      </c>
      <c r="E140" s="118">
        <f>EXP(Overview!$F$21/Overview!$F$5-Overview!$F$21/('='!C140+273.15))</f>
        <v>0.94169028070695959</v>
      </c>
      <c r="F140" s="77">
        <f t="shared" si="14"/>
        <v>0.26199550964758755</v>
      </c>
      <c r="G140" s="115">
        <f t="shared" si="15"/>
        <v>0.52380952380952372</v>
      </c>
      <c r="H140" s="112">
        <f>F140/Overview!$F$19</f>
        <v>0.38682343075090442</v>
      </c>
      <c r="I140" s="149">
        <f t="shared" si="16"/>
        <v>4.020129683778829</v>
      </c>
      <c r="J140" s="80">
        <f>IF((A140-Overview!$F$43)/365=ROUND((A140-Overview!$F$43)/365,0),J139*0.05,J139+V139)</f>
        <v>0</v>
      </c>
      <c r="K140" s="70">
        <f>IF(I140&lt;Overview!$F$16,1,'='!F140/Overview!$F$26)</f>
        <v>11.341796954441021</v>
      </c>
      <c r="L140" s="71">
        <f>IF(I140&lt;Overview!$F$17,'='!F140/Overview!$F$26,Overview!$F$33)</f>
        <v>9.1428571428571423</v>
      </c>
      <c r="M140" s="72">
        <f t="shared" si="17"/>
        <v>9.1428571428571423</v>
      </c>
      <c r="N140" s="81">
        <f>MIN(1,Overview!$F$44*E140*(F140-Overview!$F$25)^2+0.2)</f>
        <v>1</v>
      </c>
      <c r="O140" s="48">
        <f>M140*E140*Overview!$F$8</f>
        <v>9.746225350951114E-2</v>
      </c>
      <c r="P140" s="48">
        <f>E140*Overview!$F$6</f>
        <v>1.8494797113084687E-3</v>
      </c>
      <c r="Q140" s="122">
        <f>O140*(G140/F140-(1+Overview!$F$35/'='!F140)/(Overview!$F$37*Overview!$F$33))/('='!G140+Overview!$F$36)</f>
        <v>5.3480390118792312E-2</v>
      </c>
      <c r="R140" s="128">
        <f>(O140/F140-Q140)*G140*Overview!$F$29*'='!F140^3</f>
        <v>2.7163698263400016</v>
      </c>
      <c r="S140" s="57">
        <f t="shared" si="12"/>
        <v>4.1300264276918529E-17</v>
      </c>
      <c r="T140" s="58">
        <f t="shared" si="13"/>
        <v>4.6705406884415988E-3</v>
      </c>
      <c r="U140" s="58">
        <f>IF(I140&lt;Overview!$F$18,(1-Overview!$F$9)*'='!R140-'='!I140*'='!P140,0)</f>
        <v>0.22399956091719042</v>
      </c>
      <c r="V140" s="54">
        <f>IF(I140&gt;=Overview!$F$18,(1-Overview!$F$9)*'='!R140-Overview!$F$18*'='!P140,0)</f>
        <v>0</v>
      </c>
      <c r="W140" s="2"/>
      <c r="X140" s="60">
        <f>F140^3*(1+G140*Overview!$F$38)</f>
        <v>2.2101419096704995E-2</v>
      </c>
      <c r="Y140" s="61">
        <f>F140^3*Overview!$F$42*(1+Overview!$F$38*G140)+J140*Overview!$F$39/Overview!$F$40</f>
        <v>1.9891277187034494E-3</v>
      </c>
      <c r="AD140" s="2"/>
    </row>
    <row r="141" spans="1:30">
      <c r="A141" s="34">
        <v>138</v>
      </c>
      <c r="B141">
        <v>0.77</v>
      </c>
      <c r="C141" s="85">
        <v>18.739999999999998</v>
      </c>
      <c r="D141" s="125">
        <f>B141/(B141+Overview!$F$22)</f>
        <v>0.52380952380952384</v>
      </c>
      <c r="E141" s="118">
        <f>EXP(Overview!$F$21/Overview!$F$5-Overview!$F$21/('='!C141+273.15))</f>
        <v>0.94169028070695959</v>
      </c>
      <c r="F141" s="77">
        <f t="shared" si="14"/>
        <v>0.26666605033602914</v>
      </c>
      <c r="G141" s="115">
        <f t="shared" si="15"/>
        <v>0.52380952380952372</v>
      </c>
      <c r="H141" s="112">
        <f>F141/Overview!$F$19</f>
        <v>0.39371925341212038</v>
      </c>
      <c r="I141" s="149">
        <f t="shared" si="16"/>
        <v>4.244129244696019</v>
      </c>
      <c r="J141" s="80">
        <f>IF((A141-Overview!$F$43)/365=ROUND((A141-Overview!$F$43)/365,0),J140*0.05,J140+V140)</f>
        <v>0</v>
      </c>
      <c r="K141" s="70">
        <f>IF(I141&lt;Overview!$F$16,1,'='!F141/Overview!$F$26)</f>
        <v>11.543984863031564</v>
      </c>
      <c r="L141" s="71">
        <f>IF(I141&lt;Overview!$F$17,'='!F141/Overview!$F$26,Overview!$F$33)</f>
        <v>9.1428571428571423</v>
      </c>
      <c r="M141" s="72">
        <f t="shared" si="17"/>
        <v>9.1428571428571423</v>
      </c>
      <c r="N141" s="81">
        <f>MIN(1,Overview!$F$44*E141*(F141-Overview!$F$25)^2+0.2)</f>
        <v>1</v>
      </c>
      <c r="O141" s="48">
        <f>M141*E141*Overview!$F$8</f>
        <v>9.746225350951114E-2</v>
      </c>
      <c r="P141" s="48">
        <f>E141*Overview!$F$6</f>
        <v>1.8494797113084687E-3</v>
      </c>
      <c r="Q141" s="122">
        <f>O141*(G141/F141-(1+Overview!$F$35/'='!F141)/(Overview!$F$37*Overview!$F$33))/('='!G141+Overview!$F$36)</f>
        <v>5.2464698218665951E-2</v>
      </c>
      <c r="R141" s="128">
        <f>(O141/F141-Q141)*G141*Overview!$F$29*'='!F141^3</f>
        <v>2.8147918714277598</v>
      </c>
      <c r="S141" s="57">
        <f t="shared" si="12"/>
        <v>4.0576907987260849E-17</v>
      </c>
      <c r="T141" s="58">
        <f t="shared" si="13"/>
        <v>4.6635179520144506E-3</v>
      </c>
      <c r="U141" s="58">
        <f>IF(I141&lt;Overview!$F$18,(1-Overview!$F$9)*'='!R141-'='!I141*'='!P141,0)</f>
        <v>0.23197083651540906</v>
      </c>
      <c r="V141" s="54">
        <f>IF(I141&gt;=Overview!$F$18,(1-Overview!$F$9)*'='!R141-Overview!$F$18*'='!P141,0)</f>
        <v>0</v>
      </c>
      <c r="W141" s="2"/>
      <c r="X141" s="60">
        <f>F141^3*(1+G141*Overview!$F$38)</f>
        <v>2.3304607962768713E-2</v>
      </c>
      <c r="Y141" s="61">
        <f>F141^3*Overview!$F$42*(1+Overview!$F$38*G141)+J141*Overview!$F$39/Overview!$F$40</f>
        <v>2.0974147166491841E-3</v>
      </c>
      <c r="AD141" s="2"/>
    </row>
    <row r="142" spans="1:30">
      <c r="A142" s="34">
        <v>139</v>
      </c>
      <c r="B142">
        <v>0.77</v>
      </c>
      <c r="C142" s="85">
        <v>18.739999999999998</v>
      </c>
      <c r="D142" s="125">
        <f>B142/(B142+Overview!$F$22)</f>
        <v>0.52380952380952384</v>
      </c>
      <c r="E142" s="118">
        <f>EXP(Overview!$F$21/Overview!$F$5-Overview!$F$21/('='!C142+273.15))</f>
        <v>0.94169028070695959</v>
      </c>
      <c r="F142" s="77">
        <f t="shared" si="14"/>
        <v>0.27132956828804361</v>
      </c>
      <c r="G142" s="115">
        <f t="shared" si="15"/>
        <v>0.52380952380952372</v>
      </c>
      <c r="H142" s="112">
        <f>F142/Overview!$F$19</f>
        <v>0.40060470734983555</v>
      </c>
      <c r="I142" s="149">
        <f t="shared" si="16"/>
        <v>4.4761000812114284</v>
      </c>
      <c r="J142" s="80">
        <f>IF((A142-Overview!$F$43)/365=ROUND((A142-Overview!$F$43)/365,0),J141*0.05,J141+V141)</f>
        <v>0</v>
      </c>
      <c r="K142" s="70">
        <f>IF(I142&lt;Overview!$F$16,1,'='!F142/Overview!$F$26)</f>
        <v>11.745868757058165</v>
      </c>
      <c r="L142" s="71">
        <f>IF(I142&lt;Overview!$F$17,'='!F142/Overview!$F$26,Overview!$F$33)</f>
        <v>9.1428571428571423</v>
      </c>
      <c r="M142" s="72">
        <f t="shared" si="17"/>
        <v>9.1428571428571423</v>
      </c>
      <c r="N142" s="81">
        <f>MIN(1,Overview!$F$44*E142*(F142-Overview!$F$25)^2+0.2)</f>
        <v>1</v>
      </c>
      <c r="O142" s="48">
        <f>M142*E142*Overview!$F$8</f>
        <v>9.746225350951114E-2</v>
      </c>
      <c r="P142" s="48">
        <f>E142*Overview!$F$6</f>
        <v>1.8494797113084687E-3</v>
      </c>
      <c r="Q142" s="122">
        <f>O142*(G142/F142-(1+Overview!$F$35/'='!F142)/(Overview!$F$37*Overview!$F$33))/('='!G142+Overview!$F$36)</f>
        <v>5.1485422003819607E-2</v>
      </c>
      <c r="R142" s="128">
        <f>(O142/F142-Q142)*G142*Overview!$F$29*'='!F142^3</f>
        <v>2.9148386255614014</v>
      </c>
      <c r="S142" s="57">
        <f t="shared" si="12"/>
        <v>3.9879486250183731E-17</v>
      </c>
      <c r="T142" s="58">
        <f t="shared" si="13"/>
        <v>4.6565057751413721E-3</v>
      </c>
      <c r="U142" s="58">
        <f>IF(I142&lt;Overview!$F$18,(1-Overview!$F$9)*'='!R142-'='!I142*'='!P142,0)</f>
        <v>0.24006579461184482</v>
      </c>
      <c r="V142" s="54">
        <f>IF(I142&gt;=Overview!$F$18,(1-Overview!$F$9)*'='!R142-Overview!$F$18*'='!P142,0)</f>
        <v>0</v>
      </c>
      <c r="W142" s="2"/>
      <c r="X142" s="60">
        <f>F142^3*(1+G142*Overview!$F$38)</f>
        <v>2.4548784156942831E-2</v>
      </c>
      <c r="Y142" s="61">
        <f>F142^3*Overview!$F$42*(1+Overview!$F$38*G142)+J142*Overview!$F$39/Overview!$F$40</f>
        <v>2.2093905741248547E-3</v>
      </c>
      <c r="AD142" s="2"/>
    </row>
    <row r="143" spans="1:30">
      <c r="A143" s="34">
        <v>140</v>
      </c>
      <c r="B143">
        <v>0.77</v>
      </c>
      <c r="C143" s="85">
        <v>18.739999999999998</v>
      </c>
      <c r="D143" s="125">
        <f>B143/(B143+Overview!$F$22)</f>
        <v>0.52380952380952384</v>
      </c>
      <c r="E143" s="118">
        <f>EXP(Overview!$F$21/Overview!$F$5-Overview!$F$21/('='!C143+273.15))</f>
        <v>0.94169028070695959</v>
      </c>
      <c r="F143" s="77">
        <f t="shared" si="14"/>
        <v>0.27598607406318498</v>
      </c>
      <c r="G143" s="115">
        <f t="shared" si="15"/>
        <v>0.52380952380952372</v>
      </c>
      <c r="H143" s="112">
        <f>F143/Overview!$F$19</f>
        <v>0.40747980815470985</v>
      </c>
      <c r="I143" s="149">
        <f t="shared" si="16"/>
        <v>4.7161658758232736</v>
      </c>
      <c r="J143" s="80">
        <f>IF((A143-Overview!$F$43)/365=ROUND((A143-Overview!$F$43)/365,0),J142*0.05,J142+V142)</f>
        <v>0</v>
      </c>
      <c r="K143" s="70">
        <f>IF(I143&lt;Overview!$F$16,1,'='!F143/Overview!$F$26)</f>
        <v>11.947449093644373</v>
      </c>
      <c r="L143" s="71">
        <f>IF(I143&lt;Overview!$F$17,'='!F143/Overview!$F$26,Overview!$F$33)</f>
        <v>9.1428571428571423</v>
      </c>
      <c r="M143" s="72">
        <f t="shared" si="17"/>
        <v>9.1428571428571423</v>
      </c>
      <c r="N143" s="81">
        <f>MIN(1,Overview!$F$44*E143*(F143-Overview!$F$25)^2+0.2)</f>
        <v>1</v>
      </c>
      <c r="O143" s="48">
        <f>M143*E143*Overview!$F$8</f>
        <v>9.746225350951114E-2</v>
      </c>
      <c r="P143" s="48">
        <f>E143*Overview!$F$6</f>
        <v>1.8494797113084687E-3</v>
      </c>
      <c r="Q143" s="122">
        <f>O143*(G143/F143-(1+Overview!$F$35/'='!F143)/(Overview!$F$37*Overview!$F$33))/('='!G143+Overview!$F$36)</f>
        <v>5.0540638592659129E-2</v>
      </c>
      <c r="R143" s="128">
        <f>(O143/F143-Q143)*G143*Overview!$F$29*'='!F143^3</f>
        <v>3.0165036176595819</v>
      </c>
      <c r="S143" s="57">
        <f t="shared" si="12"/>
        <v>3.9206629626297931E-17</v>
      </c>
      <c r="T143" s="58">
        <f t="shared" si="13"/>
        <v>4.6495041419447629E-3</v>
      </c>
      <c r="U143" s="58">
        <f>IF(I143&lt;Overview!$F$18,(1-Overview!$F$9)*'='!R143-'='!I143*'='!P143,0)</f>
        <v>0.24828365512209605</v>
      </c>
      <c r="V143" s="54">
        <f>IF(I143&gt;=Overview!$F$18,(1-Overview!$F$9)*'='!R143-Overview!$F$18*'='!P143,0)</f>
        <v>0</v>
      </c>
      <c r="W143" s="2"/>
      <c r="X143" s="60">
        <f>F143^3*(1+G143*Overview!$F$38)</f>
        <v>2.5834503639601918E-2</v>
      </c>
      <c r="Y143" s="61">
        <f>F143^3*Overview!$F$42*(1+Overview!$F$38*G143)+J143*Overview!$F$39/Overview!$F$40</f>
        <v>2.3251053275641725E-3</v>
      </c>
      <c r="AD143" s="2"/>
    </row>
    <row r="144" spans="1:30">
      <c r="A144" s="34">
        <v>141</v>
      </c>
      <c r="B144">
        <v>0.77</v>
      </c>
      <c r="C144" s="85">
        <v>18.739999999999998</v>
      </c>
      <c r="D144" s="125">
        <f>B144/(B144+Overview!$F$22)</f>
        <v>0.52380952380952384</v>
      </c>
      <c r="E144" s="118">
        <f>EXP(Overview!$F$21/Overview!$F$5-Overview!$F$21/('='!C144+273.15))</f>
        <v>0.94169028070695959</v>
      </c>
      <c r="F144" s="77">
        <f t="shared" si="14"/>
        <v>0.28063557820512974</v>
      </c>
      <c r="G144" s="115">
        <f t="shared" si="15"/>
        <v>0.52380952380952372</v>
      </c>
      <c r="H144" s="112">
        <f>F144/Overview!$F$19</f>
        <v>0.41434457139396091</v>
      </c>
      <c r="I144" s="149">
        <f t="shared" si="16"/>
        <v>4.9644495309453696</v>
      </c>
      <c r="J144" s="80">
        <f>IF((A144-Overview!$F$43)/365=ROUND((A144-Overview!$F$43)/365,0),J143*0.05,J143+V143)</f>
        <v>0</v>
      </c>
      <c r="K144" s="70">
        <f>IF(I144&lt;Overview!$F$16,1,'='!F144/Overview!$F$26)</f>
        <v>12.148726329226397</v>
      </c>
      <c r="L144" s="71">
        <f>IF(I144&lt;Overview!$F$17,'='!F144/Overview!$F$26,Overview!$F$33)</f>
        <v>9.1428571428571423</v>
      </c>
      <c r="M144" s="72">
        <f t="shared" si="17"/>
        <v>9.1428571428571423</v>
      </c>
      <c r="N144" s="81">
        <f>MIN(1,Overview!$F$44*E144*(F144-Overview!$F$25)^2+0.2)</f>
        <v>1</v>
      </c>
      <c r="O144" s="48">
        <f>M144*E144*Overview!$F$8</f>
        <v>9.746225350951114E-2</v>
      </c>
      <c r="P144" s="48">
        <f>E144*Overview!$F$6</f>
        <v>1.8494797113084687E-3</v>
      </c>
      <c r="Q144" s="122">
        <f>O144*(G144/F144-(1+Overview!$F$35/'='!F144)/(Overview!$F$37*Overview!$F$33))/('='!G144+Overview!$F$36)</f>
        <v>4.9628558142162597E-2</v>
      </c>
      <c r="R144" s="128">
        <f>(O144/F144-Q144)*G144*Overview!$F$29*'='!F144^3</f>
        <v>3.1197803926255618</v>
      </c>
      <c r="S144" s="57">
        <f t="shared" si="12"/>
        <v>3.8557063423733548E-17</v>
      </c>
      <c r="T144" s="58">
        <f t="shared" si="13"/>
        <v>4.6425130365709E-3</v>
      </c>
      <c r="U144" s="58">
        <f>IF(I144&lt;Overview!$F$18,(1-Overview!$F$9)*'='!R144-'='!I144*'='!P144,0)</f>
        <v>0.25662364076639971</v>
      </c>
      <c r="V144" s="54">
        <f>IF(I144&gt;=Overview!$F$18,(1-Overview!$F$9)*'='!R144-Overview!$F$18*'='!P144,0)</f>
        <v>0</v>
      </c>
      <c r="W144" s="2"/>
      <c r="X144" s="60">
        <f>F144^3*(1+G144*Overview!$F$38)</f>
        <v>2.7162316318394792E-2</v>
      </c>
      <c r="Y144" s="61">
        <f>F144^3*Overview!$F$42*(1+Overview!$F$38*G144)+J144*Overview!$F$39/Overview!$F$40</f>
        <v>2.4446084686555311E-3</v>
      </c>
      <c r="AD144" s="2"/>
    </row>
    <row r="145" spans="1:30">
      <c r="A145" s="34">
        <v>142</v>
      </c>
      <c r="B145">
        <v>0.77</v>
      </c>
      <c r="C145" s="85">
        <v>18.739999999999998</v>
      </c>
      <c r="D145" s="125">
        <f>B145/(B145+Overview!$F$22)</f>
        <v>0.52380952380952384</v>
      </c>
      <c r="E145" s="118">
        <f>EXP(Overview!$F$21/Overview!$F$5-Overview!$F$21/('='!C145+273.15))</f>
        <v>0.94169028070695959</v>
      </c>
      <c r="F145" s="77">
        <f t="shared" si="14"/>
        <v>0.28527809124170067</v>
      </c>
      <c r="G145" s="115">
        <f t="shared" si="15"/>
        <v>0.52380952380952372</v>
      </c>
      <c r="H145" s="112">
        <f>F145/Overview!$F$19</f>
        <v>0.42119901261139919</v>
      </c>
      <c r="I145" s="149">
        <f t="shared" si="16"/>
        <v>5.2210731717117689</v>
      </c>
      <c r="J145" s="80">
        <f>IF((A145-Overview!$F$43)/365=ROUND((A145-Overview!$F$43)/365,0),J144*0.05,J144+V144)</f>
        <v>0</v>
      </c>
      <c r="K145" s="70">
        <f>IF(I145&lt;Overview!$F$16,1,'='!F145/Overview!$F$26)</f>
        <v>12.349700919554142</v>
      </c>
      <c r="L145" s="71">
        <f>IF(I145&lt;Overview!$F$17,'='!F145/Overview!$F$26,Overview!$F$33)</f>
        <v>9.1428571428571423</v>
      </c>
      <c r="M145" s="72">
        <f t="shared" si="17"/>
        <v>9.1428571428571423</v>
      </c>
      <c r="N145" s="81">
        <f>MIN(1,Overview!$F$44*E145*(F145-Overview!$F$25)^2+0.2)</f>
        <v>1</v>
      </c>
      <c r="O145" s="48">
        <f>M145*E145*Overview!$F$8</f>
        <v>9.746225350951114E-2</v>
      </c>
      <c r="P145" s="48">
        <f>E145*Overview!$F$6</f>
        <v>1.8494797113084687E-3</v>
      </c>
      <c r="Q145" s="122">
        <f>O145*(G145/F145-(1+Overview!$F$35/'='!F145)/(Overview!$F$37*Overview!$F$33))/('='!G145+Overview!$F$36)</f>
        <v>4.8747512537818373E-2</v>
      </c>
      <c r="R145" s="128">
        <f>(O145/F145-Q145)*G145*Overview!$F$29*'='!F145^3</f>
        <v>3.224662511330727</v>
      </c>
      <c r="S145" s="57">
        <f t="shared" si="12"/>
        <v>3.7929599643330876E-17</v>
      </c>
      <c r="T145" s="58">
        <f t="shared" si="13"/>
        <v>4.6355324431898992E-3</v>
      </c>
      <c r="U145" s="58">
        <f>IF(I145&lt;Overview!$F$18,(1-Overview!$F$9)*'='!R145-'='!I145*'='!P145,0)</f>
        <v>0.26508497706304024</v>
      </c>
      <c r="V145" s="54">
        <f>IF(I145&gt;=Overview!$F$18,(1-Overview!$F$9)*'='!R145-Overview!$F$18*'='!P145,0)</f>
        <v>0</v>
      </c>
      <c r="W145" s="2"/>
      <c r="X145" s="60">
        <f>F145^3*(1+G145*Overview!$F$38)</f>
        <v>2.8532766088159741E-2</v>
      </c>
      <c r="Y145" s="61">
        <f>F145^3*Overview!$F$42*(1+Overview!$F$38*G145)+J145*Overview!$F$39/Overview!$F$40</f>
        <v>2.5679489479343764E-3</v>
      </c>
      <c r="AD145" s="2"/>
    </row>
    <row r="146" spans="1:30">
      <c r="A146" s="34">
        <v>143</v>
      </c>
      <c r="B146">
        <v>0.77</v>
      </c>
      <c r="C146" s="85">
        <v>18.739999999999998</v>
      </c>
      <c r="D146" s="125">
        <f>B146/(B146+Overview!$F$22)</f>
        <v>0.52380952380952384</v>
      </c>
      <c r="E146" s="118">
        <f>EXP(Overview!$F$21/Overview!$F$5-Overview!$F$21/('='!C146+273.15))</f>
        <v>0.94169028070695959</v>
      </c>
      <c r="F146" s="77">
        <f t="shared" si="14"/>
        <v>0.2899136236848906</v>
      </c>
      <c r="G146" s="115">
        <f t="shared" si="15"/>
        <v>0.52380952380952372</v>
      </c>
      <c r="H146" s="112">
        <f>F146/Overview!$F$19</f>
        <v>0.42804314732746285</v>
      </c>
      <c r="I146" s="149">
        <f t="shared" si="16"/>
        <v>5.486158148774809</v>
      </c>
      <c r="J146" s="80">
        <f>IF((A146-Overview!$F$43)/365=ROUND((A146-Overview!$F$43)/365,0),J145*0.05,J145+V145)</f>
        <v>0</v>
      </c>
      <c r="K146" s="70">
        <f>IF(I146&lt;Overview!$F$16,1,'='!F146/Overview!$F$26)</f>
        <v>12.550373319692234</v>
      </c>
      <c r="L146" s="71">
        <f>IF(I146&lt;Overview!$F$17,'='!F146/Overview!$F$26,Overview!$F$33)</f>
        <v>9.1428571428571423</v>
      </c>
      <c r="M146" s="72">
        <f t="shared" si="17"/>
        <v>9.1428571428571423</v>
      </c>
      <c r="N146" s="81">
        <f>MIN(1,Overview!$F$44*E146*(F146-Overview!$F$25)^2+0.2)</f>
        <v>1</v>
      </c>
      <c r="O146" s="48">
        <f>M146*E146*Overview!$F$8</f>
        <v>9.746225350951114E-2</v>
      </c>
      <c r="P146" s="48">
        <f>E146*Overview!$F$6</f>
        <v>1.8494797113084687E-3</v>
      </c>
      <c r="Q146" s="122">
        <f>O146*(G146/F146-(1+Overview!$F$35/'='!F146)/(Overview!$F$37*Overview!$F$33))/('='!G146+Overview!$F$36)</f>
        <v>4.7895945218081541E-2</v>
      </c>
      <c r="R146" s="128">
        <f>(O146/F146-Q146)*G146*Overview!$F$29*'='!F146^3</f>
        <v>3.3311435505979907</v>
      </c>
      <c r="S146" s="57">
        <f t="shared" si="12"/>
        <v>3.7323129731813478E-17</v>
      </c>
      <c r="T146" s="58">
        <f t="shared" si="13"/>
        <v>4.6285623459956758E-3</v>
      </c>
      <c r="U146" s="58">
        <f>IF(I146&lt;Overview!$F$18,(1-Overview!$F$9)*'='!R146-'='!I146*'='!P146,0)</f>
        <v>0.27366689232176034</v>
      </c>
      <c r="V146" s="54">
        <f>IF(I146&gt;=Overview!$F$18,(1-Overview!$F$9)*'='!R146-Overview!$F$18*'='!P146,0)</f>
        <v>0</v>
      </c>
      <c r="W146" s="2"/>
      <c r="X146" s="60">
        <f>F146^3*(1+G146*Overview!$F$38)</f>
        <v>2.9946390870618973E-2</v>
      </c>
      <c r="Y146" s="61">
        <f>F146^3*Overview!$F$42*(1+Overview!$F$38*G146)+J146*Overview!$F$39/Overview!$F$40</f>
        <v>2.6951751783557071E-3</v>
      </c>
      <c r="AD146" s="2"/>
    </row>
    <row r="147" spans="1:30">
      <c r="A147" s="34">
        <v>144</v>
      </c>
      <c r="B147">
        <v>0.77</v>
      </c>
      <c r="C147" s="85">
        <v>18.739999999999998</v>
      </c>
      <c r="D147" s="125">
        <f>B147/(B147+Overview!$F$22)</f>
        <v>0.52380952380952384</v>
      </c>
      <c r="E147" s="118">
        <f>EXP(Overview!$F$21/Overview!$F$5-Overview!$F$21/('='!C147+273.15))</f>
        <v>0.94169028070695959</v>
      </c>
      <c r="F147" s="77">
        <f t="shared" si="14"/>
        <v>0.29454218603088628</v>
      </c>
      <c r="G147" s="115">
        <f t="shared" si="15"/>
        <v>0.52380952380952372</v>
      </c>
      <c r="H147" s="112">
        <f>F147/Overview!$F$19</f>
        <v>0.43487699103925331</v>
      </c>
      <c r="I147" s="149">
        <f t="shared" si="16"/>
        <v>5.759825041096569</v>
      </c>
      <c r="J147" s="80">
        <f>IF((A147-Overview!$F$43)/365=ROUND((A147-Overview!$F$43)/365,0),J146*0.05,J146+V146)</f>
        <v>0</v>
      </c>
      <c r="K147" s="70">
        <f>IF(I147&lt;Overview!$F$16,1,'='!F147/Overview!$F$26)</f>
        <v>12.750743984021051</v>
      </c>
      <c r="L147" s="71">
        <f>IF(I147&lt;Overview!$F$17,'='!F147/Overview!$F$26,Overview!$F$33)</f>
        <v>9.1428571428571423</v>
      </c>
      <c r="M147" s="72">
        <f t="shared" si="17"/>
        <v>9.1428571428571423</v>
      </c>
      <c r="N147" s="81">
        <f>MIN(1,Overview!$F$44*E147*(F147-Overview!$F$25)^2+0.2)</f>
        <v>1</v>
      </c>
      <c r="O147" s="48">
        <f>M147*E147*Overview!$F$8</f>
        <v>9.746225350951114E-2</v>
      </c>
      <c r="P147" s="48">
        <f>E147*Overview!$F$6</f>
        <v>1.8494797113084687E-3</v>
      </c>
      <c r="Q147" s="122">
        <f>O147*(G147/F147-(1+Overview!$F$35/'='!F147)/(Overview!$F$37*Overview!$F$33))/('='!G147+Overview!$F$36)</f>
        <v>4.7072402002760472E-2</v>
      </c>
      <c r="R147" s="128">
        <f>(O147/F147-Q147)*G147*Overview!$F$29*'='!F147^3</f>
        <v>3.4392171031850811</v>
      </c>
      <c r="S147" s="57">
        <f t="shared" si="12"/>
        <v>3.6736618049940956E-17</v>
      </c>
      <c r="T147" s="58">
        <f t="shared" si="13"/>
        <v>4.6216027292059125E-3</v>
      </c>
      <c r="U147" s="58">
        <f>IF(I147&lt;Overview!$F$18,(1-Overview!$F$9)*'='!R147-'='!I147*'='!P147,0)</f>
        <v>0.28236861763717452</v>
      </c>
      <c r="V147" s="54">
        <f>IF(I147&gt;=Overview!$F$18,(1-Overview!$F$9)*'='!R147-Overview!$F$18*'='!P147,0)</f>
        <v>0</v>
      </c>
      <c r="W147" s="2"/>
      <c r="X147" s="60">
        <f>F147^3*(1+G147*Overview!$F$38)</f>
        <v>3.1403722653853404E-2</v>
      </c>
      <c r="Y147" s="61">
        <f>F147^3*Overview!$F$42*(1+Overview!$F$38*G147)+J147*Overview!$F$39/Overview!$F$40</f>
        <v>2.8263350388468065E-3</v>
      </c>
      <c r="AD147" s="2"/>
    </row>
    <row r="148" spans="1:30">
      <c r="A148" s="34">
        <v>145</v>
      </c>
      <c r="B148">
        <v>0.77</v>
      </c>
      <c r="C148" s="85">
        <v>18.739999999999998</v>
      </c>
      <c r="D148" s="125">
        <f>B148/(B148+Overview!$F$22)</f>
        <v>0.52380952380952384</v>
      </c>
      <c r="E148" s="118">
        <f>EXP(Overview!$F$21/Overview!$F$5-Overview!$F$21/('='!C148+273.15))</f>
        <v>0.94169028070695959</v>
      </c>
      <c r="F148" s="77">
        <f t="shared" si="14"/>
        <v>0.2991637887600922</v>
      </c>
      <c r="G148" s="115">
        <f t="shared" si="15"/>
        <v>0.52380952380952372</v>
      </c>
      <c r="H148" s="112">
        <f>F148/Overview!$F$19</f>
        <v>0.44170055922057017</v>
      </c>
      <c r="I148" s="149">
        <f t="shared" si="16"/>
        <v>6.0421936587337433</v>
      </c>
      <c r="J148" s="80">
        <f>IF((A148-Overview!$F$43)/365=ROUND((A148-Overview!$F$43)/365,0),J147*0.05,J147+V147)</f>
        <v>0</v>
      </c>
      <c r="K148" s="70">
        <f>IF(I148&lt;Overview!$F$16,1,'='!F148/Overview!$F$26)</f>
        <v>12.950813366237758</v>
      </c>
      <c r="L148" s="71">
        <f>IF(I148&lt;Overview!$F$17,'='!F148/Overview!$F$26,Overview!$F$33)</f>
        <v>9.1428571428571423</v>
      </c>
      <c r="M148" s="72">
        <f t="shared" si="17"/>
        <v>9.1428571428571423</v>
      </c>
      <c r="N148" s="81">
        <f>MIN(1,Overview!$F$44*E148*(F148-Overview!$F$25)^2+0.2)</f>
        <v>1</v>
      </c>
      <c r="O148" s="48">
        <f>M148*E148*Overview!$F$8</f>
        <v>9.746225350951114E-2</v>
      </c>
      <c r="P148" s="48">
        <f>E148*Overview!$F$6</f>
        <v>1.8494797113084687E-3</v>
      </c>
      <c r="Q148" s="122">
        <f>O148*(G148/F148-(1+Overview!$F$35/'='!F148)/(Overview!$F$37*Overview!$F$33))/('='!G148+Overview!$F$36)</f>
        <v>4.6275522811645951E-2</v>
      </c>
      <c r="R148" s="128">
        <f>(O148/F148-Q148)*G148*Overview!$F$29*'='!F148^3</f>
        <v>3.5488767777677142</v>
      </c>
      <c r="S148" s="57">
        <f t="shared" si="12"/>
        <v>3.6169095974675502E-17</v>
      </c>
      <c r="T148" s="58">
        <f t="shared" si="13"/>
        <v>4.6146535770620256E-3</v>
      </c>
      <c r="U148" s="58">
        <f>IF(I148&lt;Overview!$F$18,(1-Overview!$F$9)*'='!R148-'='!I148*'='!P148,0)</f>
        <v>0.29118938688218471</v>
      </c>
      <c r="V148" s="54">
        <f>IF(I148&gt;=Overview!$F$18,(1-Overview!$F$9)*'='!R148-Overview!$F$18*'='!P148,0)</f>
        <v>0</v>
      </c>
      <c r="W148" s="2"/>
      <c r="X148" s="60">
        <f>F148^3*(1+G148*Overview!$F$38)</f>
        <v>3.2905287531558892E-2</v>
      </c>
      <c r="Y148" s="61">
        <f>F148^3*Overview!$F$42*(1+Overview!$F$38*G148)+J148*Overview!$F$39/Overview!$F$40</f>
        <v>2.9614758778403008E-3</v>
      </c>
      <c r="AD148" s="2"/>
    </row>
    <row r="149" spans="1:30">
      <c r="A149" s="34">
        <v>146</v>
      </c>
      <c r="B149">
        <v>0.77</v>
      </c>
      <c r="C149" s="85">
        <v>18.739999999999998</v>
      </c>
      <c r="D149" s="125">
        <f>B149/(B149+Overview!$F$22)</f>
        <v>0.52380952380952384</v>
      </c>
      <c r="E149" s="118">
        <f>EXP(Overview!$F$21/Overview!$F$5-Overview!$F$21/('='!C149+273.15))</f>
        <v>0.94169028070695959</v>
      </c>
      <c r="F149" s="77">
        <f t="shared" si="14"/>
        <v>0.30377844233715423</v>
      </c>
      <c r="G149" s="115">
        <f t="shared" si="15"/>
        <v>0.52380952380952372</v>
      </c>
      <c r="H149" s="112">
        <f>F149/Overview!$F$19</f>
        <v>0.44851386732194631</v>
      </c>
      <c r="I149" s="149">
        <f t="shared" si="16"/>
        <v>6.3333830456159284</v>
      </c>
      <c r="J149" s="80">
        <f>IF((A149-Overview!$F$43)/365=ROUND((A149-Overview!$F$43)/365,0),J148*0.05,J148+V148)</f>
        <v>0</v>
      </c>
      <c r="K149" s="70">
        <f>IF(I149&lt;Overview!$F$16,1,'='!F149/Overview!$F$26)</f>
        <v>13.150581919357327</v>
      </c>
      <c r="L149" s="71">
        <f>IF(I149&lt;Overview!$F$17,'='!F149/Overview!$F$26,Overview!$F$33)</f>
        <v>9.1428571428571423</v>
      </c>
      <c r="M149" s="72">
        <f t="shared" si="17"/>
        <v>9.1428571428571423</v>
      </c>
      <c r="N149" s="81">
        <f>MIN(1,Overview!$F$44*E149*(F149-Overview!$F$25)^2+0.2)</f>
        <v>1</v>
      </c>
      <c r="O149" s="48">
        <f>M149*E149*Overview!$F$8</f>
        <v>9.746225350951114E-2</v>
      </c>
      <c r="P149" s="48">
        <f>E149*Overview!$F$6</f>
        <v>1.8494797113084687E-3</v>
      </c>
      <c r="Q149" s="122">
        <f>O149*(G149/F149-(1+Overview!$F$35/'='!F149)/(Overview!$F$37*Overview!$F$33))/('='!G149+Overview!$F$36)</f>
        <v>4.5504034174174514E-2</v>
      </c>
      <c r="R149" s="128">
        <f>(O149/F149-Q149)*G149*Overview!$F$29*'='!F149^3</f>
        <v>3.6601161989226481</v>
      </c>
      <c r="S149" s="57">
        <f t="shared" si="12"/>
        <v>3.5619656564707794E-17</v>
      </c>
      <c r="T149" s="58">
        <f t="shared" si="13"/>
        <v>4.6077148738291225E-3</v>
      </c>
      <c r="U149" s="58">
        <f>IF(I149&lt;Overview!$F$18,(1-Overview!$F$9)*'='!R149-'='!I149*'='!P149,0)</f>
        <v>0.3001284367013981</v>
      </c>
      <c r="V149" s="54">
        <f>IF(I149&gt;=Overview!$F$18,(1-Overview!$F$9)*'='!R149-Overview!$F$18*'='!P149,0)</f>
        <v>0</v>
      </c>
      <c r="W149" s="2"/>
      <c r="X149" s="60">
        <f>F149^3*(1+G149*Overview!$F$38)</f>
        <v>3.445160574208498E-2</v>
      </c>
      <c r="Y149" s="61">
        <f>F149^3*Overview!$F$42*(1+Overview!$F$38*G149)+J149*Overview!$F$39/Overview!$F$40</f>
        <v>3.1006445167876479E-3</v>
      </c>
      <c r="AD149" s="2"/>
    </row>
    <row r="150" spans="1:30">
      <c r="A150" s="34">
        <v>147</v>
      </c>
      <c r="B150">
        <v>0.77</v>
      </c>
      <c r="C150" s="85">
        <v>18.739999999999998</v>
      </c>
      <c r="D150" s="125">
        <f>B150/(B150+Overview!$F$22)</f>
        <v>0.52380952380952384</v>
      </c>
      <c r="E150" s="118">
        <f>EXP(Overview!$F$21/Overview!$F$5-Overview!$F$21/('='!C150+273.15))</f>
        <v>0.94169028070695959</v>
      </c>
      <c r="F150" s="77">
        <f t="shared" si="14"/>
        <v>0.30838615721098334</v>
      </c>
      <c r="G150" s="115">
        <f t="shared" si="15"/>
        <v>0.52380952380952372</v>
      </c>
      <c r="H150" s="112">
        <f>F150/Overview!$F$19</f>
        <v>0.45531693077068258</v>
      </c>
      <c r="I150" s="149">
        <f t="shared" si="16"/>
        <v>6.633511482317326</v>
      </c>
      <c r="J150" s="80">
        <f>IF((A150-Overview!$F$43)/365=ROUND((A150-Overview!$F$43)/365,0),J149*0.05,J149+V149)</f>
        <v>0</v>
      </c>
      <c r="K150" s="70">
        <f>IF(I150&lt;Overview!$F$16,1,'='!F150/Overview!$F$26)</f>
        <v>13.350050095713565</v>
      </c>
      <c r="L150" s="71">
        <f>IF(I150&lt;Overview!$F$17,'='!F150/Overview!$F$26,Overview!$F$33)</f>
        <v>9.1428571428571423</v>
      </c>
      <c r="M150" s="72">
        <f t="shared" si="17"/>
        <v>9.1428571428571423</v>
      </c>
      <c r="N150" s="81">
        <f>MIN(1,Overview!$F$44*E150*(F150-Overview!$F$25)^2+0.2)</f>
        <v>1</v>
      </c>
      <c r="O150" s="48">
        <f>M150*E150*Overview!$F$8</f>
        <v>9.746225350951114E-2</v>
      </c>
      <c r="P150" s="48">
        <f>E150*Overview!$F$6</f>
        <v>1.8494797113084687E-3</v>
      </c>
      <c r="Q150" s="122">
        <f>O150*(G150/F150-(1+Overview!$F$35/'='!F150)/(Overview!$F$37*Overview!$F$33))/('='!G150+Overview!$F$36)</f>
        <v>4.4756742443354813E-2</v>
      </c>
      <c r="R150" s="128">
        <f>(O150/F150-Q150)*G150*Overview!$F$29*'='!F150^3</f>
        <v>3.7729290071106436</v>
      </c>
      <c r="S150" s="57">
        <f t="shared" si="12"/>
        <v>3.5087449727545511E-17</v>
      </c>
      <c r="T150" s="58">
        <f t="shared" si="13"/>
        <v>4.6007866037959698E-3</v>
      </c>
      <c r="U150" s="58">
        <f>IF(I150&lt;Overview!$F$18,(1-Overview!$F$9)*'='!R150-'='!I150*'='!P150,0)</f>
        <v>0.30918500650454939</v>
      </c>
      <c r="V150" s="54">
        <f>IF(I150&gt;=Overview!$F$18,(1-Overview!$F$9)*'='!R150-Overview!$F$18*'='!P150,0)</f>
        <v>0</v>
      </c>
      <c r="W150" s="2"/>
      <c r="X150" s="60">
        <f>F150^3*(1+G150*Overview!$F$38)</f>
        <v>3.6043191707257338E-2</v>
      </c>
      <c r="Y150" s="61">
        <f>F150^3*Overview!$F$42*(1+Overview!$F$38*G150)+J150*Overview!$F$39/Overview!$F$40</f>
        <v>3.2438872536531605E-3</v>
      </c>
      <c r="AD150" s="2"/>
    </row>
    <row r="151" spans="1:30">
      <c r="A151" s="34">
        <v>148</v>
      </c>
      <c r="B151">
        <v>0.77</v>
      </c>
      <c r="C151" s="85">
        <v>18.739999999999998</v>
      </c>
      <c r="D151" s="125">
        <f>B151/(B151+Overview!$F$22)</f>
        <v>0.52380952380952384</v>
      </c>
      <c r="E151" s="118">
        <f>EXP(Overview!$F$21/Overview!$F$5-Overview!$F$21/('='!C151+273.15))</f>
        <v>0.94169028070695959</v>
      </c>
      <c r="F151" s="77">
        <f t="shared" si="14"/>
        <v>0.31298694381477932</v>
      </c>
      <c r="G151" s="115">
        <f t="shared" si="15"/>
        <v>0.52380952380952372</v>
      </c>
      <c r="H151" s="112">
        <f>F151/Overview!$F$19</f>
        <v>0.46210976497088335</v>
      </c>
      <c r="I151" s="149">
        <f t="shared" si="16"/>
        <v>6.9426964888218752</v>
      </c>
      <c r="J151" s="80">
        <f>IF((A151-Overview!$F$43)/365=ROUND((A151-Overview!$F$43)/365,0),J150*0.05,J150+V150)</f>
        <v>0</v>
      </c>
      <c r="K151" s="70">
        <f>IF(I151&lt;Overview!$F$16,1,'='!F151/Overview!$F$26)</f>
        <v>13.549218346960144</v>
      </c>
      <c r="L151" s="71">
        <f>IF(I151&lt;Overview!$F$17,'='!F151/Overview!$F$26,Overview!$F$33)</f>
        <v>9.1428571428571423</v>
      </c>
      <c r="M151" s="72">
        <f t="shared" si="17"/>
        <v>9.1428571428571423</v>
      </c>
      <c r="N151" s="81">
        <f>MIN(1,Overview!$F$44*E151*(F151-Overview!$F$25)^2+0.2)</f>
        <v>1</v>
      </c>
      <c r="O151" s="48">
        <f>M151*E151*Overview!$F$8</f>
        <v>9.746225350951114E-2</v>
      </c>
      <c r="P151" s="48">
        <f>E151*Overview!$F$6</f>
        <v>1.8494797113084687E-3</v>
      </c>
      <c r="Q151" s="122">
        <f>O151*(G151/F151-(1+Overview!$F$35/'='!F151)/(Overview!$F$37*Overview!$F$33))/('='!G151+Overview!$F$36)</f>
        <v>4.4032527637896036E-2</v>
      </c>
      <c r="R151" s="128">
        <f>(O151/F151-Q151)*G151*Overview!$F$29*'='!F151^3</f>
        <v>3.8873088586592823</v>
      </c>
      <c r="S151" s="57">
        <f t="shared" si="12"/>
        <v>3.4571677833995252E-17</v>
      </c>
      <c r="T151" s="58">
        <f t="shared" si="13"/>
        <v>4.5938687512749616E-3</v>
      </c>
      <c r="U151" s="58">
        <f>IF(I151&lt;Overview!$F$18,(1-Overview!$F$9)*'='!R151-'='!I151*'='!P151,0)</f>
        <v>0.31835833845992245</v>
      </c>
      <c r="V151" s="54">
        <f>IF(I151&gt;=Overview!$F$18,(1-Overview!$F$9)*'='!R151-Overview!$F$18*'='!P151,0)</f>
        <v>0</v>
      </c>
      <c r="W151" s="2"/>
      <c r="X151" s="60">
        <f>F151^3*(1+G151*Overview!$F$38)</f>
        <v>3.7680554070985001E-2</v>
      </c>
      <c r="Y151" s="61">
        <f>F151^3*Overview!$F$42*(1+Overview!$F$38*G151)+J151*Overview!$F$39/Overview!$F$40</f>
        <v>3.3912498663886503E-3</v>
      </c>
      <c r="AD151" s="2"/>
    </row>
    <row r="152" spans="1:30">
      <c r="A152" s="34">
        <v>149</v>
      </c>
      <c r="B152">
        <v>0.77</v>
      </c>
      <c r="C152" s="85">
        <v>18.739999999999998</v>
      </c>
      <c r="D152" s="125">
        <f>B152/(B152+Overview!$F$22)</f>
        <v>0.52380952380952384</v>
      </c>
      <c r="E152" s="118">
        <f>EXP(Overview!$F$21/Overview!$F$5-Overview!$F$21/('='!C152+273.15))</f>
        <v>0.94169028070695959</v>
      </c>
      <c r="F152" s="77">
        <f t="shared" si="14"/>
        <v>0.3175808125660543</v>
      </c>
      <c r="G152" s="115">
        <f t="shared" si="15"/>
        <v>0.52380952380952372</v>
      </c>
      <c r="H152" s="112">
        <f>F152/Overview!$F$19</f>
        <v>0.46889238530349076</v>
      </c>
      <c r="I152" s="149">
        <f t="shared" si="16"/>
        <v>7.2610548272817974</v>
      </c>
      <c r="J152" s="80">
        <f>IF((A152-Overview!$F$43)/365=ROUND((A152-Overview!$F$43)/365,0),J151*0.05,J151+V151)</f>
        <v>0</v>
      </c>
      <c r="K152" s="70">
        <f>IF(I152&lt;Overview!$F$16,1,'='!F152/Overview!$F$26)</f>
        <v>13.748087124071615</v>
      </c>
      <c r="L152" s="71">
        <f>IF(I152&lt;Overview!$F$17,'='!F152/Overview!$F$26,Overview!$F$33)</f>
        <v>9.1428571428571423</v>
      </c>
      <c r="M152" s="72">
        <f t="shared" si="17"/>
        <v>9.1428571428571423</v>
      </c>
      <c r="N152" s="81">
        <f>MIN(1,Overview!$F$44*E152*(F152-Overview!$F$25)^2+0.2)</f>
        <v>1</v>
      </c>
      <c r="O152" s="48">
        <f>M152*E152*Overview!$F$8</f>
        <v>9.746225350951114E-2</v>
      </c>
      <c r="P152" s="48">
        <f>E152*Overview!$F$6</f>
        <v>1.8494797113084687E-3</v>
      </c>
      <c r="Q152" s="122">
        <f>O152*(G152/F152-(1+Overview!$F$35/'='!F152)/(Overview!$F$37*Overview!$F$33))/('='!G152+Overview!$F$36)</f>
        <v>4.3330337845722565E-2</v>
      </c>
      <c r="R152" s="128">
        <f>(O152/F152-Q152)*G152*Overview!$F$29*'='!F152^3</f>
        <v>4.0032494257457101</v>
      </c>
      <c r="S152" s="57">
        <f t="shared" si="12"/>
        <v>3.4071591732453132E-17</v>
      </c>
      <c r="T152" s="58">
        <f t="shared" si="13"/>
        <v>4.5869613006020759E-3</v>
      </c>
      <c r="U152" s="58">
        <f>IF(I152&lt;Overview!$F$18,(1-Overview!$F$9)*'='!R152-'='!I152*'='!P152,0)</f>
        <v>0.32764767748777857</v>
      </c>
      <c r="V152" s="54">
        <f>IF(I152&gt;=Overview!$F$18,(1-Overview!$F$9)*'='!R152-Overview!$F$18*'='!P152,0)</f>
        <v>0</v>
      </c>
      <c r="W152" s="2"/>
      <c r="X152" s="60">
        <f>F152^3*(1+G152*Overview!$F$38)</f>
        <v>3.9364195737653353E-2</v>
      </c>
      <c r="Y152" s="61">
        <f>F152^3*Overview!$F$42*(1+Overview!$F$38*G152)+J152*Overview!$F$39/Overview!$F$40</f>
        <v>3.5427776163888015E-3</v>
      </c>
      <c r="AD152" s="2"/>
    </row>
    <row r="153" spans="1:30">
      <c r="A153" s="34">
        <v>150</v>
      </c>
      <c r="B153">
        <v>0.77</v>
      </c>
      <c r="C153" s="85">
        <v>18.739999999999998</v>
      </c>
      <c r="D153" s="125">
        <f>B153/(B153+Overview!$F$22)</f>
        <v>0.52380952380952384</v>
      </c>
      <c r="E153" s="118">
        <f>EXP(Overview!$F$21/Overview!$F$5-Overview!$F$21/('='!C153+273.15))</f>
        <v>0.94169028070695959</v>
      </c>
      <c r="F153" s="77">
        <f t="shared" si="14"/>
        <v>0.3221677738666564</v>
      </c>
      <c r="G153" s="115">
        <f t="shared" si="15"/>
        <v>0.52380952380952372</v>
      </c>
      <c r="H153" s="112">
        <f>F153/Overview!$F$19</f>
        <v>0.47566480712631981</v>
      </c>
      <c r="I153" s="149">
        <f t="shared" si="16"/>
        <v>7.588702504769576</v>
      </c>
      <c r="J153" s="80">
        <f>IF((A153-Overview!$F$43)/365=ROUND((A153-Overview!$F$43)/365,0),J152*0.05,J152+V152)</f>
        <v>0</v>
      </c>
      <c r="K153" s="70">
        <f>IF(I153&lt;Overview!$F$16,1,'='!F153/Overview!$F$26)</f>
        <v>13.946656877344434</v>
      </c>
      <c r="L153" s="71">
        <f>IF(I153&lt;Overview!$F$17,'='!F153/Overview!$F$26,Overview!$F$33)</f>
        <v>9.1428571428571423</v>
      </c>
      <c r="M153" s="72">
        <f t="shared" si="17"/>
        <v>9.1428571428571423</v>
      </c>
      <c r="N153" s="81">
        <f>MIN(1,Overview!$F$44*E153*(F153-Overview!$F$25)^2+0.2)</f>
        <v>1</v>
      </c>
      <c r="O153" s="48">
        <f>M153*E153*Overview!$F$8</f>
        <v>9.746225350951114E-2</v>
      </c>
      <c r="P153" s="48">
        <f>E153*Overview!$F$6</f>
        <v>1.8494797113084687E-3</v>
      </c>
      <c r="Q153" s="122">
        <f>O153*(G153/F153-(1+Overview!$F$35/'='!F153)/(Overview!$F$37*Overview!$F$33))/('='!G153+Overview!$F$36)</f>
        <v>4.2649184130059949E-2</v>
      </c>
      <c r="R153" s="128">
        <f>(O153/F153-Q153)*G153*Overview!$F$29*'='!F153^3</f>
        <v>4.1207443963792434</v>
      </c>
      <c r="S153" s="57">
        <f t="shared" si="12"/>
        <v>3.3586487121116799E-17</v>
      </c>
      <c r="T153" s="58">
        <f t="shared" si="13"/>
        <v>4.5800642361368479E-3</v>
      </c>
      <c r="U153" s="58">
        <f>IF(I153&lt;Overview!$F$18,(1-Overview!$F$9)*'='!R153-'='!I153*'='!P153,0)</f>
        <v>0.33705227125378467</v>
      </c>
      <c r="V153" s="54">
        <f>IF(I153&gt;=Overview!$F$18,(1-Overview!$F$9)*'='!R153-Overview!$F$18*'='!P153,0)</f>
        <v>0</v>
      </c>
      <c r="W153" s="2"/>
      <c r="X153" s="60">
        <f>F153^3*(1+G153*Overview!$F$38)</f>
        <v>4.1094613910304147E-2</v>
      </c>
      <c r="Y153" s="61">
        <f>F153^3*Overview!$F$42*(1+Overview!$F$38*G153)+J153*Overview!$F$39/Overview!$F$40</f>
        <v>3.6985152519273734E-3</v>
      </c>
      <c r="AD153" s="2"/>
    </row>
    <row r="154" spans="1:30">
      <c r="A154" s="34">
        <v>151</v>
      </c>
      <c r="B154">
        <v>0.77</v>
      </c>
      <c r="C154" s="85">
        <v>18.739999999999998</v>
      </c>
      <c r="D154" s="125">
        <f>B154/(B154+Overview!$F$22)</f>
        <v>0.52380952380952384</v>
      </c>
      <c r="E154" s="118">
        <f>EXP(Overview!$F$21/Overview!$F$5-Overview!$F$21/('='!C154+273.15))</f>
        <v>0.94169028070695959</v>
      </c>
      <c r="F154" s="77">
        <f t="shared" si="14"/>
        <v>0.32674783810279323</v>
      </c>
      <c r="G154" s="115">
        <f t="shared" si="15"/>
        <v>0.52380952380952372</v>
      </c>
      <c r="H154" s="112">
        <f>F154/Overview!$F$19</f>
        <v>0.48242704577409307</v>
      </c>
      <c r="I154" s="149">
        <f t="shared" si="16"/>
        <v>7.9257547760233606</v>
      </c>
      <c r="J154" s="80">
        <f>IF((A154-Overview!$F$43)/365=ROUND((A154-Overview!$F$43)/365,0),J153*0.05,J153+V153)</f>
        <v>0</v>
      </c>
      <c r="K154" s="70">
        <f>IF(I154&lt;Overview!$F$16,1,'='!F154/Overview!$F$26)</f>
        <v>14.144928056397976</v>
      </c>
      <c r="L154" s="71">
        <f>IF(I154&lt;Overview!$F$17,'='!F154/Overview!$F$26,Overview!$F$33)</f>
        <v>9.1428571428571423</v>
      </c>
      <c r="M154" s="72">
        <f t="shared" si="17"/>
        <v>9.1428571428571423</v>
      </c>
      <c r="N154" s="81">
        <f>MIN(1,Overview!$F$44*E154*(F154-Overview!$F$25)^2+0.2)</f>
        <v>1</v>
      </c>
      <c r="O154" s="48">
        <f>M154*E154*Overview!$F$8</f>
        <v>9.746225350951114E-2</v>
      </c>
      <c r="P154" s="48">
        <f>E154*Overview!$F$6</f>
        <v>1.8494797113084687E-3</v>
      </c>
      <c r="Q154" s="122">
        <f>O154*(G154/F154-(1+Overview!$F$35/'='!F154)/(Overview!$F$37*Overview!$F$33))/('='!G154+Overview!$F$36)</f>
        <v>4.1988135886214757E-2</v>
      </c>
      <c r="R154" s="128">
        <f>(O154/F154-Q154)*G154*Overview!$F$29*'='!F154^3</f>
        <v>4.239787474383883</v>
      </c>
      <c r="S154" s="57">
        <f t="shared" si="12"/>
        <v>3.3115701241173183E-17</v>
      </c>
      <c r="T154" s="58">
        <f t="shared" si="13"/>
        <v>4.5731775422623274E-3</v>
      </c>
      <c r="U154" s="58">
        <f>IF(I154&lt;Overview!$F$18,(1-Overview!$F$9)*'='!R154-'='!I154*'='!P154,0)</f>
        <v>0.34657137016244566</v>
      </c>
      <c r="V154" s="54">
        <f>IF(I154&gt;=Overview!$F$18,(1-Overview!$F$9)*'='!R154-Overview!$F$18*'='!P154,0)</f>
        <v>0</v>
      </c>
      <c r="W154" s="2"/>
      <c r="X154" s="60">
        <f>F154^3*(1+G154*Overview!$F$38)</f>
        <v>4.2872300128603547E-2</v>
      </c>
      <c r="Y154" s="61">
        <f>F154^3*Overview!$F$42*(1+Overview!$F$38*G154)+J154*Overview!$F$39/Overview!$F$40</f>
        <v>3.8585070115743189E-3</v>
      </c>
      <c r="AD154" s="2"/>
    </row>
    <row r="155" spans="1:30">
      <c r="A155" s="34">
        <v>152</v>
      </c>
      <c r="B155">
        <v>0.77</v>
      </c>
      <c r="C155" s="85">
        <v>18.739999999999998</v>
      </c>
      <c r="D155" s="125">
        <f>B155/(B155+Overview!$F$22)</f>
        <v>0.52380952380952384</v>
      </c>
      <c r="E155" s="118">
        <f>EXP(Overview!$F$21/Overview!$F$5-Overview!$F$21/('='!C155+273.15))</f>
        <v>0.94169028070695959</v>
      </c>
      <c r="F155" s="77">
        <f t="shared" si="14"/>
        <v>0.33132101564505556</v>
      </c>
      <c r="G155" s="115">
        <f t="shared" si="15"/>
        <v>0.52380952380952372</v>
      </c>
      <c r="H155" s="112">
        <f>F155/Overview!$F$19</f>
        <v>0.48917911655847562</v>
      </c>
      <c r="I155" s="149">
        <f t="shared" si="16"/>
        <v>8.2723261461858062</v>
      </c>
      <c r="J155" s="80">
        <f>IF((A155-Overview!$F$43)/365=ROUND((A155-Overview!$F$43)/365,0),J154*0.05,J154+V154)</f>
        <v>0</v>
      </c>
      <c r="K155" s="70">
        <f>IF(I155&lt;Overview!$F$16,1,'='!F155/Overview!$F$26)</f>
        <v>14.342901110175566</v>
      </c>
      <c r="L155" s="71">
        <f>IF(I155&lt;Overview!$F$17,'='!F155/Overview!$F$26,Overview!$F$33)</f>
        <v>9.1428571428571423</v>
      </c>
      <c r="M155" s="72">
        <f t="shared" si="17"/>
        <v>9.1428571428571423</v>
      </c>
      <c r="N155" s="81">
        <f>MIN(1,Overview!$F$44*E155*(F155-Overview!$F$25)^2+0.2)</f>
        <v>1</v>
      </c>
      <c r="O155" s="48">
        <f>M155*E155*Overview!$F$8</f>
        <v>9.746225350951114E-2</v>
      </c>
      <c r="P155" s="48">
        <f>E155*Overview!$F$6</f>
        <v>1.8494797113084687E-3</v>
      </c>
      <c r="Q155" s="122">
        <f>O155*(G155/F155-(1+Overview!$F$35/'='!F155)/(Overview!$F$37*Overview!$F$33))/('='!G155+Overview!$F$36)</f>
        <v>4.1346316603202676E-2</v>
      </c>
      <c r="R155" s="128">
        <f>(O155/F155-Q155)*G155*Overview!$F$29*'='!F155^3</f>
        <v>4.3603723793807196</v>
      </c>
      <c r="S155" s="57">
        <f t="shared" si="12"/>
        <v>3.2658609858311301E-17</v>
      </c>
      <c r="T155" s="58">
        <f t="shared" si="13"/>
        <v>4.566301203385045E-3</v>
      </c>
      <c r="U155" s="58">
        <f>IF(I155&lt;Overview!$F$18,(1-Overview!$F$9)*'='!R155-'='!I155*'='!P155,0)</f>
        <v>0.35620422735054036</v>
      </c>
      <c r="V155" s="54">
        <f>IF(I155&gt;=Overview!$F$18,(1-Overview!$F$9)*'='!R155-Overview!$F$18*'='!P155,0)</f>
        <v>0</v>
      </c>
      <c r="W155" s="2"/>
      <c r="X155" s="60">
        <f>F155^3*(1+G155*Overview!$F$38)</f>
        <v>4.469774030659928E-2</v>
      </c>
      <c r="Y155" s="61">
        <f>F155^3*Overview!$F$42*(1+Overview!$F$38*G155)+J155*Overview!$F$39/Overview!$F$40</f>
        <v>4.0227966275939346E-3</v>
      </c>
      <c r="AD155" s="2"/>
    </row>
    <row r="156" spans="1:30">
      <c r="A156" s="34">
        <v>153</v>
      </c>
      <c r="B156">
        <v>0.77</v>
      </c>
      <c r="C156" s="85">
        <v>18.739999999999998</v>
      </c>
      <c r="D156" s="125">
        <f>B156/(B156+Overview!$F$22)</f>
        <v>0.52380952380952384</v>
      </c>
      <c r="E156" s="118">
        <f>EXP(Overview!$F$21/Overview!$F$5-Overview!$F$21/('='!C156+273.15))</f>
        <v>0.94169028070695959</v>
      </c>
      <c r="F156" s="77">
        <f t="shared" si="14"/>
        <v>0.33588731684844059</v>
      </c>
      <c r="G156" s="115">
        <f t="shared" si="15"/>
        <v>0.52380952380952372</v>
      </c>
      <c r="H156" s="112">
        <f>F156/Overview!$F$19</f>
        <v>0.4959210347681095</v>
      </c>
      <c r="I156" s="149">
        <f t="shared" si="16"/>
        <v>8.6285303735363463</v>
      </c>
      <c r="J156" s="80">
        <f>IF((A156-Overview!$F$43)/365=ROUND((A156-Overview!$F$43)/365,0),J155*0.05,J155+V155)</f>
        <v>0</v>
      </c>
      <c r="K156" s="70">
        <f>IF(I156&lt;Overview!$F$16,1,'='!F156/Overview!$F$26)</f>
        <v>14.540576486945481</v>
      </c>
      <c r="L156" s="71">
        <f>IF(I156&lt;Overview!$F$17,'='!F156/Overview!$F$26,Overview!$F$33)</f>
        <v>9.1428571428571423</v>
      </c>
      <c r="M156" s="72">
        <f t="shared" si="17"/>
        <v>9.1428571428571423</v>
      </c>
      <c r="N156" s="81">
        <f>MIN(1,Overview!$F$44*E156*(F156-Overview!$F$25)^2+0.2)</f>
        <v>1</v>
      </c>
      <c r="O156" s="48">
        <f>M156*E156*Overview!$F$8</f>
        <v>9.746225350951114E-2</v>
      </c>
      <c r="P156" s="48">
        <f>E156*Overview!$F$6</f>
        <v>1.8494797113084687E-3</v>
      </c>
      <c r="Q156" s="122">
        <f>O156*(G156/F156-(1+Overview!$F$35/'='!F156)/(Overview!$F$37*Overview!$F$33))/('='!G156+Overview!$F$36)</f>
        <v>4.0722899989632189E-2</v>
      </c>
      <c r="R156" s="128">
        <f>(O156/F156-Q156)*G156*Overview!$F$29*'='!F156^3</f>
        <v>4.482492846770227</v>
      </c>
      <c r="S156" s="57">
        <f t="shared" si="12"/>
        <v>3.2214624503650884E-17</v>
      </c>
      <c r="T156" s="58">
        <f t="shared" si="13"/>
        <v>4.5594352039349815E-3</v>
      </c>
      <c r="U156" s="58">
        <f>IF(I156&lt;Overview!$F$18,(1-Overview!$F$9)*'='!R156-'='!I156*'='!P156,0)</f>
        <v>0.36595009868055922</v>
      </c>
      <c r="V156" s="54">
        <f>IF(I156&gt;=Overview!$F$18,(1-Overview!$F$9)*'='!R156-Overview!$F$18*'='!P156,0)</f>
        <v>0</v>
      </c>
      <c r="W156" s="2"/>
      <c r="X156" s="60">
        <f>F156^3*(1+G156*Overview!$F$38)</f>
        <v>4.6571414770267897E-2</v>
      </c>
      <c r="Y156" s="61">
        <f>F156^3*Overview!$F$42*(1+Overview!$F$38*G156)+J156*Overview!$F$39/Overview!$F$40</f>
        <v>4.1914273293241107E-3</v>
      </c>
      <c r="AD156" s="2"/>
    </row>
    <row r="157" spans="1:30">
      <c r="A157" s="34">
        <v>154</v>
      </c>
      <c r="B157">
        <v>0.77</v>
      </c>
      <c r="C157" s="85">
        <v>18.739999999999998</v>
      </c>
      <c r="D157" s="125">
        <f>B157/(B157+Overview!$F$22)</f>
        <v>0.52380952380952384</v>
      </c>
      <c r="E157" s="118">
        <f>EXP(Overview!$F$21/Overview!$F$5-Overview!$F$21/('='!C157+273.15))</f>
        <v>0.94169028070695959</v>
      </c>
      <c r="F157" s="77">
        <f t="shared" si="14"/>
        <v>0.34044675205237557</v>
      </c>
      <c r="G157" s="115">
        <f t="shared" si="15"/>
        <v>0.52380952380952372</v>
      </c>
      <c r="H157" s="112">
        <f>F157/Overview!$F$19</f>
        <v>0.50265281566864839</v>
      </c>
      <c r="I157" s="149">
        <f t="shared" si="16"/>
        <v>8.9944804722169049</v>
      </c>
      <c r="J157" s="80">
        <f>IF((A157-Overview!$F$43)/365=ROUND((A157-Overview!$F$43)/365,0),J156*0.05,J156+V156)</f>
        <v>0</v>
      </c>
      <c r="K157" s="70">
        <f>IF(I157&lt;Overview!$F$16,1,'='!F157/Overview!$F$26)</f>
        <v>14.737954634301973</v>
      </c>
      <c r="L157" s="71">
        <f>IF(I157&lt;Overview!$F$17,'='!F157/Overview!$F$26,Overview!$F$33)</f>
        <v>9.1428571428571423</v>
      </c>
      <c r="M157" s="72">
        <f t="shared" si="17"/>
        <v>9.1428571428571423</v>
      </c>
      <c r="N157" s="81">
        <f>MIN(1,Overview!$F$44*E157*(F157-Overview!$F$25)^2+0.2)</f>
        <v>1</v>
      </c>
      <c r="O157" s="48">
        <f>M157*E157*Overview!$F$8</f>
        <v>9.746225350951114E-2</v>
      </c>
      <c r="P157" s="48">
        <f>E157*Overview!$F$6</f>
        <v>1.8494797113084687E-3</v>
      </c>
      <c r="Q157" s="122">
        <f>O157*(G157/F157-(1+Overview!$F$35/'='!F157)/(Overview!$F$37*Overview!$F$33))/('='!G157+Overview!$F$36)</f>
        <v>4.0117106427836988E-2</v>
      </c>
      <c r="R157" s="128">
        <f>(O157/F157-Q157)*G157*Overview!$F$29*'='!F157^3</f>
        <v>4.6061426277144593</v>
      </c>
      <c r="S157" s="57">
        <f t="shared" si="12"/>
        <v>3.1783189948443571E-17</v>
      </c>
      <c r="T157" s="58">
        <f t="shared" si="13"/>
        <v>4.5525795283655269E-3</v>
      </c>
      <c r="U157" s="58">
        <f>IF(I157&lt;Overview!$F$18,(1-Overview!$F$9)*'='!R157-'='!I157*'='!P157,0)</f>
        <v>0.37580824273414676</v>
      </c>
      <c r="V157" s="54">
        <f>IF(I157&gt;=Overview!$F$18,(1-Overview!$F$9)*'='!R157-Overview!$F$18*'='!P157,0)</f>
        <v>0</v>
      </c>
      <c r="W157" s="2"/>
      <c r="X157" s="60">
        <f>F157^3*(1+G157*Overview!$F$38)</f>
        <v>4.849379829485341E-2</v>
      </c>
      <c r="Y157" s="61">
        <f>F157^3*Overview!$F$42*(1+Overview!$F$38*G157)+J157*Overview!$F$39/Overview!$F$40</f>
        <v>4.364441846536807E-3</v>
      </c>
      <c r="AD157" s="2"/>
    </row>
    <row r="158" spans="1:30">
      <c r="A158" s="34">
        <v>155</v>
      </c>
      <c r="B158">
        <v>0.77</v>
      </c>
      <c r="C158" s="85">
        <v>18.739999999999998</v>
      </c>
      <c r="D158" s="125">
        <f>B158/(B158+Overview!$F$22)</f>
        <v>0.52380952380952384</v>
      </c>
      <c r="E158" s="118">
        <f>EXP(Overview!$F$21/Overview!$F$5-Overview!$F$21/('='!C158+273.15))</f>
        <v>0.94169028070695959</v>
      </c>
      <c r="F158" s="77">
        <f t="shared" si="14"/>
        <v>0.34499933158074109</v>
      </c>
      <c r="G158" s="115">
        <f t="shared" si="15"/>
        <v>0.52380952380952372</v>
      </c>
      <c r="H158" s="112">
        <f>F158/Overview!$F$19</f>
        <v>0.50937447450279205</v>
      </c>
      <c r="I158" s="149">
        <f t="shared" si="16"/>
        <v>9.3702887149510516</v>
      </c>
      <c r="J158" s="80">
        <f>IF((A158-Overview!$F$43)/365=ROUND((A158-Overview!$F$43)/365,0),J157*0.05,J157+V157)</f>
        <v>0</v>
      </c>
      <c r="K158" s="70">
        <f>IF(I158&lt;Overview!$F$16,1,'='!F158/Overview!$F$26)</f>
        <v>14.935035999166281</v>
      </c>
      <c r="L158" s="71">
        <f>IF(I158&lt;Overview!$F$17,'='!F158/Overview!$F$26,Overview!$F$33)</f>
        <v>9.1428571428571423</v>
      </c>
      <c r="M158" s="72">
        <f t="shared" si="17"/>
        <v>9.1428571428571423</v>
      </c>
      <c r="N158" s="81">
        <f>MIN(1,Overview!$F$44*E158*(F158-Overview!$F$25)^2+0.2)</f>
        <v>1</v>
      </c>
      <c r="O158" s="48">
        <f>M158*E158*Overview!$F$8</f>
        <v>9.746225350951114E-2</v>
      </c>
      <c r="P158" s="48">
        <f>E158*Overview!$F$6</f>
        <v>1.8494797113084687E-3</v>
      </c>
      <c r="Q158" s="122">
        <f>O158*(G158/F158-(1+Overview!$F$35/'='!F158)/(Overview!$F$37*Overview!$F$33))/('='!G158+Overview!$F$36)</f>
        <v>3.9528199724261776E-2</v>
      </c>
      <c r="R158" s="128">
        <f>(O158/F158-Q158)*G158*Overview!$F$29*'='!F158^3</f>
        <v>4.7313154891191438</v>
      </c>
      <c r="S158" s="57">
        <f t="shared" si="12"/>
        <v>3.1363781889759917E-17</v>
      </c>
      <c r="T158" s="58">
        <f t="shared" si="13"/>
        <v>4.5457341611534492E-3</v>
      </c>
      <c r="U158" s="58">
        <f>IF(I158&lt;Overview!$F$18,(1-Overview!$F$9)*'='!R158-'='!I158*'='!P158,0)</f>
        <v>0.38577792080554663</v>
      </c>
      <c r="V158" s="54">
        <f>IF(I158&gt;=Overview!$F$18,(1-Overview!$F$9)*'='!R158-Overview!$F$18*'='!P158,0)</f>
        <v>0</v>
      </c>
      <c r="W158" s="2"/>
      <c r="X158" s="60">
        <f>F158^3*(1+G158*Overview!$F$38)</f>
        <v>5.0465360141998171E-2</v>
      </c>
      <c r="Y158" s="61">
        <f>F158^3*Overview!$F$42*(1+Overview!$F$38*G158)+J158*Overview!$F$39/Overview!$F$40</f>
        <v>4.5418824127798352E-3</v>
      </c>
      <c r="AD158" s="2"/>
    </row>
    <row r="159" spans="1:30">
      <c r="A159" s="34">
        <v>156</v>
      </c>
      <c r="B159">
        <v>0.77</v>
      </c>
      <c r="C159" s="85">
        <v>18.739999999999998</v>
      </c>
      <c r="D159" s="125">
        <f>B159/(B159+Overview!$F$22)</f>
        <v>0.52380952380952384</v>
      </c>
      <c r="E159" s="118">
        <f>EXP(Overview!$F$21/Overview!$F$5-Overview!$F$21/('='!C159+273.15))</f>
        <v>0.94169028070695959</v>
      </c>
      <c r="F159" s="77">
        <f t="shared" si="14"/>
        <v>0.34954506574189453</v>
      </c>
      <c r="G159" s="115">
        <f t="shared" si="15"/>
        <v>0.52380952380952372</v>
      </c>
      <c r="H159" s="112">
        <f>F159/Overview!$F$19</f>
        <v>0.5160860264903212</v>
      </c>
      <c r="I159" s="149">
        <f t="shared" si="16"/>
        <v>9.7560666357565982</v>
      </c>
      <c r="J159" s="80">
        <f>IF((A159-Overview!$F$43)/365=ROUND((A159-Overview!$F$43)/365,0),J158*0.05,J158+V158)</f>
        <v>0</v>
      </c>
      <c r="K159" s="70">
        <f>IF(I159&lt;Overview!$F$16,1,'='!F159/Overview!$F$26)</f>
        <v>15.131821027787643</v>
      </c>
      <c r="L159" s="71">
        <f>IF(I159&lt;Overview!$F$17,'='!F159/Overview!$F$26,Overview!$F$33)</f>
        <v>9.1428571428571423</v>
      </c>
      <c r="M159" s="72">
        <f t="shared" si="17"/>
        <v>9.1428571428571423</v>
      </c>
      <c r="N159" s="81">
        <f>MIN(1,Overview!$F$44*E159*(F159-Overview!$F$25)^2+0.2)</f>
        <v>1</v>
      </c>
      <c r="O159" s="48">
        <f>M159*E159*Overview!$F$8</f>
        <v>9.746225350951114E-2</v>
      </c>
      <c r="P159" s="48">
        <f>E159*Overview!$F$6</f>
        <v>1.8494797113084687E-3</v>
      </c>
      <c r="Q159" s="122">
        <f>O159*(G159/F159-(1+Overview!$F$35/'='!F159)/(Overview!$F$37*Overview!$F$33))/('='!G159+Overview!$F$36)</f>
        <v>3.895548412762085E-2</v>
      </c>
      <c r="R159" s="128">
        <f>(O159/F159-Q159)*G159*Overview!$F$29*'='!F159^3</f>
        <v>4.8580052136156562</v>
      </c>
      <c r="S159" s="57">
        <f t="shared" si="12"/>
        <v>3.0955904826879211E-17</v>
      </c>
      <c r="T159" s="58">
        <f t="shared" si="13"/>
        <v>4.5388990867988527E-3</v>
      </c>
      <c r="U159" s="58">
        <f>IF(I159&lt;Overview!$F$18,(1-Overview!$F$9)*'='!R159-'='!I159*'='!P159,0)</f>
        <v>0.39585839689504887</v>
      </c>
      <c r="V159" s="54">
        <f>IF(I159&gt;=Overview!$F$18,(1-Overview!$F$9)*'='!R159-Overview!$F$18*'='!P159,0)</f>
        <v>0</v>
      </c>
      <c r="W159" s="2"/>
      <c r="X159" s="60">
        <f>F159^3*(1+G159*Overview!$F$38)</f>
        <v>5.248656409666707E-2</v>
      </c>
      <c r="Y159" s="61">
        <f>F159^3*Overview!$F$42*(1+Overview!$F$38*G159)+J159*Overview!$F$39/Overview!$F$40</f>
        <v>4.7237907687000362E-3</v>
      </c>
      <c r="AD159" s="2"/>
    </row>
    <row r="160" spans="1:30">
      <c r="A160" s="34">
        <v>157</v>
      </c>
      <c r="B160">
        <v>0.77</v>
      </c>
      <c r="C160" s="85">
        <v>18.739999999999998</v>
      </c>
      <c r="D160" s="125">
        <f>B160/(B160+Overview!$F$22)</f>
        <v>0.52380952380952384</v>
      </c>
      <c r="E160" s="118">
        <f>EXP(Overview!$F$21/Overview!$F$5-Overview!$F$21/('='!C160+273.15))</f>
        <v>0.94169028070695959</v>
      </c>
      <c r="F160" s="77">
        <f t="shared" si="14"/>
        <v>0.35408396482869336</v>
      </c>
      <c r="G160" s="115">
        <f t="shared" si="15"/>
        <v>0.52380952380952372</v>
      </c>
      <c r="H160" s="112">
        <f>F160/Overview!$F$19</f>
        <v>0.52278748682813136</v>
      </c>
      <c r="I160" s="149">
        <f t="shared" si="16"/>
        <v>10.151925032651647</v>
      </c>
      <c r="J160" s="80">
        <f>IF((A160-Overview!$F$43)/365=ROUND((A160-Overview!$F$43)/365,0),J159*0.05,J159+V159)</f>
        <v>0</v>
      </c>
      <c r="K160" s="70">
        <f>IF(I160&lt;Overview!$F$16,1,'='!F160/Overview!$F$26)</f>
        <v>15.328310165744302</v>
      </c>
      <c r="L160" s="71">
        <f>IF(I160&lt;Overview!$F$17,'='!F160/Overview!$F$26,Overview!$F$33)</f>
        <v>9.1428571428571423</v>
      </c>
      <c r="M160" s="72">
        <f t="shared" si="17"/>
        <v>9.1428571428571423</v>
      </c>
      <c r="N160" s="81">
        <f>MIN(1,Overview!$F$44*E160*(F160-Overview!$F$25)^2+0.2)</f>
        <v>1</v>
      </c>
      <c r="O160" s="48">
        <f>M160*E160*Overview!$F$8</f>
        <v>9.746225350951114E-2</v>
      </c>
      <c r="P160" s="48">
        <f>E160*Overview!$F$6</f>
        <v>1.8494797113084687E-3</v>
      </c>
      <c r="Q160" s="122">
        <f>O160*(G160/F160-(1+Overview!$F$35/'='!F160)/(Overview!$F$37*Overview!$F$33))/('='!G160+Overview!$F$36)</f>
        <v>3.8398301589436135E-2</v>
      </c>
      <c r="R160" s="128">
        <f>(O160/F160-Q160)*G160*Overview!$F$29*'='!F160^3</f>
        <v>4.9862055995429158</v>
      </c>
      <c r="S160" s="57">
        <f t="shared" si="12"/>
        <v>3.055909011029714E-17</v>
      </c>
      <c r="T160" s="58">
        <f t="shared" si="13"/>
        <v>4.5320742898251548E-3</v>
      </c>
      <c r="U160" s="58">
        <f>IF(I160&lt;Overview!$F$18,(1-Overview!$F$9)*'='!R160-'='!I160*'='!P160,0)</f>
        <v>0.40604893770244288</v>
      </c>
      <c r="V160" s="54">
        <f>IF(I160&gt;=Overview!$F$18,(1-Overview!$F$9)*'='!R160-Overview!$F$18*'='!P160,0)</f>
        <v>0</v>
      </c>
      <c r="W160" s="2"/>
      <c r="X160" s="60">
        <f>F160^3*(1+G160*Overview!$F$38)</f>
        <v>5.4557868503866312E-2</v>
      </c>
      <c r="Y160" s="61">
        <f>F160^3*Overview!$F$42*(1+Overview!$F$38*G160)+J160*Overview!$F$39/Overview!$F$40</f>
        <v>4.9102081653479681E-3</v>
      </c>
      <c r="AD160" s="2"/>
    </row>
    <row r="161" spans="1:30">
      <c r="A161" s="34">
        <v>158</v>
      </c>
      <c r="B161">
        <v>0.77</v>
      </c>
      <c r="C161" s="85">
        <v>18.739999999999998</v>
      </c>
      <c r="D161" s="125">
        <f>B161/(B161+Overview!$F$22)</f>
        <v>0.52380952380952384</v>
      </c>
      <c r="E161" s="118">
        <f>EXP(Overview!$F$21/Overview!$F$5-Overview!$F$21/('='!C161+273.15))</f>
        <v>0.94169028070695959</v>
      </c>
      <c r="F161" s="77">
        <f t="shared" si="14"/>
        <v>0.35861603911851853</v>
      </c>
      <c r="G161" s="115">
        <f t="shared" si="15"/>
        <v>0.52380952380952372</v>
      </c>
      <c r="H161" s="112">
        <f>F161/Overview!$F$19</f>
        <v>0.529478870690268</v>
      </c>
      <c r="I161" s="149">
        <f t="shared" si="16"/>
        <v>10.557973970354089</v>
      </c>
      <c r="J161" s="80">
        <f>IF((A161-Overview!$F$43)/365=ROUND((A161-Overview!$F$43)/365,0),J160*0.05,J160+V160)</f>
        <v>0</v>
      </c>
      <c r="K161" s="70">
        <f>IF(I161&lt;Overview!$F$16,1,'='!F161/Overview!$F$26)</f>
        <v>15.524503857944525</v>
      </c>
      <c r="L161" s="71">
        <f>IF(I161&lt;Overview!$F$17,'='!F161/Overview!$F$26,Overview!$F$33)</f>
        <v>9.1428571428571423</v>
      </c>
      <c r="M161" s="72">
        <f t="shared" si="17"/>
        <v>9.1428571428571423</v>
      </c>
      <c r="N161" s="81">
        <f>MIN(1,Overview!$F$44*E161*(F161-Overview!$F$25)^2+0.2)</f>
        <v>1</v>
      </c>
      <c r="O161" s="48">
        <f>M161*E161*Overview!$F$8</f>
        <v>9.746225350951114E-2</v>
      </c>
      <c r="P161" s="48">
        <f>E161*Overview!$F$6</f>
        <v>1.8494797113084687E-3</v>
      </c>
      <c r="Q161" s="122">
        <f>O161*(G161/F161-(1+Overview!$F$35/'='!F161)/(Overview!$F$37*Overview!$F$33))/('='!G161+Overview!$F$36)</f>
        <v>3.7856029244276161E-2</v>
      </c>
      <c r="R161" s="128">
        <f>(O161/F161-Q161)*G161*Overview!$F$29*'='!F161^3</f>
        <v>5.1159104609291761</v>
      </c>
      <c r="S161" s="57">
        <f t="shared" si="12"/>
        <v>3.0172894147200361E-17</v>
      </c>
      <c r="T161" s="58">
        <f t="shared" si="13"/>
        <v>4.5252597547790407E-3</v>
      </c>
      <c r="U161" s="58">
        <f>IF(I161&lt;Overview!$F$18,(1-Overview!$F$9)*'='!R161-'='!I161*'='!P161,0)</f>
        <v>0.41634881262047324</v>
      </c>
      <c r="V161" s="54">
        <f>IF(I161&gt;=Overview!$F$18,(1-Overview!$F$9)*'='!R161-Overview!$F$18*'='!P161,0)</f>
        <v>0</v>
      </c>
      <c r="W161" s="2"/>
      <c r="X161" s="60">
        <f>F161^3*(1+G161*Overview!$F$38)</f>
        <v>5.6679726305157586E-2</v>
      </c>
      <c r="Y161" s="61">
        <f>F161^3*Overview!$F$42*(1+Overview!$F$38*G161)+J161*Overview!$F$39/Overview!$F$40</f>
        <v>5.1011753674641827E-3</v>
      </c>
      <c r="AD161" s="2"/>
    </row>
    <row r="162" spans="1:30">
      <c r="A162" s="34">
        <v>159</v>
      </c>
      <c r="B162">
        <v>0.77</v>
      </c>
      <c r="C162" s="85">
        <v>18.739999999999998</v>
      </c>
      <c r="D162" s="125">
        <f>B162/(B162+Overview!$F$22)</f>
        <v>0.52380952380952384</v>
      </c>
      <c r="E162" s="118">
        <f>EXP(Overview!$F$21/Overview!$F$5-Overview!$F$21/('='!C162+273.15))</f>
        <v>0.94169028070695959</v>
      </c>
      <c r="F162" s="77">
        <f t="shared" si="14"/>
        <v>0.36314129887329755</v>
      </c>
      <c r="G162" s="115">
        <f t="shared" si="15"/>
        <v>0.52380952380952372</v>
      </c>
      <c r="H162" s="112">
        <f>F162/Overview!$F$19</f>
        <v>0.53616019322796038</v>
      </c>
      <c r="I162" s="149">
        <f t="shared" si="16"/>
        <v>10.974322782974562</v>
      </c>
      <c r="J162" s="80">
        <f>IF((A162-Overview!$F$43)/365=ROUND((A162-Overview!$F$43)/365,0),J161*0.05,J161+V161)</f>
        <v>0</v>
      </c>
      <c r="K162" s="70">
        <f>IF(I162&lt;Overview!$F$16,1,'='!F162/Overview!$F$26)</f>
        <v>15.7204025486276</v>
      </c>
      <c r="L162" s="71">
        <f>IF(I162&lt;Overview!$F$17,'='!F162/Overview!$F$26,Overview!$F$33)</f>
        <v>9.1428571428571423</v>
      </c>
      <c r="M162" s="72">
        <f t="shared" si="17"/>
        <v>9.1428571428571423</v>
      </c>
      <c r="N162" s="81">
        <f>MIN(1,Overview!$F$44*E162*(F162-Overview!$F$25)^2+0.2)</f>
        <v>1</v>
      </c>
      <c r="O162" s="48">
        <f>M162*E162*Overview!$F$8</f>
        <v>9.746225350951114E-2</v>
      </c>
      <c r="P162" s="48">
        <f>E162*Overview!$F$6</f>
        <v>1.8494797113084687E-3</v>
      </c>
      <c r="Q162" s="122">
        <f>O162*(G162/F162-(1+Overview!$F$35/'='!F162)/(Overview!$F$37*Overview!$F$33))/('='!G162+Overview!$F$36)</f>
        <v>3.7328077089410987E-2</v>
      </c>
      <c r="R162" s="128">
        <f>(O162/F162-Q162)*G162*Overview!$F$29*'='!F162^3</f>
        <v>5.2471136274737002</v>
      </c>
      <c r="S162" s="57">
        <f t="shared" si="12"/>
        <v>2.9796896748961243E-17</v>
      </c>
      <c r="T162" s="58">
        <f t="shared" si="13"/>
        <v>4.5184554662304286E-3</v>
      </c>
      <c r="U162" s="58">
        <f>IF(I162&lt;Overview!$F$18,(1-Overview!$F$9)*'='!R162-'='!I162*'='!P162,0)</f>
        <v>0.42675729372829779</v>
      </c>
      <c r="V162" s="54">
        <f>IF(I162&gt;=Overview!$F$18,(1-Overview!$F$9)*'='!R162-Overview!$F$18*'='!P162,0)</f>
        <v>0</v>
      </c>
      <c r="W162" s="2"/>
      <c r="X162" s="60">
        <f>F162^3*(1+G162*Overview!$F$38)</f>
        <v>5.8852585074968669E-2</v>
      </c>
      <c r="Y162" s="61">
        <f>F162^3*Overview!$F$42*(1+Overview!$F$38*G162)+J162*Overview!$F$39/Overview!$F$40</f>
        <v>5.2967326567471803E-3</v>
      </c>
      <c r="AD162" s="2"/>
    </row>
    <row r="163" spans="1:30">
      <c r="A163" s="34">
        <v>160</v>
      </c>
      <c r="B163">
        <v>0.77</v>
      </c>
      <c r="C163" s="85">
        <v>18.739999999999998</v>
      </c>
      <c r="D163" s="125">
        <f>B163/(B163+Overview!$F$22)</f>
        <v>0.52380952380952384</v>
      </c>
      <c r="E163" s="118">
        <f>EXP(Overview!$F$21/Overview!$F$5-Overview!$F$21/('='!C163+273.15))</f>
        <v>0.94169028070695959</v>
      </c>
      <c r="F163" s="77">
        <f t="shared" si="14"/>
        <v>0.36765975433952797</v>
      </c>
      <c r="G163" s="115">
        <f t="shared" si="15"/>
        <v>0.52380952380952372</v>
      </c>
      <c r="H163" s="112">
        <f>F163/Overview!$F$19</f>
        <v>0.54283146956965589</v>
      </c>
      <c r="I163" s="149">
        <f t="shared" si="16"/>
        <v>11.40108007670286</v>
      </c>
      <c r="J163" s="80">
        <f>IF((A163-Overview!$F$43)/365=ROUND((A163-Overview!$F$43)/365,0),J162*0.05,J162+V162)</f>
        <v>0</v>
      </c>
      <c r="K163" s="70">
        <f>IF(I163&lt;Overview!$F$16,1,'='!F163/Overview!$F$26)</f>
        <v>15.916006681364848</v>
      </c>
      <c r="L163" s="71">
        <f>IF(I163&lt;Overview!$F$17,'='!F163/Overview!$F$26,Overview!$F$33)</f>
        <v>9.1428571428571423</v>
      </c>
      <c r="M163" s="72">
        <f t="shared" si="17"/>
        <v>9.1428571428571423</v>
      </c>
      <c r="N163" s="81">
        <f>MIN(1,Overview!$F$44*E163*(F163-Overview!$F$25)^2+0.2)</f>
        <v>1</v>
      </c>
      <c r="O163" s="48">
        <f>M163*E163*Overview!$F$8</f>
        <v>9.746225350951114E-2</v>
      </c>
      <c r="P163" s="48">
        <f>E163*Overview!$F$6</f>
        <v>1.8494797113084687E-3</v>
      </c>
      <c r="Q163" s="122">
        <f>O163*(G163/F163-(1+Overview!$F$35/'='!F163)/(Overview!$F$37*Overview!$F$33))/('='!G163+Overview!$F$36)</f>
        <v>3.6813885845710437E-2</v>
      </c>
      <c r="R163" s="128">
        <f>(O163/F163-Q163)*G163*Overview!$F$29*'='!F163^3</f>
        <v>5.3798089445283575</v>
      </c>
      <c r="S163" s="57">
        <f t="shared" si="12"/>
        <v>2.9430699607710604E-17</v>
      </c>
      <c r="T163" s="58">
        <f t="shared" si="13"/>
        <v>4.5116614087724414E-3</v>
      </c>
      <c r="U163" s="58">
        <f>IF(I163&lt;Overview!$F$18,(1-Overview!$F$9)*'='!R163-'='!I163*'='!P163,0)</f>
        <v>0.43727365578495125</v>
      </c>
      <c r="V163" s="54">
        <f>IF(I163&gt;=Overview!$F$18,(1-Overview!$F$9)*'='!R163-Overview!$F$18*'='!P163,0)</f>
        <v>0</v>
      </c>
      <c r="W163" s="2"/>
      <c r="X163" s="60">
        <f>F163^3*(1+G163*Overview!$F$38)</f>
        <v>6.1076887056701792E-2</v>
      </c>
      <c r="Y163" s="61">
        <f>F163^3*Overview!$F$42*(1+Overview!$F$38*G163)+J163*Overview!$F$39/Overview!$F$40</f>
        <v>5.4969198351031614E-3</v>
      </c>
      <c r="AD163" s="2"/>
    </row>
    <row r="164" spans="1:30">
      <c r="A164" s="34">
        <v>161</v>
      </c>
      <c r="B164">
        <v>0.77</v>
      </c>
      <c r="C164" s="85">
        <v>18.739999999999998</v>
      </c>
      <c r="D164" s="125">
        <f>B164/(B164+Overview!$F$22)</f>
        <v>0.52380952380952384</v>
      </c>
      <c r="E164" s="118">
        <f>EXP(Overview!$F$21/Overview!$F$5-Overview!$F$21/('='!C164+273.15))</f>
        <v>0.94169028070695959</v>
      </c>
      <c r="F164" s="77">
        <f t="shared" si="14"/>
        <v>0.37217141574830043</v>
      </c>
      <c r="G164" s="115">
        <f t="shared" si="15"/>
        <v>0.52380952380952372</v>
      </c>
      <c r="H164" s="112">
        <f>F164/Overview!$F$19</f>
        <v>0.54949271482105477</v>
      </c>
      <c r="I164" s="149">
        <f t="shared" si="16"/>
        <v>11.838353732487811</v>
      </c>
      <c r="J164" s="80">
        <f>IF((A164-Overview!$F$43)/365=ROUND((A164-Overview!$F$43)/365,0),J163*0.05,J163+V163)</f>
        <v>0</v>
      </c>
      <c r="K164" s="70">
        <f>IF(I164&lt;Overview!$F$16,1,'='!F164/Overview!$F$26)</f>
        <v>16.111316699060627</v>
      </c>
      <c r="L164" s="71">
        <f>IF(I164&lt;Overview!$F$17,'='!F164/Overview!$F$26,Overview!$F$33)</f>
        <v>9.1428571428571423</v>
      </c>
      <c r="M164" s="72">
        <f t="shared" si="17"/>
        <v>9.1428571428571423</v>
      </c>
      <c r="N164" s="81">
        <f>MIN(1,Overview!$F$44*E164*(F164-Overview!$F$25)^2+0.2)</f>
        <v>1</v>
      </c>
      <c r="O164" s="48">
        <f>M164*E164*Overview!$F$8</f>
        <v>9.746225350951114E-2</v>
      </c>
      <c r="P164" s="48">
        <f>E164*Overview!$F$6</f>
        <v>1.8494797113084687E-3</v>
      </c>
      <c r="Q164" s="122">
        <f>O164*(G164/F164-(1+Overview!$F$35/'='!F164)/(Overview!$F$37*Overview!$F$33))/('='!G164+Overview!$F$36)</f>
        <v>3.6312924983481404E-2</v>
      </c>
      <c r="R164" s="128">
        <f>(O164/F164-Q164)*G164*Overview!$F$29*'='!F164^3</f>
        <v>5.5139902730791075</v>
      </c>
      <c r="S164" s="57">
        <f t="shared" si="12"/>
        <v>2.9073924890376905E-17</v>
      </c>
      <c r="T164" s="58">
        <f t="shared" si="13"/>
        <v>4.5048775670213674E-3</v>
      </c>
      <c r="U164" s="58">
        <f>IF(I164&lt;Overview!$F$18,(1-Overview!$F$9)*'='!R164-'='!I164*'='!P164,0)</f>
        <v>0.44789717622281117</v>
      </c>
      <c r="V164" s="54">
        <f>IF(I164&gt;=Overview!$F$18,(1-Overview!$F$9)*'='!R164-Overview!$F$18*'='!P164,0)</f>
        <v>0</v>
      </c>
      <c r="W164" s="2"/>
      <c r="X164" s="60">
        <f>F164^3*(1+G164*Overview!$F$38)</f>
        <v>6.335306919864038E-2</v>
      </c>
      <c r="Y164" s="61">
        <f>F164^3*Overview!$F$42*(1+Overview!$F$38*G164)+J164*Overview!$F$39/Overview!$F$40</f>
        <v>5.7017762278776347E-3</v>
      </c>
      <c r="AD164" s="2"/>
    </row>
    <row r="165" spans="1:30">
      <c r="A165" s="34">
        <v>162</v>
      </c>
      <c r="B165">
        <v>0.77</v>
      </c>
      <c r="C165" s="85">
        <v>18.739999999999998</v>
      </c>
      <c r="D165" s="125">
        <f>B165/(B165+Overview!$F$22)</f>
        <v>0.52380952380952384</v>
      </c>
      <c r="E165" s="118">
        <f>EXP(Overview!$F$21/Overview!$F$5-Overview!$F$21/('='!C165+273.15))</f>
        <v>0.94169028070695959</v>
      </c>
      <c r="F165" s="77">
        <f t="shared" si="14"/>
        <v>0.37667629331532182</v>
      </c>
      <c r="G165" s="115">
        <f t="shared" si="15"/>
        <v>0.52380952380952372</v>
      </c>
      <c r="H165" s="112">
        <f>F165/Overview!$F$19</f>
        <v>0.55614394406514367</v>
      </c>
      <c r="I165" s="149">
        <f t="shared" si="16"/>
        <v>12.286250908710622</v>
      </c>
      <c r="J165" s="80">
        <f>IF((A165-Overview!$F$43)/365=ROUND((A165-Overview!$F$43)/365,0),J164*0.05,J164+V164)</f>
        <v>0</v>
      </c>
      <c r="K165" s="70">
        <f>IF(I165&lt;Overview!$F$16,1,'='!F165/Overview!$F$26)</f>
        <v>16.306333043953327</v>
      </c>
      <c r="L165" s="71">
        <f>IF(I165&lt;Overview!$F$17,'='!F165/Overview!$F$26,Overview!$F$33)</f>
        <v>9.1428571428571423</v>
      </c>
      <c r="M165" s="72">
        <f t="shared" si="17"/>
        <v>9.1428571428571423</v>
      </c>
      <c r="N165" s="81">
        <f>MIN(1,Overview!$F$44*E165*(F165-Overview!$F$25)^2+0.2)</f>
        <v>1</v>
      </c>
      <c r="O165" s="48">
        <f>M165*E165*Overview!$F$8</f>
        <v>9.746225350951114E-2</v>
      </c>
      <c r="P165" s="48">
        <f>E165*Overview!$F$6</f>
        <v>1.8494797113084687E-3</v>
      </c>
      <c r="Q165" s="122">
        <f>O165*(G165/F165-(1+Overview!$F$35/'='!F165)/(Overview!$F$37*Overview!$F$33))/('='!G165+Overview!$F$36)</f>
        <v>3.5824690898594906E-2</v>
      </c>
      <c r="R165" s="128">
        <f>(O165/F165-Q165)*G165*Overview!$F$29*'='!F165^3</f>
        <v>5.6496514897274031</v>
      </c>
      <c r="S165" s="57">
        <f t="shared" si="12"/>
        <v>2.8726213939758936E-17</v>
      </c>
      <c r="T165" s="58">
        <f t="shared" si="13"/>
        <v>4.4981039256166248E-3</v>
      </c>
      <c r="U165" s="58">
        <f>IF(I165&lt;Overview!$F$18,(1-Overview!$F$9)*'='!R165-'='!I165*'='!P165,0)</f>
        <v>0.45862713514106951</v>
      </c>
      <c r="V165" s="54">
        <f>IF(I165&gt;=Overview!$F$18,(1-Overview!$F$9)*'='!R165-Overview!$F$18*'='!P165,0)</f>
        <v>0</v>
      </c>
      <c r="W165" s="2"/>
      <c r="X165" s="60">
        <f>F165^3*(1+G165*Overview!$F$38)</f>
        <v>6.5681563189655567E-2</v>
      </c>
      <c r="Y165" s="61">
        <f>F165^3*Overview!$F$42*(1+Overview!$F$38*G165)+J165*Overview!$F$39/Overview!$F$40</f>
        <v>5.9113406870690017E-3</v>
      </c>
      <c r="AD165" s="2"/>
    </row>
    <row r="166" spans="1:30">
      <c r="A166" s="34">
        <v>163</v>
      </c>
      <c r="B166">
        <v>0.77</v>
      </c>
      <c r="C166" s="85">
        <v>18.739999999999998</v>
      </c>
      <c r="D166" s="125">
        <f>B166/(B166+Overview!$F$22)</f>
        <v>0.52380952380952384</v>
      </c>
      <c r="E166" s="118">
        <f>EXP(Overview!$F$21/Overview!$F$5-Overview!$F$21/('='!C166+273.15))</f>
        <v>0.94169028070695959</v>
      </c>
      <c r="F166" s="77">
        <f t="shared" si="14"/>
        <v>0.38117439724093843</v>
      </c>
      <c r="G166" s="115">
        <f t="shared" si="15"/>
        <v>0.52380952380952372</v>
      </c>
      <c r="H166" s="112">
        <f>F166/Overview!$F$19</f>
        <v>0.56278517236223002</v>
      </c>
      <c r="I166" s="149">
        <f t="shared" si="16"/>
        <v>12.744878043851692</v>
      </c>
      <c r="J166" s="80">
        <f>IF((A166-Overview!$F$43)/365=ROUND((A166-Overview!$F$43)/365,0),J165*0.05,J165+V165)</f>
        <v>0</v>
      </c>
      <c r="K166" s="70">
        <f>IF(I166&lt;Overview!$F$16,1,'='!F166/Overview!$F$26)</f>
        <v>16.501056157616382</v>
      </c>
      <c r="L166" s="71">
        <f>IF(I166&lt;Overview!$F$17,'='!F166/Overview!$F$26,Overview!$F$33)</f>
        <v>9.1428571428571423</v>
      </c>
      <c r="M166" s="72">
        <f t="shared" si="17"/>
        <v>9.1428571428571423</v>
      </c>
      <c r="N166" s="81">
        <f>MIN(1,Overview!$F$44*E166*(F166-Overview!$F$25)^2+0.2)</f>
        <v>1</v>
      </c>
      <c r="O166" s="48">
        <f>M166*E166*Overview!$F$8</f>
        <v>9.746225350951114E-2</v>
      </c>
      <c r="P166" s="48">
        <f>E166*Overview!$F$6</f>
        <v>1.8494797113084687E-3</v>
      </c>
      <c r="Q166" s="122">
        <f>O166*(G166/F166-(1+Overview!$F$35/'='!F166)/(Overview!$F$37*Overview!$F$33))/('='!G166+Overview!$F$36)</f>
        <v>3.5348705225721998E-2</v>
      </c>
      <c r="R166" s="128">
        <f>(O166/F166-Q166)*G166*Overview!$F$29*'='!F166^3</f>
        <v>5.7867864866714855</v>
      </c>
      <c r="S166" s="57">
        <f t="shared" si="12"/>
        <v>2.838722607324476E-17</v>
      </c>
      <c r="T166" s="58">
        <f t="shared" si="13"/>
        <v>4.4913404692207308E-3</v>
      </c>
      <c r="U166" s="58">
        <f>IF(I166&lt;Overview!$F$18,(1-Overview!$F$9)*'='!R166-'='!I166*'='!P166,0)</f>
        <v>0.46946281529920642</v>
      </c>
      <c r="V166" s="54">
        <f>IF(I166&gt;=Overview!$F$18,(1-Overview!$F$9)*'='!R166-Overview!$F$18*'='!P166,0)</f>
        <v>0</v>
      </c>
      <c r="W166" s="2"/>
      <c r="X166" s="60">
        <f>F166^3*(1+G166*Overview!$F$38)</f>
        <v>6.8062795494713321E-2</v>
      </c>
      <c r="Y166" s="61">
        <f>F166^3*Overview!$F$42*(1+Overview!$F$38*G166)+J166*Overview!$F$39/Overview!$F$40</f>
        <v>6.1256515945241983E-3</v>
      </c>
      <c r="AD166" s="2"/>
    </row>
    <row r="167" spans="1:30">
      <c r="A167" s="34">
        <v>164</v>
      </c>
      <c r="B167">
        <v>0.77</v>
      </c>
      <c r="C167" s="85">
        <v>18.739999999999998</v>
      </c>
      <c r="D167" s="125">
        <f>B167/(B167+Overview!$F$22)</f>
        <v>0.52380952380952384</v>
      </c>
      <c r="E167" s="118">
        <f>EXP(Overview!$F$21/Overview!$F$5-Overview!$F$21/('='!C167+273.15))</f>
        <v>0.94169028070695959</v>
      </c>
      <c r="F167" s="77">
        <f t="shared" si="14"/>
        <v>0.38566573771015916</v>
      </c>
      <c r="G167" s="115">
        <f t="shared" si="15"/>
        <v>0.52380952380952372</v>
      </c>
      <c r="H167" s="112">
        <f>F167/Overview!$F$19</f>
        <v>0.56941641474997662</v>
      </c>
      <c r="I167" s="149">
        <f t="shared" si="16"/>
        <v>13.214340859150898</v>
      </c>
      <c r="J167" s="80">
        <f>IF((A167-Overview!$F$43)/365=ROUND((A167-Overview!$F$43)/365,0),J166*0.05,J166+V166)</f>
        <v>0</v>
      </c>
      <c r="K167" s="70">
        <f>IF(I167&lt;Overview!$F$16,1,'='!F167/Overview!$F$26)</f>
        <v>16.695486480959271</v>
      </c>
      <c r="L167" s="71">
        <f>IF(I167&lt;Overview!$F$17,'='!F167/Overview!$F$26,Overview!$F$33)</f>
        <v>9.1428571428571423</v>
      </c>
      <c r="M167" s="72">
        <f t="shared" si="17"/>
        <v>9.1428571428571423</v>
      </c>
      <c r="N167" s="81">
        <f>MIN(1,Overview!$F$44*E167*(F167-Overview!$F$25)^2+0.2)</f>
        <v>1</v>
      </c>
      <c r="O167" s="48">
        <f>M167*E167*Overview!$F$8</f>
        <v>9.746225350951114E-2</v>
      </c>
      <c r="P167" s="48">
        <f>E167*Overview!$F$6</f>
        <v>1.8494797113084687E-3</v>
      </c>
      <c r="Q167" s="122">
        <f>O167*(G167/F167-(1+Overview!$F$35/'='!F167)/(Overview!$F$37*Overview!$F$33))/('='!G167+Overview!$F$36)</f>
        <v>3.4884513276802274E-2</v>
      </c>
      <c r="R167" s="128">
        <f>(O167/F167-Q167)*G167*Overview!$F$29*'='!F167^3</f>
        <v>5.9253891716875859</v>
      </c>
      <c r="S167" s="57">
        <f t="shared" si="12"/>
        <v>2.8056637470718964E-17</v>
      </c>
      <c r="T167" s="58">
        <f t="shared" si="13"/>
        <v>4.4845871825192635E-3</v>
      </c>
      <c r="U167" s="58">
        <f>IF(I167&lt;Overview!$F$18,(1-Overview!$F$9)*'='!R167-'='!I167*'='!P167,0)</f>
        <v>0.48040350211046851</v>
      </c>
      <c r="V167" s="54">
        <f>IF(I167&gt;=Overview!$F$18,(1-Overview!$F$9)*'='!R167-Overview!$F$18*'='!P167,0)</f>
        <v>0</v>
      </c>
      <c r="W167" s="2"/>
      <c r="X167" s="60">
        <f>F167^3*(1+G167*Overview!$F$38)</f>
        <v>7.0497187390183097E-2</v>
      </c>
      <c r="Y167" s="61">
        <f>F167^3*Overview!$F$42*(1+Overview!$F$38*G167)+J167*Overview!$F$39/Overview!$F$40</f>
        <v>6.3447468651164785E-3</v>
      </c>
      <c r="AD167" s="2"/>
    </row>
    <row r="168" spans="1:30">
      <c r="A168" s="34">
        <v>165</v>
      </c>
      <c r="B168">
        <v>0.77</v>
      </c>
      <c r="C168" s="85">
        <v>18.739999999999998</v>
      </c>
      <c r="D168" s="125">
        <f>B168/(B168+Overview!$F$22)</f>
        <v>0.52380952380952384</v>
      </c>
      <c r="E168" s="118">
        <f>EXP(Overview!$F$21/Overview!$F$5-Overview!$F$21/('='!C168+273.15))</f>
        <v>0.94169028070695959</v>
      </c>
      <c r="F168" s="77">
        <f t="shared" si="14"/>
        <v>0.39015032489267842</v>
      </c>
      <c r="G168" s="115">
        <f t="shared" si="15"/>
        <v>0.52380952380952372</v>
      </c>
      <c r="H168" s="112">
        <f>F168/Overview!$F$19</f>
        <v>0.57603768624343488</v>
      </c>
      <c r="I168" s="149">
        <f t="shared" si="16"/>
        <v>13.694744361261366</v>
      </c>
      <c r="J168" s="80">
        <f>IF((A168-Overview!$F$43)/365=ROUND((A168-Overview!$F$43)/365,0),J167*0.05,J167+V167)</f>
        <v>0</v>
      </c>
      <c r="K168" s="70">
        <f>IF(I168&lt;Overview!$F$16,1,'='!F168/Overview!$F$26)</f>
        <v>16.889624454228503</v>
      </c>
      <c r="L168" s="71">
        <f>IF(I168&lt;Overview!$F$17,'='!F168/Overview!$F$26,Overview!$F$33)</f>
        <v>9.1428571428571423</v>
      </c>
      <c r="M168" s="72">
        <f t="shared" si="17"/>
        <v>9.1428571428571423</v>
      </c>
      <c r="N168" s="81">
        <f>MIN(1,Overview!$F$44*E168*(F168-Overview!$F$25)^2+0.2)</f>
        <v>1</v>
      </c>
      <c r="O168" s="48">
        <f>M168*E168*Overview!$F$8</f>
        <v>9.746225350951114E-2</v>
      </c>
      <c r="P168" s="48">
        <f>E168*Overview!$F$6</f>
        <v>1.8494797113084687E-3</v>
      </c>
      <c r="Q168" s="122">
        <f>O168*(G168/F168-(1+Overview!$F$35/'='!F168)/(Overview!$F$37*Overview!$F$33))/('='!G168+Overview!$F$36)</f>
        <v>3.443168259403024E-2</v>
      </c>
      <c r="R168" s="128">
        <f>(O168/F168-Q168)*G168*Overview!$F$29*'='!F168^3</f>
        <v>6.0654534681110501</v>
      </c>
      <c r="S168" s="57">
        <f t="shared" si="12"/>
        <v>2.7734140144027294E-17</v>
      </c>
      <c r="T168" s="58">
        <f t="shared" si="13"/>
        <v>4.4778440502208266E-3</v>
      </c>
      <c r="U168" s="58">
        <f>IF(I168&lt;Overview!$F$18,(1-Overview!$F$9)*'='!R168-'='!I168*'='!P168,0)</f>
        <v>0.49144848363535276</v>
      </c>
      <c r="V168" s="54">
        <f>IF(I168&gt;=Overview!$F$18,(1-Overview!$F$9)*'='!R168-Overview!$F$18*'='!P168,0)</f>
        <v>0</v>
      </c>
      <c r="W168" s="2"/>
      <c r="X168" s="60">
        <f>F168^3*(1+G168*Overview!$F$38)</f>
        <v>7.2985154998949447E-2</v>
      </c>
      <c r="Y168" s="61">
        <f>F168^3*Overview!$F$42*(1+Overview!$F$38*G168)+J168*Overview!$F$39/Overview!$F$40</f>
        <v>6.5686639499054501E-3</v>
      </c>
      <c r="AD168" s="2"/>
    </row>
    <row r="169" spans="1:30">
      <c r="A169" s="34">
        <v>166</v>
      </c>
      <c r="B169">
        <v>0.77</v>
      </c>
      <c r="C169" s="85">
        <v>18.739999999999998</v>
      </c>
      <c r="D169" s="125">
        <f>B169/(B169+Overview!$F$22)</f>
        <v>0.52380952380952384</v>
      </c>
      <c r="E169" s="118">
        <f>EXP(Overview!$F$21/Overview!$F$5-Overview!$F$21/('='!C169+273.15))</f>
        <v>0.94169028070695959</v>
      </c>
      <c r="F169" s="77">
        <f t="shared" si="14"/>
        <v>0.39462816894289926</v>
      </c>
      <c r="G169" s="115">
        <f t="shared" si="15"/>
        <v>0.52380952380952372</v>
      </c>
      <c r="H169" s="112">
        <f>F169/Overview!$F$19</f>
        <v>0.58264900183507939</v>
      </c>
      <c r="I169" s="149">
        <f t="shared" si="16"/>
        <v>14.186192844896718</v>
      </c>
      <c r="J169" s="80">
        <f>IF((A169-Overview!$F$43)/365=ROUND((A169-Overview!$F$43)/365,0),J168*0.05,J168+V168)</f>
        <v>0</v>
      </c>
      <c r="K169" s="70">
        <f>IF(I169&lt;Overview!$F$16,1,'='!F169/Overview!$F$26)</f>
        <v>17.083470517008628</v>
      </c>
      <c r="L169" s="71">
        <f>IF(I169&lt;Overview!$F$17,'='!F169/Overview!$F$26,Overview!$F$33)</f>
        <v>9.1428571428571423</v>
      </c>
      <c r="M169" s="72">
        <f t="shared" si="17"/>
        <v>9.1428571428571423</v>
      </c>
      <c r="N169" s="81">
        <f>MIN(1,Overview!$F$44*E169*(F169-Overview!$F$25)^2+0.2)</f>
        <v>1</v>
      </c>
      <c r="O169" s="48">
        <f>M169*E169*Overview!$F$8</f>
        <v>9.746225350951114E-2</v>
      </c>
      <c r="P169" s="48">
        <f>E169*Overview!$F$6</f>
        <v>1.8494797113084687E-3</v>
      </c>
      <c r="Q169" s="122">
        <f>O169*(G169/F169-(1+Overview!$F$35/'='!F169)/(Overview!$F$37*Overview!$F$33))/('='!G169+Overview!$F$36)</f>
        <v>3.3989801607679691E-2</v>
      </c>
      <c r="R169" s="128">
        <f>(O169/F169-Q169)*G169*Overview!$F$29*'='!F169^3</f>
        <v>6.2069733148173434</v>
      </c>
      <c r="S169" s="57">
        <f t="shared" si="12"/>
        <v>2.7419440981104908E-17</v>
      </c>
      <c r="T169" s="58">
        <f t="shared" si="13"/>
        <v>4.4711110570570169E-3</v>
      </c>
      <c r="U169" s="58">
        <f>IF(I169&lt;Overview!$F$18,(1-Overview!$F$9)*'='!R169-'='!I169*'='!P169,0)</f>
        <v>0.50259705057509219</v>
      </c>
      <c r="V169" s="54">
        <f>IF(I169&gt;=Overview!$F$18,(1-Overview!$F$9)*'='!R169-Overview!$F$18*'='!P169,0)</f>
        <v>0</v>
      </c>
      <c r="W169" s="2"/>
      <c r="X169" s="60">
        <f>F169^3*(1+G169*Overview!$F$38)</f>
        <v>7.5527109325326983E-2</v>
      </c>
      <c r="Y169" s="61">
        <f>F169^3*Overview!$F$42*(1+Overview!$F$38*G169)+J169*Overview!$F$39/Overview!$F$40</f>
        <v>6.7974398392794287E-3</v>
      </c>
      <c r="AD169" s="2"/>
    </row>
    <row r="170" spans="1:30">
      <c r="A170" s="34">
        <v>167</v>
      </c>
      <c r="B170">
        <v>0.77</v>
      </c>
      <c r="C170" s="85">
        <v>18.739999999999998</v>
      </c>
      <c r="D170" s="125">
        <f>B170/(B170+Overview!$F$22)</f>
        <v>0.52380952380952384</v>
      </c>
      <c r="E170" s="118">
        <f>EXP(Overview!$F$21/Overview!$F$5-Overview!$F$21/('='!C170+273.15))</f>
        <v>0.94169028070695959</v>
      </c>
      <c r="F170" s="77">
        <f t="shared" si="14"/>
        <v>0.39909927999995626</v>
      </c>
      <c r="G170" s="115">
        <f t="shared" si="15"/>
        <v>0.52380952380952372</v>
      </c>
      <c r="H170" s="112">
        <f>F170/Overview!$F$19</f>
        <v>0.58925037649484169</v>
      </c>
      <c r="I170" s="149">
        <f t="shared" si="16"/>
        <v>14.68878989547181</v>
      </c>
      <c r="J170" s="80">
        <f>IF((A170-Overview!$F$43)/365=ROUND((A170-Overview!$F$43)/365,0),J169*0.05,J169+V169)</f>
        <v>0</v>
      </c>
      <c r="K170" s="70">
        <f>IF(I170&lt;Overview!$F$16,1,'='!F170/Overview!$F$26)</f>
        <v>17.277025108223217</v>
      </c>
      <c r="L170" s="71">
        <f>IF(I170&lt;Overview!$F$17,'='!F170/Overview!$F$26,Overview!$F$33)</f>
        <v>9.1428571428571423</v>
      </c>
      <c r="M170" s="72">
        <f t="shared" si="17"/>
        <v>9.1428571428571423</v>
      </c>
      <c r="N170" s="81">
        <f>MIN(1,Overview!$F$44*E170*(F170-Overview!$F$25)^2+0.2)</f>
        <v>1</v>
      </c>
      <c r="O170" s="48">
        <f>M170*E170*Overview!$F$8</f>
        <v>9.746225350951114E-2</v>
      </c>
      <c r="P170" s="48">
        <f>E170*Overview!$F$6</f>
        <v>1.8494797113084687E-3</v>
      </c>
      <c r="Q170" s="122">
        <f>O170*(G170/F170-(1+Overview!$F$35/'='!F170)/(Overview!$F$37*Overview!$F$33))/('='!G170+Overview!$F$36)</f>
        <v>3.3558478390010228E-2</v>
      </c>
      <c r="R170" s="128">
        <f>(O170/F170-Q170)*G170*Overview!$F$29*'='!F170^3</f>
        <v>6.3499426662029963</v>
      </c>
      <c r="S170" s="57">
        <f t="shared" si="12"/>
        <v>2.7112260858532516E-17</v>
      </c>
      <c r="T170" s="58">
        <f t="shared" si="13"/>
        <v>4.4643881877823909E-3</v>
      </c>
      <c r="U170" s="58">
        <f>IF(I170&lt;Overview!$F$18,(1-Overview!$F$9)*'='!R170-'='!I170*'='!P170,0)</f>
        <v>0.51384849626514761</v>
      </c>
      <c r="V170" s="54">
        <f>IF(I170&gt;=Overview!$F$18,(1-Overview!$F$9)*'='!R170-Overview!$F$18*'='!P170,0)</f>
        <v>0</v>
      </c>
      <c r="W170" s="2"/>
      <c r="X170" s="60">
        <f>F170^3*(1+G170*Overview!$F$38)</f>
        <v>7.8123456289780249E-2</v>
      </c>
      <c r="Y170" s="61">
        <f>F170^3*Overview!$F$42*(1+Overview!$F$38*G170)+J170*Overview!$F$39/Overview!$F$40</f>
        <v>7.0311110660802216E-3</v>
      </c>
      <c r="AD170" s="2"/>
    </row>
    <row r="171" spans="1:30">
      <c r="A171" s="34">
        <v>168</v>
      </c>
      <c r="B171">
        <v>0.77</v>
      </c>
      <c r="C171" s="85">
        <v>18.739999999999998</v>
      </c>
      <c r="D171" s="125">
        <f>B171/(B171+Overview!$F$22)</f>
        <v>0.52380952380952384</v>
      </c>
      <c r="E171" s="118">
        <f>EXP(Overview!$F$21/Overview!$F$5-Overview!$F$21/('='!C171+273.15))</f>
        <v>0.94169028070695959</v>
      </c>
      <c r="F171" s="77">
        <f t="shared" si="14"/>
        <v>0.40356366818773864</v>
      </c>
      <c r="G171" s="115">
        <f t="shared" si="15"/>
        <v>0.52380952380952372</v>
      </c>
      <c r="H171" s="112">
        <f>F171/Overview!$F$19</f>
        <v>0.59584182517014417</v>
      </c>
      <c r="I171" s="149">
        <f t="shared" si="16"/>
        <v>15.202638391736958</v>
      </c>
      <c r="J171" s="80">
        <f>IF((A171-Overview!$F$43)/365=ROUND((A171-Overview!$F$43)/365,0),J170*0.05,J170+V170)</f>
        <v>0</v>
      </c>
      <c r="K171" s="70">
        <f>IF(I171&lt;Overview!$F$16,1,'='!F171/Overview!$F$26)</f>
        <v>17.470288666135872</v>
      </c>
      <c r="L171" s="71">
        <f>IF(I171&lt;Overview!$F$17,'='!F171/Overview!$F$26,Overview!$F$33)</f>
        <v>9.1428571428571423</v>
      </c>
      <c r="M171" s="72">
        <f t="shared" si="17"/>
        <v>9.1428571428571423</v>
      </c>
      <c r="N171" s="81">
        <f>MIN(1,Overview!$F$44*E171*(F171-Overview!$F$25)^2+0.2)</f>
        <v>1</v>
      </c>
      <c r="O171" s="48">
        <f>M171*E171*Overview!$F$8</f>
        <v>9.746225350951114E-2</v>
      </c>
      <c r="P171" s="48">
        <f>E171*Overview!$F$6</f>
        <v>1.8494797113084687E-3</v>
      </c>
      <c r="Q171" s="122">
        <f>O171*(G171/F171-(1+Overview!$F$35/'='!F171)/(Overview!$F$37*Overview!$F$33))/('='!G171+Overview!$F$36)</f>
        <v>3.3137339497325911E-2</v>
      </c>
      <c r="R171" s="128">
        <f>(O171/F171-Q171)*G171*Overview!$F$29*'='!F171^3</f>
        <v>6.4943554921664237</v>
      </c>
      <c r="S171" s="57">
        <f t="shared" si="12"/>
        <v>2.6812333816872762E-17</v>
      </c>
      <c r="T171" s="58">
        <f t="shared" si="13"/>
        <v>4.4576754271744264E-3</v>
      </c>
      <c r="U171" s="58">
        <f>IF(I171&lt;Overview!$F$18,(1-Overview!$F$9)*'='!R171-'='!I171*'='!P171,0)</f>
        <v>0.52520211666870298</v>
      </c>
      <c r="V171" s="54">
        <f>IF(I171&gt;=Overview!$F$18,(1-Overview!$F$9)*'='!R171-Overview!$F$18*'='!P171,0)</f>
        <v>0</v>
      </c>
      <c r="W171" s="2"/>
      <c r="X171" s="60">
        <f>F171^3*(1+G171*Overview!$F$38)</f>
        <v>8.0774596763449183E-2</v>
      </c>
      <c r="Y171" s="61">
        <f>F171^3*Overview!$F$42*(1+Overview!$F$38*G171)+J171*Overview!$F$39/Overview!$F$40</f>
        <v>7.269713708710426E-3</v>
      </c>
      <c r="AD171" s="2"/>
    </row>
    <row r="172" spans="1:30">
      <c r="A172" s="34">
        <v>169</v>
      </c>
      <c r="B172">
        <v>0.77</v>
      </c>
      <c r="C172" s="85">
        <v>18.739999999999998</v>
      </c>
      <c r="D172" s="125">
        <f>B172/(B172+Overview!$F$22)</f>
        <v>0.52380952380952384</v>
      </c>
      <c r="E172" s="118">
        <f>EXP(Overview!$F$21/Overview!$F$5-Overview!$F$21/('='!C172+273.15))</f>
        <v>0.94169028070695959</v>
      </c>
      <c r="F172" s="77">
        <f t="shared" si="14"/>
        <v>0.40802134361491305</v>
      </c>
      <c r="G172" s="115">
        <f t="shared" si="15"/>
        <v>0.52380952380952372</v>
      </c>
      <c r="H172" s="112">
        <f>F172/Overview!$F$19</f>
        <v>0.60242336278593389</v>
      </c>
      <c r="I172" s="149">
        <f t="shared" si="16"/>
        <v>15.727840508405661</v>
      </c>
      <c r="J172" s="80">
        <f>IF((A172-Overview!$F$43)/365=ROUND((A172-Overview!$F$43)/365,0),J171*0.05,J171+V171)</f>
        <v>0</v>
      </c>
      <c r="K172" s="70">
        <f>IF(I172&lt;Overview!$F$16,1,'='!F172/Overview!$F$26)</f>
        <v>17.663261628351215</v>
      </c>
      <c r="L172" s="71">
        <f>IF(I172&lt;Overview!$F$17,'='!F172/Overview!$F$26,Overview!$F$33)</f>
        <v>9.1428571428571423</v>
      </c>
      <c r="M172" s="72">
        <f t="shared" si="17"/>
        <v>9.1428571428571423</v>
      </c>
      <c r="N172" s="81">
        <f>MIN(1,Overview!$F$44*E172*(F172-Overview!$F$25)^2+0.2)</f>
        <v>1</v>
      </c>
      <c r="O172" s="48">
        <f>M172*E172*Overview!$F$8</f>
        <v>9.746225350951114E-2</v>
      </c>
      <c r="P172" s="48">
        <f>E172*Overview!$F$6</f>
        <v>1.8494797113084687E-3</v>
      </c>
      <c r="Q172" s="122">
        <f>O172*(G172/F172-(1+Overview!$F$35/'='!F172)/(Overview!$F$37*Overview!$F$33))/('='!G172+Overview!$F$36)</f>
        <v>3.2726028892995467E-2</v>
      </c>
      <c r="R172" s="128">
        <f>(O172/F172-Q172)*G172*Overview!$F$29*'='!F172^3</f>
        <v>6.6402057780886912</v>
      </c>
      <c r="S172" s="57">
        <f t="shared" si="12"/>
        <v>2.6519406293665854E-17</v>
      </c>
      <c r="T172" s="58">
        <f t="shared" si="13"/>
        <v>4.450972760033492E-3</v>
      </c>
      <c r="U172" s="58">
        <f>IF(I172&lt;Overview!$F$18,(1-Overview!$F$9)*'='!R172-'='!I172*'='!P172,0)</f>
        <v>0.53665721037016512</v>
      </c>
      <c r="V172" s="54">
        <f>IF(I172&gt;=Overview!$F$18,(1-Overview!$F$9)*'='!R172-Overview!$F$18*'='!P172,0)</f>
        <v>0</v>
      </c>
      <c r="W172" s="2"/>
      <c r="X172" s="60">
        <f>F172^3*(1+G172*Overview!$F$38)</f>
        <v>8.348092660248134E-2</v>
      </c>
      <c r="Y172" s="61">
        <f>F172^3*Overview!$F$42*(1+Overview!$F$38*G172)+J172*Overview!$F$39/Overview!$F$40</f>
        <v>7.5132833942233197E-3</v>
      </c>
      <c r="AD172" s="2"/>
    </row>
    <row r="173" spans="1:30">
      <c r="A173" s="34">
        <v>170</v>
      </c>
      <c r="B173">
        <v>0.77</v>
      </c>
      <c r="C173" s="85">
        <v>18.739999999999998</v>
      </c>
      <c r="D173" s="125">
        <f>B173/(B173+Overview!$F$22)</f>
        <v>0.52380952380952384</v>
      </c>
      <c r="E173" s="118">
        <f>EXP(Overview!$F$21/Overview!$F$5-Overview!$F$21/('='!C173+273.15))</f>
        <v>0.94169028070695959</v>
      </c>
      <c r="F173" s="77">
        <f t="shared" si="14"/>
        <v>0.41247231637494652</v>
      </c>
      <c r="G173" s="115">
        <f t="shared" si="15"/>
        <v>0.52380952380952372</v>
      </c>
      <c r="H173" s="112">
        <f>F173/Overview!$F$19</f>
        <v>0.60899500424471653</v>
      </c>
      <c r="I173" s="149">
        <f t="shared" si="16"/>
        <v>16.264497718775825</v>
      </c>
      <c r="J173" s="80">
        <f>IF((A173-Overview!$F$43)/365=ROUND((A173-Overview!$F$43)/365,0),J172*0.05,J172+V172)</f>
        <v>0</v>
      </c>
      <c r="K173" s="70">
        <f>IF(I173&lt;Overview!$F$16,1,'='!F173/Overview!$F$26)</f>
        <v>17.855944431815868</v>
      </c>
      <c r="L173" s="71">
        <f>IF(I173&lt;Overview!$F$17,'='!F173/Overview!$F$26,Overview!$F$33)</f>
        <v>9.1428571428571423</v>
      </c>
      <c r="M173" s="72">
        <f t="shared" si="17"/>
        <v>9.1428571428571423</v>
      </c>
      <c r="N173" s="81">
        <f>MIN(1,Overview!$F$44*E173*(F173-Overview!$F$25)^2+0.2)</f>
        <v>1</v>
      </c>
      <c r="O173" s="48">
        <f>M173*E173*Overview!$F$8</f>
        <v>9.746225350951114E-2</v>
      </c>
      <c r="P173" s="48">
        <f>E173*Overview!$F$6</f>
        <v>1.8494797113084687E-3</v>
      </c>
      <c r="Q173" s="122">
        <f>O173*(G173/F173-(1+Overview!$F$35/'='!F173)/(Overview!$F$37*Overview!$F$33))/('='!G173+Overview!$F$36)</f>
        <v>3.2324206944905787E-2</v>
      </c>
      <c r="R173" s="128">
        <f>(O173/F173-Q173)*G173*Overview!$F$29*'='!F173^3</f>
        <v>6.7874875248141722</v>
      </c>
      <c r="S173" s="57">
        <f t="shared" si="12"/>
        <v>2.6233236409435204E-17</v>
      </c>
      <c r="T173" s="58">
        <f t="shared" si="13"/>
        <v>4.4442801711828076E-3</v>
      </c>
      <c r="U173" s="58">
        <f>IF(I173&lt;Overview!$F$18,(1-Overview!$F$9)*'='!R173-'='!I173*'='!P173,0)</f>
        <v>0.54821307856866908</v>
      </c>
      <c r="V173" s="54">
        <f>IF(I173&gt;=Overview!$F$18,(1-Overview!$F$9)*'='!R173-Overview!$F$18*'='!P173,0)</f>
        <v>0</v>
      </c>
      <c r="W173" s="2"/>
      <c r="X173" s="60">
        <f>F173^3*(1+G173*Overview!$F$38)</f>
        <v>8.6242836682171684E-2</v>
      </c>
      <c r="Y173" s="61">
        <f>F173^3*Overview!$F$42*(1+Overview!$F$38*G173)+J173*Overview!$F$39/Overview!$F$40</f>
        <v>7.7618553013954509E-3</v>
      </c>
      <c r="AD173" s="2"/>
    </row>
    <row r="174" spans="1:30">
      <c r="A174" s="34">
        <v>171</v>
      </c>
      <c r="B174">
        <v>0.77</v>
      </c>
      <c r="C174" s="85">
        <v>18.739999999999998</v>
      </c>
      <c r="D174" s="125">
        <f>B174/(B174+Overview!$F$22)</f>
        <v>0.52380952380952384</v>
      </c>
      <c r="E174" s="118">
        <f>EXP(Overview!$F$21/Overview!$F$5-Overview!$F$21/('='!C174+273.15))</f>
        <v>0.94169028070695959</v>
      </c>
      <c r="F174" s="77">
        <f t="shared" si="14"/>
        <v>0.41691659654612934</v>
      </c>
      <c r="G174" s="115">
        <f t="shared" si="15"/>
        <v>0.52380952380952372</v>
      </c>
      <c r="H174" s="112">
        <f>F174/Overview!$F$19</f>
        <v>0.61555676442658991</v>
      </c>
      <c r="I174" s="149">
        <f t="shared" si="16"/>
        <v>16.812710797344494</v>
      </c>
      <c r="J174" s="80">
        <f>IF((A174-Overview!$F$43)/365=ROUND((A174-Overview!$F$43)/365,0),J173*0.05,J173+V173)</f>
        <v>0</v>
      </c>
      <c r="K174" s="70">
        <f>IF(I174&lt;Overview!$F$16,1,'='!F174/Overview!$F$26)</f>
        <v>18.048337512819451</v>
      </c>
      <c r="L174" s="71">
        <f>IF(I174&lt;Overview!$F$17,'='!F174/Overview!$F$26,Overview!$F$33)</f>
        <v>9.1428571428571423</v>
      </c>
      <c r="M174" s="72">
        <f t="shared" si="17"/>
        <v>9.1428571428571423</v>
      </c>
      <c r="N174" s="81">
        <f>MIN(1,Overview!$F$44*E174*(F174-Overview!$F$25)^2+0.2)</f>
        <v>1</v>
      </c>
      <c r="O174" s="48">
        <f>M174*E174*Overview!$F$8</f>
        <v>9.746225350951114E-2</v>
      </c>
      <c r="P174" s="48">
        <f>E174*Overview!$F$6</f>
        <v>1.8494797113084687E-3</v>
      </c>
      <c r="Q174" s="122">
        <f>O174*(G174/F174-(1+Overview!$F$35/'='!F174)/(Overview!$F$37*Overview!$F$33))/('='!G174+Overview!$F$36)</f>
        <v>3.1931549491415544E-2</v>
      </c>
      <c r="R174" s="128">
        <f>(O174/F174-Q174)*G174*Overview!$F$29*'='!F174^3</f>
        <v>6.9361947486311104</v>
      </c>
      <c r="S174" s="57">
        <f t="shared" si="12"/>
        <v>2.5953593302477469E-17</v>
      </c>
      <c r="T174" s="58">
        <f t="shared" si="13"/>
        <v>4.4375976454684189E-3</v>
      </c>
      <c r="U174" s="58">
        <f>IF(I174&lt;Overview!$F$18,(1-Overview!$F$9)*'='!R174-'='!I174*'='!P174,0)</f>
        <v>0.55986902507158542</v>
      </c>
      <c r="V174" s="54">
        <f>IF(I174&gt;=Overview!$F$18,(1-Overview!$F$9)*'='!R174-Overview!$F$18*'='!P174,0)</f>
        <v>0</v>
      </c>
      <c r="W174" s="2"/>
      <c r="X174" s="60">
        <f>F174^3*(1+G174*Overview!$F$38)</f>
        <v>8.9060712930911015E-2</v>
      </c>
      <c r="Y174" s="61">
        <f>F174^3*Overview!$F$42*(1+Overview!$F$38*G174)+J174*Overview!$F$39/Overview!$F$40</f>
        <v>8.0154641637819914E-3</v>
      </c>
      <c r="AD174" s="2"/>
    </row>
    <row r="175" spans="1:30">
      <c r="A175" s="34">
        <v>172</v>
      </c>
      <c r="B175">
        <v>0.77</v>
      </c>
      <c r="C175" s="85">
        <v>18.739999999999998</v>
      </c>
      <c r="D175" s="125">
        <f>B175/(B175+Overview!$F$22)</f>
        <v>0.52380952380952384</v>
      </c>
      <c r="E175" s="118">
        <f>EXP(Overview!$F$21/Overview!$F$5-Overview!$F$21/('='!C175+273.15))</f>
        <v>0.94169028070695959</v>
      </c>
      <c r="F175" s="77">
        <f t="shared" si="14"/>
        <v>0.42135419419159775</v>
      </c>
      <c r="G175" s="115">
        <f t="shared" si="15"/>
        <v>0.52380952380952372</v>
      </c>
      <c r="H175" s="112">
        <f>F175/Overview!$F$19</f>
        <v>0.62210865818927763</v>
      </c>
      <c r="I175" s="149">
        <f t="shared" si="16"/>
        <v>17.372579822416078</v>
      </c>
      <c r="J175" s="80">
        <f>IF((A175-Overview!$F$43)/365=ROUND((A175-Overview!$F$43)/365,0),J174*0.05,J174+V174)</f>
        <v>0</v>
      </c>
      <c r="K175" s="70">
        <f>IF(I175&lt;Overview!$F$16,1,'='!F175/Overview!$F$26)</f>
        <v>18.240441306995574</v>
      </c>
      <c r="L175" s="71">
        <f>IF(I175&lt;Overview!$F$17,'='!F175/Overview!$F$26,Overview!$F$33)</f>
        <v>9.1428571428571423</v>
      </c>
      <c r="M175" s="72">
        <f t="shared" si="17"/>
        <v>9.1428571428571423</v>
      </c>
      <c r="N175" s="81">
        <f>MIN(1,Overview!$F$44*E175*(F175-Overview!$F$25)^2+0.2)</f>
        <v>1</v>
      </c>
      <c r="O175" s="48">
        <f>M175*E175*Overview!$F$8</f>
        <v>9.746225350951114E-2</v>
      </c>
      <c r="P175" s="48">
        <f>E175*Overview!$F$6</f>
        <v>1.8494797113084687E-3</v>
      </c>
      <c r="Q175" s="122">
        <f>O175*(G175/F175-(1+Overview!$F$35/'='!F175)/(Overview!$F$37*Overview!$F$33))/('='!G175+Overview!$F$36)</f>
        <v>3.154774697040983E-2</v>
      </c>
      <c r="R175" s="128">
        <f>(O175/F175-Q175)*G175*Overview!$F$29*'='!F175^3</f>
        <v>7.0863214812521251</v>
      </c>
      <c r="S175" s="57">
        <f t="shared" si="12"/>
        <v>2.5680256508592018E-17</v>
      </c>
      <c r="T175" s="58">
        <f t="shared" si="13"/>
        <v>4.4309251677591517E-3</v>
      </c>
      <c r="U175" s="58">
        <f>IF(I175&lt;Overview!$F$18,(1-Overview!$F$9)*'='!R175-'='!I175*'='!P175,0)</f>
        <v>0.57162435628803598</v>
      </c>
      <c r="V175" s="54">
        <f>IF(I175&gt;=Overview!$F$18,(1-Overview!$F$9)*'='!R175-Overview!$F$18*'='!P175,0)</f>
        <v>0</v>
      </c>
      <c r="W175" s="2"/>
      <c r="X175" s="60">
        <f>F175^3*(1+G175*Overview!$F$38)</f>
        <v>9.1934936363944161E-2</v>
      </c>
      <c r="Y175" s="61">
        <f>F175^3*Overview!$F$42*(1+Overview!$F$38*G175)+J175*Overview!$F$39/Overview!$F$40</f>
        <v>8.2741442727549738E-3</v>
      </c>
      <c r="AD175" s="2"/>
    </row>
    <row r="176" spans="1:30">
      <c r="A176" s="34">
        <v>173</v>
      </c>
      <c r="B176">
        <v>0.77</v>
      </c>
      <c r="C176" s="85">
        <v>18.739999999999998</v>
      </c>
      <c r="D176" s="125">
        <f>B176/(B176+Overview!$F$22)</f>
        <v>0.52380952380952384</v>
      </c>
      <c r="E176" s="118">
        <f>EXP(Overview!$F$21/Overview!$F$5-Overview!$F$21/('='!C176+273.15))</f>
        <v>0.94169028070695959</v>
      </c>
      <c r="F176" s="77">
        <f t="shared" si="14"/>
        <v>0.42578511935935692</v>
      </c>
      <c r="G176" s="115">
        <f t="shared" si="15"/>
        <v>0.52380952380952372</v>
      </c>
      <c r="H176" s="112">
        <f>F176/Overview!$F$19</f>
        <v>0.62865070036816317</v>
      </c>
      <c r="I176" s="149">
        <f t="shared" si="16"/>
        <v>17.944204178704116</v>
      </c>
      <c r="J176" s="80">
        <f>IF((A176-Overview!$F$43)/365=ROUND((A176-Overview!$F$43)/365,0),J175*0.05,J175+V175)</f>
        <v>0</v>
      </c>
      <c r="K176" s="70">
        <f>IF(I176&lt;Overview!$F$16,1,'='!F176/Overview!$F$26)</f>
        <v>18.432256249322812</v>
      </c>
      <c r="L176" s="71">
        <f>IF(I176&lt;Overview!$F$17,'='!F176/Overview!$F$26,Overview!$F$33)</f>
        <v>9.1428571428571423</v>
      </c>
      <c r="M176" s="72">
        <f t="shared" si="17"/>
        <v>9.1428571428571423</v>
      </c>
      <c r="N176" s="81">
        <f>MIN(1,Overview!$F$44*E176*(F176-Overview!$F$25)^2+0.2)</f>
        <v>1</v>
      </c>
      <c r="O176" s="48">
        <f>M176*E176*Overview!$F$8</f>
        <v>9.746225350951114E-2</v>
      </c>
      <c r="P176" s="48">
        <f>E176*Overview!$F$6</f>
        <v>1.8494797113084687E-3</v>
      </c>
      <c r="Q176" s="122">
        <f>O176*(G176/F176-(1+Overview!$F$35/'='!F176)/(Overview!$F$37*Overview!$F$33))/('='!G176+Overview!$F$36)</f>
        <v>3.117250360653797E-2</v>
      </c>
      <c r="R176" s="128">
        <f>(O176/F176-Q176)*G176*Overview!$F$29*'='!F176^3</f>
        <v>7.2378617697945993</v>
      </c>
      <c r="S176" s="57">
        <f t="shared" si="12"/>
        <v>2.5413015382247262E-17</v>
      </c>
      <c r="T176" s="58">
        <f t="shared" si="13"/>
        <v>4.4242627229465845E-3</v>
      </c>
      <c r="U176" s="58">
        <f>IF(I176&lt;Overview!$F$18,(1-Overview!$F$9)*'='!R176-'='!I176*'='!P176,0)</f>
        <v>0.58347838122241036</v>
      </c>
      <c r="V176" s="54">
        <f>IF(I176&gt;=Overview!$F$18,(1-Overview!$F$9)*'='!R176-Overview!$F$18*'='!P176,0)</f>
        <v>0</v>
      </c>
      <c r="W176" s="2"/>
      <c r="X176" s="60">
        <f>F176^3*(1+G176*Overview!$F$38)</f>
        <v>9.4865883116938651E-2</v>
      </c>
      <c r="Y176" s="61">
        <f>F176^3*Overview!$F$42*(1+Overview!$F$38*G176)+J176*Overview!$F$39/Overview!$F$40</f>
        <v>8.5379294805244792E-3</v>
      </c>
      <c r="AD176" s="2"/>
    </row>
    <row r="177" spans="1:30">
      <c r="A177" s="34">
        <v>174</v>
      </c>
      <c r="B177">
        <v>0.77</v>
      </c>
      <c r="C177" s="85">
        <v>18.739999999999998</v>
      </c>
      <c r="D177" s="125">
        <f>B177/(B177+Overview!$F$22)</f>
        <v>0.52380952380952384</v>
      </c>
      <c r="E177" s="118">
        <f>EXP(Overview!$F$21/Overview!$F$5-Overview!$F$21/('='!C177+273.15))</f>
        <v>0.94169028070695959</v>
      </c>
      <c r="F177" s="77">
        <f t="shared" si="14"/>
        <v>0.43020938208230353</v>
      </c>
      <c r="G177" s="115">
        <f t="shared" si="15"/>
        <v>0.52380952380952372</v>
      </c>
      <c r="H177" s="112">
        <f>F177/Overview!$F$19</f>
        <v>0.63518290577632297</v>
      </c>
      <c r="I177" s="149">
        <f t="shared" si="16"/>
        <v>18.527682559926525</v>
      </c>
      <c r="J177" s="80">
        <f>IF((A177-Overview!$F$43)/365=ROUND((A177-Overview!$F$43)/365,0),J176*0.05,J176+V176)</f>
        <v>0</v>
      </c>
      <c r="K177" s="70">
        <f>IF(I177&lt;Overview!$F$16,1,'='!F177/Overview!$F$26)</f>
        <v>18.623782774125694</v>
      </c>
      <c r="L177" s="71">
        <f>IF(I177&lt;Overview!$F$17,'='!F177/Overview!$F$26,Overview!$F$33)</f>
        <v>9.1428571428571423</v>
      </c>
      <c r="M177" s="72">
        <f t="shared" si="17"/>
        <v>9.1428571428571423</v>
      </c>
      <c r="N177" s="81">
        <f>MIN(1,Overview!$F$44*E177*(F177-Overview!$F$25)^2+0.2)</f>
        <v>1</v>
      </c>
      <c r="O177" s="48">
        <f>M177*E177*Overview!$F$8</f>
        <v>9.746225350951114E-2</v>
      </c>
      <c r="P177" s="48">
        <f>E177*Overview!$F$6</f>
        <v>1.8494797113084687E-3</v>
      </c>
      <c r="Q177" s="122">
        <f>O177*(G177/F177-(1+Overview!$F$35/'='!F177)/(Overview!$F$37*Overview!$F$33))/('='!G177+Overview!$F$36)</f>
        <v>3.0805536652149648E-2</v>
      </c>
      <c r="R177" s="128">
        <f>(O177/F177-Q177)*G177*Overview!$F$29*'='!F177^3</f>
        <v>7.3908096767610036</v>
      </c>
      <c r="S177" s="57">
        <f t="shared" si="12"/>
        <v>2.5151668555989913E-17</v>
      </c>
      <c r="T177" s="58">
        <f t="shared" si="13"/>
        <v>4.4176102959450183E-3</v>
      </c>
      <c r="U177" s="58">
        <f>IF(I177&lt;Overview!$F$18,(1-Overview!$F$9)*'='!R177-'='!I177*'='!P177,0)</f>
        <v>0.59543041146789</v>
      </c>
      <c r="V177" s="54">
        <f>IF(I177&gt;=Overview!$F$18,(1-Overview!$F$9)*'='!R177-Overview!$F$18*'='!P177,0)</f>
        <v>0</v>
      </c>
      <c r="W177" s="2"/>
      <c r="X177" s="60">
        <f>F177^3*(1+G177*Overview!$F$38)</f>
        <v>9.7853924479365029E-2</v>
      </c>
      <c r="Y177" s="61">
        <f>F177^3*Overview!$F$42*(1+Overview!$F$38*G177)+J177*Overview!$F$39/Overview!$F$40</f>
        <v>8.8068532031428531E-3</v>
      </c>
      <c r="AD177" s="2"/>
    </row>
    <row r="178" spans="1:30">
      <c r="A178" s="34">
        <v>175</v>
      </c>
      <c r="B178">
        <v>0.77</v>
      </c>
      <c r="C178" s="85">
        <v>18.739999999999998</v>
      </c>
      <c r="D178" s="125">
        <f>B178/(B178+Overview!$F$22)</f>
        <v>0.52380952380952384</v>
      </c>
      <c r="E178" s="118">
        <f>EXP(Overview!$F$21/Overview!$F$5-Overview!$F$21/('='!C178+273.15))</f>
        <v>0.94169028070695959</v>
      </c>
      <c r="F178" s="77">
        <f t="shared" si="14"/>
        <v>0.43462699237824853</v>
      </c>
      <c r="G178" s="115">
        <f t="shared" si="15"/>
        <v>0.52380952380952372</v>
      </c>
      <c r="H178" s="112">
        <f>F178/Overview!$F$19</f>
        <v>0.64170528920456005</v>
      </c>
      <c r="I178" s="149">
        <f t="shared" si="16"/>
        <v>19.123112971394416</v>
      </c>
      <c r="J178" s="80">
        <f>IF((A178-Overview!$F$43)/365=ROUND((A178-Overview!$F$43)/365,0),J177*0.05,J177+V177)</f>
        <v>0</v>
      </c>
      <c r="K178" s="70">
        <f>IF(I178&lt;Overview!$F$16,1,'='!F178/Overview!$F$26)</f>
        <v>18.815021315075693</v>
      </c>
      <c r="L178" s="71">
        <f>IF(I178&lt;Overview!$F$17,'='!F178/Overview!$F$26,Overview!$F$33)</f>
        <v>9.1428571428571423</v>
      </c>
      <c r="M178" s="72">
        <f t="shared" si="17"/>
        <v>9.1428571428571423</v>
      </c>
      <c r="N178" s="81">
        <f>MIN(1,Overview!$F$44*E178*(F178-Overview!$F$25)^2+0.2)</f>
        <v>1</v>
      </c>
      <c r="O178" s="48">
        <f>M178*E178*Overview!$F$8</f>
        <v>9.746225350951114E-2</v>
      </c>
      <c r="P178" s="48">
        <f>E178*Overview!$F$6</f>
        <v>1.8494797113084687E-3</v>
      </c>
      <c r="Q178" s="122">
        <f>O178*(G178/F178-(1+Overview!$F$35/'='!F178)/(Overview!$F$37*Overview!$F$33))/('='!G178+Overview!$F$36)</f>
        <v>3.0446575677835295E-2</v>
      </c>
      <c r="R178" s="128">
        <f>(O178/F178-Q178)*G178*Overview!$F$29*'='!F178^3</f>
        <v>7.5451592800191261</v>
      </c>
      <c r="S178" s="57">
        <f t="shared" si="12"/>
        <v>2.4896023435181494E-17</v>
      </c>
      <c r="T178" s="58">
        <f t="shared" si="13"/>
        <v>4.4109678716914291E-3</v>
      </c>
      <c r="U178" s="58">
        <f>IF(I178&lt;Overview!$F$18,(1-Overview!$F$9)*'='!R178-'='!I178*'='!P178,0)</f>
        <v>0.60747976119997626</v>
      </c>
      <c r="V178" s="54">
        <f>IF(I178&gt;=Overview!$F$18,(1-Overview!$F$9)*'='!R178-Overview!$F$18*'='!P178,0)</f>
        <v>0</v>
      </c>
      <c r="W178" s="2"/>
      <c r="X178" s="60">
        <f>F178^3*(1+G178*Overview!$F$38)</f>
        <v>0.10089942692768956</v>
      </c>
      <c r="Y178" s="61">
        <f>F178^3*Overview!$F$42*(1+Overview!$F$38*G178)+J178*Overview!$F$39/Overview!$F$40</f>
        <v>9.080948423492061E-3</v>
      </c>
      <c r="AD178" s="2"/>
    </row>
    <row r="179" spans="1:30">
      <c r="A179" s="34">
        <v>176</v>
      </c>
      <c r="B179">
        <v>0.77</v>
      </c>
      <c r="C179" s="85">
        <v>18.739999999999998</v>
      </c>
      <c r="D179" s="125">
        <f>B179/(B179+Overview!$F$22)</f>
        <v>0.52380952380952384</v>
      </c>
      <c r="E179" s="118">
        <f>EXP(Overview!$F$21/Overview!$F$5-Overview!$F$21/('='!C179+273.15))</f>
        <v>0.94169028070695959</v>
      </c>
      <c r="F179" s="77">
        <f t="shared" si="14"/>
        <v>0.43903796024993996</v>
      </c>
      <c r="G179" s="115">
        <f t="shared" si="15"/>
        <v>0.52380952380952372</v>
      </c>
      <c r="H179" s="112">
        <f>F179/Overview!$F$19</f>
        <v>0.648217865421438</v>
      </c>
      <c r="I179" s="149">
        <f t="shared" si="16"/>
        <v>19.730592732594392</v>
      </c>
      <c r="J179" s="80">
        <f>IF((A179-Overview!$F$43)/365=ROUND((A179-Overview!$F$43)/365,0),J178*0.05,J178+V178)</f>
        <v>0</v>
      </c>
      <c r="K179" s="70">
        <f>IF(I179&lt;Overview!$F$16,1,'='!F179/Overview!$F$26)</f>
        <v>19.005972305192206</v>
      </c>
      <c r="L179" s="71">
        <f>IF(I179&lt;Overview!$F$17,'='!F179/Overview!$F$26,Overview!$F$33)</f>
        <v>9.1428571428571423</v>
      </c>
      <c r="M179" s="72">
        <f t="shared" si="17"/>
        <v>9.1428571428571423</v>
      </c>
      <c r="N179" s="81">
        <f>MIN(1,Overview!$F$44*E179*(F179-Overview!$F$25)^2+0.2)</f>
        <v>1</v>
      </c>
      <c r="O179" s="48">
        <f>M179*E179*Overview!$F$8</f>
        <v>9.746225350951114E-2</v>
      </c>
      <c r="P179" s="48">
        <f>E179*Overview!$F$6</f>
        <v>1.8494797113084687E-3</v>
      </c>
      <c r="Q179" s="122">
        <f>O179*(G179/F179-(1+Overview!$F$35/'='!F179)/(Overview!$F$37*Overview!$F$33))/('='!G179+Overview!$F$36)</f>
        <v>3.0095361908829749E-2</v>
      </c>
      <c r="R179" s="128">
        <f>(O179/F179-Q179)*G179*Overview!$F$29*'='!F179^3</f>
        <v>7.7009046727822268</v>
      </c>
      <c r="S179" s="57">
        <f t="shared" si="12"/>
        <v>2.4645895725397708E-17</v>
      </c>
      <c r="T179" s="58">
        <f t="shared" si="13"/>
        <v>4.4043354351454506E-3</v>
      </c>
      <c r="U179" s="58">
        <f>IF(I179&lt;Overview!$F$18,(1-Overview!$F$9)*'='!R179-'='!I179*'='!P179,0)</f>
        <v>0.6196257471700225</v>
      </c>
      <c r="V179" s="54">
        <f>IF(I179&gt;=Overview!$F$18,(1-Overview!$F$9)*'='!R179-Overview!$F$18*'='!P179,0)</f>
        <v>0</v>
      </c>
      <c r="W179" s="2"/>
      <c r="X179" s="60">
        <f>F179^3*(1+G179*Overview!$F$38)</f>
        <v>0.10400275215838078</v>
      </c>
      <c r="Y179" s="61">
        <f>F179^3*Overview!$F$42*(1+Overview!$F$38*G179)+J179*Overview!$F$39/Overview!$F$40</f>
        <v>9.360247694254269E-3</v>
      </c>
      <c r="AD179" s="2"/>
    </row>
    <row r="180" spans="1:30">
      <c r="A180" s="34">
        <v>177</v>
      </c>
      <c r="B180">
        <v>0.77</v>
      </c>
      <c r="C180" s="85">
        <v>18.739999999999998</v>
      </c>
      <c r="D180" s="125">
        <f>B180/(B180+Overview!$F$22)</f>
        <v>0.52380952380952384</v>
      </c>
      <c r="E180" s="118">
        <f>EXP(Overview!$F$21/Overview!$F$5-Overview!$F$21/('='!C180+273.15))</f>
        <v>0.94169028070695959</v>
      </c>
      <c r="F180" s="77">
        <f t="shared" si="14"/>
        <v>0.44344229568508542</v>
      </c>
      <c r="G180" s="115">
        <f t="shared" si="15"/>
        <v>0.52380952380952372</v>
      </c>
      <c r="H180" s="112">
        <f>F180/Overview!$F$19</f>
        <v>0.65472064917331374</v>
      </c>
      <c r="I180" s="149">
        <f t="shared" si="16"/>
        <v>20.350218479764415</v>
      </c>
      <c r="J180" s="80">
        <f>IF((A180-Overview!$F$43)/365=ROUND((A180-Overview!$F$43)/365,0),J179*0.05,J179+V179)</f>
        <v>0</v>
      </c>
      <c r="K180" s="70">
        <f>IF(I180&lt;Overview!$F$16,1,'='!F180/Overview!$F$26)</f>
        <v>19.196636176843526</v>
      </c>
      <c r="L180" s="71">
        <f>IF(I180&lt;Overview!$F$17,'='!F180/Overview!$F$26,Overview!$F$33)</f>
        <v>9.1428571428571423</v>
      </c>
      <c r="M180" s="72">
        <f t="shared" si="17"/>
        <v>9.1428571428571423</v>
      </c>
      <c r="N180" s="81">
        <f>MIN(1,Overview!$F$44*E180*(F180-Overview!$F$25)^2+0.2)</f>
        <v>1</v>
      </c>
      <c r="O180" s="48">
        <f>M180*E180*Overview!$F$8</f>
        <v>9.746225350951114E-2</v>
      </c>
      <c r="P180" s="48">
        <f>E180*Overview!$F$6</f>
        <v>1.8494797113084687E-3</v>
      </c>
      <c r="Q180" s="122">
        <f>O180*(G180/F180-(1+Overview!$F$35/'='!F180)/(Overview!$F$37*Overview!$F$33))/('='!G180+Overview!$F$36)</f>
        <v>2.9751647603856898E-2</v>
      </c>
      <c r="R180" s="128">
        <f>(O180/F180-Q180)*G180*Overview!$F$29*'='!F180^3</f>
        <v>7.8580399635891078</v>
      </c>
      <c r="S180" s="57">
        <f t="shared" si="12"/>
        <v>2.4401108990053554E-17</v>
      </c>
      <c r="T180" s="58">
        <f t="shared" si="13"/>
        <v>4.3977129712893239E-3</v>
      </c>
      <c r="U180" s="58">
        <f>IF(I180&lt;Overview!$F$18,(1-Overview!$F$9)*'='!R180-'='!I180*'='!P180,0)</f>
        <v>0.63186768869877341</v>
      </c>
      <c r="V180" s="54">
        <f>IF(I180&gt;=Overview!$F$18,(1-Overview!$F$9)*'='!R180-Overview!$F$18*'='!P180,0)</f>
        <v>0</v>
      </c>
      <c r="W180" s="2"/>
      <c r="X180" s="60">
        <f>F180^3*(1+G180*Overview!$F$38)</f>
        <v>0.10716425712073004</v>
      </c>
      <c r="Y180" s="61">
        <f>F180^3*Overview!$F$42*(1+Overview!$F$38*G180)+J180*Overview!$F$39/Overview!$F$40</f>
        <v>9.6447831408657033E-3</v>
      </c>
      <c r="AD180" s="2"/>
    </row>
    <row r="181" spans="1:30">
      <c r="A181" s="34">
        <v>178</v>
      </c>
      <c r="B181">
        <v>0.77</v>
      </c>
      <c r="C181" s="85">
        <v>18.739999999999998</v>
      </c>
      <c r="D181" s="125">
        <f>B181/(B181+Overview!$F$22)</f>
        <v>0.52380952380952384</v>
      </c>
      <c r="E181" s="118">
        <f>EXP(Overview!$F$21/Overview!$F$5-Overview!$F$21/('='!C181+273.15))</f>
        <v>0.94169028070695959</v>
      </c>
      <c r="F181" s="77">
        <f t="shared" si="14"/>
        <v>0.44784000865637474</v>
      </c>
      <c r="G181" s="115">
        <f t="shared" si="15"/>
        <v>0.52380952380952372</v>
      </c>
      <c r="H181" s="112">
        <f>F181/Overview!$F$19</f>
        <v>0.66121365518437136</v>
      </c>
      <c r="I181" s="149">
        <f t="shared" si="16"/>
        <v>20.982086168463187</v>
      </c>
      <c r="J181" s="80">
        <f>IF((A181-Overview!$F$43)/365=ROUND((A181-Overview!$F$43)/365,0),J180*0.05,J180+V180)</f>
        <v>0</v>
      </c>
      <c r="K181" s="70">
        <f>IF(I181&lt;Overview!$F$16,1,'='!F181/Overview!$F$26)</f>
        <v>19.387013361747826</v>
      </c>
      <c r="L181" s="71">
        <f>IF(I181&lt;Overview!$F$17,'='!F181/Overview!$F$26,Overview!$F$33)</f>
        <v>9.1428571428571423</v>
      </c>
      <c r="M181" s="72">
        <f t="shared" si="17"/>
        <v>9.1428571428571423</v>
      </c>
      <c r="N181" s="81">
        <f>MIN(1,Overview!$F$44*E181*(F181-Overview!$F$25)^2+0.2)</f>
        <v>1</v>
      </c>
      <c r="O181" s="48">
        <f>M181*E181*Overview!$F$8</f>
        <v>9.746225350951114E-2</v>
      </c>
      <c r="P181" s="48">
        <f>E181*Overview!$F$6</f>
        <v>1.8494797113084687E-3</v>
      </c>
      <c r="Q181" s="122">
        <f>O181*(G181/F181-(1+Overview!$F$35/'='!F181)/(Overview!$F$37*Overview!$F$33))/('='!G181+Overview!$F$36)</f>
        <v>2.9415195473282144E-2</v>
      </c>
      <c r="R181" s="128">
        <f>(O181/F181-Q181)*G181*Overview!$F$29*'='!F181^3</f>
        <v>8.0165592762841005</v>
      </c>
      <c r="S181" s="57">
        <f t="shared" si="12"/>
        <v>2.416149423602263E-17</v>
      </c>
      <c r="T181" s="58">
        <f t="shared" si="13"/>
        <v>4.3911004651278765E-3</v>
      </c>
      <c r="U181" s="58">
        <f>IF(I181&lt;Overview!$F$18,(1-Overview!$F$9)*'='!R181-'='!I181*'='!P181,0)</f>
        <v>0.64420490766990712</v>
      </c>
      <c r="V181" s="54">
        <f>IF(I181&gt;=Overview!$F$18,(1-Overview!$F$9)*'='!R181-Overview!$F$18*'='!P181,0)</f>
        <v>0</v>
      </c>
      <c r="W181" s="2"/>
      <c r="X181" s="60">
        <f>F181^3*(1+G181*Overview!$F$38)</f>
        <v>0.11038429404948777</v>
      </c>
      <c r="Y181" s="61">
        <f>F181^3*Overview!$F$42*(1+Overview!$F$38*G181)+J181*Overview!$F$39/Overview!$F$40</f>
        <v>9.9345864644538994E-3</v>
      </c>
      <c r="AD181" s="2"/>
    </row>
    <row r="182" spans="1:30">
      <c r="A182" s="34">
        <v>179</v>
      </c>
      <c r="B182">
        <v>0.77</v>
      </c>
      <c r="C182" s="85">
        <v>18.739999999999998</v>
      </c>
      <c r="D182" s="125">
        <f>B182/(B182+Overview!$F$22)</f>
        <v>0.52380952380952384</v>
      </c>
      <c r="E182" s="118">
        <f>EXP(Overview!$F$21/Overview!$F$5-Overview!$F$21/('='!C182+273.15))</f>
        <v>0.94169028070695959</v>
      </c>
      <c r="F182" s="77">
        <f t="shared" si="14"/>
        <v>0.45223110912150261</v>
      </c>
      <c r="G182" s="115">
        <f t="shared" si="15"/>
        <v>0.52380952380952372</v>
      </c>
      <c r="H182" s="112">
        <f>F182/Overview!$F$19</f>
        <v>0.66769689815665523</v>
      </c>
      <c r="I182" s="149">
        <f t="shared" si="16"/>
        <v>21.626291076133093</v>
      </c>
      <c r="J182" s="80">
        <f>IF((A182-Overview!$F$43)/365=ROUND((A182-Overview!$F$43)/365,0),J181*0.05,J181+V181)</f>
        <v>0</v>
      </c>
      <c r="K182" s="70">
        <f>IF(I182&lt;Overview!$F$16,1,'='!F182/Overview!$F$26)</f>
        <v>19.577104290974141</v>
      </c>
      <c r="L182" s="71">
        <f>IF(I182&lt;Overview!$F$17,'='!F182/Overview!$F$26,Overview!$F$33)</f>
        <v>9.1428571428571423</v>
      </c>
      <c r="M182" s="72">
        <f t="shared" si="17"/>
        <v>9.1428571428571423</v>
      </c>
      <c r="N182" s="81">
        <f>MIN(1,Overview!$F$44*E182*(F182-Overview!$F$25)^2+0.2)</f>
        <v>1</v>
      </c>
      <c r="O182" s="48">
        <f>M182*E182*Overview!$F$8</f>
        <v>9.746225350951114E-2</v>
      </c>
      <c r="P182" s="48">
        <f>E182*Overview!$F$6</f>
        <v>1.8494797113084687E-3</v>
      </c>
      <c r="Q182" s="122">
        <f>O182*(G182/F182-(1+Overview!$F$35/'='!F182)/(Overview!$F$37*Overview!$F$33))/('='!G182+Overview!$F$36)</f>
        <v>2.9085778133700755E-2</v>
      </c>
      <c r="R182" s="128">
        <f>(O182/F182-Q182)*G182*Overview!$F$29*'='!F182^3</f>
        <v>8.1764567499969729</v>
      </c>
      <c r="S182" s="57">
        <f t="shared" si="12"/>
        <v>2.3926889525205449E-17</v>
      </c>
      <c r="T182" s="58">
        <f t="shared" si="13"/>
        <v>4.3844979016884802E-3</v>
      </c>
      <c r="U182" s="58">
        <f>IF(I182&lt;Overview!$F$18,(1-Overview!$F$9)*'='!R182-'='!I182*'='!P182,0)</f>
        <v>0.6566367285235829</v>
      </c>
      <c r="V182" s="54">
        <f>IF(I182&gt;=Overview!$F$18,(1-Overview!$F$9)*'='!R182-Overview!$F$18*'='!P182,0)</f>
        <v>0</v>
      </c>
      <c r="W182" s="2"/>
      <c r="X182" s="60">
        <f>F182^3*(1+G182*Overview!$F$38)</f>
        <v>0.11366321049731608</v>
      </c>
      <c r="Y182" s="61">
        <f>F182^3*Overview!$F$42*(1+Overview!$F$38*G182)+J182*Overview!$F$39/Overview!$F$40</f>
        <v>1.0229688944758446E-2</v>
      </c>
      <c r="AD182" s="2"/>
    </row>
    <row r="183" spans="1:30">
      <c r="A183" s="34">
        <v>180</v>
      </c>
      <c r="B183">
        <v>0.77</v>
      </c>
      <c r="C183" s="85">
        <v>18.739999999999998</v>
      </c>
      <c r="D183" s="125">
        <f>B183/(B183+Overview!$F$22)</f>
        <v>0.52380952380952384</v>
      </c>
      <c r="E183" s="118">
        <f>EXP(Overview!$F$21/Overview!$F$5-Overview!$F$21/('='!C183+273.15))</f>
        <v>0.94169028070695959</v>
      </c>
      <c r="F183" s="77">
        <f t="shared" si="14"/>
        <v>0.45661560702319109</v>
      </c>
      <c r="G183" s="115">
        <f t="shared" si="15"/>
        <v>0.52380952380952372</v>
      </c>
      <c r="H183" s="112">
        <f>F183/Overview!$F$19</f>
        <v>0.67417039277010349</v>
      </c>
      <c r="I183" s="149">
        <f t="shared" si="16"/>
        <v>22.282927804656676</v>
      </c>
      <c r="J183" s="80">
        <f>IF((A183-Overview!$F$43)/365=ROUND((A183-Overview!$F$43)/365,0),J182*0.05,J182+V182)</f>
        <v>0</v>
      </c>
      <c r="K183" s="70">
        <f>IF(I183&lt;Overview!$F$16,1,'='!F183/Overview!$F$26)</f>
        <v>19.766909394943337</v>
      </c>
      <c r="L183" s="71">
        <f>IF(I183&lt;Overview!$F$17,'='!F183/Overview!$F$26,Overview!$F$33)</f>
        <v>9.1428571428571423</v>
      </c>
      <c r="M183" s="72">
        <f t="shared" si="17"/>
        <v>9.1428571428571423</v>
      </c>
      <c r="N183" s="81">
        <f>MIN(1,Overview!$F$44*E183*(F183-Overview!$F$25)^2+0.2)</f>
        <v>1</v>
      </c>
      <c r="O183" s="48">
        <f>M183*E183*Overview!$F$8</f>
        <v>9.746225350951114E-2</v>
      </c>
      <c r="P183" s="48">
        <f>E183*Overview!$F$6</f>
        <v>1.8494797113084687E-3</v>
      </c>
      <c r="Q183" s="122">
        <f>O183*(G183/F183-(1+Overview!$F$35/'='!F183)/(Overview!$F$37*Overview!$F$33))/('='!G183+Overview!$F$36)</f>
        <v>2.876317759632779E-2</v>
      </c>
      <c r="R183" s="128">
        <f>(O183/F183-Q183)*G183*Overview!$F$29*'='!F183^3</f>
        <v>8.3377265391227589</v>
      </c>
      <c r="S183" s="57">
        <f t="shared" si="12"/>
        <v>2.3697139610170531E-17</v>
      </c>
      <c r="T183" s="58">
        <f t="shared" si="13"/>
        <v>4.3779052660210217E-3</v>
      </c>
      <c r="U183" s="58">
        <f>IF(I183&lt;Overview!$F$18,(1-Overview!$F$9)*'='!R183-'='!I183*'='!P183,0)</f>
        <v>0.66916247824999564</v>
      </c>
      <c r="V183" s="54">
        <f>IF(I183&gt;=Overview!$F$18,(1-Overview!$F$9)*'='!R183-Overview!$F$18*'='!P183,0)</f>
        <v>0</v>
      </c>
      <c r="W183" s="2"/>
      <c r="X183" s="60">
        <f>F183^3*(1+G183*Overview!$F$38)</f>
        <v>0.11700134936705844</v>
      </c>
      <c r="Y183" s="61">
        <f>F183^3*Overview!$F$42*(1+Overview!$F$38*G183)+J183*Overview!$F$39/Overview!$F$40</f>
        <v>1.0530121443035261E-2</v>
      </c>
      <c r="AD183" s="2"/>
    </row>
    <row r="184" spans="1:30">
      <c r="A184" s="34">
        <v>181</v>
      </c>
      <c r="B184">
        <v>0.77</v>
      </c>
      <c r="C184" s="85">
        <v>18.739999999999998</v>
      </c>
      <c r="D184" s="125">
        <f>B184/(B184+Overview!$F$22)</f>
        <v>0.52380952380952384</v>
      </c>
      <c r="E184" s="118">
        <f>EXP(Overview!$F$21/Overview!$F$5-Overview!$F$21/('='!C184+273.15))</f>
        <v>0.94169028070695959</v>
      </c>
      <c r="F184" s="77">
        <f t="shared" si="14"/>
        <v>0.46099351228921209</v>
      </c>
      <c r="G184" s="115">
        <f t="shared" si="15"/>
        <v>0.52380952380952372</v>
      </c>
      <c r="H184" s="112">
        <f>F184/Overview!$F$19</f>
        <v>0.68063415368258096</v>
      </c>
      <c r="I184" s="149">
        <f t="shared" si="16"/>
        <v>22.952090282906671</v>
      </c>
      <c r="J184" s="80">
        <f>IF((A184-Overview!$F$43)/365=ROUND((A184-Overview!$F$43)/365,0),J183*0.05,J183+V183)</f>
        <v>0</v>
      </c>
      <c r="K184" s="70">
        <f>IF(I184&lt;Overview!$F$16,1,'='!F184/Overview!$F$26)</f>
        <v>19.956429103429095</v>
      </c>
      <c r="L184" s="71">
        <f>IF(I184&lt;Overview!$F$17,'='!F184/Overview!$F$26,Overview!$F$33)</f>
        <v>9.1428571428571423</v>
      </c>
      <c r="M184" s="72">
        <f t="shared" si="17"/>
        <v>9.1428571428571423</v>
      </c>
      <c r="N184" s="81">
        <f>MIN(1,Overview!$F$44*E184*(F184-Overview!$F$25)^2+0.2)</f>
        <v>1</v>
      </c>
      <c r="O184" s="48">
        <f>M184*E184*Overview!$F$8</f>
        <v>9.746225350951114E-2</v>
      </c>
      <c r="P184" s="48">
        <f>E184*Overview!$F$6</f>
        <v>1.8494797113084687E-3</v>
      </c>
      <c r="Q184" s="122">
        <f>O184*(G184/F184-(1+Overview!$F$35/'='!F184)/(Overview!$F$37*Overview!$F$33))/('='!G184+Overview!$F$36)</f>
        <v>2.8447184786770545E-2</v>
      </c>
      <c r="R184" s="128">
        <f>(O184/F184-Q184)*G184*Overview!$F$29*'='!F184^3</f>
        <v>8.5003628133015123</v>
      </c>
      <c r="S184" s="57">
        <f t="shared" si="12"/>
        <v>2.3472095592145577E-17</v>
      </c>
      <c r="T184" s="58">
        <f t="shared" si="13"/>
        <v>4.3713225431978647E-3</v>
      </c>
      <c r="U184" s="58">
        <f>IF(I184&lt;Overview!$F$18,(1-Overview!$F$9)*'='!R184-'='!I184*'='!P184,0)</f>
        <v>0.68178148638293323</v>
      </c>
      <c r="V184" s="54">
        <f>IF(I184&gt;=Overview!$F$18,(1-Overview!$F$9)*'='!R184-Overview!$F$18*'='!P184,0)</f>
        <v>0</v>
      </c>
      <c r="W184" s="2"/>
      <c r="X184" s="60">
        <f>F184^3*(1+G184*Overview!$F$38)</f>
        <v>0.12039904894382786</v>
      </c>
      <c r="Y184" s="61">
        <f>F184^3*Overview!$F$42*(1+Overview!$F$38*G184)+J184*Overview!$F$39/Overview!$F$40</f>
        <v>1.0835914404944505E-2</v>
      </c>
      <c r="AD184" s="2"/>
    </row>
    <row r="185" spans="1:30">
      <c r="A185" s="34">
        <v>182</v>
      </c>
      <c r="B185">
        <v>0.77</v>
      </c>
      <c r="C185" s="85">
        <v>18.739999999999998</v>
      </c>
      <c r="D185" s="125">
        <f>B185/(B185+Overview!$F$22)</f>
        <v>0.52380952380952384</v>
      </c>
      <c r="E185" s="118">
        <f>EXP(Overview!$F$21/Overview!$F$5-Overview!$F$21/('='!C185+273.15))</f>
        <v>0.94169028070695959</v>
      </c>
      <c r="F185" s="77">
        <f t="shared" si="14"/>
        <v>0.46536483483240998</v>
      </c>
      <c r="G185" s="115">
        <f t="shared" si="15"/>
        <v>0.52380952380952372</v>
      </c>
      <c r="H185" s="112">
        <f>F185/Overview!$F$19</f>
        <v>0.68708819552991285</v>
      </c>
      <c r="I185" s="149">
        <f t="shared" si="16"/>
        <v>23.633871769289605</v>
      </c>
      <c r="J185" s="80">
        <f>IF((A185-Overview!$F$43)/365=ROUND((A185-Overview!$F$43)/365,0),J184*0.05,J184+V184)</f>
        <v>0</v>
      </c>
      <c r="K185" s="70">
        <f>IF(I185&lt;Overview!$F$16,1,'='!F185/Overview!$F$26)</f>
        <v>20.145663845558875</v>
      </c>
      <c r="L185" s="71">
        <f>IF(I185&lt;Overview!$F$17,'='!F185/Overview!$F$26,Overview!$F$33)</f>
        <v>9.1428571428571423</v>
      </c>
      <c r="M185" s="72">
        <f t="shared" si="17"/>
        <v>9.1428571428571423</v>
      </c>
      <c r="N185" s="81">
        <f>MIN(1,Overview!$F$44*E185*(F185-Overview!$F$25)^2+0.2)</f>
        <v>1</v>
      </c>
      <c r="O185" s="48">
        <f>M185*E185*Overview!$F$8</f>
        <v>9.746225350951114E-2</v>
      </c>
      <c r="P185" s="48">
        <f>E185*Overview!$F$6</f>
        <v>1.8494797113084687E-3</v>
      </c>
      <c r="Q185" s="122">
        <f>O185*(G185/F185-(1+Overview!$F$35/'='!F185)/(Overview!$F$37*Overview!$F$33))/('='!G185+Overview!$F$36)</f>
        <v>2.8137599093960432E-2</v>
      </c>
      <c r="R185" s="128">
        <f>(O185/F185-Q185)*G185*Overview!$F$29*'='!F185^3</f>
        <v>8.6643597573979871</v>
      </c>
      <c r="S185" s="57">
        <f t="shared" si="12"/>
        <v>2.3251614599775383E-17</v>
      </c>
      <c r="T185" s="58">
        <f t="shared" si="13"/>
        <v>4.3647497183138219E-3</v>
      </c>
      <c r="U185" s="58">
        <f>IF(I185&lt;Overview!$F$18,(1-Overview!$F$9)*'='!R185-'='!I185*'='!P185,0)</f>
        <v>0.69449308499334184</v>
      </c>
      <c r="V185" s="54">
        <f>IF(I185&gt;=Overview!$F$18,(1-Overview!$F$9)*'='!R185-Overview!$F$18*'='!P185,0)</f>
        <v>0</v>
      </c>
      <c r="W185" s="2"/>
      <c r="X185" s="60">
        <f>F185^3*(1+G185*Overview!$F$38)</f>
        <v>0.12385664292691401</v>
      </c>
      <c r="Y185" s="61">
        <f>F185^3*Overview!$F$42*(1+Overview!$F$38*G185)+J185*Overview!$F$39/Overview!$F$40</f>
        <v>1.1147097863422261E-2</v>
      </c>
      <c r="AD185" s="2"/>
    </row>
    <row r="186" spans="1:30">
      <c r="A186" s="34">
        <v>183</v>
      </c>
      <c r="B186">
        <v>0.77</v>
      </c>
      <c r="C186" s="85">
        <v>18.739999999999998</v>
      </c>
      <c r="D186" s="125">
        <f>B186/(B186+Overview!$F$22)</f>
        <v>0.52380952380952384</v>
      </c>
      <c r="E186" s="118">
        <f>EXP(Overview!$F$21/Overview!$F$5-Overview!$F$21/('='!C186+273.15))</f>
        <v>0.94169028070695959</v>
      </c>
      <c r="F186" s="77">
        <f t="shared" si="14"/>
        <v>0.46972958455072378</v>
      </c>
      <c r="G186" s="115">
        <f t="shared" si="15"/>
        <v>0.52380952380952372</v>
      </c>
      <c r="H186" s="112">
        <f>F186/Overview!$F$19</f>
        <v>0.69353253292591732</v>
      </c>
      <c r="I186" s="149">
        <f t="shared" si="16"/>
        <v>24.328364854282949</v>
      </c>
      <c r="J186" s="80">
        <f>IF((A186-Overview!$F$43)/365=ROUND((A186-Overview!$F$43)/365,0),J185*0.05,J185+V185)</f>
        <v>0</v>
      </c>
      <c r="K186" s="70">
        <f>IF(I186&lt;Overview!$F$16,1,'='!F186/Overview!$F$26)</f>
        <v>20.334614049814881</v>
      </c>
      <c r="L186" s="71">
        <f>IF(I186&lt;Overview!$F$17,'='!F186/Overview!$F$26,Overview!$F$33)</f>
        <v>9.1428571428571423</v>
      </c>
      <c r="M186" s="72">
        <f t="shared" si="17"/>
        <v>9.1428571428571423</v>
      </c>
      <c r="N186" s="81">
        <f>MIN(1,Overview!$F$44*E186*(F186-Overview!$F$25)^2+0.2)</f>
        <v>1</v>
      </c>
      <c r="O186" s="48">
        <f>M186*E186*Overview!$F$8</f>
        <v>9.746225350951114E-2</v>
      </c>
      <c r="P186" s="48">
        <f>E186*Overview!$F$6</f>
        <v>1.8494797113084687E-3</v>
      </c>
      <c r="Q186" s="122">
        <f>O186*(G186/F186-(1+Overview!$F$35/'='!F186)/(Overview!$F$37*Overview!$F$33))/('='!G186+Overview!$F$36)</f>
        <v>2.7834227946199299E-2</v>
      </c>
      <c r="R186" s="128">
        <f>(O186/F186-Q186)*G186*Overview!$F$29*'='!F186^3</f>
        <v>8.8297115714812158</v>
      </c>
      <c r="S186" s="57">
        <f t="shared" si="12"/>
        <v>2.3035559487190173E-17</v>
      </c>
      <c r="T186" s="58">
        <f t="shared" si="13"/>
        <v>4.3581867764861141E-3</v>
      </c>
      <c r="U186" s="58">
        <f>IF(I186&lt;Overview!$F$18,(1-Overview!$F$9)*'='!R186-'='!I186*'='!P186,0)</f>
        <v>0.70729660868289368</v>
      </c>
      <c r="V186" s="54">
        <f>IF(I186&gt;=Overview!$F$18,(1-Overview!$F$9)*'='!R186-Overview!$F$18*'='!P186,0)</f>
        <v>0</v>
      </c>
      <c r="W186" s="2"/>
      <c r="X186" s="60">
        <f>F186^3*(1+G186*Overview!$F$38)</f>
        <v>0.12737446046151049</v>
      </c>
      <c r="Y186" s="61">
        <f>F186^3*Overview!$F$42*(1+Overview!$F$38*G186)+J186*Overview!$F$39/Overview!$F$40</f>
        <v>1.1463701441535945E-2</v>
      </c>
      <c r="AD186" s="2"/>
    </row>
    <row r="187" spans="1:30">
      <c r="A187" s="34">
        <v>184</v>
      </c>
      <c r="B187">
        <v>0.77</v>
      </c>
      <c r="C187" s="85">
        <v>18.739999999999998</v>
      </c>
      <c r="D187" s="125">
        <f>B187/(B187+Overview!$F$22)</f>
        <v>0.52380952380952384</v>
      </c>
      <c r="E187" s="118">
        <f>EXP(Overview!$F$21/Overview!$F$5-Overview!$F$21/('='!C187+273.15))</f>
        <v>0.94169028070695959</v>
      </c>
      <c r="F187" s="77">
        <f t="shared" si="14"/>
        <v>0.47408777132720992</v>
      </c>
      <c r="G187" s="115">
        <f t="shared" si="15"/>
        <v>0.52380952380952372</v>
      </c>
      <c r="H187" s="112">
        <f>F187/Overview!$F$19</f>
        <v>0.699967180462439</v>
      </c>
      <c r="I187" s="149">
        <f t="shared" si="16"/>
        <v>25.035661462965841</v>
      </c>
      <c r="J187" s="80">
        <f>IF((A187-Overview!$F$43)/365=ROUND((A187-Overview!$F$43)/365,0),J186*0.05,J186+V186)</f>
        <v>0</v>
      </c>
      <c r="K187" s="70">
        <f>IF(I187&lt;Overview!$F$16,1,'='!F187/Overview!$F$26)</f>
        <v>20.523280144035063</v>
      </c>
      <c r="L187" s="71">
        <f>IF(I187&lt;Overview!$F$17,'='!F187/Overview!$F$26,Overview!$F$33)</f>
        <v>9.1428571428571423</v>
      </c>
      <c r="M187" s="72">
        <f t="shared" si="17"/>
        <v>9.1428571428571423</v>
      </c>
      <c r="N187" s="81">
        <f>MIN(1,Overview!$F$44*E187*(F187-Overview!$F$25)^2+0.2)</f>
        <v>1</v>
      </c>
      <c r="O187" s="48">
        <f>M187*E187*Overview!$F$8</f>
        <v>9.746225350951114E-2</v>
      </c>
      <c r="P187" s="48">
        <f>E187*Overview!$F$6</f>
        <v>1.8494797113084687E-3</v>
      </c>
      <c r="Q187" s="122">
        <f>O187*(G187/F187-(1+Overview!$F$35/'='!F187)/(Overview!$F$37*Overview!$F$33))/('='!G187+Overview!$F$36)</f>
        <v>2.7536886412437511E-2</v>
      </c>
      <c r="R187" s="128">
        <f>(O187/F187-Q187)*G187*Overview!$F$29*'='!F187^3</f>
        <v>8.9964124708040618</v>
      </c>
      <c r="S187" s="57">
        <f t="shared" si="12"/>
        <v>2.2823798550043492E-17</v>
      </c>
      <c r="T187" s="58">
        <f t="shared" si="13"/>
        <v>4.351633702854343E-3</v>
      </c>
      <c r="U187" s="58">
        <f>IF(I187&lt;Overview!$F$18,(1-Overview!$F$9)*'='!R187-'='!I187*'='!P187,0)</f>
        <v>0.72019139457756398</v>
      </c>
      <c r="V187" s="54">
        <f>IF(I187&gt;=Overview!$F$18,(1-Overview!$F$9)*'='!R187-Overview!$F$18*'='!P187,0)</f>
        <v>0</v>
      </c>
      <c r="W187" s="2"/>
      <c r="X187" s="60">
        <f>F187^3*(1+G187*Overview!$F$38)</f>
        <v>0.13095282617026335</v>
      </c>
      <c r="Y187" s="61">
        <f>F187^3*Overview!$F$42*(1+Overview!$F$38*G187)+J187*Overview!$F$39/Overview!$F$40</f>
        <v>1.1785754355323702E-2</v>
      </c>
      <c r="AD187" s="2"/>
    </row>
    <row r="188" spans="1:30">
      <c r="A188" s="34">
        <v>185</v>
      </c>
      <c r="B188">
        <v>0.77</v>
      </c>
      <c r="C188" s="85">
        <v>18.739999999999998</v>
      </c>
      <c r="D188" s="125">
        <f>B188/(B188+Overview!$F$22)</f>
        <v>0.52380952380952384</v>
      </c>
      <c r="E188" s="118">
        <f>EXP(Overview!$F$21/Overview!$F$5-Overview!$F$21/('='!C188+273.15))</f>
        <v>0.94169028070695959</v>
      </c>
      <c r="F188" s="77">
        <f t="shared" si="14"/>
        <v>0.47843940503006427</v>
      </c>
      <c r="G188" s="115">
        <f t="shared" si="15"/>
        <v>0.52380952380952372</v>
      </c>
      <c r="H188" s="112">
        <f>F188/Overview!$F$19</f>
        <v>0.70639215270938172</v>
      </c>
      <c r="I188" s="149">
        <f t="shared" si="16"/>
        <v>25.755852857543406</v>
      </c>
      <c r="J188" s="80">
        <f>IF((A188-Overview!$F$43)/365=ROUND((A188-Overview!$F$43)/365,0),J187*0.05,J187+V187)</f>
        <v>0</v>
      </c>
      <c r="K188" s="70">
        <f>IF(I188&lt;Overview!$F$16,1,'='!F188/Overview!$F$26)</f>
        <v>20.711662555414037</v>
      </c>
      <c r="L188" s="71">
        <f>IF(I188&lt;Overview!$F$17,'='!F188/Overview!$F$26,Overview!$F$33)</f>
        <v>9.1428571428571423</v>
      </c>
      <c r="M188" s="72">
        <f t="shared" si="17"/>
        <v>9.1428571428571423</v>
      </c>
      <c r="N188" s="81">
        <f>MIN(1,Overview!$F$44*E188*(F188-Overview!$F$25)^2+0.2)</f>
        <v>1</v>
      </c>
      <c r="O188" s="48">
        <f>M188*E188*Overview!$F$8</f>
        <v>9.746225350951114E-2</v>
      </c>
      <c r="P188" s="48">
        <f>E188*Overview!$F$6</f>
        <v>1.8494797113084687E-3</v>
      </c>
      <c r="Q188" s="122">
        <f>O188*(G188/F188-(1+Overview!$F$35/'='!F188)/(Overview!$F$37*Overview!$F$33))/('='!G188+Overview!$F$36)</f>
        <v>2.7245396827049073E-2</v>
      </c>
      <c r="R188" s="128">
        <f>(O188/F188-Q188)*G188*Overview!$F$29*'='!F188^3</f>
        <v>9.1644566857826391</v>
      </c>
      <c r="S188" s="57">
        <f t="shared" si="12"/>
        <v>2.2616205258284241E-17</v>
      </c>
      <c r="T188" s="58">
        <f t="shared" si="13"/>
        <v>4.3450904825804533E-3</v>
      </c>
      <c r="U188" s="58">
        <f>IF(I188&lt;Overview!$F$18,(1-Overview!$F$9)*'='!R188-'='!I188*'='!P188,0)</f>
        <v>0.73317678232120853</v>
      </c>
      <c r="V188" s="54">
        <f>IF(I188&gt;=Overview!$F$18,(1-Overview!$F$9)*'='!R188-Overview!$F$18*'='!P188,0)</f>
        <v>0</v>
      </c>
      <c r="W188" s="2"/>
      <c r="X188" s="60">
        <f>F188^3*(1+G188*Overview!$F$38)</f>
        <v>0.13459206018464104</v>
      </c>
      <c r="Y188" s="61">
        <f>F188^3*Overview!$F$42*(1+Overview!$F$38*G188)+J188*Overview!$F$39/Overview!$F$40</f>
        <v>1.2113285416617695E-2</v>
      </c>
      <c r="AD188" s="2"/>
    </row>
    <row r="189" spans="1:30">
      <c r="A189" s="34">
        <v>186</v>
      </c>
      <c r="B189">
        <v>0.77</v>
      </c>
      <c r="C189" s="85">
        <v>18.739999999999998</v>
      </c>
      <c r="D189" s="125">
        <f>B189/(B189+Overview!$F$22)</f>
        <v>0.52380952380952384</v>
      </c>
      <c r="E189" s="118">
        <f>EXP(Overview!$F$21/Overview!$F$5-Overview!$F$21/('='!C189+273.15))</f>
        <v>0.94169028070695959</v>
      </c>
      <c r="F189" s="77">
        <f t="shared" si="14"/>
        <v>0.48278449551264474</v>
      </c>
      <c r="G189" s="115">
        <f t="shared" si="15"/>
        <v>0.52380952380952372</v>
      </c>
      <c r="H189" s="112">
        <f>F189/Overview!$F$19</f>
        <v>0.71280746421474195</v>
      </c>
      <c r="I189" s="149">
        <f t="shared" si="16"/>
        <v>26.489029639864615</v>
      </c>
      <c r="J189" s="80">
        <f>IF((A189-Overview!$F$43)/365=ROUND((A189-Overview!$F$43)/365,0),J188*0.05,J188+V188)</f>
        <v>0</v>
      </c>
      <c r="K189" s="70">
        <f>IF(I189&lt;Overview!$F$16,1,'='!F189/Overview!$F$26)</f>
        <v>20.899761710504102</v>
      </c>
      <c r="L189" s="71">
        <f>IF(I189&lt;Overview!$F$17,'='!F189/Overview!$F$26,Overview!$F$33)</f>
        <v>9.1428571428571423</v>
      </c>
      <c r="M189" s="72">
        <f t="shared" si="17"/>
        <v>9.1428571428571423</v>
      </c>
      <c r="N189" s="81">
        <f>MIN(1,Overview!$F$44*E189*(F189-Overview!$F$25)^2+0.2)</f>
        <v>1</v>
      </c>
      <c r="O189" s="48">
        <f>M189*E189*Overview!$F$8</f>
        <v>9.746225350951114E-2</v>
      </c>
      <c r="P189" s="48">
        <f>E189*Overview!$F$6</f>
        <v>1.8494797113084687E-3</v>
      </c>
      <c r="Q189" s="122">
        <f>O189*(G189/F189-(1+Overview!$F$35/'='!F189)/(Overview!$F$37*Overview!$F$33))/('='!G189+Overview!$F$36)</f>
        <v>2.6959588436503978E-2</v>
      </c>
      <c r="R189" s="128">
        <f>(O189/F189-Q189)*G189*Overview!$F$29*'='!F189^3</f>
        <v>9.3338384619757022</v>
      </c>
      <c r="S189" s="57">
        <f t="shared" si="12"/>
        <v>2.2412658004523513E-17</v>
      </c>
      <c r="T189" s="58">
        <f t="shared" si="13"/>
        <v>4.3385571008487016E-3</v>
      </c>
      <c r="U189" s="58">
        <f>IF(I189&lt;Overview!$F$18,(1-Overview!$F$9)*'='!R189-'='!I189*'='!P189,0)</f>
        <v>0.74625211406915204</v>
      </c>
      <c r="V189" s="54">
        <f>IF(I189&gt;=Overview!$F$18,(1-Overview!$F$9)*'='!R189-Overview!$F$18*'='!P189,0)</f>
        <v>0</v>
      </c>
      <c r="W189" s="2"/>
      <c r="X189" s="60">
        <f>F189^3*(1+G189*Overview!$F$38)</f>
        <v>0.13829247817612769</v>
      </c>
      <c r="Y189" s="61">
        <f>F189^3*Overview!$F$42*(1+Overview!$F$38*G189)+J189*Overview!$F$39/Overview!$F$40</f>
        <v>1.2446323035851491E-2</v>
      </c>
      <c r="AD189" s="2"/>
    </row>
    <row r="190" spans="1:30">
      <c r="A190" s="34">
        <v>187</v>
      </c>
      <c r="B190">
        <v>0.77</v>
      </c>
      <c r="C190" s="85">
        <v>18.739999999999998</v>
      </c>
      <c r="D190" s="125">
        <f>B190/(B190+Overview!$F$22)</f>
        <v>0.52380952380952384</v>
      </c>
      <c r="E190" s="118">
        <f>EXP(Overview!$F$21/Overview!$F$5-Overview!$F$21/('='!C190+273.15))</f>
        <v>0.94169028070695959</v>
      </c>
      <c r="F190" s="77">
        <f t="shared" si="14"/>
        <v>0.48712305261349342</v>
      </c>
      <c r="G190" s="115">
        <f t="shared" si="15"/>
        <v>0.52380952380952372</v>
      </c>
      <c r="H190" s="112">
        <f>F190/Overview!$F$19</f>
        <v>0.71921312950464111</v>
      </c>
      <c r="I190" s="149">
        <f t="shared" si="16"/>
        <v>27.235281753933766</v>
      </c>
      <c r="J190" s="80">
        <f>IF((A190-Overview!$F$43)/365=ROUND((A190-Overview!$F$43)/365,0),J189*0.05,J189+V189)</f>
        <v>0</v>
      </c>
      <c r="K190" s="70">
        <f>IF(I190&lt;Overview!$F$16,1,'='!F190/Overview!$F$26)</f>
        <v>21.087578035216165</v>
      </c>
      <c r="L190" s="71">
        <f>IF(I190&lt;Overview!$F$17,'='!F190/Overview!$F$26,Overview!$F$33)</f>
        <v>9.1428571428571423</v>
      </c>
      <c r="M190" s="72">
        <f t="shared" si="17"/>
        <v>9.1428571428571423</v>
      </c>
      <c r="N190" s="81">
        <f>MIN(1,Overview!$F$44*E190*(F190-Overview!$F$25)^2+0.2)</f>
        <v>1</v>
      </c>
      <c r="O190" s="48">
        <f>M190*E190*Overview!$F$8</f>
        <v>9.746225350951114E-2</v>
      </c>
      <c r="P190" s="48">
        <f>E190*Overview!$F$6</f>
        <v>1.8494797113084687E-3</v>
      </c>
      <c r="Q190" s="122">
        <f>O190*(G190/F190-(1+Overview!$F$35/'='!F190)/(Overview!$F$37*Overview!$F$33))/('='!G190+Overview!$F$36)</f>
        <v>2.667929706646132E-2</v>
      </c>
      <c r="R190" s="128">
        <f>(O190/F190-Q190)*G190*Overview!$F$29*'='!F190^3</f>
        <v>9.5045520600639435</v>
      </c>
      <c r="S190" s="57">
        <f t="shared" si="12"/>
        <v>2.2213039866944685E-17</v>
      </c>
      <c r="T190" s="58">
        <f t="shared" si="13"/>
        <v>4.3320335428656195E-3</v>
      </c>
      <c r="U190" s="58">
        <f>IF(I190&lt;Overview!$F$18,(1-Overview!$F$9)*'='!R190-'='!I190*'='!P190,0)</f>
        <v>0.75941673448177827</v>
      </c>
      <c r="V190" s="54">
        <f>IF(I190&gt;=Overview!$F$18,(1-Overview!$F$9)*'='!R190-Overview!$F$18*'='!P190,0)</f>
        <v>0</v>
      </c>
      <c r="W190" s="2"/>
      <c r="X190" s="60">
        <f>F190^3*(1+G190*Overview!$F$38)</f>
        <v>0.14205439138723985</v>
      </c>
      <c r="Y190" s="61">
        <f>F190^3*Overview!$F$42*(1+Overview!$F$38*G190)+J190*Overview!$F$39/Overview!$F$40</f>
        <v>1.2784895224851588E-2</v>
      </c>
      <c r="AD190" s="2"/>
    </row>
    <row r="191" spans="1:30">
      <c r="A191" s="34">
        <v>188</v>
      </c>
      <c r="B191">
        <v>0.77</v>
      </c>
      <c r="C191" s="85">
        <v>18.739999999999998</v>
      </c>
      <c r="D191" s="125">
        <f>B191/(B191+Overview!$F$22)</f>
        <v>0.52380952380952384</v>
      </c>
      <c r="E191" s="118">
        <f>EXP(Overview!$F$21/Overview!$F$5-Overview!$F$21/('='!C191+273.15))</f>
        <v>0.94169028070695959</v>
      </c>
      <c r="F191" s="77">
        <f t="shared" si="14"/>
        <v>0.49145508615635902</v>
      </c>
      <c r="G191" s="115">
        <f t="shared" si="15"/>
        <v>0.52380952380952372</v>
      </c>
      <c r="H191" s="112">
        <f>F191/Overview!$F$19</f>
        <v>0.72560916308335899</v>
      </c>
      <c r="I191" s="149">
        <f t="shared" si="16"/>
        <v>27.994698488415544</v>
      </c>
      <c r="J191" s="80">
        <f>IF((A191-Overview!$F$43)/365=ROUND((A191-Overview!$F$43)/365,0),J190*0.05,J190+V190)</f>
        <v>0</v>
      </c>
      <c r="K191" s="70">
        <f>IF(I191&lt;Overview!$F$16,1,'='!F191/Overview!$F$26)</f>
        <v>21.275111954820737</v>
      </c>
      <c r="L191" s="71">
        <f>IF(I191&lt;Overview!$F$17,'='!F191/Overview!$F$26,Overview!$F$33)</f>
        <v>9.1428571428571423</v>
      </c>
      <c r="M191" s="72">
        <f t="shared" si="17"/>
        <v>9.1428571428571423</v>
      </c>
      <c r="N191" s="81">
        <f>MIN(1,Overview!$F$44*E191*(F191-Overview!$F$25)^2+0.2)</f>
        <v>1</v>
      </c>
      <c r="O191" s="48">
        <f>M191*E191*Overview!$F$8</f>
        <v>9.746225350951114E-2</v>
      </c>
      <c r="P191" s="48">
        <f>E191*Overview!$F$6</f>
        <v>1.8494797113084687E-3</v>
      </c>
      <c r="Q191" s="122">
        <f>O191*(G191/F191-(1+Overview!$F$35/'='!F191)/(Overview!$F$37*Overview!$F$33))/('='!G191+Overview!$F$36)</f>
        <v>2.6404364807919398E-2</v>
      </c>
      <c r="R191" s="128">
        <f>(O191/F191-Q191)*G191*Overview!$F$29*'='!F191^3</f>
        <v>9.6765917558292323</v>
      </c>
      <c r="S191" s="57">
        <f t="shared" si="12"/>
        <v>2.2017238385785533E-17</v>
      </c>
      <c r="T191" s="58">
        <f t="shared" si="13"/>
        <v>4.3255197938599872E-3</v>
      </c>
      <c r="U191" s="58">
        <f>IF(I191&lt;Overview!$F$18,(1-Overview!$F$9)*'='!R191-'='!I191*'='!P191,0)</f>
        <v>0.7726699907181287</v>
      </c>
      <c r="V191" s="54">
        <f>IF(I191&gt;=Overview!$F$18,(1-Overview!$F$9)*'='!R191-Overview!$F$18*'='!P191,0)</f>
        <v>0</v>
      </c>
      <c r="W191" s="2"/>
      <c r="X191" s="60">
        <f>F191^3*(1+G191*Overview!$F$38)</f>
        <v>0.14587810666236817</v>
      </c>
      <c r="Y191" s="61">
        <f>F191^3*Overview!$F$42*(1+Overview!$F$38*G191)+J191*Overview!$F$39/Overview!$F$40</f>
        <v>1.3129029599613136E-2</v>
      </c>
      <c r="AD191" s="2"/>
    </row>
    <row r="192" spans="1:30">
      <c r="A192" s="34">
        <v>189</v>
      </c>
      <c r="B192">
        <v>0.77</v>
      </c>
      <c r="C192" s="85">
        <v>18.739999999999998</v>
      </c>
      <c r="D192" s="125">
        <f>B192/(B192+Overview!$F$22)</f>
        <v>0.52380952380952384</v>
      </c>
      <c r="E192" s="118">
        <f>EXP(Overview!$F$21/Overview!$F$5-Overview!$F$21/('='!C192+273.15))</f>
        <v>0.94169028070695959</v>
      </c>
      <c r="F192" s="77">
        <f t="shared" si="14"/>
        <v>0.495780605950219</v>
      </c>
      <c r="G192" s="115">
        <f t="shared" si="15"/>
        <v>0.52380952380952372</v>
      </c>
      <c r="H192" s="112">
        <f>F192/Overview!$F$19</f>
        <v>0.73199557943336624</v>
      </c>
      <c r="I192" s="149">
        <f t="shared" si="16"/>
        <v>28.767368479133673</v>
      </c>
      <c r="J192" s="80">
        <f>IF((A192-Overview!$F$43)/365=ROUND((A192-Overview!$F$43)/365,0),J191*0.05,J191+V191)</f>
        <v>0</v>
      </c>
      <c r="K192" s="70">
        <f>IF(I192&lt;Overview!$F$16,1,'='!F192/Overview!$F$26)</f>
        <v>21.462363893948876</v>
      </c>
      <c r="L192" s="71">
        <f>IF(I192&lt;Overview!$F$17,'='!F192/Overview!$F$26,Overview!$F$33)</f>
        <v>9.1428571428571423</v>
      </c>
      <c r="M192" s="72">
        <f t="shared" si="17"/>
        <v>9.1428571428571423</v>
      </c>
      <c r="N192" s="81">
        <f>MIN(1,Overview!$F$44*E192*(F192-Overview!$F$25)^2+0.2)</f>
        <v>1</v>
      </c>
      <c r="O192" s="48">
        <f>M192*E192*Overview!$F$8</f>
        <v>9.746225350951114E-2</v>
      </c>
      <c r="P192" s="48">
        <f>E192*Overview!$F$6</f>
        <v>1.8494797113084687E-3</v>
      </c>
      <c r="Q192" s="122">
        <f>O192*(G192/F192-(1+Overview!$F$35/'='!F192)/(Overview!$F$37*Overview!$F$33))/('='!G192+Overview!$F$36)</f>
        <v>2.6134639721162017E-2</v>
      </c>
      <c r="R192" s="128">
        <f>(O192/F192-Q192)*G192*Overview!$F$29*'='!F192^3</f>
        <v>9.8499518401337518</v>
      </c>
      <c r="S192" s="57">
        <f t="shared" si="12"/>
        <v>2.1825145352494487E-17</v>
      </c>
      <c r="T192" s="58">
        <f t="shared" si="13"/>
        <v>4.3190158390827892E-3</v>
      </c>
      <c r="U192" s="58">
        <f>IF(I192&lt;Overview!$F$18,(1-Overview!$F$9)*'='!R192-'='!I192*'='!P192,0)</f>
        <v>0.78601123242950377</v>
      </c>
      <c r="V192" s="54">
        <f>IF(I192&gt;=Overview!$F$18,(1-Overview!$F$9)*'='!R192-Overview!$F$18*'='!P192,0)</f>
        <v>0</v>
      </c>
      <c r="W192" s="2"/>
      <c r="X192" s="60">
        <f>F192^3*(1+G192*Overview!$F$38)</f>
        <v>0.14976392647844425</v>
      </c>
      <c r="Y192" s="61">
        <f>F192^3*Overview!$F$42*(1+Overview!$F$38*G192)+J192*Overview!$F$39/Overview!$F$40</f>
        <v>1.3478753383059981E-2</v>
      </c>
      <c r="AD192" s="2"/>
    </row>
    <row r="193" spans="1:30">
      <c r="A193" s="34">
        <v>190</v>
      </c>
      <c r="B193">
        <v>0.77</v>
      </c>
      <c r="C193" s="85">
        <v>18.739999999999998</v>
      </c>
      <c r="D193" s="125">
        <f>B193/(B193+Overview!$F$22)</f>
        <v>0.52380952380952384</v>
      </c>
      <c r="E193" s="118">
        <f>EXP(Overview!$F$21/Overview!$F$5-Overview!$F$21/('='!C193+273.15))</f>
        <v>0.94169028070695959</v>
      </c>
      <c r="F193" s="77">
        <f t="shared" si="14"/>
        <v>0.50009962178930178</v>
      </c>
      <c r="G193" s="115">
        <f t="shared" si="15"/>
        <v>0.52380952380952372</v>
      </c>
      <c r="H193" s="112">
        <f>F193/Overview!$F$19</f>
        <v>0.73837239301535773</v>
      </c>
      <c r="I193" s="149">
        <f t="shared" si="16"/>
        <v>29.553379711563178</v>
      </c>
      <c r="J193" s="80">
        <f>IF((A193-Overview!$F$43)/365=ROUND((A193-Overview!$F$43)/365,0),J192*0.05,J192+V192)</f>
        <v>0</v>
      </c>
      <c r="K193" s="70">
        <f>IF(I193&lt;Overview!$F$16,1,'='!F193/Overview!$F$26)</f>
        <v>21.649334276593152</v>
      </c>
      <c r="L193" s="71">
        <f>IF(I193&lt;Overview!$F$17,'='!F193/Overview!$F$26,Overview!$F$33)</f>
        <v>9.1428571428571423</v>
      </c>
      <c r="M193" s="72">
        <f t="shared" si="17"/>
        <v>9.1428571428571423</v>
      </c>
      <c r="N193" s="81">
        <f>MIN(1,Overview!$F$44*E193*(F193-Overview!$F$25)^2+0.2)</f>
        <v>1</v>
      </c>
      <c r="O193" s="48">
        <f>M193*E193*Overview!$F$8</f>
        <v>9.746225350951114E-2</v>
      </c>
      <c r="P193" s="48">
        <f>E193*Overview!$F$6</f>
        <v>1.8494797113084687E-3</v>
      </c>
      <c r="Q193" s="122">
        <f>O193*(G193/F193-(1+Overview!$F$35/'='!F193)/(Overview!$F$37*Overview!$F$33))/('='!G193+Overview!$F$36)</f>
        <v>2.5869975556334916E-2</v>
      </c>
      <c r="R193" s="128">
        <f>(O193/F193-Q193)*G193*Overview!$F$29*'='!F193^3</f>
        <v>10.024626618899109</v>
      </c>
      <c r="S193" s="57">
        <f t="shared" si="12"/>
        <v>2.1636656610730509E-17</v>
      </c>
      <c r="T193" s="58">
        <f t="shared" si="13"/>
        <v>4.3125216638071912E-3</v>
      </c>
      <c r="U193" s="58">
        <f>IF(I193&lt;Overview!$F$18,(1-Overview!$F$9)*'='!R193-'='!I193*'='!P193,0)</f>
        <v>0.79943981175307322</v>
      </c>
      <c r="V193" s="54">
        <f>IF(I193&gt;=Overview!$F$18,(1-Overview!$F$9)*'='!R193-Overview!$F$18*'='!P193,0)</f>
        <v>0</v>
      </c>
      <c r="W193" s="2"/>
      <c r="X193" s="60">
        <f>F193^3*(1+G193*Overview!$F$38)</f>
        <v>0.15371214897543425</v>
      </c>
      <c r="Y193" s="61">
        <f>F193^3*Overview!$F$42*(1+Overview!$F$38*G193)+J193*Overview!$F$39/Overview!$F$40</f>
        <v>1.3834093407789082E-2</v>
      </c>
      <c r="AD193" s="2"/>
    </row>
    <row r="194" spans="1:30">
      <c r="A194" s="34">
        <v>191</v>
      </c>
      <c r="B194">
        <v>0.77</v>
      </c>
      <c r="C194" s="85">
        <v>18.739999999999998</v>
      </c>
      <c r="D194" s="125">
        <f>B194/(B194+Overview!$F$22)</f>
        <v>0.52380952380952384</v>
      </c>
      <c r="E194" s="118">
        <f>EXP(Overview!$F$21/Overview!$F$5-Overview!$F$21/('='!C194+273.15))</f>
        <v>0.94169028070695959</v>
      </c>
      <c r="F194" s="77">
        <f t="shared" si="14"/>
        <v>0.50441214345310903</v>
      </c>
      <c r="G194" s="115">
        <f t="shared" si="15"/>
        <v>0.52380952380952372</v>
      </c>
      <c r="H194" s="112">
        <f>F194/Overview!$F$19</f>
        <v>0.74473961826828439</v>
      </c>
      <c r="I194" s="149">
        <f t="shared" si="16"/>
        <v>30.352819523316249</v>
      </c>
      <c r="J194" s="80">
        <f>IF((A194-Overview!$F$43)/365=ROUND((A194-Overview!$F$43)/365,0),J193*0.05,J193+V193)</f>
        <v>0</v>
      </c>
      <c r="K194" s="70">
        <f>IF(I194&lt;Overview!$F$16,1,'='!F194/Overview!$F$26)</f>
        <v>21.836023526108615</v>
      </c>
      <c r="L194" s="71">
        <f>IF(I194&lt;Overview!$F$17,'='!F194/Overview!$F$26,Overview!$F$33)</f>
        <v>9.1428571428571423</v>
      </c>
      <c r="M194" s="72">
        <f t="shared" si="17"/>
        <v>9.1428571428571423</v>
      </c>
      <c r="N194" s="81">
        <f>MIN(1,Overview!$F$44*E194*(F194-Overview!$F$25)^2+0.2)</f>
        <v>1</v>
      </c>
      <c r="O194" s="48">
        <f>M194*E194*Overview!$F$8</f>
        <v>9.746225350951114E-2</v>
      </c>
      <c r="P194" s="48">
        <f>E194*Overview!$F$6</f>
        <v>1.8494797113084687E-3</v>
      </c>
      <c r="Q194" s="122">
        <f>O194*(G194/F194-(1+Overview!$F$35/'='!F194)/(Overview!$F$37*Overview!$F$33))/('='!G194+Overview!$F$36)</f>
        <v>2.5610231489572356E-2</v>
      </c>
      <c r="R194" s="128">
        <f>(O194/F194-Q194)*G194*Overview!$F$29*'='!F194^3</f>
        <v>10.200610413085354</v>
      </c>
      <c r="S194" s="57">
        <f t="shared" si="12"/>
        <v>2.1451671868437509E-17</v>
      </c>
      <c r="T194" s="58">
        <f t="shared" si="13"/>
        <v>4.3060372533285001E-3</v>
      </c>
      <c r="U194" s="58">
        <f>IF(I194&lt;Overview!$F$18,(1-Overview!$F$9)*'='!R194-'='!I194*'='!P194,0)</f>
        <v>0.81295508330549171</v>
      </c>
      <c r="V194" s="54">
        <f>IF(I194&gt;=Overview!$F$18,(1-Overview!$F$9)*'='!R194-Overview!$F$18*'='!P194,0)</f>
        <v>0</v>
      </c>
      <c r="W194" s="2"/>
      <c r="X194" s="60">
        <f>F194^3*(1+G194*Overview!$F$38)</f>
        <v>0.15772306798665992</v>
      </c>
      <c r="Y194" s="61">
        <f>F194^3*Overview!$F$42*(1+Overview!$F$38*G194)+J194*Overview!$F$39/Overview!$F$40</f>
        <v>1.4195076118799393E-2</v>
      </c>
      <c r="AD194" s="2"/>
    </row>
    <row r="195" spans="1:30">
      <c r="A195" s="34">
        <v>192</v>
      </c>
      <c r="B195">
        <v>0.77</v>
      </c>
      <c r="C195" s="85">
        <v>18.739999999999998</v>
      </c>
      <c r="D195" s="125">
        <f>B195/(B195+Overview!$F$22)</f>
        <v>0.52380952380952384</v>
      </c>
      <c r="E195" s="118">
        <f>EXP(Overview!$F$21/Overview!$F$5-Overview!$F$21/('='!C195+273.15))</f>
        <v>0.94169028070695959</v>
      </c>
      <c r="F195" s="77">
        <f t="shared" si="14"/>
        <v>0.50871818070643748</v>
      </c>
      <c r="G195" s="115">
        <f t="shared" si="15"/>
        <v>0.52380952380952372</v>
      </c>
      <c r="H195" s="112">
        <f>F195/Overview!$F$19</f>
        <v>0.7510972696093865</v>
      </c>
      <c r="I195" s="149">
        <f t="shared" si="16"/>
        <v>31.165774606621742</v>
      </c>
      <c r="J195" s="80">
        <f>IF((A195-Overview!$F$43)/365=ROUND((A195-Overview!$F$43)/365,0),J194*0.05,J194+V194)</f>
        <v>0</v>
      </c>
      <c r="K195" s="70">
        <f>IF(I195&lt;Overview!$F$16,1,'='!F195/Overview!$F$26)</f>
        <v>22.022432065213746</v>
      </c>
      <c r="L195" s="71">
        <f>IF(I195&lt;Overview!$F$17,'='!F195/Overview!$F$26,Overview!$F$33)</f>
        <v>9.1428571428571423</v>
      </c>
      <c r="M195" s="72">
        <f t="shared" si="17"/>
        <v>9.1428571428571423</v>
      </c>
      <c r="N195" s="81">
        <f>MIN(1,Overview!$F$44*E195*(F195-Overview!$F$25)^2+0.2)</f>
        <v>1</v>
      </c>
      <c r="O195" s="48">
        <f>M195*E195*Overview!$F$8</f>
        <v>9.746225350951114E-2</v>
      </c>
      <c r="P195" s="48">
        <f>E195*Overview!$F$6</f>
        <v>1.8494797113084687E-3</v>
      </c>
      <c r="Q195" s="122">
        <f>O195*(G195/F195-(1+Overview!$F$35/'='!F195)/(Overview!$F$37*Overview!$F$33))/('='!G195+Overview!$F$36)</f>
        <v>2.5355271873673736E-2</v>
      </c>
      <c r="R195" s="128">
        <f>(O195/F195-Q195)*G195*Overview!$F$29*'='!F195^3</f>
        <v>10.377897558669893</v>
      </c>
      <c r="S195" s="57">
        <f t="shared" ref="S195:S258" si="18">(D195*N195-G195)*O195/F195</f>
        <v>2.1270094520281015E-17</v>
      </c>
      <c r="T195" s="58">
        <f t="shared" ref="T195:T258" si="19">F195*Q195/3</f>
        <v>4.299562592964136E-3</v>
      </c>
      <c r="U195" s="58">
        <f>IF(I195&lt;Overview!$F$18,(1-Overview!$F$9)*'='!R195-'='!I195*'='!P195,0)</f>
        <v>0.82655640417651588</v>
      </c>
      <c r="V195" s="54">
        <f>IF(I195&gt;=Overview!$F$18,(1-Overview!$F$9)*'='!R195-Overview!$F$18*'='!P195,0)</f>
        <v>0</v>
      </c>
      <c r="W195" s="2"/>
      <c r="X195" s="60">
        <f>F195^3*(1+G195*Overview!$F$38)</f>
        <v>0.16179697306894725</v>
      </c>
      <c r="Y195" s="61">
        <f>F195^3*Overview!$F$42*(1+Overview!$F$38*G195)+J195*Overview!$F$39/Overview!$F$40</f>
        <v>1.4561727576205252E-2</v>
      </c>
      <c r="AD195" s="2"/>
    </row>
    <row r="196" spans="1:30">
      <c r="A196" s="34">
        <v>193</v>
      </c>
      <c r="B196">
        <v>0.77</v>
      </c>
      <c r="C196" s="85">
        <v>18.739999999999998</v>
      </c>
      <c r="D196" s="125">
        <f>B196/(B196+Overview!$F$22)</f>
        <v>0.52380952380952384</v>
      </c>
      <c r="E196" s="118">
        <f>EXP(Overview!$F$21/Overview!$F$5-Overview!$F$21/('='!C196+273.15))</f>
        <v>0.94169028070695959</v>
      </c>
      <c r="F196" s="77">
        <f t="shared" ref="F196:F259" si="20">F195+T195</f>
        <v>0.51301774329940164</v>
      </c>
      <c r="G196" s="115">
        <f t="shared" ref="G196:G259" si="21">G195+S195</f>
        <v>0.52380952380952372</v>
      </c>
      <c r="H196" s="112">
        <f>F196/Overview!$F$19</f>
        <v>0.75744536143422658</v>
      </c>
      <c r="I196" s="149">
        <f t="shared" ref="I196:I259" si="22">I195+U195</f>
        <v>31.992331010798257</v>
      </c>
      <c r="J196" s="80">
        <f>IF((A196-Overview!$F$43)/365=ROUND((A196-Overview!$F$43)/365,0),J195*0.05,J195+V195)</f>
        <v>0</v>
      </c>
      <c r="K196" s="70">
        <f>IF(I196&lt;Overview!$F$16,1,'='!F196/Overview!$F$26)</f>
        <v>22.208560315991413</v>
      </c>
      <c r="L196" s="71">
        <f>IF(I196&lt;Overview!$F$17,'='!F196/Overview!$F$26,Overview!$F$33)</f>
        <v>9.1428571428571423</v>
      </c>
      <c r="M196" s="72">
        <f t="shared" ref="M196:M259" si="23">IF(K196=1,1,L196)</f>
        <v>9.1428571428571423</v>
      </c>
      <c r="N196" s="81">
        <f>MIN(1,Overview!$F$44*E196*(F196-Overview!$F$25)^2+0.2)</f>
        <v>1</v>
      </c>
      <c r="O196" s="48">
        <f>M196*E196*Overview!$F$8</f>
        <v>9.746225350951114E-2</v>
      </c>
      <c r="P196" s="48">
        <f>E196*Overview!$F$6</f>
        <v>1.8494797113084687E-3</v>
      </c>
      <c r="Q196" s="122">
        <f>O196*(G196/F196-(1+Overview!$F$35/'='!F196)/(Overview!$F$37*Overview!$F$33))/('='!G196+Overview!$F$36)</f>
        <v>2.5104966002402598E-2</v>
      </c>
      <c r="R196" s="128">
        <f>(O196/F196-Q196)*G196*Overview!$F$29*'='!F196^3</f>
        <v>10.556482406626435</v>
      </c>
      <c r="S196" s="57">
        <f t="shared" si="18"/>
        <v>2.109183147978645E-17</v>
      </c>
      <c r="T196" s="58">
        <f t="shared" si="19"/>
        <v>4.2930976680535934E-3</v>
      </c>
      <c r="U196" s="58">
        <f>IF(I196&lt;Overview!$F$18,(1-Overview!$F$9)*'='!R196-'='!I196*'='!P196,0)</f>
        <v>0.84024313392263672</v>
      </c>
      <c r="V196" s="54">
        <f>IF(I196&gt;=Overview!$F$18,(1-Overview!$F$9)*'='!R196-Overview!$F$18*'='!P196,0)</f>
        <v>0</v>
      </c>
      <c r="W196" s="2"/>
      <c r="X196" s="60">
        <f>F196^3*(1+G196*Overview!$F$38)</f>
        <v>0.16593414953260541</v>
      </c>
      <c r="Y196" s="61">
        <f>F196^3*Overview!$F$42*(1+Overview!$F$38*G196)+J196*Overview!$F$39/Overview!$F$40</f>
        <v>1.4934073457934486E-2</v>
      </c>
      <c r="AD196" s="2"/>
    </row>
    <row r="197" spans="1:30">
      <c r="A197" s="34">
        <v>194</v>
      </c>
      <c r="B197">
        <v>0.77</v>
      </c>
      <c r="C197" s="85">
        <v>18.739999999999998</v>
      </c>
      <c r="D197" s="125">
        <f>B197/(B197+Overview!$F$22)</f>
        <v>0.52380952380952384</v>
      </c>
      <c r="E197" s="118">
        <f>EXP(Overview!$F$21/Overview!$F$5-Overview!$F$21/('='!C197+273.15))</f>
        <v>0.94169028070695959</v>
      </c>
      <c r="F197" s="77">
        <f t="shared" si="20"/>
        <v>0.51731084096745528</v>
      </c>
      <c r="G197" s="115">
        <f t="shared" si="21"/>
        <v>0.52380952380952372</v>
      </c>
      <c r="H197" s="112">
        <f>F197/Overview!$F$19</f>
        <v>0.76378390811672114</v>
      </c>
      <c r="I197" s="149">
        <f t="shared" si="22"/>
        <v>32.832574144720894</v>
      </c>
      <c r="J197" s="80">
        <f>IF((A197-Overview!$F$43)/365=ROUND((A197-Overview!$F$43)/365,0),J196*0.05,J196+V196)</f>
        <v>0</v>
      </c>
      <c r="K197" s="70">
        <f>IF(I197&lt;Overview!$F$16,1,'='!F197/Overview!$F$26)</f>
        <v>22.394408699889841</v>
      </c>
      <c r="L197" s="71">
        <f>IF(I197&lt;Overview!$F$17,'='!F197/Overview!$F$26,Overview!$F$33)</f>
        <v>9.1428571428571423</v>
      </c>
      <c r="M197" s="72">
        <f t="shared" si="23"/>
        <v>9.1428571428571423</v>
      </c>
      <c r="N197" s="81">
        <f>MIN(1,Overview!$F$44*E197*(F197-Overview!$F$25)^2+0.2)</f>
        <v>1</v>
      </c>
      <c r="O197" s="48">
        <f>M197*E197*Overview!$F$8</f>
        <v>9.746225350951114E-2</v>
      </c>
      <c r="P197" s="48">
        <f>E197*Overview!$F$6</f>
        <v>1.8494797113084687E-3</v>
      </c>
      <c r="Q197" s="122">
        <f>O197*(G197/F197-(1+Overview!$F$35/'='!F197)/(Overview!$F$37*Overview!$F$33))/('='!G197+Overview!$F$36)</f>
        <v>2.4859187887547613E-2</v>
      </c>
      <c r="R197" s="128">
        <f>(O197/F197-Q197)*G197*Overview!$F$29*'='!F197^3</f>
        <v>10.73635932290375</v>
      </c>
      <c r="S197" s="57">
        <f t="shared" si="18"/>
        <v>2.0916793020566246E-17</v>
      </c>
      <c r="T197" s="58">
        <f t="shared" si="19"/>
        <v>4.286642463958411E-3</v>
      </c>
      <c r="U197" s="58">
        <f>IF(I197&lt;Overview!$F$18,(1-Overview!$F$9)*'='!R197-'='!I197*'='!P197,0)</f>
        <v>0.85401463456070781</v>
      </c>
      <c r="V197" s="54">
        <f>IF(I197&gt;=Overview!$F$18,(1-Overview!$F$9)*'='!R197-Overview!$F$18*'='!P197,0)</f>
        <v>0</v>
      </c>
      <c r="W197" s="2"/>
      <c r="X197" s="60">
        <f>F197^3*(1+G197*Overview!$F$38)</f>
        <v>0.1701348784712344</v>
      </c>
      <c r="Y197" s="61">
        <f>F197^3*Overview!$F$42*(1+Overview!$F$38*G197)+J197*Overview!$F$39/Overview!$F$40</f>
        <v>1.5312139062411096E-2</v>
      </c>
      <c r="AD197" s="2"/>
    </row>
    <row r="198" spans="1:30">
      <c r="A198" s="34">
        <v>195</v>
      </c>
      <c r="B198">
        <v>0.77</v>
      </c>
      <c r="C198" s="85">
        <v>18.739999999999998</v>
      </c>
      <c r="D198" s="125">
        <f>B198/(B198+Overview!$F$22)</f>
        <v>0.52380952380952384</v>
      </c>
      <c r="E198" s="118">
        <f>EXP(Overview!$F$21/Overview!$F$5-Overview!$F$21/('='!C198+273.15))</f>
        <v>0.94169028070695959</v>
      </c>
      <c r="F198" s="77">
        <f t="shared" si="20"/>
        <v>0.52159748343141366</v>
      </c>
      <c r="G198" s="115">
        <f t="shared" si="21"/>
        <v>0.52380952380952372</v>
      </c>
      <c r="H198" s="112">
        <f>F198/Overview!$F$19</f>
        <v>0.77011292400917419</v>
      </c>
      <c r="I198" s="149">
        <f t="shared" si="22"/>
        <v>33.6865887792816</v>
      </c>
      <c r="J198" s="80">
        <f>IF((A198-Overview!$F$43)/365=ROUND((A198-Overview!$F$43)/365,0),J197*0.05,J197+V197)</f>
        <v>0</v>
      </c>
      <c r="K198" s="70">
        <f>IF(I198&lt;Overview!$F$16,1,'='!F198/Overview!$F$26)</f>
        <v>22.579977637723537</v>
      </c>
      <c r="L198" s="71">
        <f>IF(I198&lt;Overview!$F$17,'='!F198/Overview!$F$26,Overview!$F$33)</f>
        <v>9.1428571428571423</v>
      </c>
      <c r="M198" s="72">
        <f t="shared" si="23"/>
        <v>9.1428571428571423</v>
      </c>
      <c r="N198" s="81">
        <f>MIN(1,Overview!$F$44*E198*(F198-Overview!$F$25)^2+0.2)</f>
        <v>1</v>
      </c>
      <c r="O198" s="48">
        <f>M198*E198*Overview!$F$8</f>
        <v>9.746225350951114E-2</v>
      </c>
      <c r="P198" s="48">
        <f>E198*Overview!$F$6</f>
        <v>1.8494797113084687E-3</v>
      </c>
      <c r="Q198" s="122">
        <f>O198*(G198/F198-(1+Overview!$F$35/'='!F198)/(Overview!$F$37*Overview!$F$33))/('='!G198+Overview!$F$36)</f>
        <v>2.4617816047946616E-2</v>
      </c>
      <c r="R198" s="128">
        <f>(O198/F198-Q198)*G198*Overview!$F$29*'='!F198^3</f>
        <v>10.917522688404446</v>
      </c>
      <c r="S198" s="57">
        <f t="shared" si="18"/>
        <v>2.0744892626066782E-17</v>
      </c>
      <c r="T198" s="58">
        <f t="shared" si="19"/>
        <v>4.2801969660621409E-3</v>
      </c>
      <c r="U198" s="58">
        <f>IF(I198&lt;Overview!$F$18,(1-Overview!$F$9)*'='!R198-'='!I198*'='!P198,0)</f>
        <v>0.86787027056158661</v>
      </c>
      <c r="V198" s="54">
        <f>IF(I198&gt;=Overview!$F$18,(1-Overview!$F$9)*'='!R198-Overview!$F$18*'='!P198,0)</f>
        <v>0</v>
      </c>
      <c r="W198" s="2"/>
      <c r="X198" s="60">
        <f>F198^3*(1+G198*Overview!$F$38)</f>
        <v>0.17439943679136435</v>
      </c>
      <c r="Y198" s="61">
        <f>F198^3*Overview!$F$42*(1+Overview!$F$38*G198)+J198*Overview!$F$39/Overview!$F$40</f>
        <v>1.5695949311222791E-2</v>
      </c>
      <c r="AD198" s="2"/>
    </row>
    <row r="199" spans="1:30">
      <c r="A199" s="34">
        <v>196</v>
      </c>
      <c r="B199">
        <v>0.77</v>
      </c>
      <c r="C199" s="85">
        <v>18.739999999999998</v>
      </c>
      <c r="D199" s="125">
        <f>B199/(B199+Overview!$F$22)</f>
        <v>0.52380952380952384</v>
      </c>
      <c r="E199" s="118">
        <f>EXP(Overview!$F$21/Overview!$F$5-Overview!$F$21/('='!C199+273.15))</f>
        <v>0.94169028070695959</v>
      </c>
      <c r="F199" s="77">
        <f t="shared" si="20"/>
        <v>0.52587768039747584</v>
      </c>
      <c r="G199" s="115">
        <f t="shared" si="21"/>
        <v>0.52380952380952372</v>
      </c>
      <c r="H199" s="112">
        <f>F199/Overview!$F$19</f>
        <v>0.77643242344230889</v>
      </c>
      <c r="I199" s="149">
        <f t="shared" si="22"/>
        <v>34.554459049843189</v>
      </c>
      <c r="J199" s="80">
        <f>IF((A199-Overview!$F$43)/365=ROUND((A199-Overview!$F$43)/365,0),J198*0.05,J198+V198)</f>
        <v>0</v>
      </c>
      <c r="K199" s="70">
        <f>IF(I199&lt;Overview!$F$16,1,'='!F199/Overview!$F$26)</f>
        <v>22.765267549674281</v>
      </c>
      <c r="L199" s="71">
        <f>IF(I199&lt;Overview!$F$17,'='!F199/Overview!$F$26,Overview!$F$33)</f>
        <v>9.1428571428571423</v>
      </c>
      <c r="M199" s="72">
        <f t="shared" si="23"/>
        <v>9.1428571428571423</v>
      </c>
      <c r="N199" s="81">
        <f>MIN(1,Overview!$F$44*E199*(F199-Overview!$F$25)^2+0.2)</f>
        <v>1</v>
      </c>
      <c r="O199" s="48">
        <f>M199*E199*Overview!$F$8</f>
        <v>9.746225350951114E-2</v>
      </c>
      <c r="P199" s="48">
        <f>E199*Overview!$F$6</f>
        <v>1.8494797113084687E-3</v>
      </c>
      <c r="Q199" s="122">
        <f>O199*(G199/F199-(1+Overview!$F$35/'='!F199)/(Overview!$F$37*Overview!$F$33))/('='!G199+Overview!$F$36)</f>
        <v>2.4380733309731218E-2</v>
      </c>
      <c r="R199" s="128">
        <f>(O199/F199-Q199)*G199*Overview!$F$29*'='!F199^3</f>
        <v>11.099966898963645</v>
      </c>
      <c r="S199" s="57">
        <f t="shared" si="18"/>
        <v>2.0576046847306474E-17</v>
      </c>
      <c r="T199" s="58">
        <f t="shared" si="19"/>
        <v>4.273761159770309E-3</v>
      </c>
      <c r="U199" s="58">
        <f>IF(I199&lt;Overview!$F$18,(1-Overview!$F$9)*'='!R199-'='!I199*'='!P199,0)</f>
        <v>0.88180940884377879</v>
      </c>
      <c r="V199" s="54">
        <f>IF(I199&gt;=Overview!$F$18,(1-Overview!$F$9)*'='!R199-Overview!$F$18*'='!P199,0)</f>
        <v>0</v>
      </c>
      <c r="W199" s="2"/>
      <c r="X199" s="60">
        <f>F199^3*(1+G199*Overview!$F$38)</f>
        <v>0.17872809724192648</v>
      </c>
      <c r="Y199" s="61">
        <f>F199^3*Overview!$F$42*(1+Overview!$F$38*G199)+J199*Overview!$F$39/Overview!$F$40</f>
        <v>1.6085528751773381E-2</v>
      </c>
      <c r="AD199" s="2"/>
    </row>
    <row r="200" spans="1:30">
      <c r="A200" s="34">
        <v>197</v>
      </c>
      <c r="B200">
        <v>0.77</v>
      </c>
      <c r="C200" s="85">
        <v>18.739999999999998</v>
      </c>
      <c r="D200" s="125">
        <f>B200/(B200+Overview!$F$22)</f>
        <v>0.52380952380952384</v>
      </c>
      <c r="E200" s="118">
        <f>EXP(Overview!$F$21/Overview!$F$5-Overview!$F$21/('='!C200+273.15))</f>
        <v>0.94169028070695959</v>
      </c>
      <c r="F200" s="77">
        <f t="shared" si="20"/>
        <v>0.53015144155724614</v>
      </c>
      <c r="G200" s="115">
        <f t="shared" si="21"/>
        <v>0.52380952380952372</v>
      </c>
      <c r="H200" s="112">
        <f>F200/Overview!$F$19</f>
        <v>0.78274242072530065</v>
      </c>
      <c r="I200" s="149">
        <f t="shared" si="22"/>
        <v>35.436268458686968</v>
      </c>
      <c r="J200" s="80">
        <f>IF((A200-Overview!$F$43)/365=ROUND((A200-Overview!$F$43)/365,0),J199*0.05,J199+V199)</f>
        <v>0</v>
      </c>
      <c r="K200" s="70">
        <f>IF(I200&lt;Overview!$F$16,1,'='!F200/Overview!$F$26)</f>
        <v>22.950278855292041</v>
      </c>
      <c r="L200" s="71">
        <f>IF(I200&lt;Overview!$F$17,'='!F200/Overview!$F$26,Overview!$F$33)</f>
        <v>9.1428571428571423</v>
      </c>
      <c r="M200" s="72">
        <f t="shared" si="23"/>
        <v>9.1428571428571423</v>
      </c>
      <c r="N200" s="81">
        <f>MIN(1,Overview!$F$44*E200*(F200-Overview!$F$25)^2+0.2)</f>
        <v>1</v>
      </c>
      <c r="O200" s="48">
        <f>M200*E200*Overview!$F$8</f>
        <v>9.746225350951114E-2</v>
      </c>
      <c r="P200" s="48">
        <f>E200*Overview!$F$6</f>
        <v>1.8494797113084687E-3</v>
      </c>
      <c r="Q200" s="122">
        <f>O200*(G200/F200-(1+Overview!$F$35/'='!F200)/(Overview!$F$37*Overview!$F$33))/('='!G200+Overview!$F$36)</f>
        <v>2.4147826617102186E-2</v>
      </c>
      <c r="R200" s="128">
        <f>(O200/F200-Q200)*G200*Overview!$F$29*'='!F200^3</f>
        <v>11.283686365327615</v>
      </c>
      <c r="S200" s="57">
        <f t="shared" si="18"/>
        <v>2.0410175168113581E-17</v>
      </c>
      <c r="T200" s="58">
        <f t="shared" si="19"/>
        <v>4.2673350305103873E-3</v>
      </c>
      <c r="U200" s="58">
        <f>IF(I200&lt;Overview!$F$18,(1-Overview!$F$9)*'='!R200-'='!I200*'='!P200,0)</f>
        <v>0.8958314187670916</v>
      </c>
      <c r="V200" s="54">
        <f>IF(I200&gt;=Overview!$F$18,(1-Overview!$F$9)*'='!R200-Overview!$F$18*'='!P200,0)</f>
        <v>0</v>
      </c>
      <c r="W200" s="2"/>
      <c r="X200" s="60">
        <f>F200^3*(1+G200*Overview!$F$38)</f>
        <v>0.18312112844355644</v>
      </c>
      <c r="Y200" s="61">
        <f>F200^3*Overview!$F$42*(1+Overview!$F$38*G200)+J200*Overview!$F$39/Overview!$F$40</f>
        <v>1.6480901559920078E-2</v>
      </c>
      <c r="AD200" s="2"/>
    </row>
    <row r="201" spans="1:30">
      <c r="A201" s="34">
        <v>198</v>
      </c>
      <c r="B201">
        <v>0.77</v>
      </c>
      <c r="C201" s="85">
        <v>18.739999999999998</v>
      </c>
      <c r="D201" s="125">
        <f>B201/(B201+Overview!$F$22)</f>
        <v>0.52380952380952384</v>
      </c>
      <c r="E201" s="118">
        <f>EXP(Overview!$F$21/Overview!$F$5-Overview!$F$21/('='!C201+273.15))</f>
        <v>0.94169028070695959</v>
      </c>
      <c r="F201" s="77">
        <f t="shared" si="20"/>
        <v>0.53441877658775649</v>
      </c>
      <c r="G201" s="115">
        <f t="shared" si="21"/>
        <v>0.52380952380952372</v>
      </c>
      <c r="H201" s="112">
        <f>F201/Overview!$F$19</f>
        <v>0.78904293014580906</v>
      </c>
      <c r="I201" s="149">
        <f t="shared" si="22"/>
        <v>36.332099877454063</v>
      </c>
      <c r="J201" s="80">
        <f>IF((A201-Overview!$F$43)/365=ROUND((A201-Overview!$F$43)/365,0),J200*0.05,J200+V200)</f>
        <v>0</v>
      </c>
      <c r="K201" s="70">
        <f>IF(I201&lt;Overview!$F$16,1,'='!F201/Overview!$F$26)</f>
        <v>23.135011973495953</v>
      </c>
      <c r="L201" s="71">
        <f>IF(I201&lt;Overview!$F$17,'='!F201/Overview!$F$26,Overview!$F$33)</f>
        <v>9.1428571428571423</v>
      </c>
      <c r="M201" s="72">
        <f t="shared" si="23"/>
        <v>9.1428571428571423</v>
      </c>
      <c r="N201" s="81">
        <f>MIN(1,Overview!$F$44*E201*(F201-Overview!$F$25)^2+0.2)</f>
        <v>1</v>
      </c>
      <c r="O201" s="48">
        <f>M201*E201*Overview!$F$8</f>
        <v>9.746225350951114E-2</v>
      </c>
      <c r="P201" s="48">
        <f>E201*Overview!$F$6</f>
        <v>1.8494797113084687E-3</v>
      </c>
      <c r="Q201" s="122">
        <f>O201*(G201/F201-(1+Overview!$F$35/'='!F201)/(Overview!$F$37*Overview!$F$33))/('='!G201+Overview!$F$36)</f>
        <v>2.3918986852993249E-2</v>
      </c>
      <c r="R201" s="128">
        <f>(O201/F201-Q201)*G201*Overview!$F$29*'='!F201^3</f>
        <v>11.468675513132311</v>
      </c>
      <c r="S201" s="57">
        <f t="shared" si="18"/>
        <v>2.024719987740644E-17</v>
      </c>
      <c r="T201" s="58">
        <f t="shared" si="19"/>
        <v>4.2609185637317607E-3</v>
      </c>
      <c r="U201" s="58">
        <f>IF(I201&lt;Overview!$F$18,(1-Overview!$F$9)*'='!R201-'='!I201*'='!P201,0)</f>
        <v>0.90993567212628934</v>
      </c>
      <c r="V201" s="54">
        <f>IF(I201&gt;=Overview!$F$18,(1-Overview!$F$9)*'='!R201-Overview!$F$18*'='!P201,0)</f>
        <v>0</v>
      </c>
      <c r="W201" s="2"/>
      <c r="X201" s="60">
        <f>F201^3*(1+G201*Overview!$F$38)</f>
        <v>0.18757879491773144</v>
      </c>
      <c r="Y201" s="61">
        <f>F201^3*Overview!$F$42*(1+Overview!$F$38*G201)+J201*Overview!$F$39/Overview!$F$40</f>
        <v>1.6882091542595831E-2</v>
      </c>
      <c r="AD201" s="2"/>
    </row>
    <row r="202" spans="1:30">
      <c r="A202" s="34">
        <v>199</v>
      </c>
      <c r="B202">
        <v>0.77</v>
      </c>
      <c r="C202" s="85">
        <v>18.739999999999998</v>
      </c>
      <c r="D202" s="125">
        <f>B202/(B202+Overview!$F$22)</f>
        <v>0.52380952380952384</v>
      </c>
      <c r="E202" s="118">
        <f>EXP(Overview!$F$21/Overview!$F$5-Overview!$F$21/('='!C202+273.15))</f>
        <v>0.94169028070695959</v>
      </c>
      <c r="F202" s="77">
        <f t="shared" si="20"/>
        <v>0.53867969515148828</v>
      </c>
      <c r="G202" s="115">
        <f t="shared" si="21"/>
        <v>0.52380952380952372</v>
      </c>
      <c r="H202" s="112">
        <f>F202/Overview!$F$19</f>
        <v>0.79533396597001071</v>
      </c>
      <c r="I202" s="149">
        <f t="shared" si="22"/>
        <v>37.242035549580351</v>
      </c>
      <c r="J202" s="80">
        <f>IF((A202-Overview!$F$43)/365=ROUND((A202-Overview!$F$43)/365,0),J201*0.05,J201+V201)</f>
        <v>0</v>
      </c>
      <c r="K202" s="70">
        <f>IF(I202&lt;Overview!$F$16,1,'='!F202/Overview!$F$26)</f>
        <v>23.31946732257525</v>
      </c>
      <c r="L202" s="71">
        <f>IF(I202&lt;Overview!$F$17,'='!F202/Overview!$F$26,Overview!$F$33)</f>
        <v>9.1428571428571423</v>
      </c>
      <c r="M202" s="72">
        <f t="shared" si="23"/>
        <v>9.1428571428571423</v>
      </c>
      <c r="N202" s="81">
        <f>MIN(1,Overview!$F$44*E202*(F202-Overview!$F$25)^2+0.2)</f>
        <v>1</v>
      </c>
      <c r="O202" s="48">
        <f>M202*E202*Overview!$F$8</f>
        <v>9.746225350951114E-2</v>
      </c>
      <c r="P202" s="48">
        <f>E202*Overview!$F$6</f>
        <v>1.8494797113084687E-3</v>
      </c>
      <c r="Q202" s="122">
        <f>O202*(G202/F202-(1+Overview!$F$35/'='!F202)/(Overview!$F$37*Overview!$F$33))/('='!G202+Overview!$F$36)</f>
        <v>2.3694108669025851E-2</v>
      </c>
      <c r="R202" s="128">
        <f>(O202/F202-Q202)*G202*Overview!$F$29*'='!F202^3</f>
        <v>11.654928782881875</v>
      </c>
      <c r="S202" s="57">
        <f t="shared" si="18"/>
        <v>2.008704594809049E-17</v>
      </c>
      <c r="T202" s="58">
        <f t="shared" si="19"/>
        <v>4.2545117449056934E-3</v>
      </c>
      <c r="U202" s="58">
        <f>IF(I202&lt;Overview!$F$18,(1-Overview!$F$9)*'='!R202-'='!I202*'='!P202,0)</f>
        <v>0.92412154314475881</v>
      </c>
      <c r="V202" s="54">
        <f>IF(I202&gt;=Overview!$F$18,(1-Overview!$F$9)*'='!R202-Overview!$F$18*'='!P202,0)</f>
        <v>0</v>
      </c>
      <c r="W202" s="2"/>
      <c r="X202" s="60">
        <f>F202^3*(1+G202*Overview!$F$38)</f>
        <v>0.19210135711574136</v>
      </c>
      <c r="Y202" s="61">
        <f>F202^3*Overview!$F$42*(1+Overview!$F$38*G202)+J202*Overview!$F$39/Overview!$F$40</f>
        <v>1.728912214041672E-2</v>
      </c>
      <c r="AD202" s="2"/>
    </row>
    <row r="203" spans="1:30">
      <c r="A203" s="34">
        <v>200</v>
      </c>
      <c r="B203">
        <v>0.77</v>
      </c>
      <c r="C203" s="85">
        <v>18.739999999999998</v>
      </c>
      <c r="D203" s="125">
        <f>B203/(B203+Overview!$F$22)</f>
        <v>0.52380952380952384</v>
      </c>
      <c r="E203" s="118">
        <f>EXP(Overview!$F$21/Overview!$F$5-Overview!$F$21/('='!C203+273.15))</f>
        <v>0.94169028070695959</v>
      </c>
      <c r="F203" s="77">
        <f t="shared" si="20"/>
        <v>0.54293420689639393</v>
      </c>
      <c r="G203" s="115">
        <f t="shared" si="21"/>
        <v>0.52380952380952372</v>
      </c>
      <c r="H203" s="112">
        <f>F203/Overview!$F$19</f>
        <v>0.80161554244263089</v>
      </c>
      <c r="I203" s="149">
        <f t="shared" si="22"/>
        <v>38.166157092725108</v>
      </c>
      <c r="J203" s="80">
        <f>IF((A203-Overview!$F$43)/365=ROUND((A203-Overview!$F$43)/365,0),J202*0.05,J202+V202)</f>
        <v>0</v>
      </c>
      <c r="K203" s="70">
        <f>IF(I203&lt;Overview!$F$16,1,'='!F203/Overview!$F$26)</f>
        <v>23.503645320190216</v>
      </c>
      <c r="L203" s="71">
        <f>IF(I203&lt;Overview!$F$17,'='!F203/Overview!$F$26,Overview!$F$33)</f>
        <v>9.1428571428571423</v>
      </c>
      <c r="M203" s="72">
        <f t="shared" si="23"/>
        <v>9.1428571428571423</v>
      </c>
      <c r="N203" s="81">
        <f>MIN(1,Overview!$F$44*E203*(F203-Overview!$F$25)^2+0.2)</f>
        <v>1</v>
      </c>
      <c r="O203" s="48">
        <f>M203*E203*Overview!$F$8</f>
        <v>9.746225350951114E-2</v>
      </c>
      <c r="P203" s="48">
        <f>E203*Overview!$F$6</f>
        <v>1.8494797113084687E-3</v>
      </c>
      <c r="Q203" s="122">
        <f>O203*(G203/F203-(1+Overview!$F$35/'='!F203)/(Overview!$F$37*Overview!$F$33))/('='!G203+Overview!$F$36)</f>
        <v>2.3473090324198025E-2</v>
      </c>
      <c r="R203" s="128">
        <f>(O203/F203-Q203)*G203*Overview!$F$29*'='!F203^3</f>
        <v>11.842440629927065</v>
      </c>
      <c r="S203" s="57">
        <f t="shared" si="18"/>
        <v>1.9929640922175595E-17</v>
      </c>
      <c r="T203" s="58">
        <f t="shared" si="19"/>
        <v>4.2481145595252906E-3</v>
      </c>
      <c r="U203" s="58">
        <f>IF(I203&lt;Overview!$F$18,(1-Overview!$F$9)*'='!R203-'='!I203*'='!P203,0)</f>
        <v>0.93838840846817961</v>
      </c>
      <c r="V203" s="54">
        <f>IF(I203&gt;=Overview!$F$18,(1-Overview!$F$9)*'='!R203-Overview!$F$18*'='!P203,0)</f>
        <v>0</v>
      </c>
      <c r="W203" s="2"/>
      <c r="X203" s="60">
        <f>F203^3*(1+G203*Overview!$F$38)</f>
        <v>0.19668907144749515</v>
      </c>
      <c r="Y203" s="61">
        <f>F203^3*Overview!$F$42*(1+Overview!$F$38*G203)+J203*Overview!$F$39/Overview!$F$40</f>
        <v>1.7702016430274563E-2</v>
      </c>
      <c r="AD203" s="2"/>
    </row>
    <row r="204" spans="1:30">
      <c r="A204" s="34">
        <v>201</v>
      </c>
      <c r="B204">
        <v>0.77</v>
      </c>
      <c r="C204" s="85">
        <v>18.739999999999998</v>
      </c>
      <c r="D204" s="125">
        <f>B204/(B204+Overview!$F$22)</f>
        <v>0.52380952380952384</v>
      </c>
      <c r="E204" s="118">
        <f>EXP(Overview!$F$21/Overview!$F$5-Overview!$F$21/('='!C204+273.15))</f>
        <v>0.94169028070695959</v>
      </c>
      <c r="F204" s="77">
        <f t="shared" si="20"/>
        <v>0.54718232145591927</v>
      </c>
      <c r="G204" s="115">
        <f t="shared" si="21"/>
        <v>0.52380952380952372</v>
      </c>
      <c r="H204" s="112">
        <f>F204/Overview!$F$19</f>
        <v>0.80788767378697657</v>
      </c>
      <c r="I204" s="149">
        <f t="shared" si="22"/>
        <v>39.104545501193286</v>
      </c>
      <c r="J204" s="80">
        <f>IF((A204-Overview!$F$43)/365=ROUND((A204-Overview!$F$43)/365,0),J203*0.05,J203+V203)</f>
        <v>0</v>
      </c>
      <c r="K204" s="70">
        <f>IF(I204&lt;Overview!$F$16,1,'='!F204/Overview!$F$26)</f>
        <v>23.687546383373128</v>
      </c>
      <c r="L204" s="71">
        <f>IF(I204&lt;Overview!$F$17,'='!F204/Overview!$F$26,Overview!$F$33)</f>
        <v>9.1428571428571423</v>
      </c>
      <c r="M204" s="72">
        <f t="shared" si="23"/>
        <v>9.1428571428571423</v>
      </c>
      <c r="N204" s="81">
        <f>MIN(1,Overview!$F$44*E204*(F204-Overview!$F$25)^2+0.2)</f>
        <v>1</v>
      </c>
      <c r="O204" s="48">
        <f>M204*E204*Overview!$F$8</f>
        <v>9.746225350951114E-2</v>
      </c>
      <c r="P204" s="48">
        <f>E204*Overview!$F$6</f>
        <v>1.8494797113084687E-3</v>
      </c>
      <c r="Q204" s="122">
        <f>O204*(G204/F204-(1+Overview!$F$35/'='!F204)/(Overview!$F$37*Overview!$F$33))/('='!G204+Overview!$F$36)</f>
        <v>2.3255833531788467E-2</v>
      </c>
      <c r="R204" s="128">
        <f>(O204/F204-Q204)*G204*Overview!$F$29*'='!F204^3</f>
        <v>12.031205524443633</v>
      </c>
      <c r="S204" s="57">
        <f t="shared" si="18"/>
        <v>1.9774914801744039E-17</v>
      </c>
      <c r="T204" s="58">
        <f t="shared" si="19"/>
        <v>4.2417269931054749E-3</v>
      </c>
      <c r="U204" s="58">
        <f>IF(I204&lt;Overview!$F$18,(1-Overview!$F$9)*'='!R204-'='!I204*'='!P204,0)</f>
        <v>0.95273564715820225</v>
      </c>
      <c r="V204" s="54">
        <f>IF(I204&gt;=Overview!$F$18,(1-Overview!$F$9)*'='!R204-Overview!$F$18*'='!P204,0)</f>
        <v>0</v>
      </c>
      <c r="W204" s="2"/>
      <c r="X204" s="60">
        <f>F204^3*(1+G204*Overview!$F$38)</f>
        <v>0.20134219031016376</v>
      </c>
      <c r="Y204" s="61">
        <f>F204^3*Overview!$F$42*(1+Overview!$F$38*G204)+J204*Overview!$F$39/Overview!$F$40</f>
        <v>1.8120797127914735E-2</v>
      </c>
      <c r="AD204" s="2"/>
    </row>
    <row r="205" spans="1:30">
      <c r="A205" s="34">
        <v>202</v>
      </c>
      <c r="B205">
        <v>0.77</v>
      </c>
      <c r="C205" s="85">
        <v>18.739999999999998</v>
      </c>
      <c r="D205" s="125">
        <f>B205/(B205+Overview!$F$22)</f>
        <v>0.52380952380952384</v>
      </c>
      <c r="E205" s="118">
        <f>EXP(Overview!$F$21/Overview!$F$5-Overview!$F$21/('='!C205+273.15))</f>
        <v>0.94169028070695959</v>
      </c>
      <c r="F205" s="77">
        <f t="shared" si="20"/>
        <v>0.55142404844902471</v>
      </c>
      <c r="G205" s="115">
        <f t="shared" si="21"/>
        <v>0.52380952380952372</v>
      </c>
      <c r="H205" s="112">
        <f>F205/Overview!$F$19</f>
        <v>0.81415037420496783</v>
      </c>
      <c r="I205" s="149">
        <f t="shared" si="22"/>
        <v>40.057281148351485</v>
      </c>
      <c r="J205" s="80">
        <f>IF((A205-Overview!$F$43)/365=ROUND((A205-Overview!$F$43)/365,0),J204*0.05,J204+V204)</f>
        <v>0</v>
      </c>
      <c r="K205" s="70">
        <f>IF(I205&lt;Overview!$F$16,1,'='!F205/Overview!$F$26)</f>
        <v>23.87117092852921</v>
      </c>
      <c r="L205" s="71">
        <f>IF(I205&lt;Overview!$F$17,'='!F205/Overview!$F$26,Overview!$F$33)</f>
        <v>9.1428571428571423</v>
      </c>
      <c r="M205" s="72">
        <f t="shared" si="23"/>
        <v>9.1428571428571423</v>
      </c>
      <c r="N205" s="81">
        <f>MIN(1,Overview!$F$44*E205*(F205-Overview!$F$25)^2+0.2)</f>
        <v>1</v>
      </c>
      <c r="O205" s="48">
        <f>M205*E205*Overview!$F$8</f>
        <v>9.746225350951114E-2</v>
      </c>
      <c r="P205" s="48">
        <f>E205*Overview!$F$6</f>
        <v>1.8494797113084687E-3</v>
      </c>
      <c r="Q205" s="122">
        <f>O205*(G205/F205-(1+Overview!$F$35/'='!F205)/(Overview!$F$37*Overview!$F$33))/('='!G205+Overview!$F$36)</f>
        <v>2.3042243313991819E-2</v>
      </c>
      <c r="R205" s="128">
        <f>(O205/F205-Q205)*G205*Overview!$F$29*'='!F205^3</f>
        <v>12.221217951410623</v>
      </c>
      <c r="S205" s="57">
        <f t="shared" si="18"/>
        <v>1.9622799945424581E-17</v>
      </c>
      <c r="T205" s="58">
        <f t="shared" si="19"/>
        <v>4.2353490311829471E-3</v>
      </c>
      <c r="U205" s="58">
        <f>IF(I205&lt;Overview!$F$18,(1-Overview!$F$9)*'='!R205-'='!I205*'='!P205,0)</f>
        <v>0.96716264068613034</v>
      </c>
      <c r="V205" s="54">
        <f>IF(I205&gt;=Overview!$F$18,(1-Overview!$F$9)*'='!R205-Overview!$F$18*'='!P205,0)</f>
        <v>0</v>
      </c>
      <c r="W205" s="2"/>
      <c r="X205" s="60">
        <f>F205^3*(1+G205*Overview!$F$38)</f>
        <v>0.20606096211665889</v>
      </c>
      <c r="Y205" s="61">
        <f>F205^3*Overview!$F$42*(1+Overview!$F$38*G205)+J205*Overview!$F$39/Overview!$F$40</f>
        <v>1.8545486590499299E-2</v>
      </c>
      <c r="AD205" s="2"/>
    </row>
    <row r="206" spans="1:30">
      <c r="A206" s="34">
        <v>203</v>
      </c>
      <c r="B206">
        <v>0.77</v>
      </c>
      <c r="C206" s="85">
        <v>18.739999999999998</v>
      </c>
      <c r="D206" s="125">
        <f>B206/(B206+Overview!$F$22)</f>
        <v>0.52380952380952384</v>
      </c>
      <c r="E206" s="118">
        <f>EXP(Overview!$F$21/Overview!$F$5-Overview!$F$21/('='!C206+273.15))</f>
        <v>0.94169028070695959</v>
      </c>
      <c r="F206" s="77">
        <f t="shared" si="20"/>
        <v>0.55565939748020765</v>
      </c>
      <c r="G206" s="115">
        <f t="shared" si="21"/>
        <v>0.52380952380952372</v>
      </c>
      <c r="H206" s="112">
        <f>F206/Overview!$F$19</f>
        <v>0.82040365787717062</v>
      </c>
      <c r="I206" s="149">
        <f t="shared" si="22"/>
        <v>41.024443789037619</v>
      </c>
      <c r="J206" s="80">
        <f>IF((A206-Overview!$F$43)/365=ROUND((A206-Overview!$F$43)/365,0),J205*0.05,J205+V205)</f>
        <v>0</v>
      </c>
      <c r="K206" s="70">
        <f>IF(I206&lt;Overview!$F$16,1,'='!F206/Overview!$F$26)</f>
        <v>24.054519371437561</v>
      </c>
      <c r="L206" s="71">
        <f>IF(I206&lt;Overview!$F$17,'='!F206/Overview!$F$26,Overview!$F$33)</f>
        <v>9.1428571428571423</v>
      </c>
      <c r="M206" s="72">
        <f t="shared" si="23"/>
        <v>9.1428571428571423</v>
      </c>
      <c r="N206" s="81">
        <f>MIN(1,Overview!$F$44*E206*(F206-Overview!$F$25)^2+0.2)</f>
        <v>1</v>
      </c>
      <c r="O206" s="48">
        <f>M206*E206*Overview!$F$8</f>
        <v>9.746225350951114E-2</v>
      </c>
      <c r="P206" s="48">
        <f>E206*Overview!$F$6</f>
        <v>1.8494797113084687E-3</v>
      </c>
      <c r="Q206" s="122">
        <f>O206*(G206/F206-(1+Overview!$F$35/'='!F206)/(Overview!$F$37*Overview!$F$33))/('='!G206+Overview!$F$36)</f>
        <v>2.2832227863833387E-2</v>
      </c>
      <c r="R206" s="128">
        <f>(O206/F206-Q206)*G206*Overview!$F$29*'='!F206^3</f>
        <v>12.412472410588627</v>
      </c>
      <c r="S206" s="57">
        <f t="shared" si="18"/>
        <v>1.9473230970050758E-17</v>
      </c>
      <c r="T206" s="58">
        <f t="shared" si="19"/>
        <v>4.2289806593161566E-3</v>
      </c>
      <c r="U206" s="58">
        <f>IF(I206&lt;Overview!$F$18,(1-Overview!$F$9)*'='!R206-'='!I206*'='!P206,0)</f>
        <v>0.98166877292661203</v>
      </c>
      <c r="V206" s="54">
        <f>IF(I206&gt;=Overview!$F$18,(1-Overview!$F$9)*'='!R206-Overview!$F$18*'='!P206,0)</f>
        <v>0</v>
      </c>
      <c r="W206" s="2"/>
      <c r="X206" s="60">
        <f>F206^3*(1+G206*Overview!$F$38)</f>
        <v>0.21084563132395084</v>
      </c>
      <c r="Y206" s="61">
        <f>F206^3*Overview!$F$42*(1+Overview!$F$38*G206)+J206*Overview!$F$39/Overview!$F$40</f>
        <v>1.8976106819155576E-2</v>
      </c>
      <c r="AD206" s="2"/>
    </row>
    <row r="207" spans="1:30">
      <c r="A207" s="34">
        <v>204</v>
      </c>
      <c r="B207">
        <v>0.77</v>
      </c>
      <c r="C207" s="85">
        <v>18.739999999999998</v>
      </c>
      <c r="D207" s="125">
        <f>B207/(B207+Overview!$F$22)</f>
        <v>0.52380952380952384</v>
      </c>
      <c r="E207" s="118">
        <f>EXP(Overview!$F$21/Overview!$F$5-Overview!$F$21/('='!C207+273.15))</f>
        <v>0.94169028070695959</v>
      </c>
      <c r="F207" s="77">
        <f t="shared" si="20"/>
        <v>0.55988837813952386</v>
      </c>
      <c r="G207" s="115">
        <f t="shared" si="21"/>
        <v>0.52380952380952372</v>
      </c>
      <c r="H207" s="112">
        <f>F207/Overview!$F$19</f>
        <v>0.82664753896282861</v>
      </c>
      <c r="I207" s="149">
        <f t="shared" si="22"/>
        <v>42.00611256196423</v>
      </c>
      <c r="J207" s="80">
        <f>IF((A207-Overview!$F$43)/365=ROUND((A207-Overview!$F$43)/365,0),J206*0.05,J206+V206)</f>
        <v>0</v>
      </c>
      <c r="K207" s="70">
        <f>IF(I207&lt;Overview!$F$16,1,'='!F207/Overview!$F$26)</f>
        <v>24.237592127252118</v>
      </c>
      <c r="L207" s="71">
        <f>IF(I207&lt;Overview!$F$17,'='!F207/Overview!$F$26,Overview!$F$33)</f>
        <v>9.1428571428571423</v>
      </c>
      <c r="M207" s="72">
        <f t="shared" si="23"/>
        <v>9.1428571428571423</v>
      </c>
      <c r="N207" s="81">
        <f>MIN(1,Overview!$F$44*E207*(F207-Overview!$F$25)^2+0.2)</f>
        <v>1</v>
      </c>
      <c r="O207" s="48">
        <f>M207*E207*Overview!$F$8</f>
        <v>9.746225350951114E-2</v>
      </c>
      <c r="P207" s="48">
        <f>E207*Overview!$F$6</f>
        <v>1.8494797113084687E-3</v>
      </c>
      <c r="Q207" s="122">
        <f>O207*(G207/F207-(1+Overview!$F$35/'='!F207)/(Overview!$F$37*Overview!$F$33))/('='!G207+Overview!$F$36)</f>
        <v>2.2625698413941669E-2</v>
      </c>
      <c r="R207" s="128">
        <f>(O207/F207-Q207)*G207*Overview!$F$29*'='!F207^3</f>
        <v>12.604963416497974</v>
      </c>
      <c r="S207" s="57">
        <f t="shared" si="18"/>
        <v>1.9326144657203198E-17</v>
      </c>
      <c r="T207" s="58">
        <f t="shared" si="19"/>
        <v>4.2226218630852666E-3</v>
      </c>
      <c r="U207" s="58">
        <f>IF(I207&lt;Overview!$F$18,(1-Overview!$F$9)*'='!R207-'='!I207*'='!P207,0)</f>
        <v>0.9962534301513355</v>
      </c>
      <c r="V207" s="54">
        <f>IF(I207&gt;=Overview!$F$18,(1-Overview!$F$9)*'='!R207-Overview!$F$18*'='!P207,0)</f>
        <v>0</v>
      </c>
      <c r="W207" s="2"/>
      <c r="X207" s="60">
        <f>F207^3*(1+G207*Overview!$F$38)</f>
        <v>0.21569643846122361</v>
      </c>
      <c r="Y207" s="61">
        <f>F207^3*Overview!$F$42*(1+Overview!$F$38*G207)+J207*Overview!$F$39/Overview!$F$40</f>
        <v>1.9412679461510124E-2</v>
      </c>
      <c r="AD207" s="2"/>
    </row>
    <row r="208" spans="1:30">
      <c r="A208" s="34">
        <v>205</v>
      </c>
      <c r="B208">
        <v>0.77</v>
      </c>
      <c r="C208" s="85">
        <v>18.739999999999998</v>
      </c>
      <c r="D208" s="125">
        <f>B208/(B208+Overview!$F$22)</f>
        <v>0.52380952380952384</v>
      </c>
      <c r="E208" s="118">
        <f>EXP(Overview!$F$21/Overview!$F$5-Overview!$F$21/('='!C208+273.15))</f>
        <v>0.94169028070695959</v>
      </c>
      <c r="F208" s="77">
        <f t="shared" si="20"/>
        <v>0.56411100000260916</v>
      </c>
      <c r="G208" s="115">
        <f t="shared" si="21"/>
        <v>0.52380952380952372</v>
      </c>
      <c r="H208" s="112">
        <f>F208/Overview!$F$19</f>
        <v>0.83288203159989538</v>
      </c>
      <c r="I208" s="149">
        <f t="shared" si="22"/>
        <v>43.002365992115564</v>
      </c>
      <c r="J208" s="80">
        <f>IF((A208-Overview!$F$43)/365=ROUND((A208-Overview!$F$43)/365,0),J207*0.05,J207+V207)</f>
        <v>0</v>
      </c>
      <c r="K208" s="70">
        <f>IF(I208&lt;Overview!$F$16,1,'='!F208/Overview!$F$26)</f>
        <v>24.420389610502561</v>
      </c>
      <c r="L208" s="71">
        <f>IF(I208&lt;Overview!$F$17,'='!F208/Overview!$F$26,Overview!$F$33)</f>
        <v>9.1428571428571423</v>
      </c>
      <c r="M208" s="72">
        <f t="shared" si="23"/>
        <v>9.1428571428571423</v>
      </c>
      <c r="N208" s="81">
        <f>MIN(1,Overview!$F$44*E208*(F208-Overview!$F$25)^2+0.2)</f>
        <v>1</v>
      </c>
      <c r="O208" s="48">
        <f>M208*E208*Overview!$F$8</f>
        <v>9.746225350951114E-2</v>
      </c>
      <c r="P208" s="48">
        <f>E208*Overview!$F$6</f>
        <v>1.8494797113084687E-3</v>
      </c>
      <c r="Q208" s="122">
        <f>O208*(G208/F208-(1+Overview!$F$35/'='!F208)/(Overview!$F$37*Overview!$F$33))/('='!G208+Overview!$F$36)</f>
        <v>2.2422569111784491E-2</v>
      </c>
      <c r="R208" s="128">
        <f>(O208/F208-Q208)*G208*Overview!$F$29*'='!F208^3</f>
        <v>12.798685498396868</v>
      </c>
      <c r="S208" s="57">
        <f t="shared" si="18"/>
        <v>1.9181479864355201E-17</v>
      </c>
      <c r="T208" s="58">
        <f t="shared" si="19"/>
        <v>4.2162726280921218E-3</v>
      </c>
      <c r="U208" s="58">
        <f>IF(I208&lt;Overview!$F$18,(1-Overview!$F$9)*'='!R208-'='!I208*'='!P208,0)</f>
        <v>1.0109160010227347</v>
      </c>
      <c r="V208" s="54">
        <f>IF(I208&gt;=Overview!$F$18,(1-Overview!$F$9)*'='!R208-Overview!$F$18*'='!P208,0)</f>
        <v>0</v>
      </c>
      <c r="W208" s="2"/>
      <c r="X208" s="60">
        <f>F208^3*(1+G208*Overview!$F$38)</f>
        <v>0.2206136201578702</v>
      </c>
      <c r="Y208" s="61">
        <f>F208^3*Overview!$F$42*(1+Overview!$F$38*G208)+J208*Overview!$F$39/Overview!$F$40</f>
        <v>1.9855225814208316E-2</v>
      </c>
      <c r="AD208" s="2"/>
    </row>
    <row r="209" spans="1:30">
      <c r="A209" s="34">
        <v>206</v>
      </c>
      <c r="B209">
        <v>0.77</v>
      </c>
      <c r="C209" s="85">
        <v>18.739999999999998</v>
      </c>
      <c r="D209" s="125">
        <f>B209/(B209+Overview!$F$22)</f>
        <v>0.52380952380952384</v>
      </c>
      <c r="E209" s="118">
        <f>EXP(Overview!$F$21/Overview!$F$5-Overview!$F$21/('='!C209+273.15))</f>
        <v>0.94169028070695959</v>
      </c>
      <c r="F209" s="77">
        <f t="shared" si="20"/>
        <v>0.56832727263070126</v>
      </c>
      <c r="G209" s="115">
        <f t="shared" si="21"/>
        <v>0.52380952380952372</v>
      </c>
      <c r="H209" s="112">
        <f>F209/Overview!$F$19</f>
        <v>0.83910714990506607</v>
      </c>
      <c r="I209" s="149">
        <f t="shared" si="22"/>
        <v>44.0132819931383</v>
      </c>
      <c r="J209" s="80">
        <f>IF((A209-Overview!$F$43)/365=ROUND((A209-Overview!$F$43)/365,0),J208*0.05,J208+V208)</f>
        <v>0</v>
      </c>
      <c r="K209" s="70">
        <f>IF(I209&lt;Overview!$F$16,1,'='!F209/Overview!$F$26)</f>
        <v>24.602912235095292</v>
      </c>
      <c r="L209" s="71">
        <f>IF(I209&lt;Overview!$F$17,'='!F209/Overview!$F$26,Overview!$F$33)</f>
        <v>9.1428571428571423</v>
      </c>
      <c r="M209" s="72">
        <f t="shared" si="23"/>
        <v>9.1428571428571423</v>
      </c>
      <c r="N209" s="81">
        <f>MIN(1,Overview!$F$44*E209*(F209-Overview!$F$25)^2+0.2)</f>
        <v>1</v>
      </c>
      <c r="O209" s="48">
        <f>M209*E209*Overview!$F$8</f>
        <v>9.746225350951114E-2</v>
      </c>
      <c r="P209" s="48">
        <f>E209*Overview!$F$6</f>
        <v>1.8494797113084687E-3</v>
      </c>
      <c r="Q209" s="122">
        <f>O209*(G209/F209-(1+Overview!$F$35/'='!F209)/(Overview!$F$37*Overview!$F$33))/('='!G209+Overview!$F$36)</f>
        <v>2.2222756901000406E-2</v>
      </c>
      <c r="R209" s="128">
        <f>(O209/F209-Q209)*G209*Overview!$F$29*'='!F209^3</f>
        <v>12.993633200259456</v>
      </c>
      <c r="S209" s="57">
        <f t="shared" si="18"/>
        <v>1.9039177440359207E-17</v>
      </c>
      <c r="T209" s="58">
        <f t="shared" si="19"/>
        <v>4.2099329399602186E-3</v>
      </c>
      <c r="U209" s="58">
        <f>IF(I209&lt;Overview!$F$18,(1-Overview!$F$9)*'='!R209-'='!I209*'='!P209,0)</f>
        <v>1.0256558765876986</v>
      </c>
      <c r="V209" s="54">
        <f>IF(I209&gt;=Overview!$F$18,(1-Overview!$F$9)*'='!R209-Overview!$F$18*'='!P209,0)</f>
        <v>0</v>
      </c>
      <c r="W209" s="2"/>
      <c r="X209" s="60">
        <f>F209^3*(1+G209*Overview!$F$38)</f>
        <v>0.2255974091713277</v>
      </c>
      <c r="Y209" s="61">
        <f>F209^3*Overview!$F$42*(1+Overview!$F$38*G209)+J209*Overview!$F$39/Overview!$F$40</f>
        <v>2.0303766825419494E-2</v>
      </c>
      <c r="AD209" s="2"/>
    </row>
    <row r="210" spans="1:30">
      <c r="A210" s="34">
        <v>207</v>
      </c>
      <c r="B210">
        <v>0.77</v>
      </c>
      <c r="C210" s="85">
        <v>18.739999999999998</v>
      </c>
      <c r="D210" s="125">
        <f>B210/(B210+Overview!$F$22)</f>
        <v>0.52380952380952384</v>
      </c>
      <c r="E210" s="118">
        <f>EXP(Overview!$F$21/Overview!$F$5-Overview!$F$21/('='!C210+273.15))</f>
        <v>0.94169028070695959</v>
      </c>
      <c r="F210" s="77">
        <f t="shared" si="20"/>
        <v>0.57253720557066146</v>
      </c>
      <c r="G210" s="115">
        <f t="shared" si="21"/>
        <v>0.52380952380952372</v>
      </c>
      <c r="H210" s="112">
        <f>F210/Overview!$F$19</f>
        <v>0.84532290797380993</v>
      </c>
      <c r="I210" s="149">
        <f t="shared" si="22"/>
        <v>45.038937869725999</v>
      </c>
      <c r="J210" s="80">
        <f>IF((A210-Overview!$F$43)/365=ROUND((A210-Overview!$F$43)/365,0),J209*0.05,J209+V209)</f>
        <v>0</v>
      </c>
      <c r="K210" s="70">
        <f>IF(I210&lt;Overview!$F$16,1,'='!F210/Overview!$F$26)</f>
        <v>24.785160414314351</v>
      </c>
      <c r="L210" s="71">
        <f>IF(I210&lt;Overview!$F$17,'='!F210/Overview!$F$26,Overview!$F$33)</f>
        <v>9.1428571428571423</v>
      </c>
      <c r="M210" s="72">
        <f t="shared" si="23"/>
        <v>9.1428571428571423</v>
      </c>
      <c r="N210" s="81">
        <f>MIN(1,Overview!$F$44*E210*(F210-Overview!$F$25)^2+0.2)</f>
        <v>1</v>
      </c>
      <c r="O210" s="48">
        <f>M210*E210*Overview!$F$8</f>
        <v>9.746225350951114E-2</v>
      </c>
      <c r="P210" s="48">
        <f>E210*Overview!$F$6</f>
        <v>1.8494797113084687E-3</v>
      </c>
      <c r="Q210" s="122">
        <f>O210*(G210/F210-(1+Overview!$F$35/'='!F210)/(Overview!$F$37*Overview!$F$33))/('='!G210+Overview!$F$36)</f>
        <v>2.2026181408480706E-2</v>
      </c>
      <c r="R210" s="128">
        <f>(O210/F210-Q210)*G210*Overview!$F$29*'='!F210^3</f>
        <v>13.189801080753847</v>
      </c>
      <c r="S210" s="57">
        <f t="shared" si="18"/>
        <v>1.889918014502881E-17</v>
      </c>
      <c r="T210" s="58">
        <f t="shared" si="19"/>
        <v>4.2036027843346665E-3</v>
      </c>
      <c r="U210" s="58">
        <f>IF(I210&lt;Overview!$F$18,(1-Overview!$F$9)*'='!R210-'='!I210*'='!P210,0)</f>
        <v>1.0404724502712874</v>
      </c>
      <c r="V210" s="54">
        <f>IF(I210&gt;=Overview!$F$18,(1-Overview!$F$9)*'='!R210-Overview!$F$18*'='!P210,0)</f>
        <v>0</v>
      </c>
      <c r="W210" s="2"/>
      <c r="X210" s="60">
        <f>F210^3*(1+G210*Overview!$F$38)</f>
        <v>0.23064803441475426</v>
      </c>
      <c r="Y210" s="61">
        <f>F210^3*Overview!$F$42*(1+Overview!$F$38*G210)+J210*Overview!$F$39/Overview!$F$40</f>
        <v>2.0758323097327884E-2</v>
      </c>
      <c r="AD210" s="2"/>
    </row>
    <row r="211" spans="1:30">
      <c r="A211" s="34">
        <v>208</v>
      </c>
      <c r="B211">
        <v>0.77</v>
      </c>
      <c r="C211" s="85">
        <v>18.739999999999998</v>
      </c>
      <c r="D211" s="125">
        <f>B211/(B211+Overview!$F$22)</f>
        <v>0.52380952380952384</v>
      </c>
      <c r="E211" s="118">
        <f>EXP(Overview!$F$21/Overview!$F$5-Overview!$F$21/('='!C211+273.15))</f>
        <v>0.94169028070695959</v>
      </c>
      <c r="F211" s="77">
        <f t="shared" si="20"/>
        <v>0.57674080835499608</v>
      </c>
      <c r="G211" s="115">
        <f t="shared" si="21"/>
        <v>0.52380952380952372</v>
      </c>
      <c r="H211" s="112">
        <f>F211/Overview!$F$19</f>
        <v>0.8515293198804017</v>
      </c>
      <c r="I211" s="149">
        <f t="shared" si="22"/>
        <v>46.079410319997287</v>
      </c>
      <c r="J211" s="80">
        <f>IF((A211-Overview!$F$43)/365=ROUND((A211-Overview!$F$43)/365,0),J210*0.05,J210+V210)</f>
        <v>0</v>
      </c>
      <c r="K211" s="70">
        <f>IF(I211&lt;Overview!$F$16,1,'='!F211/Overview!$F$26)</f>
        <v>24.967134560822341</v>
      </c>
      <c r="L211" s="71">
        <f>IF(I211&lt;Overview!$F$17,'='!F211/Overview!$F$26,Overview!$F$33)</f>
        <v>9.1428571428571423</v>
      </c>
      <c r="M211" s="72">
        <f t="shared" si="23"/>
        <v>9.1428571428571423</v>
      </c>
      <c r="N211" s="81">
        <f>MIN(1,Overview!$F$44*E211*(F211-Overview!$F$25)^2+0.2)</f>
        <v>1</v>
      </c>
      <c r="O211" s="48">
        <f>M211*E211*Overview!$F$8</f>
        <v>9.746225350951114E-2</v>
      </c>
      <c r="P211" s="48">
        <f>E211*Overview!$F$6</f>
        <v>1.8494797113084687E-3</v>
      </c>
      <c r="Q211" s="122">
        <f>O211*(G211/F211-(1+Overview!$F$35/'='!F211)/(Overview!$F$37*Overview!$F$33))/('='!G211+Overview!$F$36)</f>
        <v>2.1832764836879626E-2</v>
      </c>
      <c r="R211" s="128">
        <f>(O211/F211-Q211)*G211*Overview!$F$29*'='!F211^3</f>
        <v>13.387183713220079</v>
      </c>
      <c r="S211" s="57">
        <f t="shared" si="18"/>
        <v>1.8761432572586555E-17</v>
      </c>
      <c r="T211" s="58">
        <f t="shared" si="19"/>
        <v>4.1972821468821636E-3</v>
      </c>
      <c r="U211" s="58">
        <f>IF(I211&lt;Overview!$F$18,(1-Overview!$F$9)*'='!R211-'='!I211*'='!P211,0)</f>
        <v>1.0553651178704584</v>
      </c>
      <c r="V211" s="54">
        <f>IF(I211&gt;=Overview!$F$18,(1-Overview!$F$9)*'='!R211-Overview!$F$18*'='!P211,0)</f>
        <v>0</v>
      </c>
      <c r="W211" s="2"/>
      <c r="X211" s="60">
        <f>F211^3*(1+G211*Overview!$F$38)</f>
        <v>0.23576572098454646</v>
      </c>
      <c r="Y211" s="61">
        <f>F211^3*Overview!$F$42*(1+Overview!$F$38*G211)+J211*Overview!$F$39/Overview!$F$40</f>
        <v>2.1218914888609178E-2</v>
      </c>
      <c r="AD211" s="2"/>
    </row>
    <row r="212" spans="1:30">
      <c r="A212" s="34">
        <v>209</v>
      </c>
      <c r="B212">
        <v>0.77</v>
      </c>
      <c r="C212" s="85">
        <v>18.739999999999998</v>
      </c>
      <c r="D212" s="125">
        <f>B212/(B212+Overview!$F$22)</f>
        <v>0.52380952380952384</v>
      </c>
      <c r="E212" s="118">
        <f>EXP(Overview!$F$21/Overview!$F$5-Overview!$F$21/('='!C212+273.15))</f>
        <v>0.94169028070695959</v>
      </c>
      <c r="F212" s="77">
        <f t="shared" si="20"/>
        <v>0.58093809050187828</v>
      </c>
      <c r="G212" s="115">
        <f t="shared" si="21"/>
        <v>0.52380952380952372</v>
      </c>
      <c r="H212" s="112">
        <f>F212/Overview!$F$19</f>
        <v>0.85772639967795405</v>
      </c>
      <c r="I212" s="149">
        <f t="shared" si="22"/>
        <v>47.134775437867745</v>
      </c>
      <c r="J212" s="80">
        <f>IF((A212-Overview!$F$43)/365=ROUND((A212-Overview!$F$43)/365,0),J211*0.05,J211+V211)</f>
        <v>0</v>
      </c>
      <c r="K212" s="70">
        <f>IF(I212&lt;Overview!$F$16,1,'='!F212/Overview!$F$26)</f>
        <v>25.1488350866614</v>
      </c>
      <c r="L212" s="71">
        <f>IF(I212&lt;Overview!$F$17,'='!F212/Overview!$F$26,Overview!$F$33)</f>
        <v>9.1428571428571423</v>
      </c>
      <c r="M212" s="72">
        <f t="shared" si="23"/>
        <v>9.1428571428571423</v>
      </c>
      <c r="N212" s="81">
        <f>MIN(1,Overview!$F$44*E212*(F212-Overview!$F$25)^2+0.2)</f>
        <v>1</v>
      </c>
      <c r="O212" s="48">
        <f>M212*E212*Overview!$F$8</f>
        <v>9.746225350951114E-2</v>
      </c>
      <c r="P212" s="48">
        <f>E212*Overview!$F$6</f>
        <v>1.8494797113084687E-3</v>
      </c>
      <c r="Q212" s="122">
        <f>O212*(G212/F212-(1+Overview!$F$35/'='!F212)/(Overview!$F$37*Overview!$F$33))/('='!G212+Overview!$F$36)</f>
        <v>2.1642431862250591E-2</v>
      </c>
      <c r="R212" s="128">
        <f>(O212/F212-Q212)*G212*Overview!$F$29*'='!F212^3</f>
        <v>13.585775685648041</v>
      </c>
      <c r="S212" s="57">
        <f t="shared" si="18"/>
        <v>1.8625881078762452E-17</v>
      </c>
      <c r="T212" s="58">
        <f t="shared" si="19"/>
        <v>4.1909710132909559E-3</v>
      </c>
      <c r="U212" s="58">
        <f>IF(I212&lt;Overview!$F$18,(1-Overview!$F$9)*'='!R212-'='!I212*'='!P212,0)</f>
        <v>1.0703332775477965</v>
      </c>
      <c r="V212" s="54">
        <f>IF(I212&gt;=Overview!$F$18,(1-Overview!$F$9)*'='!R212-Overview!$F$18*'='!P212,0)</f>
        <v>0</v>
      </c>
      <c r="W212" s="2"/>
      <c r="X212" s="60">
        <f>F212^3*(1+G212*Overview!$F$38)</f>
        <v>0.24095069018770093</v>
      </c>
      <c r="Y212" s="61">
        <f>F212^3*Overview!$F$42*(1+Overview!$F$38*G212)+J212*Overview!$F$39/Overview!$F$40</f>
        <v>2.1685562116893081E-2</v>
      </c>
      <c r="AD212" s="2"/>
    </row>
    <row r="213" spans="1:30">
      <c r="A213" s="34">
        <v>210</v>
      </c>
      <c r="B213">
        <v>0.77</v>
      </c>
      <c r="C213" s="85">
        <v>18.739999999999998</v>
      </c>
      <c r="D213" s="125">
        <f>B213/(B213+Overview!$F$22)</f>
        <v>0.52380952380952384</v>
      </c>
      <c r="E213" s="118">
        <f>EXP(Overview!$F$21/Overview!$F$5-Overview!$F$21/('='!C213+273.15))</f>
        <v>0.94169028070695959</v>
      </c>
      <c r="F213" s="77">
        <f t="shared" si="20"/>
        <v>0.58512906151516919</v>
      </c>
      <c r="G213" s="115">
        <f t="shared" si="21"/>
        <v>0.52380952380952372</v>
      </c>
      <c r="H213" s="112">
        <f>F213/Overview!$F$19</f>
        <v>0.86391416139844857</v>
      </c>
      <c r="I213" s="149">
        <f t="shared" si="22"/>
        <v>48.205108715415541</v>
      </c>
      <c r="J213" s="80">
        <f>IF((A213-Overview!$F$43)/365=ROUND((A213-Overview!$F$43)/365,0),J212*0.05,J212+V212)</f>
        <v>0</v>
      </c>
      <c r="K213" s="70">
        <f>IF(I213&lt;Overview!$F$16,1,'='!F213/Overview!$F$26)</f>
        <v>25.330262403254078</v>
      </c>
      <c r="L213" s="71">
        <f>IF(I213&lt;Overview!$F$17,'='!F213/Overview!$F$26,Overview!$F$33)</f>
        <v>9.1428571428571423</v>
      </c>
      <c r="M213" s="72">
        <f t="shared" si="23"/>
        <v>9.1428571428571423</v>
      </c>
      <c r="N213" s="81">
        <f>MIN(1,Overview!$F$44*E213*(F213-Overview!$F$25)^2+0.2)</f>
        <v>1</v>
      </c>
      <c r="O213" s="48">
        <f>M213*E213*Overview!$F$8</f>
        <v>9.746225350951114E-2</v>
      </c>
      <c r="P213" s="48">
        <f>E213*Overview!$F$6</f>
        <v>1.8494797113084687E-3</v>
      </c>
      <c r="Q213" s="122">
        <f>O213*(G213/F213-(1+Overview!$F$35/'='!F213)/(Overview!$F$37*Overview!$F$33))/('='!G213+Overview!$F$36)</f>
        <v>2.1455109536525695E-2</v>
      </c>
      <c r="R213" s="128">
        <f>(O213/F213-Q213)*G213*Overview!$F$29*'='!F213^3</f>
        <v>13.785571600655276</v>
      </c>
      <c r="S213" s="57">
        <f t="shared" si="18"/>
        <v>1.8492473711341727E-17</v>
      </c>
      <c r="T213" s="58">
        <f t="shared" si="19"/>
        <v>4.1846693692708121E-3</v>
      </c>
      <c r="U213" s="58">
        <f>IF(I213&lt;Overview!$F$18,(1-Overview!$F$9)*'='!R213-'='!I213*'='!P213,0)</f>
        <v>1.0853763298252501</v>
      </c>
      <c r="V213" s="54">
        <f>IF(I213&gt;=Overview!$F$18,(1-Overview!$F$9)*'='!R213-Overview!$F$18*'='!P213,0)</f>
        <v>0</v>
      </c>
      <c r="W213" s="2"/>
      <c r="X213" s="60">
        <f>F213^3*(1+G213*Overview!$F$38)</f>
        <v>0.24620315956901809</v>
      </c>
      <c r="Y213" s="61">
        <f>F213^3*Overview!$F$42*(1+Overview!$F$38*G213)+J213*Overview!$F$39/Overview!$F$40</f>
        <v>2.2158284361211627E-2</v>
      </c>
      <c r="AD213" s="2"/>
    </row>
    <row r="214" spans="1:30">
      <c r="A214" s="34">
        <v>211</v>
      </c>
      <c r="B214">
        <v>0.77</v>
      </c>
      <c r="C214" s="85">
        <v>18.739999999999998</v>
      </c>
      <c r="D214" s="125">
        <f>B214/(B214+Overview!$F$22)</f>
        <v>0.52380952380952384</v>
      </c>
      <c r="E214" s="118">
        <f>EXP(Overview!$F$21/Overview!$F$5-Overview!$F$21/('='!C214+273.15))</f>
        <v>0.94169028070695959</v>
      </c>
      <c r="F214" s="77">
        <f t="shared" si="20"/>
        <v>0.58931373088444006</v>
      </c>
      <c r="G214" s="115">
        <f t="shared" si="21"/>
        <v>0.52380952380952372</v>
      </c>
      <c r="H214" s="112">
        <f>F214/Overview!$F$19</f>
        <v>0.87009261905276836</v>
      </c>
      <c r="I214" s="149">
        <f t="shared" si="22"/>
        <v>49.290485045240793</v>
      </c>
      <c r="J214" s="80">
        <f>IF((A214-Overview!$F$43)/365=ROUND((A214-Overview!$F$43)/365,0),J213*0.05,J213+V213)</f>
        <v>0</v>
      </c>
      <c r="K214" s="70">
        <f>IF(I214&lt;Overview!$F$16,1,'='!F214/Overview!$F$26)</f>
        <v>25.511416921404333</v>
      </c>
      <c r="L214" s="71">
        <f>IF(I214&lt;Overview!$F$17,'='!F214/Overview!$F$26,Overview!$F$33)</f>
        <v>9.1428571428571423</v>
      </c>
      <c r="M214" s="72">
        <f t="shared" si="23"/>
        <v>9.1428571428571423</v>
      </c>
      <c r="N214" s="81">
        <f>MIN(1,Overview!$F$44*E214*(F214-Overview!$F$25)^2+0.2)</f>
        <v>1</v>
      </c>
      <c r="O214" s="48">
        <f>M214*E214*Overview!$F$8</f>
        <v>9.746225350951114E-2</v>
      </c>
      <c r="P214" s="48">
        <f>E214*Overview!$F$6</f>
        <v>1.8494797113084687E-3</v>
      </c>
      <c r="Q214" s="122">
        <f>O214*(G214/F214-(1+Overview!$F$35/'='!F214)/(Overview!$F$37*Overview!$F$33))/('='!G214+Overview!$F$36)</f>
        <v>2.1270727194573045E-2</v>
      </c>
      <c r="R214" s="128">
        <f>(O214/F214-Q214)*G214*Overview!$F$29*'='!F214^3</f>
        <v>13.986566075464854</v>
      </c>
      <c r="S214" s="57">
        <f t="shared" si="18"/>
        <v>1.8361160143972851E-17</v>
      </c>
      <c r="T214" s="58">
        <f t="shared" si="19"/>
        <v>4.178377200552987E-3</v>
      </c>
      <c r="U214" s="58">
        <f>IF(I214&lt;Overview!$F$18,(1-Overview!$F$9)*'='!R214-'='!I214*'='!P214,0)</f>
        <v>1.10049367757788</v>
      </c>
      <c r="V214" s="54">
        <f>IF(I214&gt;=Overview!$F$18,(1-Overview!$F$9)*'='!R214-Overview!$F$18*'='!P214,0)</f>
        <v>0</v>
      </c>
      <c r="W214" s="2"/>
      <c r="X214" s="60">
        <f>F214^3*(1+G214*Overview!$F$38)</f>
        <v>0.2515233429381516</v>
      </c>
      <c r="Y214" s="61">
        <f>F214^3*Overview!$F$42*(1+Overview!$F$38*G214)+J214*Overview!$F$39/Overview!$F$40</f>
        <v>2.263710086443364E-2</v>
      </c>
      <c r="AD214" s="2"/>
    </row>
    <row r="215" spans="1:30">
      <c r="A215" s="34">
        <v>212</v>
      </c>
      <c r="B215">
        <v>0.77</v>
      </c>
      <c r="C215" s="85">
        <v>18.739999999999998</v>
      </c>
      <c r="D215" s="125">
        <f>B215/(B215+Overview!$F$22)</f>
        <v>0.52380952380952384</v>
      </c>
      <c r="E215" s="118">
        <f>EXP(Overview!$F$21/Overview!$F$5-Overview!$F$21/('='!C215+273.15))</f>
        <v>0.94169028070695959</v>
      </c>
      <c r="F215" s="77">
        <f t="shared" si="20"/>
        <v>0.59349210808499309</v>
      </c>
      <c r="G215" s="115">
        <f t="shared" si="21"/>
        <v>0.52380952380952372</v>
      </c>
      <c r="H215" s="112">
        <f>F215/Overview!$F$19</f>
        <v>0.87626178663072951</v>
      </c>
      <c r="I215" s="149">
        <f t="shared" si="22"/>
        <v>50.390978722818673</v>
      </c>
      <c r="J215" s="80">
        <f>IF((A215-Overview!$F$43)/365=ROUND((A215-Overview!$F$43)/365,0),J214*0.05,J214+V214)</f>
        <v>0</v>
      </c>
      <c r="K215" s="70">
        <f>IF(I215&lt;Overview!$F$16,1,'='!F215/Overview!$F$26)</f>
        <v>25.692299051298402</v>
      </c>
      <c r="L215" s="71">
        <f>IF(I215&lt;Overview!$F$17,'='!F215/Overview!$F$26,Overview!$F$33)</f>
        <v>9.1428571428571423</v>
      </c>
      <c r="M215" s="72">
        <f t="shared" si="23"/>
        <v>9.1428571428571423</v>
      </c>
      <c r="N215" s="81">
        <f>MIN(1,Overview!$F$44*E215*(F215-Overview!$F$25)^2+0.2)</f>
        <v>1</v>
      </c>
      <c r="O215" s="48">
        <f>M215*E215*Overview!$F$8</f>
        <v>9.746225350951114E-2</v>
      </c>
      <c r="P215" s="48">
        <f>E215*Overview!$F$6</f>
        <v>1.8494797113084687E-3</v>
      </c>
      <c r="Q215" s="122">
        <f>O215*(G215/F215-(1+Overview!$F$35/'='!F215)/(Overview!$F$37*Overview!$F$33))/('='!G215+Overview!$F$36)</f>
        <v>2.108921636558329E-2</v>
      </c>
      <c r="R215" s="128">
        <f>(O215/F215-Q215)*G215*Overview!$F$29*'='!F215^3</f>
        <v>14.188753741883053</v>
      </c>
      <c r="S215" s="57">
        <f t="shared" si="18"/>
        <v>1.8231891613058719E-17</v>
      </c>
      <c r="T215" s="58">
        <f t="shared" si="19"/>
        <v>4.1720944928901873E-3</v>
      </c>
      <c r="U215" s="58">
        <f>IF(I215&lt;Overview!$F$18,(1-Overview!$F$9)*'='!R215-'='!I215*'='!P215,0)</f>
        <v>1.115684726027607</v>
      </c>
      <c r="V215" s="54">
        <f>IF(I215&gt;=Overview!$F$18,(1-Overview!$F$9)*'='!R215-Overview!$F$18*'='!P215,0)</f>
        <v>0</v>
      </c>
      <c r="W215" s="2"/>
      <c r="X215" s="60">
        <f>F215^3*(1+G215*Overview!$F$38)</f>
        <v>0.25691145039650137</v>
      </c>
      <c r="Y215" s="61">
        <f>F215^3*Overview!$F$42*(1+Overview!$F$38*G215)+J215*Overview!$F$39/Overview!$F$40</f>
        <v>2.3122030535685126E-2</v>
      </c>
      <c r="AD215" s="2"/>
    </row>
    <row r="216" spans="1:30">
      <c r="A216" s="34">
        <v>213</v>
      </c>
      <c r="B216">
        <v>0.77</v>
      </c>
      <c r="C216" s="85">
        <v>18.739999999999998</v>
      </c>
      <c r="D216" s="125">
        <f>B216/(B216+Overview!$F$22)</f>
        <v>0.52380952380952384</v>
      </c>
      <c r="E216" s="118">
        <f>EXP(Overview!$F$21/Overview!$F$5-Overview!$F$21/('='!C216+273.15))</f>
        <v>0.94169028070695959</v>
      </c>
      <c r="F216" s="77">
        <f t="shared" si="20"/>
        <v>0.59766420257788322</v>
      </c>
      <c r="G216" s="115">
        <f t="shared" si="21"/>
        <v>0.52380952380952372</v>
      </c>
      <c r="H216" s="112">
        <f>F216/Overview!$F$19</f>
        <v>0.88242167810111205</v>
      </c>
      <c r="I216" s="149">
        <f t="shared" si="22"/>
        <v>51.506663448846282</v>
      </c>
      <c r="J216" s="80">
        <f>IF((A216-Overview!$F$43)/365=ROUND((A216-Overview!$F$43)/365,0),J215*0.05,J215+V215)</f>
        <v>0</v>
      </c>
      <c r="K216" s="70">
        <f>IF(I216&lt;Overview!$F$16,1,'='!F216/Overview!$F$26)</f>
        <v>25.872909202505767</v>
      </c>
      <c r="L216" s="71">
        <f>IF(I216&lt;Overview!$F$17,'='!F216/Overview!$F$26,Overview!$F$33)</f>
        <v>9.1428571428571423</v>
      </c>
      <c r="M216" s="72">
        <f t="shared" si="23"/>
        <v>9.1428571428571423</v>
      </c>
      <c r="N216" s="81">
        <f>MIN(1,Overview!$F$44*E216*(F216-Overview!$F$25)^2+0.2)</f>
        <v>1</v>
      </c>
      <c r="O216" s="48">
        <f>M216*E216*Overview!$F$8</f>
        <v>9.746225350951114E-2</v>
      </c>
      <c r="P216" s="48">
        <f>E216*Overview!$F$6</f>
        <v>1.8494797113084687E-3</v>
      </c>
      <c r="Q216" s="122">
        <f>O216*(G216/F216-(1+Overview!$F$35/'='!F216)/(Overview!$F$37*Overview!$F$33))/('='!G216+Overview!$F$36)</f>
        <v>2.0910510688551848E-2</v>
      </c>
      <c r="R216" s="128">
        <f>(O216/F216-Q216)*G216*Overview!$F$29*'='!F216^3</f>
        <v>14.392129246277074</v>
      </c>
      <c r="S216" s="57">
        <f t="shared" si="18"/>
        <v>1.8104620857564707E-17</v>
      </c>
      <c r="T216" s="58">
        <f t="shared" si="19"/>
        <v>4.1658212320565477E-3</v>
      </c>
      <c r="U216" s="58">
        <f>IF(I216&lt;Overview!$F$18,(1-Overview!$F$9)*'='!R216-'='!I216*'='!P216,0)</f>
        <v>1.1309488827369729</v>
      </c>
      <c r="V216" s="54">
        <f>IF(I216&gt;=Overview!$F$18,(1-Overview!$F$9)*'='!R216-Overview!$F$18*'='!P216,0)</f>
        <v>0</v>
      </c>
      <c r="W216" s="2"/>
      <c r="X216" s="60">
        <f>F216^3*(1+G216*Overview!$F$38)</f>
        <v>0.26236768836395385</v>
      </c>
      <c r="Y216" s="61">
        <f>F216^3*Overview!$F$42*(1+Overview!$F$38*G216)+J216*Overview!$F$39/Overview!$F$40</f>
        <v>2.3613091952755846E-2</v>
      </c>
      <c r="AD216" s="2"/>
    </row>
    <row r="217" spans="1:30">
      <c r="A217" s="34">
        <v>214</v>
      </c>
      <c r="B217">
        <v>0.77</v>
      </c>
      <c r="C217" s="85">
        <v>18.739999999999998</v>
      </c>
      <c r="D217" s="125">
        <f>B217/(B217+Overview!$F$22)</f>
        <v>0.52380952380952384</v>
      </c>
      <c r="E217" s="118">
        <f>EXP(Overview!$F$21/Overview!$F$5-Overview!$F$21/('='!C217+273.15))</f>
        <v>0.94169028070695959</v>
      </c>
      <c r="F217" s="77">
        <f t="shared" si="20"/>
        <v>0.60183002380993977</v>
      </c>
      <c r="G217" s="115">
        <f t="shared" si="21"/>
        <v>0.52380952380952372</v>
      </c>
      <c r="H217" s="112">
        <f>F217/Overview!$F$19</f>
        <v>0.88857230741169313</v>
      </c>
      <c r="I217" s="149">
        <f t="shared" si="22"/>
        <v>52.637612331583256</v>
      </c>
      <c r="J217" s="80">
        <f>IF((A217-Overview!$F$43)/365=ROUND((A217-Overview!$F$43)/365,0),J216*0.05,J216+V216)</f>
        <v>0</v>
      </c>
      <c r="K217" s="70">
        <f>IF(I217&lt;Overview!$F$16,1,'='!F217/Overview!$F$26)</f>
        <v>26.053247783980076</v>
      </c>
      <c r="L217" s="71">
        <f>IF(I217&lt;Overview!$F$17,'='!F217/Overview!$F$26,Overview!$F$33)</f>
        <v>9.1428571428571423</v>
      </c>
      <c r="M217" s="72">
        <f t="shared" si="23"/>
        <v>9.1428571428571423</v>
      </c>
      <c r="N217" s="81">
        <f>MIN(1,Overview!$F$44*E217*(F217-Overview!$F$25)^2+0.2)</f>
        <v>1</v>
      </c>
      <c r="O217" s="48">
        <f>M217*E217*Overview!$F$8</f>
        <v>9.746225350951114E-2</v>
      </c>
      <c r="P217" s="48">
        <f>E217*Overview!$F$6</f>
        <v>1.8494797113084687E-3</v>
      </c>
      <c r="Q217" s="122">
        <f>O217*(G217/F217-(1+Overview!$F$35/'='!F217)/(Overview!$F$37*Overview!$F$33))/('='!G217+Overview!$F$36)</f>
        <v>2.0734545831637644E-2</v>
      </c>
      <c r="R217" s="128">
        <f>(O217/F217-Q217)*G217*Overview!$F$29*'='!F217^3</f>
        <v>14.596687249552728</v>
      </c>
      <c r="S217" s="57">
        <f t="shared" si="18"/>
        <v>1.7979302061587533E-17</v>
      </c>
      <c r="T217" s="58">
        <f t="shared" si="19"/>
        <v>4.1595574038475903E-3</v>
      </c>
      <c r="U217" s="58">
        <f>IF(I217&lt;Overview!$F$18,(1-Overview!$F$9)*'='!R217-'='!I217*'='!P217,0)</f>
        <v>1.1462855576029096</v>
      </c>
      <c r="V217" s="54">
        <f>IF(I217&gt;=Overview!$F$18,(1-Overview!$F$9)*'='!R217-Overview!$F$18*'='!P217,0)</f>
        <v>0</v>
      </c>
      <c r="W217" s="2"/>
      <c r="X217" s="60">
        <f>F217^3*(1+G217*Overview!$F$38)</f>
        <v>0.26789225960546853</v>
      </c>
      <c r="Y217" s="61">
        <f>F217^3*Overview!$F$42*(1+Overview!$F$38*G217)+J217*Overview!$F$39/Overview!$F$40</f>
        <v>2.4110303364492165E-2</v>
      </c>
      <c r="AD217" s="2"/>
    </row>
    <row r="218" spans="1:30">
      <c r="A218" s="34">
        <v>215</v>
      </c>
      <c r="B218">
        <v>0.77</v>
      </c>
      <c r="C218" s="85">
        <v>18.739999999999998</v>
      </c>
      <c r="D218" s="125">
        <f>B218/(B218+Overview!$F$22)</f>
        <v>0.52380952380952384</v>
      </c>
      <c r="E218" s="118">
        <f>EXP(Overview!$F$21/Overview!$F$5-Overview!$F$21/('='!C218+273.15))</f>
        <v>0.94169028070695959</v>
      </c>
      <c r="F218" s="77">
        <f t="shared" si="20"/>
        <v>0.60598958121378732</v>
      </c>
      <c r="G218" s="115">
        <f t="shared" si="21"/>
        <v>0.52380952380952372</v>
      </c>
      <c r="H218" s="112">
        <f>F218/Overview!$F$19</f>
        <v>0.89471368848927701</v>
      </c>
      <c r="I218" s="149">
        <f t="shared" si="22"/>
        <v>53.783897889186164</v>
      </c>
      <c r="J218" s="80">
        <f>IF((A218-Overview!$F$43)/365=ROUND((A218-Overview!$F$43)/365,0),J217*0.05,J217+V217)</f>
        <v>0</v>
      </c>
      <c r="K218" s="70">
        <f>IF(I218&lt;Overview!$F$16,1,'='!F218/Overview!$F$26)</f>
        <v>26.233315204060059</v>
      </c>
      <c r="L218" s="71">
        <f>IF(I218&lt;Overview!$F$17,'='!F218/Overview!$F$26,Overview!$F$33)</f>
        <v>9.1428571428571423</v>
      </c>
      <c r="M218" s="72">
        <f t="shared" si="23"/>
        <v>9.1428571428571423</v>
      </c>
      <c r="N218" s="81">
        <f>MIN(1,Overview!$F$44*E218*(F218-Overview!$F$25)^2+0.2)</f>
        <v>1</v>
      </c>
      <c r="O218" s="48">
        <f>M218*E218*Overview!$F$8</f>
        <v>9.746225350951114E-2</v>
      </c>
      <c r="P218" s="48">
        <f>E218*Overview!$F$6</f>
        <v>1.8494797113084687E-3</v>
      </c>
      <c r="Q218" s="122">
        <f>O218*(G218/F218-(1+Overview!$F$35/'='!F218)/(Overview!$F$37*Overview!$F$33))/('='!G218+Overview!$F$36)</f>
        <v>2.0561259415192559E-2</v>
      </c>
      <c r="R218" s="128">
        <f>(O218/F218-Q218)*G218*Overview!$F$29*'='!F218^3</f>
        <v>14.802422427131955</v>
      </c>
      <c r="S218" s="57">
        <f t="shared" si="18"/>
        <v>1.7855890799538285E-17</v>
      </c>
      <c r="T218" s="58">
        <f t="shared" si="19"/>
        <v>4.1533029940801934E-3</v>
      </c>
      <c r="U218" s="58">
        <f>IF(I218&lt;Overview!$F$18,(1-Overview!$F$9)*'='!R218-'='!I218*'='!P218,0)</f>
        <v>1.1616941628505071</v>
      </c>
      <c r="V218" s="54">
        <f>IF(I218&gt;=Overview!$F$18,(1-Overview!$F$9)*'='!R218-Overview!$F$18*'='!P218,0)</f>
        <v>0</v>
      </c>
      <c r="W218" s="2"/>
      <c r="X218" s="60">
        <f>F218^3*(1+G218*Overview!$F$38)</f>
        <v>0.27348536325751144</v>
      </c>
      <c r="Y218" s="61">
        <f>F218^3*Overview!$F$42*(1+Overview!$F$38*G218)+J218*Overview!$F$39/Overview!$F$40</f>
        <v>2.4613682693176028E-2</v>
      </c>
      <c r="AD218" s="2"/>
    </row>
    <row r="219" spans="1:30">
      <c r="A219" s="34">
        <v>216</v>
      </c>
      <c r="B219">
        <v>0.77</v>
      </c>
      <c r="C219" s="85">
        <v>18.739999999999998</v>
      </c>
      <c r="D219" s="125">
        <f>B219/(B219+Overview!$F$22)</f>
        <v>0.52380952380952384</v>
      </c>
      <c r="E219" s="118">
        <f>EXP(Overview!$F$21/Overview!$F$5-Overview!$F$21/('='!C219+273.15))</f>
        <v>0.94169028070695959</v>
      </c>
      <c r="F219" s="77">
        <f t="shared" si="20"/>
        <v>0.61014288420786755</v>
      </c>
      <c r="G219" s="115">
        <f t="shared" si="21"/>
        <v>0.52380952380952372</v>
      </c>
      <c r="H219" s="112">
        <f>F219/Overview!$F$19</f>
        <v>0.90084583523972761</v>
      </c>
      <c r="I219" s="149">
        <f t="shared" si="22"/>
        <v>54.945592052036673</v>
      </c>
      <c r="J219" s="80">
        <f>IF((A219-Overview!$F$43)/365=ROUND((A219-Overview!$F$43)/365,0),J218*0.05,J218+V218)</f>
        <v>0</v>
      </c>
      <c r="K219" s="70">
        <f>IF(I219&lt;Overview!$F$16,1,'='!F219/Overview!$F$26)</f>
        <v>26.413111870470459</v>
      </c>
      <c r="L219" s="71">
        <f>IF(I219&lt;Overview!$F$17,'='!F219/Overview!$F$26,Overview!$F$33)</f>
        <v>9.1428571428571423</v>
      </c>
      <c r="M219" s="72">
        <f t="shared" si="23"/>
        <v>9.1428571428571423</v>
      </c>
      <c r="N219" s="81">
        <f>MIN(1,Overview!$F$44*E219*(F219-Overview!$F$25)^2+0.2)</f>
        <v>1</v>
      </c>
      <c r="O219" s="48">
        <f>M219*E219*Overview!$F$8</f>
        <v>9.746225350951114E-2</v>
      </c>
      <c r="P219" s="48">
        <f>E219*Overview!$F$6</f>
        <v>1.8494797113084687E-3</v>
      </c>
      <c r="Q219" s="122">
        <f>O219*(G219/F219-(1+Overview!$F$35/'='!F219)/(Overview!$F$37*Overview!$F$33))/('='!G219+Overview!$F$36)</f>
        <v>2.0390590938268088E-2</v>
      </c>
      <c r="R219" s="128">
        <f>(O219/F219-Q219)*G219*Overview!$F$29*'='!F219^3</f>
        <v>15.009329468930417</v>
      </c>
      <c r="S219" s="57">
        <f t="shared" si="18"/>
        <v>1.7734343983801881E-17</v>
      </c>
      <c r="T219" s="58">
        <f t="shared" si="19"/>
        <v>4.1470579885925663E-3</v>
      </c>
      <c r="U219" s="58">
        <f>IF(I219&lt;Overview!$F$18,(1-Overview!$F$9)*'='!R219-'='!I219*'='!P219,0)</f>
        <v>1.1771741130267988</v>
      </c>
      <c r="V219" s="54">
        <f>IF(I219&gt;=Overview!$F$18,(1-Overview!$F$9)*'='!R219-Overview!$F$18*'='!P219,0)</f>
        <v>0</v>
      </c>
      <c r="W219" s="2"/>
      <c r="X219" s="60">
        <f>F219^3*(1+G219*Overview!$F$38)</f>
        <v>0.27914719485433775</v>
      </c>
      <c r="Y219" s="61">
        <f>F219^3*Overview!$F$42*(1+Overview!$F$38*G219)+J219*Overview!$F$39/Overview!$F$40</f>
        <v>2.5123247536890398E-2</v>
      </c>
      <c r="AD219" s="2"/>
    </row>
    <row r="220" spans="1:30">
      <c r="A220" s="34">
        <v>217</v>
      </c>
      <c r="B220">
        <v>0.77</v>
      </c>
      <c r="C220" s="85">
        <v>18.739999999999998</v>
      </c>
      <c r="D220" s="125">
        <f>B220/(B220+Overview!$F$22)</f>
        <v>0.52380952380952384</v>
      </c>
      <c r="E220" s="118">
        <f>EXP(Overview!$F$21/Overview!$F$5-Overview!$F$21/('='!C220+273.15))</f>
        <v>0.94169028070695959</v>
      </c>
      <c r="F220" s="77">
        <f t="shared" si="20"/>
        <v>0.61428994219646016</v>
      </c>
      <c r="G220" s="115">
        <f t="shared" si="21"/>
        <v>0.52380952380952372</v>
      </c>
      <c r="H220" s="112">
        <f>F220/Overview!$F$19</f>
        <v>0.90696876154799966</v>
      </c>
      <c r="I220" s="149">
        <f t="shared" si="22"/>
        <v>56.122766165063474</v>
      </c>
      <c r="J220" s="80">
        <f>IF((A220-Overview!$F$43)/365=ROUND((A220-Overview!$F$43)/365,0),J219*0.05,J219+V219)</f>
        <v>0</v>
      </c>
      <c r="K220" s="70">
        <f>IF(I220&lt;Overview!$F$16,1,'='!F220/Overview!$F$26)</f>
        <v>26.592638190322951</v>
      </c>
      <c r="L220" s="71">
        <f>IF(I220&lt;Overview!$F$17,'='!F220/Overview!$F$26,Overview!$F$33)</f>
        <v>9.1428571428571423</v>
      </c>
      <c r="M220" s="72">
        <f t="shared" si="23"/>
        <v>9.1428571428571423</v>
      </c>
      <c r="N220" s="81">
        <f>MIN(1,Overview!$F$44*E220*(F220-Overview!$F$25)^2+0.2)</f>
        <v>1</v>
      </c>
      <c r="O220" s="48">
        <f>M220*E220*Overview!$F$8</f>
        <v>9.746225350951114E-2</v>
      </c>
      <c r="P220" s="48">
        <f>E220*Overview!$F$6</f>
        <v>1.8494797113084687E-3</v>
      </c>
      <c r="Q220" s="122">
        <f>O220*(G220/F220-(1+Overview!$F$35/'='!F220)/(Overview!$F$37*Overview!$F$33))/('='!G220+Overview!$F$36)</f>
        <v>2.0222481708417277E-2</v>
      </c>
      <c r="R220" s="128">
        <f>(O220/F220-Q220)*G220*Overview!$F$29*'='!F220^3</f>
        <v>15.21740307933497</v>
      </c>
      <c r="S220" s="57">
        <f t="shared" si="18"/>
        <v>1.7614619814743364E-17</v>
      </c>
      <c r="T220" s="58">
        <f t="shared" si="19"/>
        <v>4.1408223732442078E-3</v>
      </c>
      <c r="U220" s="58">
        <f>IF(I220&lt;Overview!$F$18,(1-Overview!$F$9)*'='!R220-'='!I220*'='!P220,0)</f>
        <v>1.1927248249945459</v>
      </c>
      <c r="V220" s="54">
        <f>IF(I220&gt;=Overview!$F$18,(1-Overview!$F$9)*'='!R220-Overview!$F$18*'='!P220,0)</f>
        <v>0</v>
      </c>
      <c r="W220" s="2"/>
      <c r="X220" s="60">
        <f>F220^3*(1+G220*Overview!$F$38)</f>
        <v>0.28487794635412295</v>
      </c>
      <c r="Y220" s="61">
        <f>F220^3*Overview!$F$42*(1+Overview!$F$38*G220)+J220*Overview!$F$39/Overview!$F$40</f>
        <v>2.5639015171871067E-2</v>
      </c>
      <c r="AD220" s="2"/>
    </row>
    <row r="221" spans="1:30">
      <c r="A221" s="34">
        <v>218</v>
      </c>
      <c r="B221">
        <v>0.77</v>
      </c>
      <c r="C221" s="85">
        <v>18.739999999999998</v>
      </c>
      <c r="D221" s="125">
        <f>B221/(B221+Overview!$F$22)</f>
        <v>0.52380952380952384</v>
      </c>
      <c r="E221" s="118">
        <f>EXP(Overview!$F$21/Overview!$F$5-Overview!$F$21/('='!C221+273.15))</f>
        <v>0.94169028070695959</v>
      </c>
      <c r="F221" s="77">
        <f t="shared" si="20"/>
        <v>0.61843076456970436</v>
      </c>
      <c r="G221" s="115">
        <f t="shared" si="21"/>
        <v>0.52380952380952372</v>
      </c>
      <c r="H221" s="112">
        <f>F221/Overview!$F$19</f>
        <v>0.91308248127816971</v>
      </c>
      <c r="I221" s="149">
        <f t="shared" si="22"/>
        <v>57.315490990058024</v>
      </c>
      <c r="J221" s="80">
        <f>IF((A221-Overview!$F$43)/365=ROUND((A221-Overview!$F$43)/365,0),J220*0.05,J220+V220)</f>
        <v>0</v>
      </c>
      <c r="K221" s="70">
        <f>IF(I221&lt;Overview!$F$16,1,'='!F221/Overview!$F$26)</f>
        <v>26.771894570117073</v>
      </c>
      <c r="L221" s="71">
        <f>IF(I221&lt;Overview!$F$17,'='!F221/Overview!$F$26,Overview!$F$33)</f>
        <v>9.1428571428571423</v>
      </c>
      <c r="M221" s="72">
        <f t="shared" si="23"/>
        <v>9.1428571428571423</v>
      </c>
      <c r="N221" s="81">
        <f>MIN(1,Overview!$F$44*E221*(F221-Overview!$F$25)^2+0.2)</f>
        <v>1</v>
      </c>
      <c r="O221" s="48">
        <f>M221*E221*Overview!$F$8</f>
        <v>9.746225350951114E-2</v>
      </c>
      <c r="P221" s="48">
        <f>E221*Overview!$F$6</f>
        <v>1.8494797113084687E-3</v>
      </c>
      <c r="Q221" s="122">
        <f>O221*(G221/F221-(1+Overview!$F$35/'='!F221)/(Overview!$F$37*Overview!$F$33))/('='!G221+Overview!$F$36)</f>
        <v>2.0056874774620932E-2</v>
      </c>
      <c r="R221" s="128">
        <f>(O221/F221-Q221)*G221*Overview!$F$29*'='!F221^3</f>
        <v>15.426637977181118</v>
      </c>
      <c r="S221" s="57">
        <f t="shared" si="18"/>
        <v>1.7496677732939219E-17</v>
      </c>
      <c r="T221" s="58">
        <f t="shared" si="19"/>
        <v>4.1345961339158801E-3</v>
      </c>
      <c r="U221" s="58">
        <f>IF(I221&lt;Overview!$F$18,(1-Overview!$F$9)*'='!R221-'='!I221*'='!P221,0)</f>
        <v>1.2083457179260364</v>
      </c>
      <c r="V221" s="54">
        <f>IF(I221&gt;=Overview!$F$18,(1-Overview!$F$9)*'='!R221-Overview!$F$18*'='!P221,0)</f>
        <v>0</v>
      </c>
      <c r="W221" s="2"/>
      <c r="X221" s="60">
        <f>F221^3*(1+G221*Overview!$F$38)</f>
        <v>0.29067780616494393</v>
      </c>
      <c r="Y221" s="61">
        <f>F221^3*Overview!$F$42*(1+Overview!$F$38*G221)+J221*Overview!$F$39/Overview!$F$40</f>
        <v>2.616100255484495E-2</v>
      </c>
      <c r="AD221" s="2"/>
    </row>
    <row r="222" spans="1:30">
      <c r="A222" s="34">
        <v>219</v>
      </c>
      <c r="B222">
        <v>0.77</v>
      </c>
      <c r="C222" s="85">
        <v>18.739999999999998</v>
      </c>
      <c r="D222" s="125">
        <f>B222/(B222+Overview!$F$22)</f>
        <v>0.52380952380952384</v>
      </c>
      <c r="E222" s="118">
        <f>EXP(Overview!$F$21/Overview!$F$5-Overview!$F$21/('='!C222+273.15))</f>
        <v>0.94169028070695959</v>
      </c>
      <c r="F222" s="77">
        <f t="shared" si="20"/>
        <v>0.62256536070362023</v>
      </c>
      <c r="G222" s="115">
        <f t="shared" si="21"/>
        <v>0.52380952380952372</v>
      </c>
      <c r="H222" s="112">
        <f>F222/Overview!$F$19</f>
        <v>0.91918700827346855</v>
      </c>
      <c r="I222" s="149">
        <f t="shared" si="22"/>
        <v>58.52383670798406</v>
      </c>
      <c r="J222" s="80">
        <f>IF((A222-Overview!$F$43)/365=ROUND((A222-Overview!$F$43)/365,0),J221*0.05,J221+V221)</f>
        <v>0</v>
      </c>
      <c r="K222" s="70">
        <f>IF(I222&lt;Overview!$F$16,1,'='!F222/Overview!$F$26)</f>
        <v>26.950881415741136</v>
      </c>
      <c r="L222" s="71">
        <f>IF(I222&lt;Overview!$F$17,'='!F222/Overview!$F$26,Overview!$F$33)</f>
        <v>9.1428571428571423</v>
      </c>
      <c r="M222" s="72">
        <f t="shared" si="23"/>
        <v>9.1428571428571423</v>
      </c>
      <c r="N222" s="81">
        <f>MIN(1,Overview!$F$44*E222*(F222-Overview!$F$25)^2+0.2)</f>
        <v>1</v>
      </c>
      <c r="O222" s="48">
        <f>M222*E222*Overview!$F$8</f>
        <v>9.746225350951114E-2</v>
      </c>
      <c r="P222" s="48">
        <f>E222*Overview!$F$6</f>
        <v>1.8494797113084687E-3</v>
      </c>
      <c r="Q222" s="122">
        <f>O222*(G222/F222-(1+Overview!$F$35/'='!F222)/(Overview!$F$37*Overview!$F$33))/('='!G222+Overview!$F$36)</f>
        <v>1.989371486317695E-2</v>
      </c>
      <c r="R222" s="128">
        <f>(O222/F222-Q222)*G222*Overview!$F$29*'='!F222^3</f>
        <v>15.637028895730408</v>
      </c>
      <c r="S222" s="57">
        <f t="shared" si="18"/>
        <v>1.7380478373518994E-17</v>
      </c>
      <c r="T222" s="58">
        <f t="shared" si="19"/>
        <v>4.1283792565095763E-3</v>
      </c>
      <c r="U222" s="58">
        <f>IF(I222&lt;Overview!$F$18,(1-Overview!$F$9)*'='!R222-'='!I222*'='!P222,0)</f>
        <v>1.2240362132968854</v>
      </c>
      <c r="V222" s="54">
        <f>IF(I222&gt;=Overview!$F$18,(1-Overview!$F$9)*'='!R222-Overview!$F$18*'='!P222,0)</f>
        <v>0</v>
      </c>
      <c r="W222" s="2"/>
      <c r="X222" s="60">
        <f>F222^3*(1+G222*Overview!$F$38)</f>
        <v>0.29654695917061108</v>
      </c>
      <c r="Y222" s="61">
        <f>F222^3*Overview!$F$42*(1+Overview!$F$38*G222)+J222*Overview!$F$39/Overview!$F$40</f>
        <v>2.6689226325354996E-2</v>
      </c>
      <c r="AD222" s="2"/>
    </row>
    <row r="223" spans="1:30">
      <c r="A223" s="34">
        <v>220</v>
      </c>
      <c r="B223">
        <v>0.77</v>
      </c>
      <c r="C223" s="85">
        <v>18.739999999999998</v>
      </c>
      <c r="D223" s="125">
        <f>B223/(B223+Overview!$F$22)</f>
        <v>0.52380952380952384</v>
      </c>
      <c r="E223" s="118">
        <f>EXP(Overview!$F$21/Overview!$F$5-Overview!$F$21/('='!C223+273.15))</f>
        <v>0.94169028070695959</v>
      </c>
      <c r="F223" s="77">
        <f t="shared" si="20"/>
        <v>0.62669373996012978</v>
      </c>
      <c r="G223" s="115">
        <f t="shared" si="21"/>
        <v>0.52380952380952372</v>
      </c>
      <c r="H223" s="112">
        <f>F223/Overview!$F$19</f>
        <v>0.92528235635631151</v>
      </c>
      <c r="I223" s="149">
        <f t="shared" si="22"/>
        <v>59.747872921280944</v>
      </c>
      <c r="J223" s="80">
        <f>IF((A223-Overview!$F$43)/365=ROUND((A223-Overview!$F$43)/365,0),J222*0.05,J222+V222)</f>
        <v>0</v>
      </c>
      <c r="K223" s="70">
        <f>IF(I223&lt;Overview!$F$16,1,'='!F223/Overview!$F$26)</f>
        <v>27.129599132473153</v>
      </c>
      <c r="L223" s="71">
        <f>IF(I223&lt;Overview!$F$17,'='!F223/Overview!$F$26,Overview!$F$33)</f>
        <v>9.1428571428571423</v>
      </c>
      <c r="M223" s="72">
        <f t="shared" si="23"/>
        <v>9.1428571428571423</v>
      </c>
      <c r="N223" s="81">
        <f>MIN(1,Overview!$F$44*E223*(F223-Overview!$F$25)^2+0.2)</f>
        <v>1</v>
      </c>
      <c r="O223" s="48">
        <f>M223*E223*Overview!$F$8</f>
        <v>9.746225350951114E-2</v>
      </c>
      <c r="P223" s="48">
        <f>E223*Overview!$F$6</f>
        <v>1.8494797113084687E-3</v>
      </c>
      <c r="Q223" s="122">
        <f>O223*(G223/F223-(1+Overview!$F$35/'='!F223)/(Overview!$F$37*Overview!$F$33))/('='!G223+Overview!$F$36)</f>
        <v>1.9732948316401277E-2</v>
      </c>
      <c r="R223" s="128">
        <f>(O223/F223-Q223)*G223*Overview!$F$29*'='!F223^3</f>
        <v>15.848570582647767</v>
      </c>
      <c r="S223" s="57">
        <f t="shared" si="18"/>
        <v>1.7265983522509291E-17</v>
      </c>
      <c r="T223" s="58">
        <f t="shared" si="19"/>
        <v>4.1221717269484875E-3</v>
      </c>
      <c r="U223" s="58">
        <f>IF(I223&lt;Overview!$F$18,(1-Overview!$F$9)*'='!R223-'='!I223*'='!P223,0)</f>
        <v>1.239795734879845</v>
      </c>
      <c r="V223" s="54">
        <f>IF(I223&gt;=Overview!$F$18,(1-Overview!$F$9)*'='!R223-Overview!$F$18*'='!P223,0)</f>
        <v>0</v>
      </c>
      <c r="W223" s="2"/>
      <c r="X223" s="60">
        <f>F223^3*(1+G223*Overview!$F$38)</f>
        <v>0.3024855867563514</v>
      </c>
      <c r="Y223" s="61">
        <f>F223^3*Overview!$F$42*(1+Overview!$F$38*G223)+J223*Overview!$F$39/Overview!$F$40</f>
        <v>2.7223702808071622E-2</v>
      </c>
      <c r="AD223" s="2"/>
    </row>
    <row r="224" spans="1:30">
      <c r="A224" s="34">
        <v>221</v>
      </c>
      <c r="B224">
        <v>0.77</v>
      </c>
      <c r="C224" s="85">
        <v>18.739999999999998</v>
      </c>
      <c r="D224" s="125">
        <f>B224/(B224+Overview!$F$22)</f>
        <v>0.52380952380952384</v>
      </c>
      <c r="E224" s="118">
        <f>EXP(Overview!$F$21/Overview!$F$5-Overview!$F$21/('='!C224+273.15))</f>
        <v>0.94169028070695959</v>
      </c>
      <c r="F224" s="77">
        <f t="shared" si="20"/>
        <v>0.63081591168707829</v>
      </c>
      <c r="G224" s="115">
        <f t="shared" si="21"/>
        <v>0.52380952380952372</v>
      </c>
      <c r="H224" s="112">
        <f>F224/Overview!$F$19</f>
        <v>0.93136853932833052</v>
      </c>
      <c r="I224" s="149">
        <f t="shared" si="22"/>
        <v>60.987668656160793</v>
      </c>
      <c r="J224" s="80">
        <f>IF((A224-Overview!$F$43)/365=ROUND((A224-Overview!$F$43)/365,0),J223*0.05,J223+V223)</f>
        <v>0</v>
      </c>
      <c r="K224" s="70">
        <f>IF(I224&lt;Overview!$F$16,1,'='!F224/Overview!$F$26)</f>
        <v>27.308048124981745</v>
      </c>
      <c r="L224" s="71">
        <f>IF(I224&lt;Overview!$F$17,'='!F224/Overview!$F$26,Overview!$F$33)</f>
        <v>9.1428571428571423</v>
      </c>
      <c r="M224" s="72">
        <f t="shared" si="23"/>
        <v>9.1428571428571423</v>
      </c>
      <c r="N224" s="81">
        <f>MIN(1,Overview!$F$44*E224*(F224-Overview!$F$25)^2+0.2)</f>
        <v>1</v>
      </c>
      <c r="O224" s="48">
        <f>M224*E224*Overview!$F$8</f>
        <v>9.746225350951114E-2</v>
      </c>
      <c r="P224" s="48">
        <f>E224*Overview!$F$6</f>
        <v>1.8494797113084687E-3</v>
      </c>
      <c r="Q224" s="122">
        <f>O224*(G224/F224-(1+Overview!$F$35/'='!F224)/(Overview!$F$37*Overview!$F$33))/('='!G224+Overview!$F$36)</f>
        <v>1.9574523033997603E-2</v>
      </c>
      <c r="R224" s="128">
        <f>(O224/F224-Q224)*G224*Overview!$F$29*'='!F224^3</f>
        <v>16.061257799978833</v>
      </c>
      <c r="S224" s="57">
        <f t="shared" si="18"/>
        <v>1.7153156075078396E-17</v>
      </c>
      <c r="T224" s="58">
        <f t="shared" si="19"/>
        <v>4.1159735311769707E-3</v>
      </c>
      <c r="U224" s="58">
        <f>IF(I224&lt;Overview!$F$18,(1-Overview!$F$9)*'='!R224-'='!I224*'='!P224,0)</f>
        <v>1.2556237087386246</v>
      </c>
      <c r="V224" s="54">
        <f>IF(I224&gt;=Overview!$F$18,(1-Overview!$F$9)*'='!R224-Overview!$F$18*'='!P224,0)</f>
        <v>0</v>
      </c>
      <c r="W224" s="2"/>
      <c r="X224" s="60">
        <f>F224^3*(1+G224*Overview!$F$38)</f>
        <v>0.30849386683434377</v>
      </c>
      <c r="Y224" s="61">
        <f>F224^3*Overview!$F$42*(1+Overview!$F$38*G224)+J224*Overview!$F$39/Overview!$F$40</f>
        <v>2.7764448015090936E-2</v>
      </c>
      <c r="AD224" s="2"/>
    </row>
    <row r="225" spans="1:30">
      <c r="A225" s="34">
        <v>222</v>
      </c>
      <c r="B225">
        <v>0.77</v>
      </c>
      <c r="C225" s="85">
        <v>18.739999999999998</v>
      </c>
      <c r="D225" s="125">
        <f>B225/(B225+Overview!$F$22)</f>
        <v>0.52380952380952384</v>
      </c>
      <c r="E225" s="118">
        <f>EXP(Overview!$F$21/Overview!$F$5-Overview!$F$21/('='!C225+273.15))</f>
        <v>0.94169028070695959</v>
      </c>
      <c r="F225" s="77">
        <f t="shared" si="20"/>
        <v>0.63493188521825528</v>
      </c>
      <c r="G225" s="115">
        <f t="shared" si="21"/>
        <v>0.52380952380952372</v>
      </c>
      <c r="H225" s="112">
        <f>F225/Overview!$F$19</f>
        <v>0.93744557097040493</v>
      </c>
      <c r="I225" s="149">
        <f t="shared" si="22"/>
        <v>62.243292364899418</v>
      </c>
      <c r="J225" s="80">
        <f>IF((A225-Overview!$F$43)/365=ROUND((A225-Overview!$F$43)/365,0),J224*0.05,J224+V224)</f>
        <v>0</v>
      </c>
      <c r="K225" s="70">
        <f>IF(I225&lt;Overview!$F$16,1,'='!F225/Overview!$F$26)</f>
        <v>27.486228797327069</v>
      </c>
      <c r="L225" s="71">
        <f>IF(I225&lt;Overview!$F$17,'='!F225/Overview!$F$26,Overview!$F$33)</f>
        <v>9.1428571428571423</v>
      </c>
      <c r="M225" s="72">
        <f t="shared" si="23"/>
        <v>9.1428571428571423</v>
      </c>
      <c r="N225" s="81">
        <f>MIN(1,Overview!$F$44*E225*(F225-Overview!$F$25)^2+0.2)</f>
        <v>1</v>
      </c>
      <c r="O225" s="48">
        <f>M225*E225*Overview!$F$8</f>
        <v>9.746225350951114E-2</v>
      </c>
      <c r="P225" s="48">
        <f>E225*Overview!$F$6</f>
        <v>1.8494797113084687E-3</v>
      </c>
      <c r="Q225" s="122">
        <f>O225*(G225/F225-(1+Overview!$F$35/'='!F225)/(Overview!$F$37*Overview!$F$33))/('='!G225+Overview!$F$36)</f>
        <v>1.9418388416961269E-2</v>
      </c>
      <c r="R225" s="128">
        <f>(O225/F225-Q225)*G225*Overview!$F$29*'='!F225^3</f>
        <v>16.275085324127172</v>
      </c>
      <c r="S225" s="57">
        <f t="shared" si="18"/>
        <v>1.704195999558571E-17</v>
      </c>
      <c r="T225" s="58">
        <f t="shared" si="19"/>
        <v>4.109784655160517E-3</v>
      </c>
      <c r="U225" s="58">
        <f>IF(I225&lt;Overview!$F$18,(1-Overview!$F$9)*'='!R225-'='!I225*'='!P225,0)</f>
        <v>1.2715195632217131</v>
      </c>
      <c r="V225" s="54">
        <f>IF(I225&gt;=Overview!$F$18,(1-Overview!$F$9)*'='!R225-Overview!$F$18*'='!P225,0)</f>
        <v>0</v>
      </c>
      <c r="W225" s="2"/>
      <c r="X225" s="60">
        <f>F225^3*(1+G225*Overview!$F$38)</f>
        <v>0.31457197386910751</v>
      </c>
      <c r="Y225" s="61">
        <f>F225^3*Overview!$F$42*(1+Overview!$F$38*G225)+J225*Overview!$F$39/Overview!$F$40</f>
        <v>2.8311477648219677E-2</v>
      </c>
      <c r="AD225" s="2"/>
    </row>
    <row r="226" spans="1:30">
      <c r="A226" s="34">
        <v>223</v>
      </c>
      <c r="B226">
        <v>0.77</v>
      </c>
      <c r="C226" s="85">
        <v>18.739999999999998</v>
      </c>
      <c r="D226" s="125">
        <f>B226/(B226+Overview!$F$22)</f>
        <v>0.52380952380952384</v>
      </c>
      <c r="E226" s="118">
        <f>EXP(Overview!$F$21/Overview!$F$5-Overview!$F$21/('='!C226+273.15))</f>
        <v>0.94169028070695959</v>
      </c>
      <c r="F226" s="77">
        <f t="shared" si="20"/>
        <v>0.63904166987341582</v>
      </c>
      <c r="G226" s="115">
        <f t="shared" si="21"/>
        <v>0.52380952380952372</v>
      </c>
      <c r="H226" s="112">
        <f>F226/Overview!$F$19</f>
        <v>0.94351346504269273</v>
      </c>
      <c r="I226" s="149">
        <f t="shared" si="22"/>
        <v>63.514811928121134</v>
      </c>
      <c r="J226" s="80">
        <f>IF((A226-Overview!$F$43)/365=ROUND((A226-Overview!$F$43)/365,0),J225*0.05,J225+V225)</f>
        <v>0</v>
      </c>
      <c r="K226" s="70">
        <f>IF(I226&lt;Overview!$F$16,1,'='!F226/Overview!$F$26)</f>
        <v>27.664141552961723</v>
      </c>
      <c r="L226" s="71">
        <f>IF(I226&lt;Overview!$F$17,'='!F226/Overview!$F$26,Overview!$F$33)</f>
        <v>9.1428571428571423</v>
      </c>
      <c r="M226" s="72">
        <f t="shared" si="23"/>
        <v>9.1428571428571423</v>
      </c>
      <c r="N226" s="81">
        <f>MIN(1,Overview!$F$44*E226*(F226-Overview!$F$25)^2+0.2)</f>
        <v>1</v>
      </c>
      <c r="O226" s="48">
        <f>M226*E226*Overview!$F$8</f>
        <v>9.746225350951114E-2</v>
      </c>
      <c r="P226" s="48">
        <f>E226*Overview!$F$6</f>
        <v>1.8494797113084687E-3</v>
      </c>
      <c r="Q226" s="122">
        <f>O226*(G226/F226-(1+Overview!$F$35/'='!F226)/(Overview!$F$37*Overview!$F$33))/('='!G226+Overview!$F$36)</f>
        <v>1.9264495313890465E-2</v>
      </c>
      <c r="R226" s="128">
        <f>(O226/F226-Q226)*G226*Overview!$F$29*'='!F226^3</f>
        <v>16.490047945831524</v>
      </c>
      <c r="S226" s="57">
        <f t="shared" si="18"/>
        <v>1.693236027934562E-17</v>
      </c>
      <c r="T226" s="58">
        <f t="shared" si="19"/>
        <v>4.1036050848857189E-3</v>
      </c>
      <c r="U226" s="58">
        <f>IF(I226&lt;Overview!$F$18,(1-Overview!$F$9)*'='!R226-'='!I226*'='!P226,0)</f>
        <v>1.2874827289562136</v>
      </c>
      <c r="V226" s="54">
        <f>IF(I226&gt;=Overview!$F$18,(1-Overview!$F$9)*'='!R226-Overview!$F$18*'='!P226,0)</f>
        <v>0</v>
      </c>
      <c r="W226" s="2"/>
      <c r="X226" s="60">
        <f>F226^3*(1+G226*Overview!$F$38)</f>
        <v>0.32072007890274434</v>
      </c>
      <c r="Y226" s="61">
        <f>F226^3*Overview!$F$42*(1+Overview!$F$38*G226)+J226*Overview!$F$39/Overview!$F$40</f>
        <v>2.8864807101246989E-2</v>
      </c>
      <c r="AD226" s="2"/>
    </row>
    <row r="227" spans="1:30">
      <c r="A227" s="34">
        <v>224</v>
      </c>
      <c r="B227">
        <v>0.77</v>
      </c>
      <c r="C227" s="85">
        <v>18.739999999999998</v>
      </c>
      <c r="D227" s="125">
        <f>B227/(B227+Overview!$F$22)</f>
        <v>0.52380952380952384</v>
      </c>
      <c r="E227" s="118">
        <f>EXP(Overview!$F$21/Overview!$F$5-Overview!$F$21/('='!C227+273.15))</f>
        <v>0.94169028070695959</v>
      </c>
      <c r="F227" s="77">
        <f t="shared" si="20"/>
        <v>0.64314527495830154</v>
      </c>
      <c r="G227" s="115">
        <f t="shared" si="21"/>
        <v>0.52380952380952372</v>
      </c>
      <c r="H227" s="112">
        <f>F227/Overview!$F$19</f>
        <v>0.94957223528466195</v>
      </c>
      <c r="I227" s="149">
        <f t="shared" si="22"/>
        <v>64.802294657077354</v>
      </c>
      <c r="J227" s="80">
        <f>IF((A227-Overview!$F$43)/365=ROUND((A227-Overview!$F$43)/365,0),J226*0.05,J226+V226)</f>
        <v>0</v>
      </c>
      <c r="K227" s="70">
        <f>IF(I227&lt;Overview!$F$16,1,'='!F227/Overview!$F$26)</f>
        <v>27.841786794731668</v>
      </c>
      <c r="L227" s="71">
        <f>IF(I227&lt;Overview!$F$17,'='!F227/Overview!$F$26,Overview!$F$33)</f>
        <v>9.1428571428571423</v>
      </c>
      <c r="M227" s="72">
        <f t="shared" si="23"/>
        <v>9.1428571428571423</v>
      </c>
      <c r="N227" s="81">
        <f>MIN(1,Overview!$F$44*E227*(F227-Overview!$F$25)^2+0.2)</f>
        <v>1</v>
      </c>
      <c r="O227" s="48">
        <f>M227*E227*Overview!$F$8</f>
        <v>9.746225350951114E-2</v>
      </c>
      <c r="P227" s="48">
        <f>E227*Overview!$F$6</f>
        <v>1.8494797113084687E-3</v>
      </c>
      <c r="Q227" s="122">
        <f>O227*(G227/F227-(1+Overview!$F$35/'='!F227)/(Overview!$F$37*Overview!$F$33))/('='!G227+Overview!$F$36)</f>
        <v>1.9112795969585098E-2</v>
      </c>
      <c r="R227" s="128">
        <f>(O227/F227-Q227)*G227*Overview!$F$29*'='!F227^3</f>
        <v>16.706140470142959</v>
      </c>
      <c r="S227" s="57">
        <f t="shared" si="18"/>
        <v>1.6824322916020602E-17</v>
      </c>
      <c r="T227" s="58">
        <f t="shared" si="19"/>
        <v>4.0974348063602421E-3</v>
      </c>
      <c r="U227" s="58">
        <f>IF(I227&lt;Overview!$F$18,(1-Overview!$F$9)*'='!R227-'='!I227*'='!P227,0)</f>
        <v>1.3035126388416831</v>
      </c>
      <c r="V227" s="54">
        <f>IF(I227&gt;=Overview!$F$18,(1-Overview!$F$9)*'='!R227-Overview!$F$18*'='!P227,0)</f>
        <v>0</v>
      </c>
      <c r="W227" s="2"/>
      <c r="X227" s="60">
        <f>F227^3*(1+G227*Overview!$F$38)</f>
        <v>0.32693834958003481</v>
      </c>
      <c r="Y227" s="61">
        <f>F227^3*Overview!$F$42*(1+Overview!$F$38*G227)+J227*Overview!$F$39/Overview!$F$40</f>
        <v>2.9424451462203131E-2</v>
      </c>
      <c r="AD227" s="2"/>
    </row>
    <row r="228" spans="1:30">
      <c r="A228" s="34">
        <v>225</v>
      </c>
      <c r="B228">
        <v>0.77</v>
      </c>
      <c r="C228" s="85">
        <v>18.739999999999998</v>
      </c>
      <c r="D228" s="125">
        <f>B228/(B228+Overview!$F$22)</f>
        <v>0.52380952380952384</v>
      </c>
      <c r="E228" s="118">
        <f>EXP(Overview!$F$21/Overview!$F$5-Overview!$F$21/('='!C228+273.15))</f>
        <v>0.94169028070695959</v>
      </c>
      <c r="F228" s="77">
        <f t="shared" si="20"/>
        <v>0.64724270976466181</v>
      </c>
      <c r="G228" s="115">
        <f t="shared" si="21"/>
        <v>0.52380952380952372</v>
      </c>
      <c r="H228" s="112">
        <f>F228/Overview!$F$19</f>
        <v>0.95562189541512155</v>
      </c>
      <c r="I228" s="149">
        <f t="shared" si="22"/>
        <v>66.105807295919035</v>
      </c>
      <c r="J228" s="80">
        <f>IF((A228-Overview!$F$43)/365=ROUND((A228-Overview!$F$43)/365,0),J227*0.05,J227+V227)</f>
        <v>0</v>
      </c>
      <c r="K228" s="70">
        <f>IF(I228&lt;Overview!$F$16,1,'='!F228/Overview!$F$26)</f>
        <v>28.019164924877135</v>
      </c>
      <c r="L228" s="71">
        <f>IF(I228&lt;Overview!$F$17,'='!F228/Overview!$F$26,Overview!$F$33)</f>
        <v>9.1428571428571423</v>
      </c>
      <c r="M228" s="72">
        <f t="shared" si="23"/>
        <v>9.1428571428571423</v>
      </c>
      <c r="N228" s="81">
        <f>MIN(1,Overview!$F$44*E228*(F228-Overview!$F$25)^2+0.2)</f>
        <v>1</v>
      </c>
      <c r="O228" s="48">
        <f>M228*E228*Overview!$F$8</f>
        <v>9.746225350951114E-2</v>
      </c>
      <c r="P228" s="48">
        <f>E228*Overview!$F$6</f>
        <v>1.8494797113084687E-3</v>
      </c>
      <c r="Q228" s="122">
        <f>O228*(G228/F228-(1+Overview!$F$35/'='!F228)/(Overview!$F$37*Overview!$F$33))/('='!G228+Overview!$F$36)</f>
        <v>1.896324397582037E-2</v>
      </c>
      <c r="R228" s="128">
        <f>(O228/F228-Q228)*G228*Overview!$F$29*'='!F228^3</f>
        <v>16.923357716401998</v>
      </c>
      <c r="S228" s="57">
        <f t="shared" si="18"/>
        <v>1.6717814854563079E-17</v>
      </c>
      <c r="T228" s="58">
        <f t="shared" si="19"/>
        <v>4.0912738056127921E-3</v>
      </c>
      <c r="U228" s="58">
        <f>IF(I228&lt;Overview!$F$18,(1-Overview!$F$9)*'='!R228-'='!I228*'='!P228,0)</f>
        <v>1.3196087280439814</v>
      </c>
      <c r="V228" s="54">
        <f>IF(I228&gt;=Overview!$F$18,(1-Overview!$F$9)*'='!R228-Overview!$F$18*'='!P228,0)</f>
        <v>0</v>
      </c>
      <c r="W228" s="2"/>
      <c r="X228" s="60">
        <f>F228^3*(1+G228*Overview!$F$38)</f>
        <v>0.33322695017339049</v>
      </c>
      <c r="Y228" s="61">
        <f>F228^3*Overview!$F$42*(1+Overview!$F$38*G228)+J228*Overview!$F$39/Overview!$F$40</f>
        <v>2.9990425515605143E-2</v>
      </c>
      <c r="AD228" s="2"/>
    </row>
    <row r="229" spans="1:30">
      <c r="A229" s="34">
        <v>226</v>
      </c>
      <c r="B229">
        <v>0.77</v>
      </c>
      <c r="C229" s="85">
        <v>18.739999999999998</v>
      </c>
      <c r="D229" s="125">
        <f>B229/(B229+Overview!$F$22)</f>
        <v>0.52380952380952384</v>
      </c>
      <c r="E229" s="118">
        <f>EXP(Overview!$F$21/Overview!$F$5-Overview!$F$21/('='!C229+273.15))</f>
        <v>0.94169028070695959</v>
      </c>
      <c r="F229" s="77">
        <f t="shared" si="20"/>
        <v>0.65133398357027461</v>
      </c>
      <c r="G229" s="115">
        <f t="shared" si="21"/>
        <v>0.52380952380952372</v>
      </c>
      <c r="H229" s="112">
        <f>F229/Overview!$F$19</f>
        <v>0.96166245913225246</v>
      </c>
      <c r="I229" s="149">
        <f t="shared" si="22"/>
        <v>67.425416023963024</v>
      </c>
      <c r="J229" s="80">
        <f>IF((A229-Overview!$F$43)/365=ROUND((A229-Overview!$F$43)/365,0),J228*0.05,J228+V228)</f>
        <v>0</v>
      </c>
      <c r="K229" s="70">
        <f>IF(I229&lt;Overview!$F$16,1,'='!F229/Overview!$F$26)</f>
        <v>28.196276345033535</v>
      </c>
      <c r="L229" s="71">
        <f>IF(I229&lt;Overview!$F$17,'='!F229/Overview!$F$26,Overview!$F$33)</f>
        <v>9.1428571428571423</v>
      </c>
      <c r="M229" s="72">
        <f t="shared" si="23"/>
        <v>9.1428571428571423</v>
      </c>
      <c r="N229" s="81">
        <f>MIN(1,Overview!$F$44*E229*(F229-Overview!$F$25)^2+0.2)</f>
        <v>1</v>
      </c>
      <c r="O229" s="48">
        <f>M229*E229*Overview!$F$8</f>
        <v>9.746225350951114E-2</v>
      </c>
      <c r="P229" s="48">
        <f>E229*Overview!$F$6</f>
        <v>1.8494797113084687E-3</v>
      </c>
      <c r="Q229" s="122">
        <f>O229*(G229/F229-(1+Overview!$F$35/'='!F229)/(Overview!$F$37*Overview!$F$33))/('='!G229+Overview!$F$36)</f>
        <v>1.881579422418846E-2</v>
      </c>
      <c r="R229" s="128">
        <f>(O229/F229-Q229)*G229*Overview!$F$29*'='!F229^3</f>
        <v>17.141694518215687</v>
      </c>
      <c r="S229" s="57">
        <f t="shared" si="18"/>
        <v>1.6612803969630223E-17</v>
      </c>
      <c r="T229" s="58">
        <f t="shared" si="19"/>
        <v>4.0851220686930782E-3</v>
      </c>
      <c r="U229" s="58">
        <f>IF(I229&lt;Overview!$F$18,(1-Overview!$F$9)*'='!R229-'='!I229*'='!P229,0)</f>
        <v>1.335770433989125</v>
      </c>
      <c r="V229" s="54">
        <f>IF(I229&gt;=Overview!$F$18,(1-Overview!$F$9)*'='!R229-Overview!$F$18*'='!P229,0)</f>
        <v>0</v>
      </c>
      <c r="W229" s="2"/>
      <c r="X229" s="60">
        <f>F229^3*(1+G229*Overview!$F$38)</f>
        <v>0.33958604160766109</v>
      </c>
      <c r="Y229" s="61">
        <f>F229^3*Overview!$F$42*(1+Overview!$F$38*G229)+J229*Overview!$F$39/Overview!$F$40</f>
        <v>3.0562743744689501E-2</v>
      </c>
      <c r="AD229" s="2"/>
    </row>
    <row r="230" spans="1:30">
      <c r="A230" s="34">
        <v>227</v>
      </c>
      <c r="B230">
        <v>0.77</v>
      </c>
      <c r="C230" s="85">
        <v>18.739999999999998</v>
      </c>
      <c r="D230" s="125">
        <f>B230/(B230+Overview!$F$22)</f>
        <v>0.52380952380952384</v>
      </c>
      <c r="E230" s="118">
        <f>EXP(Overview!$F$21/Overview!$F$5-Overview!$F$21/('='!C230+273.15))</f>
        <v>0.94169028070695959</v>
      </c>
      <c r="F230" s="77">
        <f t="shared" si="20"/>
        <v>0.65541910563896766</v>
      </c>
      <c r="G230" s="115">
        <f t="shared" si="21"/>
        <v>0.52380952380952372</v>
      </c>
      <c r="H230" s="112">
        <f>F230/Overview!$F$19</f>
        <v>0.96769394011363896</v>
      </c>
      <c r="I230" s="149">
        <f t="shared" si="22"/>
        <v>68.761186457952149</v>
      </c>
      <c r="J230" s="80">
        <f>IF((A230-Overview!$F$43)/365=ROUND((A230-Overview!$F$43)/365,0),J229*0.05,J229+V229)</f>
        <v>0</v>
      </c>
      <c r="K230" s="70">
        <f>IF(I230&lt;Overview!$F$16,1,'='!F230/Overview!$F$26)</f>
        <v>28.373121456232369</v>
      </c>
      <c r="L230" s="71">
        <f>IF(I230&lt;Overview!$F$17,'='!F230/Overview!$F$26,Overview!$F$33)</f>
        <v>9.1428571428571423</v>
      </c>
      <c r="M230" s="72">
        <f t="shared" si="23"/>
        <v>9.1428571428571423</v>
      </c>
      <c r="N230" s="81">
        <f>MIN(1,Overview!$F$44*E230*(F230-Overview!$F$25)^2+0.2)</f>
        <v>1</v>
      </c>
      <c r="O230" s="48">
        <f>M230*E230*Overview!$F$8</f>
        <v>9.746225350951114E-2</v>
      </c>
      <c r="P230" s="48">
        <f>E230*Overview!$F$6</f>
        <v>1.8494797113084687E-3</v>
      </c>
      <c r="Q230" s="122">
        <f>O230*(G230/F230-(1+Overview!$F$35/'='!F230)/(Overview!$F$37*Overview!$F$33))/('='!G230+Overview!$F$36)</f>
        <v>1.867040286090773E-2</v>
      </c>
      <c r="R230" s="128">
        <f>(O230/F230-Q230)*G230*Overview!$F$29*'='!F230^3</f>
        <v>17.361145723434646</v>
      </c>
      <c r="S230" s="57">
        <f t="shared" si="18"/>
        <v>1.6509259029399883E-17</v>
      </c>
      <c r="T230" s="58">
        <f t="shared" si="19"/>
        <v>4.0789795816717888E-3</v>
      </c>
      <c r="U230" s="58">
        <f>IF(I230&lt;Overview!$F$18,(1-Overview!$F$9)*'='!R230-'='!I230*'='!P230,0)</f>
        <v>1.3519971963571515</v>
      </c>
      <c r="V230" s="54">
        <f>IF(I230&gt;=Overview!$F$18,(1-Overview!$F$9)*'='!R230-Overview!$F$18*'='!P230,0)</f>
        <v>0</v>
      </c>
      <c r="W230" s="2"/>
      <c r="X230" s="60">
        <f>F230^3*(1+G230*Overview!$F$38)</f>
        <v>0.34601578148479961</v>
      </c>
      <c r="Y230" s="61">
        <f>F230^3*Overview!$F$42*(1+Overview!$F$38*G230)+J230*Overview!$F$39/Overview!$F$40</f>
        <v>3.1141420333631962E-2</v>
      </c>
      <c r="AD230" s="2"/>
    </row>
    <row r="231" spans="1:30">
      <c r="A231" s="34">
        <v>228</v>
      </c>
      <c r="B231">
        <v>0.77</v>
      </c>
      <c r="C231" s="85">
        <v>18.739999999999998</v>
      </c>
      <c r="D231" s="125">
        <f>B231/(B231+Overview!$F$22)</f>
        <v>0.52380952380952384</v>
      </c>
      <c r="E231" s="118">
        <f>EXP(Overview!$F$21/Overview!$F$5-Overview!$F$21/('='!C231+273.15))</f>
        <v>0.94169028070695959</v>
      </c>
      <c r="F231" s="77">
        <f t="shared" si="20"/>
        <v>0.65949808522063946</v>
      </c>
      <c r="G231" s="115">
        <f t="shared" si="21"/>
        <v>0.52380952380952372</v>
      </c>
      <c r="H231" s="112">
        <f>F231/Overview!$F$19</f>
        <v>0.97371635201629925</v>
      </c>
      <c r="I231" s="149">
        <f t="shared" si="22"/>
        <v>70.113183654309296</v>
      </c>
      <c r="J231" s="80">
        <f>IF((A231-Overview!$F$43)/365=ROUND((A231-Overview!$F$43)/365,0),J230*0.05,J230+V230)</f>
        <v>0</v>
      </c>
      <c r="K231" s="70">
        <f>IF(I231&lt;Overview!$F$16,1,'='!F231/Overview!$F$26)</f>
        <v>28.549700658902143</v>
      </c>
      <c r="L231" s="71">
        <f>IF(I231&lt;Overview!$F$17,'='!F231/Overview!$F$26,Overview!$F$33)</f>
        <v>9.1428571428571423</v>
      </c>
      <c r="M231" s="72">
        <f t="shared" si="23"/>
        <v>9.1428571428571423</v>
      </c>
      <c r="N231" s="81">
        <f>MIN(1,Overview!$F$44*E231*(F231-Overview!$F$25)^2+0.2)</f>
        <v>1</v>
      </c>
      <c r="O231" s="48">
        <f>M231*E231*Overview!$F$8</f>
        <v>9.746225350951114E-2</v>
      </c>
      <c r="P231" s="48">
        <f>E231*Overview!$F$6</f>
        <v>1.8494797113084687E-3</v>
      </c>
      <c r="Q231" s="122">
        <f>O231*(G231/F231-(1+Overview!$F$35/'='!F231)/(Overview!$F$37*Overview!$F$33))/('='!G231+Overview!$F$36)</f>
        <v>1.8527027243504243E-2</v>
      </c>
      <c r="R231" s="128">
        <f>(O231/F231-Q231)*G231*Overview!$F$29*'='!F231^3</f>
        <v>17.581706194130078</v>
      </c>
      <c r="S231" s="57">
        <f t="shared" si="18"/>
        <v>1.6407149664720042E-17</v>
      </c>
      <c r="T231" s="58">
        <f t="shared" si="19"/>
        <v>4.0728463306405572E-3</v>
      </c>
      <c r="U231" s="58">
        <f>IF(I231&lt;Overview!$F$18,(1-Overview!$F$9)*'='!R231-'='!I231*'='!P231,0)</f>
        <v>1.3682884570759939</v>
      </c>
      <c r="V231" s="54">
        <f>IF(I231&gt;=Overview!$F$18,(1-Overview!$F$9)*'='!R231-Overview!$F$18*'='!P231,0)</f>
        <v>0</v>
      </c>
      <c r="W231" s="2"/>
      <c r="X231" s="60">
        <f>F231^3*(1+G231*Overview!$F$38)</f>
        <v>0.35251632410838379</v>
      </c>
      <c r="Y231" s="61">
        <f>F231^3*Overview!$F$42*(1+Overview!$F$38*G231)+J231*Overview!$F$39/Overview!$F$40</f>
        <v>3.1726469169754537E-2</v>
      </c>
      <c r="AD231" s="2"/>
    </row>
    <row r="232" spans="1:30">
      <c r="A232" s="34">
        <v>229</v>
      </c>
      <c r="B232">
        <v>0.77</v>
      </c>
      <c r="C232" s="85">
        <v>18.739999999999998</v>
      </c>
      <c r="D232" s="125">
        <f>B232/(B232+Overview!$F$22)</f>
        <v>0.52380952380952384</v>
      </c>
      <c r="E232" s="118">
        <f>EXP(Overview!$F$21/Overview!$F$5-Overview!$F$21/('='!C232+273.15))</f>
        <v>0.94169028070695959</v>
      </c>
      <c r="F232" s="77">
        <f t="shared" si="20"/>
        <v>0.66357093155128</v>
      </c>
      <c r="G232" s="115">
        <f t="shared" si="21"/>
        <v>0.52380952380952372</v>
      </c>
      <c r="H232" s="112">
        <f>F232/Overview!$F$19</f>
        <v>0.97972970847671637</v>
      </c>
      <c r="I232" s="149">
        <f t="shared" si="22"/>
        <v>71.481472111385287</v>
      </c>
      <c r="J232" s="80">
        <f>IF((A232-Overview!$F$43)/365=ROUND((A232-Overview!$F$43)/365,0),J231*0.05,J231+V231)</f>
        <v>0</v>
      </c>
      <c r="K232" s="70">
        <f>IF(I232&lt;Overview!$F$16,1,'='!F232/Overview!$F$26)</f>
        <v>28.726014352869264</v>
      </c>
      <c r="L232" s="71">
        <f>IF(I232&lt;Overview!$F$17,'='!F232/Overview!$F$26,Overview!$F$33)</f>
        <v>9.1428571428571423</v>
      </c>
      <c r="M232" s="72">
        <f t="shared" si="23"/>
        <v>9.1428571428571423</v>
      </c>
      <c r="N232" s="81">
        <f>MIN(1,Overview!$F$44*E232*(F232-Overview!$F$25)^2+0.2)</f>
        <v>1</v>
      </c>
      <c r="O232" s="48">
        <f>M232*E232*Overview!$F$8</f>
        <v>9.746225350951114E-2</v>
      </c>
      <c r="P232" s="48">
        <f>E232*Overview!$F$6</f>
        <v>1.8494797113084687E-3</v>
      </c>
      <c r="Q232" s="122">
        <f>O232*(G232/F232-(1+Overview!$F$35/'='!F232)/(Overview!$F$37*Overview!$F$33))/('='!G232+Overview!$F$36)</f>
        <v>1.8385625899275795E-2</v>
      </c>
      <c r="R232" s="128">
        <f>(O232/F232-Q232)*G232*Overview!$F$29*'='!F232^3</f>
        <v>17.80337080657068</v>
      </c>
      <c r="S232" s="57">
        <f t="shared" si="18"/>
        <v>1.6306446339527651E-17</v>
      </c>
      <c r="T232" s="58">
        <f t="shared" si="19"/>
        <v>4.0667223017119263E-3</v>
      </c>
      <c r="U232" s="58">
        <f>IF(I232&lt;Overview!$F$18,(1-Overview!$F$9)*'='!R232-'='!I232*'='!P232,0)</f>
        <v>1.3846436603153536</v>
      </c>
      <c r="V232" s="54">
        <f>IF(I232&gt;=Overview!$F$18,(1-Overview!$F$9)*'='!R232-Overview!$F$18*'='!P232,0)</f>
        <v>0</v>
      </c>
      <c r="W232" s="2"/>
      <c r="X232" s="60">
        <f>F232^3*(1+G232*Overview!$F$38)</f>
        <v>0.35908782050799642</v>
      </c>
      <c r="Y232" s="61">
        <f>F232^3*Overview!$F$42*(1+Overview!$F$38*G232)+J232*Overview!$F$39/Overview!$F$40</f>
        <v>3.2317903845719677E-2</v>
      </c>
      <c r="AD232" s="2"/>
    </row>
    <row r="233" spans="1:30">
      <c r="A233" s="34">
        <v>230</v>
      </c>
      <c r="B233">
        <v>0.77</v>
      </c>
      <c r="C233" s="85">
        <v>18.739999999999998</v>
      </c>
      <c r="D233" s="125">
        <f>B233/(B233+Overview!$F$22)</f>
        <v>0.52380952380952384</v>
      </c>
      <c r="E233" s="118">
        <f>EXP(Overview!$F$21/Overview!$F$5-Overview!$F$21/('='!C233+273.15))</f>
        <v>0.94169028070695959</v>
      </c>
      <c r="F233" s="77">
        <f t="shared" si="20"/>
        <v>0.6676376538529919</v>
      </c>
      <c r="G233" s="115">
        <f t="shared" si="21"/>
        <v>0.52380952380952372</v>
      </c>
      <c r="H233" s="112">
        <f>F233/Overview!$F$19</f>
        <v>0.98573402311086944</v>
      </c>
      <c r="I233" s="149">
        <f t="shared" si="22"/>
        <v>72.866115771700635</v>
      </c>
      <c r="J233" s="80">
        <f>IF((A233-Overview!$F$43)/365=ROUND((A233-Overview!$F$43)/365,0),J232*0.05,J232+V232)</f>
        <v>0</v>
      </c>
      <c r="K233" s="70">
        <f>IF(I233&lt;Overview!$F$16,1,'='!F233/Overview!$F$26)</f>
        <v>28.902062937358959</v>
      </c>
      <c r="L233" s="71">
        <f>IF(I233&lt;Overview!$F$17,'='!F233/Overview!$F$26,Overview!$F$33)</f>
        <v>9.1428571428571423</v>
      </c>
      <c r="M233" s="72">
        <f t="shared" si="23"/>
        <v>9.1428571428571423</v>
      </c>
      <c r="N233" s="81">
        <f>MIN(1,Overview!$F$44*E233*(F233-Overview!$F$25)^2+0.2)</f>
        <v>1</v>
      </c>
      <c r="O233" s="48">
        <f>M233*E233*Overview!$F$8</f>
        <v>9.746225350951114E-2</v>
      </c>
      <c r="P233" s="48">
        <f>E233*Overview!$F$6</f>
        <v>1.8494797113084687E-3</v>
      </c>
      <c r="Q233" s="122">
        <f>O233*(G233/F233-(1+Overview!$F$35/'='!F233)/(Overview!$F$37*Overview!$F$33))/('='!G233+Overview!$F$36)</f>
        <v>1.8246158485453405E-2</v>
      </c>
      <c r="R233" s="128">
        <f>(O233/F233-Q233)*G233*Overview!$F$29*'='!F233^3</f>
        <v>18.026134451199606</v>
      </c>
      <c r="S233" s="57">
        <f t="shared" si="18"/>
        <v>1.6207120322476453E-17</v>
      </c>
      <c r="T233" s="58">
        <f t="shared" si="19"/>
        <v>4.0606074810193233E-3</v>
      </c>
      <c r="U233" s="58">
        <f>IF(I233&lt;Overview!$F$18,(1-Overview!$F$9)*'='!R233-'='!I233*'='!P233,0)</f>
        <v>1.4010622524805931</v>
      </c>
      <c r="V233" s="54">
        <f>IF(I233&gt;=Overview!$F$18,(1-Overview!$F$9)*'='!R233-Overview!$F$18*'='!P233,0)</f>
        <v>0</v>
      </c>
      <c r="W233" s="2"/>
      <c r="X233" s="60">
        <f>F233^3*(1+G233*Overview!$F$38)</f>
        <v>0.36573041846346432</v>
      </c>
      <c r="Y233" s="61">
        <f>F233^3*Overview!$F$42*(1+Overview!$F$38*G233)+J233*Overview!$F$39/Overview!$F$40</f>
        <v>3.291573766171179E-2</v>
      </c>
      <c r="AD233" s="2"/>
    </row>
    <row r="234" spans="1:30">
      <c r="A234" s="34">
        <v>231</v>
      </c>
      <c r="B234">
        <v>0.77</v>
      </c>
      <c r="C234" s="85">
        <v>18.739999999999998</v>
      </c>
      <c r="D234" s="125">
        <f>B234/(B234+Overview!$F$22)</f>
        <v>0.52380952380952384</v>
      </c>
      <c r="E234" s="118">
        <f>EXP(Overview!$F$21/Overview!$F$5-Overview!$F$21/('='!C234+273.15))</f>
        <v>0.94169028070695959</v>
      </c>
      <c r="F234" s="77">
        <f t="shared" si="20"/>
        <v>0.67169826133401123</v>
      </c>
      <c r="G234" s="115">
        <f t="shared" si="21"/>
        <v>0.52380952380952372</v>
      </c>
      <c r="H234" s="112">
        <f>F234/Overview!$F$19</f>
        <v>0.9917293095142643</v>
      </c>
      <c r="I234" s="149">
        <f t="shared" si="22"/>
        <v>74.267178024181234</v>
      </c>
      <c r="J234" s="80">
        <f>IF((A234-Overview!$F$43)/365=ROUND((A234-Overview!$F$43)/365,0),J233*0.05,J233+V233)</f>
        <v>0</v>
      </c>
      <c r="K234" s="70">
        <f>IF(I234&lt;Overview!$F$16,1,'='!F234/Overview!$F$26)</f>
        <v>29.077846810996157</v>
      </c>
      <c r="L234" s="71">
        <f>IF(I234&lt;Overview!$F$17,'='!F234/Overview!$F$26,Overview!$F$33)</f>
        <v>9.1428571428571423</v>
      </c>
      <c r="M234" s="72">
        <f t="shared" si="23"/>
        <v>9.1428571428571423</v>
      </c>
      <c r="N234" s="81">
        <f>MIN(1,Overview!$F$44*E234*(F234-Overview!$F$25)^2+0.2)</f>
        <v>1</v>
      </c>
      <c r="O234" s="48">
        <f>M234*E234*Overview!$F$8</f>
        <v>9.746225350951114E-2</v>
      </c>
      <c r="P234" s="48">
        <f>E234*Overview!$F$6</f>
        <v>1.8494797113084687E-3</v>
      </c>
      <c r="Q234" s="122">
        <f>O234*(G234/F234-(1+Overview!$F$35/'='!F234)/(Overview!$F$37*Overview!$F$33))/('='!G234+Overview!$F$36)</f>
        <v>1.8108585750979941E-2</v>
      </c>
      <c r="R234" s="128">
        <f>(O234/F234-Q234)*G234*Overview!$F$29*'='!F234^3</f>
        <v>18.249992032611324</v>
      </c>
      <c r="S234" s="57">
        <f t="shared" si="18"/>
        <v>1.6109143659716412E-17</v>
      </c>
      <c r="T234" s="58">
        <f t="shared" si="19"/>
        <v>4.0545018547170257E-3</v>
      </c>
      <c r="U234" s="58">
        <f>IF(I234&lt;Overview!$F$18,(1-Overview!$F$9)*'='!R234-'='!I234*'='!P234,0)</f>
        <v>1.4175436822066285</v>
      </c>
      <c r="V234" s="54">
        <f>IF(I234&gt;=Overview!$F$18,(1-Overview!$F$9)*'='!R234-Overview!$F$18*'='!P234,0)</f>
        <v>0</v>
      </c>
      <c r="W234" s="2"/>
      <c r="X234" s="60">
        <f>F234^3*(1+G234*Overview!$F$38)</f>
        <v>0.37244426252895746</v>
      </c>
      <c r="Y234" s="61">
        <f>F234^3*Overview!$F$42*(1+Overview!$F$38*G234)+J234*Overview!$F$39/Overview!$F$40</f>
        <v>3.3519983627606172E-2</v>
      </c>
      <c r="AD234" s="2"/>
    </row>
    <row r="235" spans="1:30">
      <c r="A235" s="34">
        <v>232</v>
      </c>
      <c r="B235">
        <v>0.77</v>
      </c>
      <c r="C235" s="85">
        <v>18.739999999999998</v>
      </c>
      <c r="D235" s="125">
        <f>B235/(B235+Overview!$F$22)</f>
        <v>0.52380952380952384</v>
      </c>
      <c r="E235" s="118">
        <f>EXP(Overview!$F$21/Overview!$F$5-Overview!$F$21/('='!C235+273.15))</f>
        <v>0.94169028070695959</v>
      </c>
      <c r="F235" s="77">
        <f t="shared" si="20"/>
        <v>0.67575276318872823</v>
      </c>
      <c r="G235" s="115">
        <f t="shared" si="21"/>
        <v>0.52380952380952372</v>
      </c>
      <c r="H235" s="112">
        <f>F235/Overview!$F$19</f>
        <v>0.99771558126196402</v>
      </c>
      <c r="I235" s="149">
        <f t="shared" si="22"/>
        <v>75.684721706387862</v>
      </c>
      <c r="J235" s="80">
        <f>IF((A235-Overview!$F$43)/365=ROUND((A235-Overview!$F$43)/365,0),J234*0.05,J234+V234)</f>
        <v>0</v>
      </c>
      <c r="K235" s="70">
        <f>IF(I235&lt;Overview!$F$16,1,'='!F235/Overview!$F$26)</f>
        <v>29.253366371806418</v>
      </c>
      <c r="L235" s="71">
        <f>IF(I235&lt;Overview!$F$17,'='!F235/Overview!$F$26,Overview!$F$33)</f>
        <v>9.1428571428571423</v>
      </c>
      <c r="M235" s="72">
        <f t="shared" si="23"/>
        <v>9.1428571428571423</v>
      </c>
      <c r="N235" s="81">
        <f>MIN(1,Overview!$F$44*E235*(F235-Overview!$F$25)^2+0.2)</f>
        <v>1</v>
      </c>
      <c r="O235" s="48">
        <f>M235*E235*Overview!$F$8</f>
        <v>9.746225350951114E-2</v>
      </c>
      <c r="P235" s="48">
        <f>E235*Overview!$F$6</f>
        <v>1.8494797113084687E-3</v>
      </c>
      <c r="Q235" s="122">
        <f>O235*(G235/F235-(1+Overview!$F$35/'='!F235)/(Overview!$F$37*Overview!$F$33))/('='!G235+Overview!$F$36)</f>
        <v>1.7972869499829774E-2</v>
      </c>
      <c r="R235" s="128">
        <f>(O235/F235-Q235)*G235*Overview!$F$29*'='!F235^3</f>
        <v>18.474938469528425</v>
      </c>
      <c r="S235" s="57">
        <f t="shared" si="18"/>
        <v>1.6012489148770693E-17</v>
      </c>
      <c r="T235" s="58">
        <f t="shared" si="19"/>
        <v>4.0484054089801281E-3</v>
      </c>
      <c r="U235" s="58">
        <f>IF(I235&lt;Overview!$F$18,(1-Overview!$F$9)*'='!R235-'='!I235*'='!P235,0)</f>
        <v>1.4340874003518307</v>
      </c>
      <c r="V235" s="54">
        <f>IF(I235&gt;=Overview!$F$18,(1-Overview!$F$9)*'='!R235-Overview!$F$18*'='!P235,0)</f>
        <v>0</v>
      </c>
      <c r="W235" s="2"/>
      <c r="X235" s="60">
        <f>F235^3*(1+G235*Overview!$F$38)</f>
        <v>0.37922949405694767</v>
      </c>
      <c r="Y235" s="61">
        <f>F235^3*Overview!$F$42*(1+Overview!$F$38*G235)+J235*Overview!$F$39/Overview!$F$40</f>
        <v>3.4130654465125289E-2</v>
      </c>
      <c r="AD235" s="2"/>
    </row>
    <row r="236" spans="1:30">
      <c r="A236" s="34">
        <v>233</v>
      </c>
      <c r="B236">
        <v>0.77</v>
      </c>
      <c r="C236" s="85">
        <v>18.739999999999998</v>
      </c>
      <c r="D236" s="125">
        <f>B236/(B236+Overview!$F$22)</f>
        <v>0.52380952380952384</v>
      </c>
      <c r="E236" s="118">
        <f>EXP(Overview!$F$21/Overview!$F$5-Overview!$F$21/('='!C236+273.15))</f>
        <v>0.94169028070695959</v>
      </c>
      <c r="F236" s="77">
        <f t="shared" si="20"/>
        <v>0.67980116859770834</v>
      </c>
      <c r="G236" s="115">
        <f t="shared" si="21"/>
        <v>0.52380952380952372</v>
      </c>
      <c r="H236" s="112">
        <f>F236/Overview!$F$19</f>
        <v>1.0036928519086199</v>
      </c>
      <c r="I236" s="149">
        <f t="shared" si="22"/>
        <v>77.11880910673969</v>
      </c>
      <c r="J236" s="80">
        <f>IF((A236-Overview!$F$43)/365=ROUND((A236-Overview!$F$43)/365,0),J235*0.05,J235+V235)</f>
        <v>0</v>
      </c>
      <c r="K236" s="70">
        <f>IF(I236&lt;Overview!$F$16,1,'='!F236/Overview!$F$26)</f>
        <v>29.428622017216814</v>
      </c>
      <c r="L236" s="71">
        <f>IF(I236&lt;Overview!$F$17,'='!F236/Overview!$F$26,Overview!$F$33)</f>
        <v>9.1428571428571423</v>
      </c>
      <c r="M236" s="72">
        <f t="shared" si="23"/>
        <v>9.1428571428571423</v>
      </c>
      <c r="N236" s="81">
        <f>MIN(1,Overview!$F$44*E236*(F236-Overview!$F$25)^2+0.2)</f>
        <v>1</v>
      </c>
      <c r="O236" s="48">
        <f>M236*E236*Overview!$F$8</f>
        <v>9.746225350951114E-2</v>
      </c>
      <c r="P236" s="48">
        <f>E236*Overview!$F$6</f>
        <v>1.8494797113084687E-3</v>
      </c>
      <c r="Q236" s="122">
        <f>O236*(G236/F236-(1+Overview!$F$35/'='!F236)/(Overview!$F$37*Overview!$F$33))/('='!G236+Overview!$F$36)</f>
        <v>1.7838972555797427E-2</v>
      </c>
      <c r="R236" s="128">
        <f>(O236/F236-Q236)*G236*Overview!$F$29*'='!F236^3</f>
        <v>18.700968694778471</v>
      </c>
      <c r="S236" s="57">
        <f t="shared" si="18"/>
        <v>1.5917130313458836E-17</v>
      </c>
      <c r="T236" s="58">
        <f t="shared" si="19"/>
        <v>4.0423181300045128E-3</v>
      </c>
      <c r="U236" s="58">
        <f>IF(I236&lt;Overview!$F$18,(1-Overview!$F$9)*'='!R236-'='!I236*'='!P236,0)</f>
        <v>1.4506928599919409</v>
      </c>
      <c r="V236" s="54">
        <f>IF(I236&gt;=Overview!$F$18,(1-Overview!$F$9)*'='!R236-Overview!$F$18*'='!P236,0)</f>
        <v>0</v>
      </c>
      <c r="W236" s="2"/>
      <c r="X236" s="60">
        <f>F236^3*(1+G236*Overview!$F$38)</f>
        <v>0.38608625122202928</v>
      </c>
      <c r="Y236" s="61">
        <f>F236^3*Overview!$F$42*(1+Overview!$F$38*G236)+J236*Overview!$F$39/Overview!$F$40</f>
        <v>3.4747762609982628E-2</v>
      </c>
      <c r="AD236" s="2"/>
    </row>
    <row r="237" spans="1:30">
      <c r="A237" s="34">
        <v>234</v>
      </c>
      <c r="B237">
        <v>0.77</v>
      </c>
      <c r="C237" s="85">
        <v>18.739999999999998</v>
      </c>
      <c r="D237" s="125">
        <f>B237/(B237+Overview!$F$22)</f>
        <v>0.52380952380952384</v>
      </c>
      <c r="E237" s="118">
        <f>EXP(Overview!$F$21/Overview!$F$5-Overview!$F$21/('='!C237+273.15))</f>
        <v>0.94169028070695959</v>
      </c>
      <c r="F237" s="77">
        <f t="shared" si="20"/>
        <v>0.68384348672771289</v>
      </c>
      <c r="G237" s="115">
        <f t="shared" si="21"/>
        <v>0.52380952380952372</v>
      </c>
      <c r="H237" s="112">
        <f>F237/Overview!$F$19</f>
        <v>1.0096611349885027</v>
      </c>
      <c r="I237" s="149">
        <f t="shared" si="22"/>
        <v>78.569501966731636</v>
      </c>
      <c r="J237" s="80">
        <f>IF((A237-Overview!$F$43)/365=ROUND((A237-Overview!$F$43)/365,0),J236*0.05,J236+V236)</f>
        <v>0</v>
      </c>
      <c r="K237" s="70">
        <f>IF(I237&lt;Overview!$F$16,1,'='!F237/Overview!$F$26)</f>
        <v>29.603614144056838</v>
      </c>
      <c r="L237" s="71">
        <f>IF(I237&lt;Overview!$F$17,'='!F237/Overview!$F$26,Overview!$F$33)</f>
        <v>9.1428571428571423</v>
      </c>
      <c r="M237" s="72">
        <f t="shared" si="23"/>
        <v>9.1428571428571423</v>
      </c>
      <c r="N237" s="81">
        <f>MIN(1,Overview!$F$44*E237*(F237-Overview!$F$25)^2+0.2)</f>
        <v>1</v>
      </c>
      <c r="O237" s="48">
        <f>M237*E237*Overview!$F$8</f>
        <v>9.746225350951114E-2</v>
      </c>
      <c r="P237" s="48">
        <f>E237*Overview!$F$6</f>
        <v>1.8494797113084687E-3</v>
      </c>
      <c r="Q237" s="122">
        <f>O237*(G237/F237-(1+Overview!$F$35/'='!F237)/(Overview!$F$37*Overview!$F$33))/('='!G237+Overview!$F$36)</f>
        <v>1.7706858728687151E-2</v>
      </c>
      <c r="R237" s="128">
        <f>(O237/F237-Q237)*G237*Overview!$F$29*'='!F237^3</f>
        <v>18.928077655270709</v>
      </c>
      <c r="S237" s="57">
        <f t="shared" si="18"/>
        <v>1.5823041379817562E-17</v>
      </c>
      <c r="T237" s="58">
        <f t="shared" si="19"/>
        <v>4.03624000400682E-3</v>
      </c>
      <c r="U237" s="58">
        <f>IF(I237&lt;Overview!$F$18,(1-Overview!$F$9)*'='!R237-'='!I237*'='!P237,0)</f>
        <v>1.4673595164139845</v>
      </c>
      <c r="V237" s="54">
        <f>IF(I237&gt;=Overview!$F$18,(1-Overview!$F$9)*'='!R237-Overview!$F$18*'='!P237,0)</f>
        <v>0</v>
      </c>
      <c r="W237" s="2"/>
      <c r="X237" s="60">
        <f>F237^3*(1+G237*Overview!$F$38)</f>
        <v>0.39301466904460131</v>
      </c>
      <c r="Y237" s="61">
        <f>F237^3*Overview!$F$42*(1+Overview!$F$38*G237)+J237*Overview!$F$39/Overview!$F$40</f>
        <v>3.5371320214014117E-2</v>
      </c>
      <c r="AD237" s="2"/>
    </row>
    <row r="238" spans="1:30">
      <c r="A238" s="34">
        <v>235</v>
      </c>
      <c r="B238">
        <v>0.77</v>
      </c>
      <c r="C238" s="85">
        <v>18.739999999999998</v>
      </c>
      <c r="D238" s="125">
        <f>B238/(B238+Overview!$F$22)</f>
        <v>0.52380952380952384</v>
      </c>
      <c r="E238" s="118">
        <f>EXP(Overview!$F$21/Overview!$F$5-Overview!$F$21/('='!C238+273.15))</f>
        <v>0.94169028070695959</v>
      </c>
      <c r="F238" s="77">
        <f t="shared" si="20"/>
        <v>0.68787972673171971</v>
      </c>
      <c r="G238" s="115">
        <f t="shared" si="21"/>
        <v>0.52380952380952372</v>
      </c>
      <c r="H238" s="112">
        <f>F238/Overview!$F$19</f>
        <v>1.0156204440155319</v>
      </c>
      <c r="I238" s="149">
        <f t="shared" si="22"/>
        <v>80.036861483145614</v>
      </c>
      <c r="J238" s="80">
        <f>IF((A238-Overview!$F$43)/365=ROUND((A238-Overview!$F$43)/365,0),J237*0.05,J237+V237)</f>
        <v>0</v>
      </c>
      <c r="K238" s="70">
        <f>IF(I238&lt;Overview!$F$16,1,'='!F238/Overview!$F$26)</f>
        <v>29.778343148559298</v>
      </c>
      <c r="L238" s="71">
        <f>IF(I238&lt;Overview!$F$17,'='!F238/Overview!$F$26,Overview!$F$33)</f>
        <v>9.1428571428571423</v>
      </c>
      <c r="M238" s="72">
        <f t="shared" si="23"/>
        <v>9.1428571428571423</v>
      </c>
      <c r="N238" s="81">
        <f>MIN(1,Overview!$F$44*E238*(F238-Overview!$F$25)^2+0.2)</f>
        <v>1</v>
      </c>
      <c r="O238" s="48">
        <f>M238*E238*Overview!$F$8</f>
        <v>9.746225350951114E-2</v>
      </c>
      <c r="P238" s="48">
        <f>E238*Overview!$F$6</f>
        <v>1.8494797113084687E-3</v>
      </c>
      <c r="Q238" s="122">
        <f>O238*(G238/F238-(1+Overview!$F$35/'='!F238)/(Overview!$F$37*Overview!$F$33))/('='!G238+Overview!$F$36)</f>
        <v>1.7576492781838683E-2</v>
      </c>
      <c r="R238" s="128">
        <f>(O238/F238-Q238)*G238*Overview!$F$29*'='!F238^3</f>
        <v>19.156260311972815</v>
      </c>
      <c r="S238" s="57">
        <f t="shared" si="18"/>
        <v>1.5730197252973301E-17</v>
      </c>
      <c r="T238" s="58">
        <f t="shared" si="19"/>
        <v>4.0301710172244128E-3</v>
      </c>
      <c r="U238" s="58">
        <f>IF(I238&lt;Overview!$F$18,(1-Overview!$F$9)*'='!R238-'='!I238*'='!P238,0)</f>
        <v>1.484086827110201</v>
      </c>
      <c r="V238" s="54">
        <f>IF(I238&gt;=Overview!$F$18,(1-Overview!$F$9)*'='!R238-Overview!$F$18*'='!P238,0)</f>
        <v>0</v>
      </c>
      <c r="W238" s="2"/>
      <c r="X238" s="60">
        <f>F238^3*(1+G238*Overview!$F$38)</f>
        <v>0.40001487941441177</v>
      </c>
      <c r="Y238" s="61">
        <f>F238^3*Overview!$F$42*(1+Overview!$F$38*G238)+J238*Overview!$F$39/Overview!$F$40</f>
        <v>3.6001339147297057E-2</v>
      </c>
      <c r="AD238" s="2"/>
    </row>
    <row r="239" spans="1:30">
      <c r="A239" s="34">
        <v>236</v>
      </c>
      <c r="B239">
        <v>0.77</v>
      </c>
      <c r="C239" s="85">
        <v>18.739999999999998</v>
      </c>
      <c r="D239" s="125">
        <f>B239/(B239+Overview!$F$22)</f>
        <v>0.52380952380952384</v>
      </c>
      <c r="E239" s="118">
        <f>EXP(Overview!$F$21/Overview!$F$5-Overview!$F$21/('='!C239+273.15))</f>
        <v>0.94169028070695959</v>
      </c>
      <c r="F239" s="77">
        <f t="shared" si="20"/>
        <v>0.69190989774894407</v>
      </c>
      <c r="G239" s="115">
        <f t="shared" si="21"/>
        <v>0.52380952380952372</v>
      </c>
      <c r="H239" s="112">
        <f>F239/Overview!$F$19</f>
        <v>1.0215707924833073</v>
      </c>
      <c r="I239" s="149">
        <f t="shared" si="22"/>
        <v>81.520948310255818</v>
      </c>
      <c r="J239" s="80">
        <f>IF((A239-Overview!$F$43)/365=ROUND((A239-Overview!$F$43)/365,0),J238*0.05,J238+V238)</f>
        <v>0</v>
      </c>
      <c r="K239" s="70">
        <f>IF(I239&lt;Overview!$F$16,1,'='!F239/Overview!$F$26)</f>
        <v>29.952809426361217</v>
      </c>
      <c r="L239" s="71">
        <f>IF(I239&lt;Overview!$F$17,'='!F239/Overview!$F$26,Overview!$F$33)</f>
        <v>9.1428571428571423</v>
      </c>
      <c r="M239" s="72">
        <f t="shared" si="23"/>
        <v>9.1428571428571423</v>
      </c>
      <c r="N239" s="81">
        <f>MIN(1,Overview!$F$44*E239*(F239-Overview!$F$25)^2+0.2)</f>
        <v>1</v>
      </c>
      <c r="O239" s="48">
        <f>M239*E239*Overview!$F$8</f>
        <v>9.746225350951114E-2</v>
      </c>
      <c r="P239" s="48">
        <f>E239*Overview!$F$6</f>
        <v>1.8494797113084687E-3</v>
      </c>
      <c r="Q239" s="122">
        <f>O239*(G239/F239-(1+Overview!$F$35/'='!F239)/(Overview!$F$37*Overview!$F$33))/('='!G239+Overview!$F$36)</f>
        <v>1.7447840400928085E-2</v>
      </c>
      <c r="R239" s="128">
        <f>(O239/F239-Q239)*G239*Overview!$F$29*'='!F239^3</f>
        <v>19.385511639887582</v>
      </c>
      <c r="S239" s="57">
        <f t="shared" si="18"/>
        <v>1.5638573494922718E-17</v>
      </c>
      <c r="T239" s="58">
        <f t="shared" si="19"/>
        <v>4.0241111559153487E-3</v>
      </c>
      <c r="U239" s="58">
        <f>IF(I239&lt;Overview!$F$18,(1-Overview!$F$9)*'='!R239-'='!I239*'='!P239,0)</f>
        <v>1.5008742517719784</v>
      </c>
      <c r="V239" s="54">
        <f>IF(I239&gt;=Overview!$F$18,(1-Overview!$F$9)*'='!R239-Overview!$F$18*'='!P239,0)</f>
        <v>0</v>
      </c>
      <c r="W239" s="2"/>
      <c r="X239" s="60">
        <f>F239^3*(1+G239*Overview!$F$38)</f>
        <v>0.40708701111396611</v>
      </c>
      <c r="Y239" s="61">
        <f>F239^3*Overview!$F$42*(1+Overview!$F$38*G239)+J239*Overview!$F$39/Overview!$F$40</f>
        <v>3.663783100025695E-2</v>
      </c>
      <c r="AD239" s="2"/>
    </row>
    <row r="240" spans="1:30">
      <c r="A240" s="34">
        <v>237</v>
      </c>
      <c r="B240">
        <v>0.77</v>
      </c>
      <c r="C240" s="85">
        <v>18.739999999999998</v>
      </c>
      <c r="D240" s="125">
        <f>B240/(B240+Overview!$F$22)</f>
        <v>0.52380952380952384</v>
      </c>
      <c r="E240" s="118">
        <f>EXP(Overview!$F$21/Overview!$F$5-Overview!$F$21/('='!C240+273.15))</f>
        <v>0.94169028070695959</v>
      </c>
      <c r="F240" s="77">
        <f t="shared" si="20"/>
        <v>0.69593400890485946</v>
      </c>
      <c r="G240" s="115">
        <f t="shared" si="21"/>
        <v>0.52380952380952372</v>
      </c>
      <c r="H240" s="112">
        <f>F240/Overview!$F$19</f>
        <v>1.0275121938651401</v>
      </c>
      <c r="I240" s="149">
        <f t="shared" si="22"/>
        <v>83.021822562027793</v>
      </c>
      <c r="J240" s="80">
        <f>IF((A240-Overview!$F$43)/365=ROUND((A240-Overview!$F$43)/365,0),J239*0.05,J239+V239)</f>
        <v>0</v>
      </c>
      <c r="K240" s="70">
        <f>IF(I240&lt;Overview!$F$16,1,'='!F240/Overview!$F$26)</f>
        <v>30.127013372504738</v>
      </c>
      <c r="L240" s="71">
        <f>IF(I240&lt;Overview!$F$17,'='!F240/Overview!$F$26,Overview!$F$33)</f>
        <v>9.1428571428571423</v>
      </c>
      <c r="M240" s="72">
        <f t="shared" si="23"/>
        <v>9.1428571428571423</v>
      </c>
      <c r="N240" s="81">
        <f>MIN(1,Overview!$F$44*E240*(F240-Overview!$F$25)^2+0.2)</f>
        <v>1</v>
      </c>
      <c r="O240" s="48">
        <f>M240*E240*Overview!$F$8</f>
        <v>9.746225350951114E-2</v>
      </c>
      <c r="P240" s="48">
        <f>E240*Overview!$F$6</f>
        <v>1.8494797113084687E-3</v>
      </c>
      <c r="Q240" s="122">
        <f>O240*(G240/F240-(1+Overview!$F$35/'='!F240)/(Overview!$F$37*Overview!$F$33))/('='!G240+Overview!$F$36)</f>
        <v>1.7320868163985592E-2</v>
      </c>
      <c r="R240" s="128">
        <f>(O240/F240-Q240)*G240*Overview!$F$29*'='!F240^3</f>
        <v>19.615826628029559</v>
      </c>
      <c r="S240" s="57">
        <f t="shared" si="18"/>
        <v>1.5548146303179994E-17</v>
      </c>
      <c r="T240" s="58">
        <f t="shared" si="19"/>
        <v>4.0180604063583484E-3</v>
      </c>
      <c r="U240" s="58">
        <f>IF(I240&lt;Overview!$F$18,(1-Overview!$F$9)*'='!R240-'='!I240*'='!P240,0)</f>
        <v>1.5177212522837973</v>
      </c>
      <c r="V240" s="54">
        <f>IF(I240&gt;=Overview!$F$18,(1-Overview!$F$9)*'='!R240-Overview!$F$18*'='!P240,0)</f>
        <v>0</v>
      </c>
      <c r="W240" s="2"/>
      <c r="X240" s="60">
        <f>F240^3*(1+G240*Overview!$F$38)</f>
        <v>0.41423118984179969</v>
      </c>
      <c r="Y240" s="61">
        <f>F240^3*Overview!$F$42*(1+Overview!$F$38*G240)+J240*Overview!$F$39/Overview!$F$40</f>
        <v>3.7280807085761966E-2</v>
      </c>
      <c r="AD240" s="2"/>
    </row>
    <row r="241" spans="1:30">
      <c r="A241" s="34">
        <v>238</v>
      </c>
      <c r="B241">
        <v>0.77</v>
      </c>
      <c r="C241" s="85">
        <v>18.739999999999998</v>
      </c>
      <c r="D241" s="125">
        <f>B241/(B241+Overview!$F$22)</f>
        <v>0.52380952380952384</v>
      </c>
      <c r="E241" s="118">
        <f>EXP(Overview!$F$21/Overview!$F$5-Overview!$F$21/('='!C241+273.15))</f>
        <v>0.94169028070695959</v>
      </c>
      <c r="F241" s="77">
        <f t="shared" si="20"/>
        <v>0.69995206931121778</v>
      </c>
      <c r="G241" s="115">
        <f t="shared" si="21"/>
        <v>0.52380952380952372</v>
      </c>
      <c r="H241" s="112">
        <f>F241/Overview!$F$19</f>
        <v>1.033444661614082</v>
      </c>
      <c r="I241" s="149">
        <f t="shared" si="22"/>
        <v>84.539543814311585</v>
      </c>
      <c r="J241" s="80">
        <f>IF((A241-Overview!$F$43)/365=ROUND((A241-Overview!$F$43)/365,0),J240*0.05,J240+V240)</f>
        <v>0</v>
      </c>
      <c r="K241" s="70">
        <f>IF(I241&lt;Overview!$F$16,1,'='!F241/Overview!$F$26)</f>
        <v>30.300955381438001</v>
      </c>
      <c r="L241" s="71">
        <f>IF(I241&lt;Overview!$F$17,'='!F241/Overview!$F$26,Overview!$F$33)</f>
        <v>9.1428571428571423</v>
      </c>
      <c r="M241" s="72">
        <f t="shared" si="23"/>
        <v>9.1428571428571423</v>
      </c>
      <c r="N241" s="81">
        <f>MIN(1,Overview!$F$44*E241*(F241-Overview!$F$25)^2+0.2)</f>
        <v>1</v>
      </c>
      <c r="O241" s="48">
        <f>M241*E241*Overview!$F$8</f>
        <v>9.746225350951114E-2</v>
      </c>
      <c r="P241" s="48">
        <f>E241*Overview!$F$6</f>
        <v>1.8494797113084687E-3</v>
      </c>
      <c r="Q241" s="122">
        <f>O241*(G241/F241-(1+Overview!$F$35/'='!F241)/(Overview!$F$37*Overview!$F$33))/('='!G241+Overview!$F$36)</f>
        <v>1.7195543512575486E-2</v>
      </c>
      <c r="R241" s="128">
        <f>(O241/F241-Q241)*G241*Overview!$F$29*'='!F241^3</f>
        <v>19.847200279401655</v>
      </c>
      <c r="S241" s="57">
        <f t="shared" si="18"/>
        <v>1.5458892490251702E-17</v>
      </c>
      <c r="T241" s="58">
        <f t="shared" si="19"/>
        <v>4.0120187548527662E-3</v>
      </c>
      <c r="U241" s="58">
        <f>IF(I241&lt;Overview!$F$18,(1-Overview!$F$9)*'='!R241-'='!I241*'='!P241,0)</f>
        <v>1.5346272927171793</v>
      </c>
      <c r="V241" s="54">
        <f>IF(I241&gt;=Overview!$F$18,(1-Overview!$F$9)*'='!R241-Overview!$F$18*'='!P241,0)</f>
        <v>0</v>
      </c>
      <c r="W241" s="2"/>
      <c r="X241" s="60">
        <f>F241^3*(1+G241*Overview!$F$38)</f>
        <v>0.42144753823561326</v>
      </c>
      <c r="Y241" s="61">
        <f>F241^3*Overview!$F$42*(1+Overview!$F$38*G241)+J241*Overview!$F$39/Overview!$F$40</f>
        <v>3.7930278441205188E-2</v>
      </c>
      <c r="AD241" s="2"/>
    </row>
    <row r="242" spans="1:30">
      <c r="A242" s="34">
        <v>239</v>
      </c>
      <c r="B242">
        <v>0.77</v>
      </c>
      <c r="C242" s="85">
        <v>18.739999999999998</v>
      </c>
      <c r="D242" s="125">
        <f>B242/(B242+Overview!$F$22)</f>
        <v>0.52380952380952384</v>
      </c>
      <c r="E242" s="118">
        <f>EXP(Overview!$F$21/Overview!$F$5-Overview!$F$21/('='!C242+273.15))</f>
        <v>0.94169028070695959</v>
      </c>
      <c r="F242" s="77">
        <f t="shared" si="20"/>
        <v>0.70396408806607058</v>
      </c>
      <c r="G242" s="115">
        <f t="shared" si="21"/>
        <v>0.52380952380952372</v>
      </c>
      <c r="H242" s="112">
        <f>F242/Overview!$F$19</f>
        <v>1.0393682091629568</v>
      </c>
      <c r="I242" s="149">
        <f t="shared" si="22"/>
        <v>86.074171107028761</v>
      </c>
      <c r="J242" s="80">
        <f>IF((A242-Overview!$F$43)/365=ROUND((A242-Overview!$F$43)/365,0),J241*0.05,J241+V241)</f>
        <v>0</v>
      </c>
      <c r="K242" s="70">
        <f>IF(I242&lt;Overview!$F$16,1,'='!F242/Overview!$F$26)</f>
        <v>30.474635847016042</v>
      </c>
      <c r="L242" s="71">
        <f>IF(I242&lt;Overview!$F$17,'='!F242/Overview!$F$26,Overview!$F$33)</f>
        <v>9.1428571428571423</v>
      </c>
      <c r="M242" s="72">
        <f t="shared" si="23"/>
        <v>9.1428571428571423</v>
      </c>
      <c r="N242" s="81">
        <f>MIN(1,Overview!$F$44*E242*(F242-Overview!$F$25)^2+0.2)</f>
        <v>1</v>
      </c>
      <c r="O242" s="48">
        <f>M242*E242*Overview!$F$8</f>
        <v>9.746225350951114E-2</v>
      </c>
      <c r="P242" s="48">
        <f>E242*Overview!$F$6</f>
        <v>1.8494797113084687E-3</v>
      </c>
      <c r="Q242" s="122">
        <f>O242*(G242/F242-(1+Overview!$F$35/'='!F242)/(Overview!$F$37*Overview!$F$33))/('='!G242+Overview!$F$36)</f>
        <v>1.7071834724085685E-2</v>
      </c>
      <c r="R242" s="128">
        <f>(O242/F242-Q242)*G242*Overview!$F$29*'='!F242^3</f>
        <v>20.079627610971741</v>
      </c>
      <c r="S242" s="57">
        <f t="shared" si="18"/>
        <v>1.537078946390198E-17</v>
      </c>
      <c r="T242" s="58">
        <f t="shared" si="19"/>
        <v>4.0059861877185521E-3</v>
      </c>
      <c r="U242" s="58">
        <f>IF(I242&lt;Overview!$F$18,(1-Overview!$F$9)*'='!R242-'='!I242*'='!P242,0)</f>
        <v>1.5515918393246502</v>
      </c>
      <c r="V242" s="54">
        <f>IF(I242&gt;=Overview!$F$18,(1-Overview!$F$9)*'='!R242-Overview!$F$18*'='!P242,0)</f>
        <v>0</v>
      </c>
      <c r="W242" s="2"/>
      <c r="X242" s="60">
        <f>F242^3*(1+G242*Overview!$F$38)</f>
        <v>0.42873617589527641</v>
      </c>
      <c r="Y242" s="61">
        <f>F242^3*Overview!$F$42*(1+Overview!$F$38*G242)+J242*Overview!$F$39/Overview!$F$40</f>
        <v>3.8586255830574873E-2</v>
      </c>
      <c r="AD242" s="2"/>
    </row>
    <row r="243" spans="1:30">
      <c r="A243" s="34">
        <v>240</v>
      </c>
      <c r="B243">
        <v>0.77</v>
      </c>
      <c r="C243" s="85">
        <v>18.739999999999998</v>
      </c>
      <c r="D243" s="125">
        <f>B243/(B243+Overview!$F$22)</f>
        <v>0.52380952380952384</v>
      </c>
      <c r="E243" s="118">
        <f>EXP(Overview!$F$21/Overview!$F$5-Overview!$F$21/('='!C243+273.15))</f>
        <v>0.94169028070695959</v>
      </c>
      <c r="F243" s="77">
        <f t="shared" si="20"/>
        <v>0.70797007425378911</v>
      </c>
      <c r="G243" s="115">
        <f t="shared" si="21"/>
        <v>0.52380952380952372</v>
      </c>
      <c r="H243" s="112">
        <f>F243/Overview!$F$19</f>
        <v>1.0452828499243896</v>
      </c>
      <c r="I243" s="149">
        <f t="shared" si="22"/>
        <v>87.625762946353404</v>
      </c>
      <c r="J243" s="80">
        <f>IF((A243-Overview!$F$43)/365=ROUND((A243-Overview!$F$43)/365,0),J242*0.05,J242+V242)</f>
        <v>0</v>
      </c>
      <c r="K243" s="70">
        <f>IF(I243&lt;Overview!$F$16,1,'='!F243/Overview!$F$26)</f>
        <v>30.648055162501695</v>
      </c>
      <c r="L243" s="71">
        <f>IF(I243&lt;Overview!$F$17,'='!F243/Overview!$F$26,Overview!$F$33)</f>
        <v>9.1428571428571423</v>
      </c>
      <c r="M243" s="72">
        <f t="shared" si="23"/>
        <v>9.1428571428571423</v>
      </c>
      <c r="N243" s="81">
        <f>MIN(1,Overview!$F$44*E243*(F243-Overview!$F$25)^2+0.2)</f>
        <v>1</v>
      </c>
      <c r="O243" s="48">
        <f>M243*E243*Overview!$F$8</f>
        <v>9.746225350951114E-2</v>
      </c>
      <c r="P243" s="48">
        <f>E243*Overview!$F$6</f>
        <v>1.8494797113084687E-3</v>
      </c>
      <c r="Q243" s="122">
        <f>O243*(G243/F243-(1+Overview!$F$35/'='!F243)/(Overview!$F$37*Overview!$F$33))/('='!G243+Overview!$F$36)</f>
        <v>1.6949710885077657E-2</v>
      </c>
      <c r="R243" s="128">
        <f>(O243/F243-Q243)*G243*Overview!$F$29*'='!F243^3</f>
        <v>20.313103653649186</v>
      </c>
      <c r="S243" s="57">
        <f t="shared" si="18"/>
        <v>1.5283815208172849E-17</v>
      </c>
      <c r="T243" s="58">
        <f t="shared" si="19"/>
        <v>3.9999626912962287E-3</v>
      </c>
      <c r="U243" s="58">
        <f>IF(I243&lt;Overview!$F$18,(1-Overview!$F$9)*'='!R243-'='!I243*'='!P243,0)</f>
        <v>1.5686143605337057</v>
      </c>
      <c r="V243" s="54">
        <f>IF(I243&gt;=Overview!$F$18,(1-Overview!$F$9)*'='!R243-Overview!$F$18*'='!P243,0)</f>
        <v>0</v>
      </c>
      <c r="W243" s="2"/>
      <c r="X243" s="60">
        <f>F243^3*(1+G243*Overview!$F$38)</f>
        <v>0.43609721940569496</v>
      </c>
      <c r="Y243" s="61">
        <f>F243^3*Overview!$F$42*(1+Overview!$F$38*G243)+J243*Overview!$F$39/Overview!$F$40</f>
        <v>3.9248749746512546E-2</v>
      </c>
      <c r="AD243" s="2"/>
    </row>
    <row r="244" spans="1:30">
      <c r="A244" s="34">
        <v>241</v>
      </c>
      <c r="B244">
        <v>0.77</v>
      </c>
      <c r="C244" s="85">
        <v>18.739999999999998</v>
      </c>
      <c r="D244" s="125">
        <f>B244/(B244+Overview!$F$22)</f>
        <v>0.52380952380952384</v>
      </c>
      <c r="E244" s="118">
        <f>EXP(Overview!$F$21/Overview!$F$5-Overview!$F$21/('='!C244+273.15))</f>
        <v>0.94169028070695959</v>
      </c>
      <c r="F244" s="77">
        <f t="shared" si="20"/>
        <v>0.71197003694508532</v>
      </c>
      <c r="G244" s="115">
        <f t="shared" si="21"/>
        <v>0.52380952380952372</v>
      </c>
      <c r="H244" s="112">
        <f>F244/Overview!$F$19</f>
        <v>1.051188597290839</v>
      </c>
      <c r="I244" s="149">
        <f t="shared" si="22"/>
        <v>89.194377306887105</v>
      </c>
      <c r="J244" s="80">
        <f>IF((A244-Overview!$F$43)/365=ROUND((A244-Overview!$F$43)/365,0),J243*0.05,J243+V243)</f>
        <v>0</v>
      </c>
      <c r="K244" s="70">
        <f>IF(I244&lt;Overview!$F$16,1,'='!F244/Overview!$F$26)</f>
        <v>30.821213720566465</v>
      </c>
      <c r="L244" s="71">
        <f>IF(I244&lt;Overview!$F$17,'='!F244/Overview!$F$26,Overview!$F$33)</f>
        <v>9.1428571428571423</v>
      </c>
      <c r="M244" s="72">
        <f t="shared" si="23"/>
        <v>9.1428571428571423</v>
      </c>
      <c r="N244" s="81">
        <f>MIN(1,Overview!$F$44*E244*(F244-Overview!$F$25)^2+0.2)</f>
        <v>1</v>
      </c>
      <c r="O244" s="48">
        <f>M244*E244*Overview!$F$8</f>
        <v>9.746225350951114E-2</v>
      </c>
      <c r="P244" s="48">
        <f>E244*Overview!$F$6</f>
        <v>1.8494797113084687E-3</v>
      </c>
      <c r="Q244" s="122">
        <f>O244*(G244/F244-(1+Overview!$F$35/'='!F244)/(Overview!$F$37*Overview!$F$33))/('='!G244+Overview!$F$36)</f>
        <v>1.6829141865649534E-2</v>
      </c>
      <c r="R244" s="128">
        <f>(O244/F244-Q244)*G244*Overview!$F$29*'='!F244^3</f>
        <v>20.547623452261366</v>
      </c>
      <c r="S244" s="57">
        <f t="shared" si="18"/>
        <v>1.5197948265126098E-17</v>
      </c>
      <c r="T244" s="58">
        <f t="shared" si="19"/>
        <v>3.9939482519468607E-3</v>
      </c>
      <c r="U244" s="58">
        <f>IF(I244&lt;Overview!$F$18,(1-Overview!$F$9)*'='!R244-'='!I244*'='!P244,0)</f>
        <v>1.5856943269407893</v>
      </c>
      <c r="V244" s="54">
        <f>IF(I244&gt;=Overview!$F$18,(1-Overview!$F$9)*'='!R244-Overview!$F$18*'='!P244,0)</f>
        <v>0</v>
      </c>
      <c r="W244" s="2"/>
      <c r="X244" s="60">
        <f>F244^3*(1+G244*Overview!$F$38)</f>
        <v>0.44353078235954674</v>
      </c>
      <c r="Y244" s="61">
        <f>F244^3*Overview!$F$42*(1+Overview!$F$38*G244)+J244*Overview!$F$39/Overview!$F$40</f>
        <v>3.9917770412359208E-2</v>
      </c>
      <c r="AD244" s="2"/>
    </row>
    <row r="245" spans="1:30">
      <c r="A245" s="34">
        <v>242</v>
      </c>
      <c r="B245">
        <v>0.77</v>
      </c>
      <c r="C245" s="85">
        <v>18.739999999999998</v>
      </c>
      <c r="D245" s="125">
        <f>B245/(B245+Overview!$F$22)</f>
        <v>0.52380952380952384</v>
      </c>
      <c r="E245" s="118">
        <f>EXP(Overview!$F$21/Overview!$F$5-Overview!$F$21/('='!C245+273.15))</f>
        <v>0.94169028070695959</v>
      </c>
      <c r="F245" s="77">
        <f t="shared" si="20"/>
        <v>0.71596398519703219</v>
      </c>
      <c r="G245" s="115">
        <f t="shared" si="21"/>
        <v>0.52380952380952372</v>
      </c>
      <c r="H245" s="112">
        <f>F245/Overview!$F$19</f>
        <v>1.0570854646346259</v>
      </c>
      <c r="I245" s="149">
        <f t="shared" si="22"/>
        <v>90.780071633827902</v>
      </c>
      <c r="J245" s="80">
        <f>IF((A245-Overview!$F$43)/365=ROUND((A245-Overview!$F$43)/365,0),J244*0.05,J244+V244)</f>
        <v>0</v>
      </c>
      <c r="K245" s="70">
        <f>IF(I245&lt;Overview!$F$16,1,'='!F245/Overview!$F$26)</f>
        <v>30.994111913291437</v>
      </c>
      <c r="L245" s="71">
        <f>IF(I245&lt;Overview!$F$17,'='!F245/Overview!$F$26,Overview!$F$33)</f>
        <v>9.1428571428571423</v>
      </c>
      <c r="M245" s="72">
        <f t="shared" si="23"/>
        <v>9.1428571428571423</v>
      </c>
      <c r="N245" s="81">
        <f>MIN(1,Overview!$F$44*E245*(F245-Overview!$F$25)^2+0.2)</f>
        <v>1</v>
      </c>
      <c r="O245" s="48">
        <f>M245*E245*Overview!$F$8</f>
        <v>9.746225350951114E-2</v>
      </c>
      <c r="P245" s="48">
        <f>E245*Overview!$F$6</f>
        <v>1.8494797113084687E-3</v>
      </c>
      <c r="Q245" s="122">
        <f>O245*(G245/F245-(1+Overview!$F$35/'='!F245)/(Overview!$F$37*Overview!$F$33))/('='!G245+Overview!$F$36)</f>
        <v>1.6710098294767731E-2</v>
      </c>
      <c r="R245" s="128">
        <f>(O245/F245-Q245)*G245*Overview!$F$29*'='!F245^3</f>
        <v>20.783182065530134</v>
      </c>
      <c r="S245" s="57">
        <f t="shared" si="18"/>
        <v>1.5113167717274973E-17</v>
      </c>
      <c r="T245" s="58">
        <f t="shared" si="19"/>
        <v>3.9879428560520127E-3</v>
      </c>
      <c r="U245" s="58">
        <f>IF(I245&lt;Overview!$F$18,(1-Overview!$F$9)*'='!R245-'='!I245*'='!P245,0)</f>
        <v>1.6028312113052743</v>
      </c>
      <c r="V245" s="54">
        <f>IF(I245&gt;=Overview!$F$18,(1-Overview!$F$9)*'='!R245-Overview!$F$18*'='!P245,0)</f>
        <v>0</v>
      </c>
      <c r="W245" s="2"/>
      <c r="X245" s="60">
        <f>F245^3*(1+G245*Overview!$F$38)</f>
        <v>0.45103697537988374</v>
      </c>
      <c r="Y245" s="61">
        <f>F245^3*Overview!$F$42*(1+Overview!$F$38*G245)+J245*Overview!$F$39/Overview!$F$40</f>
        <v>4.0593327784189531E-2</v>
      </c>
      <c r="AD245" s="2"/>
    </row>
    <row r="246" spans="1:30">
      <c r="A246" s="34">
        <v>243</v>
      </c>
      <c r="B246">
        <v>0.77</v>
      </c>
      <c r="C246" s="85">
        <v>18.739999999999998</v>
      </c>
      <c r="D246" s="125">
        <f>B246/(B246+Overview!$F$22)</f>
        <v>0.52380952380952384</v>
      </c>
      <c r="E246" s="118">
        <f>EXP(Overview!$F$21/Overview!$F$5-Overview!$F$21/('='!C246+273.15))</f>
        <v>0.94169028070695959</v>
      </c>
      <c r="F246" s="77">
        <f t="shared" si="20"/>
        <v>0.71995192805308417</v>
      </c>
      <c r="G246" s="115">
        <f t="shared" si="21"/>
        <v>0.52380952380952372</v>
      </c>
      <c r="H246" s="112">
        <f>F246/Overview!$F$19</f>
        <v>1.0629734653079641</v>
      </c>
      <c r="I246" s="149">
        <f t="shared" si="22"/>
        <v>92.382902845133174</v>
      </c>
      <c r="J246" s="80">
        <f>IF((A246-Overview!$F$43)/365=ROUND((A246-Overview!$F$43)/365,0),J245*0.05,J245+V245)</f>
        <v>0</v>
      </c>
      <c r="K246" s="70">
        <f>IF(I246&lt;Overview!$F$16,1,'='!F246/Overview!$F$26)</f>
        <v>31.166750132168147</v>
      </c>
      <c r="L246" s="71">
        <f>IF(I246&lt;Overview!$F$17,'='!F246/Overview!$F$26,Overview!$F$33)</f>
        <v>9.1428571428571423</v>
      </c>
      <c r="M246" s="72">
        <f t="shared" si="23"/>
        <v>9.1428571428571423</v>
      </c>
      <c r="N246" s="81">
        <f>MIN(1,Overview!$F$44*E246*(F246-Overview!$F$25)^2+0.2)</f>
        <v>1</v>
      </c>
      <c r="O246" s="48">
        <f>M246*E246*Overview!$F$8</f>
        <v>9.746225350951114E-2</v>
      </c>
      <c r="P246" s="48">
        <f>E246*Overview!$F$6</f>
        <v>1.8494797113084687E-3</v>
      </c>
      <c r="Q246" s="122">
        <f>O246*(G246/F246-(1+Overview!$F$35/'='!F246)/(Overview!$F$37*Overview!$F$33))/('='!G246+Overview!$F$36)</f>
        <v>1.6592551536524801E-2</v>
      </c>
      <c r="R246" s="128">
        <f>(O246/F246-Q246)*G246*Overview!$F$29*'='!F246^3</f>
        <v>21.019774566048273</v>
      </c>
      <c r="S246" s="57">
        <f t="shared" si="18"/>
        <v>1.5029453170675442E-17</v>
      </c>
      <c r="T246" s="58">
        <f t="shared" si="19"/>
        <v>3.9819464900137319E-3</v>
      </c>
      <c r="U246" s="58">
        <f>IF(I246&lt;Overview!$F$18,(1-Overview!$F$9)*'='!R246-'='!I246*'='!P246,0)</f>
        <v>1.6200244885434587</v>
      </c>
      <c r="V246" s="54">
        <f>IF(I246&gt;=Overview!$F$18,(1-Overview!$F$9)*'='!R246-Overview!$F$18*'='!P246,0)</f>
        <v>0</v>
      </c>
      <c r="W246" s="2"/>
      <c r="X246" s="60">
        <f>F246^3*(1+G246*Overview!$F$38)</f>
        <v>0.458615906142603</v>
      </c>
      <c r="Y246" s="61">
        <f>F246^3*Overview!$F$42*(1+Overview!$F$38*G246)+J246*Overview!$F$39/Overview!$F$40</f>
        <v>4.1275431552834273E-2</v>
      </c>
      <c r="AD246" s="2"/>
    </row>
    <row r="247" spans="1:30">
      <c r="A247" s="34">
        <v>244</v>
      </c>
      <c r="B247">
        <v>0.77</v>
      </c>
      <c r="C247" s="85">
        <v>18.739999999999998</v>
      </c>
      <c r="D247" s="125">
        <f>B247/(B247+Overview!$F$22)</f>
        <v>0.52380952380952384</v>
      </c>
      <c r="E247" s="118">
        <f>EXP(Overview!$F$21/Overview!$F$5-Overview!$F$21/('='!C247+273.15))</f>
        <v>0.94169028070695959</v>
      </c>
      <c r="F247" s="77">
        <f t="shared" si="20"/>
        <v>0.72393387454309788</v>
      </c>
      <c r="G247" s="115">
        <f t="shared" si="21"/>
        <v>0.52380952380952372</v>
      </c>
      <c r="H247" s="112">
        <f>F247/Overview!$F$19</f>
        <v>1.0688526126429911</v>
      </c>
      <c r="I247" s="149">
        <f t="shared" si="22"/>
        <v>94.002927333676638</v>
      </c>
      <c r="J247" s="80">
        <f>IF((A247-Overview!$F$43)/365=ROUND((A247-Overview!$F$43)/365,0),J246*0.05,J246+V246)</f>
        <v>0</v>
      </c>
      <c r="K247" s="70">
        <f>IF(I247&lt;Overview!$F$16,1,'='!F247/Overview!$F$26)</f>
        <v>31.339128768099478</v>
      </c>
      <c r="L247" s="71">
        <f>IF(I247&lt;Overview!$F$17,'='!F247/Overview!$F$26,Overview!$F$33)</f>
        <v>9.1428571428571423</v>
      </c>
      <c r="M247" s="72">
        <f t="shared" si="23"/>
        <v>9.1428571428571423</v>
      </c>
      <c r="N247" s="81">
        <f>MIN(1,Overview!$F$44*E247*(F247-Overview!$F$25)^2+0.2)</f>
        <v>1</v>
      </c>
      <c r="O247" s="48">
        <f>M247*E247*Overview!$F$8</f>
        <v>9.746225350951114E-2</v>
      </c>
      <c r="P247" s="48">
        <f>E247*Overview!$F$6</f>
        <v>1.8494797113084687E-3</v>
      </c>
      <c r="Q247" s="122">
        <f>O247*(G247/F247-(1+Overview!$F$35/'='!F247)/(Overview!$F$37*Overview!$F$33))/('='!G247+Overview!$F$36)</f>
        <v>1.6476473667283036E-2</v>
      </c>
      <c r="R247" s="128">
        <f>(O247/F247-Q247)*G247*Overview!$F$29*'='!F247^3</f>
        <v>21.257396040255919</v>
      </c>
      <c r="S247" s="57">
        <f t="shared" si="18"/>
        <v>1.4946784738648321E-17</v>
      </c>
      <c r="T247" s="58">
        <f t="shared" si="19"/>
        <v>3.9759591402545114E-3</v>
      </c>
      <c r="U247" s="58">
        <f>IF(I247&lt;Overview!$F$18,(1-Overview!$F$9)*'='!R247-'='!I247*'='!P247,0)</f>
        <v>1.6372736357225661</v>
      </c>
      <c r="V247" s="54">
        <f>IF(I247&gt;=Overview!$F$18,(1-Overview!$F$9)*'='!R247-Overview!$F$18*'='!P247,0)</f>
        <v>0</v>
      </c>
      <c r="W247" s="2"/>
      <c r="X247" s="60">
        <f>F247^3*(1+G247*Overview!$F$38)</f>
        <v>0.46626767939878638</v>
      </c>
      <c r="Y247" s="61">
        <f>F247^3*Overview!$F$42*(1+Overview!$F$38*G247)+J247*Overview!$F$39/Overview!$F$40</f>
        <v>4.1964091145890774E-2</v>
      </c>
      <c r="AD247" s="2"/>
    </row>
    <row r="248" spans="1:30">
      <c r="A248" s="34">
        <v>245</v>
      </c>
      <c r="B248">
        <v>0.77</v>
      </c>
      <c r="C248" s="85">
        <v>18.739999999999998</v>
      </c>
      <c r="D248" s="125">
        <f>B248/(B248+Overview!$F$22)</f>
        <v>0.52380952380952384</v>
      </c>
      <c r="E248" s="118">
        <f>EXP(Overview!$F$21/Overview!$F$5-Overview!$F$21/('='!C248+273.15))</f>
        <v>0.94169028070695959</v>
      </c>
      <c r="F248" s="77">
        <f t="shared" si="20"/>
        <v>0.72790983368335238</v>
      </c>
      <c r="G248" s="115">
        <f t="shared" si="21"/>
        <v>0.52380952380952372</v>
      </c>
      <c r="H248" s="112">
        <f>F248/Overview!$F$19</f>
        <v>1.0747229199517974</v>
      </c>
      <c r="I248" s="149">
        <f t="shared" si="22"/>
        <v>95.640200969399203</v>
      </c>
      <c r="J248" s="80">
        <f>IF((A248-Overview!$F$43)/365=ROUND((A248-Overview!$F$43)/365,0),J247*0.05,J247+V247)</f>
        <v>0</v>
      </c>
      <c r="K248" s="70">
        <f>IF(I248&lt;Overview!$F$16,1,'='!F248/Overview!$F$26)</f>
        <v>31.511248211400538</v>
      </c>
      <c r="L248" s="71">
        <f>IF(I248&lt;Overview!$F$17,'='!F248/Overview!$F$26,Overview!$F$33)</f>
        <v>9.1428571428571423</v>
      </c>
      <c r="M248" s="72">
        <f t="shared" si="23"/>
        <v>9.1428571428571423</v>
      </c>
      <c r="N248" s="81">
        <f>MIN(1,Overview!$F$44*E248*(F248-Overview!$F$25)^2+0.2)</f>
        <v>1</v>
      </c>
      <c r="O248" s="48">
        <f>M248*E248*Overview!$F$8</f>
        <v>9.746225350951114E-2</v>
      </c>
      <c r="P248" s="48">
        <f>E248*Overview!$F$6</f>
        <v>1.8494797113084687E-3</v>
      </c>
      <c r="Q248" s="122">
        <f>O248*(G248/F248-(1+Overview!$F$35/'='!F248)/(Overview!$F$37*Overview!$F$33))/('='!G248+Overview!$F$36)</f>
        <v>1.6361837453665599E-2</v>
      </c>
      <c r="R248" s="128">
        <f>(O248/F248-Q248)*G248*Overview!$F$29*'='!F248^3</f>
        <v>21.49604158841694</v>
      </c>
      <c r="S248" s="57">
        <f t="shared" si="18"/>
        <v>1.4865143026104984E-17</v>
      </c>
      <c r="T248" s="58">
        <f t="shared" si="19"/>
        <v>3.9699807932172572E-3</v>
      </c>
      <c r="U248" s="58">
        <f>IF(I248&lt;Overview!$F$18,(1-Overview!$F$9)*'='!R248-'='!I248*'='!P248,0)</f>
        <v>1.6545781320547561</v>
      </c>
      <c r="V248" s="54">
        <f>IF(I248&gt;=Overview!$F$18,(1-Overview!$F$9)*'='!R248-Overview!$F$18*'='!P248,0)</f>
        <v>0</v>
      </c>
      <c r="W248" s="2"/>
      <c r="X248" s="60">
        <f>F248^3*(1+G248*Overview!$F$38)</f>
        <v>0.47399239699691015</v>
      </c>
      <c r="Y248" s="61">
        <f>F248^3*Overview!$F$42*(1+Overview!$F$38*G248)+J248*Overview!$F$39/Overview!$F$40</f>
        <v>4.2659315729721911E-2</v>
      </c>
      <c r="AD248" s="2"/>
    </row>
    <row r="249" spans="1:30">
      <c r="A249" s="34">
        <v>246</v>
      </c>
      <c r="B249">
        <v>0.77</v>
      </c>
      <c r="C249" s="85">
        <v>18.739999999999998</v>
      </c>
      <c r="D249" s="125">
        <f>B249/(B249+Overview!$F$22)</f>
        <v>0.52380952380952384</v>
      </c>
      <c r="E249" s="118">
        <f>EXP(Overview!$F$21/Overview!$F$5-Overview!$F$21/('='!C249+273.15))</f>
        <v>0.94169028070695959</v>
      </c>
      <c r="F249" s="77">
        <f t="shared" si="20"/>
        <v>0.73187981447656969</v>
      </c>
      <c r="G249" s="115">
        <f t="shared" si="21"/>
        <v>0.52380952380952372</v>
      </c>
      <c r="H249" s="112">
        <f>F249/Overview!$F$19</f>
        <v>1.0805844005264575</v>
      </c>
      <c r="I249" s="149">
        <f t="shared" si="22"/>
        <v>97.294779101453955</v>
      </c>
      <c r="J249" s="80">
        <f>IF((A249-Overview!$F$43)/365=ROUND((A249-Overview!$F$43)/365,0),J248*0.05,J248+V248)</f>
        <v>0</v>
      </c>
      <c r="K249" s="70">
        <f>IF(I249&lt;Overview!$F$16,1,'='!F249/Overview!$F$26)</f>
        <v>31.683108851799556</v>
      </c>
      <c r="L249" s="71">
        <f>IF(I249&lt;Overview!$F$17,'='!F249/Overview!$F$26,Overview!$F$33)</f>
        <v>9.1428571428571423</v>
      </c>
      <c r="M249" s="72">
        <f t="shared" si="23"/>
        <v>9.1428571428571423</v>
      </c>
      <c r="N249" s="81">
        <f>MIN(1,Overview!$F$44*E249*(F249-Overview!$F$25)^2+0.2)</f>
        <v>1</v>
      </c>
      <c r="O249" s="48">
        <f>M249*E249*Overview!$F$8</f>
        <v>9.746225350951114E-2</v>
      </c>
      <c r="P249" s="48">
        <f>E249*Overview!$F$6</f>
        <v>1.8494797113084687E-3</v>
      </c>
      <c r="Q249" s="122">
        <f>O249*(G249/F249-(1+Overview!$F$35/'='!F249)/(Overview!$F$37*Overview!$F$33))/('='!G249+Overview!$F$36)</f>
        <v>1.6248616331358736E-2</v>
      </c>
      <c r="R249" s="128">
        <f>(O249/F249-Q249)*G249*Overview!$F$29*'='!F249^3</f>
        <v>21.735706324595267</v>
      </c>
      <c r="S249" s="57">
        <f t="shared" si="18"/>
        <v>1.4784509114450689E-17</v>
      </c>
      <c r="T249" s="58">
        <f t="shared" si="19"/>
        <v>3.9640114353652637E-3</v>
      </c>
      <c r="U249" s="58">
        <f>IF(I249&lt;Overview!$F$18,(1-Overview!$F$9)*'='!R249-'='!I249*'='!P249,0)</f>
        <v>1.6719374588911398</v>
      </c>
      <c r="V249" s="54">
        <f>IF(I249&gt;=Overview!$F$18,(1-Overview!$F$9)*'='!R249-Overview!$F$18*'='!P249,0)</f>
        <v>0</v>
      </c>
      <c r="W249" s="2"/>
      <c r="X249" s="60">
        <f>F249^3*(1+G249*Overview!$F$38)</f>
        <v>0.48179015790492385</v>
      </c>
      <c r="Y249" s="61">
        <f>F249^3*Overview!$F$42*(1+Overview!$F$38*G249)+J249*Overview!$F$39/Overview!$F$40</f>
        <v>4.3361114211443147E-2</v>
      </c>
      <c r="AD249" s="2"/>
    </row>
    <row r="250" spans="1:30">
      <c r="A250" s="34">
        <v>247</v>
      </c>
      <c r="B250">
        <v>0.77</v>
      </c>
      <c r="C250" s="85">
        <v>18.739999999999998</v>
      </c>
      <c r="D250" s="125">
        <f>B250/(B250+Overview!$F$22)</f>
        <v>0.52380952380952384</v>
      </c>
      <c r="E250" s="118">
        <f>EXP(Overview!$F$21/Overview!$F$5-Overview!$F$21/('='!C250+273.15))</f>
        <v>0.94169028070695959</v>
      </c>
      <c r="F250" s="77">
        <f t="shared" si="20"/>
        <v>0.73584382591193498</v>
      </c>
      <c r="G250" s="115">
        <f t="shared" si="21"/>
        <v>0.52380952380952372</v>
      </c>
      <c r="H250" s="112">
        <f>F250/Overview!$F$19</f>
        <v>1.0864370676390593</v>
      </c>
      <c r="I250" s="149">
        <f t="shared" si="22"/>
        <v>98.966716560345091</v>
      </c>
      <c r="J250" s="80">
        <f>IF((A250-Overview!$F$43)/365=ROUND((A250-Overview!$F$43)/365,0),J249*0.05,J249+V249)</f>
        <v>0</v>
      </c>
      <c r="K250" s="70">
        <f>IF(I250&lt;Overview!$F$16,1,'='!F250/Overview!$F$26)</f>
        <v>31.854711078438743</v>
      </c>
      <c r="L250" s="71">
        <f>IF(I250&lt;Overview!$F$17,'='!F250/Overview!$F$26,Overview!$F$33)</f>
        <v>9.1428571428571423</v>
      </c>
      <c r="M250" s="72">
        <f t="shared" si="23"/>
        <v>9.1428571428571423</v>
      </c>
      <c r="N250" s="81">
        <f>MIN(1,Overview!$F$44*E250*(F250-Overview!$F$25)^2+0.2)</f>
        <v>1</v>
      </c>
      <c r="O250" s="48">
        <f>M250*E250*Overview!$F$8</f>
        <v>9.746225350951114E-2</v>
      </c>
      <c r="P250" s="48">
        <f>E250*Overview!$F$6</f>
        <v>1.8494797113084687E-3</v>
      </c>
      <c r="Q250" s="122">
        <f>O250*(G250/F250-(1+Overview!$F$35/'='!F250)/(Overview!$F$37*Overview!$F$33))/('='!G250+Overview!$F$36)</f>
        <v>1.6136784384690375E-2</v>
      </c>
      <c r="R250" s="128">
        <f>(O250/F250-Q250)*G250*Overview!$F$29*'='!F250^3</f>
        <v>21.976385376631228</v>
      </c>
      <c r="S250" s="57">
        <f t="shared" si="18"/>
        <v>1.4704864547040866E-17</v>
      </c>
      <c r="T250" s="58">
        <f t="shared" si="19"/>
        <v>3.958051053182178E-3</v>
      </c>
      <c r="U250" s="58">
        <f>IF(I250&lt;Overview!$F$18,(1-Overview!$F$9)*'='!R250-'='!I250*'='!P250,0)</f>
        <v>1.6893510997158077</v>
      </c>
      <c r="V250" s="54">
        <f>IF(I250&gt;=Overview!$F$18,(1-Overview!$F$9)*'='!R250-Overview!$F$18*'='!P250,0)</f>
        <v>0</v>
      </c>
      <c r="W250" s="2"/>
      <c r="X250" s="60">
        <f>F250^3*(1+G250*Overview!$F$38)</f>
        <v>0.48966105823220096</v>
      </c>
      <c r="Y250" s="61">
        <f>F250^3*Overview!$F$42*(1+Overview!$F$38*G250)+J250*Overview!$F$39/Overview!$F$40</f>
        <v>4.4069495240898086E-2</v>
      </c>
      <c r="AD250" s="2"/>
    </row>
    <row r="251" spans="1:30">
      <c r="A251" s="34">
        <v>248</v>
      </c>
      <c r="B251">
        <v>0.77</v>
      </c>
      <c r="C251" s="85">
        <v>18.739999999999998</v>
      </c>
      <c r="D251" s="125">
        <f>B251/(B251+Overview!$F$22)</f>
        <v>0.52380952380952384</v>
      </c>
      <c r="E251" s="118">
        <f>EXP(Overview!$F$21/Overview!$F$5-Overview!$F$21/('='!C251+273.15))</f>
        <v>0.94169028070695959</v>
      </c>
      <c r="F251" s="77">
        <f t="shared" si="20"/>
        <v>0.73980187696511712</v>
      </c>
      <c r="G251" s="115">
        <f t="shared" si="21"/>
        <v>0.52380952380952372</v>
      </c>
      <c r="H251" s="112">
        <f>F251/Overview!$F$19</f>
        <v>1.092280934541735</v>
      </c>
      <c r="I251" s="149">
        <f t="shared" si="22"/>
        <v>100.6560676600609</v>
      </c>
      <c r="J251" s="80">
        <f>IF((A251-Overview!$F$43)/365=ROUND((A251-Overview!$F$43)/365,0),J250*0.05,J250+V250)</f>
        <v>0</v>
      </c>
      <c r="K251" s="70">
        <f>IF(I251&lt;Overview!$F$16,1,'='!F251/Overview!$F$26)</f>
        <v>32.026055279875202</v>
      </c>
      <c r="L251" s="71">
        <f>IF(I251&lt;Overview!$F$17,'='!F251/Overview!$F$26,Overview!$F$33)</f>
        <v>9.1428571428571423</v>
      </c>
      <c r="M251" s="72">
        <f t="shared" si="23"/>
        <v>9.1428571428571423</v>
      </c>
      <c r="N251" s="81">
        <f>MIN(1,Overview!$F$44*E251*(F251-Overview!$F$25)^2+0.2)</f>
        <v>1</v>
      </c>
      <c r="O251" s="48">
        <f>M251*E251*Overview!$F$8</f>
        <v>9.746225350951114E-2</v>
      </c>
      <c r="P251" s="48">
        <f>E251*Overview!$F$6</f>
        <v>1.8494797113084687E-3</v>
      </c>
      <c r="Q251" s="122">
        <f>O251*(G251/F251-(1+Overview!$F$35/'='!F251)/(Overview!$F$37*Overview!$F$33))/('='!G251+Overview!$F$36)</f>
        <v>1.6026316326952148E-2</v>
      </c>
      <c r="R251" s="128">
        <f>(O251/F251-Q251)*G251*Overview!$F$29*'='!F251^3</f>
        <v>22.218073886117867</v>
      </c>
      <c r="S251" s="57">
        <f t="shared" si="18"/>
        <v>1.462619131516684E-17</v>
      </c>
      <c r="T251" s="58">
        <f t="shared" si="19"/>
        <v>3.9520996331719668E-3</v>
      </c>
      <c r="U251" s="58">
        <f>IF(I251&lt;Overview!$F$18,(1-Overview!$F$9)*'='!R251-'='!I251*'='!P251,0)</f>
        <v>1.7068185401398683</v>
      </c>
      <c r="V251" s="54">
        <f>IF(I251&gt;=Overview!$F$18,(1-Overview!$F$9)*'='!R251-Overview!$F$18*'='!P251,0)</f>
        <v>0</v>
      </c>
      <c r="W251" s="2"/>
      <c r="X251" s="60">
        <f>F251^3*(1+G251*Overview!$F$38)</f>
        <v>0.4976051912513611</v>
      </c>
      <c r="Y251" s="61">
        <f>F251^3*Overview!$F$42*(1+Overview!$F$38*G251)+J251*Overview!$F$39/Overview!$F$40</f>
        <v>4.4784467212622497E-2</v>
      </c>
      <c r="AD251" s="2"/>
    </row>
    <row r="252" spans="1:30">
      <c r="A252" s="34">
        <v>249</v>
      </c>
      <c r="B252">
        <v>0.77</v>
      </c>
      <c r="C252" s="85">
        <v>18.739999999999998</v>
      </c>
      <c r="D252" s="125">
        <f>B252/(B252+Overview!$F$22)</f>
        <v>0.52380952380952384</v>
      </c>
      <c r="E252" s="118">
        <f>EXP(Overview!$F$21/Overview!$F$5-Overview!$F$21/('='!C252+273.15))</f>
        <v>0.94169028070695959</v>
      </c>
      <c r="F252" s="77">
        <f t="shared" si="20"/>
        <v>0.74375397659828912</v>
      </c>
      <c r="G252" s="115">
        <f t="shared" si="21"/>
        <v>0.52380952380952372</v>
      </c>
      <c r="H252" s="112">
        <f>F252/Overview!$F$19</f>
        <v>1.0981160144666899</v>
      </c>
      <c r="I252" s="149">
        <f t="shared" si="22"/>
        <v>102.36288620020076</v>
      </c>
      <c r="J252" s="80">
        <f>IF((A252-Overview!$F$43)/365=ROUND((A252-Overview!$F$43)/365,0),J251*0.05,J251+V251)</f>
        <v>0</v>
      </c>
      <c r="K252" s="70">
        <f>IF(I252&lt;Overview!$F$16,1,'='!F252/Overview!$F$26)</f>
        <v>32.197141844081784</v>
      </c>
      <c r="L252" s="71">
        <f>IF(I252&lt;Overview!$F$17,'='!F252/Overview!$F$26,Overview!$F$33)</f>
        <v>9.1428571428571423</v>
      </c>
      <c r="M252" s="72">
        <f t="shared" si="23"/>
        <v>9.1428571428571423</v>
      </c>
      <c r="N252" s="81">
        <f>MIN(1,Overview!$F$44*E252*(F252-Overview!$F$25)^2+0.2)</f>
        <v>1</v>
      </c>
      <c r="O252" s="48">
        <f>M252*E252*Overview!$F$8</f>
        <v>9.746225350951114E-2</v>
      </c>
      <c r="P252" s="48">
        <f>E252*Overview!$F$6</f>
        <v>1.8494797113084687E-3</v>
      </c>
      <c r="Q252" s="122">
        <f>O252*(G252/F252-(1+Overview!$F$35/'='!F252)/(Overview!$F$37*Overview!$F$33))/('='!G252+Overview!$F$36)</f>
        <v>1.5917187481433524E-2</v>
      </c>
      <c r="R252" s="128">
        <f>(O252/F252-Q252)*G252*Overview!$F$29*'='!F252^3</f>
        <v>22.460767008377182</v>
      </c>
      <c r="S252" s="57">
        <f t="shared" si="18"/>
        <v>1.4548471844548676E-17</v>
      </c>
      <c r="T252" s="58">
        <f t="shared" si="19"/>
        <v>3.9461571618588966E-3</v>
      </c>
      <c r="U252" s="58">
        <f>IF(I252&lt;Overview!$F$18,(1-Overview!$F$9)*'='!R252-'='!I252*'='!P252,0)</f>
        <v>1.7243392678954883</v>
      </c>
      <c r="V252" s="54">
        <f>IF(I252&gt;=Overview!$F$18,(1-Overview!$F$9)*'='!R252-Overview!$F$18*'='!P252,0)</f>
        <v>0</v>
      </c>
      <c r="W252" s="2"/>
      <c r="X252" s="60">
        <f>F252^3*(1+G252*Overview!$F$38)</f>
        <v>0.50562264741996499</v>
      </c>
      <c r="Y252" s="61">
        <f>F252^3*Overview!$F$42*(1+Overview!$F$38*G252)+J252*Overview!$F$39/Overview!$F$40</f>
        <v>4.5506038267796846E-2</v>
      </c>
      <c r="AD252" s="2"/>
    </row>
    <row r="253" spans="1:30">
      <c r="A253" s="34">
        <v>250</v>
      </c>
      <c r="B253">
        <v>0.77</v>
      </c>
      <c r="C253" s="85">
        <v>18.739999999999998</v>
      </c>
      <c r="D253" s="125">
        <f>B253/(B253+Overview!$F$22)</f>
        <v>0.52380952380952384</v>
      </c>
      <c r="E253" s="118">
        <f>EXP(Overview!$F$21/Overview!$F$5-Overview!$F$21/('='!C253+273.15))</f>
        <v>0.94169028070695959</v>
      </c>
      <c r="F253" s="77">
        <f t="shared" si="20"/>
        <v>0.74770013376014799</v>
      </c>
      <c r="G253" s="115">
        <f t="shared" si="21"/>
        <v>0.52380952380952372</v>
      </c>
      <c r="H253" s="112">
        <f>F253/Overview!$F$19</f>
        <v>1.1039423206262335</v>
      </c>
      <c r="I253" s="149">
        <f t="shared" si="22"/>
        <v>104.08722546809625</v>
      </c>
      <c r="J253" s="80">
        <f>IF((A253-Overview!$F$43)/365=ROUND((A253-Overview!$F$43)/365,0),J252*0.05,J252+V252)</f>
        <v>0</v>
      </c>
      <c r="K253" s="70">
        <f>IF(I253&lt;Overview!$F$16,1,'='!F253/Overview!$F$26)</f>
        <v>32.367971158447965</v>
      </c>
      <c r="L253" s="71">
        <f>IF(I253&lt;Overview!$F$17,'='!F253/Overview!$F$26,Overview!$F$33)</f>
        <v>9.1428571428571423</v>
      </c>
      <c r="M253" s="72">
        <f t="shared" si="23"/>
        <v>9.1428571428571423</v>
      </c>
      <c r="N253" s="81">
        <f>MIN(1,Overview!$F$44*E253*(F253-Overview!$F$25)^2+0.2)</f>
        <v>1</v>
      </c>
      <c r="O253" s="48">
        <f>M253*E253*Overview!$F$8</f>
        <v>9.746225350951114E-2</v>
      </c>
      <c r="P253" s="48">
        <f>E253*Overview!$F$6</f>
        <v>1.8494797113084687E-3</v>
      </c>
      <c r="Q253" s="122">
        <f>O253*(G253/F253-(1+Overview!$F$35/'='!F253)/(Overview!$F$37*Overview!$F$33))/('='!G253+Overview!$F$36)</f>
        <v>1.580937376313803E-2</v>
      </c>
      <c r="R253" s="128">
        <f>(O253/F253-Q253)*G253*Overview!$F$29*'='!F253^3</f>
        <v>22.704459912436331</v>
      </c>
      <c r="S253" s="57">
        <f t="shared" si="18"/>
        <v>1.4471688982313847E-17</v>
      </c>
      <c r="T253" s="58">
        <f t="shared" si="19"/>
        <v>3.9402236257874935E-3</v>
      </c>
      <c r="U253" s="58">
        <f>IF(I253&lt;Overview!$F$18,(1-Overview!$F$9)*'='!R253-'='!I253*'='!P253,0)</f>
        <v>1.7419127728299424</v>
      </c>
      <c r="V253" s="54">
        <f>IF(I253&gt;=Overview!$F$18,(1-Overview!$F$9)*'='!R253-Overview!$F$18*'='!P253,0)</f>
        <v>0</v>
      </c>
      <c r="W253" s="2"/>
      <c r="X253" s="60">
        <f>F253^3*(1+G253*Overview!$F$38)</f>
        <v>0.51371351440208013</v>
      </c>
      <c r="Y253" s="61">
        <f>F253^3*Overview!$F$42*(1+Overview!$F$38*G253)+J253*Overview!$F$39/Overview!$F$40</f>
        <v>4.6234216296187208E-2</v>
      </c>
      <c r="AD253" s="2"/>
    </row>
    <row r="254" spans="1:30">
      <c r="A254" s="34">
        <v>251</v>
      </c>
      <c r="B254">
        <v>0.77</v>
      </c>
      <c r="C254" s="85">
        <v>18.739999999999998</v>
      </c>
      <c r="D254" s="125">
        <f>B254/(B254+Overview!$F$22)</f>
        <v>0.52380952380952384</v>
      </c>
      <c r="E254" s="118">
        <f>EXP(Overview!$F$21/Overview!$F$5-Overview!$F$21/('='!C254+273.15))</f>
        <v>0.94169028070695959</v>
      </c>
      <c r="F254" s="77">
        <f t="shared" si="20"/>
        <v>0.75164035738593549</v>
      </c>
      <c r="G254" s="115">
        <f t="shared" si="21"/>
        <v>0.52380952380952372</v>
      </c>
      <c r="H254" s="112">
        <f>F254/Overview!$F$19</f>
        <v>1.109759866212809</v>
      </c>
      <c r="I254" s="149">
        <f t="shared" si="22"/>
        <v>105.8291382409262</v>
      </c>
      <c r="J254" s="80">
        <f>IF((A254-Overview!$F$43)/365=ROUND((A254-Overview!$F$43)/365,0),J253*0.05,J253+V253)</f>
        <v>0</v>
      </c>
      <c r="K254" s="70">
        <f>IF(I254&lt;Overview!$F$16,1,'='!F254/Overview!$F$26)</f>
        <v>32.53854360978076</v>
      </c>
      <c r="L254" s="71">
        <f>IF(I254&lt;Overview!$F$17,'='!F254/Overview!$F$26,Overview!$F$33)</f>
        <v>9.1428571428571423</v>
      </c>
      <c r="M254" s="72">
        <f t="shared" si="23"/>
        <v>9.1428571428571423</v>
      </c>
      <c r="N254" s="81">
        <f>MIN(1,Overview!$F$44*E254*(F254-Overview!$F$25)^2+0.2)</f>
        <v>1</v>
      </c>
      <c r="O254" s="48">
        <f>M254*E254*Overview!$F$8</f>
        <v>9.746225350951114E-2</v>
      </c>
      <c r="P254" s="48">
        <f>E254*Overview!$F$6</f>
        <v>1.8494797113084687E-3</v>
      </c>
      <c r="Q254" s="122">
        <f>O254*(G254/F254-(1+Overview!$F$35/'='!F254)/(Overview!$F$37*Overview!$F$33))/('='!G254+Overview!$F$36)</f>
        <v>1.5702851661153205E-2</v>
      </c>
      <c r="R254" s="128">
        <f>(O254/F254-Q254)*G254*Overview!$F$29*'='!F254^3</f>
        <v>22.949147781003912</v>
      </c>
      <c r="S254" s="57">
        <f t="shared" si="18"/>
        <v>1.439582598444147E-17</v>
      </c>
      <c r="T254" s="58">
        <f t="shared" si="19"/>
        <v>3.9342990115225083E-3</v>
      </c>
      <c r="U254" s="58">
        <f>IF(I254&lt;Overview!$F$18,(1-Overview!$F$9)*'='!R254-'='!I254*'='!P254,0)</f>
        <v>1.7595385468996825</v>
      </c>
      <c r="V254" s="54">
        <f>IF(I254&gt;=Overview!$F$18,(1-Overview!$F$9)*'='!R254-Overview!$F$18*'='!P254,0)</f>
        <v>0</v>
      </c>
      <c r="W254" s="2"/>
      <c r="X254" s="60">
        <f>F254^3*(1+G254*Overview!$F$38)</f>
        <v>0.52187787708972322</v>
      </c>
      <c r="Y254" s="61">
        <f>F254^3*Overview!$F$42*(1+Overview!$F$38*G254)+J254*Overview!$F$39/Overview!$F$40</f>
        <v>4.6969008938075089E-2</v>
      </c>
      <c r="AD254" s="2"/>
    </row>
    <row r="255" spans="1:30">
      <c r="A255" s="34">
        <v>252</v>
      </c>
      <c r="B255">
        <v>0.77</v>
      </c>
      <c r="C255" s="85">
        <v>18.739999999999998</v>
      </c>
      <c r="D255" s="125">
        <f>B255/(B255+Overview!$F$22)</f>
        <v>0.52380952380952384</v>
      </c>
      <c r="E255" s="118">
        <f>EXP(Overview!$F$21/Overview!$F$5-Overview!$F$21/('='!C255+273.15))</f>
        <v>0.94169028070695959</v>
      </c>
      <c r="F255" s="77">
        <f t="shared" si="20"/>
        <v>0.75557465639745802</v>
      </c>
      <c r="G255" s="115">
        <f t="shared" si="21"/>
        <v>0.52380952380952372</v>
      </c>
      <c r="H255" s="112">
        <f>F255/Overview!$F$19</f>
        <v>1.1155686643990226</v>
      </c>
      <c r="I255" s="149">
        <f t="shared" si="22"/>
        <v>107.58867678782588</v>
      </c>
      <c r="J255" s="80">
        <f>IF((A255-Overview!$F$43)/365=ROUND((A255-Overview!$F$43)/365,0),J254*0.05,J254+V254)</f>
        <v>0</v>
      </c>
      <c r="K255" s="70">
        <f>IF(I255&lt;Overview!$F$16,1,'='!F255/Overview!$F$26)</f>
        <v>32.708859584305543</v>
      </c>
      <c r="L255" s="71">
        <f>IF(I255&lt;Overview!$F$17,'='!F255/Overview!$F$26,Overview!$F$33)</f>
        <v>9.1428571428571423</v>
      </c>
      <c r="M255" s="72">
        <f t="shared" si="23"/>
        <v>9.1428571428571423</v>
      </c>
      <c r="N255" s="81">
        <f>MIN(1,Overview!$F$44*E255*(F255-Overview!$F$25)^2+0.2)</f>
        <v>1</v>
      </c>
      <c r="O255" s="48">
        <f>M255*E255*Overview!$F$8</f>
        <v>9.746225350951114E-2</v>
      </c>
      <c r="P255" s="48">
        <f>E255*Overview!$F$6</f>
        <v>1.8494797113084687E-3</v>
      </c>
      <c r="Q255" s="122">
        <f>O255*(G255/F255-(1+Overview!$F$35/'='!F255)/(Overview!$F$37*Overview!$F$33))/('='!G255+Overview!$F$36)</f>
        <v>1.5597598221647252E-2</v>
      </c>
      <c r="R255" s="128">
        <f>(O255/F255-Q255)*G255*Overview!$F$29*'='!F255^3</f>
        <v>23.194825810446087</v>
      </c>
      <c r="S255" s="57">
        <f t="shared" si="18"/>
        <v>1.432086650365279E-17</v>
      </c>
      <c r="T255" s="58">
        <f t="shared" si="19"/>
        <v>3.9283833056489087E-3</v>
      </c>
      <c r="U255" s="58">
        <f>IF(I255&lt;Overview!$F$18,(1-Overview!$F$9)*'='!R255-'='!I255*'='!P255,0)</f>
        <v>1.7772160841643996</v>
      </c>
      <c r="V255" s="54">
        <f>IF(I255&gt;=Overview!$F$18,(1-Overview!$F$9)*'='!R255-Overview!$F$18*'='!P255,0)</f>
        <v>0</v>
      </c>
      <c r="W255" s="2"/>
      <c r="X255" s="60">
        <f>F255^3*(1+G255*Overview!$F$38)</f>
        <v>0.53011581762417481</v>
      </c>
      <c r="Y255" s="61">
        <f>F255^3*Overview!$F$42*(1+Overview!$F$38*G255)+J255*Overview!$F$39/Overview!$F$40</f>
        <v>4.7710423586175735E-2</v>
      </c>
      <c r="AD255" s="2"/>
    </row>
    <row r="256" spans="1:30">
      <c r="A256" s="34">
        <v>253</v>
      </c>
      <c r="B256">
        <v>0.77</v>
      </c>
      <c r="C256" s="85">
        <v>18.739999999999998</v>
      </c>
      <c r="D256" s="125">
        <f>B256/(B256+Overview!$F$22)</f>
        <v>0.52380952380952384</v>
      </c>
      <c r="E256" s="118">
        <f>EXP(Overview!$F$21/Overview!$F$5-Overview!$F$21/('='!C256+273.15))</f>
        <v>0.94169028070695959</v>
      </c>
      <c r="F256" s="77">
        <f t="shared" si="20"/>
        <v>0.75950303970310695</v>
      </c>
      <c r="G256" s="115">
        <f t="shared" si="21"/>
        <v>0.52380952380952372</v>
      </c>
      <c r="H256" s="112">
        <f>F256/Overview!$F$19</f>
        <v>1.1213687283376745</v>
      </c>
      <c r="I256" s="149">
        <f t="shared" si="22"/>
        <v>109.36589287199027</v>
      </c>
      <c r="J256" s="80">
        <f>IF((A256-Overview!$F$43)/365=ROUND((A256-Overview!$F$43)/365,0),J255*0.05,J255+V255)</f>
        <v>0</v>
      </c>
      <c r="K256" s="70">
        <f>IF(I256&lt;Overview!$F$16,1,'='!F256/Overview!$F$26)</f>
        <v>32.878919467666968</v>
      </c>
      <c r="L256" s="71">
        <f>IF(I256&lt;Overview!$F$17,'='!F256/Overview!$F$26,Overview!$F$33)</f>
        <v>9.1428571428571423</v>
      </c>
      <c r="M256" s="72">
        <f t="shared" si="23"/>
        <v>9.1428571428571423</v>
      </c>
      <c r="N256" s="81">
        <f>MIN(1,Overview!$F$44*E256*(F256-Overview!$F$25)^2+0.2)</f>
        <v>1</v>
      </c>
      <c r="O256" s="48">
        <f>M256*E256*Overview!$F$8</f>
        <v>9.746225350951114E-2</v>
      </c>
      <c r="P256" s="48">
        <f>E256*Overview!$F$6</f>
        <v>1.8494797113084687E-3</v>
      </c>
      <c r="Q256" s="122">
        <f>O256*(G256/F256-(1+Overview!$F$35/'='!F256)/(Overview!$F$37*Overview!$F$33))/('='!G256+Overview!$F$36)</f>
        <v>1.5493591031466305E-2</v>
      </c>
      <c r="R256" s="128">
        <f>(O256/F256-Q256)*G256*Overview!$F$29*'='!F256^3</f>
        <v>23.44148921076274</v>
      </c>
      <c r="S256" s="57">
        <f t="shared" si="18"/>
        <v>1.4246794577729535E-17</v>
      </c>
      <c r="T256" s="58">
        <f t="shared" si="19"/>
        <v>3.9224764947718184E-3</v>
      </c>
      <c r="U256" s="58">
        <f>IF(I256&lt;Overview!$F$18,(1-Overview!$F$9)*'='!R256-'='!I256*'='!P256,0)</f>
        <v>1.7949448807811053</v>
      </c>
      <c r="V256" s="54">
        <f>IF(I256&gt;=Overview!$F$18,(1-Overview!$F$9)*'='!R256-Overview!$F$18*'='!P256,0)</f>
        <v>0</v>
      </c>
      <c r="W256" s="2"/>
      <c r="X256" s="60">
        <f>F256^3*(1+G256*Overview!$F$38)</f>
        <v>0.53842741541716888</v>
      </c>
      <c r="Y256" s="61">
        <f>F256^3*Overview!$F$42*(1+Overview!$F$38*G256)+J256*Overview!$F$39/Overview!$F$40</f>
        <v>4.8458467387545195E-2</v>
      </c>
      <c r="AD256" s="2"/>
    </row>
    <row r="257" spans="1:30">
      <c r="A257" s="34">
        <v>254</v>
      </c>
      <c r="B257">
        <v>0.77</v>
      </c>
      <c r="C257" s="85">
        <v>18.739999999999998</v>
      </c>
      <c r="D257" s="125">
        <f>B257/(B257+Overview!$F$22)</f>
        <v>0.52380952380952384</v>
      </c>
      <c r="E257" s="118">
        <f>EXP(Overview!$F$21/Overview!$F$5-Overview!$F$21/('='!C257+273.15))</f>
        <v>0.94169028070695959</v>
      </c>
      <c r="F257" s="77">
        <f t="shared" si="20"/>
        <v>0.7634255161978788</v>
      </c>
      <c r="G257" s="115">
        <f t="shared" si="21"/>
        <v>0.52380952380952372</v>
      </c>
      <c r="H257" s="112">
        <f>F257/Overview!$F$19</f>
        <v>1.1271600711617877</v>
      </c>
      <c r="I257" s="149">
        <f t="shared" si="22"/>
        <v>111.16083775277137</v>
      </c>
      <c r="J257" s="80">
        <f>IF((A257-Overview!$F$43)/365=ROUND((A257-Overview!$F$43)/365,0),J256*0.05,J256+V256)</f>
        <v>0</v>
      </c>
      <c r="K257" s="70">
        <f>IF(I257&lt;Overview!$F$16,1,'='!F257/Overview!$F$26)</f>
        <v>33.048723644929822</v>
      </c>
      <c r="L257" s="71">
        <f>IF(I257&lt;Overview!$F$17,'='!F257/Overview!$F$26,Overview!$F$33)</f>
        <v>9.1428571428571423</v>
      </c>
      <c r="M257" s="72">
        <f t="shared" si="23"/>
        <v>9.1428571428571423</v>
      </c>
      <c r="N257" s="81">
        <f>MIN(1,Overview!$F$44*E257*(F257-Overview!$F$25)^2+0.2)</f>
        <v>1</v>
      </c>
      <c r="O257" s="48">
        <f>M257*E257*Overview!$F$8</f>
        <v>9.746225350951114E-2</v>
      </c>
      <c r="P257" s="48">
        <f>E257*Overview!$F$6</f>
        <v>1.8494797113084687E-3</v>
      </c>
      <c r="Q257" s="122">
        <f>O257*(G257/F257-(1+Overview!$F$35/'='!F257)/(Overview!$F$37*Overview!$F$33))/('='!G257+Overview!$F$36)</f>
        <v>1.5390808202307999E-2</v>
      </c>
      <c r="R257" s="128">
        <f>(O257/F257-Q257)*G257*Overview!$F$29*'='!F257^3</f>
        <v>23.689133205563632</v>
      </c>
      <c r="S257" s="57">
        <f t="shared" si="18"/>
        <v>1.4173594618242586E-17</v>
      </c>
      <c r="T257" s="58">
        <f t="shared" si="19"/>
        <v>3.9165785655165099E-3</v>
      </c>
      <c r="U257" s="58">
        <f>IF(I257&lt;Overview!$F$18,(1-Overview!$F$9)*'='!R257-'='!I257*'='!P257,0)</f>
        <v>1.8127244349982194</v>
      </c>
      <c r="V257" s="54">
        <f>IF(I257&gt;=Overview!$F$18,(1-Overview!$F$9)*'='!R257-Overview!$F$18*'='!P257,0)</f>
        <v>0</v>
      </c>
      <c r="W257" s="2"/>
      <c r="X257" s="60">
        <f>F257^3*(1+G257*Overview!$F$38)</f>
        <v>0.54681274717195916</v>
      </c>
      <c r="Y257" s="61">
        <f>F257^3*Overview!$F$42*(1+Overview!$F$38*G257)+J257*Overview!$F$39/Overview!$F$40</f>
        <v>4.9213147245476326E-2</v>
      </c>
      <c r="AD257" s="2"/>
    </row>
    <row r="258" spans="1:30">
      <c r="A258" s="34">
        <v>255</v>
      </c>
      <c r="B258">
        <v>0.77</v>
      </c>
      <c r="C258" s="85">
        <v>18.739999999999998</v>
      </c>
      <c r="D258" s="125">
        <f>B258/(B258+Overview!$F$22)</f>
        <v>0.52380952380952384</v>
      </c>
      <c r="E258" s="118">
        <f>EXP(Overview!$F$21/Overview!$F$5-Overview!$F$21/('='!C258+273.15))</f>
        <v>0.94169028070695959</v>
      </c>
      <c r="F258" s="77">
        <f t="shared" si="20"/>
        <v>0.76734209476339532</v>
      </c>
      <c r="G258" s="115">
        <f t="shared" si="21"/>
        <v>0.52380952380952372</v>
      </c>
      <c r="H258" s="112">
        <f>F258/Overview!$F$19</f>
        <v>1.132942705984638</v>
      </c>
      <c r="I258" s="149">
        <f t="shared" si="22"/>
        <v>112.97356218776959</v>
      </c>
      <c r="J258" s="80">
        <f>IF((A258-Overview!$F$43)/365=ROUND((A258-Overview!$F$43)/365,0),J257*0.05,J257+V257)</f>
        <v>0</v>
      </c>
      <c r="K258" s="70">
        <f>IF(I258&lt;Overview!$F$16,1,'='!F258/Overview!$F$26)</f>
        <v>33.218272500579886</v>
      </c>
      <c r="L258" s="71">
        <f>IF(I258&lt;Overview!$F$17,'='!F258/Overview!$F$26,Overview!$F$33)</f>
        <v>9.1428571428571423</v>
      </c>
      <c r="M258" s="72">
        <f t="shared" si="23"/>
        <v>9.1428571428571423</v>
      </c>
      <c r="N258" s="81">
        <f>MIN(1,Overview!$F$44*E258*(F258-Overview!$F$25)^2+0.2)</f>
        <v>1</v>
      </c>
      <c r="O258" s="48">
        <f>M258*E258*Overview!$F$8</f>
        <v>9.746225350951114E-2</v>
      </c>
      <c r="P258" s="48">
        <f>E258*Overview!$F$6</f>
        <v>1.8494797113084687E-3</v>
      </c>
      <c r="Q258" s="122">
        <f>O258*(G258/F258-(1+Overview!$F$35/'='!F258)/(Overview!$F$37*Overview!$F$33))/('='!G258+Overview!$F$36)</f>
        <v>1.5289228355447649E-2</v>
      </c>
      <c r="R258" s="128">
        <f>(O258/F258-Q258)*G258*Overview!$F$29*'='!F258^3</f>
        <v>23.937753032044469</v>
      </c>
      <c r="S258" s="57">
        <f t="shared" si="18"/>
        <v>1.4101251399674281E-17</v>
      </c>
      <c r="T258" s="58">
        <f t="shared" si="19"/>
        <v>3.9106895045283663E-3</v>
      </c>
      <c r="U258" s="58">
        <f>IF(I258&lt;Overview!$F$18,(1-Overview!$F$9)*'='!R258-'='!I258*'='!P258,0)</f>
        <v>1.8305542471496643</v>
      </c>
      <c r="V258" s="54">
        <f>IF(I258&gt;=Overview!$F$18,(1-Overview!$F$9)*'='!R258-Overview!$F$18*'='!P258,0)</f>
        <v>0</v>
      </c>
      <c r="W258" s="2"/>
      <c r="X258" s="60">
        <f>F258^3*(1+G258*Overview!$F$38)</f>
        <v>0.55527188690426066</v>
      </c>
      <c r="Y258" s="61">
        <f>F258^3*Overview!$F$42*(1+Overview!$F$38*G258)+J258*Overview!$F$39/Overview!$F$40</f>
        <v>4.9974469821383455E-2</v>
      </c>
      <c r="AD258" s="2"/>
    </row>
    <row r="259" spans="1:30">
      <c r="A259" s="34">
        <v>256</v>
      </c>
      <c r="B259">
        <v>0.77</v>
      </c>
      <c r="C259" s="85">
        <v>18.739999999999998</v>
      </c>
      <c r="D259" s="125">
        <f>B259/(B259+Overview!$F$22)</f>
        <v>0.52380952380952384</v>
      </c>
      <c r="E259" s="118">
        <f>EXP(Overview!$F$21/Overview!$F$5-Overview!$F$21/('='!C259+273.15))</f>
        <v>0.94169028070695959</v>
      </c>
      <c r="F259" s="77">
        <f t="shared" si="20"/>
        <v>0.77125278426792365</v>
      </c>
      <c r="G259" s="115">
        <f t="shared" si="21"/>
        <v>0.52380952380952372</v>
      </c>
      <c r="H259" s="112">
        <f>F259/Overview!$F$19</f>
        <v>1.1387166458997839</v>
      </c>
      <c r="I259" s="149">
        <f t="shared" si="22"/>
        <v>114.80411643491925</v>
      </c>
      <c r="J259" s="80">
        <f>IF((A259-Overview!$F$43)/365=ROUND((A259-Overview!$F$43)/365,0),J258*0.05,J258+V258)</f>
        <v>0</v>
      </c>
      <c r="K259" s="70">
        <f>IF(I259&lt;Overview!$F$16,1,'='!F259/Overview!$F$26)</f>
        <v>33.387566418524834</v>
      </c>
      <c r="L259" s="71">
        <f>IF(I259&lt;Overview!$F$17,'='!F259/Overview!$F$26,Overview!$F$33)</f>
        <v>9.1428571428571423</v>
      </c>
      <c r="M259" s="72">
        <f t="shared" si="23"/>
        <v>9.1428571428571423</v>
      </c>
      <c r="N259" s="81">
        <f>MIN(1,Overview!$F$44*E259*(F259-Overview!$F$25)^2+0.2)</f>
        <v>1</v>
      </c>
      <c r="O259" s="48">
        <f>M259*E259*Overview!$F$8</f>
        <v>9.746225350951114E-2</v>
      </c>
      <c r="P259" s="48">
        <f>E259*Overview!$F$6</f>
        <v>1.8494797113084687E-3</v>
      </c>
      <c r="Q259" s="122">
        <f>O259*(G259/F259-(1+Overview!$F$35/'='!F259)/(Overview!$F$37*Overview!$F$33))/('='!G259+Overview!$F$36)</f>
        <v>1.5188830606994743E-2</v>
      </c>
      <c r="R259" s="128">
        <f>(O259/F259-Q259)*G259*Overview!$F$29*'='!F259^3</f>
        <v>24.187343940963011</v>
      </c>
      <c r="S259" s="57">
        <f t="shared" ref="S259:S322" si="24">(D259*N259-G259)*O259/F259</f>
        <v>1.4029750048918361E-17</v>
      </c>
      <c r="T259" s="58">
        <f t="shared" ref="T259:T322" si="25">F259*Q259/3</f>
        <v>3.904809298472851E-3</v>
      </c>
      <c r="U259" s="58">
        <f>IF(I259&lt;Overview!$F$18,(1-Overview!$F$9)*'='!R259-'='!I259*'='!P259,0)</f>
        <v>1.8484338196489714</v>
      </c>
      <c r="V259" s="54">
        <f>IF(I259&gt;=Overview!$F$18,(1-Overview!$F$9)*'='!R259-Overview!$F$18*'='!P259,0)</f>
        <v>0</v>
      </c>
      <c r="W259" s="2"/>
      <c r="X259" s="60">
        <f>F259^3*(1+G259*Overview!$F$38)</f>
        <v>0.56380490596306843</v>
      </c>
      <c r="Y259" s="61">
        <f>F259^3*Overview!$F$42*(1+Overview!$F$38*G259)+J259*Overview!$F$39/Overview!$F$40</f>
        <v>5.0742441536676161E-2</v>
      </c>
      <c r="AD259" s="2"/>
    </row>
    <row r="260" spans="1:30">
      <c r="A260" s="34">
        <v>257</v>
      </c>
      <c r="B260">
        <v>0.77</v>
      </c>
      <c r="C260" s="85">
        <v>18.739999999999998</v>
      </c>
      <c r="D260" s="125">
        <f>B260/(B260+Overview!$F$22)</f>
        <v>0.52380952380952384</v>
      </c>
      <c r="E260" s="118">
        <f>EXP(Overview!$F$21/Overview!$F$5-Overview!$F$21/('='!C260+273.15))</f>
        <v>0.94169028070695959</v>
      </c>
      <c r="F260" s="77">
        <f t="shared" ref="F260:F323" si="26">F259+T259</f>
        <v>0.77515759356639646</v>
      </c>
      <c r="G260" s="115">
        <f t="shared" ref="G260:G323" si="27">G259+S259</f>
        <v>0.52380952380952372</v>
      </c>
      <c r="H260" s="112">
        <f>F260/Overview!$F$19</f>
        <v>1.1444819039810963</v>
      </c>
      <c r="I260" s="149">
        <f t="shared" ref="I260:I323" si="28">I259+U259</f>
        <v>116.65255025456823</v>
      </c>
      <c r="J260" s="80">
        <f>IF((A260-Overview!$F$43)/365=ROUND((A260-Overview!$F$43)/365,0),J259*0.05,J259+V259)</f>
        <v>0</v>
      </c>
      <c r="K260" s="70">
        <f>IF(I260&lt;Overview!$F$16,1,'='!F260/Overview!$F$26)</f>
        <v>33.556605782095083</v>
      </c>
      <c r="L260" s="71">
        <f>IF(I260&lt;Overview!$F$17,'='!F260/Overview!$F$26,Overview!$F$33)</f>
        <v>9.1428571428571423</v>
      </c>
      <c r="M260" s="72">
        <f t="shared" ref="M260:M323" si="29">IF(K260=1,1,L260)</f>
        <v>9.1428571428571423</v>
      </c>
      <c r="N260" s="81">
        <f>MIN(1,Overview!$F$44*E260*(F260-Overview!$F$25)^2+0.2)</f>
        <v>1</v>
      </c>
      <c r="O260" s="48">
        <f>M260*E260*Overview!$F$8</f>
        <v>9.746225350951114E-2</v>
      </c>
      <c r="P260" s="48">
        <f>E260*Overview!$F$6</f>
        <v>1.8494797113084687E-3</v>
      </c>
      <c r="Q260" s="122">
        <f>O260*(G260/F260-(1+Overview!$F$35/'='!F260)/(Overview!$F$37*Overview!$F$33))/('='!G260+Overview!$F$36)</f>
        <v>1.5089594553658351E-2</v>
      </c>
      <c r="R260" s="128">
        <f>(O260/F260-Q260)*G260*Overview!$F$29*'='!F260^3</f>
        <v>24.437901196615119</v>
      </c>
      <c r="S260" s="57">
        <f t="shared" si="24"/>
        <v>1.3959076035142383E-17</v>
      </c>
      <c r="T260" s="58">
        <f t="shared" si="25"/>
        <v>3.89893793403547E-3</v>
      </c>
      <c r="U260" s="58">
        <f>IF(I260&lt;Overview!$F$18,(1-Overview!$F$9)*'='!R260-'='!I260*'='!P260,0)</f>
        <v>1.8663626569833938</v>
      </c>
      <c r="V260" s="54">
        <f>IF(I260&gt;=Overview!$F$18,(1-Overview!$F$9)*'='!R260-Overview!$F$18*'='!P260,0)</f>
        <v>0</v>
      </c>
      <c r="W260" s="2"/>
      <c r="X260" s="60">
        <f>F260^3*(1+G260*Overview!$F$38)</f>
        <v>0.57241187305135466</v>
      </c>
      <c r="Y260" s="61">
        <f>F260^3*Overview!$F$42*(1+Overview!$F$38*G260)+J260*Overview!$F$39/Overview!$F$40</f>
        <v>5.1517068574621919E-2</v>
      </c>
      <c r="AD260" s="2"/>
    </row>
    <row r="261" spans="1:30">
      <c r="A261" s="34">
        <v>258</v>
      </c>
      <c r="B261">
        <v>0.77</v>
      </c>
      <c r="C261" s="85">
        <v>18.739999999999998</v>
      </c>
      <c r="D261" s="125">
        <f>B261/(B261+Overview!$F$22)</f>
        <v>0.52380952380952384</v>
      </c>
      <c r="E261" s="118">
        <f>EXP(Overview!$F$21/Overview!$F$5-Overview!$F$21/('='!C261+273.15))</f>
        <v>0.94169028070695959</v>
      </c>
      <c r="F261" s="77">
        <f t="shared" si="26"/>
        <v>0.77905653150043197</v>
      </c>
      <c r="G261" s="115">
        <f t="shared" si="27"/>
        <v>0.52380952380952372</v>
      </c>
      <c r="H261" s="112">
        <f>F261/Overview!$F$19</f>
        <v>1.1502384932827874</v>
      </c>
      <c r="I261" s="149">
        <f t="shared" si="28"/>
        <v>118.51891291155162</v>
      </c>
      <c r="J261" s="80">
        <f>IF((A261-Overview!$F$43)/365=ROUND((A261-Overview!$F$43)/365,0),J260*0.05,J260+V260)</f>
        <v>0</v>
      </c>
      <c r="K261" s="70">
        <f>IF(I261&lt;Overview!$F$16,1,'='!F261/Overview!$F$26)</f>
        <v>33.725390974044679</v>
      </c>
      <c r="L261" s="71">
        <f>IF(I261&lt;Overview!$F$17,'='!F261/Overview!$F$26,Overview!$F$33)</f>
        <v>9.1428571428571423</v>
      </c>
      <c r="M261" s="72">
        <f t="shared" si="29"/>
        <v>9.1428571428571423</v>
      </c>
      <c r="N261" s="81">
        <f>MIN(1,Overview!$F$44*E261*(F261-Overview!$F$25)^2+0.2)</f>
        <v>1</v>
      </c>
      <c r="O261" s="48">
        <f>M261*E261*Overview!$F$8</f>
        <v>9.746225350951114E-2</v>
      </c>
      <c r="P261" s="48">
        <f>E261*Overview!$F$6</f>
        <v>1.8494797113084687E-3</v>
      </c>
      <c r="Q261" s="122">
        <f>O261*(G261/F261-(1+Overview!$F$35/'='!F261)/(Overview!$F$37*Overview!$F$33))/('='!G261+Overview!$F$36)</f>
        <v>1.4991500259001178E-2</v>
      </c>
      <c r="R261" s="128">
        <f>(O261/F261-Q261)*G261*Overview!$F$29*'='!F261^3</f>
        <v>24.689420076810752</v>
      </c>
      <c r="S261" s="57">
        <f t="shared" si="24"/>
        <v>1.3889215159998083E-17</v>
      </c>
      <c r="T261" s="58">
        <f t="shared" si="25"/>
        <v>3.8930753979217613E-3</v>
      </c>
      <c r="U261" s="58">
        <f>IF(I261&lt;Overview!$F$18,(1-Overview!$F$9)*'='!R261-'='!I261*'='!P261,0)</f>
        <v>1.8843402657080273</v>
      </c>
      <c r="V261" s="54">
        <f>IF(I261&gt;=Overview!$F$18,(1-Overview!$F$9)*'='!R261-Overview!$F$18*'='!P261,0)</f>
        <v>0</v>
      </c>
      <c r="W261" s="2"/>
      <c r="X261" s="60">
        <f>F261^3*(1+G261*Overview!$F$38)</f>
        <v>0.58109285424664203</v>
      </c>
      <c r="Y261" s="61">
        <f>F261^3*Overview!$F$42*(1+Overview!$F$38*G261)+J261*Overview!$F$39/Overview!$F$40</f>
        <v>5.2298356882197777E-2</v>
      </c>
      <c r="AD261" s="2"/>
    </row>
    <row r="262" spans="1:30">
      <c r="A262" s="34">
        <v>259</v>
      </c>
      <c r="B262">
        <v>0.77</v>
      </c>
      <c r="C262" s="85">
        <v>18.739999999999998</v>
      </c>
      <c r="D262" s="125">
        <f>B262/(B262+Overview!$F$22)</f>
        <v>0.52380952380952384</v>
      </c>
      <c r="E262" s="118">
        <f>EXP(Overview!$F$21/Overview!$F$5-Overview!$F$21/('='!C262+273.15))</f>
        <v>0.94169028070695959</v>
      </c>
      <c r="F262" s="77">
        <f t="shared" si="26"/>
        <v>0.78294960689835369</v>
      </c>
      <c r="G262" s="115">
        <f t="shared" si="27"/>
        <v>0.52380952380952372</v>
      </c>
      <c r="H262" s="112">
        <f>F262/Overview!$F$19</f>
        <v>1.1559864268394415</v>
      </c>
      <c r="I262" s="149">
        <f t="shared" si="28"/>
        <v>120.40325317725966</v>
      </c>
      <c r="J262" s="80">
        <f>IF((A262-Overview!$F$43)/365=ROUND((A262-Overview!$F$43)/365,0),J261*0.05,J261+V261)</f>
        <v>0</v>
      </c>
      <c r="K262" s="70">
        <f>IF(I262&lt;Overview!$F$16,1,'='!F262/Overview!$F$26)</f>
        <v>33.893922376552112</v>
      </c>
      <c r="L262" s="71">
        <f>IF(I262&lt;Overview!$F$17,'='!F262/Overview!$F$26,Overview!$F$33)</f>
        <v>9.1428571428571423</v>
      </c>
      <c r="M262" s="72">
        <f t="shared" si="29"/>
        <v>9.1428571428571423</v>
      </c>
      <c r="N262" s="81">
        <f>MIN(1,Overview!$F$44*E262*(F262-Overview!$F$25)^2+0.2)</f>
        <v>1</v>
      </c>
      <c r="O262" s="48">
        <f>M262*E262*Overview!$F$8</f>
        <v>9.746225350951114E-2</v>
      </c>
      <c r="P262" s="48">
        <f>E262*Overview!$F$6</f>
        <v>1.8494797113084687E-3</v>
      </c>
      <c r="Q262" s="122">
        <f>O262*(G262/F262-(1+Overview!$F$35/'='!F262)/(Overview!$F$37*Overview!$F$33))/('='!G262+Overview!$F$36)</f>
        <v>1.4894528240162597E-2</v>
      </c>
      <c r="R262" s="128">
        <f>(O262/F262-Q262)*G262*Overview!$F$29*'='!F262^3</f>
        <v>24.941895872850004</v>
      </c>
      <c r="S262" s="57">
        <f t="shared" si="24"/>
        <v>1.3820153548165829E-17</v>
      </c>
      <c r="T262" s="58">
        <f t="shared" si="25"/>
        <v>3.887221676857244E-3</v>
      </c>
      <c r="U262" s="58">
        <f>IF(I262&lt;Overview!$F$18,(1-Overview!$F$9)*'='!R262-'='!I262*'='!P262,0)</f>
        <v>1.9023661544399428</v>
      </c>
      <c r="V262" s="54">
        <f>IF(I262&gt;=Overview!$F$18,(1-Overview!$F$9)*'='!R262-Overview!$F$18*'='!P262,0)</f>
        <v>0</v>
      </c>
      <c r="W262" s="2"/>
      <c r="X262" s="60">
        <f>F262^3*(1+G262*Overview!$F$38)</f>
        <v>0.58984791302145723</v>
      </c>
      <c r="Y262" s="61">
        <f>F262^3*Overview!$F$42*(1+Overview!$F$38*G262)+J262*Overview!$F$39/Overview!$F$40</f>
        <v>5.3086312171931146E-2</v>
      </c>
      <c r="AD262" s="2"/>
    </row>
    <row r="263" spans="1:30">
      <c r="A263" s="34">
        <v>260</v>
      </c>
      <c r="B263">
        <v>0.77</v>
      </c>
      <c r="C263" s="85">
        <v>18.739999999999998</v>
      </c>
      <c r="D263" s="125">
        <f>B263/(B263+Overview!$F$22)</f>
        <v>0.52380952380952384</v>
      </c>
      <c r="E263" s="118">
        <f>EXP(Overview!$F$21/Overview!$F$5-Overview!$F$21/('='!C263+273.15))</f>
        <v>0.94169028070695959</v>
      </c>
      <c r="F263" s="77">
        <f t="shared" si="26"/>
        <v>0.78683682857521098</v>
      </c>
      <c r="G263" s="115">
        <f t="shared" si="27"/>
        <v>0.52380952380952372</v>
      </c>
      <c r="H263" s="112">
        <f>F263/Overview!$F$19</f>
        <v>1.1617257176660432</v>
      </c>
      <c r="I263" s="149">
        <f t="shared" si="28"/>
        <v>122.3056193316996</v>
      </c>
      <c r="J263" s="80">
        <f>IF((A263-Overview!$F$43)/365=ROUND((A263-Overview!$F$43)/365,0),J262*0.05,J262+V262)</f>
        <v>0</v>
      </c>
      <c r="K263" s="70">
        <f>IF(I263&lt;Overview!$F$16,1,'='!F263/Overview!$F$26)</f>
        <v>34.062200371221259</v>
      </c>
      <c r="L263" s="71">
        <f>IF(I263&lt;Overview!$F$17,'='!F263/Overview!$F$26,Overview!$F$33)</f>
        <v>9.1428571428571423</v>
      </c>
      <c r="M263" s="72">
        <f t="shared" si="29"/>
        <v>9.1428571428571423</v>
      </c>
      <c r="N263" s="81">
        <f>MIN(1,Overview!$F$44*E263*(F263-Overview!$F$25)^2+0.2)</f>
        <v>1</v>
      </c>
      <c r="O263" s="48">
        <f>M263*E263*Overview!$F$8</f>
        <v>9.746225350951114E-2</v>
      </c>
      <c r="P263" s="48">
        <f>E263*Overview!$F$6</f>
        <v>1.8494797113084687E-3</v>
      </c>
      <c r="Q263" s="122">
        <f>O263*(G263/F263-(1+Overview!$F$35/'='!F263)/(Overview!$F$37*Overview!$F$33))/('='!G263+Overview!$F$36)</f>
        <v>1.4798659455032332E-2</v>
      </c>
      <c r="R263" s="128">
        <f>(O263/F263-Q263)*G263*Overview!$F$29*'='!F263^3</f>
        <v>25.19532388949909</v>
      </c>
      <c r="S263" s="57">
        <f t="shared" si="24"/>
        <v>1.3751877638219919E-17</v>
      </c>
      <c r="T263" s="58">
        <f t="shared" si="25"/>
        <v>3.8813767575874001E-3</v>
      </c>
      <c r="U263" s="58">
        <f>IF(I263&lt;Overview!$F$18,(1-Overview!$F$9)*'='!R263-'='!I263*'='!P263,0)</f>
        <v>1.9204398338523287</v>
      </c>
      <c r="V263" s="54">
        <f>IF(I263&gt;=Overview!$F$18,(1-Overview!$F$9)*'='!R263-Overview!$F$18*'='!P263,0)</f>
        <v>0</v>
      </c>
      <c r="W263" s="2"/>
      <c r="X263" s="60">
        <f>F263^3*(1+G263*Overview!$F$38)</f>
        <v>0.59867711026366444</v>
      </c>
      <c r="Y263" s="61">
        <f>F263^3*Overview!$F$42*(1+Overview!$F$38*G263)+J263*Overview!$F$39/Overview!$F$40</f>
        <v>5.3880939923729797E-2</v>
      </c>
      <c r="AD263" s="2"/>
    </row>
    <row r="264" spans="1:30">
      <c r="A264" s="34">
        <v>261</v>
      </c>
      <c r="B264">
        <v>0.77</v>
      </c>
      <c r="C264" s="85">
        <v>18.739999999999998</v>
      </c>
      <c r="D264" s="125">
        <f>B264/(B264+Overview!$F$22)</f>
        <v>0.52380952380952384</v>
      </c>
      <c r="E264" s="118">
        <f>EXP(Overview!$F$21/Overview!$F$5-Overview!$F$21/('='!C264+273.15))</f>
        <v>0.94169028070695959</v>
      </c>
      <c r="F264" s="77">
        <f t="shared" si="26"/>
        <v>0.79071820533279835</v>
      </c>
      <c r="G264" s="115">
        <f t="shared" si="27"/>
        <v>0.52380952380952372</v>
      </c>
      <c r="H264" s="112">
        <f>F264/Overview!$F$19</f>
        <v>1.1674563787580072</v>
      </c>
      <c r="I264" s="149">
        <f t="shared" si="28"/>
        <v>124.22605916555193</v>
      </c>
      <c r="J264" s="80">
        <f>IF((A264-Overview!$F$43)/365=ROUND((A264-Overview!$F$43)/365,0),J263*0.05,J263+V263)</f>
        <v>0</v>
      </c>
      <c r="K264" s="70">
        <f>IF(I264&lt;Overview!$F$16,1,'='!F264/Overview!$F$26)</f>
        <v>34.230225339082182</v>
      </c>
      <c r="L264" s="71">
        <f>IF(I264&lt;Overview!$F$17,'='!F264/Overview!$F$26,Overview!$F$33)</f>
        <v>9.1428571428571423</v>
      </c>
      <c r="M264" s="72">
        <f t="shared" si="29"/>
        <v>9.1428571428571423</v>
      </c>
      <c r="N264" s="81">
        <f>MIN(1,Overview!$F$44*E264*(F264-Overview!$F$25)^2+0.2)</f>
        <v>1</v>
      </c>
      <c r="O264" s="48">
        <f>M264*E264*Overview!$F$8</f>
        <v>9.746225350951114E-2</v>
      </c>
      <c r="P264" s="48">
        <f>E264*Overview!$F$6</f>
        <v>1.8494797113084687E-3</v>
      </c>
      <c r="Q264" s="122">
        <f>O264*(G264/F264-(1+Overview!$F$35/'='!F264)/(Overview!$F$37*Overview!$F$33))/('='!G264+Overview!$F$36)</f>
        <v>1.4703875289856897E-2</v>
      </c>
      <c r="R264" s="128">
        <f>(O264/F264-Q264)*G264*Overview!$F$29*'='!F264^3</f>
        <v>25.449699444966267</v>
      </c>
      <c r="S264" s="57">
        <f t="shared" si="24"/>
        <v>1.3684374173802141E-17</v>
      </c>
      <c r="T264" s="58">
        <f t="shared" si="25"/>
        <v>3.875540626877642E-3</v>
      </c>
      <c r="U264" s="58">
        <f>IF(I264&lt;Overview!$F$18,(1-Overview!$F$9)*'='!R264-'='!I264*'='!P264,0)</f>
        <v>1.9385608166686334</v>
      </c>
      <c r="V264" s="54">
        <f>IF(I264&gt;=Overview!$F$18,(1-Overview!$F$9)*'='!R264-Overview!$F$18*'='!P264,0)</f>
        <v>0</v>
      </c>
      <c r="W264" s="2"/>
      <c r="X264" s="60">
        <f>F264^3*(1+G264*Overview!$F$38)</f>
        <v>0.60758050429667676</v>
      </c>
      <c r="Y264" s="61">
        <f>F264^3*Overview!$F$42*(1+Overview!$F$38*G264)+J264*Overview!$F$39/Overview!$F$40</f>
        <v>5.4682245386700905E-2</v>
      </c>
      <c r="AD264" s="2"/>
    </row>
    <row r="265" spans="1:30">
      <c r="A265" s="34">
        <v>262</v>
      </c>
      <c r="B265">
        <v>0.77</v>
      </c>
      <c r="C265" s="85">
        <v>18.739999999999998</v>
      </c>
      <c r="D265" s="125">
        <f>B265/(B265+Overview!$F$22)</f>
        <v>0.52380952380952384</v>
      </c>
      <c r="E265" s="118">
        <f>EXP(Overview!$F$21/Overview!$F$5-Overview!$F$21/('='!C265+273.15))</f>
        <v>0.94169028070695959</v>
      </c>
      <c r="F265" s="77">
        <f t="shared" si="26"/>
        <v>0.79459374595967602</v>
      </c>
      <c r="G265" s="115">
        <f t="shared" si="27"/>
        <v>0.52380952380952372</v>
      </c>
      <c r="H265" s="112">
        <f>F265/Overview!$F$19</f>
        <v>1.1731784230912092</v>
      </c>
      <c r="I265" s="149">
        <f t="shared" si="28"/>
        <v>126.16461998222056</v>
      </c>
      <c r="J265" s="80">
        <f>IF((A265-Overview!$F$43)/365=ROUND((A265-Overview!$F$43)/365,0),J264*0.05,J264+V264)</f>
        <v>0</v>
      </c>
      <c r="K265" s="70">
        <f>IF(I265&lt;Overview!$F$16,1,'='!F265/Overview!$F$26)</f>
        <v>34.39799766059204</v>
      </c>
      <c r="L265" s="71">
        <f>IF(I265&lt;Overview!$F$17,'='!F265/Overview!$F$26,Overview!$F$33)</f>
        <v>9.1428571428571423</v>
      </c>
      <c r="M265" s="72">
        <f t="shared" si="29"/>
        <v>9.1428571428571423</v>
      </c>
      <c r="N265" s="81">
        <f>MIN(1,Overview!$F$44*E265*(F265-Overview!$F$25)^2+0.2)</f>
        <v>1</v>
      </c>
      <c r="O265" s="48">
        <f>M265*E265*Overview!$F$8</f>
        <v>9.746225350951114E-2</v>
      </c>
      <c r="P265" s="48">
        <f>E265*Overview!$F$6</f>
        <v>1.8494797113084687E-3</v>
      </c>
      <c r="Q265" s="122">
        <f>O265*(G265/F265-(1+Overview!$F$35/'='!F265)/(Overview!$F$37*Overview!$F$33))/('='!G265+Overview!$F$36)</f>
        <v>1.4610157547261866E-2</v>
      </c>
      <c r="R265" s="128">
        <f>(O265/F265-Q265)*G265*Overview!$F$29*'='!F265^3</f>
        <v>25.705017870877818</v>
      </c>
      <c r="S265" s="57">
        <f t="shared" si="24"/>
        <v>1.3617630195091468E-17</v>
      </c>
      <c r="T265" s="58">
        <f t="shared" si="25"/>
        <v>3.8697132715132796E-3</v>
      </c>
      <c r="U265" s="58">
        <f>IF(I265&lt;Overview!$F$18,(1-Overview!$F$9)*'='!R265-'='!I265*'='!P265,0)</f>
        <v>1.9567286176567313</v>
      </c>
      <c r="V265" s="54">
        <f>IF(I265&gt;=Overview!$F$18,(1-Overview!$F$9)*'='!R265-Overview!$F$18*'='!P265,0)</f>
        <v>0</v>
      </c>
      <c r="W265" s="2"/>
      <c r="X265" s="60">
        <f>F265^3*(1+G265*Overview!$F$38)</f>
        <v>0.61655815089955157</v>
      </c>
      <c r="Y265" s="61">
        <f>F265^3*Overview!$F$42*(1+Overview!$F$38*G265)+J265*Overview!$F$39/Overview!$F$40</f>
        <v>5.5490233580959641E-2</v>
      </c>
      <c r="AD265" s="2"/>
    </row>
    <row r="266" spans="1:30">
      <c r="A266" s="34">
        <v>263</v>
      </c>
      <c r="B266">
        <v>0.77</v>
      </c>
      <c r="C266" s="85">
        <v>18.739999999999998</v>
      </c>
      <c r="D266" s="125">
        <f>B266/(B266+Overview!$F$22)</f>
        <v>0.52380952380952384</v>
      </c>
      <c r="E266" s="118">
        <f>EXP(Overview!$F$21/Overview!$F$5-Overview!$F$21/('='!C266+273.15))</f>
        <v>0.94169028070695959</v>
      </c>
      <c r="F266" s="77">
        <f t="shared" si="26"/>
        <v>0.79846345923118933</v>
      </c>
      <c r="G266" s="115">
        <f t="shared" si="27"/>
        <v>0.52380952380952372</v>
      </c>
      <c r="H266" s="112">
        <f>F266/Overview!$F$19</f>
        <v>1.1788918636220129</v>
      </c>
      <c r="I266" s="149">
        <f t="shared" si="28"/>
        <v>128.12134859987728</v>
      </c>
      <c r="J266" s="80">
        <f>IF((A266-Overview!$F$43)/365=ROUND((A266-Overview!$F$43)/365,0),J265*0.05,J265+V265)</f>
        <v>0</v>
      </c>
      <c r="K266" s="70">
        <f>IF(I266&lt;Overview!$F$16,1,'='!F266/Overview!$F$26)</f>
        <v>34.565517715635906</v>
      </c>
      <c r="L266" s="71">
        <f>IF(I266&lt;Overview!$F$17,'='!F266/Overview!$F$26,Overview!$F$33)</f>
        <v>9.1428571428571423</v>
      </c>
      <c r="M266" s="72">
        <f t="shared" si="29"/>
        <v>9.1428571428571423</v>
      </c>
      <c r="N266" s="81">
        <f>MIN(1,Overview!$F$44*E266*(F266-Overview!$F$25)^2+0.2)</f>
        <v>1</v>
      </c>
      <c r="O266" s="48">
        <f>M266*E266*Overview!$F$8</f>
        <v>9.746225350951114E-2</v>
      </c>
      <c r="P266" s="48">
        <f>E266*Overview!$F$6</f>
        <v>1.8494797113084687E-3</v>
      </c>
      <c r="Q266" s="122">
        <f>O266*(G266/F266-(1+Overview!$F$35/'='!F266)/(Overview!$F$37*Overview!$F$33))/('='!G266+Overview!$F$36)</f>
        <v>1.4517488434673874E-2</v>
      </c>
      <c r="R266" s="128">
        <f>(O266/F266-Q266)*G266*Overview!$F$29*'='!F266^3</f>
        <v>25.961274512253951</v>
      </c>
      <c r="S266" s="57">
        <f t="shared" si="24"/>
        <v>1.3551633030558423E-17</v>
      </c>
      <c r="T266" s="58">
        <f t="shared" si="25"/>
        <v>3.8638946782994948E-3</v>
      </c>
      <c r="U266" s="58">
        <f>IF(I266&lt;Overview!$F$18,(1-Overview!$F$9)*'='!R266-'='!I266*'='!P266,0)</f>
        <v>1.9749427536230852</v>
      </c>
      <c r="V266" s="54">
        <f>IF(I266&gt;=Overview!$F$18,(1-Overview!$F$9)*'='!R266-Overview!$F$18*'='!P266,0)</f>
        <v>0</v>
      </c>
      <c r="W266" s="2"/>
      <c r="X266" s="60">
        <f>F266^3*(1+G266*Overview!$F$38)</f>
        <v>0.62561010332696332</v>
      </c>
      <c r="Y266" s="61">
        <f>F266^3*Overview!$F$42*(1+Overview!$F$38*G266)+J266*Overview!$F$39/Overview!$F$40</f>
        <v>5.6304909299426699E-2</v>
      </c>
      <c r="AD266" s="2"/>
    </row>
    <row r="267" spans="1:30">
      <c r="A267" s="34">
        <v>264</v>
      </c>
      <c r="B267">
        <v>0.77</v>
      </c>
      <c r="C267" s="85">
        <v>18.739999999999998</v>
      </c>
      <c r="D267" s="125">
        <f>B267/(B267+Overview!$F$22)</f>
        <v>0.52380952380952384</v>
      </c>
      <c r="E267" s="118">
        <f>EXP(Overview!$F$21/Overview!$F$5-Overview!$F$21/('='!C267+273.15))</f>
        <v>0.94169028070695959</v>
      </c>
      <c r="F267" s="77">
        <f t="shared" si="26"/>
        <v>0.80232735390948884</v>
      </c>
      <c r="G267" s="115">
        <f t="shared" si="27"/>
        <v>0.52380952380952372</v>
      </c>
      <c r="H267" s="112">
        <f>F267/Overview!$F$19</f>
        <v>1.1845967132873008</v>
      </c>
      <c r="I267" s="149">
        <f t="shared" si="28"/>
        <v>130.09629135350036</v>
      </c>
      <c r="J267" s="80">
        <f>IF((A267-Overview!$F$43)/365=ROUND((A267-Overview!$F$43)/365,0),J266*0.05,J266+V266)</f>
        <v>0</v>
      </c>
      <c r="K267" s="70">
        <f>IF(I267&lt;Overview!$F$16,1,'='!F267/Overview!$F$26)</f>
        <v>34.732785883527654</v>
      </c>
      <c r="L267" s="71">
        <f>IF(I267&lt;Overview!$F$17,'='!F267/Overview!$F$26,Overview!$F$33)</f>
        <v>9.1428571428571423</v>
      </c>
      <c r="M267" s="72">
        <f t="shared" si="29"/>
        <v>9.1428571428571423</v>
      </c>
      <c r="N267" s="81">
        <f>MIN(1,Overview!$F$44*E267*(F267-Overview!$F$25)^2+0.2)</f>
        <v>1</v>
      </c>
      <c r="O267" s="48">
        <f>M267*E267*Overview!$F$8</f>
        <v>9.746225350951114E-2</v>
      </c>
      <c r="P267" s="48">
        <f>E267*Overview!$F$6</f>
        <v>1.8494797113084687E-3</v>
      </c>
      <c r="Q267" s="122">
        <f>O267*(G267/F267-(1+Overview!$F$35/'='!F267)/(Overview!$F$37*Overview!$F$33))/('='!G267+Overview!$F$36)</f>
        <v>1.4425850553126755E-2</v>
      </c>
      <c r="R267" s="128">
        <f>(O267/F267-Q267)*G267*Overview!$F$29*'='!F267^3</f>
        <v>26.218464727484669</v>
      </c>
      <c r="S267" s="57">
        <f t="shared" si="24"/>
        <v>1.3486370288993027E-17</v>
      </c>
      <c r="T267" s="58">
        <f t="shared" si="25"/>
        <v>3.8580848340613086E-3</v>
      </c>
      <c r="U267" s="58">
        <f>IF(I267&lt;Overview!$F$18,(1-Overview!$F$9)*'='!R267-'='!I267*'='!P267,0)</f>
        <v>1.9932027434069211</v>
      </c>
      <c r="V267" s="54">
        <f>IF(I267&gt;=Overview!$F$18,(1-Overview!$F$9)*'='!R267-Overview!$F$18*'='!P267,0)</f>
        <v>0</v>
      </c>
      <c r="W267" s="2"/>
      <c r="X267" s="60">
        <f>F267^3*(1+G267*Overview!$F$38)</f>
        <v>0.63473641232906164</v>
      </c>
      <c r="Y267" s="61">
        <f>F267^3*Overview!$F$42*(1+Overview!$F$38*G267)+J267*Overview!$F$39/Overview!$F$40</f>
        <v>5.7126277109615549E-2</v>
      </c>
      <c r="AD267" s="2"/>
    </row>
    <row r="268" spans="1:30">
      <c r="A268" s="34">
        <v>265</v>
      </c>
      <c r="B268">
        <v>0.77</v>
      </c>
      <c r="C268" s="85">
        <v>18.739999999999998</v>
      </c>
      <c r="D268" s="125">
        <f>B268/(B268+Overview!$F$22)</f>
        <v>0.52380952380952384</v>
      </c>
      <c r="E268" s="118">
        <f>EXP(Overview!$F$21/Overview!$F$5-Overview!$F$21/('='!C268+273.15))</f>
        <v>0.94169028070695959</v>
      </c>
      <c r="F268" s="77">
        <f t="shared" si="26"/>
        <v>0.8061854387435502</v>
      </c>
      <c r="G268" s="115">
        <f t="shared" si="27"/>
        <v>0.52380952380952372</v>
      </c>
      <c r="H268" s="112">
        <f>F268/Overview!$F$19</f>
        <v>1.1902929850045034</v>
      </c>
      <c r="I268" s="149">
        <f t="shared" si="28"/>
        <v>132.08949409690729</v>
      </c>
      <c r="J268" s="80">
        <f>IF((A268-Overview!$F$43)/365=ROUND((A268-Overview!$F$43)/365,0),J267*0.05,J267+V267)</f>
        <v>0</v>
      </c>
      <c r="K268" s="70">
        <f>IF(I268&lt;Overview!$F$16,1,'='!F268/Overview!$F$26)</f>
        <v>34.899802543010836</v>
      </c>
      <c r="L268" s="71">
        <f>IF(I268&lt;Overview!$F$17,'='!F268/Overview!$F$26,Overview!$F$33)</f>
        <v>9.1428571428571423</v>
      </c>
      <c r="M268" s="72">
        <f t="shared" si="29"/>
        <v>9.1428571428571423</v>
      </c>
      <c r="N268" s="81">
        <f>MIN(1,Overview!$F$44*E268*(F268-Overview!$F$25)^2+0.2)</f>
        <v>1</v>
      </c>
      <c r="O268" s="48">
        <f>M268*E268*Overview!$F$8</f>
        <v>9.746225350951114E-2</v>
      </c>
      <c r="P268" s="48">
        <f>E268*Overview!$F$6</f>
        <v>1.8494797113084687E-3</v>
      </c>
      <c r="Q268" s="122">
        <f>O268*(G268/F268-(1+Overview!$F$35/'='!F268)/(Overview!$F$37*Overview!$F$33))/('='!G268+Overview!$F$36)</f>
        <v>1.4335226886437138E-2</v>
      </c>
      <c r="R268" s="128">
        <f>(O268/F268-Q268)*G268*Overview!$F$29*'='!F268^3</f>
        <v>26.476583888305697</v>
      </c>
      <c r="S268" s="57">
        <f t="shared" si="24"/>
        <v>1.3421829851795859E-17</v>
      </c>
      <c r="T268" s="58">
        <f t="shared" si="25"/>
        <v>3.8522837256435537E-3</v>
      </c>
      <c r="U268" s="58">
        <f>IF(I268&lt;Overview!$F$18,(1-Overview!$F$9)*'='!R268-'='!I268*'='!P268,0)</f>
        <v>2.011508107874417</v>
      </c>
      <c r="V268" s="54">
        <f>IF(I268&gt;=Overview!$F$18,(1-Overview!$F$9)*'='!R268-Overview!$F$18*'='!P268,0)</f>
        <v>0</v>
      </c>
      <c r="W268" s="2"/>
      <c r="X268" s="60">
        <f>F268^3*(1+G268*Overview!$F$38)</f>
        <v>0.64393712617121046</v>
      </c>
      <c r="Y268" s="61">
        <f>F268^3*Overview!$F$42*(1+Overview!$F$38*G268)+J268*Overview!$F$39/Overview!$F$40</f>
        <v>5.7954341355408938E-2</v>
      </c>
      <c r="AD268" s="2"/>
    </row>
    <row r="269" spans="1:30">
      <c r="A269" s="34">
        <v>266</v>
      </c>
      <c r="B269">
        <v>0.77</v>
      </c>
      <c r="C269" s="85">
        <v>18.739999999999998</v>
      </c>
      <c r="D269" s="125">
        <f>B269/(B269+Overview!$F$22)</f>
        <v>0.52380952380952384</v>
      </c>
      <c r="E269" s="118">
        <f>EXP(Overview!$F$21/Overview!$F$5-Overview!$F$21/('='!C269+273.15))</f>
        <v>0.94169028070695959</v>
      </c>
      <c r="F269" s="77">
        <f t="shared" si="26"/>
        <v>0.8100377224691937</v>
      </c>
      <c r="G269" s="115">
        <f t="shared" si="27"/>
        <v>0.52380952380952372</v>
      </c>
      <c r="H269" s="112">
        <f>F269/Overview!$F$19</f>
        <v>1.195980691671628</v>
      </c>
      <c r="I269" s="149">
        <f t="shared" si="28"/>
        <v>134.10100220478171</v>
      </c>
      <c r="J269" s="80">
        <f>IF((A269-Overview!$F$43)/365=ROUND((A269-Overview!$F$43)/365,0),J268*0.05,J268+V268)</f>
        <v>0</v>
      </c>
      <c r="K269" s="70">
        <f>IF(I269&lt;Overview!$F$16,1,'='!F269/Overview!$F$26)</f>
        <v>35.066568072259471</v>
      </c>
      <c r="L269" s="71">
        <f>IF(I269&lt;Overview!$F$17,'='!F269/Overview!$F$26,Overview!$F$33)</f>
        <v>9.1428571428571423</v>
      </c>
      <c r="M269" s="72">
        <f t="shared" si="29"/>
        <v>9.1428571428571423</v>
      </c>
      <c r="N269" s="81">
        <f>MIN(1,Overview!$F$44*E269*(F269-Overview!$F$25)^2+0.2)</f>
        <v>1</v>
      </c>
      <c r="O269" s="48">
        <f>M269*E269*Overview!$F$8</f>
        <v>9.746225350951114E-2</v>
      </c>
      <c r="P269" s="48">
        <f>E269*Overview!$F$6</f>
        <v>1.8494797113084687E-3</v>
      </c>
      <c r="Q269" s="122">
        <f>O269*(G269/F269-(1+Overview!$F$35/'='!F269)/(Overview!$F$37*Overview!$F$33))/('='!G269+Overview!$F$36)</f>
        <v>1.4245600790735244E-2</v>
      </c>
      <c r="R269" s="128">
        <f>(O269/F269-Q269)*G269*Overview!$F$29*'='!F269^3</f>
        <v>26.735627379774293</v>
      </c>
      <c r="S269" s="57">
        <f t="shared" si="24"/>
        <v>1.3357999865522107E-17</v>
      </c>
      <c r="T269" s="58">
        <f t="shared" si="25"/>
        <v>3.8464913399108409E-3</v>
      </c>
      <c r="U269" s="58">
        <f>IF(I269&lt;Overview!$F$18,(1-Overview!$F$9)*'='!R269-'='!I269*'='!P269,0)</f>
        <v>2.0298583699128949</v>
      </c>
      <c r="V269" s="54">
        <f>IF(I269&gt;=Overview!$F$18,(1-Overview!$F$9)*'='!R269-Overview!$F$18*'='!P269,0)</f>
        <v>0</v>
      </c>
      <c r="W269" s="2"/>
      <c r="X269" s="60">
        <f>F269^3*(1+G269*Overview!$F$38)</f>
        <v>0.65321229065360986</v>
      </c>
      <c r="Y269" s="61">
        <f>F269^3*Overview!$F$42*(1+Overview!$F$38*G269)+J269*Overview!$F$39/Overview!$F$40</f>
        <v>5.8789106158824884E-2</v>
      </c>
      <c r="AD269" s="2"/>
    </row>
    <row r="270" spans="1:30">
      <c r="A270" s="34">
        <v>267</v>
      </c>
      <c r="B270">
        <v>0.77</v>
      </c>
      <c r="C270" s="85">
        <v>18.739999999999998</v>
      </c>
      <c r="D270" s="125">
        <f>B270/(B270+Overview!$F$22)</f>
        <v>0.52380952380952384</v>
      </c>
      <c r="E270" s="118">
        <f>EXP(Overview!$F$21/Overview!$F$5-Overview!$F$21/('='!C270+273.15))</f>
        <v>0.94169028070695959</v>
      </c>
      <c r="F270" s="77">
        <f t="shared" si="26"/>
        <v>0.81388421380910458</v>
      </c>
      <c r="G270" s="115">
        <f t="shared" si="27"/>
        <v>0.52380952380952372</v>
      </c>
      <c r="H270" s="112">
        <f>F270/Overview!$F$19</f>
        <v>1.2016598461672885</v>
      </c>
      <c r="I270" s="149">
        <f t="shared" si="28"/>
        <v>136.13086057469459</v>
      </c>
      <c r="J270" s="80">
        <f>IF((A270-Overview!$F$43)/365=ROUND((A270-Overview!$F$43)/365,0),J269*0.05,J269+V269)</f>
        <v>0</v>
      </c>
      <c r="K270" s="70">
        <f>IF(I270&lt;Overview!$F$16,1,'='!F270/Overview!$F$26)</f>
        <v>35.233082848878986</v>
      </c>
      <c r="L270" s="71">
        <f>IF(I270&lt;Overview!$F$17,'='!F270/Overview!$F$26,Overview!$F$33)</f>
        <v>9.1428571428571423</v>
      </c>
      <c r="M270" s="72">
        <f t="shared" si="29"/>
        <v>9.1428571428571423</v>
      </c>
      <c r="N270" s="81">
        <f>MIN(1,Overview!$F$44*E270*(F270-Overview!$F$25)^2+0.2)</f>
        <v>1</v>
      </c>
      <c r="O270" s="48">
        <f>M270*E270*Overview!$F$8</f>
        <v>9.746225350951114E-2</v>
      </c>
      <c r="P270" s="48">
        <f>E270*Overview!$F$6</f>
        <v>1.8494797113084687E-3</v>
      </c>
      <c r="Q270" s="122">
        <f>O270*(G270/F270-(1+Overview!$F$35/'='!F270)/(Overview!$F$37*Overview!$F$33))/('='!G270+Overview!$F$36)</f>
        <v>1.4156955984337468E-2</v>
      </c>
      <c r="R270" s="128">
        <f>(O270/F270-Q270)*G270*Overview!$F$29*'='!F270^3</f>
        <v>26.995590600245112</v>
      </c>
      <c r="S270" s="57">
        <f t="shared" si="24"/>
        <v>1.3294868734668999E-17</v>
      </c>
      <c r="T270" s="58">
        <f t="shared" si="25"/>
        <v>3.8407076637475327E-3</v>
      </c>
      <c r="U270" s="58">
        <f>IF(I270&lt;Overview!$F$18,(1-Overview!$F$9)*'='!R270-'='!I270*'='!P270,0)</f>
        <v>2.0482530544250253</v>
      </c>
      <c r="V270" s="54">
        <f>IF(I270&gt;=Overview!$F$18,(1-Overview!$F$9)*'='!R270-Overview!$F$18*'='!P270,0)</f>
        <v>0</v>
      </c>
      <c r="W270" s="2"/>
      <c r="X270" s="60">
        <f>F270^3*(1+G270*Overview!$F$38)</f>
        <v>0.66256194913080368</v>
      </c>
      <c r="Y270" s="61">
        <f>F270^3*Overview!$F$42*(1+Overview!$F$38*G270)+J270*Overview!$F$39/Overview!$F$40</f>
        <v>5.9630575421772331E-2</v>
      </c>
      <c r="AD270" s="2"/>
    </row>
    <row r="271" spans="1:30">
      <c r="A271" s="34">
        <v>268</v>
      </c>
      <c r="B271">
        <v>0.77</v>
      </c>
      <c r="C271" s="85">
        <v>18.739999999999998</v>
      </c>
      <c r="D271" s="125">
        <f>B271/(B271+Overview!$F$22)</f>
        <v>0.52380952380952384</v>
      </c>
      <c r="E271" s="118">
        <f>EXP(Overview!$F$21/Overview!$F$5-Overview!$F$21/('='!C271+273.15))</f>
        <v>0.94169028070695959</v>
      </c>
      <c r="F271" s="77">
        <f t="shared" si="26"/>
        <v>0.81772492147285214</v>
      </c>
      <c r="G271" s="115">
        <f t="shared" si="27"/>
        <v>0.52380952380952372</v>
      </c>
      <c r="H271" s="112">
        <f>F271/Overview!$F$19</f>
        <v>1.2073304613507341</v>
      </c>
      <c r="I271" s="149">
        <f t="shared" si="28"/>
        <v>138.17911362911963</v>
      </c>
      <c r="J271" s="80">
        <f>IF((A271-Overview!$F$43)/365=ROUND((A271-Overview!$F$43)/365,0),J270*0.05,J270+V270)</f>
        <v>0</v>
      </c>
      <c r="K271" s="70">
        <f>IF(I271&lt;Overview!$F$16,1,'='!F271/Overview!$F$26)</f>
        <v>35.399347249907024</v>
      </c>
      <c r="L271" s="71">
        <f>IF(I271&lt;Overview!$F$17,'='!F271/Overview!$F$26,Overview!$F$33)</f>
        <v>9.1428571428571423</v>
      </c>
      <c r="M271" s="72">
        <f t="shared" si="29"/>
        <v>9.1428571428571423</v>
      </c>
      <c r="N271" s="81">
        <f>MIN(1,Overview!$F$44*E271*(F271-Overview!$F$25)^2+0.2)</f>
        <v>1</v>
      </c>
      <c r="O271" s="48">
        <f>M271*E271*Overview!$F$8</f>
        <v>9.746225350951114E-2</v>
      </c>
      <c r="P271" s="48">
        <f>E271*Overview!$F$6</f>
        <v>1.8494797113084687E-3</v>
      </c>
      <c r="Q271" s="122">
        <f>O271*(G271/F271-(1+Overview!$F$35/'='!F271)/(Overview!$F$37*Overview!$F$33))/('='!G271+Overview!$F$36)</f>
        <v>1.406927653794772E-2</v>
      </c>
      <c r="R271" s="128">
        <f>(O271/F271-Q271)*G271*Overview!$F$29*'='!F271^3</f>
        <v>27.256468961346023</v>
      </c>
      <c r="S271" s="57">
        <f t="shared" si="24"/>
        <v>1.3232425114697395E-17</v>
      </c>
      <c r="T271" s="58">
        <f t="shared" si="25"/>
        <v>3.8349326840577138E-3</v>
      </c>
      <c r="U271" s="58">
        <f>IF(I271&lt;Overview!$F$18,(1-Overview!$F$9)*'='!R271-'='!I271*'='!P271,0)</f>
        <v>2.0666916883230386</v>
      </c>
      <c r="V271" s="54">
        <f>IF(I271&gt;=Overview!$F$18,(1-Overview!$F$9)*'='!R271-Overview!$F$18*'='!P271,0)</f>
        <v>0</v>
      </c>
      <c r="W271" s="2"/>
      <c r="X271" s="60">
        <f>F271^3*(1+G271*Overview!$F$38)</f>
        <v>0.67198614253106881</v>
      </c>
      <c r="Y271" s="61">
        <f>F271^3*Overview!$F$42*(1+Overview!$F$38*G271)+J271*Overview!$F$39/Overview!$F$40</f>
        <v>6.0478752827796189E-2</v>
      </c>
      <c r="AD271" s="2"/>
    </row>
    <row r="272" spans="1:30">
      <c r="A272" s="34">
        <v>269</v>
      </c>
      <c r="B272">
        <v>0.77</v>
      </c>
      <c r="C272" s="85">
        <v>18.739999999999998</v>
      </c>
      <c r="D272" s="125">
        <f>B272/(B272+Overview!$F$22)</f>
        <v>0.52380952380952384</v>
      </c>
      <c r="E272" s="118">
        <f>EXP(Overview!$F$21/Overview!$F$5-Overview!$F$21/('='!C272+273.15))</f>
        <v>0.94169028070695959</v>
      </c>
      <c r="F272" s="77">
        <f t="shared" si="26"/>
        <v>0.82155985415690991</v>
      </c>
      <c r="G272" s="115">
        <f t="shared" si="27"/>
        <v>0.52380952380952372</v>
      </c>
      <c r="H272" s="112">
        <f>F272/Overview!$F$19</f>
        <v>1.2129925500618779</v>
      </c>
      <c r="I272" s="149">
        <f t="shared" si="28"/>
        <v>140.24580531744266</v>
      </c>
      <c r="J272" s="80">
        <f>IF((A272-Overview!$F$43)/365=ROUND((A272-Overview!$F$43)/365,0),J271*0.05,J271+V271)</f>
        <v>0</v>
      </c>
      <c r="K272" s="70">
        <f>IF(I272&lt;Overview!$F$16,1,'='!F272/Overview!$F$26)</f>
        <v>35.565361651814285</v>
      </c>
      <c r="L272" s="71">
        <f>IF(I272&lt;Overview!$F$17,'='!F272/Overview!$F$26,Overview!$F$33)</f>
        <v>9.1428571428571423</v>
      </c>
      <c r="M272" s="72">
        <f t="shared" si="29"/>
        <v>9.1428571428571423</v>
      </c>
      <c r="N272" s="81">
        <f>MIN(1,Overview!$F$44*E272*(F272-Overview!$F$25)^2+0.2)</f>
        <v>1</v>
      </c>
      <c r="O272" s="48">
        <f>M272*E272*Overview!$F$8</f>
        <v>9.746225350951114E-2</v>
      </c>
      <c r="P272" s="48">
        <f>E272*Overview!$F$6</f>
        <v>1.8494797113084687E-3</v>
      </c>
      <c r="Q272" s="122">
        <f>O272*(G272/F272-(1+Overview!$F$35/'='!F272)/(Overview!$F$37*Overview!$F$33))/('='!G272+Overview!$F$36)</f>
        <v>1.3982546865175177E-2</v>
      </c>
      <c r="R272" s="128">
        <f>(O272/F272-Q272)*G272*Overview!$F$29*'='!F272^3</f>
        <v>27.51825788795388</v>
      </c>
      <c r="S272" s="57">
        <f t="shared" si="24"/>
        <v>1.3170657905278703E-17</v>
      </c>
      <c r="T272" s="58">
        <f t="shared" si="25"/>
        <v>3.8291663877651587E-3</v>
      </c>
      <c r="U272" s="58">
        <f>IF(I272&lt;Overview!$F$18,(1-Overview!$F$9)*'='!R272-'='!I272*'='!P272,0)</f>
        <v>2.0851738005229445</v>
      </c>
      <c r="V272" s="54">
        <f>IF(I272&gt;=Overview!$F$18,(1-Overview!$F$9)*'='!R272-Overview!$F$18*'='!P272,0)</f>
        <v>0</v>
      </c>
      <c r="W272" s="2"/>
      <c r="X272" s="60">
        <f>F272^3*(1+G272*Overview!$F$38)</f>
        <v>0.68148490937569184</v>
      </c>
      <c r="Y272" s="61">
        <f>F272^3*Overview!$F$42*(1+Overview!$F$38*G272)+J272*Overview!$F$39/Overview!$F$40</f>
        <v>6.1333641843812264E-2</v>
      </c>
      <c r="AD272" s="2"/>
    </row>
    <row r="273" spans="1:30">
      <c r="A273" s="34">
        <v>270</v>
      </c>
      <c r="B273">
        <v>0.77</v>
      </c>
      <c r="C273" s="85">
        <v>18.739999999999998</v>
      </c>
      <c r="D273" s="125">
        <f>B273/(B273+Overview!$F$22)</f>
        <v>0.52380952380952384</v>
      </c>
      <c r="E273" s="118">
        <f>EXP(Overview!$F$21/Overview!$F$5-Overview!$F$21/('='!C273+273.15))</f>
        <v>0.94169028070695959</v>
      </c>
      <c r="F273" s="77">
        <f t="shared" si="26"/>
        <v>0.82538902054467511</v>
      </c>
      <c r="G273" s="115">
        <f t="shared" si="27"/>
        <v>0.52380952380952372</v>
      </c>
      <c r="H273" s="112">
        <f>F273/Overview!$F$19</f>
        <v>1.2186461251213274</v>
      </c>
      <c r="I273" s="149">
        <f t="shared" si="28"/>
        <v>142.3309791179656</v>
      </c>
      <c r="J273" s="80">
        <f>IF((A273-Overview!$F$43)/365=ROUND((A273-Overview!$F$43)/365,0),J272*0.05,J272+V272)</f>
        <v>0</v>
      </c>
      <c r="K273" s="70">
        <f>IF(I273&lt;Overview!$F$16,1,'='!F273/Overview!$F$26)</f>
        <v>35.731126430505419</v>
      </c>
      <c r="L273" s="71">
        <f>IF(I273&lt;Overview!$F$17,'='!F273/Overview!$F$26,Overview!$F$33)</f>
        <v>9.1428571428571423</v>
      </c>
      <c r="M273" s="72">
        <f t="shared" si="29"/>
        <v>9.1428571428571423</v>
      </c>
      <c r="N273" s="81">
        <f>MIN(1,Overview!$F$44*E273*(F273-Overview!$F$25)^2+0.2)</f>
        <v>1</v>
      </c>
      <c r="O273" s="48">
        <f>M273*E273*Overview!$F$8</f>
        <v>9.746225350951114E-2</v>
      </c>
      <c r="P273" s="48">
        <f>E273*Overview!$F$6</f>
        <v>1.8494797113084687E-3</v>
      </c>
      <c r="Q273" s="122">
        <f>O273*(G273/F273-(1+Overview!$F$35/'='!F273)/(Overview!$F$37*Overview!$F$33))/('='!G273+Overview!$F$36)</f>
        <v>1.3896751713356565E-2</v>
      </c>
      <c r="R273" s="128">
        <f>(O273/F273-Q273)*G273*Overview!$F$29*'='!F273^3</f>
        <v>27.780952818170331</v>
      </c>
      <c r="S273" s="57">
        <f t="shared" si="24"/>
        <v>1.3109556243758701E-17</v>
      </c>
      <c r="T273" s="58">
        <f t="shared" si="25"/>
        <v>3.8234087618133038E-3</v>
      </c>
      <c r="U273" s="58">
        <f>IF(I273&lt;Overview!$F$18,(1-Overview!$F$9)*'='!R273-'='!I273*'='!P273,0)</f>
        <v>2.1036989219387672</v>
      </c>
      <c r="V273" s="54">
        <f>IF(I273&gt;=Overview!$F$18,(1-Overview!$F$9)*'='!R273-Overview!$F$18*'='!P273,0)</f>
        <v>0</v>
      </c>
      <c r="W273" s="2"/>
      <c r="X273" s="60">
        <f>F273^3*(1+G273*Overview!$F$38)</f>
        <v>0.69105828579813033</v>
      </c>
      <c r="Y273" s="61">
        <f>F273^3*Overview!$F$42*(1+Overview!$F$38*G273)+J273*Overview!$F$39/Overview!$F$40</f>
        <v>6.2195245721831723E-2</v>
      </c>
      <c r="AD273" s="2"/>
    </row>
    <row r="274" spans="1:30">
      <c r="A274" s="34">
        <v>271</v>
      </c>
      <c r="B274">
        <v>0.77</v>
      </c>
      <c r="C274" s="85">
        <v>18.739999999999998</v>
      </c>
      <c r="D274" s="125">
        <f>B274/(B274+Overview!$F$22)</f>
        <v>0.52380952380952384</v>
      </c>
      <c r="E274" s="118">
        <f>EXP(Overview!$F$21/Overview!$F$5-Overview!$F$21/('='!C274+273.15))</f>
        <v>0.94169028070695959</v>
      </c>
      <c r="F274" s="77">
        <f t="shared" si="26"/>
        <v>0.82921242930648842</v>
      </c>
      <c r="G274" s="115">
        <f t="shared" si="27"/>
        <v>0.52380952380952372</v>
      </c>
      <c r="H274" s="112">
        <f>F274/Overview!$F$19</f>
        <v>1.2242911993304124</v>
      </c>
      <c r="I274" s="149">
        <f t="shared" si="28"/>
        <v>144.43467803990436</v>
      </c>
      <c r="J274" s="80">
        <f>IF((A274-Overview!$F$43)/365=ROUND((A274-Overview!$F$43)/365,0),J273*0.05,J273+V273)</f>
        <v>0</v>
      </c>
      <c r="K274" s="70">
        <f>IF(I274&lt;Overview!$F$16,1,'='!F274/Overview!$F$26)</f>
        <v>35.896641961319844</v>
      </c>
      <c r="L274" s="71">
        <f>IF(I274&lt;Overview!$F$17,'='!F274/Overview!$F$26,Overview!$F$33)</f>
        <v>9.1428571428571423</v>
      </c>
      <c r="M274" s="72">
        <f t="shared" si="29"/>
        <v>9.1428571428571423</v>
      </c>
      <c r="N274" s="81">
        <f>MIN(1,Overview!$F$44*E274*(F274-Overview!$F$25)^2+0.2)</f>
        <v>1</v>
      </c>
      <c r="O274" s="48">
        <f>M274*E274*Overview!$F$8</f>
        <v>9.746225350951114E-2</v>
      </c>
      <c r="P274" s="48">
        <f>E274*Overview!$F$6</f>
        <v>1.8494797113084687E-3</v>
      </c>
      <c r="Q274" s="122">
        <f>O274*(G274/F274-(1+Overview!$F$35/'='!F274)/(Overview!$F$37*Overview!$F$33))/('='!G274+Overview!$F$36)</f>
        <v>1.3811876154671667E-2</v>
      </c>
      <c r="R274" s="128">
        <f>(O274/F274-Q274)*G274*Overview!$F$29*'='!F274^3</f>
        <v>28.044549203297592</v>
      </c>
      <c r="S274" s="57">
        <f t="shared" si="24"/>
        <v>1.3049109498830152E-17</v>
      </c>
      <c r="T274" s="58">
        <f t="shared" si="25"/>
        <v>3.8176597931652173E-3</v>
      </c>
      <c r="U274" s="58">
        <f>IF(I274&lt;Overview!$F$18,(1-Overview!$F$9)*'='!R274-'='!I274*'='!P274,0)</f>
        <v>2.1222665854767824</v>
      </c>
      <c r="V274" s="54">
        <f>IF(I274&gt;=Overview!$F$18,(1-Overview!$F$9)*'='!R274-Overview!$F$18*'='!P274,0)</f>
        <v>0</v>
      </c>
      <c r="W274" s="2"/>
      <c r="X274" s="60">
        <f>F274^3*(1+G274*Overview!$F$38)</f>
        <v>0.70070630556306013</v>
      </c>
      <c r="Y274" s="61">
        <f>F274^3*Overview!$F$42*(1+Overview!$F$38*G274)+J274*Overview!$F$39/Overview!$F$40</f>
        <v>6.3063567500675405E-2</v>
      </c>
      <c r="AD274" s="2"/>
    </row>
    <row r="275" spans="1:30">
      <c r="A275" s="34">
        <v>272</v>
      </c>
      <c r="B275">
        <v>0.77</v>
      </c>
      <c r="C275" s="85">
        <v>18.739999999999998</v>
      </c>
      <c r="D275" s="125">
        <f>B275/(B275+Overview!$F$22)</f>
        <v>0.52380952380952384</v>
      </c>
      <c r="E275" s="118">
        <f>EXP(Overview!$F$21/Overview!$F$5-Overview!$F$21/('='!C275+273.15))</f>
        <v>0.94169028070695959</v>
      </c>
      <c r="F275" s="77">
        <f t="shared" si="26"/>
        <v>0.83303008909965359</v>
      </c>
      <c r="G275" s="115">
        <f t="shared" si="27"/>
        <v>0.52380952380952372</v>
      </c>
      <c r="H275" s="112">
        <f>F275/Overview!$F$19</f>
        <v>1.2299277854712145</v>
      </c>
      <c r="I275" s="149">
        <f t="shared" si="28"/>
        <v>146.55694462538113</v>
      </c>
      <c r="J275" s="80">
        <f>IF((A275-Overview!$F$43)/365=ROUND((A275-Overview!$F$43)/365,0),J274*0.05,J274+V274)</f>
        <v>0</v>
      </c>
      <c r="K275" s="70">
        <f>IF(I275&lt;Overview!$F$16,1,'='!F275/Overview!$F$26)</f>
        <v>36.061908619032621</v>
      </c>
      <c r="L275" s="71">
        <f>IF(I275&lt;Overview!$F$17,'='!F275/Overview!$F$26,Overview!$F$33)</f>
        <v>9.1428571428571423</v>
      </c>
      <c r="M275" s="72">
        <f t="shared" si="29"/>
        <v>9.1428571428571423</v>
      </c>
      <c r="N275" s="81">
        <f>MIN(1,Overview!$F$44*E275*(F275-Overview!$F$25)^2+0.2)</f>
        <v>1</v>
      </c>
      <c r="O275" s="48">
        <f>M275*E275*Overview!$F$8</f>
        <v>9.746225350951114E-2</v>
      </c>
      <c r="P275" s="48">
        <f>E275*Overview!$F$6</f>
        <v>1.8494797113084687E-3</v>
      </c>
      <c r="Q275" s="122">
        <f>O275*(G275/F275-(1+Overview!$F$35/'='!F275)/(Overview!$F$37*Overview!$F$33))/('='!G275+Overview!$F$36)</f>
        <v>1.3727905577541125E-2</v>
      </c>
      <c r="R275" s="128">
        <f>(O275/F275-Q275)*G275*Overview!$F$29*'='!F275^3</f>
        <v>28.309042507814144</v>
      </c>
      <c r="S275" s="57">
        <f t="shared" si="24"/>
        <v>1.2989307264406499E-17</v>
      </c>
      <c r="T275" s="58">
        <f t="shared" si="25"/>
        <v>3.8119194688035715E-3</v>
      </c>
      <c r="U275" s="58">
        <f>IF(I275&lt;Overview!$F$18,(1-Overview!$F$9)*'='!R275-'='!I275*'='!P275,0)</f>
        <v>2.1408763260297654</v>
      </c>
      <c r="V275" s="54">
        <f>IF(I275&gt;=Overview!$F$18,(1-Overview!$F$9)*'='!R275-Overview!$F$18*'='!P275,0)</f>
        <v>0</v>
      </c>
      <c r="W275" s="2"/>
      <c r="X275" s="60">
        <f>F275^3*(1+G275*Overview!$F$38)</f>
        <v>0.71042900008530996</v>
      </c>
      <c r="Y275" s="61">
        <f>F275^3*Overview!$F$42*(1+Overview!$F$38*G275)+J275*Overview!$F$39/Overview!$F$40</f>
        <v>6.3938610007677893E-2</v>
      </c>
      <c r="AD275" s="2"/>
    </row>
    <row r="276" spans="1:30">
      <c r="A276" s="34">
        <v>273</v>
      </c>
      <c r="B276">
        <v>0.77</v>
      </c>
      <c r="C276" s="85">
        <v>18.739999999999998</v>
      </c>
      <c r="D276" s="125">
        <f>B276/(B276+Overview!$F$22)</f>
        <v>0.52380952380952384</v>
      </c>
      <c r="E276" s="118">
        <f>EXP(Overview!$F$21/Overview!$F$5-Overview!$F$21/('='!C276+273.15))</f>
        <v>0.94169028070695959</v>
      </c>
      <c r="F276" s="77">
        <f t="shared" si="26"/>
        <v>0.83684200856845714</v>
      </c>
      <c r="G276" s="115">
        <f t="shared" si="27"/>
        <v>0.52380952380952372</v>
      </c>
      <c r="H276" s="112">
        <f>F276/Overview!$F$19</f>
        <v>1.2355558963065956</v>
      </c>
      <c r="I276" s="149">
        <f t="shared" si="28"/>
        <v>148.6978209514109</v>
      </c>
      <c r="J276" s="80">
        <f>IF((A276-Overview!$F$43)/365=ROUND((A276-Overview!$F$43)/365,0),J275*0.05,J275+V275)</f>
        <v>0</v>
      </c>
      <c r="K276" s="70">
        <f>IF(I276&lt;Overview!$F$16,1,'='!F276/Overview!$F$26)</f>
        <v>36.22692677785529</v>
      </c>
      <c r="L276" s="71">
        <f>IF(I276&lt;Overview!$F$17,'='!F276/Overview!$F$26,Overview!$F$33)</f>
        <v>9.1428571428571423</v>
      </c>
      <c r="M276" s="72">
        <f t="shared" si="29"/>
        <v>9.1428571428571423</v>
      </c>
      <c r="N276" s="81">
        <f>MIN(1,Overview!$F$44*E276*(F276-Overview!$F$25)^2+0.2)</f>
        <v>1</v>
      </c>
      <c r="O276" s="48">
        <f>M276*E276*Overview!$F$8</f>
        <v>9.746225350951114E-2</v>
      </c>
      <c r="P276" s="48">
        <f>E276*Overview!$F$6</f>
        <v>1.8494797113084687E-3</v>
      </c>
      <c r="Q276" s="122">
        <f>O276*(G276/F276-(1+Overview!$F$35/'='!F276)/(Overview!$F$37*Overview!$F$33))/('='!G276+Overview!$F$36)</f>
        <v>1.3644825678296181E-2</v>
      </c>
      <c r="R276" s="128">
        <f>(O276/F276-Q276)*G276*Overview!$F$29*'='!F276^3</f>
        <v>28.574428209350543</v>
      </c>
      <c r="S276" s="57">
        <f t="shared" si="24"/>
        <v>1.2930139353689201E-17</v>
      </c>
      <c r="T276" s="58">
        <f t="shared" si="25"/>
        <v>3.8061877757306121E-3</v>
      </c>
      <c r="U276" s="58">
        <f>IF(I276&lt;Overview!$F$18,(1-Overview!$F$9)*'='!R276-'='!I276*'='!P276,0)</f>
        <v>2.1595276804712538</v>
      </c>
      <c r="V276" s="54">
        <f>IF(I276&gt;=Overview!$F$18,(1-Overview!$F$9)*'='!R276-Overview!$F$18*'='!P276,0)</f>
        <v>0</v>
      </c>
      <c r="W276" s="2"/>
      <c r="X276" s="60">
        <f>F276^3*(1+G276*Overview!$F$38)</f>
        <v>0.72022639844868375</v>
      </c>
      <c r="Y276" s="61">
        <f>F276^3*Overview!$F$42*(1+Overview!$F$38*G276)+J276*Overview!$F$39/Overview!$F$40</f>
        <v>6.4820375860381543E-2</v>
      </c>
      <c r="AD276" s="2"/>
    </row>
    <row r="277" spans="1:30">
      <c r="A277" s="34">
        <v>274</v>
      </c>
      <c r="B277">
        <v>0.77</v>
      </c>
      <c r="C277" s="85">
        <v>18.739999999999998</v>
      </c>
      <c r="D277" s="125">
        <f>B277/(B277+Overview!$F$22)</f>
        <v>0.52380952380952384</v>
      </c>
      <c r="E277" s="118">
        <f>EXP(Overview!$F$21/Overview!$F$5-Overview!$F$21/('='!C277+273.15))</f>
        <v>0.94169028070695959</v>
      </c>
      <c r="F277" s="77">
        <f t="shared" si="26"/>
        <v>0.84064819634418775</v>
      </c>
      <c r="G277" s="115">
        <f t="shared" si="27"/>
        <v>0.52380952380952372</v>
      </c>
      <c r="H277" s="112">
        <f>F277/Overview!$F$19</f>
        <v>1.2411755445802271</v>
      </c>
      <c r="I277" s="149">
        <f t="shared" si="28"/>
        <v>150.85734863188216</v>
      </c>
      <c r="J277" s="80">
        <f>IF((A277-Overview!$F$43)/365=ROUND((A277-Overview!$F$43)/365,0),J276*0.05,J276+V276)</f>
        <v>0</v>
      </c>
      <c r="K277" s="70">
        <f>IF(I277&lt;Overview!$F$16,1,'='!F277/Overview!$F$26)</f>
        <v>36.391696811436702</v>
      </c>
      <c r="L277" s="71">
        <f>IF(I277&lt;Overview!$F$17,'='!F277/Overview!$F$26,Overview!$F$33)</f>
        <v>9.1428571428571423</v>
      </c>
      <c r="M277" s="72">
        <f t="shared" si="29"/>
        <v>9.1428571428571423</v>
      </c>
      <c r="N277" s="81">
        <f>MIN(1,Overview!$F$44*E277*(F277-Overview!$F$25)^2+0.2)</f>
        <v>1</v>
      </c>
      <c r="O277" s="48">
        <f>M277*E277*Overview!$F$8</f>
        <v>9.746225350951114E-2</v>
      </c>
      <c r="P277" s="48">
        <f>E277*Overview!$F$6</f>
        <v>1.8494797113084687E-3</v>
      </c>
      <c r="Q277" s="122">
        <f>O277*(G277/F277-(1+Overview!$F$35/'='!F277)/(Overview!$F$37*Overview!$F$33))/('='!G277+Overview!$F$36)</f>
        <v>1.3562622453110323E-2</v>
      </c>
      <c r="R277" s="128">
        <f>(O277/F277-Q277)*G277*Overview!$F$29*'='!F277^3</f>
        <v>28.84070179866508</v>
      </c>
      <c r="S277" s="57">
        <f t="shared" si="24"/>
        <v>1.2871595793421625E-17</v>
      </c>
      <c r="T277" s="58">
        <f t="shared" si="25"/>
        <v>3.8004647009681255E-3</v>
      </c>
      <c r="U277" s="58">
        <f>IF(I277&lt;Overview!$F$18,(1-Overview!$F$9)*'='!R277-'='!I277*'='!P277,0)</f>
        <v>2.1782201876498122</v>
      </c>
      <c r="V277" s="54">
        <f>IF(I277&gt;=Overview!$F$18,(1-Overview!$F$9)*'='!R277-Overview!$F$18*'='!P277,0)</f>
        <v>0</v>
      </c>
      <c r="W277" s="2"/>
      <c r="X277" s="60">
        <f>F277^3*(1+G277*Overview!$F$38)</f>
        <v>0.73009852742466985</v>
      </c>
      <c r="Y277" s="61">
        <f>F277^3*Overview!$F$42*(1+Overview!$F$38*G277)+J277*Overview!$F$39/Overview!$F$40</f>
        <v>6.5708867468220286E-2</v>
      </c>
      <c r="AD277" s="2"/>
    </row>
    <row r="278" spans="1:30">
      <c r="A278" s="34">
        <v>275</v>
      </c>
      <c r="B278">
        <v>0.77</v>
      </c>
      <c r="C278" s="85">
        <v>18.739999999999998</v>
      </c>
      <c r="D278" s="125">
        <f>B278/(B278+Overview!$F$22)</f>
        <v>0.52380952380952384</v>
      </c>
      <c r="E278" s="118">
        <f>EXP(Overview!$F$21/Overview!$F$5-Overview!$F$21/('='!C278+273.15))</f>
        <v>0.94169028070695959</v>
      </c>
      <c r="F278" s="77">
        <f t="shared" si="26"/>
        <v>0.84444866104515592</v>
      </c>
      <c r="G278" s="115">
        <f t="shared" si="27"/>
        <v>0.52380952380952372</v>
      </c>
      <c r="H278" s="112">
        <f>F278/Overview!$F$19</f>
        <v>1.2467867430166188</v>
      </c>
      <c r="I278" s="149">
        <f t="shared" si="28"/>
        <v>153.03556881953196</v>
      </c>
      <c r="J278" s="80">
        <f>IF((A278-Overview!$F$43)/365=ROUND((A278-Overview!$F$43)/365,0),J277*0.05,J277+V277)</f>
        <v>0</v>
      </c>
      <c r="K278" s="70">
        <f>IF(I278&lt;Overview!$F$16,1,'='!F278/Overview!$F$26)</f>
        <v>36.556219092863891</v>
      </c>
      <c r="L278" s="71">
        <f>IF(I278&lt;Overview!$F$17,'='!F278/Overview!$F$26,Overview!$F$33)</f>
        <v>9.1428571428571423</v>
      </c>
      <c r="M278" s="72">
        <f t="shared" si="29"/>
        <v>9.1428571428571423</v>
      </c>
      <c r="N278" s="81">
        <f>MIN(1,Overview!$F$44*E278*(F278-Overview!$F$25)^2+0.2)</f>
        <v>1</v>
      </c>
      <c r="O278" s="48">
        <f>M278*E278*Overview!$F$8</f>
        <v>9.746225350951114E-2</v>
      </c>
      <c r="P278" s="48">
        <f>E278*Overview!$F$6</f>
        <v>1.8494797113084687E-3</v>
      </c>
      <c r="Q278" s="122">
        <f>O278*(G278/F278-(1+Overview!$F$35/'='!F278)/(Overview!$F$37*Overview!$F$33))/('='!G278+Overview!$F$36)</f>
        <v>1.3481282190183365E-2</v>
      </c>
      <c r="R278" s="128">
        <f>(O278/F278-Q278)*G278*Overview!$F$29*'='!F278^3</f>
        <v>29.107858779619473</v>
      </c>
      <c r="S278" s="57">
        <f t="shared" si="24"/>
        <v>1.2813666818322672E-17</v>
      </c>
      <c r="T278" s="58">
        <f t="shared" si="25"/>
        <v>3.7947502315574164E-3</v>
      </c>
      <c r="U278" s="58">
        <f>IF(I278&lt;Overview!$F$18,(1-Overview!$F$9)*'='!R278-'='!I278*'='!P278,0)</f>
        <v>2.1969533883833057</v>
      </c>
      <c r="V278" s="54">
        <f>IF(I278&gt;=Overview!$F$18,(1-Overview!$F$9)*'='!R278-Overview!$F$18*'='!P278,0)</f>
        <v>0</v>
      </c>
      <c r="W278" s="2"/>
      <c r="X278" s="60">
        <f>F278^3*(1+G278*Overview!$F$38)</f>
        <v>0.74004541149103986</v>
      </c>
      <c r="Y278" s="61">
        <f>F278^3*Overview!$F$42*(1+Overview!$F$38*G278)+J278*Overview!$F$39/Overview!$F$40</f>
        <v>6.6604087034193585E-2</v>
      </c>
      <c r="AD278" s="2"/>
    </row>
    <row r="279" spans="1:30">
      <c r="A279" s="34">
        <v>276</v>
      </c>
      <c r="B279">
        <v>0.77</v>
      </c>
      <c r="C279" s="85">
        <v>18.739999999999998</v>
      </c>
      <c r="D279" s="125">
        <f>B279/(B279+Overview!$F$22)</f>
        <v>0.52380952380952384</v>
      </c>
      <c r="E279" s="118">
        <f>EXP(Overview!$F$21/Overview!$F$5-Overview!$F$21/('='!C279+273.15))</f>
        <v>0.94169028070695959</v>
      </c>
      <c r="F279" s="77">
        <f t="shared" si="26"/>
        <v>0.84824341127671332</v>
      </c>
      <c r="G279" s="115">
        <f t="shared" si="27"/>
        <v>0.52380952380952372</v>
      </c>
      <c r="H279" s="112">
        <f>F279/Overview!$F$19</f>
        <v>1.2523895043211477</v>
      </c>
      <c r="I279" s="149">
        <f t="shared" si="28"/>
        <v>155.23252220791525</v>
      </c>
      <c r="J279" s="80">
        <f>IF((A279-Overview!$F$43)/365=ROUND((A279-Overview!$F$43)/365,0),J278*0.05,J278+V278)</f>
        <v>0</v>
      </c>
      <c r="K279" s="70">
        <f>IF(I279&lt;Overview!$F$16,1,'='!F279/Overview!$F$26)</f>
        <v>36.720493994662917</v>
      </c>
      <c r="L279" s="71">
        <f>IF(I279&lt;Overview!$F$17,'='!F279/Overview!$F$26,Overview!$F$33)</f>
        <v>9.1428571428571423</v>
      </c>
      <c r="M279" s="72">
        <f t="shared" si="29"/>
        <v>9.1428571428571423</v>
      </c>
      <c r="N279" s="81">
        <f>MIN(1,Overview!$F$44*E279*(F279-Overview!$F$25)^2+0.2)</f>
        <v>1</v>
      </c>
      <c r="O279" s="48">
        <f>M279*E279*Overview!$F$8</f>
        <v>9.746225350951114E-2</v>
      </c>
      <c r="P279" s="48">
        <f>E279*Overview!$F$6</f>
        <v>1.8494797113084687E-3</v>
      </c>
      <c r="Q279" s="122">
        <f>O279*(G279/F279-(1+Overview!$F$35/'='!F279)/(Overview!$F$37*Overview!$F$33))/('='!G279+Overview!$F$36)</f>
        <v>1.340079146216867E-2</v>
      </c>
      <c r="R279" s="128">
        <f>(O279/F279-Q279)*G279*Overview!$F$29*'='!F279^3</f>
        <v>29.375894669154594</v>
      </c>
      <c r="S279" s="57">
        <f t="shared" si="24"/>
        <v>1.2756342865693623E-17</v>
      </c>
      <c r="T279" s="58">
        <f t="shared" si="25"/>
        <v>3.7890443545592692E-3</v>
      </c>
      <c r="U279" s="58">
        <f>IF(I279&lt;Overview!$F$18,(1-Overview!$F$9)*'='!R279-'='!I279*'='!P279,0)</f>
        <v>2.2157268254531921</v>
      </c>
      <c r="V279" s="54">
        <f>IF(I279&gt;=Overview!$F$18,(1-Overview!$F$9)*'='!R279-Overview!$F$18*'='!P279,0)</f>
        <v>0</v>
      </c>
      <c r="W279" s="2"/>
      <c r="X279" s="60">
        <f>F279^3*(1+G279*Overview!$F$38)</f>
        <v>0.75006707285033525</v>
      </c>
      <c r="Y279" s="61">
        <f>F279^3*Overview!$F$42*(1+Overview!$F$38*G279)+J279*Overview!$F$39/Overview!$F$40</f>
        <v>6.7506036556530175E-2</v>
      </c>
      <c r="AD279" s="2"/>
    </row>
    <row r="280" spans="1:30">
      <c r="A280" s="34">
        <v>277</v>
      </c>
      <c r="B280">
        <v>0.77</v>
      </c>
      <c r="C280" s="85">
        <v>18.739999999999998</v>
      </c>
      <c r="D280" s="125">
        <f>B280/(B280+Overview!$F$22)</f>
        <v>0.52380952380952384</v>
      </c>
      <c r="E280" s="118">
        <f>EXP(Overview!$F$21/Overview!$F$5-Overview!$F$21/('='!C280+273.15))</f>
        <v>0.94169028070695959</v>
      </c>
      <c r="F280" s="77">
        <f t="shared" si="26"/>
        <v>0.85203245563127261</v>
      </c>
      <c r="G280" s="115">
        <f t="shared" si="27"/>
        <v>0.52380952380952372</v>
      </c>
      <c r="H280" s="112">
        <f>F280/Overview!$F$19</f>
        <v>1.2579838411800865</v>
      </c>
      <c r="I280" s="149">
        <f t="shared" si="28"/>
        <v>157.44824903336846</v>
      </c>
      <c r="J280" s="80">
        <f>IF((A280-Overview!$F$43)/365=ROUND((A280-Overview!$F$43)/365,0),J279*0.05,J279+V279)</f>
        <v>0</v>
      </c>
      <c r="K280" s="70">
        <f>IF(I280&lt;Overview!$F$16,1,'='!F280/Overview!$F$26)</f>
        <v>36.884521888799682</v>
      </c>
      <c r="L280" s="71">
        <f>IF(I280&lt;Overview!$F$17,'='!F280/Overview!$F$26,Overview!$F$33)</f>
        <v>9.1428571428571423</v>
      </c>
      <c r="M280" s="72">
        <f t="shared" si="29"/>
        <v>9.1428571428571423</v>
      </c>
      <c r="N280" s="81">
        <f>MIN(1,Overview!$F$44*E280*(F280-Overview!$F$25)^2+0.2)</f>
        <v>1</v>
      </c>
      <c r="O280" s="48">
        <f>M280*E280*Overview!$F$8</f>
        <v>9.746225350951114E-2</v>
      </c>
      <c r="P280" s="48">
        <f>E280*Overview!$F$6</f>
        <v>1.8494797113084687E-3</v>
      </c>
      <c r="Q280" s="122">
        <f>O280*(G280/F280-(1+Overview!$F$35/'='!F280)/(Overview!$F$37*Overview!$F$33))/('='!G280+Overview!$F$36)</f>
        <v>1.3321137118834897E-2</v>
      </c>
      <c r="R280" s="128">
        <f>(O280/F280-Q280)*G280*Overview!$F$29*'='!F280^3</f>
        <v>29.644804997266125</v>
      </c>
      <c r="S280" s="57">
        <f t="shared" si="24"/>
        <v>1.2699614570191936E-17</v>
      </c>
      <c r="T280" s="58">
        <f t="shared" si="25"/>
        <v>3.7833470570539309E-3</v>
      </c>
      <c r="U280" s="58">
        <f>IF(I280&lt;Overview!$F$18,(1-Overview!$F$9)*'='!R280-'='!I280*'='!P280,0)</f>
        <v>2.2345400435988174</v>
      </c>
      <c r="V280" s="54">
        <f>IF(I280&gt;=Overview!$F$18,(1-Overview!$F$9)*'='!R280-Overview!$F$18*'='!P280,0)</f>
        <v>0</v>
      </c>
      <c r="W280" s="2"/>
      <c r="X280" s="60">
        <f>F280^3*(1+G280*Overview!$F$38)</f>
        <v>0.76016353144824722</v>
      </c>
      <c r="Y280" s="61">
        <f>F280^3*Overview!$F$42*(1+Overview!$F$38*G280)+J280*Overview!$F$39/Overview!$F$40</f>
        <v>6.8414717830342239E-2</v>
      </c>
      <c r="AD280" s="2"/>
    </row>
    <row r="281" spans="1:30">
      <c r="A281" s="34">
        <v>278</v>
      </c>
      <c r="B281">
        <v>0.77</v>
      </c>
      <c r="C281" s="85">
        <v>18.739999999999998</v>
      </c>
      <c r="D281" s="125">
        <f>B281/(B281+Overview!$F$22)</f>
        <v>0.52380952380952384</v>
      </c>
      <c r="E281" s="118">
        <f>EXP(Overview!$F$21/Overview!$F$5-Overview!$F$21/('='!C281+273.15))</f>
        <v>0.94169028070695959</v>
      </c>
      <c r="F281" s="77">
        <f t="shared" si="26"/>
        <v>0.85581580268832658</v>
      </c>
      <c r="G281" s="115">
        <f t="shared" si="27"/>
        <v>0.52380952380952372</v>
      </c>
      <c r="H281" s="112">
        <f>F281/Overview!$F$19</f>
        <v>1.2635697662606327</v>
      </c>
      <c r="I281" s="149">
        <f t="shared" si="28"/>
        <v>159.68278907696728</v>
      </c>
      <c r="J281" s="80">
        <f>IF((A281-Overview!$F$43)/365=ROUND((A281-Overview!$F$43)/365,0),J280*0.05,J280+V280)</f>
        <v>0</v>
      </c>
      <c r="K281" s="70">
        <f>IF(I281&lt;Overview!$F$16,1,'='!F281/Overview!$F$26)</f>
        <v>37.048303146680809</v>
      </c>
      <c r="L281" s="71">
        <f>IF(I281&lt;Overview!$F$17,'='!F281/Overview!$F$26,Overview!$F$33)</f>
        <v>9.1428571428571423</v>
      </c>
      <c r="M281" s="72">
        <f t="shared" si="29"/>
        <v>9.1428571428571423</v>
      </c>
      <c r="N281" s="81">
        <f>MIN(1,Overview!$F$44*E281*(F281-Overview!$F$25)^2+0.2)</f>
        <v>1</v>
      </c>
      <c r="O281" s="48">
        <f>M281*E281*Overview!$F$8</f>
        <v>9.746225350951114E-2</v>
      </c>
      <c r="P281" s="48">
        <f>E281*Overview!$F$6</f>
        <v>1.8494797113084687E-3</v>
      </c>
      <c r="Q281" s="122">
        <f>O281*(G281/F281-(1+Overview!$F$35/'='!F281)/(Overview!$F$37*Overview!$F$33))/('='!G281+Overview!$F$36)</f>
        <v>1.3242306279953663E-2</v>
      </c>
      <c r="R281" s="128">
        <f>(O281/F281-Q281)*G281*Overview!$F$29*'='!F281^3</f>
        <v>29.914585306980186</v>
      </c>
      <c r="S281" s="57">
        <f t="shared" si="24"/>
        <v>1.264347275876601E-17</v>
      </c>
      <c r="T281" s="58">
        <f t="shared" si="25"/>
        <v>3.7776583261410705E-3</v>
      </c>
      <c r="U281" s="58">
        <f>IF(I281&lt;Overview!$F$18,(1-Overview!$F$9)*'='!R281-'='!I281*'='!P281,0)</f>
        <v>2.2533925895117131</v>
      </c>
      <c r="V281" s="54">
        <f>IF(I281&gt;=Overview!$F$18,(1-Overview!$F$9)*'='!R281-Overview!$F$18*'='!P281,0)</f>
        <v>0</v>
      </c>
      <c r="W281" s="2"/>
      <c r="X281" s="60">
        <f>F281^3*(1+G281*Overview!$F$38)</f>
        <v>0.77033480499188167</v>
      </c>
      <c r="Y281" s="61">
        <f>F281^3*Overview!$F$42*(1+Overview!$F$38*G281)+J281*Overview!$F$39/Overview!$F$40</f>
        <v>6.9330132449269347E-2</v>
      </c>
      <c r="AD281" s="2"/>
    </row>
    <row r="282" spans="1:30">
      <c r="A282" s="34">
        <v>279</v>
      </c>
      <c r="B282">
        <v>0.77</v>
      </c>
      <c r="C282" s="85">
        <v>18.739999999999998</v>
      </c>
      <c r="D282" s="125">
        <f>B282/(B282+Overview!$F$22)</f>
        <v>0.52380952380952384</v>
      </c>
      <c r="E282" s="118">
        <f>EXP(Overview!$F$21/Overview!$F$5-Overview!$F$21/('='!C282+273.15))</f>
        <v>0.94169028070695959</v>
      </c>
      <c r="F282" s="77">
        <f t="shared" si="26"/>
        <v>0.85959346101446765</v>
      </c>
      <c r="G282" s="115">
        <f t="shared" si="27"/>
        <v>0.52380952380952372</v>
      </c>
      <c r="H282" s="112">
        <f>F282/Overview!$F$19</f>
        <v>1.269147292210937</v>
      </c>
      <c r="I282" s="149">
        <f t="shared" si="28"/>
        <v>161.936181666479</v>
      </c>
      <c r="J282" s="80">
        <f>IF((A282-Overview!$F$43)/365=ROUND((A282-Overview!$F$43)/365,0),J281*0.05,J281+V281)</f>
        <v>0</v>
      </c>
      <c r="K282" s="70">
        <f>IF(I282&lt;Overview!$F$16,1,'='!F282/Overview!$F$26)</f>
        <v>37.211838139154445</v>
      </c>
      <c r="L282" s="71">
        <f>IF(I282&lt;Overview!$F$17,'='!F282/Overview!$F$26,Overview!$F$33)</f>
        <v>9.1428571428571423</v>
      </c>
      <c r="M282" s="72">
        <f t="shared" si="29"/>
        <v>9.1428571428571423</v>
      </c>
      <c r="N282" s="81">
        <f>MIN(1,Overview!$F$44*E282*(F282-Overview!$F$25)^2+0.2)</f>
        <v>1</v>
      </c>
      <c r="O282" s="48">
        <f>M282*E282*Overview!$F$8</f>
        <v>9.746225350951114E-2</v>
      </c>
      <c r="P282" s="48">
        <f>E282*Overview!$F$6</f>
        <v>1.8494797113084687E-3</v>
      </c>
      <c r="Q282" s="122">
        <f>O282*(G282/F282-(1+Overview!$F$35/'='!F282)/(Overview!$F$37*Overview!$F$33))/('='!G282+Overview!$F$36)</f>
        <v>1.3164286328405196E-2</v>
      </c>
      <c r="R282" s="128">
        <f>(O282/F282-Q282)*G282*Overview!$F$29*'='!F282^3</f>
        <v>30.185231154329031</v>
      </c>
      <c r="S282" s="57">
        <f t="shared" si="24"/>
        <v>1.2587908445745152E-17</v>
      </c>
      <c r="T282" s="58">
        <f t="shared" si="25"/>
        <v>3.7719781489397538E-3</v>
      </c>
      <c r="U282" s="58">
        <f>IF(I282&lt;Overview!$F$18,(1-Overview!$F$9)*'='!R282-'='!I282*'='!P282,0)</f>
        <v>2.2722840118299197</v>
      </c>
      <c r="V282" s="54">
        <f>IF(I282&gt;=Overview!$F$18,(1-Overview!$F$9)*'='!R282-Overview!$F$18*'='!P282,0)</f>
        <v>0</v>
      </c>
      <c r="W282" s="2"/>
      <c r="X282" s="60">
        <f>F282^3*(1+G282*Overview!$F$38)</f>
        <v>0.78058090896791965</v>
      </c>
      <c r="Y282" s="61">
        <f>F282^3*Overview!$F$42*(1+Overview!$F$38*G282)+J282*Overview!$F$39/Overview!$F$40</f>
        <v>7.0252281807112765E-2</v>
      </c>
      <c r="AD282" s="2"/>
    </row>
    <row r="283" spans="1:30">
      <c r="A283" s="34">
        <v>280</v>
      </c>
      <c r="B283">
        <v>0.77</v>
      </c>
      <c r="C283" s="85">
        <v>18.739999999999998</v>
      </c>
      <c r="D283" s="125">
        <f>B283/(B283+Overview!$F$22)</f>
        <v>0.52380952380952384</v>
      </c>
      <c r="E283" s="118">
        <f>EXP(Overview!$F$21/Overview!$F$5-Overview!$F$21/('='!C283+273.15))</f>
        <v>0.94169028070695959</v>
      </c>
      <c r="F283" s="77">
        <f t="shared" si="26"/>
        <v>0.86336543916340736</v>
      </c>
      <c r="G283" s="115">
        <f t="shared" si="27"/>
        <v>0.52380952380952372</v>
      </c>
      <c r="H283" s="112">
        <f>F283/Overview!$F$19</f>
        <v>1.2747164316601318</v>
      </c>
      <c r="I283" s="149">
        <f t="shared" si="28"/>
        <v>164.20846567830893</v>
      </c>
      <c r="J283" s="80">
        <f>IF((A283-Overview!$F$43)/365=ROUND((A283-Overview!$F$43)/365,0),J282*0.05,J282+V282)</f>
        <v>0</v>
      </c>
      <c r="K283" s="70">
        <f>IF(I283&lt;Overview!$F$16,1,'='!F283/Overview!$F$26)</f>
        <v>37.37512723651114</v>
      </c>
      <c r="L283" s="71">
        <f>IF(I283&lt;Overview!$F$17,'='!F283/Overview!$F$26,Overview!$F$33)</f>
        <v>9.1428571428571423</v>
      </c>
      <c r="M283" s="72">
        <f t="shared" si="29"/>
        <v>9.1428571428571423</v>
      </c>
      <c r="N283" s="81">
        <f>MIN(1,Overview!$F$44*E283*(F283-Overview!$F$25)^2+0.2)</f>
        <v>1</v>
      </c>
      <c r="O283" s="48">
        <f>M283*E283*Overview!$F$8</f>
        <v>9.746225350951114E-2</v>
      </c>
      <c r="P283" s="48">
        <f>E283*Overview!$F$6</f>
        <v>1.8494797113084687E-3</v>
      </c>
      <c r="Q283" s="122">
        <f>O283*(G283/F283-(1+Overview!$F$35/'='!F283)/(Overview!$F$37*Overview!$F$33))/('='!G283+Overview!$F$36)</f>
        <v>1.308706490349416E-2</v>
      </c>
      <c r="R283" s="128">
        <f>(O283/F283-Q283)*G283*Overview!$F$29*'='!F283^3</f>
        <v>30.456738108326626</v>
      </c>
      <c r="S283" s="57">
        <f t="shared" si="24"/>
        <v>1.2532912828079228E-17</v>
      </c>
      <c r="T283" s="58">
        <f t="shared" si="25"/>
        <v>3.7663065125884171E-3</v>
      </c>
      <c r="U283" s="58">
        <f>IF(I283&lt;Overview!$F$18,(1-Overview!$F$9)*'='!R283-'='!I283*'='!P283,0)</f>
        <v>2.2912138611323045</v>
      </c>
      <c r="V283" s="54">
        <f>IF(I283&gt;=Overview!$F$18,(1-Overview!$F$9)*'='!R283-Overview!$F$18*'='!P283,0)</f>
        <v>0</v>
      </c>
      <c r="W283" s="2"/>
      <c r="X283" s="60">
        <f>F283^3*(1+G283*Overview!$F$38)</f>
        <v>0.79090185666066737</v>
      </c>
      <c r="Y283" s="61">
        <f>F283^3*Overview!$F$42*(1+Overview!$F$38*G283)+J283*Overview!$F$39/Overview!$F$40</f>
        <v>7.1181167099460055E-2</v>
      </c>
      <c r="AD283" s="2"/>
    </row>
    <row r="284" spans="1:30">
      <c r="A284" s="34">
        <v>281</v>
      </c>
      <c r="B284">
        <v>0.77</v>
      </c>
      <c r="C284" s="85">
        <v>18.739999999999998</v>
      </c>
      <c r="D284" s="125">
        <f>B284/(B284+Overview!$F$22)</f>
        <v>0.52380952380952384</v>
      </c>
      <c r="E284" s="118">
        <f>EXP(Overview!$F$21/Overview!$F$5-Overview!$F$21/('='!C284+273.15))</f>
        <v>0.94169028070695959</v>
      </c>
      <c r="F284" s="77">
        <f t="shared" si="26"/>
        <v>0.86713174567599582</v>
      </c>
      <c r="G284" s="115">
        <f t="shared" si="27"/>
        <v>0.52380952380952372</v>
      </c>
      <c r="H284" s="112">
        <f>F284/Overview!$F$19</f>
        <v>1.2802771972183609</v>
      </c>
      <c r="I284" s="149">
        <f t="shared" si="28"/>
        <v>166.49967953944122</v>
      </c>
      <c r="J284" s="80">
        <f>IF((A284-Overview!$F$43)/365=ROUND((A284-Overview!$F$43)/365,0),J283*0.05,J283+V283)</f>
        <v>0</v>
      </c>
      <c r="K284" s="70">
        <f>IF(I284&lt;Overview!$F$16,1,'='!F284/Overview!$F$26)</f>
        <v>37.538170808484672</v>
      </c>
      <c r="L284" s="71">
        <f>IF(I284&lt;Overview!$F$17,'='!F284/Overview!$F$26,Overview!$F$33)</f>
        <v>9.1428571428571423</v>
      </c>
      <c r="M284" s="72">
        <f t="shared" si="29"/>
        <v>9.1428571428571423</v>
      </c>
      <c r="N284" s="81">
        <f>MIN(1,Overview!$F$44*E284*(F284-Overview!$F$25)^2+0.2)</f>
        <v>1</v>
      </c>
      <c r="O284" s="48">
        <f>M284*E284*Overview!$F$8</f>
        <v>9.746225350951114E-2</v>
      </c>
      <c r="P284" s="48">
        <f>E284*Overview!$F$6</f>
        <v>1.8494797113084687E-3</v>
      </c>
      <c r="Q284" s="122">
        <f>O284*(G284/F284-(1+Overview!$F$35/'='!F284)/(Overview!$F$37*Overview!$F$33))/('='!G284+Overview!$F$36)</f>
        <v>1.3010629894468193E-2</v>
      </c>
      <c r="R284" s="128">
        <f>(O284/F284-Q284)*G284*Overview!$F$29*'='!F284^3</f>
        <v>30.729101750944327</v>
      </c>
      <c r="S284" s="57">
        <f t="shared" si="24"/>
        <v>1.2478477280722694E-17</v>
      </c>
      <c r="T284" s="58">
        <f t="shared" si="25"/>
        <v>3.7606434042448335E-3</v>
      </c>
      <c r="U284" s="58">
        <f>IF(I284&lt;Overview!$F$18,(1-Overview!$F$9)*'='!R284-'='!I284*'='!P284,0)</f>
        <v>2.3101816899328997</v>
      </c>
      <c r="V284" s="54">
        <f>IF(I284&gt;=Overview!$F$18,(1-Overview!$F$9)*'='!R284-Overview!$F$18*'='!P284,0)</f>
        <v>0</v>
      </c>
      <c r="W284" s="2"/>
      <c r="X284" s="60">
        <f>F284^3*(1+G284*Overview!$F$38)</f>
        <v>0.80129765916999851</v>
      </c>
      <c r="Y284" s="61">
        <f>F284^3*Overview!$F$42*(1+Overview!$F$38*G284)+J284*Overview!$F$39/Overview!$F$40</f>
        <v>7.2116789325299871E-2</v>
      </c>
      <c r="AD284" s="2"/>
    </row>
    <row r="285" spans="1:30">
      <c r="A285" s="34">
        <v>282</v>
      </c>
      <c r="B285">
        <v>0.77</v>
      </c>
      <c r="C285" s="85">
        <v>18.739999999999998</v>
      </c>
      <c r="D285" s="125">
        <f>B285/(B285+Overview!$F$22)</f>
        <v>0.52380952380952384</v>
      </c>
      <c r="E285" s="118">
        <f>EXP(Overview!$F$21/Overview!$F$5-Overview!$F$21/('='!C285+273.15))</f>
        <v>0.94169028070695959</v>
      </c>
      <c r="F285" s="77">
        <f t="shared" si="26"/>
        <v>0.87089238908024069</v>
      </c>
      <c r="G285" s="115">
        <f t="shared" si="27"/>
        <v>0.52380952380952372</v>
      </c>
      <c r="H285" s="112">
        <f>F285/Overview!$F$19</f>
        <v>1.285829601476806</v>
      </c>
      <c r="I285" s="149">
        <f t="shared" si="28"/>
        <v>168.80986122937412</v>
      </c>
      <c r="J285" s="80">
        <f>IF((A285-Overview!$F$43)/365=ROUND((A285-Overview!$F$43)/365,0),J284*0.05,J284+V284)</f>
        <v>0</v>
      </c>
      <c r="K285" s="70">
        <f>IF(I285&lt;Overview!$F$16,1,'='!F285/Overview!$F$26)</f>
        <v>37.700969224252844</v>
      </c>
      <c r="L285" s="71">
        <f>IF(I285&lt;Overview!$F$17,'='!F285/Overview!$F$26,Overview!$F$33)</f>
        <v>9.1428571428571423</v>
      </c>
      <c r="M285" s="72">
        <f t="shared" si="29"/>
        <v>9.1428571428571423</v>
      </c>
      <c r="N285" s="81">
        <f>MIN(1,Overview!$F$44*E285*(F285-Overview!$F$25)^2+0.2)</f>
        <v>1</v>
      </c>
      <c r="O285" s="48">
        <f>M285*E285*Overview!$F$8</f>
        <v>9.746225350951114E-2</v>
      </c>
      <c r="P285" s="48">
        <f>E285*Overview!$F$6</f>
        <v>1.8494797113084687E-3</v>
      </c>
      <c r="Q285" s="122">
        <f>O285*(G285/F285-(1+Overview!$F$35/'='!F285)/(Overview!$F$37*Overview!$F$33))/('='!G285+Overview!$F$36)</f>
        <v>1.293496943423208E-2</v>
      </c>
      <c r="R285" s="128">
        <f>(O285/F285-Q285)*G285*Overview!$F$29*'='!F285^3</f>
        <v>31.002317677086424</v>
      </c>
      <c r="S285" s="57">
        <f t="shared" si="24"/>
        <v>1.2424593352157962E-17</v>
      </c>
      <c r="T285" s="58">
        <f t="shared" si="25"/>
        <v>3.7549888110860884E-3</v>
      </c>
      <c r="U285" s="58">
        <f>IF(I285&lt;Overview!$F$18,(1-Overview!$F$9)*'='!R285-'='!I285*'='!P285,0)</f>
        <v>2.3291870526752394</v>
      </c>
      <c r="V285" s="54">
        <f>IF(I285&gt;=Overview!$F$18,(1-Overview!$F$9)*'='!R285-Overview!$F$18*'='!P285,0)</f>
        <v>0</v>
      </c>
      <c r="W285" s="2"/>
      <c r="X285" s="60">
        <f>F285^3*(1+G285*Overview!$F$38)</f>
        <v>0.81176832542918853</v>
      </c>
      <c r="Y285" s="61">
        <f>F285^3*Overview!$F$42*(1+Overview!$F$38*G285)+J285*Overview!$F$39/Overview!$F$40</f>
        <v>7.3059149288626959E-2</v>
      </c>
      <c r="AD285" s="2"/>
    </row>
    <row r="286" spans="1:30">
      <c r="A286" s="34">
        <v>283</v>
      </c>
      <c r="B286">
        <v>0.77</v>
      </c>
      <c r="C286" s="85">
        <v>18.739999999999998</v>
      </c>
      <c r="D286" s="125">
        <f>B286/(B286+Overview!$F$22)</f>
        <v>0.52380952380952384</v>
      </c>
      <c r="E286" s="118">
        <f>EXP(Overview!$F$21/Overview!$F$5-Overview!$F$21/('='!C286+273.15))</f>
        <v>0.94169028070695959</v>
      </c>
      <c r="F286" s="77">
        <f t="shared" si="26"/>
        <v>0.87464737789132674</v>
      </c>
      <c r="G286" s="115">
        <f t="shared" si="27"/>
        <v>0.52380952380952372</v>
      </c>
      <c r="H286" s="112">
        <f>F286/Overview!$F$19</f>
        <v>1.291373657007717</v>
      </c>
      <c r="I286" s="149">
        <f t="shared" si="28"/>
        <v>171.13904828204937</v>
      </c>
      <c r="J286" s="80">
        <f>IF((A286-Overview!$F$43)/365=ROUND((A286-Overview!$F$43)/365,0),J285*0.05,J285+V285)</f>
        <v>0</v>
      </c>
      <c r="K286" s="70">
        <f>IF(I286&lt;Overview!$F$16,1,'='!F286/Overview!$F$26)</f>
        <v>37.863522852438386</v>
      </c>
      <c r="L286" s="71">
        <f>IF(I286&lt;Overview!$F$17,'='!F286/Overview!$F$26,Overview!$F$33)</f>
        <v>9.1428571428571423</v>
      </c>
      <c r="M286" s="72">
        <f t="shared" si="29"/>
        <v>9.1428571428571423</v>
      </c>
      <c r="N286" s="81">
        <f>MIN(1,Overview!$F$44*E286*(F286-Overview!$F$25)^2+0.2)</f>
        <v>1</v>
      </c>
      <c r="O286" s="48">
        <f>M286*E286*Overview!$F$8</f>
        <v>9.746225350951114E-2</v>
      </c>
      <c r="P286" s="48">
        <f>E286*Overview!$F$6</f>
        <v>1.8494797113084687E-3</v>
      </c>
      <c r="Q286" s="122">
        <f>O286*(G286/F286-(1+Overview!$F$35/'='!F286)/(Overview!$F$37*Overview!$F$33))/('='!G286+Overview!$F$36)</f>
        <v>1.286007189325066E-2</v>
      </c>
      <c r="R286" s="128">
        <f>(O286/F286-Q286)*G286*Overview!$F$29*'='!F286^3</f>
        <v>31.276381494565776</v>
      </c>
      <c r="S286" s="57">
        <f t="shared" si="24"/>
        <v>1.2371252760053147E-17</v>
      </c>
      <c r="T286" s="58">
        <f t="shared" si="25"/>
        <v>3.7493427203085464E-3</v>
      </c>
      <c r="U286" s="58">
        <f>IF(I286&lt;Overview!$F$18,(1-Overview!$F$9)*'='!R286-'='!I286*'='!P286,0)</f>
        <v>2.3482295057267151</v>
      </c>
      <c r="V286" s="54">
        <f>IF(I286&gt;=Overview!$F$18,(1-Overview!$F$9)*'='!R286-Overview!$F$18*'='!P286,0)</f>
        <v>0</v>
      </c>
      <c r="W286" s="2"/>
      <c r="X286" s="60">
        <f>F286^3*(1+G286*Overview!$F$38)</f>
        <v>0.82231386222264313</v>
      </c>
      <c r="Y286" s="61">
        <f>F286^3*Overview!$F$42*(1+Overview!$F$38*G286)+J286*Overview!$F$39/Overview!$F$40</f>
        <v>7.400824760003788E-2</v>
      </c>
      <c r="AD286" s="2"/>
    </row>
    <row r="287" spans="1:30">
      <c r="A287" s="34">
        <v>284</v>
      </c>
      <c r="B287">
        <v>0.77</v>
      </c>
      <c r="C287" s="85">
        <v>18.739999999999998</v>
      </c>
      <c r="D287" s="125">
        <f>B287/(B287+Overview!$F$22)</f>
        <v>0.52380952380952384</v>
      </c>
      <c r="E287" s="118">
        <f>EXP(Overview!$F$21/Overview!$F$5-Overview!$F$21/('='!C287+273.15))</f>
        <v>0.94169028070695959</v>
      </c>
      <c r="F287" s="77">
        <f t="shared" si="26"/>
        <v>0.87839672061163532</v>
      </c>
      <c r="G287" s="115">
        <f t="shared" si="27"/>
        <v>0.52380952380952372</v>
      </c>
      <c r="H287" s="112">
        <f>F287/Overview!$F$19</f>
        <v>1.2969093763644401</v>
      </c>
      <c r="I287" s="149">
        <f t="shared" si="28"/>
        <v>173.48727778777609</v>
      </c>
      <c r="J287" s="80">
        <f>IF((A287-Overview!$F$43)/365=ROUND((A287-Overview!$F$43)/365,0),J286*0.05,J286+V286)</f>
        <v>0</v>
      </c>
      <c r="K287" s="70">
        <f>IF(I287&lt;Overview!$F$16,1,'='!F287/Overview!$F$26)</f>
        <v>38.025832061109753</v>
      </c>
      <c r="L287" s="71">
        <f>IF(I287&lt;Overview!$F$17,'='!F287/Overview!$F$26,Overview!$F$33)</f>
        <v>9.1428571428571423</v>
      </c>
      <c r="M287" s="72">
        <f t="shared" si="29"/>
        <v>9.1428571428571423</v>
      </c>
      <c r="N287" s="81">
        <f>MIN(1,Overview!$F$44*E287*(F287-Overview!$F$25)^2+0.2)</f>
        <v>1</v>
      </c>
      <c r="O287" s="48">
        <f>M287*E287*Overview!$F$8</f>
        <v>9.746225350951114E-2</v>
      </c>
      <c r="P287" s="48">
        <f>E287*Overview!$F$6</f>
        <v>1.8494797113084687E-3</v>
      </c>
      <c r="Q287" s="122">
        <f>O287*(G287/F287-(1+Overview!$F$35/'='!F287)/(Overview!$F$37*Overview!$F$33))/('='!G287+Overview!$F$36)</f>
        <v>1.2785925873633898E-2</v>
      </c>
      <c r="R287" s="128">
        <f>(O287/F287-Q287)*G287*Overview!$F$29*'='!F287^3</f>
        <v>31.551288824079364</v>
      </c>
      <c r="S287" s="57">
        <f t="shared" si="24"/>
        <v>1.2318447387049586E-17</v>
      </c>
      <c r="T287" s="58">
        <f t="shared" si="25"/>
        <v>3.7437051191278252E-3</v>
      </c>
      <c r="U287" s="58">
        <f>IF(I287&lt;Overview!$F$18,(1-Overview!$F$9)*'='!R287-'='!I287*'='!P287,0)</f>
        <v>2.3673086073729355</v>
      </c>
      <c r="V287" s="54">
        <f>IF(I287&gt;=Overview!$F$18,(1-Overview!$F$9)*'='!R287-Overview!$F$18*'='!P287,0)</f>
        <v>0</v>
      </c>
      <c r="W287" s="2"/>
      <c r="X287" s="60">
        <f>F287^3*(1+G287*Overview!$F$38)</f>
        <v>0.83293427420352106</v>
      </c>
      <c r="Y287" s="61">
        <f>F287^3*Overview!$F$42*(1+Overview!$F$38*G287)+J287*Overview!$F$39/Overview!$F$40</f>
        <v>7.4964084678316889E-2</v>
      </c>
      <c r="AD287" s="2"/>
    </row>
    <row r="288" spans="1:30">
      <c r="A288" s="34">
        <v>285</v>
      </c>
      <c r="B288">
        <v>0.77</v>
      </c>
      <c r="C288" s="85">
        <v>18.739999999999998</v>
      </c>
      <c r="D288" s="125">
        <f>B288/(B288+Overview!$F$22)</f>
        <v>0.52380952380952384</v>
      </c>
      <c r="E288" s="118">
        <f>EXP(Overview!$F$21/Overview!$F$5-Overview!$F$21/('='!C288+273.15))</f>
        <v>0.94169028070695959</v>
      </c>
      <c r="F288" s="77">
        <f t="shared" si="26"/>
        <v>0.88214042573076312</v>
      </c>
      <c r="G288" s="115">
        <f t="shared" si="27"/>
        <v>0.52380952380952372</v>
      </c>
      <c r="H288" s="112">
        <f>F288/Overview!$F$19</f>
        <v>1.3024367720814456</v>
      </c>
      <c r="I288" s="149">
        <f t="shared" si="28"/>
        <v>175.85458639514903</v>
      </c>
      <c r="J288" s="80">
        <f>IF((A288-Overview!$F$43)/365=ROUND((A288-Overview!$F$43)/365,0),J287*0.05,J287+V287)</f>
        <v>0</v>
      </c>
      <c r="K288" s="70">
        <f>IF(I288&lt;Overview!$F$16,1,'='!F288/Overview!$F$26)</f>
        <v>38.187897217781952</v>
      </c>
      <c r="L288" s="71">
        <f>IF(I288&lt;Overview!$F$17,'='!F288/Overview!$F$26,Overview!$F$33)</f>
        <v>9.1428571428571423</v>
      </c>
      <c r="M288" s="72">
        <f t="shared" si="29"/>
        <v>9.1428571428571423</v>
      </c>
      <c r="N288" s="81">
        <f>MIN(1,Overview!$F$44*E288*(F288-Overview!$F$25)^2+0.2)</f>
        <v>1</v>
      </c>
      <c r="O288" s="48">
        <f>M288*E288*Overview!$F$8</f>
        <v>9.746225350951114E-2</v>
      </c>
      <c r="P288" s="48">
        <f>E288*Overview!$F$6</f>
        <v>1.8494797113084687E-3</v>
      </c>
      <c r="Q288" s="122">
        <f>O288*(G288/F288-(1+Overview!$F$35/'='!F288)/(Overview!$F$37*Overview!$F$33))/('='!G288+Overview!$F$36)</f>
        <v>1.2712520203397824E-2</v>
      </c>
      <c r="R288" s="128">
        <f>(O288/F288-Q288)*G288*Overview!$F$29*'='!F288^3</f>
        <v>31.827035299183912</v>
      </c>
      <c r="S288" s="57">
        <f t="shared" si="24"/>
        <v>1.2266169276674583E-17</v>
      </c>
      <c r="T288" s="58">
        <f t="shared" si="25"/>
        <v>3.7380759947787615E-3</v>
      </c>
      <c r="U288" s="58">
        <f>IF(I288&lt;Overview!$F$18,(1-Overview!$F$9)*'='!R288-'='!I288*'='!P288,0)</f>
        <v>2.3864239178121003</v>
      </c>
      <c r="V288" s="54">
        <f>IF(I288&gt;=Overview!$F$18,(1-Overview!$F$9)*'='!R288-Overview!$F$18*'='!P288,0)</f>
        <v>0</v>
      </c>
      <c r="W288" s="2"/>
      <c r="X288" s="60">
        <f>F288^3*(1+G288*Overview!$F$38)</f>
        <v>0.84362956391124966</v>
      </c>
      <c r="Y288" s="61">
        <f>F288^3*Overview!$F$42*(1+Overview!$F$38*G288)+J288*Overview!$F$39/Overview!$F$40</f>
        <v>7.5926660752012459E-2</v>
      </c>
      <c r="AD288" s="2"/>
    </row>
    <row r="289" spans="1:30">
      <c r="A289" s="34">
        <v>286</v>
      </c>
      <c r="B289">
        <v>0.77</v>
      </c>
      <c r="C289" s="85">
        <v>18.739999999999998</v>
      </c>
      <c r="D289" s="125">
        <f>B289/(B289+Overview!$F$22)</f>
        <v>0.52380952380952384</v>
      </c>
      <c r="E289" s="118">
        <f>EXP(Overview!$F$21/Overview!$F$5-Overview!$F$21/('='!C289+273.15))</f>
        <v>0.94169028070695959</v>
      </c>
      <c r="F289" s="77">
        <f t="shared" si="26"/>
        <v>0.88587850172554183</v>
      </c>
      <c r="G289" s="115">
        <f t="shared" si="27"/>
        <v>0.52380952380952372</v>
      </c>
      <c r="H289" s="112">
        <f>F289/Overview!$F$19</f>
        <v>1.3079558566743568</v>
      </c>
      <c r="I289" s="149">
        <f t="shared" si="28"/>
        <v>178.24101031296112</v>
      </c>
      <c r="J289" s="80">
        <f>IF((A289-Overview!$F$43)/365=ROUND((A289-Overview!$F$43)/365,0),J288*0.05,J288+V288)</f>
        <v>0</v>
      </c>
      <c r="K289" s="70">
        <f>IF(I289&lt;Overview!$F$16,1,'='!F289/Overview!$F$26)</f>
        <v>38.349718689417394</v>
      </c>
      <c r="L289" s="71">
        <f>IF(I289&lt;Overview!$F$17,'='!F289/Overview!$F$26,Overview!$F$33)</f>
        <v>9.1428571428571423</v>
      </c>
      <c r="M289" s="72">
        <f t="shared" si="29"/>
        <v>9.1428571428571423</v>
      </c>
      <c r="N289" s="81">
        <f>MIN(1,Overview!$F$44*E289*(F289-Overview!$F$25)^2+0.2)</f>
        <v>1</v>
      </c>
      <c r="O289" s="48">
        <f>M289*E289*Overview!$F$8</f>
        <v>9.746225350951114E-2</v>
      </c>
      <c r="P289" s="48">
        <f>E289*Overview!$F$6</f>
        <v>1.8494797113084687E-3</v>
      </c>
      <c r="Q289" s="122">
        <f>O289*(G289/F289-(1+Overview!$F$35/'='!F289)/(Overview!$F$37*Overview!$F$33))/('='!G289+Overview!$F$36)</f>
        <v>1.2639843930895256E-2</v>
      </c>
      <c r="R289" s="128">
        <f>(O289/F289-Q289)*G289*Overview!$F$29*'='!F289^3</f>
        <v>32.103616566271391</v>
      </c>
      <c r="S289" s="57">
        <f t="shared" si="24"/>
        <v>1.2214410629375075E-17</v>
      </c>
      <c r="T289" s="58">
        <f t="shared" si="25"/>
        <v>3.7324553345153906E-3</v>
      </c>
      <c r="U289" s="58">
        <f>IF(I289&lt;Overview!$F$18,(1-Overview!$F$9)*'='!R289-'='!I289*'='!P289,0)</f>
        <v>0</v>
      </c>
      <c r="V289" s="54">
        <f>IF(I289&gt;=Overview!$F$18,(1-Overview!$F$9)*'='!R289-Overview!$F$18*'='!P289,0)</f>
        <v>2.4076852745735944</v>
      </c>
      <c r="W289" s="2"/>
      <c r="X289" s="60">
        <f>F289^3*(1+G289*Overview!$F$38)</f>
        <v>0.85439973178893536</v>
      </c>
      <c r="Y289" s="61">
        <f>F289^3*Overview!$F$42*(1+Overview!$F$38*G289)+J289*Overview!$F$39/Overview!$F$40</f>
        <v>7.6895975861004176E-2</v>
      </c>
      <c r="AD289" s="2"/>
    </row>
    <row r="290" spans="1:30">
      <c r="A290" s="34">
        <v>287</v>
      </c>
      <c r="B290">
        <v>0.77</v>
      </c>
      <c r="C290" s="85">
        <v>18.739999999999998</v>
      </c>
      <c r="D290" s="125">
        <f>B290/(B290+Overview!$F$22)</f>
        <v>0.52380952380952384</v>
      </c>
      <c r="E290" s="118">
        <f>EXP(Overview!$F$21/Overview!$F$5-Overview!$F$21/('='!C290+273.15))</f>
        <v>0.94169028070695959</v>
      </c>
      <c r="F290" s="77">
        <f t="shared" si="26"/>
        <v>0.88961095706005722</v>
      </c>
      <c r="G290" s="115">
        <f t="shared" si="27"/>
        <v>0.52380952380952372</v>
      </c>
      <c r="H290" s="112">
        <f>F290/Overview!$F$19</f>
        <v>1.3134666426399781</v>
      </c>
      <c r="I290" s="149">
        <f t="shared" si="28"/>
        <v>178.24101031296112</v>
      </c>
      <c r="J290" s="80">
        <f>IF((A290-Overview!$F$43)/365=ROUND((A290-Overview!$F$43)/365,0),J289*0.05,J289+V289)</f>
        <v>2.4076852745735944</v>
      </c>
      <c r="K290" s="70">
        <f>IF(I290&lt;Overview!$F$16,1,'='!F290/Overview!$F$26)</f>
        <v>38.511296842426724</v>
      </c>
      <c r="L290" s="71">
        <f>IF(I290&lt;Overview!$F$17,'='!F290/Overview!$F$26,Overview!$F$33)</f>
        <v>9.1428571428571423</v>
      </c>
      <c r="M290" s="72">
        <f t="shared" si="29"/>
        <v>9.1428571428571423</v>
      </c>
      <c r="N290" s="81">
        <f>MIN(1,Overview!$F$44*E290*(F290-Overview!$F$25)^2+0.2)</f>
        <v>1</v>
      </c>
      <c r="O290" s="48">
        <f>M290*E290*Overview!$F$8</f>
        <v>9.746225350951114E-2</v>
      </c>
      <c r="P290" s="48">
        <f>E290*Overview!$F$6</f>
        <v>1.8494797113084687E-3</v>
      </c>
      <c r="Q290" s="122">
        <f>O290*(G290/F290-(1+Overview!$F$35/'='!F290)/(Overview!$F$37*Overview!$F$33))/('='!G290+Overview!$F$36)</f>
        <v>1.256788631941046E-2</v>
      </c>
      <c r="R290" s="128">
        <f>(O290/F290-Q290)*G290*Overview!$F$29*'='!F290^3</f>
        <v>32.381028284544634</v>
      </c>
      <c r="S290" s="57">
        <f t="shared" si="24"/>
        <v>1.2163163798668048E-17</v>
      </c>
      <c r="T290" s="58">
        <f t="shared" si="25"/>
        <v>3.7268431256109132E-3</v>
      </c>
      <c r="U290" s="58">
        <f>IF(I290&lt;Overview!$F$18,(1-Overview!$F$9)*'='!R290-'='!I290*'='!P290,0)</f>
        <v>0</v>
      </c>
      <c r="V290" s="54">
        <f>IF(I290&gt;=Overview!$F$18,(1-Overview!$F$9)*'='!R290-Overview!$F$18*'='!P290,0)</f>
        <v>2.4313207529704748</v>
      </c>
      <c r="W290" s="2"/>
      <c r="X290" s="60">
        <f>F290^3*(1+G290*Overview!$F$38)</f>
        <v>0.86524477620067242</v>
      </c>
      <c r="Y290" s="61">
        <f>F290^3*Overview!$F$42*(1+Overview!$F$38*G290)+J290*Overview!$F$39/Overview!$F$40</f>
        <v>7.7976654727264699E-2</v>
      </c>
      <c r="AD290" s="2"/>
    </row>
    <row r="291" spans="1:30">
      <c r="A291" s="34">
        <v>288</v>
      </c>
      <c r="B291">
        <v>0.77</v>
      </c>
      <c r="C291" s="85">
        <v>18.739999999999998</v>
      </c>
      <c r="D291" s="125">
        <f>B291/(B291+Overview!$F$22)</f>
        <v>0.52380952380952384</v>
      </c>
      <c r="E291" s="118">
        <f>EXP(Overview!$F$21/Overview!$F$5-Overview!$F$21/('='!C291+273.15))</f>
        <v>0.94169028070695959</v>
      </c>
      <c r="F291" s="77">
        <f t="shared" si="26"/>
        <v>0.89333780018566811</v>
      </c>
      <c r="G291" s="115">
        <f t="shared" si="27"/>
        <v>0.52380952380952372</v>
      </c>
      <c r="H291" s="112">
        <f>F291/Overview!$F$19</f>
        <v>1.3189691424563237</v>
      </c>
      <c r="I291" s="149">
        <f t="shared" si="28"/>
        <v>178.24101031296112</v>
      </c>
      <c r="J291" s="80">
        <f>IF((A291-Overview!$F$43)/365=ROUND((A291-Overview!$F$43)/365,0),J290*0.05,J290+V290)</f>
        <v>4.8390060275440696</v>
      </c>
      <c r="K291" s="70">
        <f>IF(I291&lt;Overview!$F$16,1,'='!F291/Overview!$F$26)</f>
        <v>38.672632042669619</v>
      </c>
      <c r="L291" s="71">
        <f>IF(I291&lt;Overview!$F$17,'='!F291/Overview!$F$26,Overview!$F$33)</f>
        <v>9.1428571428571423</v>
      </c>
      <c r="M291" s="72">
        <f t="shared" si="29"/>
        <v>9.1428571428571423</v>
      </c>
      <c r="N291" s="81">
        <f>MIN(1,Overview!$F$44*E291*(F291-Overview!$F$25)^2+0.2)</f>
        <v>1</v>
      </c>
      <c r="O291" s="48">
        <f>M291*E291*Overview!$F$8</f>
        <v>9.746225350951114E-2</v>
      </c>
      <c r="P291" s="48">
        <f>E291*Overview!$F$6</f>
        <v>1.8494797113084687E-3</v>
      </c>
      <c r="Q291" s="122">
        <f>O291*(G291/F291-(1+Overview!$F$35/'='!F291)/(Overview!$F$37*Overview!$F$33))/('='!G291+Overview!$F$36)</f>
        <v>1.249663684191216E-2</v>
      </c>
      <c r="R291" s="128">
        <f>(O291/F291-Q291)*G291*Overview!$F$29*'='!F291^3</f>
        <v>32.659266125992808</v>
      </c>
      <c r="S291" s="57">
        <f t="shared" si="24"/>
        <v>1.211242128740375E-17</v>
      </c>
      <c r="T291" s="58">
        <f t="shared" si="25"/>
        <v>3.7212393553576611E-3</v>
      </c>
      <c r="U291" s="58">
        <f>IF(I291&lt;Overview!$F$18,(1-Overview!$F$9)*'='!R291-'='!I291*'='!P291,0)</f>
        <v>0</v>
      </c>
      <c r="V291" s="54">
        <f>IF(I291&gt;=Overview!$F$18,(1-Overview!$F$9)*'='!R291-Overview!$F$18*'='!P291,0)</f>
        <v>2.4550266170618591</v>
      </c>
      <c r="W291" s="2"/>
      <c r="X291" s="60">
        <f>F291^3*(1+G291*Overview!$F$38)</f>
        <v>0.87616469344874359</v>
      </c>
      <c r="Y291" s="61">
        <f>F291^3*Overview!$F$42*(1+Overview!$F$38*G291)+J291*Overview!$F$39/Overview!$F$40</f>
        <v>7.9065099217765653E-2</v>
      </c>
      <c r="AD291" s="2"/>
    </row>
    <row r="292" spans="1:30">
      <c r="A292" s="34">
        <v>289</v>
      </c>
      <c r="B292">
        <v>0.77</v>
      </c>
      <c r="C292" s="85">
        <v>18.739999999999998</v>
      </c>
      <c r="D292" s="125">
        <f>B292/(B292+Overview!$F$22)</f>
        <v>0.52380952380952384</v>
      </c>
      <c r="E292" s="118">
        <f>EXP(Overview!$F$21/Overview!$F$5-Overview!$F$21/('='!C292+273.15))</f>
        <v>0.94169028070695959</v>
      </c>
      <c r="F292" s="77">
        <f t="shared" si="26"/>
        <v>0.89705903954102573</v>
      </c>
      <c r="G292" s="115">
        <f t="shared" si="27"/>
        <v>0.52380952380952372</v>
      </c>
      <c r="H292" s="112">
        <f>F292/Overview!$F$19</f>
        <v>1.3244633685826455</v>
      </c>
      <c r="I292" s="149">
        <f t="shared" si="28"/>
        <v>178.24101031296112</v>
      </c>
      <c r="J292" s="80">
        <f>IF((A292-Overview!$F$43)/365=ROUND((A292-Overview!$F$43)/365,0),J291*0.05,J291+V291)</f>
        <v>7.2940326446059291</v>
      </c>
      <c r="K292" s="70">
        <f>IF(I292&lt;Overview!$F$16,1,'='!F292/Overview!$F$26)</f>
        <v>38.833724655455661</v>
      </c>
      <c r="L292" s="71">
        <f>IF(I292&lt;Overview!$F$17,'='!F292/Overview!$F$26,Overview!$F$33)</f>
        <v>9.1428571428571423</v>
      </c>
      <c r="M292" s="72">
        <f t="shared" si="29"/>
        <v>9.1428571428571423</v>
      </c>
      <c r="N292" s="81">
        <f>MIN(1,Overview!$F$44*E292*(F292-Overview!$F$25)^2+0.2)</f>
        <v>1</v>
      </c>
      <c r="O292" s="48">
        <f>M292*E292*Overview!$F$8</f>
        <v>9.746225350951114E-2</v>
      </c>
      <c r="P292" s="48">
        <f>E292*Overview!$F$6</f>
        <v>1.8494797113084687E-3</v>
      </c>
      <c r="Q292" s="122">
        <f>O292*(G292/F292-(1+Overview!$F$35/'='!F292)/(Overview!$F$37*Overview!$F$33))/('='!G292+Overview!$F$36)</f>
        <v>1.2426085175959532E-2</v>
      </c>
      <c r="R292" s="128">
        <f>(O292/F292-Q292)*G292*Overview!$F$29*'='!F292^3</f>
        <v>32.938325775367005</v>
      </c>
      <c r="S292" s="57">
        <f t="shared" si="24"/>
        <v>1.2062175744137812E-17</v>
      </c>
      <c r="T292" s="58">
        <f t="shared" si="25"/>
        <v>3.7156440110670784E-3</v>
      </c>
      <c r="U292" s="58">
        <f>IF(I292&lt;Overview!$F$18,(1-Overview!$F$9)*'='!R292-'='!I292*'='!P292,0)</f>
        <v>0</v>
      </c>
      <c r="V292" s="54">
        <f>IF(I292&gt;=Overview!$F$18,(1-Overview!$F$9)*'='!R292-Overview!$F$18*'='!P292,0)</f>
        <v>2.4788024991885407</v>
      </c>
      <c r="W292" s="2"/>
      <c r="X292" s="60">
        <f>F292^3*(1+G292*Overview!$F$38)</f>
        <v>0.88715947779072035</v>
      </c>
      <c r="Y292" s="61">
        <f>F292^3*Overview!$F$42*(1+Overview!$F$38*G292)+J292*Overview!$F$39/Overview!$F$40</f>
        <v>8.0161311874266797E-2</v>
      </c>
      <c r="AD292" s="2"/>
    </row>
    <row r="293" spans="1:30">
      <c r="A293" s="34">
        <v>290</v>
      </c>
      <c r="B293">
        <v>0.77</v>
      </c>
      <c r="C293" s="85">
        <v>18.739999999999998</v>
      </c>
      <c r="D293" s="125">
        <f>B293/(B293+Overview!$F$22)</f>
        <v>0.52380952380952384</v>
      </c>
      <c r="E293" s="118">
        <f>EXP(Overview!$F$21/Overview!$F$5-Overview!$F$21/('='!C293+273.15))</f>
        <v>0.94169028070695959</v>
      </c>
      <c r="F293" s="77">
        <f t="shared" si="26"/>
        <v>0.90077468355209278</v>
      </c>
      <c r="G293" s="115">
        <f t="shared" si="27"/>
        <v>0.52380952380952372</v>
      </c>
      <c r="H293" s="112">
        <f>F293/Overview!$F$19</f>
        <v>1.3299493334594608</v>
      </c>
      <c r="I293" s="149">
        <f t="shared" si="28"/>
        <v>178.24101031296112</v>
      </c>
      <c r="J293" s="80">
        <f>IF((A293-Overview!$F$43)/365=ROUND((A293-Overview!$F$43)/365,0),J292*0.05,J292+V292)</f>
        <v>9.7728351437944703</v>
      </c>
      <c r="K293" s="70">
        <f>IF(I293&lt;Overview!$F$16,1,'='!F293/Overview!$F$26)</f>
        <v>38.99457504554514</v>
      </c>
      <c r="L293" s="71">
        <f>IF(I293&lt;Overview!$F$17,'='!F293/Overview!$F$26,Overview!$F$33)</f>
        <v>9.1428571428571423</v>
      </c>
      <c r="M293" s="72">
        <f t="shared" si="29"/>
        <v>9.1428571428571423</v>
      </c>
      <c r="N293" s="81">
        <f>MIN(1,Overview!$F$44*E293*(F293-Overview!$F$25)^2+0.2)</f>
        <v>1</v>
      </c>
      <c r="O293" s="48">
        <f>M293*E293*Overview!$F$8</f>
        <v>9.746225350951114E-2</v>
      </c>
      <c r="P293" s="48">
        <f>E293*Overview!$F$6</f>
        <v>1.8494797113084687E-3</v>
      </c>
      <c r="Q293" s="122">
        <f>O293*(G293/F293-(1+Overview!$F$35/'='!F293)/(Overview!$F$37*Overview!$F$33))/('='!G293+Overview!$F$36)</f>
        <v>1.2356221198755962E-2</v>
      </c>
      <c r="R293" s="128">
        <f>(O293/F293-Q293)*G293*Overview!$F$29*'='!F293^3</f>
        <v>33.218202930155748</v>
      </c>
      <c r="S293" s="57">
        <f t="shared" si="24"/>
        <v>1.2012419959608649E-17</v>
      </c>
      <c r="T293" s="58">
        <f t="shared" si="25"/>
        <v>3.7100570800696875E-3</v>
      </c>
      <c r="U293" s="58">
        <f>IF(I293&lt;Overview!$F$18,(1-Overview!$F$9)*'='!R293-'='!I293*'='!P293,0)</f>
        <v>0</v>
      </c>
      <c r="V293" s="54">
        <f>IF(I293&gt;=Overview!$F$18,(1-Overview!$F$9)*'='!R293-Overview!$F$18*'='!P293,0)</f>
        <v>2.5026480327765417</v>
      </c>
      <c r="W293" s="2"/>
      <c r="X293" s="60">
        <f>F293^3*(1+G293*Overview!$F$38)</f>
        <v>0.89822912145645928</v>
      </c>
      <c r="Y293" s="61">
        <f>F293^3*Overview!$F$42*(1+Overview!$F$38*G293)+J293*Overview!$F$39/Overview!$F$40</f>
        <v>8.1265295040057126E-2</v>
      </c>
      <c r="AD293" s="2"/>
    </row>
    <row r="294" spans="1:30">
      <c r="A294" s="34">
        <v>291</v>
      </c>
      <c r="B294">
        <v>0.77</v>
      </c>
      <c r="C294" s="85">
        <v>18.739999999999998</v>
      </c>
      <c r="D294" s="125">
        <f>B294/(B294+Overview!$F$22)</f>
        <v>0.52380952380952384</v>
      </c>
      <c r="E294" s="118">
        <f>EXP(Overview!$F$21/Overview!$F$5-Overview!$F$21/('='!C294+273.15))</f>
        <v>0.94169028070695959</v>
      </c>
      <c r="F294" s="77">
        <f t="shared" si="26"/>
        <v>0.90448474063216244</v>
      </c>
      <c r="G294" s="115">
        <f t="shared" si="27"/>
        <v>0.52380952380952372</v>
      </c>
      <c r="H294" s="112">
        <f>F294/Overview!$F$19</f>
        <v>1.3354270495085818</v>
      </c>
      <c r="I294" s="149">
        <f t="shared" si="28"/>
        <v>178.24101031296112</v>
      </c>
      <c r="J294" s="80">
        <f>IF((A294-Overview!$F$43)/365=ROUND((A294-Overview!$F$43)/365,0),J293*0.05,J293+V293)</f>
        <v>12.275483176571012</v>
      </c>
      <c r="K294" s="70">
        <f>IF(I294&lt;Overview!$F$16,1,'='!F294/Overview!$F$26)</f>
        <v>39.155183577149892</v>
      </c>
      <c r="L294" s="71">
        <f>IF(I294&lt;Overview!$F$17,'='!F294/Overview!$F$26,Overview!$F$33)</f>
        <v>9.1428571428571423</v>
      </c>
      <c r="M294" s="72">
        <f t="shared" si="29"/>
        <v>9.1428571428571423</v>
      </c>
      <c r="N294" s="81">
        <f>MIN(1,Overview!$F$44*E294*(F294-Overview!$F$25)^2+0.2)</f>
        <v>1</v>
      </c>
      <c r="O294" s="48">
        <f>M294*E294*Overview!$F$8</f>
        <v>9.746225350951114E-2</v>
      </c>
      <c r="P294" s="48">
        <f>E294*Overview!$F$6</f>
        <v>1.8494797113084687E-3</v>
      </c>
      <c r="Q294" s="122">
        <f>O294*(G294/F294-(1+Overview!$F$35/'='!F294)/(Overview!$F$37*Overview!$F$33))/('='!G294+Overview!$F$36)</f>
        <v>1.228703498234561E-2</v>
      </c>
      <c r="R294" s="128">
        <f>(O294/F294-Q294)*G294*Overview!$F$29*'='!F294^3</f>
        <v>33.498893300560489</v>
      </c>
      <c r="S294" s="57">
        <f t="shared" si="24"/>
        <v>1.1963146863316535E-17</v>
      </c>
      <c r="T294" s="58">
        <f t="shared" si="25"/>
        <v>3.7044785497150584E-3</v>
      </c>
      <c r="U294" s="58">
        <f>IF(I294&lt;Overview!$F$18,(1-Overview!$F$9)*'='!R294-'='!I294*'='!P294,0)</f>
        <v>0</v>
      </c>
      <c r="V294" s="54">
        <f>IF(I294&gt;=Overview!$F$18,(1-Overview!$F$9)*'='!R294-Overview!$F$18*'='!P294,0)</f>
        <v>2.5265628523350254</v>
      </c>
      <c r="W294" s="2"/>
      <c r="X294" s="60">
        <f>F294^3*(1+G294*Overview!$F$38)</f>
        <v>0.90937361466499511</v>
      </c>
      <c r="Y294" s="61">
        <f>F294^3*Overview!$F$42*(1+Overview!$F$38*G294)+J294*Overview!$F$39/Overview!$F$40</f>
        <v>8.2377050861522361E-2</v>
      </c>
      <c r="AD294" s="2"/>
    </row>
    <row r="295" spans="1:30">
      <c r="A295" s="34">
        <v>292</v>
      </c>
      <c r="B295">
        <v>0.77</v>
      </c>
      <c r="C295" s="85">
        <v>18.739999999999998</v>
      </c>
      <c r="D295" s="125">
        <f>B295/(B295+Overview!$F$22)</f>
        <v>0.52380952380952384</v>
      </c>
      <c r="E295" s="118">
        <f>EXP(Overview!$F$21/Overview!$F$5-Overview!$F$21/('='!C295+273.15))</f>
        <v>0.94169028070695959</v>
      </c>
      <c r="F295" s="77">
        <f t="shared" si="26"/>
        <v>0.90818921918187745</v>
      </c>
      <c r="G295" s="115">
        <f t="shared" si="27"/>
        <v>0.52380952380952372</v>
      </c>
      <c r="H295" s="112">
        <f>F295/Overview!$F$19</f>
        <v>1.3408965291331425</v>
      </c>
      <c r="I295" s="149">
        <f t="shared" si="28"/>
        <v>178.24101031296112</v>
      </c>
      <c r="J295" s="80">
        <f>IF((A295-Overview!$F$43)/365=ROUND((A295-Overview!$F$43)/365,0),J294*0.05,J294+V294)</f>
        <v>14.802046028906037</v>
      </c>
      <c r="K295" s="70">
        <f>IF(I295&lt;Overview!$F$16,1,'='!F295/Overview!$F$26)</f>
        <v>39.315550613934093</v>
      </c>
      <c r="L295" s="71">
        <f>IF(I295&lt;Overview!$F$17,'='!F295/Overview!$F$26,Overview!$F$33)</f>
        <v>9.1428571428571423</v>
      </c>
      <c r="M295" s="72">
        <f t="shared" si="29"/>
        <v>9.1428571428571423</v>
      </c>
      <c r="N295" s="81">
        <f>MIN(1,Overview!$F$44*E295*(F295-Overview!$F$25)^2+0.2)</f>
        <v>1</v>
      </c>
      <c r="O295" s="48">
        <f>M295*E295*Overview!$F$8</f>
        <v>9.746225350951114E-2</v>
      </c>
      <c r="P295" s="48">
        <f>E295*Overview!$F$6</f>
        <v>1.8494797113084687E-3</v>
      </c>
      <c r="Q295" s="122">
        <f>O295*(G295/F295-(1+Overview!$F$35/'='!F295)/(Overview!$F$37*Overview!$F$33))/('='!G295+Overview!$F$36)</f>
        <v>1.2218516788948013E-2</v>
      </c>
      <c r="R295" s="128">
        <f>(O295/F295-Q295)*G295*Overview!$F$29*'='!F295^3</f>
        <v>33.780392609471157</v>
      </c>
      <c r="S295" s="57">
        <f t="shared" si="24"/>
        <v>1.1914349520201002E-17</v>
      </c>
      <c r="T295" s="58">
        <f t="shared" si="25"/>
        <v>3.6989084073717859E-3</v>
      </c>
      <c r="U295" s="58">
        <f>IF(I295&lt;Overview!$F$18,(1-Overview!$F$9)*'='!R295-'='!I295*'='!P295,0)</f>
        <v>0</v>
      </c>
      <c r="V295" s="54">
        <f>IF(I295&gt;=Overview!$F$18,(1-Overview!$F$9)*'='!R295-Overview!$F$18*'='!P295,0)</f>
        <v>2.5505465934542144</v>
      </c>
      <c r="W295" s="2"/>
      <c r="X295" s="60">
        <f>F295^3*(1+G295*Overview!$F$38)</f>
        <v>0.92059294564133443</v>
      </c>
      <c r="Y295" s="61">
        <f>F295^3*Overview!$F$42*(1+Overview!$F$38*G295)+J295*Overview!$F$39/Overview!$F$40</f>
        <v>8.349658128970347E-2</v>
      </c>
      <c r="AD295" s="2"/>
    </row>
    <row r="296" spans="1:30">
      <c r="A296" s="34">
        <v>293</v>
      </c>
      <c r="B296">
        <v>0.77</v>
      </c>
      <c r="C296" s="85">
        <v>18.739999999999998</v>
      </c>
      <c r="D296" s="125">
        <f>B296/(B296+Overview!$F$22)</f>
        <v>0.52380952380952384</v>
      </c>
      <c r="E296" s="118">
        <f>EXP(Overview!$F$21/Overview!$F$5-Overview!$F$21/('='!C296+273.15))</f>
        <v>0.94169028070695959</v>
      </c>
      <c r="F296" s="77">
        <f t="shared" si="26"/>
        <v>0.9118881275892492</v>
      </c>
      <c r="G296" s="115">
        <f t="shared" si="27"/>
        <v>0.52380952380952372</v>
      </c>
      <c r="H296" s="112">
        <f>F296/Overview!$F$19</f>
        <v>1.3463577847176276</v>
      </c>
      <c r="I296" s="149">
        <f t="shared" si="28"/>
        <v>178.24101031296112</v>
      </c>
      <c r="J296" s="80">
        <f>IF((A296-Overview!$F$43)/365=ROUND((A296-Overview!$F$43)/365,0),J295*0.05,J295+V295)</f>
        <v>17.352592622360252</v>
      </c>
      <c r="K296" s="70">
        <f>IF(I296&lt;Overview!$F$16,1,'='!F296/Overview!$F$26)</f>
        <v>39.475676519015117</v>
      </c>
      <c r="L296" s="71">
        <f>IF(I296&lt;Overview!$F$17,'='!F296/Overview!$F$26,Overview!$F$33)</f>
        <v>9.1428571428571423</v>
      </c>
      <c r="M296" s="72">
        <f t="shared" si="29"/>
        <v>9.1428571428571423</v>
      </c>
      <c r="N296" s="81">
        <f>MIN(1,Overview!$F$44*E296*(F296-Overview!$F$25)^2+0.2)</f>
        <v>1</v>
      </c>
      <c r="O296" s="48">
        <f>M296*E296*Overview!$F$8</f>
        <v>9.746225350951114E-2</v>
      </c>
      <c r="P296" s="48">
        <f>E296*Overview!$F$6</f>
        <v>1.8494797113084687E-3</v>
      </c>
      <c r="Q296" s="122">
        <f>O296*(G296/F296-(1+Overview!$F$35/'='!F296)/(Overview!$F$37*Overview!$F$33))/('='!G296+Overview!$F$36)</f>
        <v>1.215065706642608E-2</v>
      </c>
      <c r="R296" s="128">
        <f>(O296/F296-Q296)*G296*Overview!$F$29*'='!F296^3</f>
        <v>34.06269659244164</v>
      </c>
      <c r="S296" s="57">
        <f t="shared" si="24"/>
        <v>1.1866021127413232E-17</v>
      </c>
      <c r="T296" s="58">
        <f t="shared" si="25"/>
        <v>3.6933466404274525E-3</v>
      </c>
      <c r="U296" s="58">
        <f>IF(I296&lt;Overview!$F$18,(1-Overview!$F$9)*'='!R296-'='!I296*'='!P296,0)</f>
        <v>0</v>
      </c>
      <c r="V296" s="54">
        <f>IF(I296&gt;=Overview!$F$18,(1-Overview!$F$9)*'='!R296-Overview!$F$18*'='!P296,0)</f>
        <v>2.5745988928032997</v>
      </c>
      <c r="W296" s="2"/>
      <c r="X296" s="60">
        <f>F296^3*(1+G296*Overview!$F$38)</f>
        <v>0.9318871006331455</v>
      </c>
      <c r="Y296" s="61">
        <f>F296^3*Overview!$F$42*(1+Overview!$F$38*G296)+J296*Overview!$F$39/Overview!$F$40</f>
        <v>8.4623888081845663E-2</v>
      </c>
      <c r="AD296" s="2"/>
    </row>
    <row r="297" spans="1:30">
      <c r="A297" s="34">
        <v>294</v>
      </c>
      <c r="B297">
        <v>0.77</v>
      </c>
      <c r="C297" s="85">
        <v>18.739999999999998</v>
      </c>
      <c r="D297" s="125">
        <f>B297/(B297+Overview!$F$22)</f>
        <v>0.52380952380952384</v>
      </c>
      <c r="E297" s="118">
        <f>EXP(Overview!$F$21/Overview!$F$5-Overview!$F$21/('='!C297+273.15))</f>
        <v>0.94169028070695959</v>
      </c>
      <c r="F297" s="77">
        <f t="shared" si="26"/>
        <v>0.91558147422967662</v>
      </c>
      <c r="G297" s="115">
        <f t="shared" si="27"/>
        <v>0.52380952380952372</v>
      </c>
      <c r="H297" s="112">
        <f>F297/Overview!$F$19</f>
        <v>1.3518108286278998</v>
      </c>
      <c r="I297" s="149">
        <f t="shared" si="28"/>
        <v>178.24101031296112</v>
      </c>
      <c r="J297" s="80">
        <f>IF((A297-Overview!$F$43)/365=ROUND((A297-Overview!$F$43)/365,0),J296*0.05,J296+V296)</f>
        <v>19.92719151516355</v>
      </c>
      <c r="K297" s="70">
        <f>IF(I297&lt;Overview!$F$16,1,'='!F297/Overview!$F$26)</f>
        <v>39.635561654964356</v>
      </c>
      <c r="L297" s="71">
        <f>IF(I297&lt;Overview!$F$17,'='!F297/Overview!$F$26,Overview!$F$33)</f>
        <v>9.1428571428571423</v>
      </c>
      <c r="M297" s="72">
        <f t="shared" si="29"/>
        <v>9.1428571428571423</v>
      </c>
      <c r="N297" s="81">
        <f>MIN(1,Overview!$F$44*E297*(F297-Overview!$F$25)^2+0.2)</f>
        <v>1</v>
      </c>
      <c r="O297" s="48">
        <f>M297*E297*Overview!$F$8</f>
        <v>9.746225350951114E-2</v>
      </c>
      <c r="P297" s="48">
        <f>E297*Overview!$F$6</f>
        <v>1.8494797113084687E-3</v>
      </c>
      <c r="Q297" s="122">
        <f>O297*(G297/F297-(1+Overview!$F$35/'='!F297)/(Overview!$F$37*Overview!$F$33))/('='!G297+Overview!$F$36)</f>
        <v>1.2083446443883109E-2</v>
      </c>
      <c r="R297" s="128">
        <f>(O297/F297-Q297)*G297*Overview!$F$29*'='!F297^3</f>
        <v>34.345800997665279</v>
      </c>
      <c r="S297" s="57">
        <f t="shared" si="24"/>
        <v>1.1818155011180327E-17</v>
      </c>
      <c r="T297" s="58">
        <f t="shared" si="25"/>
        <v>3.6877932362886132E-3</v>
      </c>
      <c r="U297" s="58">
        <f>IF(I297&lt;Overview!$F$18,(1-Overview!$F$9)*'='!R297-'='!I297*'='!P297,0)</f>
        <v>0</v>
      </c>
      <c r="V297" s="54">
        <f>IF(I297&gt;=Overview!$F$18,(1-Overview!$F$9)*'='!R297-Overview!$F$18*'='!P297,0)</f>
        <v>2.5987193881283539</v>
      </c>
      <c r="W297" s="2"/>
      <c r="X297" s="60">
        <f>F297^3*(1+G297*Overview!$F$38)</f>
        <v>0.94325606392734895</v>
      </c>
      <c r="Y297" s="61">
        <f>F297^3*Overview!$F$42*(1+Overview!$F$38*G297)+J297*Overview!$F$39/Overview!$F$40</f>
        <v>8.575897280293851E-2</v>
      </c>
      <c r="AD297" s="2"/>
    </row>
    <row r="298" spans="1:30">
      <c r="A298" s="34">
        <v>295</v>
      </c>
      <c r="B298">
        <v>0.77</v>
      </c>
      <c r="C298" s="85">
        <v>18.739999999999998</v>
      </c>
      <c r="D298" s="125">
        <f>B298/(B298+Overview!$F$22)</f>
        <v>0.52380952380952384</v>
      </c>
      <c r="E298" s="118">
        <f>EXP(Overview!$F$21/Overview!$F$5-Overview!$F$21/('='!C298+273.15))</f>
        <v>0.94169028070695959</v>
      </c>
      <c r="F298" s="77">
        <f t="shared" si="26"/>
        <v>0.91926926746596527</v>
      </c>
      <c r="G298" s="115">
        <f t="shared" si="27"/>
        <v>0.52380952380952372</v>
      </c>
      <c r="H298" s="112">
        <f>F298/Overview!$F$19</f>
        <v>1.3572556732112289</v>
      </c>
      <c r="I298" s="149">
        <f t="shared" si="28"/>
        <v>178.24101031296112</v>
      </c>
      <c r="J298" s="80">
        <f>IF((A298-Overview!$F$43)/365=ROUND((A298-Overview!$F$43)/365,0),J297*0.05,J297+V297)</f>
        <v>22.525910903291905</v>
      </c>
      <c r="K298" s="70">
        <f>IF(I298&lt;Overview!$F$16,1,'='!F298/Overview!$F$26)</f>
        <v>39.795206383808022</v>
      </c>
      <c r="L298" s="71">
        <f>IF(I298&lt;Overview!$F$17,'='!F298/Overview!$F$26,Overview!$F$33)</f>
        <v>9.1428571428571423</v>
      </c>
      <c r="M298" s="72">
        <f t="shared" si="29"/>
        <v>9.1428571428571423</v>
      </c>
      <c r="N298" s="81">
        <f>MIN(1,Overview!$F$44*E298*(F298-Overview!$F$25)^2+0.2)</f>
        <v>1</v>
      </c>
      <c r="O298" s="48">
        <f>M298*E298*Overview!$F$8</f>
        <v>9.746225350951114E-2</v>
      </c>
      <c r="P298" s="48">
        <f>E298*Overview!$F$6</f>
        <v>1.8494797113084687E-3</v>
      </c>
      <c r="Q298" s="122">
        <f>O298*(G298/F298-(1+Overview!$F$35/'='!F298)/(Overview!$F$37*Overview!$F$33))/('='!G298+Overview!$F$36)</f>
        <v>1.2016875727384465E-2</v>
      </c>
      <c r="R298" s="128">
        <f>(O298/F298-Q298)*G298*Overview!$F$29*'='!F298^3</f>
        <v>34.629701585950336</v>
      </c>
      <c r="S298" s="57">
        <f t="shared" si="24"/>
        <v>1.177074462375839E-17</v>
      </c>
      <c r="T298" s="58">
        <f t="shared" si="25"/>
        <v>3.6822481823807519E-3</v>
      </c>
      <c r="U298" s="58">
        <f>IF(I298&lt;Overview!$F$18,(1-Overview!$F$9)*'='!R298-'='!I298*'='!P298,0)</f>
        <v>0</v>
      </c>
      <c r="V298" s="54">
        <f>IF(I298&gt;=Overview!$F$18,(1-Overview!$F$9)*'='!R298-Overview!$F$18*'='!P298,0)</f>
        <v>2.6229077182502407</v>
      </c>
      <c r="W298" s="2"/>
      <c r="X298" s="60">
        <f>F298^3*(1+G298*Overview!$F$38)</f>
        <v>0.95469981786660763</v>
      </c>
      <c r="Y298" s="61">
        <f>F298^3*Overview!$F$42*(1+Overview!$F$38*G298)+J298*Overview!$F$39/Overview!$F$40</f>
        <v>8.6901836827246809E-2</v>
      </c>
      <c r="AD298" s="2"/>
    </row>
    <row r="299" spans="1:30">
      <c r="A299" s="34">
        <v>296</v>
      </c>
      <c r="B299">
        <v>0.77</v>
      </c>
      <c r="C299" s="85">
        <v>18.739999999999998</v>
      </c>
      <c r="D299" s="125">
        <f>B299/(B299+Overview!$F$22)</f>
        <v>0.52380952380952384</v>
      </c>
      <c r="E299" s="118">
        <f>EXP(Overview!$F$21/Overview!$F$5-Overview!$F$21/('='!C299+273.15))</f>
        <v>0.94169028070695959</v>
      </c>
      <c r="F299" s="77">
        <f t="shared" si="26"/>
        <v>0.92295151564834599</v>
      </c>
      <c r="G299" s="115">
        <f t="shared" si="27"/>
        <v>0.52380952380952372</v>
      </c>
      <c r="H299" s="112">
        <f>F299/Overview!$F$19</f>
        <v>1.3626923307963177</v>
      </c>
      <c r="I299" s="149">
        <f t="shared" si="28"/>
        <v>178.24101031296112</v>
      </c>
      <c r="J299" s="80">
        <f>IF((A299-Overview!$F$43)/365=ROUND((A299-Overview!$F$43)/365,0),J298*0.05,J298+V298)</f>
        <v>25.148818621542144</v>
      </c>
      <c r="K299" s="70">
        <f>IF(I299&lt;Overview!$F$16,1,'='!F299/Overview!$F$26)</f>
        <v>39.954611067027969</v>
      </c>
      <c r="L299" s="71">
        <f>IF(I299&lt;Overview!$F$17,'='!F299/Overview!$F$26,Overview!$F$33)</f>
        <v>9.1428571428571423</v>
      </c>
      <c r="M299" s="72">
        <f t="shared" si="29"/>
        <v>9.1428571428571423</v>
      </c>
      <c r="N299" s="81">
        <f>MIN(1,Overview!$F$44*E299*(F299-Overview!$F$25)^2+0.2)</f>
        <v>1</v>
      </c>
      <c r="O299" s="48">
        <f>M299*E299*Overview!$F$8</f>
        <v>9.746225350951114E-2</v>
      </c>
      <c r="P299" s="48">
        <f>E299*Overview!$F$6</f>
        <v>1.8494797113084687E-3</v>
      </c>
      <c r="Q299" s="122">
        <f>O299*(G299/F299-(1+Overview!$F$35/'='!F299)/(Overview!$F$37*Overview!$F$33))/('='!G299+Overview!$F$36)</f>
        <v>1.1950935895799946E-2</v>
      </c>
      <c r="R299" s="128">
        <f>(O299/F299-Q299)*G299*Overview!$F$29*'='!F299^3</f>
        <v>34.914394130695534</v>
      </c>
      <c r="S299" s="57">
        <f t="shared" si="24"/>
        <v>1.1723783540471523E-17</v>
      </c>
      <c r="T299" s="58">
        <f t="shared" si="25"/>
        <v>3.6767114661482611E-3</v>
      </c>
      <c r="U299" s="58">
        <f>IF(I299&lt;Overview!$F$18,(1-Overview!$F$9)*'='!R299-'='!I299*'='!P299,0)</f>
        <v>0</v>
      </c>
      <c r="V299" s="54">
        <f>IF(I299&gt;=Overview!$F$18,(1-Overview!$F$9)*'='!R299-Overview!$F$18*'='!P299,0)</f>
        <v>2.6471635230625314</v>
      </c>
      <c r="W299" s="2"/>
      <c r="X299" s="60">
        <f>F299^3*(1+G299*Overview!$F$38)</f>
        <v>0.9662183428657164</v>
      </c>
      <c r="Y299" s="61">
        <f>F299^3*Overview!$F$42*(1+Overview!$F$38*G299)+J299*Overview!$F$39/Overview!$F$40</f>
        <v>8.80524813398324E-2</v>
      </c>
      <c r="AD299" s="2"/>
    </row>
    <row r="300" spans="1:30">
      <c r="A300" s="34">
        <v>297</v>
      </c>
      <c r="B300">
        <v>0.77</v>
      </c>
      <c r="C300" s="85">
        <v>18.739999999999998</v>
      </c>
      <c r="D300" s="125">
        <f>B300/(B300+Overview!$F$22)</f>
        <v>0.52380952380952384</v>
      </c>
      <c r="E300" s="118">
        <f>EXP(Overview!$F$21/Overview!$F$5-Overview!$F$21/('='!C300+273.15))</f>
        <v>0.94169028070695959</v>
      </c>
      <c r="F300" s="77">
        <f t="shared" si="26"/>
        <v>0.92662822711449422</v>
      </c>
      <c r="G300" s="115">
        <f t="shared" si="27"/>
        <v>0.52380952380952372</v>
      </c>
      <c r="H300" s="112">
        <f>F300/Overview!$F$19</f>
        <v>1.3681208136933327</v>
      </c>
      <c r="I300" s="149">
        <f t="shared" si="28"/>
        <v>178.24101031296112</v>
      </c>
      <c r="J300" s="80">
        <f>IF((A300-Overview!$F$43)/365=ROUND((A300-Overview!$F$43)/365,0),J299*0.05,J299+V299)</f>
        <v>27.795982144604675</v>
      </c>
      <c r="K300" s="70">
        <f>IF(I300&lt;Overview!$F$16,1,'='!F300/Overview!$F$26)</f>
        <v>40.113776065562519</v>
      </c>
      <c r="L300" s="71">
        <f>IF(I300&lt;Overview!$F$17,'='!F300/Overview!$F$26,Overview!$F$33)</f>
        <v>9.1428571428571423</v>
      </c>
      <c r="M300" s="72">
        <f t="shared" si="29"/>
        <v>9.1428571428571423</v>
      </c>
      <c r="N300" s="81">
        <f>MIN(1,Overview!$F$44*E300*(F300-Overview!$F$25)^2+0.2)</f>
        <v>1</v>
      </c>
      <c r="O300" s="48">
        <f>M300*E300*Overview!$F$8</f>
        <v>9.746225350951114E-2</v>
      </c>
      <c r="P300" s="48">
        <f>E300*Overview!$F$6</f>
        <v>1.8494797113084687E-3</v>
      </c>
      <c r="Q300" s="122">
        <f>O300*(G300/F300-(1+Overview!$F$35/'='!F300)/(Overview!$F$37*Overview!$F$33))/('='!G300+Overview!$F$36)</f>
        <v>1.1885618096762777E-2</v>
      </c>
      <c r="R300" s="128">
        <f>(O300/F300-Q300)*G300*Overview!$F$29*'='!F300^3</f>
        <v>35.199874417865466</v>
      </c>
      <c r="S300" s="57">
        <f t="shared" si="24"/>
        <v>1.1677265456833902E-17</v>
      </c>
      <c r="T300" s="58">
        <f t="shared" si="25"/>
        <v>3.6711830750544138E-3</v>
      </c>
      <c r="U300" s="58">
        <f>IF(I300&lt;Overview!$F$18,(1-Overview!$F$9)*'='!R300-'='!I300*'='!P300,0)</f>
        <v>0</v>
      </c>
      <c r="V300" s="54">
        <f>IF(I300&gt;=Overview!$F$18,(1-Overview!$F$9)*'='!R300-Overview!$F$18*'='!P300,0)</f>
        <v>2.6714864435294099</v>
      </c>
      <c r="W300" s="2"/>
      <c r="X300" s="60">
        <f>F300^3*(1+G300*Overview!$F$38)</f>
        <v>0.97781161742789469</v>
      </c>
      <c r="Y300" s="61">
        <f>F300^3*Overview!$F$42*(1+Overview!$F$38*G300)+J300*Overview!$F$39/Overview!$F$40</f>
        <v>8.9210907338066955E-2</v>
      </c>
      <c r="AD300" s="2"/>
    </row>
    <row r="301" spans="1:30">
      <c r="A301" s="34">
        <v>298</v>
      </c>
      <c r="B301">
        <v>0.77</v>
      </c>
      <c r="C301" s="85">
        <v>18.739999999999998</v>
      </c>
      <c r="D301" s="125">
        <f>B301/(B301+Overview!$F$22)</f>
        <v>0.52380952380952384</v>
      </c>
      <c r="E301" s="118">
        <f>EXP(Overview!$F$21/Overview!$F$5-Overview!$F$21/('='!C301+273.15))</f>
        <v>0.94169028070695959</v>
      </c>
      <c r="F301" s="77">
        <f t="shared" si="26"/>
        <v>0.93029941018954865</v>
      </c>
      <c r="G301" s="115">
        <f t="shared" si="27"/>
        <v>0.52380952380952372</v>
      </c>
      <c r="H301" s="112">
        <f>F301/Overview!$F$19</f>
        <v>1.3735411341939299</v>
      </c>
      <c r="I301" s="149">
        <f t="shared" si="28"/>
        <v>178.24101031296112</v>
      </c>
      <c r="J301" s="80">
        <f>IF((A301-Overview!$F$43)/365=ROUND((A301-Overview!$F$43)/365,0),J300*0.05,J300+V300)</f>
        <v>30.467468588134086</v>
      </c>
      <c r="K301" s="70">
        <f>IF(I301&lt;Overview!$F$16,1,'='!F301/Overview!$F$26)</f>
        <v>40.272701739807303</v>
      </c>
      <c r="L301" s="71">
        <f>IF(I301&lt;Overview!$F$17,'='!F301/Overview!$F$26,Overview!$F$33)</f>
        <v>9.1428571428571423</v>
      </c>
      <c r="M301" s="72">
        <f t="shared" si="29"/>
        <v>9.1428571428571423</v>
      </c>
      <c r="N301" s="81">
        <f>MIN(1,Overview!$F$44*E301*(F301-Overview!$F$25)^2+0.2)</f>
        <v>1</v>
      </c>
      <c r="O301" s="48">
        <f>M301*E301*Overview!$F$8</f>
        <v>9.746225350951114E-2</v>
      </c>
      <c r="P301" s="48">
        <f>E301*Overview!$F$6</f>
        <v>1.8494797113084687E-3</v>
      </c>
      <c r="Q301" s="122">
        <f>O301*(G301/F301-(1+Overview!$F$35/'='!F301)/(Overview!$F$37*Overview!$F$33))/('='!G301+Overview!$F$36)</f>
        <v>1.1820913642741496E-2</v>
      </c>
      <c r="R301" s="128">
        <f>(O301/F301-Q301)*G301*Overview!$F$29*'='!F301^3</f>
        <v>35.486138245966139</v>
      </c>
      <c r="S301" s="57">
        <f t="shared" si="24"/>
        <v>1.163118418575225E-17</v>
      </c>
      <c r="T301" s="58">
        <f t="shared" si="25"/>
        <v>3.6656629965813345E-3</v>
      </c>
      <c r="U301" s="58">
        <f>IF(I301&lt;Overview!$F$18,(1-Overview!$F$9)*'='!R301-'='!I301*'='!P301,0)</f>
        <v>0</v>
      </c>
      <c r="V301" s="54">
        <f>IF(I301&gt;=Overview!$F$18,(1-Overview!$F$9)*'='!R301-Overview!$F$18*'='!P301,0)</f>
        <v>2.6958761216835869</v>
      </c>
      <c r="W301" s="2"/>
      <c r="X301" s="60">
        <f>F301^3*(1+G301*Overview!$F$38)</f>
        <v>0.98947961816097796</v>
      </c>
      <c r="Y301" s="61">
        <f>F301^3*Overview!$F$42*(1+Overview!$F$38*G301)+J301*Overview!$F$39/Overview!$F$40</f>
        <v>9.0377115633136024E-2</v>
      </c>
      <c r="AD301" s="2"/>
    </row>
    <row r="302" spans="1:30">
      <c r="A302" s="34">
        <v>299</v>
      </c>
      <c r="B302">
        <v>0.77</v>
      </c>
      <c r="C302" s="85">
        <v>18.739999999999998</v>
      </c>
      <c r="D302" s="125">
        <f>B302/(B302+Overview!$F$22)</f>
        <v>0.52380952380952384</v>
      </c>
      <c r="E302" s="118">
        <f>EXP(Overview!$F$21/Overview!$F$5-Overview!$F$21/('='!C302+273.15))</f>
        <v>0.94169028070695959</v>
      </c>
      <c r="F302" s="77">
        <f t="shared" si="26"/>
        <v>0.93396507318612998</v>
      </c>
      <c r="G302" s="115">
        <f t="shared" si="27"/>
        <v>0.52380952380952372</v>
      </c>
      <c r="H302" s="112">
        <f>F302/Overview!$F$19</f>
        <v>1.378953304571283</v>
      </c>
      <c r="I302" s="149">
        <f t="shared" si="28"/>
        <v>178.24101031296112</v>
      </c>
      <c r="J302" s="80">
        <f>IF((A302-Overview!$F$43)/365=ROUND((A302-Overview!$F$43)/365,0),J301*0.05,J301+V301)</f>
        <v>33.163344709817672</v>
      </c>
      <c r="K302" s="70">
        <f>IF(I302&lt;Overview!$F$16,1,'='!F302/Overview!$F$26)</f>
        <v>40.431388449616016</v>
      </c>
      <c r="L302" s="71">
        <f>IF(I302&lt;Overview!$F$17,'='!F302/Overview!$F$26,Overview!$F$33)</f>
        <v>9.1428571428571423</v>
      </c>
      <c r="M302" s="72">
        <f t="shared" si="29"/>
        <v>9.1428571428571423</v>
      </c>
      <c r="N302" s="81">
        <f>MIN(1,Overview!$F$44*E302*(F302-Overview!$F$25)^2+0.2)</f>
        <v>1</v>
      </c>
      <c r="O302" s="48">
        <f>M302*E302*Overview!$F$8</f>
        <v>9.746225350951114E-2</v>
      </c>
      <c r="P302" s="48">
        <f>E302*Overview!$F$6</f>
        <v>1.8494797113084687E-3</v>
      </c>
      <c r="Q302" s="122">
        <f>O302*(G302/F302-(1+Overview!$F$35/'='!F302)/(Overview!$F$37*Overview!$F$33))/('='!G302+Overview!$F$36)</f>
        <v>1.175681400722102E-2</v>
      </c>
      <c r="R302" s="128">
        <f>(O302/F302-Q302)*G302*Overview!$F$29*'='!F302^3</f>
        <v>35.773181426020365</v>
      </c>
      <c r="S302" s="57">
        <f t="shared" si="24"/>
        <v>1.1585533654806071E-17</v>
      </c>
      <c r="T302" s="58">
        <f t="shared" si="25"/>
        <v>3.6601512182299657E-3</v>
      </c>
      <c r="U302" s="58">
        <f>IF(I302&lt;Overview!$F$18,(1-Overview!$F$9)*'='!R302-'='!I302*'='!P302,0)</f>
        <v>0</v>
      </c>
      <c r="V302" s="54">
        <f>IF(I302&gt;=Overview!$F$18,(1-Overview!$F$9)*'='!R302-Overview!$F$18*'='!P302,0)</f>
        <v>2.720332200624207</v>
      </c>
      <c r="W302" s="2"/>
      <c r="X302" s="60">
        <f>F302^3*(1+G302*Overview!$F$38)</f>
        <v>1.0012223197935128</v>
      </c>
      <c r="Y302" s="61">
        <f>F302^3*Overview!$F$42*(1+Overview!$F$38*G302)+J302*Overview!$F$39/Overview!$F$40</f>
        <v>9.155110685153367E-2</v>
      </c>
      <c r="AD302" s="2"/>
    </row>
    <row r="303" spans="1:30">
      <c r="A303" s="34">
        <v>300</v>
      </c>
      <c r="B303">
        <v>0.77</v>
      </c>
      <c r="C303" s="85">
        <v>18.739999999999998</v>
      </c>
      <c r="D303" s="125">
        <f>B303/(B303+Overview!$F$22)</f>
        <v>0.52380952380952384</v>
      </c>
      <c r="E303" s="118">
        <f>EXP(Overview!$F$21/Overview!$F$5-Overview!$F$21/('='!C303+273.15))</f>
        <v>0.94169028070695959</v>
      </c>
      <c r="F303" s="77">
        <f t="shared" si="26"/>
        <v>0.93762522440435991</v>
      </c>
      <c r="G303" s="115">
        <f t="shared" si="27"/>
        <v>0.52380952380952372</v>
      </c>
      <c r="H303" s="112">
        <f>F303/Overview!$F$19</f>
        <v>1.3843573370801121</v>
      </c>
      <c r="I303" s="149">
        <f t="shared" si="28"/>
        <v>178.24101031296112</v>
      </c>
      <c r="J303" s="80">
        <f>IF((A303-Overview!$F$43)/365=ROUND((A303-Overview!$F$43)/365,0),J302*0.05,J302+V302)</f>
        <v>35.883676910441878</v>
      </c>
      <c r="K303" s="70">
        <f>IF(I303&lt;Overview!$F$16,1,'='!F303/Overview!$F$26)</f>
        <v>40.5898365543013</v>
      </c>
      <c r="L303" s="71">
        <f>IF(I303&lt;Overview!$F$17,'='!F303/Overview!$F$26,Overview!$F$33)</f>
        <v>9.1428571428571423</v>
      </c>
      <c r="M303" s="72">
        <f t="shared" si="29"/>
        <v>9.1428571428571423</v>
      </c>
      <c r="N303" s="81">
        <f>MIN(1,Overview!$F$44*E303*(F303-Overview!$F$25)^2+0.2)</f>
        <v>1</v>
      </c>
      <c r="O303" s="48">
        <f>M303*E303*Overview!$F$8</f>
        <v>9.746225350951114E-2</v>
      </c>
      <c r="P303" s="48">
        <f>E303*Overview!$F$6</f>
        <v>1.8494797113084687E-3</v>
      </c>
      <c r="Q303" s="122">
        <f>O303*(G303/F303-(1+Overview!$F$35/'='!F303)/(Overview!$F$37*Overview!$F$33))/('='!G303+Overview!$F$36)</f>
        <v>1.1693310820989431E-2</v>
      </c>
      <c r="R303" s="128">
        <f>(O303/F303-Q303)*G303*Overview!$F$29*'='!F303^3</f>
        <v>36.060999781543273</v>
      </c>
      <c r="S303" s="57">
        <f t="shared" si="24"/>
        <v>1.1540307903603163E-17</v>
      </c>
      <c r="T303" s="58">
        <f t="shared" si="25"/>
        <v>3.6546477275200486E-3</v>
      </c>
      <c r="U303" s="58">
        <f>IF(I303&lt;Overview!$F$18,(1-Overview!$F$9)*'='!R303-'='!I303*'='!P303,0)</f>
        <v>0</v>
      </c>
      <c r="V303" s="54">
        <f>IF(I303&gt;=Overview!$F$18,(1-Overview!$F$9)*'='!R303-Overview!$F$18*'='!P303,0)</f>
        <v>2.7448543245147587</v>
      </c>
      <c r="W303" s="2"/>
      <c r="X303" s="60">
        <f>F303^3*(1+G303*Overview!$F$38)</f>
        <v>1.013039695190753</v>
      </c>
      <c r="Y303" s="61">
        <f>F303^3*Overview!$F$42*(1+Overview!$F$38*G303)+J303*Overview!$F$39/Overview!$F$40</f>
        <v>9.2732881436548786E-2</v>
      </c>
      <c r="AD303" s="2"/>
    </row>
    <row r="304" spans="1:30">
      <c r="A304" s="34">
        <v>301</v>
      </c>
      <c r="B304">
        <v>0.77</v>
      </c>
      <c r="C304" s="85">
        <v>18.739999999999998</v>
      </c>
      <c r="D304" s="125">
        <f>B304/(B304+Overview!$F$22)</f>
        <v>0.52380952380952384</v>
      </c>
      <c r="E304" s="118">
        <f>EXP(Overview!$F$21/Overview!$F$5-Overview!$F$21/('='!C304+273.15))</f>
        <v>0.94169028070695959</v>
      </c>
      <c r="F304" s="77">
        <f t="shared" si="26"/>
        <v>0.94127987213187991</v>
      </c>
      <c r="G304" s="115">
        <f t="shared" si="27"/>
        <v>0.52380952380952372</v>
      </c>
      <c r="H304" s="112">
        <f>F304/Overview!$F$19</f>
        <v>1.3897532439567104</v>
      </c>
      <c r="I304" s="149">
        <f t="shared" si="28"/>
        <v>178.24101031296112</v>
      </c>
      <c r="J304" s="80">
        <f>IF((A304-Overview!$F$43)/365=ROUND((A304-Overview!$F$43)/365,0),J303*0.05,J303+V303)</f>
        <v>38.62853123495664</v>
      </c>
      <c r="K304" s="70">
        <f>IF(I304&lt;Overview!$F$16,1,'='!F304/Overview!$F$26)</f>
        <v>40.748046412635496</v>
      </c>
      <c r="L304" s="71">
        <f>IF(I304&lt;Overview!$F$17,'='!F304/Overview!$F$26,Overview!$F$33)</f>
        <v>9.1428571428571423</v>
      </c>
      <c r="M304" s="72">
        <f t="shared" si="29"/>
        <v>9.1428571428571423</v>
      </c>
      <c r="N304" s="81">
        <f>MIN(1,Overview!$F$44*E304*(F304-Overview!$F$25)^2+0.2)</f>
        <v>1</v>
      </c>
      <c r="O304" s="48">
        <f>M304*E304*Overview!$F$8</f>
        <v>9.746225350951114E-2</v>
      </c>
      <c r="P304" s="48">
        <f>E304*Overview!$F$6</f>
        <v>1.8494797113084687E-3</v>
      </c>
      <c r="Q304" s="122">
        <f>O304*(G304/F304-(1+Overview!$F$35/'='!F304)/(Overview!$F$37*Overview!$F$33))/('='!G304+Overview!$F$36)</f>
        <v>1.1630395868527019E-2</v>
      </c>
      <c r="R304" s="128">
        <f>(O304/F304-Q304)*G304*Overview!$F$29*'='!F304^3</f>
        <v>36.349589148517751</v>
      </c>
      <c r="S304" s="57">
        <f t="shared" si="24"/>
        <v>1.1495501081207968E-17</v>
      </c>
      <c r="T304" s="58">
        <f t="shared" si="25"/>
        <v>3.6491525119900854E-3</v>
      </c>
      <c r="U304" s="58">
        <f>IF(I304&lt;Overview!$F$18,(1-Overview!$F$9)*'='!R304-'='!I304*'='!P304,0)</f>
        <v>0</v>
      </c>
      <c r="V304" s="54">
        <f>IF(I304&gt;=Overview!$F$18,(1-Overview!$F$9)*'='!R304-Overview!$F$18*'='!P304,0)</f>
        <v>2.7694421385809846</v>
      </c>
      <c r="W304" s="2"/>
      <c r="X304" s="60">
        <f>F304^3*(1+G304*Overview!$F$38)</f>
        <v>1.0249317153705613</v>
      </c>
      <c r="Y304" s="61">
        <f>F304^3*Overview!$F$42*(1+Overview!$F$38*G304)+J304*Overview!$F$39/Overview!$F$40</f>
        <v>9.3922439649742256E-2</v>
      </c>
      <c r="AD304" s="2"/>
    </row>
    <row r="305" spans="1:30">
      <c r="A305" s="34">
        <v>302</v>
      </c>
      <c r="B305">
        <v>0.77</v>
      </c>
      <c r="C305" s="85">
        <v>18.739999999999998</v>
      </c>
      <c r="D305" s="125">
        <f>B305/(B305+Overview!$F$22)</f>
        <v>0.52380952380952384</v>
      </c>
      <c r="E305" s="118">
        <f>EXP(Overview!$F$21/Overview!$F$5-Overview!$F$21/('='!C305+273.15))</f>
        <v>0.94169028070695959</v>
      </c>
      <c r="F305" s="77">
        <f t="shared" si="26"/>
        <v>0.94492902464386996</v>
      </c>
      <c r="G305" s="115">
        <f t="shared" si="27"/>
        <v>0.52380952380952372</v>
      </c>
      <c r="H305" s="112">
        <f>F305/Overview!$F$19</f>
        <v>1.3951410374189723</v>
      </c>
      <c r="I305" s="149">
        <f t="shared" si="28"/>
        <v>178.24101031296112</v>
      </c>
      <c r="J305" s="80">
        <f>IF((A305-Overview!$F$43)/365=ROUND((A305-Overview!$F$43)/365,0),J304*0.05,J304+V304)</f>
        <v>41.397973373537624</v>
      </c>
      <c r="K305" s="70">
        <f>IF(I305&lt;Overview!$F$16,1,'='!F305/Overview!$F$26)</f>
        <v>40.906018382851514</v>
      </c>
      <c r="L305" s="71">
        <f>IF(I305&lt;Overview!$F$17,'='!F305/Overview!$F$26,Overview!$F$33)</f>
        <v>9.1428571428571423</v>
      </c>
      <c r="M305" s="72">
        <f t="shared" si="29"/>
        <v>9.1428571428571423</v>
      </c>
      <c r="N305" s="81">
        <f>MIN(1,Overview!$F$44*E305*(F305-Overview!$F$25)^2+0.2)</f>
        <v>1</v>
      </c>
      <c r="O305" s="48">
        <f>M305*E305*Overview!$F$8</f>
        <v>9.746225350951114E-2</v>
      </c>
      <c r="P305" s="48">
        <f>E305*Overview!$F$6</f>
        <v>1.8494797113084687E-3</v>
      </c>
      <c r="Q305" s="122">
        <f>O305*(G305/F305-(1+Overview!$F$35/'='!F305)/(Overview!$F$37*Overview!$F$33))/('='!G305+Overview!$F$36)</f>
        <v>1.1568061084494355E-2</v>
      </c>
      <c r="R305" s="128">
        <f>(O305/F305-Q305)*G305*Overview!$F$29*'='!F305^3</f>
        <v>36.638945375369929</v>
      </c>
      <c r="S305" s="57">
        <f t="shared" si="24"/>
        <v>1.1451107443640444E-17</v>
      </c>
      <c r="T305" s="58">
        <f t="shared" si="25"/>
        <v>3.6436655591973199E-3</v>
      </c>
      <c r="U305" s="58">
        <f>IF(I305&lt;Overview!$F$18,(1-Overview!$F$9)*'='!R305-'='!I305*'='!P305,0)</f>
        <v>0</v>
      </c>
      <c r="V305" s="54">
        <f>IF(I305&gt;=Overview!$F$18,(1-Overview!$F$9)*'='!R305-Overview!$F$18*'='!P305,0)</f>
        <v>2.7940952891087898</v>
      </c>
      <c r="W305" s="2"/>
      <c r="X305" s="60">
        <f>F305^3*(1+G305*Overview!$F$38)</f>
        <v>1.0368983495192106</v>
      </c>
      <c r="Y305" s="61">
        <f>F305^3*Overview!$F$42*(1+Overview!$F$38*G305)+J305*Overview!$F$39/Overview!$F$40</f>
        <v>9.5119781572415407E-2</v>
      </c>
      <c r="AD305" s="2"/>
    </row>
    <row r="306" spans="1:30">
      <c r="A306" s="34">
        <v>303</v>
      </c>
      <c r="B306">
        <v>0.77</v>
      </c>
      <c r="C306" s="85">
        <v>18.739999999999998</v>
      </c>
      <c r="D306" s="125">
        <f>B306/(B306+Overview!$F$22)</f>
        <v>0.52380952380952384</v>
      </c>
      <c r="E306" s="118">
        <f>EXP(Overview!$F$21/Overview!$F$5-Overview!$F$21/('='!C306+273.15))</f>
        <v>0.94169028070695959</v>
      </c>
      <c r="F306" s="77">
        <f t="shared" si="26"/>
        <v>0.94857269020306734</v>
      </c>
      <c r="G306" s="115">
        <f t="shared" si="27"/>
        <v>0.52380952380952372</v>
      </c>
      <c r="H306" s="112">
        <f>F306/Overview!$F$19</f>
        <v>1.4005207296664215</v>
      </c>
      <c r="I306" s="149">
        <f t="shared" si="28"/>
        <v>178.24101031296112</v>
      </c>
      <c r="J306" s="80">
        <f>IF((A306-Overview!$F$43)/365=ROUND((A306-Overview!$F$43)/365,0),J305*0.05,J305+V305)</f>
        <v>44.192068662646413</v>
      </c>
      <c r="K306" s="70">
        <f>IF(I306&lt;Overview!$F$16,1,'='!F306/Overview!$F$26)</f>
        <v>41.063752822643607</v>
      </c>
      <c r="L306" s="71">
        <f>IF(I306&lt;Overview!$F$17,'='!F306/Overview!$F$26,Overview!$F$33)</f>
        <v>9.1428571428571423</v>
      </c>
      <c r="M306" s="72">
        <f t="shared" si="29"/>
        <v>9.1428571428571423</v>
      </c>
      <c r="N306" s="81">
        <f>MIN(1,Overview!$F$44*E306*(F306-Overview!$F$25)^2+0.2)</f>
        <v>1</v>
      </c>
      <c r="O306" s="48">
        <f>M306*E306*Overview!$F$8</f>
        <v>9.746225350951114E-2</v>
      </c>
      <c r="P306" s="48">
        <f>E306*Overview!$F$6</f>
        <v>1.8494797113084687E-3</v>
      </c>
      <c r="Q306" s="122">
        <f>O306*(G306/F306-(1+Overview!$F$35/'='!F306)/(Overview!$F$37*Overview!$F$33))/('='!G306+Overview!$F$36)</f>
        <v>1.150629855031622E-2</v>
      </c>
      <c r="R306" s="128">
        <f>(O306/F306-Q306)*G306*Overview!$F$29*'='!F306^3</f>
        <v>36.929064322944569</v>
      </c>
      <c r="S306" s="57">
        <f t="shared" si="24"/>
        <v>1.1407121351443198E-17</v>
      </c>
      <c r="T306" s="58">
        <f t="shared" si="25"/>
        <v>3.6381868567177036E-3</v>
      </c>
      <c r="U306" s="58">
        <f>IF(I306&lt;Overview!$F$18,(1-Overview!$F$9)*'='!R306-'='!I306*'='!P306,0)</f>
        <v>0</v>
      </c>
      <c r="V306" s="54">
        <f>IF(I306&gt;=Overview!$F$18,(1-Overview!$F$9)*'='!R306-Overview!$F$18*'='!P306,0)</f>
        <v>2.8188134234421494</v>
      </c>
      <c r="W306" s="2"/>
      <c r="X306" s="60">
        <f>F306^3*(1+G306*Overview!$F$38)</f>
        <v>1.048939565007093</v>
      </c>
      <c r="Y306" s="61">
        <f>F306^3*Overview!$F$42*(1+Overview!$F$38*G306)+J306*Overview!$F$39/Overview!$F$40</f>
        <v>9.6324907107069729E-2</v>
      </c>
      <c r="AD306" s="2"/>
    </row>
    <row r="307" spans="1:30">
      <c r="A307" s="34">
        <v>304</v>
      </c>
      <c r="B307">
        <v>0.77</v>
      </c>
      <c r="C307" s="85">
        <v>18.739999999999998</v>
      </c>
      <c r="D307" s="125">
        <f>B307/(B307+Overview!$F$22)</f>
        <v>0.52380952380952384</v>
      </c>
      <c r="E307" s="118">
        <f>EXP(Overview!$F$21/Overview!$F$5-Overview!$F$21/('='!C307+273.15))</f>
        <v>0.94169028070695959</v>
      </c>
      <c r="F307" s="77">
        <f t="shared" si="26"/>
        <v>0.95221087705978502</v>
      </c>
      <c r="G307" s="115">
        <f t="shared" si="27"/>
        <v>0.52380952380952372</v>
      </c>
      <c r="H307" s="112">
        <f>F307/Overview!$F$19</f>
        <v>1.4058923328802377</v>
      </c>
      <c r="I307" s="149">
        <f t="shared" si="28"/>
        <v>178.24101031296112</v>
      </c>
      <c r="J307" s="80">
        <f>IF((A307-Overview!$F$43)/365=ROUND((A307-Overview!$F$43)/365,0),J306*0.05,J306+V306)</f>
        <v>47.010882086088564</v>
      </c>
      <c r="K307" s="70">
        <f>IF(I307&lt;Overview!$F$16,1,'='!F307/Overview!$F$26)</f>
        <v>41.221250089168187</v>
      </c>
      <c r="L307" s="71">
        <f>IF(I307&lt;Overview!$F$17,'='!F307/Overview!$F$26,Overview!$F$33)</f>
        <v>9.1428571428571423</v>
      </c>
      <c r="M307" s="72">
        <f t="shared" si="29"/>
        <v>9.1428571428571423</v>
      </c>
      <c r="N307" s="81">
        <f>MIN(1,Overview!$F$44*E307*(F307-Overview!$F$25)^2+0.2)</f>
        <v>1</v>
      </c>
      <c r="O307" s="48">
        <f>M307*E307*Overview!$F$8</f>
        <v>9.746225350951114E-2</v>
      </c>
      <c r="P307" s="48">
        <f>E307*Overview!$F$6</f>
        <v>1.8494797113084687E-3</v>
      </c>
      <c r="Q307" s="122">
        <f>O307*(G307/F307-(1+Overview!$F$35/'='!F307)/(Overview!$F$37*Overview!$F$33))/('='!G307+Overview!$F$36)</f>
        <v>1.1445100490858345E-2</v>
      </c>
      <c r="R307" s="128">
        <f>(O307/F307-Q307)*G307*Overview!$F$29*'='!F307^3</f>
        <v>37.219941864480582</v>
      </c>
      <c r="S307" s="57">
        <f t="shared" si="24"/>
        <v>1.1363537267314742E-17</v>
      </c>
      <c r="T307" s="58">
        <f t="shared" si="25"/>
        <v>3.6327163921458668E-3</v>
      </c>
      <c r="U307" s="58">
        <f>IF(I307&lt;Overview!$F$18,(1-Overview!$F$9)*'='!R307-'='!I307*'='!P307,0)</f>
        <v>0</v>
      </c>
      <c r="V307" s="54">
        <f>IF(I307&gt;=Overview!$F$18,(1-Overview!$F$9)*'='!R307-Overview!$F$18*'='!P307,0)</f>
        <v>2.8435961899810178</v>
      </c>
      <c r="W307" s="2"/>
      <c r="X307" s="60">
        <f>F307^3*(1+G307*Overview!$F$38)</f>
        <v>1.0610553274043304</v>
      </c>
      <c r="Y307" s="61">
        <f>F307^3*Overview!$F$42*(1+Overview!$F$38*G307)+J307*Overview!$F$39/Overview!$F$40</f>
        <v>9.7537815978857939E-2</v>
      </c>
      <c r="AD307" s="2"/>
    </row>
    <row r="308" spans="1:30">
      <c r="A308" s="34">
        <v>305</v>
      </c>
      <c r="B308">
        <v>0.77</v>
      </c>
      <c r="C308" s="85">
        <v>18.739999999999998</v>
      </c>
      <c r="D308" s="125">
        <f>B308/(B308+Overview!$F$22)</f>
        <v>0.52380952380952384</v>
      </c>
      <c r="E308" s="118">
        <f>EXP(Overview!$F$21/Overview!$F$5-Overview!$F$21/('='!C308+273.15))</f>
        <v>0.94169028070695959</v>
      </c>
      <c r="F308" s="77">
        <f t="shared" si="26"/>
        <v>0.95584359345193093</v>
      </c>
      <c r="G308" s="115">
        <f t="shared" si="27"/>
        <v>0.52380952380952372</v>
      </c>
      <c r="H308" s="112">
        <f>F308/Overview!$F$19</f>
        <v>1.4112558592232849</v>
      </c>
      <c r="I308" s="149">
        <f t="shared" si="28"/>
        <v>178.24101031296112</v>
      </c>
      <c r="J308" s="80">
        <f>IF((A308-Overview!$F$43)/365=ROUND((A308-Overview!$F$43)/365,0),J307*0.05,J307+V307)</f>
        <v>49.854478276069585</v>
      </c>
      <c r="K308" s="70">
        <f>IF(I308&lt;Overview!$F$16,1,'='!F308/Overview!$F$26)</f>
        <v>41.378510539044633</v>
      </c>
      <c r="L308" s="71">
        <f>IF(I308&lt;Overview!$F$17,'='!F308/Overview!$F$26,Overview!$F$33)</f>
        <v>9.1428571428571423</v>
      </c>
      <c r="M308" s="72">
        <f t="shared" si="29"/>
        <v>9.1428571428571423</v>
      </c>
      <c r="N308" s="81">
        <f>MIN(1,Overview!$F$44*E308*(F308-Overview!$F$25)^2+0.2)</f>
        <v>1</v>
      </c>
      <c r="O308" s="48">
        <f>M308*E308*Overview!$F$8</f>
        <v>9.746225350951114E-2</v>
      </c>
      <c r="P308" s="48">
        <f>E308*Overview!$F$6</f>
        <v>1.8494797113084687E-3</v>
      </c>
      <c r="Q308" s="122">
        <f>O308*(G308/F308-(1+Overview!$F$35/'='!F308)/(Overview!$F$37*Overview!$F$33))/('='!G308+Overview!$F$36)</f>
        <v>1.138445927119407E-2</v>
      </c>
      <c r="R308" s="128">
        <f>(O308/F308-Q308)*G308*Overview!$F$29*'='!F308^3</f>
        <v>37.511573885586415</v>
      </c>
      <c r="S308" s="57">
        <f t="shared" si="24"/>
        <v>1.1320349753806748E-17</v>
      </c>
      <c r="T308" s="58">
        <f t="shared" si="25"/>
        <v>3.6272541530950968E-3</v>
      </c>
      <c r="U308" s="58">
        <f>IF(I308&lt;Overview!$F$18,(1-Overview!$F$9)*'='!R308-'='!I308*'='!P308,0)</f>
        <v>0</v>
      </c>
      <c r="V308" s="54">
        <f>IF(I308&gt;=Overview!$F$18,(1-Overview!$F$9)*'='!R308-Overview!$F$18*'='!P308,0)</f>
        <v>2.8684432381792346</v>
      </c>
      <c r="W308" s="2"/>
      <c r="X308" s="60">
        <f>F308^3*(1+G308*Overview!$F$38)</f>
        <v>1.0732456004962925</v>
      </c>
      <c r="Y308" s="61">
        <f>F308^3*Overview!$F$42*(1+Overview!$F$38*G308)+J308*Overview!$F$39/Overview!$F$40</f>
        <v>9.8758507737026435E-2</v>
      </c>
      <c r="AD308" s="2"/>
    </row>
    <row r="309" spans="1:30">
      <c r="A309" s="34">
        <v>306</v>
      </c>
      <c r="B309">
        <v>0.77</v>
      </c>
      <c r="C309" s="85">
        <v>18.739999999999998</v>
      </c>
      <c r="D309" s="125">
        <f>B309/(B309+Overview!$F$22)</f>
        <v>0.52380952380952384</v>
      </c>
      <c r="E309" s="118">
        <f>EXP(Overview!$F$21/Overview!$F$5-Overview!$F$21/('='!C309+273.15))</f>
        <v>0.94169028070695959</v>
      </c>
      <c r="F309" s="77">
        <f t="shared" si="26"/>
        <v>0.95947084760502599</v>
      </c>
      <c r="G309" s="115">
        <f t="shared" si="27"/>
        <v>0.52380952380952372</v>
      </c>
      <c r="H309" s="112">
        <f>F309/Overview!$F$19</f>
        <v>1.4166113208401387</v>
      </c>
      <c r="I309" s="149">
        <f t="shared" si="28"/>
        <v>178.24101031296112</v>
      </c>
      <c r="J309" s="80">
        <f>IF((A309-Overview!$F$43)/365=ROUND((A309-Overview!$F$43)/365,0),J308*0.05,J308+V308)</f>
        <v>52.722921514248817</v>
      </c>
      <c r="K309" s="70">
        <f>IF(I309&lt;Overview!$F$16,1,'='!F309/Overview!$F$26)</f>
        <v>41.535534528356102</v>
      </c>
      <c r="L309" s="71">
        <f>IF(I309&lt;Overview!$F$17,'='!F309/Overview!$F$26,Overview!$F$33)</f>
        <v>9.1428571428571423</v>
      </c>
      <c r="M309" s="72">
        <f t="shared" si="29"/>
        <v>9.1428571428571423</v>
      </c>
      <c r="N309" s="81">
        <f>MIN(1,Overview!$F$44*E309*(F309-Overview!$F$25)^2+0.2)</f>
        <v>1</v>
      </c>
      <c r="O309" s="48">
        <f>M309*E309*Overview!$F$8</f>
        <v>9.746225350951114E-2</v>
      </c>
      <c r="P309" s="48">
        <f>E309*Overview!$F$6</f>
        <v>1.8494797113084687E-3</v>
      </c>
      <c r="Q309" s="122">
        <f>O309*(G309/F309-(1+Overview!$F$35/'='!F309)/(Overview!$F$37*Overview!$F$33))/('='!G309+Overview!$F$36)</f>
        <v>1.1324367393458042E-2</v>
      </c>
      <c r="R309" s="128">
        <f>(O309/F309-Q309)*G309*Overview!$F$29*'='!F309^3</f>
        <v>37.803956284215538</v>
      </c>
      <c r="S309" s="57">
        <f t="shared" si="24"/>
        <v>1.1277553471083328E-17</v>
      </c>
      <c r="T309" s="58">
        <f t="shared" si="25"/>
        <v>3.6218001271973023E-3</v>
      </c>
      <c r="U309" s="58">
        <f>IF(I309&lt;Overview!$F$18,(1-Overview!$F$9)*'='!R309-'='!I309*'='!P309,0)</f>
        <v>0</v>
      </c>
      <c r="V309" s="54">
        <f>IF(I309&gt;=Overview!$F$18,(1-Overview!$F$9)*'='!R309-Overview!$F$18*'='!P309,0)</f>
        <v>2.8933542185424361</v>
      </c>
      <c r="W309" s="2"/>
      <c r="X309" s="60">
        <f>F309^3*(1+G309*Overview!$F$38)</f>
        <v>1.0855103462990183</v>
      </c>
      <c r="Y309" s="61">
        <f>F309^3*Overview!$F$42*(1+Overview!$F$38*G309)+J309*Overview!$F$39/Overview!$F$40</f>
        <v>9.9986981756349E-2</v>
      </c>
      <c r="AD309" s="2"/>
    </row>
    <row r="310" spans="1:30">
      <c r="A310" s="34">
        <v>307</v>
      </c>
      <c r="B310">
        <v>0.77</v>
      </c>
      <c r="C310" s="85">
        <v>18.739999999999998</v>
      </c>
      <c r="D310" s="125">
        <f>B310/(B310+Overview!$F$22)</f>
        <v>0.52380952380952384</v>
      </c>
      <c r="E310" s="118">
        <f>EXP(Overview!$F$21/Overview!$F$5-Overview!$F$21/('='!C310+273.15))</f>
        <v>0.94169028070695959</v>
      </c>
      <c r="F310" s="77">
        <f t="shared" si="26"/>
        <v>0.96309264773222325</v>
      </c>
      <c r="G310" s="115">
        <f t="shared" si="27"/>
        <v>0.52380952380952372</v>
      </c>
      <c r="H310" s="112">
        <f>F310/Overview!$F$19</f>
        <v>1.4219587298571139</v>
      </c>
      <c r="I310" s="149">
        <f t="shared" si="28"/>
        <v>178.24101031296112</v>
      </c>
      <c r="J310" s="80">
        <f>IF((A310-Overview!$F$43)/365=ROUND((A310-Overview!$F$43)/365,0),J309*0.05,J309+V309)</f>
        <v>55.616275732791252</v>
      </c>
      <c r="K310" s="70">
        <f>IF(I310&lt;Overview!$F$16,1,'='!F310/Overview!$F$26)</f>
        <v>41.692322412650356</v>
      </c>
      <c r="L310" s="71">
        <f>IF(I310&lt;Overview!$F$17,'='!F310/Overview!$F$26,Overview!$F$33)</f>
        <v>9.1428571428571423</v>
      </c>
      <c r="M310" s="72">
        <f t="shared" si="29"/>
        <v>9.1428571428571423</v>
      </c>
      <c r="N310" s="81">
        <f>MIN(1,Overview!$F$44*E310*(F310-Overview!$F$25)^2+0.2)</f>
        <v>1</v>
      </c>
      <c r="O310" s="48">
        <f>M310*E310*Overview!$F$8</f>
        <v>9.746225350951114E-2</v>
      </c>
      <c r="P310" s="48">
        <f>E310*Overview!$F$6</f>
        <v>1.8494797113084687E-3</v>
      </c>
      <c r="Q310" s="122">
        <f>O310*(G310/F310-(1+Overview!$F$35/'='!F310)/(Overview!$F$37*Overview!$F$33))/('='!G310+Overview!$F$36)</f>
        <v>1.1264817493784284E-2</v>
      </c>
      <c r="R310" s="128">
        <f>(O310/F310-Q310)*G310*Overview!$F$29*'='!F310^3</f>
        <v>38.097084970641866</v>
      </c>
      <c r="S310" s="57">
        <f t="shared" si="24"/>
        <v>1.1235143174740374E-17</v>
      </c>
      <c r="T310" s="58">
        <f t="shared" si="25"/>
        <v>3.6163543021029911E-3</v>
      </c>
      <c r="U310" s="58">
        <f>IF(I310&lt;Overview!$F$18,(1-Overview!$F$9)*'='!R310-'='!I310*'='!P310,0)</f>
        <v>0</v>
      </c>
      <c r="V310" s="54">
        <f>IF(I310&gt;=Overview!$F$18,(1-Overview!$F$9)*'='!R310-Overview!$F$18*'='!P310,0)</f>
        <v>2.918328782625959</v>
      </c>
      <c r="W310" s="2"/>
      <c r="X310" s="60">
        <f>F310^3*(1+G310*Overview!$F$38)</f>
        <v>1.097849525074545</v>
      </c>
      <c r="Y310" s="61">
        <f>F310^3*Overview!$F$42*(1+Overview!$F$38*G310)+J310*Overview!$F$39/Overview!$F$40</f>
        <v>0.10122323723855216</v>
      </c>
      <c r="AD310" s="2"/>
    </row>
    <row r="311" spans="1:30">
      <c r="A311" s="34">
        <v>308</v>
      </c>
      <c r="B311">
        <v>0.77</v>
      </c>
      <c r="C311" s="85">
        <v>18.739999999999998</v>
      </c>
      <c r="D311" s="125">
        <f>B311/(B311+Overview!$F$22)</f>
        <v>0.52380952380952384</v>
      </c>
      <c r="E311" s="118">
        <f>EXP(Overview!$F$21/Overview!$F$5-Overview!$F$21/('='!C311+273.15))</f>
        <v>0.94169028070695959</v>
      </c>
      <c r="F311" s="77">
        <f t="shared" si="26"/>
        <v>0.96670900203432619</v>
      </c>
      <c r="G311" s="115">
        <f t="shared" si="27"/>
        <v>0.52380952380952372</v>
      </c>
      <c r="H311" s="112">
        <f>F311/Overview!$F$19</f>
        <v>1.4272980983822916</v>
      </c>
      <c r="I311" s="149">
        <f t="shared" si="28"/>
        <v>178.24101031296112</v>
      </c>
      <c r="J311" s="80">
        <f>IF((A311-Overview!$F$43)/365=ROUND((A311-Overview!$F$43)/365,0),J310*0.05,J310+V310)</f>
        <v>58.534604515417207</v>
      </c>
      <c r="K311" s="70">
        <f>IF(I311&lt;Overview!$F$16,1,'='!F311/Overview!$F$26)</f>
        <v>41.848874546940529</v>
      </c>
      <c r="L311" s="71">
        <f>IF(I311&lt;Overview!$F$17,'='!F311/Overview!$F$26,Overview!$F$33)</f>
        <v>9.1428571428571423</v>
      </c>
      <c r="M311" s="72">
        <f t="shared" si="29"/>
        <v>9.1428571428571423</v>
      </c>
      <c r="N311" s="81">
        <f>MIN(1,Overview!$F$44*E311*(F311-Overview!$F$25)^2+0.2)</f>
        <v>1</v>
      </c>
      <c r="O311" s="48">
        <f>M311*E311*Overview!$F$8</f>
        <v>9.746225350951114E-2</v>
      </c>
      <c r="P311" s="48">
        <f>E311*Overview!$F$6</f>
        <v>1.8494797113084687E-3</v>
      </c>
      <c r="Q311" s="122">
        <f>O311*(G311/F311-(1+Overview!$F$35/'='!F311)/(Overview!$F$37*Overview!$F$33))/('='!G311+Overview!$F$36)</f>
        <v>1.1205802339325966E-2</v>
      </c>
      <c r="R311" s="128">
        <f>(O311/F311-Q311)*G311*Overview!$F$29*'='!F311^3</f>
        <v>38.39095586743521</v>
      </c>
      <c r="S311" s="57">
        <f t="shared" si="24"/>
        <v>1.1193113713683103E-17</v>
      </c>
      <c r="T311" s="58">
        <f t="shared" si="25"/>
        <v>3.6109166654812405E-3</v>
      </c>
      <c r="U311" s="58">
        <f>IF(I311&lt;Overview!$F$18,(1-Overview!$F$9)*'='!R311-'='!I311*'='!P311,0)</f>
        <v>0</v>
      </c>
      <c r="V311" s="54">
        <f>IF(I311&gt;=Overview!$F$18,(1-Overview!$F$9)*'='!R311-Overview!$F$18*'='!P311,0)</f>
        <v>2.943366583032752</v>
      </c>
      <c r="W311" s="2"/>
      <c r="X311" s="60">
        <f>F311^3*(1+G311*Overview!$F$38)</f>
        <v>1.1102630953461425</v>
      </c>
      <c r="Y311" s="61">
        <f>F311^3*Overview!$F$42*(1+Overview!$F$38*G311)+J311*Overview!$F$39/Overview!$F$40</f>
        <v>0.10246727321373186</v>
      </c>
      <c r="AD311" s="2"/>
    </row>
    <row r="312" spans="1:30">
      <c r="A312" s="34">
        <v>309</v>
      </c>
      <c r="B312">
        <v>0.77</v>
      </c>
      <c r="C312" s="85">
        <v>18.739999999999998</v>
      </c>
      <c r="D312" s="125">
        <f>B312/(B312+Overview!$F$22)</f>
        <v>0.52380952380952384</v>
      </c>
      <c r="E312" s="118">
        <f>EXP(Overview!$F$21/Overview!$F$5-Overview!$F$21/('='!C312+273.15))</f>
        <v>0.94169028070695959</v>
      </c>
      <c r="F312" s="77">
        <f t="shared" si="26"/>
        <v>0.97031991869980738</v>
      </c>
      <c r="G312" s="115">
        <f t="shared" si="27"/>
        <v>0.52380952380952372</v>
      </c>
      <c r="H312" s="112">
        <f>F312/Overview!$F$19</f>
        <v>1.4326294385055476</v>
      </c>
      <c r="I312" s="149">
        <f t="shared" si="28"/>
        <v>178.24101031296112</v>
      </c>
      <c r="J312" s="80">
        <f>IF((A312-Overview!$F$43)/365=ROUND((A312-Overview!$F$43)/365,0),J311*0.05,J311+V311)</f>
        <v>61.477971098449956</v>
      </c>
      <c r="K312" s="70">
        <f>IF(I312&lt;Overview!$F$16,1,'='!F312/Overview!$F$26)</f>
        <v>42.005191285705948</v>
      </c>
      <c r="L312" s="71">
        <f>IF(I312&lt;Overview!$F$17,'='!F312/Overview!$F$26,Overview!$F$33)</f>
        <v>9.1428571428571423</v>
      </c>
      <c r="M312" s="72">
        <f t="shared" si="29"/>
        <v>9.1428571428571423</v>
      </c>
      <c r="N312" s="81">
        <f>MIN(1,Overview!$F$44*E312*(F312-Overview!$F$25)^2+0.2)</f>
        <v>1</v>
      </c>
      <c r="O312" s="48">
        <f>M312*E312*Overview!$F$8</f>
        <v>9.746225350951114E-2</v>
      </c>
      <c r="P312" s="48">
        <f>E312*Overview!$F$6</f>
        <v>1.8494797113084687E-3</v>
      </c>
      <c r="Q312" s="122">
        <f>O312*(G312/F312-(1+Overview!$F$35/'='!F312)/(Overview!$F$37*Overview!$F$33))/('='!G312+Overview!$F$36)</f>
        <v>1.1147314825354358E-2</v>
      </c>
      <c r="R312" s="128">
        <f>(O312/F312-Q312)*G312*Overview!$F$29*'='!F312^3</f>
        <v>38.685564909436685</v>
      </c>
      <c r="S312" s="57">
        <f t="shared" si="24"/>
        <v>1.1151460028059993E-17</v>
      </c>
      <c r="T312" s="58">
        <f t="shared" si="25"/>
        <v>3.6054872050196658E-3</v>
      </c>
      <c r="U312" s="58">
        <f>IF(I312&lt;Overview!$F$18,(1-Overview!$F$9)*'='!R312-'='!I312*'='!P312,0)</f>
        <v>0</v>
      </c>
      <c r="V312" s="54">
        <f>IF(I312&gt;=Overview!$F$18,(1-Overview!$F$9)*'='!R312-Overview!$F$18*'='!P312,0)</f>
        <v>2.9684672734112776</v>
      </c>
      <c r="W312" s="2"/>
      <c r="X312" s="60">
        <f>F312^3*(1+G312*Overview!$F$38)</f>
        <v>1.1227510139134558</v>
      </c>
      <c r="Y312" s="61">
        <f>F312^3*Overview!$F$42*(1+Overview!$F$38*G312)+J312*Overview!$F$39/Overview!$F$40</f>
        <v>0.10371908854176183</v>
      </c>
      <c r="AD312" s="2"/>
    </row>
    <row r="313" spans="1:30">
      <c r="A313" s="34">
        <v>310</v>
      </c>
      <c r="B313">
        <v>0.77</v>
      </c>
      <c r="C313" s="85">
        <v>18.739999999999998</v>
      </c>
      <c r="D313" s="125">
        <f>B313/(B313+Overview!$F$22)</f>
        <v>0.52380952380952384</v>
      </c>
      <c r="E313" s="118">
        <f>EXP(Overview!$F$21/Overview!$F$5-Overview!$F$21/('='!C313+273.15))</f>
        <v>0.94169028070695959</v>
      </c>
      <c r="F313" s="77">
        <f t="shared" si="26"/>
        <v>0.97392540590482701</v>
      </c>
      <c r="G313" s="115">
        <f t="shared" si="27"/>
        <v>0.52380952380952372</v>
      </c>
      <c r="H313" s="112">
        <f>F313/Overview!$F$19</f>
        <v>1.4379527622985782</v>
      </c>
      <c r="I313" s="149">
        <f t="shared" si="28"/>
        <v>178.24101031296112</v>
      </c>
      <c r="J313" s="80">
        <f>IF((A313-Overview!$F$43)/365=ROUND((A313-Overview!$F$43)/365,0),J312*0.05,J312+V312)</f>
        <v>64.446438371861234</v>
      </c>
      <c r="K313" s="70">
        <f>IF(I313&lt;Overview!$F$16,1,'='!F313/Overview!$F$26)</f>
        <v>42.161272982892946</v>
      </c>
      <c r="L313" s="71">
        <f>IF(I313&lt;Overview!$F$17,'='!F313/Overview!$F$26,Overview!$F$33)</f>
        <v>9.1428571428571423</v>
      </c>
      <c r="M313" s="72">
        <f t="shared" si="29"/>
        <v>9.1428571428571423</v>
      </c>
      <c r="N313" s="81">
        <f>MIN(1,Overview!$F$44*E313*(F313-Overview!$F$25)^2+0.2)</f>
        <v>1</v>
      </c>
      <c r="O313" s="48">
        <f>M313*E313*Overview!$F$8</f>
        <v>9.746225350951114E-2</v>
      </c>
      <c r="P313" s="48">
        <f>E313*Overview!$F$6</f>
        <v>1.8494797113084687E-3</v>
      </c>
      <c r="Q313" s="122">
        <f>O313*(G313/F313-(1+Overview!$F$35/'='!F313)/(Overview!$F$37*Overview!$F$33))/('='!G313+Overview!$F$36)</f>
        <v>1.1089347972434558E-2</v>
      </c>
      <c r="R313" s="128">
        <f>(O313/F313-Q313)*G313*Overview!$F$29*'='!F313^3</f>
        <v>38.98090804373421</v>
      </c>
      <c r="S313" s="57">
        <f t="shared" si="24"/>
        <v>1.111017714725137E-17</v>
      </c>
      <c r="T313" s="58">
        <f t="shared" si="25"/>
        <v>3.600065908424399E-3</v>
      </c>
      <c r="U313" s="58">
        <f>IF(I313&lt;Overview!$F$18,(1-Overview!$F$9)*'='!R313-'='!I313*'='!P313,0)</f>
        <v>0</v>
      </c>
      <c r="V313" s="54">
        <f>IF(I313&gt;=Overview!$F$18,(1-Overview!$F$9)*'='!R313-Overview!$F$18*'='!P313,0)</f>
        <v>2.9936305084534269</v>
      </c>
      <c r="W313" s="2"/>
      <c r="X313" s="60">
        <f>F313^3*(1+G313*Overview!$F$38)</f>
        <v>1.1353132358675542</v>
      </c>
      <c r="Y313" s="61">
        <f>F313^3*Overview!$F$42*(1+Overview!$F$38*G313)+J313*Overview!$F$39/Overview!$F$40</f>
        <v>0.10497868191369347</v>
      </c>
      <c r="AD313" s="2"/>
    </row>
    <row r="314" spans="1:30">
      <c r="A314" s="34">
        <v>311</v>
      </c>
      <c r="B314">
        <v>0.77</v>
      </c>
      <c r="C314" s="85">
        <v>18.739999999999998</v>
      </c>
      <c r="D314" s="125">
        <f>B314/(B314+Overview!$F$22)</f>
        <v>0.52380952380952384</v>
      </c>
      <c r="E314" s="118">
        <f>EXP(Overview!$F$21/Overview!$F$5-Overview!$F$21/('='!C314+273.15))</f>
        <v>0.94169028070695959</v>
      </c>
      <c r="F314" s="77">
        <f t="shared" si="26"/>
        <v>0.97752547181325145</v>
      </c>
      <c r="G314" s="115">
        <f t="shared" si="27"/>
        <v>0.52380952380952372</v>
      </c>
      <c r="H314" s="112">
        <f>F314/Overview!$F$19</f>
        <v>1.443268081814929</v>
      </c>
      <c r="I314" s="149">
        <f t="shared" si="28"/>
        <v>178.24101031296112</v>
      </c>
      <c r="J314" s="80">
        <f>IF((A314-Overview!$F$43)/365=ROUND((A314-Overview!$F$43)/365,0),J313*0.05,J313+V313)</f>
        <v>67.440068880314655</v>
      </c>
      <c r="K314" s="70">
        <f>IF(I314&lt;Overview!$F$16,1,'='!F314/Overview!$F$26)</f>
        <v>42.317119991915646</v>
      </c>
      <c r="L314" s="71">
        <f>IF(I314&lt;Overview!$F$17,'='!F314/Overview!$F$26,Overview!$F$33)</f>
        <v>9.1428571428571423</v>
      </c>
      <c r="M314" s="72">
        <f t="shared" si="29"/>
        <v>9.1428571428571423</v>
      </c>
      <c r="N314" s="81">
        <f>MIN(1,Overview!$F$44*E314*(F314-Overview!$F$25)^2+0.2)</f>
        <v>1</v>
      </c>
      <c r="O314" s="48">
        <f>M314*E314*Overview!$F$8</f>
        <v>9.746225350951114E-2</v>
      </c>
      <c r="P314" s="48">
        <f>E314*Overview!$F$6</f>
        <v>1.8494797113084687E-3</v>
      </c>
      <c r="Q314" s="122">
        <f>O314*(G314/F314-(1+Overview!$F$35/'='!F314)/(Overview!$F$37*Overview!$F$33))/('='!G314+Overview!$F$36)</f>
        <v>1.1031894923675558E-2</v>
      </c>
      <c r="R314" s="128">
        <f>(O314/F314-Q314)*G314*Overview!$F$29*'='!F314^3</f>
        <v>39.276981229637897</v>
      </c>
      <c r="S314" s="57">
        <f t="shared" si="24"/>
        <v>1.1069260187910983E-17</v>
      </c>
      <c r="T314" s="58">
        <f t="shared" si="25"/>
        <v>3.5946527634200544E-3</v>
      </c>
      <c r="U314" s="58">
        <f>IF(I314&lt;Overview!$F$18,(1-Overview!$F$9)*'='!R314-'='!I314*'='!P314,0)</f>
        <v>0</v>
      </c>
      <c r="V314" s="54">
        <f>IF(I314&gt;=Overview!$F$18,(1-Overview!$F$9)*'='!R314-Overview!$F$18*'='!P314,0)</f>
        <v>3.018855943892421</v>
      </c>
      <c r="W314" s="2"/>
      <c r="X314" s="60">
        <f>F314^3*(1+G314*Overview!$F$38)</f>
        <v>1.1479497146058883</v>
      </c>
      <c r="Y314" s="61">
        <f>F314^3*Overview!$F$42*(1+Overview!$F$38*G314)+J314*Overview!$F$39/Overview!$F$40</f>
        <v>0.10624605185314726</v>
      </c>
      <c r="AD314" s="2"/>
    </row>
    <row r="315" spans="1:30">
      <c r="A315" s="34">
        <v>312</v>
      </c>
      <c r="B315">
        <v>0.77</v>
      </c>
      <c r="C315" s="85">
        <v>18.739999999999998</v>
      </c>
      <c r="D315" s="125">
        <f>B315/(B315+Overview!$F$22)</f>
        <v>0.52380952380952384</v>
      </c>
      <c r="E315" s="118">
        <f>EXP(Overview!$F$21/Overview!$F$5-Overview!$F$21/('='!C315+273.15))</f>
        <v>0.94169028070695959</v>
      </c>
      <c r="F315" s="77">
        <f t="shared" si="26"/>
        <v>0.98112012457667153</v>
      </c>
      <c r="G315" s="115">
        <f t="shared" si="27"/>
        <v>0.52380952380952372</v>
      </c>
      <c r="H315" s="112">
        <f>F315/Overview!$F$19</f>
        <v>1.4485754090900214</v>
      </c>
      <c r="I315" s="149">
        <f t="shared" si="28"/>
        <v>178.24101031296112</v>
      </c>
      <c r="J315" s="80">
        <f>IF((A315-Overview!$F$43)/365=ROUND((A315-Overview!$F$43)/365,0),J314*0.05,J314+V314)</f>
        <v>70.458924824207074</v>
      </c>
      <c r="K315" s="70">
        <f>IF(I315&lt;Overview!$F$16,1,'='!F315/Overview!$F$26)</f>
        <v>42.472732665656778</v>
      </c>
      <c r="L315" s="71">
        <f>IF(I315&lt;Overview!$F$17,'='!F315/Overview!$F$26,Overview!$F$33)</f>
        <v>9.1428571428571423</v>
      </c>
      <c r="M315" s="72">
        <f t="shared" si="29"/>
        <v>9.1428571428571423</v>
      </c>
      <c r="N315" s="81">
        <f>MIN(1,Overview!$F$44*E315*(F315-Overview!$F$25)^2+0.2)</f>
        <v>1</v>
      </c>
      <c r="O315" s="48">
        <f>M315*E315*Overview!$F$8</f>
        <v>9.746225350951114E-2</v>
      </c>
      <c r="P315" s="48">
        <f>E315*Overview!$F$6</f>
        <v>1.8494797113084687E-3</v>
      </c>
      <c r="Q315" s="122">
        <f>O315*(G315/F315-(1+Overview!$F$35/'='!F315)/(Overview!$F$37*Overview!$F$33))/('='!G315+Overview!$F$36)</f>
        <v>1.0974948942052464E-2</v>
      </c>
      <c r="R315" s="128">
        <f>(O315/F315-Q315)*G315*Overview!$F$29*'='!F315^3</f>
        <v>39.57378043865549</v>
      </c>
      <c r="S315" s="57">
        <f t="shared" si="24"/>
        <v>1.1028704352058917E-17</v>
      </c>
      <c r="T315" s="58">
        <f t="shared" si="25"/>
        <v>3.5892477577497074E-3</v>
      </c>
      <c r="U315" s="58">
        <f>IF(I315&lt;Overview!$F$18,(1-Overview!$F$9)*'='!R315-'='!I315*'='!P315,0)</f>
        <v>0</v>
      </c>
      <c r="V315" s="54">
        <f>IF(I315&gt;=Overview!$F$18,(1-Overview!$F$9)*'='!R315-Overview!$F$18*'='!P315,0)</f>
        <v>3.0441432365007199</v>
      </c>
      <c r="W315" s="2"/>
      <c r="X315" s="60">
        <f>F315^3*(1+G315*Overview!$F$38)</f>
        <v>1.1606604018471565</v>
      </c>
      <c r="Y315" s="61">
        <f>F315^3*Overview!$F$42*(1+Overview!$F$38*G315)+J315*Overview!$F$39/Overview!$F$40</f>
        <v>0.10752119671769597</v>
      </c>
      <c r="AD315" s="2"/>
    </row>
    <row r="316" spans="1:30">
      <c r="A316" s="34">
        <v>313</v>
      </c>
      <c r="B316">
        <v>0.77</v>
      </c>
      <c r="C316" s="85">
        <v>18.739999999999998</v>
      </c>
      <c r="D316" s="125">
        <f>B316/(B316+Overview!$F$22)</f>
        <v>0.52380952380952384</v>
      </c>
      <c r="E316" s="118">
        <f>EXP(Overview!$F$21/Overview!$F$5-Overview!$F$21/('='!C316+273.15))</f>
        <v>0.94169028070695959</v>
      </c>
      <c r="F316" s="77">
        <f t="shared" si="26"/>
        <v>0.98470937233442124</v>
      </c>
      <c r="G316" s="115">
        <f t="shared" si="27"/>
        <v>0.52380952380952372</v>
      </c>
      <c r="H316" s="112">
        <f>F316/Overview!$F$19</f>
        <v>1.45387475614118</v>
      </c>
      <c r="I316" s="149">
        <f t="shared" si="28"/>
        <v>178.24101031296112</v>
      </c>
      <c r="J316" s="80">
        <f>IF((A316-Overview!$F$43)/365=ROUND((A316-Overview!$F$43)/365,0),J315*0.05,J315+V315)</f>
        <v>73.50306806070779</v>
      </c>
      <c r="K316" s="70">
        <f>IF(I316&lt;Overview!$F$16,1,'='!F316/Overview!$F$26)</f>
        <v>42.628111356468452</v>
      </c>
      <c r="L316" s="71">
        <f>IF(I316&lt;Overview!$F$17,'='!F316/Overview!$F$26,Overview!$F$33)</f>
        <v>9.1428571428571423</v>
      </c>
      <c r="M316" s="72">
        <f t="shared" si="29"/>
        <v>9.1428571428571423</v>
      </c>
      <c r="N316" s="81">
        <f>MIN(1,Overview!$F$44*E316*(F316-Overview!$F$25)^2+0.2)</f>
        <v>1</v>
      </c>
      <c r="O316" s="48">
        <f>M316*E316*Overview!$F$8</f>
        <v>9.746225350951114E-2</v>
      </c>
      <c r="P316" s="48">
        <f>E316*Overview!$F$6</f>
        <v>1.8494797113084687E-3</v>
      </c>
      <c r="Q316" s="122">
        <f>O316*(G316/F316-(1+Overview!$F$35/'='!F316)/(Overview!$F$37*Overview!$F$33))/('='!G316+Overview!$F$36)</f>
        <v>1.0918503407798579E-2</v>
      </c>
      <c r="R316" s="128">
        <f>(O316/F316-Q316)*G316*Overview!$F$29*'='!F316^3</f>
        <v>39.871301654467807</v>
      </c>
      <c r="S316" s="57">
        <f t="shared" si="24"/>
        <v>1.0988504925224307E-17</v>
      </c>
      <c r="T316" s="58">
        <f t="shared" si="25"/>
        <v>3.5838508791748592E-3</v>
      </c>
      <c r="U316" s="58">
        <f>IF(I316&lt;Overview!$F$18,(1-Overview!$F$9)*'='!R316-'='!I316*'='!P316,0)</f>
        <v>0</v>
      </c>
      <c r="V316" s="54">
        <f>IF(I316&gt;=Overview!$F$18,(1-Overview!$F$9)*'='!R316-Overview!$F$18*'='!P316,0)</f>
        <v>3.0694920440879292</v>
      </c>
      <c r="W316" s="2"/>
      <c r="X316" s="60">
        <f>F316^3*(1+G316*Overview!$F$38)</f>
        <v>1.173445247646079</v>
      </c>
      <c r="Y316" s="61">
        <f>F316^3*Overview!$F$42*(1+Overview!$F$38*G316)+J316*Overview!$F$39/Overview!$F$40</f>
        <v>0.10880411470023969</v>
      </c>
      <c r="AD316" s="2"/>
    </row>
    <row r="317" spans="1:30">
      <c r="A317" s="34">
        <v>314</v>
      </c>
      <c r="B317">
        <v>0.77</v>
      </c>
      <c r="C317" s="85">
        <v>18.739999999999998</v>
      </c>
      <c r="D317" s="125">
        <f>B317/(B317+Overview!$F$22)</f>
        <v>0.52380952380952384</v>
      </c>
      <c r="E317" s="118">
        <f>EXP(Overview!$F$21/Overview!$F$5-Overview!$F$21/('='!C317+273.15))</f>
        <v>0.94169028070695959</v>
      </c>
      <c r="F317" s="77">
        <f t="shared" si="26"/>
        <v>0.98829322321359614</v>
      </c>
      <c r="G317" s="115">
        <f t="shared" si="27"/>
        <v>0.52380952380952372</v>
      </c>
      <c r="H317" s="112">
        <f>F317/Overview!$F$19</f>
        <v>1.4591661349676599</v>
      </c>
      <c r="I317" s="149">
        <f t="shared" si="28"/>
        <v>178.24101031296112</v>
      </c>
      <c r="J317" s="80">
        <f>IF((A317-Overview!$F$43)/365=ROUND((A317-Overview!$F$43)/365,0),J316*0.05,J316+V316)</f>
        <v>76.572560104795713</v>
      </c>
      <c r="K317" s="70">
        <f>IF(I317&lt;Overview!$F$16,1,'='!F317/Overview!$F$26)</f>
        <v>42.783256416172996</v>
      </c>
      <c r="L317" s="71">
        <f>IF(I317&lt;Overview!$F$17,'='!F317/Overview!$F$26,Overview!$F$33)</f>
        <v>9.1428571428571423</v>
      </c>
      <c r="M317" s="72">
        <f t="shared" si="29"/>
        <v>9.1428571428571423</v>
      </c>
      <c r="N317" s="81">
        <f>MIN(1,Overview!$F$44*E317*(F317-Overview!$F$25)^2+0.2)</f>
        <v>1</v>
      </c>
      <c r="O317" s="48">
        <f>M317*E317*Overview!$F$8</f>
        <v>9.746225350951114E-2</v>
      </c>
      <c r="P317" s="48">
        <f>E317*Overview!$F$6</f>
        <v>1.8494797113084687E-3</v>
      </c>
      <c r="Q317" s="122">
        <f>O317*(G317/F317-(1+Overview!$F$35/'='!F317)/(Overview!$F$37*Overview!$F$33))/('='!G317+Overview!$F$36)</f>
        <v>1.086255181586533E-2</v>
      </c>
      <c r="R317" s="128">
        <f>(O317/F317-Q317)*G317*Overview!$F$29*'='!F317^3</f>
        <v>40.169540872904243</v>
      </c>
      <c r="S317" s="57">
        <f t="shared" si="24"/>
        <v>1.0948657274636329E-17</v>
      </c>
      <c r="T317" s="58">
        <f t="shared" si="25"/>
        <v>3.5784621154754163E-3</v>
      </c>
      <c r="U317" s="58">
        <f>IF(I317&lt;Overview!$F$18,(1-Overview!$F$9)*'='!R317-'='!I317*'='!P317,0)</f>
        <v>0</v>
      </c>
      <c r="V317" s="54">
        <f>IF(I317&gt;=Overview!$F$18,(1-Overview!$F$9)*'='!R317-Overview!$F$18*'='!P317,0)</f>
        <v>3.0949020254987136</v>
      </c>
      <c r="W317" s="2"/>
      <c r="X317" s="60">
        <f>F317^3*(1+G317*Overview!$F$38)</f>
        <v>1.1863042004080837</v>
      </c>
      <c r="Y317" s="61">
        <f>F317^3*Overview!$F$42*(1+Overview!$F$38*G317)+J317*Overview!$F$39/Overview!$F$40</f>
        <v>0.11009480383037229</v>
      </c>
      <c r="AD317" s="2"/>
    </row>
    <row r="318" spans="1:30">
      <c r="A318" s="34">
        <v>315</v>
      </c>
      <c r="B318">
        <v>0.77</v>
      </c>
      <c r="C318" s="85">
        <v>18.739999999999998</v>
      </c>
      <c r="D318" s="125">
        <f>B318/(B318+Overview!$F$22)</f>
        <v>0.52380952380952384</v>
      </c>
      <c r="E318" s="118">
        <f>EXP(Overview!$F$21/Overview!$F$5-Overview!$F$21/('='!C318+273.15))</f>
        <v>0.94169028070695959</v>
      </c>
      <c r="F318" s="77">
        <f t="shared" si="26"/>
        <v>0.99187168532907155</v>
      </c>
      <c r="G318" s="115">
        <f t="shared" si="27"/>
        <v>0.52380952380952372</v>
      </c>
      <c r="H318" s="112">
        <f>F318/Overview!$F$19</f>
        <v>1.464449557550674</v>
      </c>
      <c r="I318" s="149">
        <f t="shared" si="28"/>
        <v>178.24101031296112</v>
      </c>
      <c r="J318" s="80">
        <f>IF((A318-Overview!$F$43)/365=ROUND((A318-Overview!$F$43)/365,0),J317*0.05,J317+V317)</f>
        <v>79.667462130294425</v>
      </c>
      <c r="K318" s="70">
        <f>IF(I318&lt;Overview!$F$16,1,'='!F318/Overview!$F$26)</f>
        <v>42.938168196063707</v>
      </c>
      <c r="L318" s="71">
        <f>IF(I318&lt;Overview!$F$17,'='!F318/Overview!$F$26,Overview!$F$33)</f>
        <v>9.1428571428571423</v>
      </c>
      <c r="M318" s="72">
        <f t="shared" si="29"/>
        <v>9.1428571428571423</v>
      </c>
      <c r="N318" s="81">
        <f>MIN(1,Overview!$F$44*E318*(F318-Overview!$F$25)^2+0.2)</f>
        <v>1</v>
      </c>
      <c r="O318" s="48">
        <f>M318*E318*Overview!$F$8</f>
        <v>9.746225350951114E-2</v>
      </c>
      <c r="P318" s="48">
        <f>E318*Overview!$F$6</f>
        <v>1.8494797113084687E-3</v>
      </c>
      <c r="Q318" s="122">
        <f>O318*(G318/F318-(1+Overview!$F$35/'='!F318)/(Overview!$F$37*Overview!$F$33))/('='!G318+Overview!$F$36)</f>
        <v>1.0807087773447903E-2</v>
      </c>
      <c r="R318" s="128">
        <f>(O318/F318-Q318)*G318*Overview!$F$29*'='!F318^3</f>
        <v>40.468494101918083</v>
      </c>
      <c r="S318" s="57">
        <f t="shared" si="24"/>
        <v>1.0909156847462008E-17</v>
      </c>
      <c r="T318" s="58">
        <f t="shared" si="25"/>
        <v>3.5730814544496585E-3</v>
      </c>
      <c r="U318" s="58">
        <f>IF(I318&lt;Overview!$F$18,(1-Overview!$F$9)*'='!R318-'='!I318*'='!P318,0)</f>
        <v>0</v>
      </c>
      <c r="V318" s="54">
        <f>IF(I318&gt;=Overview!$F$18,(1-Overview!$F$9)*'='!R318-Overview!$F$18*'='!P318,0)</f>
        <v>3.1203728406106928</v>
      </c>
      <c r="W318" s="2"/>
      <c r="X318" s="60">
        <f>F318^3*(1+G318*Overview!$F$38)</f>
        <v>1.1992372069038986</v>
      </c>
      <c r="Y318" s="61">
        <f>F318^3*Overview!$F$42*(1+Overview!$F$38*G318)+J318*Overview!$F$39/Overview!$F$40</f>
        <v>0.11139326197574001</v>
      </c>
      <c r="AD318" s="2"/>
    </row>
    <row r="319" spans="1:30">
      <c r="A319" s="34">
        <v>316</v>
      </c>
      <c r="B319">
        <v>0.77</v>
      </c>
      <c r="C319" s="85">
        <v>18.739999999999998</v>
      </c>
      <c r="D319" s="125">
        <f>B319/(B319+Overview!$F$22)</f>
        <v>0.52380952380952384</v>
      </c>
      <c r="E319" s="118">
        <f>EXP(Overview!$F$21/Overview!$F$5-Overview!$F$21/('='!C319+273.15))</f>
        <v>0.94169028070695959</v>
      </c>
      <c r="F319" s="77">
        <f t="shared" si="26"/>
        <v>0.99544476678352123</v>
      </c>
      <c r="G319" s="115">
        <f t="shared" si="27"/>
        <v>0.52380952380952372</v>
      </c>
      <c r="H319" s="112">
        <f>F319/Overview!$F$19</f>
        <v>1.4697250358534197</v>
      </c>
      <c r="I319" s="149">
        <f t="shared" si="28"/>
        <v>178.24101031296112</v>
      </c>
      <c r="J319" s="80">
        <f>IF((A319-Overview!$F$43)/365=ROUND((A319-Overview!$F$43)/365,0),J318*0.05,J318+V318)</f>
        <v>82.787834970905124</v>
      </c>
      <c r="K319" s="70">
        <f>IF(I319&lt;Overview!$F$16,1,'='!F319/Overview!$F$26)</f>
        <v>43.092847046905682</v>
      </c>
      <c r="L319" s="71">
        <f>IF(I319&lt;Overview!$F$17,'='!F319/Overview!$F$26,Overview!$F$33)</f>
        <v>9.1428571428571423</v>
      </c>
      <c r="M319" s="72">
        <f t="shared" si="29"/>
        <v>9.1428571428571423</v>
      </c>
      <c r="N319" s="81">
        <f>MIN(1,Overview!$F$44*E319*(F319-Overview!$F$25)^2+0.2)</f>
        <v>1</v>
      </c>
      <c r="O319" s="48">
        <f>M319*E319*Overview!$F$8</f>
        <v>9.746225350951114E-2</v>
      </c>
      <c r="P319" s="48">
        <f>E319*Overview!$F$6</f>
        <v>1.8494797113084687E-3</v>
      </c>
      <c r="Q319" s="122">
        <f>O319*(G319/F319-(1+Overview!$F$35/'='!F319)/(Overview!$F$37*Overview!$F$33))/('='!G319+Overview!$F$36)</f>
        <v>1.0752104997574653E-2</v>
      </c>
      <c r="R319" s="128">
        <f>(O319/F319-Q319)*G319*Overview!$F$29*'='!F319^3</f>
        <v>40.768157361562082</v>
      </c>
      <c r="S319" s="57">
        <f t="shared" si="24"/>
        <v>1.0869999169089456E-17</v>
      </c>
      <c r="T319" s="58">
        <f t="shared" si="25"/>
        <v>3.5677088839142115E-3</v>
      </c>
      <c r="U319" s="58">
        <f>IF(I319&lt;Overview!$F$18,(1-Overview!$F$9)*'='!R319-'='!I319*'='!P319,0)</f>
        <v>0</v>
      </c>
      <c r="V319" s="54">
        <f>IF(I319&gt;=Overview!$F$18,(1-Overview!$F$9)*'='!R319-Overview!$F$18*'='!P319,0)</f>
        <v>3.1459041503323615</v>
      </c>
      <c r="W319" s="2"/>
      <c r="X319" s="60">
        <f>F319^3*(1+G319*Overview!$F$38)</f>
        <v>1.212244212284058</v>
      </c>
      <c r="Y319" s="61">
        <f>F319^3*Overview!$F$42*(1+Overview!$F$38*G319)+J319*Overview!$F$39/Overview!$F$40</f>
        <v>0.11269948684339182</v>
      </c>
      <c r="AD319" s="2"/>
    </row>
    <row r="320" spans="1:30">
      <c r="A320" s="34">
        <v>317</v>
      </c>
      <c r="B320">
        <v>0.77</v>
      </c>
      <c r="C320" s="85">
        <v>18.739999999999998</v>
      </c>
      <c r="D320" s="125">
        <f>B320/(B320+Overview!$F$22)</f>
        <v>0.52380952380952384</v>
      </c>
      <c r="E320" s="118">
        <f>EXP(Overview!$F$21/Overview!$F$5-Overview!$F$21/('='!C320+273.15))</f>
        <v>0.94169028070695959</v>
      </c>
      <c r="F320" s="77">
        <f t="shared" si="26"/>
        <v>0.99901247566743545</v>
      </c>
      <c r="G320" s="115">
        <f t="shared" si="27"/>
        <v>0.52380952380952372</v>
      </c>
      <c r="H320" s="112">
        <f>F320/Overview!$F$19</f>
        <v>1.4749925818211065</v>
      </c>
      <c r="I320" s="149">
        <f t="shared" si="28"/>
        <v>178.24101031296112</v>
      </c>
      <c r="J320" s="80">
        <f>IF((A320-Overview!$F$43)/365=ROUND((A320-Overview!$F$43)/365,0),J319*0.05,J319+V319)</f>
        <v>85.93373912123748</v>
      </c>
      <c r="K320" s="70">
        <f>IF(I320&lt;Overview!$F$16,1,'='!F320/Overview!$F$26)</f>
        <v>43.247293318936599</v>
      </c>
      <c r="L320" s="71">
        <f>IF(I320&lt;Overview!$F$17,'='!F320/Overview!$F$26,Overview!$F$33)</f>
        <v>9.1428571428571423</v>
      </c>
      <c r="M320" s="72">
        <f t="shared" si="29"/>
        <v>9.1428571428571423</v>
      </c>
      <c r="N320" s="81">
        <f>MIN(1,Overview!$F$44*E320*(F320-Overview!$F$25)^2+0.2)</f>
        <v>1</v>
      </c>
      <c r="O320" s="48">
        <f>M320*E320*Overview!$F$8</f>
        <v>9.746225350951114E-2</v>
      </c>
      <c r="P320" s="48">
        <f>E320*Overview!$F$6</f>
        <v>1.8494797113084687E-3</v>
      </c>
      <c r="Q320" s="122">
        <f>O320*(G320/F320-(1+Overview!$F$35/'='!F320)/(Overview!$F$37*Overview!$F$33))/('='!G320+Overview!$F$36)</f>
        <v>1.0697597312758388E-2</v>
      </c>
      <c r="R320" s="128">
        <f>(O320/F320-Q320)*G320*Overview!$F$29*'='!F320^3</f>
        <v>41.068526683963839</v>
      </c>
      <c r="S320" s="57">
        <f t="shared" si="24"/>
        <v>1.0831179841455144E-17</v>
      </c>
      <c r="T320" s="58">
        <f t="shared" si="25"/>
        <v>3.5623443917040206E-3</v>
      </c>
      <c r="U320" s="58">
        <f>IF(I320&lt;Overview!$F$18,(1-Overview!$F$9)*'='!R320-'='!I320*'='!P320,0)</f>
        <v>0</v>
      </c>
      <c r="V320" s="54">
        <f>IF(I320&gt;=Overview!$F$18,(1-Overview!$F$9)*'='!R320-Overview!$F$18*'='!P320,0)</f>
        <v>3.1714956166009913</v>
      </c>
      <c r="W320" s="2"/>
      <c r="X320" s="60">
        <f>F320^3*(1+G320*Overview!$F$38)</f>
        <v>1.2253251600933175</v>
      </c>
      <c r="Y320" s="61">
        <f>F320^3*Overview!$F$42*(1+Overview!$F$38*G320)+J320*Overview!$F$39/Overview!$F$40</f>
        <v>0.11401347598112144</v>
      </c>
      <c r="AD320" s="2"/>
    </row>
    <row r="321" spans="1:30">
      <c r="A321" s="34">
        <v>318</v>
      </c>
      <c r="B321">
        <v>0.77</v>
      </c>
      <c r="C321" s="85">
        <v>18.739999999999998</v>
      </c>
      <c r="D321" s="125">
        <f>B321/(B321+Overview!$F$22)</f>
        <v>0.52380952380952384</v>
      </c>
      <c r="E321" s="118">
        <f>EXP(Overview!$F$21/Overview!$F$5-Overview!$F$21/('='!C321+273.15))</f>
        <v>0.94169028070695959</v>
      </c>
      <c r="F321" s="77">
        <f t="shared" si="26"/>
        <v>1.0025748200591396</v>
      </c>
      <c r="G321" s="115">
        <f t="shared" si="27"/>
        <v>0.52380952380952372</v>
      </c>
      <c r="H321" s="112">
        <f>F321/Overview!$F$19</f>
        <v>1.4802522073809827</v>
      </c>
      <c r="I321" s="149">
        <f t="shared" si="28"/>
        <v>178.24101031296112</v>
      </c>
      <c r="J321" s="80">
        <f>IF((A321-Overview!$F$43)/365=ROUND((A321-Overview!$F$43)/365,0),J320*0.05,J320+V320)</f>
        <v>89.105234737838472</v>
      </c>
      <c r="K321" s="70">
        <f>IF(I321&lt;Overview!$F$16,1,'='!F321/Overview!$F$26)</f>
        <v>43.401507361867516</v>
      </c>
      <c r="L321" s="71">
        <f>IF(I321&lt;Overview!$F$17,'='!F321/Overview!$F$26,Overview!$F$33)</f>
        <v>9.1428571428571423</v>
      </c>
      <c r="M321" s="72">
        <f t="shared" si="29"/>
        <v>9.1428571428571423</v>
      </c>
      <c r="N321" s="81">
        <f>MIN(1,Overview!$F$44*E321*(F321-Overview!$F$25)^2+0.2)</f>
        <v>1</v>
      </c>
      <c r="O321" s="48">
        <f>M321*E321*Overview!$F$8</f>
        <v>9.746225350951114E-2</v>
      </c>
      <c r="P321" s="48">
        <f>E321*Overview!$F$6</f>
        <v>1.8494797113084687E-3</v>
      </c>
      <c r="Q321" s="122">
        <f>O321*(G321/F321-(1+Overview!$F$35/'='!F321)/(Overview!$F$37*Overview!$F$33))/('='!G321+Overview!$F$36)</f>
        <v>1.0643558648707653E-2</v>
      </c>
      <c r="R321" s="128">
        <f>(O321/F321-Q321)*G321*Overview!$F$29*'='!F321^3</f>
        <v>41.369598113301215</v>
      </c>
      <c r="S321" s="57">
        <f t="shared" si="24"/>
        <v>1.0792694541413925E-17</v>
      </c>
      <c r="T321" s="58">
        <f t="shared" si="25"/>
        <v>3.5569879656723244E-3</v>
      </c>
      <c r="U321" s="58">
        <f>IF(I321&lt;Overview!$F$18,(1-Overview!$F$9)*'='!R321-'='!I321*'='!P321,0)</f>
        <v>0</v>
      </c>
      <c r="V321" s="54">
        <f>IF(I321&gt;=Overview!$F$18,(1-Overview!$F$9)*'='!R321-Overview!$F$18*'='!P321,0)</f>
        <v>3.1971469023805357</v>
      </c>
      <c r="W321" s="2"/>
      <c r="X321" s="60">
        <f>F321^3*(1+G321*Overview!$F$38)</f>
        <v>1.238479992284981</v>
      </c>
      <c r="Y321" s="61">
        <f>F321^3*Overview!$F$42*(1+Overview!$F$38*G321)+J321*Overview!$F$39/Overview!$F$40</f>
        <v>0.11533522677880165</v>
      </c>
      <c r="AD321" s="2"/>
    </row>
    <row r="322" spans="1:30">
      <c r="A322" s="34">
        <v>319</v>
      </c>
      <c r="B322">
        <v>0.77</v>
      </c>
      <c r="C322" s="85">
        <v>18.739999999999998</v>
      </c>
      <c r="D322" s="125">
        <f>B322/(B322+Overview!$F$22)</f>
        <v>0.52380952380952384</v>
      </c>
      <c r="E322" s="118">
        <f>EXP(Overview!$F$21/Overview!$F$5-Overview!$F$21/('='!C322+273.15))</f>
        <v>0.94169028070695959</v>
      </c>
      <c r="F322" s="77">
        <f t="shared" si="26"/>
        <v>1.0061318080248118</v>
      </c>
      <c r="G322" s="115">
        <f t="shared" si="27"/>
        <v>0.52380952380952372</v>
      </c>
      <c r="H322" s="112">
        <f>F322/Overview!$F$19</f>
        <v>1.485503924442362</v>
      </c>
      <c r="I322" s="149">
        <f t="shared" si="28"/>
        <v>178.24101031296112</v>
      </c>
      <c r="J322" s="80">
        <f>IF((A322-Overview!$F$43)/365=ROUND((A322-Overview!$F$43)/365,0),J321*0.05,J321+V321)</f>
        <v>92.302381640219011</v>
      </c>
      <c r="K322" s="70">
        <f>IF(I322&lt;Overview!$F$16,1,'='!F322/Overview!$F$26)</f>
        <v>43.555489524883633</v>
      </c>
      <c r="L322" s="71">
        <f>IF(I322&lt;Overview!$F$17,'='!F322/Overview!$F$26,Overview!$F$33)</f>
        <v>9.1428571428571423</v>
      </c>
      <c r="M322" s="72">
        <f t="shared" si="29"/>
        <v>9.1428571428571423</v>
      </c>
      <c r="N322" s="81">
        <f>MIN(1,Overview!$F$44*E322*(F322-Overview!$F$25)^2+0.2)</f>
        <v>1</v>
      </c>
      <c r="O322" s="48">
        <f>M322*E322*Overview!$F$8</f>
        <v>9.746225350951114E-2</v>
      </c>
      <c r="P322" s="48">
        <f>E322*Overview!$F$6</f>
        <v>1.8494797113084687E-3</v>
      </c>
      <c r="Q322" s="122">
        <f>O322*(G322/F322-(1+Overview!$F$35/'='!F322)/(Overview!$F$37*Overview!$F$33))/('='!G322+Overview!$F$36)</f>
        <v>1.0589983038096253E-2</v>
      </c>
      <c r="R322" s="128">
        <f>(O322/F322-Q322)*G322*Overview!$F$29*'='!F322^3</f>
        <v>41.671367705777804</v>
      </c>
      <c r="S322" s="57">
        <f t="shared" si="24"/>
        <v>1.0754539019150545E-17</v>
      </c>
      <c r="T322" s="58">
        <f t="shared" si="25"/>
        <v>3.5516395936906245E-3</v>
      </c>
      <c r="U322" s="58">
        <f>IF(I322&lt;Overview!$F$18,(1-Overview!$F$9)*'='!R322-'='!I322*'='!P322,0)</f>
        <v>0</v>
      </c>
      <c r="V322" s="54">
        <f>IF(I322&gt;=Overview!$F$18,(1-Overview!$F$9)*'='!R322-Overview!$F$18*'='!P322,0)</f>
        <v>3.2228576716595412</v>
      </c>
      <c r="W322" s="2"/>
      <c r="X322" s="60">
        <f>F322^3*(1+G322*Overview!$F$38)</f>
        <v>1.2517086492351381</v>
      </c>
      <c r="Y322" s="61">
        <f>F322^3*Overview!$F$42*(1+Overview!$F$38*G322)+J322*Overview!$F$39/Overview!$F$40</f>
        <v>0.11666473646971014</v>
      </c>
      <c r="AD322" s="2"/>
    </row>
    <row r="323" spans="1:30">
      <c r="A323" s="34">
        <v>320</v>
      </c>
      <c r="B323">
        <v>0.77</v>
      </c>
      <c r="C323" s="85">
        <v>18.739999999999998</v>
      </c>
      <c r="D323" s="125">
        <f>B323/(B323+Overview!$F$22)</f>
        <v>0.52380952380952384</v>
      </c>
      <c r="E323" s="118">
        <f>EXP(Overview!$F$21/Overview!$F$5-Overview!$F$21/('='!C323+273.15))</f>
        <v>0.94169028070695959</v>
      </c>
      <c r="F323" s="77">
        <f t="shared" si="26"/>
        <v>1.0096834476185024</v>
      </c>
      <c r="G323" s="115">
        <f t="shared" si="27"/>
        <v>0.52380952380952372</v>
      </c>
      <c r="H323" s="112">
        <f>F323/Overview!$F$19</f>
        <v>1.490747744896652</v>
      </c>
      <c r="I323" s="149">
        <f t="shared" si="28"/>
        <v>178.24101031296112</v>
      </c>
      <c r="J323" s="80">
        <f>IF((A323-Overview!$F$43)/365=ROUND((A323-Overview!$F$43)/365,0),J322*0.05,J322+V322)</f>
        <v>95.525239311878551</v>
      </c>
      <c r="K323" s="70">
        <f>IF(I323&lt;Overview!$F$16,1,'='!F323/Overview!$F$26)</f>
        <v>43.709240156645123</v>
      </c>
      <c r="L323" s="71">
        <f>IF(I323&lt;Overview!$F$17,'='!F323/Overview!$F$26,Overview!$F$33)</f>
        <v>9.1428571428571423</v>
      </c>
      <c r="M323" s="72">
        <f t="shared" si="29"/>
        <v>9.1428571428571423</v>
      </c>
      <c r="N323" s="81">
        <f>MIN(1,Overview!$F$44*E323*(F323-Overview!$F$25)^2+0.2)</f>
        <v>1</v>
      </c>
      <c r="O323" s="48">
        <f>M323*E323*Overview!$F$8</f>
        <v>9.746225350951114E-2</v>
      </c>
      <c r="P323" s="48">
        <f>E323*Overview!$F$6</f>
        <v>1.8494797113084687E-3</v>
      </c>
      <c r="Q323" s="122">
        <f>O323*(G323/F323-(1+Overview!$F$35/'='!F323)/(Overview!$F$37*Overview!$F$33))/('='!G323+Overview!$F$36)</f>
        <v>1.0536864614389284E-2</v>
      </c>
      <c r="R323" s="128">
        <f>(O323/F323-Q323)*G323*Overview!$F$29*'='!F323^3</f>
        <v>41.973831529598478</v>
      </c>
      <c r="S323" s="57">
        <f t="shared" ref="S323:S386" si="30">(D323*N323-G323)*O323/F323</f>
        <v>1.0716709096631365E-17</v>
      </c>
      <c r="T323" s="58">
        <f t="shared" ref="T323:T386" si="31">F323*Q323/3</f>
        <v>3.5462992636486577E-3</v>
      </c>
      <c r="U323" s="58">
        <f>IF(I323&lt;Overview!$F$18,(1-Overview!$F$9)*'='!R323-'='!I323*'='!P323,0)</f>
        <v>0</v>
      </c>
      <c r="V323" s="54">
        <f>IF(I323&gt;=Overview!$F$18,(1-Overview!$F$9)*'='!R323-Overview!$F$18*'='!P323,0)</f>
        <v>3.2486275894490628</v>
      </c>
      <c r="W323" s="2"/>
      <c r="X323" s="60">
        <f>F323^3*(1+G323*Overview!$F$38)</f>
        <v>1.26501106975682</v>
      </c>
      <c r="Y323" s="61">
        <f>F323^3*Overview!$F$42*(1+Overview!$F$38*G323)+J323*Overview!$F$39/Overview!$F$40</f>
        <v>0.11800200213184815</v>
      </c>
      <c r="AD323" s="2"/>
    </row>
    <row r="324" spans="1:30">
      <c r="A324" s="34">
        <v>321</v>
      </c>
      <c r="B324">
        <v>0.77</v>
      </c>
      <c r="C324" s="85">
        <v>18.739999999999998</v>
      </c>
      <c r="D324" s="125">
        <f>B324/(B324+Overview!$F$22)</f>
        <v>0.52380952380952384</v>
      </c>
      <c r="E324" s="118">
        <f>EXP(Overview!$F$21/Overview!$F$5-Overview!$F$21/('='!C324+273.15))</f>
        <v>0.94169028070695959</v>
      </c>
      <c r="F324" s="77">
        <f t="shared" ref="F324:F387" si="32">F323+T323</f>
        <v>1.013229746882151</v>
      </c>
      <c r="G324" s="115">
        <f t="shared" ref="G324:G387" si="33">G323+S323</f>
        <v>0.52380952380952372</v>
      </c>
      <c r="H324" s="112">
        <f>F324/Overview!$F$19</f>
        <v>1.4959836806173792</v>
      </c>
      <c r="I324" s="149">
        <f t="shared" ref="I324:I387" si="34">I323+U323</f>
        <v>178.24101031296112</v>
      </c>
      <c r="J324" s="80">
        <f>IF((A324-Overview!$F$43)/365=ROUND((A324-Overview!$F$43)/365,0),J323*0.05,J323+V323)</f>
        <v>98.773866901327608</v>
      </c>
      <c r="K324" s="70">
        <f>IF(I324&lt;Overview!$F$16,1,'='!F324/Overview!$F$26)</f>
        <v>43.86275960528792</v>
      </c>
      <c r="L324" s="71">
        <f>IF(I324&lt;Overview!$F$17,'='!F324/Overview!$F$26,Overview!$F$33)</f>
        <v>9.1428571428571423</v>
      </c>
      <c r="M324" s="72">
        <f t="shared" ref="M324:M387" si="35">IF(K324=1,1,L324)</f>
        <v>9.1428571428571423</v>
      </c>
      <c r="N324" s="81">
        <f>MIN(1,Overview!$F$44*E324*(F324-Overview!$F$25)^2+0.2)</f>
        <v>1</v>
      </c>
      <c r="O324" s="48">
        <f>M324*E324*Overview!$F$8</f>
        <v>9.746225350951114E-2</v>
      </c>
      <c r="P324" s="48">
        <f>E324*Overview!$F$6</f>
        <v>1.8494797113084687E-3</v>
      </c>
      <c r="Q324" s="122">
        <f>O324*(G324/F324-(1+Overview!$F$35/'='!F324)/(Overview!$F$37*Overview!$F$33))/('='!G324+Overview!$F$36)</f>
        <v>1.0484197609724022E-2</v>
      </c>
      <c r="R324" s="128">
        <f>(O324/F324-Q324)*G324*Overview!$F$29*'='!F324^3</f>
        <v>42.276985664944711</v>
      </c>
      <c r="S324" s="57">
        <f t="shared" si="30"/>
        <v>1.0679200666095186E-17</v>
      </c>
      <c r="T324" s="58">
        <f t="shared" si="31"/>
        <v>3.5409669634543744E-3</v>
      </c>
      <c r="U324" s="58">
        <f>IF(I324&lt;Overview!$F$18,(1-Overview!$F$9)*'='!R324-'='!I324*'='!P324,0)</f>
        <v>0</v>
      </c>
      <c r="V324" s="54">
        <f>IF(I324&gt;=Overview!$F$18,(1-Overview!$F$9)*'='!R324-Overview!$F$18*'='!P324,0)</f>
        <v>3.2744563217805616</v>
      </c>
      <c r="W324" s="2"/>
      <c r="X324" s="60">
        <f>F324^3*(1+G324*Overview!$F$38)</f>
        <v>1.2783871911140574</v>
      </c>
      <c r="Y324" s="61">
        <f>F324^3*Overview!$F$42*(1+Overview!$F$38*G324)+J324*Overview!$F$39/Overview!$F$40</f>
        <v>0.11934702068925013</v>
      </c>
      <c r="AD324" s="2"/>
    </row>
    <row r="325" spans="1:30">
      <c r="A325" s="34">
        <v>322</v>
      </c>
      <c r="B325">
        <v>0.77</v>
      </c>
      <c r="C325" s="85">
        <v>18.739999999999998</v>
      </c>
      <c r="D325" s="125">
        <f>B325/(B325+Overview!$F$22)</f>
        <v>0.52380952380952384</v>
      </c>
      <c r="E325" s="118">
        <f>EXP(Overview!$F$21/Overview!$F$5-Overview!$F$21/('='!C325+273.15))</f>
        <v>0.94169028070695959</v>
      </c>
      <c r="F325" s="77">
        <f t="shared" si="32"/>
        <v>1.0167707138456052</v>
      </c>
      <c r="G325" s="115">
        <f t="shared" si="33"/>
        <v>0.52380952380952372</v>
      </c>
      <c r="H325" s="112">
        <f>F325/Overview!$F$19</f>
        <v>1.5012117434602175</v>
      </c>
      <c r="I325" s="149">
        <f t="shared" si="34"/>
        <v>178.24101031296112</v>
      </c>
      <c r="J325" s="80">
        <f>IF((A325-Overview!$F$43)/365=ROUND((A325-Overview!$F$43)/365,0),J324*0.05,J324+V324)</f>
        <v>102.04832322310817</v>
      </c>
      <c r="K325" s="70">
        <f>IF(I325&lt;Overview!$F$16,1,'='!F325/Overview!$F$26)</f>
        <v>44.016048218424473</v>
      </c>
      <c r="L325" s="71">
        <f>IF(I325&lt;Overview!$F$17,'='!F325/Overview!$F$26,Overview!$F$33)</f>
        <v>9.1428571428571423</v>
      </c>
      <c r="M325" s="72">
        <f t="shared" si="35"/>
        <v>9.1428571428571423</v>
      </c>
      <c r="N325" s="81">
        <f>MIN(1,Overview!$F$44*E325*(F325-Overview!$F$25)^2+0.2)</f>
        <v>1</v>
      </c>
      <c r="O325" s="48">
        <f>M325*E325*Overview!$F$8</f>
        <v>9.746225350951114E-2</v>
      </c>
      <c r="P325" s="48">
        <f>E325*Overview!$F$6</f>
        <v>1.8494797113084687E-3</v>
      </c>
      <c r="Q325" s="122">
        <f>O325*(G325/F325-(1+Overview!$F$35/'='!F325)/(Overview!$F$37*Overview!$F$33))/('='!G325+Overview!$F$36)</f>
        <v>1.0431976352844034E-2</v>
      </c>
      <c r="R325" s="128">
        <f>(O325/F325-Q325)*G325*Overview!$F$29*'='!F325^3</f>
        <v>42.580826203950096</v>
      </c>
      <c r="S325" s="57">
        <f t="shared" si="30"/>
        <v>1.0642009688581957E-17</v>
      </c>
      <c r="T325" s="58">
        <f t="shared" si="31"/>
        <v>3.535642681033901E-3</v>
      </c>
      <c r="U325" s="58">
        <f>IF(I325&lt;Overview!$F$18,(1-Overview!$F$9)*'='!R325-'='!I325*'='!P325,0)</f>
        <v>0</v>
      </c>
      <c r="V325" s="54">
        <f>IF(I325&gt;=Overview!$F$18,(1-Overview!$F$9)*'='!R325-Overview!$F$18*'='!P325,0)</f>
        <v>3.3003435357038207</v>
      </c>
      <c r="W325" s="2"/>
      <c r="X325" s="60">
        <f>F325^3*(1+G325*Overview!$F$38)</f>
        <v>1.2918369490358621</v>
      </c>
      <c r="Y325" s="61">
        <f>F325^3*Overview!$F$42*(1+Overview!$F$38*G325)+J325*Overview!$F$39/Overview!$F$40</f>
        <v>0.1206997889132863</v>
      </c>
      <c r="AD325" s="2"/>
    </row>
    <row r="326" spans="1:30">
      <c r="A326" s="34">
        <v>323</v>
      </c>
      <c r="B326">
        <v>0.77</v>
      </c>
      <c r="C326" s="85">
        <v>18.739999999999998</v>
      </c>
      <c r="D326" s="125">
        <f>B326/(B326+Overview!$F$22)</f>
        <v>0.52380952380952384</v>
      </c>
      <c r="E326" s="118">
        <f>EXP(Overview!$F$21/Overview!$F$5-Overview!$F$21/('='!C326+273.15))</f>
        <v>0.94169028070695959</v>
      </c>
      <c r="F326" s="77">
        <f t="shared" si="32"/>
        <v>1.020306356526639</v>
      </c>
      <c r="G326" s="115">
        <f t="shared" si="33"/>
        <v>0.52380952380952372</v>
      </c>
      <c r="H326" s="112">
        <f>F326/Overview!$F$19</f>
        <v>1.5064319452630135</v>
      </c>
      <c r="I326" s="149">
        <f t="shared" si="34"/>
        <v>178.24101031296112</v>
      </c>
      <c r="J326" s="80">
        <f>IF((A326-Overview!$F$43)/365=ROUND((A326-Overview!$F$43)/365,0),J325*0.05,J325+V325)</f>
        <v>105.34866675881199</v>
      </c>
      <c r="K326" s="70">
        <f>IF(I326&lt;Overview!$F$16,1,'='!F326/Overview!$F$26)</f>
        <v>44.169106343144549</v>
      </c>
      <c r="L326" s="71">
        <f>IF(I326&lt;Overview!$F$17,'='!F326/Overview!$F$26,Overview!$F$33)</f>
        <v>9.1428571428571423</v>
      </c>
      <c r="M326" s="72">
        <f t="shared" si="35"/>
        <v>9.1428571428571423</v>
      </c>
      <c r="N326" s="81">
        <f>MIN(1,Overview!$F$44*E326*(F326-Overview!$F$25)^2+0.2)</f>
        <v>1</v>
      </c>
      <c r="O326" s="48">
        <f>M326*E326*Overview!$F$8</f>
        <v>9.746225350951114E-2</v>
      </c>
      <c r="P326" s="48">
        <f>E326*Overview!$F$6</f>
        <v>1.8494797113084687E-3</v>
      </c>
      <c r="Q326" s="122">
        <f>O326*(G326/F326-(1+Overview!$F$35/'='!F326)/(Overview!$F$37*Overview!$F$33))/('='!G326+Overview!$F$36)</f>
        <v>1.0380195267085009E-2</v>
      </c>
      <c r="R326" s="128">
        <f>(O326/F326-Q326)*G326*Overview!$F$29*'='!F326^3</f>
        <v>42.885349250675795</v>
      </c>
      <c r="S326" s="57">
        <f t="shared" si="30"/>
        <v>1.0605132192498316E-17</v>
      </c>
      <c r="T326" s="58">
        <f t="shared" si="31"/>
        <v>3.530326404331523E-3</v>
      </c>
      <c r="U326" s="58">
        <f>IF(I326&lt;Overview!$F$18,(1-Overview!$F$9)*'='!R326-'='!I326*'='!P326,0)</f>
        <v>0</v>
      </c>
      <c r="V326" s="54">
        <f>IF(I326&gt;=Overview!$F$18,(1-Overview!$F$9)*'='!R326-Overview!$F$18*'='!P326,0)</f>
        <v>3.3262888992848501</v>
      </c>
      <c r="W326" s="2"/>
      <c r="X326" s="60">
        <f>F326^3*(1+G326*Overview!$F$38)</f>
        <v>1.3053602777301156</v>
      </c>
      <c r="Y326" s="61">
        <f>F326^3*Overview!$F$42*(1+Overview!$F$38*G326)+J326*Overview!$F$39/Overview!$F$40</f>
        <v>0.12206030342395695</v>
      </c>
      <c r="AD326" s="2"/>
    </row>
    <row r="327" spans="1:30">
      <c r="A327" s="34">
        <v>324</v>
      </c>
      <c r="B327">
        <v>0.77</v>
      </c>
      <c r="C327" s="85">
        <v>18.739999999999998</v>
      </c>
      <c r="D327" s="125">
        <f>B327/(B327+Overview!$F$22)</f>
        <v>0.52380952380952384</v>
      </c>
      <c r="E327" s="118">
        <f>EXP(Overview!$F$21/Overview!$F$5-Overview!$F$21/('='!C327+273.15))</f>
        <v>0.94169028070695959</v>
      </c>
      <c r="F327" s="77">
        <f t="shared" si="32"/>
        <v>1.0238366829309706</v>
      </c>
      <c r="G327" s="115">
        <f t="shared" si="33"/>
        <v>0.52380952380952372</v>
      </c>
      <c r="H327" s="112">
        <f>F327/Overview!$F$19</f>
        <v>1.5116442978458151</v>
      </c>
      <c r="I327" s="149">
        <f t="shared" si="34"/>
        <v>178.24101031296112</v>
      </c>
      <c r="J327" s="80">
        <f>IF((A327-Overview!$F$43)/365=ROUND((A327-Overview!$F$43)/365,0),J326*0.05,J326+V326)</f>
        <v>108.67495565809683</v>
      </c>
      <c r="K327" s="70">
        <f>IF(I327&lt;Overview!$F$16,1,'='!F327/Overview!$F$26)</f>
        <v>44.321934326016049</v>
      </c>
      <c r="L327" s="71">
        <f>IF(I327&lt;Overview!$F$17,'='!F327/Overview!$F$26,Overview!$F$33)</f>
        <v>9.1428571428571423</v>
      </c>
      <c r="M327" s="72">
        <f t="shared" si="35"/>
        <v>9.1428571428571423</v>
      </c>
      <c r="N327" s="81">
        <f>MIN(1,Overview!$F$44*E327*(F327-Overview!$F$25)^2+0.2)</f>
        <v>1</v>
      </c>
      <c r="O327" s="48">
        <f>M327*E327*Overview!$F$8</f>
        <v>9.746225350951114E-2</v>
      </c>
      <c r="P327" s="48">
        <f>E327*Overview!$F$6</f>
        <v>1.8494797113084687E-3</v>
      </c>
      <c r="Q327" s="122">
        <f>O327*(G327/F327-(1+Overview!$F$35/'='!F327)/(Overview!$F$37*Overview!$F$33))/('='!G327+Overview!$F$36)</f>
        <v>1.032884886841073E-2</v>
      </c>
      <c r="R327" s="128">
        <f>(O327/F327-Q327)*G327*Overview!$F$29*'='!F327^3</f>
        <v>43.190550921086022</v>
      </c>
      <c r="S327" s="57">
        <f t="shared" si="30"/>
        <v>1.0568564272218858E-17</v>
      </c>
      <c r="T327" s="58">
        <f t="shared" si="31"/>
        <v>3.5250181213096507E-3</v>
      </c>
      <c r="U327" s="58">
        <f>IF(I327&lt;Overview!$F$18,(1-Overview!$F$9)*'='!R327-'='!I327*'='!P327,0)</f>
        <v>0</v>
      </c>
      <c r="V327" s="54">
        <f>IF(I327&gt;=Overview!$F$18,(1-Overview!$F$9)*'='!R327-Overview!$F$18*'='!P327,0)</f>
        <v>3.3522920816038013</v>
      </c>
      <c r="W327" s="2"/>
      <c r="X327" s="60">
        <f>F327^3*(1+G327*Overview!$F$38)</f>
        <v>1.3189571098973758</v>
      </c>
      <c r="Y327" s="61">
        <f>F327^3*Overview!$F$42*(1+Overview!$F$38*G327)+J327*Overview!$F$39/Overview!$F$40</f>
        <v>0.1234285606911793</v>
      </c>
      <c r="AD327" s="2"/>
    </row>
    <row r="328" spans="1:30">
      <c r="A328" s="34">
        <v>325</v>
      </c>
      <c r="B328">
        <v>0.77</v>
      </c>
      <c r="C328" s="85">
        <v>18.739999999999998</v>
      </c>
      <c r="D328" s="125">
        <f>B328/(B328+Overview!$F$22)</f>
        <v>0.52380952380952384</v>
      </c>
      <c r="E328" s="118">
        <f>EXP(Overview!$F$21/Overview!$F$5-Overview!$F$21/('='!C328+273.15))</f>
        <v>0.94169028070695959</v>
      </c>
      <c r="F328" s="77">
        <f t="shared" si="32"/>
        <v>1.0273617010522802</v>
      </c>
      <c r="G328" s="115">
        <f t="shared" si="33"/>
        <v>0.52380952380952372</v>
      </c>
      <c r="H328" s="112">
        <f>F328/Overview!$F$19</f>
        <v>1.5168488130108964</v>
      </c>
      <c r="I328" s="149">
        <f t="shared" si="34"/>
        <v>178.24101031296112</v>
      </c>
      <c r="J328" s="80">
        <f>IF((A328-Overview!$F$43)/365=ROUND((A328-Overview!$F$43)/365,0),J327*0.05,J327+V327)</f>
        <v>112.02724773970064</v>
      </c>
      <c r="K328" s="70">
        <f>IF(I328&lt;Overview!$F$16,1,'='!F328/Overview!$F$26)</f>
        <v>44.474532513085727</v>
      </c>
      <c r="L328" s="71">
        <f>IF(I328&lt;Overview!$F$17,'='!F328/Overview!$F$26,Overview!$F$33)</f>
        <v>9.1428571428571423</v>
      </c>
      <c r="M328" s="72">
        <f t="shared" si="35"/>
        <v>9.1428571428571423</v>
      </c>
      <c r="N328" s="81">
        <f>MIN(1,Overview!$F$44*E328*(F328-Overview!$F$25)^2+0.2)</f>
        <v>1</v>
      </c>
      <c r="O328" s="48">
        <f>M328*E328*Overview!$F$8</f>
        <v>9.746225350951114E-2</v>
      </c>
      <c r="P328" s="48">
        <f>E328*Overview!$F$6</f>
        <v>1.8494797113084687E-3</v>
      </c>
      <c r="Q328" s="122">
        <f>O328*(G328/F328-(1+Overview!$F$35/'='!F328)/(Overview!$F$37*Overview!$F$33))/('='!G328+Overview!$F$36)</f>
        <v>1.0277931763497825E-2</v>
      </c>
      <c r="R328" s="128">
        <f>(O328/F328-Q328)*G328*Overview!$F$29*'='!F328^3</f>
        <v>43.496427343023498</v>
      </c>
      <c r="S328" s="57">
        <f t="shared" si="30"/>
        <v>1.0532302086722126E-17</v>
      </c>
      <c r="T328" s="58">
        <f t="shared" si="31"/>
        <v>3.5197178199487954E-3</v>
      </c>
      <c r="U328" s="58">
        <f>IF(I328&lt;Overview!$F$18,(1-Overview!$F$9)*'='!R328-'='!I328*'='!P328,0)</f>
        <v>0</v>
      </c>
      <c r="V328" s="54">
        <f>IF(I328&gt;=Overview!$F$18,(1-Overview!$F$9)*'='!R328-Overview!$F$18*'='!P328,0)</f>
        <v>3.3783527527528743</v>
      </c>
      <c r="W328" s="2"/>
      <c r="X328" s="60">
        <f>F328^3*(1+G328*Overview!$F$38)</f>
        <v>1.3326273767445955</v>
      </c>
      <c r="Y328" s="61">
        <f>F328^3*Overview!$F$42*(1+Overview!$F$38*G328)+J328*Overview!$F$39/Overview!$F$40</f>
        <v>0.12480455703606604</v>
      </c>
      <c r="AD328" s="2"/>
    </row>
    <row r="329" spans="1:30">
      <c r="A329" s="34">
        <v>326</v>
      </c>
      <c r="B329">
        <v>0.77</v>
      </c>
      <c r="C329" s="85">
        <v>18.739999999999998</v>
      </c>
      <c r="D329" s="125">
        <f>B329/(B329+Overview!$F$22)</f>
        <v>0.52380952380952384</v>
      </c>
      <c r="E329" s="118">
        <f>EXP(Overview!$F$21/Overview!$F$5-Overview!$F$21/('='!C329+273.15))</f>
        <v>0.94169028070695959</v>
      </c>
      <c r="F329" s="77">
        <f t="shared" si="32"/>
        <v>1.0308814188722291</v>
      </c>
      <c r="G329" s="115">
        <f t="shared" si="33"/>
        <v>0.52380952380952372</v>
      </c>
      <c r="H329" s="112">
        <f>F329/Overview!$F$19</f>
        <v>1.5220455025427861</v>
      </c>
      <c r="I329" s="149">
        <f t="shared" si="34"/>
        <v>178.24101031296112</v>
      </c>
      <c r="J329" s="80">
        <f>IF((A329-Overview!$F$43)/365=ROUND((A329-Overview!$F$43)/365,0),J328*0.05,J328+V328)</f>
        <v>115.40560049245352</v>
      </c>
      <c r="K329" s="70">
        <f>IF(I329&lt;Overview!$F$16,1,'='!F329/Overview!$F$26)</f>
        <v>44.626901249880049</v>
      </c>
      <c r="L329" s="71">
        <f>IF(I329&lt;Overview!$F$17,'='!F329/Overview!$F$26,Overview!$F$33)</f>
        <v>9.1428571428571423</v>
      </c>
      <c r="M329" s="72">
        <f t="shared" si="35"/>
        <v>9.1428571428571423</v>
      </c>
      <c r="N329" s="81">
        <f>MIN(1,Overview!$F$44*E329*(F329-Overview!$F$25)^2+0.2)</f>
        <v>1</v>
      </c>
      <c r="O329" s="48">
        <f>M329*E329*Overview!$F$8</f>
        <v>9.746225350951114E-2</v>
      </c>
      <c r="P329" s="48">
        <f>E329*Overview!$F$6</f>
        <v>1.8494797113084687E-3</v>
      </c>
      <c r="Q329" s="122">
        <f>O329*(G329/F329-(1+Overview!$F$35/'='!F329)/(Overview!$F$37*Overview!$F$33))/('='!G329+Overview!$F$36)</f>
        <v>1.0227438647867794E-2</v>
      </c>
      <c r="R329" s="128">
        <f>(O329/F329-Q329)*G329*Overview!$F$29*'='!F329^3</f>
        <v>43.802974656184936</v>
      </c>
      <c r="S329" s="57">
        <f t="shared" si="30"/>
        <v>1.0496341858260276E-17</v>
      </c>
      <c r="T329" s="58">
        <f t="shared" si="31"/>
        <v>3.5144254882475412E-3</v>
      </c>
      <c r="U329" s="58">
        <f>IF(I329&lt;Overview!$F$18,(1-Overview!$F$9)*'='!R329-'='!I329*'='!P329,0)</f>
        <v>0</v>
      </c>
      <c r="V329" s="54">
        <f>IF(I329&gt;=Overview!$F$18,(1-Overview!$F$9)*'='!R329-Overview!$F$18*'='!P329,0)</f>
        <v>3.4044705838342288</v>
      </c>
      <c r="W329" s="2"/>
      <c r="X329" s="60">
        <f>F329^3*(1+G329*Overview!$F$38)</f>
        <v>1.3463710079987583</v>
      </c>
      <c r="Y329" s="61">
        <f>F329^3*Overview!$F$42*(1+Overview!$F$38*G329)+J329*Overview!$F$39/Overview!$F$40</f>
        <v>0.12618828863219669</v>
      </c>
      <c r="AD329" s="2"/>
    </row>
    <row r="330" spans="1:30">
      <c r="A330" s="34">
        <v>327</v>
      </c>
      <c r="B330">
        <v>0.77</v>
      </c>
      <c r="C330" s="85">
        <v>18.739999999999998</v>
      </c>
      <c r="D330" s="125">
        <f>B330/(B330+Overview!$F$22)</f>
        <v>0.52380952380952384</v>
      </c>
      <c r="E330" s="118">
        <f>EXP(Overview!$F$21/Overview!$F$5-Overview!$F$21/('='!C330+273.15))</f>
        <v>0.94169028070695959</v>
      </c>
      <c r="F330" s="77">
        <f t="shared" si="32"/>
        <v>1.0343958443604766</v>
      </c>
      <c r="G330" s="115">
        <f t="shared" si="33"/>
        <v>0.52380952380952372</v>
      </c>
      <c r="H330" s="112">
        <f>F330/Overview!$F$19</f>
        <v>1.5272343782082927</v>
      </c>
      <c r="I330" s="149">
        <f t="shared" si="34"/>
        <v>178.24101031296112</v>
      </c>
      <c r="J330" s="80">
        <f>IF((A330-Overview!$F$43)/365=ROUND((A330-Overview!$F$43)/365,0),J329*0.05,J329+V329)</f>
        <v>118.81007107628774</v>
      </c>
      <c r="K330" s="70">
        <f>IF(I330&lt;Overview!$F$16,1,'='!F330/Overview!$F$26)</f>
        <v>44.779040881405912</v>
      </c>
      <c r="L330" s="71">
        <f>IF(I330&lt;Overview!$F$17,'='!F330/Overview!$F$26,Overview!$F$33)</f>
        <v>9.1428571428571423</v>
      </c>
      <c r="M330" s="72">
        <f t="shared" si="35"/>
        <v>9.1428571428571423</v>
      </c>
      <c r="N330" s="81">
        <f>MIN(1,Overview!$F$44*E330*(F330-Overview!$F$25)^2+0.2)</f>
        <v>1</v>
      </c>
      <c r="O330" s="48">
        <f>M330*E330*Overview!$F$8</f>
        <v>9.746225350951114E-2</v>
      </c>
      <c r="P330" s="48">
        <f>E330*Overview!$F$6</f>
        <v>1.8494797113084687E-3</v>
      </c>
      <c r="Q330" s="122">
        <f>O330*(G330/F330-(1+Overview!$F$35/'='!F330)/(Overview!$F$37*Overview!$F$33))/('='!G330+Overview!$F$36)</f>
        <v>1.0177364304065066E-2</v>
      </c>
      <c r="R330" s="128">
        <f>(O330/F330-Q330)*G330*Overview!$F$29*'='!F330^3</f>
        <v>44.110189012096519</v>
      </c>
      <c r="S330" s="57">
        <f t="shared" si="30"/>
        <v>1.0460679871061521E-17</v>
      </c>
      <c r="T330" s="58">
        <f t="shared" si="31"/>
        <v>3.5091411142225194E-3</v>
      </c>
      <c r="U330" s="58">
        <f>IF(I330&lt;Overview!$F$18,(1-Overview!$F$9)*'='!R330-'='!I330*'='!P330,0)</f>
        <v>0</v>
      </c>
      <c r="V330" s="54">
        <f>IF(I330&gt;=Overview!$F$18,(1-Overview!$F$9)*'='!R330-Overview!$F$18*'='!P330,0)</f>
        <v>3.4306452469578961</v>
      </c>
      <c r="W330" s="2"/>
      <c r="X330" s="60">
        <f>F330^3*(1+G330*Overview!$F$38)</f>
        <v>1.3601879319204284</v>
      </c>
      <c r="Y330" s="61">
        <f>F330^3*Overview!$F$42*(1+Overview!$F$38*G330)+J330*Overview!$F$39/Overview!$F$40</f>
        <v>0.12757975150688086</v>
      </c>
      <c r="AD330" s="2"/>
    </row>
    <row r="331" spans="1:30">
      <c r="A331" s="34">
        <v>328</v>
      </c>
      <c r="B331">
        <v>0.77</v>
      </c>
      <c r="C331" s="85">
        <v>18.739999999999998</v>
      </c>
      <c r="D331" s="125">
        <f>B331/(B331+Overview!$F$22)</f>
        <v>0.52380952380952384</v>
      </c>
      <c r="E331" s="118">
        <f>EXP(Overview!$F$21/Overview!$F$5-Overview!$F$21/('='!C331+273.15))</f>
        <v>0.94169028070695959</v>
      </c>
      <c r="F331" s="77">
        <f t="shared" si="32"/>
        <v>1.0379049854746991</v>
      </c>
      <c r="G331" s="115">
        <f t="shared" si="33"/>
        <v>0.52380952380952372</v>
      </c>
      <c r="H331" s="112">
        <f>F331/Overview!$F$19</f>
        <v>1.532415451756532</v>
      </c>
      <c r="I331" s="149">
        <f t="shared" si="34"/>
        <v>178.24101031296112</v>
      </c>
      <c r="J331" s="80">
        <f>IF((A331-Overview!$F$43)/365=ROUND((A331-Overview!$F$43)/365,0),J330*0.05,J330+V330)</f>
        <v>122.24071632324564</v>
      </c>
      <c r="K331" s="70">
        <f>IF(I331&lt;Overview!$F$16,1,'='!F331/Overview!$F$26)</f>
        <v>44.930951752151479</v>
      </c>
      <c r="L331" s="71">
        <f>IF(I331&lt;Overview!$F$17,'='!F331/Overview!$F$26,Overview!$F$33)</f>
        <v>9.1428571428571423</v>
      </c>
      <c r="M331" s="72">
        <f t="shared" si="35"/>
        <v>9.1428571428571423</v>
      </c>
      <c r="N331" s="81">
        <f>MIN(1,Overview!$F$44*E331*(F331-Overview!$F$25)^2+0.2)</f>
        <v>1</v>
      </c>
      <c r="O331" s="48">
        <f>M331*E331*Overview!$F$8</f>
        <v>9.746225350951114E-2</v>
      </c>
      <c r="P331" s="48">
        <f>E331*Overview!$F$6</f>
        <v>1.8494797113084687E-3</v>
      </c>
      <c r="Q331" s="122">
        <f>O331*(G331/F331-(1+Overview!$F$35/'='!F331)/(Overview!$F$37*Overview!$F$33))/('='!G331+Overview!$F$36)</f>
        <v>1.0127703599879634E-2</v>
      </c>
      <c r="R331" s="128">
        <f>(O331/F331-Q331)*G331*Overview!$F$29*'='!F331^3</f>
        <v>44.418066574089366</v>
      </c>
      <c r="S331" s="57">
        <f t="shared" si="30"/>
        <v>1.0425312470064336E-17</v>
      </c>
      <c r="T331" s="58">
        <f t="shared" si="31"/>
        <v>3.5038646859083763E-3</v>
      </c>
      <c r="U331" s="58">
        <f>IF(I331&lt;Overview!$F$18,(1-Overview!$F$9)*'='!R331-'='!I331*'='!P331,0)</f>
        <v>0</v>
      </c>
      <c r="V331" s="54">
        <f>IF(I331&gt;=Overview!$F$18,(1-Overview!$F$9)*'='!R331-Overview!$F$18*'='!P331,0)</f>
        <v>3.4568764152396865</v>
      </c>
      <c r="W331" s="2"/>
      <c r="X331" s="60">
        <f>F331^3*(1+G331*Overview!$F$38)</f>
        <v>1.374078075317217</v>
      </c>
      <c r="Y331" s="61">
        <f>F331^3*Overview!$F$42*(1+Overview!$F$38*G331)+J331*Overview!$F$39/Overview!$F$40</f>
        <v>0.12897894154241421</v>
      </c>
      <c r="AD331" s="2"/>
    </row>
    <row r="332" spans="1:30">
      <c r="A332" s="34">
        <v>329</v>
      </c>
      <c r="B332">
        <v>0.77</v>
      </c>
      <c r="C332" s="85">
        <v>18.739999999999998</v>
      </c>
      <c r="D332" s="125">
        <f>B332/(B332+Overview!$F$22)</f>
        <v>0.52380952380952384</v>
      </c>
      <c r="E332" s="118">
        <f>EXP(Overview!$F$21/Overview!$F$5-Overview!$F$21/('='!C332+273.15))</f>
        <v>0.94169028070695959</v>
      </c>
      <c r="F332" s="77">
        <f t="shared" si="32"/>
        <v>1.0414088501606076</v>
      </c>
      <c r="G332" s="115">
        <f t="shared" si="33"/>
        <v>0.52380952380952372</v>
      </c>
      <c r="H332" s="112">
        <f>F332/Overview!$F$19</f>
        <v>1.5375887349189541</v>
      </c>
      <c r="I332" s="149">
        <f t="shared" si="34"/>
        <v>178.24101031296112</v>
      </c>
      <c r="J332" s="80">
        <f>IF((A332-Overview!$F$43)/365=ROUND((A332-Overview!$F$43)/365,0),J331*0.05,J331+V331)</f>
        <v>125.69759273848533</v>
      </c>
      <c r="K332" s="70">
        <f>IF(I332&lt;Overview!$F$16,1,'='!F332/Overview!$F$26)</f>
        <v>45.082634206086908</v>
      </c>
      <c r="L332" s="71">
        <f>IF(I332&lt;Overview!$F$17,'='!F332/Overview!$F$26,Overview!$F$33)</f>
        <v>9.1428571428571423</v>
      </c>
      <c r="M332" s="72">
        <f t="shared" si="35"/>
        <v>9.1428571428571423</v>
      </c>
      <c r="N332" s="81">
        <f>MIN(1,Overview!$F$44*E332*(F332-Overview!$F$25)^2+0.2)</f>
        <v>1</v>
      </c>
      <c r="O332" s="48">
        <f>M332*E332*Overview!$F$8</f>
        <v>9.746225350951114E-2</v>
      </c>
      <c r="P332" s="48">
        <f>E332*Overview!$F$6</f>
        <v>1.8494797113084687E-3</v>
      </c>
      <c r="Q332" s="122">
        <f>O332*(G332/F332-(1+Overview!$F$35/'='!F332)/(Overview!$F$37*Overview!$F$33))/('='!G332+Overview!$F$36)</f>
        <v>1.0078451486613137E-2</v>
      </c>
      <c r="R332" s="128">
        <f>(O332/F332-Q332)*G332*Overview!$F$29*'='!F332^3</f>
        <v>44.726603517275088</v>
      </c>
      <c r="S332" s="57">
        <f t="shared" si="30"/>
        <v>1.0390236059682586E-17</v>
      </c>
      <c r="T332" s="58">
        <f t="shared" si="31"/>
        <v>3.4985961913577509E-3</v>
      </c>
      <c r="U332" s="58">
        <f>IF(I332&lt;Overview!$F$18,(1-Overview!$F$9)*'='!R332-'='!I332*'='!P332,0)</f>
        <v>0</v>
      </c>
      <c r="V332" s="54">
        <f>IF(I332&gt;=Overview!$F$18,(1-Overview!$F$9)*'='!R332-Overview!$F$18*'='!P332,0)</f>
        <v>3.4831637627991099</v>
      </c>
      <c r="W332" s="2"/>
      <c r="X332" s="60">
        <f>F332^3*(1+G332*Overview!$F$38)</f>
        <v>1.3880413635571673</v>
      </c>
      <c r="Y332" s="61">
        <f>F332^3*Overview!$F$42*(1+Overview!$F$38*G332)+J332*Overview!$F$39/Overview!$F$40</f>
        <v>0.13038585447732651</v>
      </c>
      <c r="AD332" s="2"/>
    </row>
    <row r="333" spans="1:30">
      <c r="A333" s="34">
        <v>330</v>
      </c>
      <c r="B333">
        <v>0.77</v>
      </c>
      <c r="C333" s="85">
        <v>18.739999999999998</v>
      </c>
      <c r="D333" s="125">
        <f>B333/(B333+Overview!$F$22)</f>
        <v>0.52380952380952384</v>
      </c>
      <c r="E333" s="118">
        <f>EXP(Overview!$F$21/Overview!$F$5-Overview!$F$21/('='!C333+273.15))</f>
        <v>0.94169028070695959</v>
      </c>
      <c r="F333" s="77">
        <f t="shared" si="32"/>
        <v>1.0449074463519654</v>
      </c>
      <c r="G333" s="115">
        <f t="shared" si="33"/>
        <v>0.52380952380952372</v>
      </c>
      <c r="H333" s="112">
        <f>F333/Overview!$F$19</f>
        <v>1.5427542394093687</v>
      </c>
      <c r="I333" s="149">
        <f t="shared" si="34"/>
        <v>178.24101031296112</v>
      </c>
      <c r="J333" s="80">
        <f>IF((A333-Overview!$F$43)/365=ROUND((A333-Overview!$F$43)/365,0),J332*0.05,J332+V332)</f>
        <v>129.18075650128443</v>
      </c>
      <c r="K333" s="70">
        <f>IF(I333&lt;Overview!$F$16,1,'='!F333/Overview!$F$26)</f>
        <v>45.234088586665173</v>
      </c>
      <c r="L333" s="71">
        <f>IF(I333&lt;Overview!$F$17,'='!F333/Overview!$F$26,Overview!$F$33)</f>
        <v>9.1428571428571423</v>
      </c>
      <c r="M333" s="72">
        <f t="shared" si="35"/>
        <v>9.1428571428571423</v>
      </c>
      <c r="N333" s="81">
        <f>MIN(1,Overview!$F$44*E333*(F333-Overview!$F$25)^2+0.2)</f>
        <v>1</v>
      </c>
      <c r="O333" s="48">
        <f>M333*E333*Overview!$F$8</f>
        <v>9.746225350951114E-2</v>
      </c>
      <c r="P333" s="48">
        <f>E333*Overview!$F$6</f>
        <v>1.8494797113084687E-3</v>
      </c>
      <c r="Q333" s="122">
        <f>O333*(G333/F333-(1+Overview!$F$35/'='!F333)/(Overview!$F$37*Overview!$F$33))/('='!G333+Overview!$F$36)</f>
        <v>1.0029602997387078E-2</v>
      </c>
      <c r="R333" s="128">
        <f>(O333/F333-Q333)*G333*Overview!$F$29*'='!F333^3</f>
        <v>45.035796028521226</v>
      </c>
      <c r="S333" s="57">
        <f t="shared" si="30"/>
        <v>1.0355447102600668E-17</v>
      </c>
      <c r="T333" s="58">
        <f t="shared" si="31"/>
        <v>3.49333561864125E-3</v>
      </c>
      <c r="U333" s="58">
        <f>IF(I333&lt;Overview!$F$18,(1-Overview!$F$9)*'='!R333-'='!I333*'='!P333,0)</f>
        <v>0</v>
      </c>
      <c r="V333" s="54">
        <f>IF(I333&gt;=Overview!$F$18,(1-Overview!$F$9)*'='!R333-Overview!$F$18*'='!P333,0)</f>
        <v>3.5095069647572807</v>
      </c>
      <c r="W333" s="2"/>
      <c r="X333" s="60">
        <f>F333^3*(1+G333*Overview!$F$38)</f>
        <v>1.4020777205820509</v>
      </c>
      <c r="Y333" s="61">
        <f>F333^3*Overview!$F$42*(1+Overview!$F$38*G333)+J333*Overview!$F$39/Overview!$F$40</f>
        <v>0.13180048590762222</v>
      </c>
      <c r="AD333" s="2"/>
    </row>
    <row r="334" spans="1:30">
      <c r="A334" s="34">
        <v>331</v>
      </c>
      <c r="B334">
        <v>0.77</v>
      </c>
      <c r="C334" s="85">
        <v>18.739999999999998</v>
      </c>
      <c r="D334" s="125">
        <f>B334/(B334+Overview!$F$22)</f>
        <v>0.52380952380952384</v>
      </c>
      <c r="E334" s="118">
        <f>EXP(Overview!$F$21/Overview!$F$5-Overview!$F$21/('='!C334+273.15))</f>
        <v>0.94169028070695959</v>
      </c>
      <c r="F334" s="77">
        <f t="shared" si="32"/>
        <v>1.0484007819706067</v>
      </c>
      <c r="G334" s="115">
        <f t="shared" si="33"/>
        <v>0.52380952380952372</v>
      </c>
      <c r="H334" s="112">
        <f>F334/Overview!$F$19</f>
        <v>1.5479119769239726</v>
      </c>
      <c r="I334" s="149">
        <f t="shared" si="34"/>
        <v>178.24101031296112</v>
      </c>
      <c r="J334" s="80">
        <f>IF((A334-Overview!$F$43)/365=ROUND((A334-Overview!$F$43)/365,0),J333*0.05,J333+V333)</f>
        <v>132.69026346604173</v>
      </c>
      <c r="K334" s="70">
        <f>IF(I334&lt;Overview!$F$16,1,'='!F334/Overview!$F$26)</f>
        <v>45.385315236822805</v>
      </c>
      <c r="L334" s="71">
        <f>IF(I334&lt;Overview!$F$17,'='!F334/Overview!$F$26,Overview!$F$33)</f>
        <v>9.1428571428571423</v>
      </c>
      <c r="M334" s="72">
        <f t="shared" si="35"/>
        <v>9.1428571428571423</v>
      </c>
      <c r="N334" s="81">
        <f>MIN(1,Overview!$F$44*E334*(F334-Overview!$F$25)^2+0.2)</f>
        <v>1</v>
      </c>
      <c r="O334" s="48">
        <f>M334*E334*Overview!$F$8</f>
        <v>9.746225350951114E-2</v>
      </c>
      <c r="P334" s="48">
        <f>E334*Overview!$F$6</f>
        <v>1.8494797113084687E-3</v>
      </c>
      <c r="Q334" s="122">
        <f>O334*(G334/F334-(1+Overview!$F$35/'='!F334)/(Overview!$F$37*Overview!$F$33))/('='!G334+Overview!$F$36)</f>
        <v>9.9811532454919649E-3</v>
      </c>
      <c r="R334" s="128">
        <f>(O334/F334-Q334)*G334*Overview!$F$29*'='!F334^3</f>
        <v>45.345640306426731</v>
      </c>
      <c r="S334" s="57">
        <f t="shared" si="30"/>
        <v>1.0320942118597818E-17</v>
      </c>
      <c r="T334" s="58">
        <f t="shared" si="31"/>
        <v>3.4880829558474116E-3</v>
      </c>
      <c r="U334" s="58">
        <f>IF(I334&lt;Overview!$F$18,(1-Overview!$F$9)*'='!R334-'='!I334*'='!P334,0)</f>
        <v>0</v>
      </c>
      <c r="V334" s="54">
        <f>IF(I334&gt;=Overview!$F$18,(1-Overview!$F$9)*'='!R334-Overview!$F$18*'='!P334,0)</f>
        <v>3.5359056972348299</v>
      </c>
      <c r="W334" s="2"/>
      <c r="X334" s="60">
        <f>F334^3*(1+G334*Overview!$F$38)</f>
        <v>1.4161870689205873</v>
      </c>
      <c r="Y334" s="61">
        <f>F334^3*Overview!$F$42*(1+Overview!$F$38*G334)+J334*Overview!$F$39/Overview!$F$40</f>
        <v>0.13322283128801354</v>
      </c>
      <c r="AD334" s="2"/>
    </row>
    <row r="335" spans="1:30">
      <c r="A335" s="34">
        <v>332</v>
      </c>
      <c r="B335">
        <v>0.77</v>
      </c>
      <c r="C335" s="85">
        <v>18.739999999999998</v>
      </c>
      <c r="D335" s="125">
        <f>B335/(B335+Overview!$F$22)</f>
        <v>0.52380952380952384</v>
      </c>
      <c r="E335" s="118">
        <f>EXP(Overview!$F$21/Overview!$F$5-Overview!$F$21/('='!C335+273.15))</f>
        <v>0.94169028070695959</v>
      </c>
      <c r="F335" s="77">
        <f t="shared" si="32"/>
        <v>1.0518888649264542</v>
      </c>
      <c r="G335" s="115">
        <f t="shared" si="33"/>
        <v>0.52380952380952372</v>
      </c>
      <c r="H335" s="112">
        <f>F335/Overview!$F$19</f>
        <v>1.5530619591413763</v>
      </c>
      <c r="I335" s="149">
        <f t="shared" si="34"/>
        <v>178.24101031296112</v>
      </c>
      <c r="J335" s="80">
        <f>IF((A335-Overview!$F$43)/365=ROUND((A335-Overview!$F$43)/365,0),J334*0.05,J334+V334)</f>
        <v>136.22616916327655</v>
      </c>
      <c r="K335" s="70">
        <f>IF(I335&lt;Overview!$F$16,1,'='!F335/Overview!$F$26)</f>
        <v>45.536314498980701</v>
      </c>
      <c r="L335" s="71">
        <f>IF(I335&lt;Overview!$F$17,'='!F335/Overview!$F$26,Overview!$F$33)</f>
        <v>9.1428571428571423</v>
      </c>
      <c r="M335" s="72">
        <f t="shared" si="35"/>
        <v>9.1428571428571423</v>
      </c>
      <c r="N335" s="81">
        <f>MIN(1,Overview!$F$44*E335*(F335-Overview!$F$25)^2+0.2)</f>
        <v>1</v>
      </c>
      <c r="O335" s="48">
        <f>M335*E335*Overview!$F$8</f>
        <v>9.746225350951114E-2</v>
      </c>
      <c r="P335" s="48">
        <f>E335*Overview!$F$6</f>
        <v>1.8494797113084687E-3</v>
      </c>
      <c r="Q335" s="122">
        <f>O335*(G335/F335-(1+Overview!$F$35/'='!F335)/(Overview!$F$37*Overview!$F$33))/('='!G335+Overview!$F$36)</f>
        <v>9.9330974227763175E-3</v>
      </c>
      <c r="R335" s="128">
        <f>(O335/F335-Q335)*G335*Overview!$F$29*'='!F335^3</f>
        <v>45.656132561297589</v>
      </c>
      <c r="S335" s="57">
        <f t="shared" si="30"/>
        <v>1.0286717683400774E-17</v>
      </c>
      <c r="T335" s="58">
        <f t="shared" si="31"/>
        <v>3.4828381910826894E-3</v>
      </c>
      <c r="U335" s="58">
        <f>IF(I335&lt;Overview!$F$18,(1-Overview!$F$9)*'='!R335-'='!I335*'='!P335,0)</f>
        <v>0</v>
      </c>
      <c r="V335" s="54">
        <f>IF(I335&gt;=Overview!$F$18,(1-Overview!$F$9)*'='!R335-Overview!$F$18*'='!P335,0)</f>
        <v>3.562359637349827</v>
      </c>
      <c r="W335" s="2"/>
      <c r="X335" s="60">
        <f>F335^3*(1+G335*Overview!$F$38)</f>
        <v>1.430369329701578</v>
      </c>
      <c r="Y335" s="61">
        <f>F335^3*Overview!$F$42*(1+Overview!$F$38*G335)+J335*Overview!$F$39/Overview!$F$40</f>
        <v>0.1346528859331462</v>
      </c>
      <c r="AD335" s="2"/>
    </row>
    <row r="336" spans="1:30">
      <c r="A336" s="34">
        <v>333</v>
      </c>
      <c r="B336">
        <v>0.77</v>
      </c>
      <c r="C336" s="85">
        <v>18.739999999999998</v>
      </c>
      <c r="D336" s="125">
        <f>B336/(B336+Overview!$F$22)</f>
        <v>0.52380952380952384</v>
      </c>
      <c r="E336" s="118">
        <f>EXP(Overview!$F$21/Overview!$F$5-Overview!$F$21/('='!C336+273.15))</f>
        <v>0.94169028070695959</v>
      </c>
      <c r="F336" s="77">
        <f t="shared" si="32"/>
        <v>1.0553717031175369</v>
      </c>
      <c r="G336" s="115">
        <f t="shared" si="33"/>
        <v>0.52380952380952372</v>
      </c>
      <c r="H336" s="112">
        <f>F336/Overview!$F$19</f>
        <v>1.5582041977226293</v>
      </c>
      <c r="I336" s="149">
        <f t="shared" si="34"/>
        <v>178.24101031296112</v>
      </c>
      <c r="J336" s="80">
        <f>IF((A336-Overview!$F$43)/365=ROUND((A336-Overview!$F$43)/365,0),J335*0.05,J335+V335)</f>
        <v>139.78852880062638</v>
      </c>
      <c r="K336" s="70">
        <f>IF(I336&lt;Overview!$F$16,1,'='!F336/Overview!$F$26)</f>
        <v>45.687086715044892</v>
      </c>
      <c r="L336" s="71">
        <f>IF(I336&lt;Overview!$F$17,'='!F336/Overview!$F$26,Overview!$F$33)</f>
        <v>9.1428571428571423</v>
      </c>
      <c r="M336" s="72">
        <f t="shared" si="35"/>
        <v>9.1428571428571423</v>
      </c>
      <c r="N336" s="81">
        <f>MIN(1,Overview!$F$44*E336*(F336-Overview!$F$25)^2+0.2)</f>
        <v>1</v>
      </c>
      <c r="O336" s="48">
        <f>M336*E336*Overview!$F$8</f>
        <v>9.746225350951114E-2</v>
      </c>
      <c r="P336" s="48">
        <f>E336*Overview!$F$6</f>
        <v>1.8494797113084687E-3</v>
      </c>
      <c r="Q336" s="122">
        <f>O336*(G336/F336-(1+Overview!$F$35/'='!F336)/(Overview!$F$37*Overview!$F$33))/('='!G336+Overview!$F$36)</f>
        <v>9.8854307980743242E-3</v>
      </c>
      <c r="R336" s="128">
        <f>(O336/F336-Q336)*G336*Overview!$F$29*'='!F336^3</f>
        <v>45.96726901512222</v>
      </c>
      <c r="S336" s="57">
        <f t="shared" si="30"/>
        <v>1.0252770427563989E-17</v>
      </c>
      <c r="T336" s="58">
        <f t="shared" si="31"/>
        <v>3.4776013124714171E-3</v>
      </c>
      <c r="U336" s="58">
        <f>IF(I336&lt;Overview!$F$18,(1-Overview!$F$9)*'='!R336-'='!I336*'='!P336,0)</f>
        <v>0</v>
      </c>
      <c r="V336" s="54">
        <f>IF(I336&gt;=Overview!$F$18,(1-Overview!$F$9)*'='!R336-Overview!$F$18*'='!P336,0)</f>
        <v>3.5888684632156855</v>
      </c>
      <c r="W336" s="2"/>
      <c r="X336" s="60">
        <f>F336^3*(1+G336*Overview!$F$38)</f>
        <v>1.4446244226669624</v>
      </c>
      <c r="Y336" s="61">
        <f>F336^3*Overview!$F$42*(1+Overview!$F$38*G336)+J336*Overview!$F$39/Overview!$F$40</f>
        <v>0.13609064501881749</v>
      </c>
      <c r="AD336" s="2"/>
    </row>
    <row r="337" spans="1:30">
      <c r="A337" s="34">
        <v>334</v>
      </c>
      <c r="B337">
        <v>0.77</v>
      </c>
      <c r="C337" s="85">
        <v>18.739999999999998</v>
      </c>
      <c r="D337" s="125">
        <f>B337/(B337+Overview!$F$22)</f>
        <v>0.52380952380952384</v>
      </c>
      <c r="E337" s="118">
        <f>EXP(Overview!$F$21/Overview!$F$5-Overview!$F$21/('='!C337+273.15))</f>
        <v>0.94169028070695959</v>
      </c>
      <c r="F337" s="77">
        <f t="shared" si="32"/>
        <v>1.0588493044300082</v>
      </c>
      <c r="G337" s="115">
        <f t="shared" si="33"/>
        <v>0.52380952380952372</v>
      </c>
      <c r="H337" s="112">
        <f>F337/Overview!$F$19</f>
        <v>1.5633387043112479</v>
      </c>
      <c r="I337" s="149">
        <f t="shared" si="34"/>
        <v>178.24101031296112</v>
      </c>
      <c r="J337" s="80">
        <f>IF((A337-Overview!$F$43)/365=ROUND((A337-Overview!$F$43)/365,0),J336*0.05,J336+V336)</f>
        <v>143.37739726384206</v>
      </c>
      <c r="K337" s="70">
        <f>IF(I337&lt;Overview!$F$16,1,'='!F337/Overview!$F$26)</f>
        <v>45.837632226407287</v>
      </c>
      <c r="L337" s="71">
        <f>IF(I337&lt;Overview!$F$17,'='!F337/Overview!$F$26,Overview!$F$33)</f>
        <v>9.1428571428571423</v>
      </c>
      <c r="M337" s="72">
        <f t="shared" si="35"/>
        <v>9.1428571428571423</v>
      </c>
      <c r="N337" s="81">
        <f>MIN(1,Overview!$F$44*E337*(F337-Overview!$F$25)^2+0.2)</f>
        <v>1</v>
      </c>
      <c r="O337" s="48">
        <f>M337*E337*Overview!$F$8</f>
        <v>9.746225350951114E-2</v>
      </c>
      <c r="P337" s="48">
        <f>E337*Overview!$F$6</f>
        <v>1.8494797113084687E-3</v>
      </c>
      <c r="Q337" s="122">
        <f>O337*(G337/F337-(1+Overview!$F$35/'='!F337)/(Overview!$F$37*Overview!$F$33))/('='!G337+Overview!$F$36)</f>
        <v>9.8381487156711349E-3</v>
      </c>
      <c r="R337" s="128">
        <f>(O337/F337-Q337)*G337*Overview!$F$29*'='!F337^3</f>
        <v>46.279045901547079</v>
      </c>
      <c r="S337" s="57">
        <f t="shared" si="30"/>
        <v>1.0219097035376649E-17</v>
      </c>
      <c r="T337" s="58">
        <f t="shared" si="31"/>
        <v>3.472372308155787E-3</v>
      </c>
      <c r="U337" s="58">
        <f>IF(I337&lt;Overview!$F$18,(1-Overview!$F$9)*'='!R337-'='!I337*'='!P337,0)</f>
        <v>0</v>
      </c>
      <c r="V337" s="54">
        <f>IF(I337&gt;=Overview!$F$18,(1-Overview!$F$9)*'='!R337-Overview!$F$18*'='!P337,0)</f>
        <v>3.6154318539390835</v>
      </c>
      <c r="W337" s="2"/>
      <c r="X337" s="60">
        <f>F337^3*(1+G337*Overview!$F$38)</f>
        <v>1.458952266184784</v>
      </c>
      <c r="Y337" s="61">
        <f>F337^3*Overview!$F$42*(1+Overview!$F$38*G337)+J337*Overview!$F$39/Overview!$F$40</f>
        <v>0.1375361035831866</v>
      </c>
      <c r="AD337" s="2"/>
    </row>
    <row r="338" spans="1:30">
      <c r="A338" s="34">
        <v>335</v>
      </c>
      <c r="B338">
        <v>0.77</v>
      </c>
      <c r="C338" s="85">
        <v>18.739999999999998</v>
      </c>
      <c r="D338" s="125">
        <f>B338/(B338+Overview!$F$22)</f>
        <v>0.52380952380952384</v>
      </c>
      <c r="E338" s="118">
        <f>EXP(Overview!$F$21/Overview!$F$5-Overview!$F$21/('='!C338+273.15))</f>
        <v>0.94169028070695959</v>
      </c>
      <c r="F338" s="77">
        <f t="shared" si="32"/>
        <v>1.062321676738164</v>
      </c>
      <c r="G338" s="115">
        <f t="shared" si="33"/>
        <v>0.52380952380952372</v>
      </c>
      <c r="H338" s="112">
        <f>F338/Overview!$F$19</f>
        <v>1.5684654905332409</v>
      </c>
      <c r="I338" s="149">
        <f t="shared" si="34"/>
        <v>178.24101031296112</v>
      </c>
      <c r="J338" s="80">
        <f>IF((A338-Overview!$F$43)/365=ROUND((A338-Overview!$F$43)/365,0),J337*0.05,J337+V337)</f>
        <v>146.99282911778113</v>
      </c>
      <c r="K338" s="70">
        <f>IF(I338&lt;Overview!$F$16,1,'='!F338/Overview!$F$26)</f>
        <v>45.987951373946494</v>
      </c>
      <c r="L338" s="71">
        <f>IF(I338&lt;Overview!$F$17,'='!F338/Overview!$F$26,Overview!$F$33)</f>
        <v>9.1428571428571423</v>
      </c>
      <c r="M338" s="72">
        <f t="shared" si="35"/>
        <v>9.1428571428571423</v>
      </c>
      <c r="N338" s="81">
        <f>MIN(1,Overview!$F$44*E338*(F338-Overview!$F$25)^2+0.2)</f>
        <v>1</v>
      </c>
      <c r="O338" s="48">
        <f>M338*E338*Overview!$F$8</f>
        <v>9.746225350951114E-2</v>
      </c>
      <c r="P338" s="48">
        <f>E338*Overview!$F$6</f>
        <v>1.8494797113084687E-3</v>
      </c>
      <c r="Q338" s="122">
        <f>O338*(G338/F338-(1+Overview!$F$35/'='!F338)/(Overview!$F$37*Overview!$F$33))/('='!G338+Overview!$F$36)</f>
        <v>9.791246593804712E-3</v>
      </c>
      <c r="R338" s="128">
        <f>(O338/F338-Q338)*G338*Overview!$F$29*'='!F338^3</f>
        <v>46.591459465852147</v>
      </c>
      <c r="S338" s="57">
        <f t="shared" si="30"/>
        <v>1.0185694243795709E-17</v>
      </c>
      <c r="T338" s="58">
        <f t="shared" si="31"/>
        <v>3.4671511662958195E-3</v>
      </c>
      <c r="U338" s="58">
        <f>IF(I338&lt;Overview!$F$18,(1-Overview!$F$9)*'='!R338-'='!I338*'='!P338,0)</f>
        <v>0</v>
      </c>
      <c r="V338" s="54">
        <f>IF(I338&gt;=Overview!$F$18,(1-Overview!$F$9)*'='!R338-Overview!$F$18*'='!P338,0)</f>
        <v>3.6420494896178757</v>
      </c>
      <c r="W338" s="2"/>
      <c r="X338" s="60">
        <f>F338^3*(1+G338*Overview!$F$38)</f>
        <v>1.4733527772620885</v>
      </c>
      <c r="Y338" s="61">
        <f>F338^3*Overview!$F$42*(1+Overview!$F$38*G338)+J338*Overview!$F$39/Overview!$F$40</f>
        <v>0.13898925652797881</v>
      </c>
      <c r="AD338" s="2"/>
    </row>
    <row r="339" spans="1:30">
      <c r="A339" s="34">
        <v>336</v>
      </c>
      <c r="B339">
        <v>0.77</v>
      </c>
      <c r="C339" s="85">
        <v>18.739999999999998</v>
      </c>
      <c r="D339" s="125">
        <f>B339/(B339+Overview!$F$22)</f>
        <v>0.52380952380952384</v>
      </c>
      <c r="E339" s="118">
        <f>EXP(Overview!$F$21/Overview!$F$5-Overview!$F$21/('='!C339+273.15))</f>
        <v>0.94169028070695959</v>
      </c>
      <c r="F339" s="77">
        <f t="shared" si="32"/>
        <v>1.0657888279044598</v>
      </c>
      <c r="G339" s="115">
        <f t="shared" si="33"/>
        <v>0.52380952380952372</v>
      </c>
      <c r="H339" s="112">
        <f>F339/Overview!$F$19</f>
        <v>1.5735845679971354</v>
      </c>
      <c r="I339" s="149">
        <f t="shared" si="34"/>
        <v>178.24101031296112</v>
      </c>
      <c r="J339" s="80">
        <f>IF((A339-Overview!$F$43)/365=ROUND((A339-Overview!$F$43)/365,0),J338*0.05,J338+V338)</f>
        <v>150.634878607399</v>
      </c>
      <c r="K339" s="70">
        <f>IF(I339&lt;Overview!$F$16,1,'='!F339/Overview!$F$26)</f>
        <v>46.138044498028563</v>
      </c>
      <c r="L339" s="71">
        <f>IF(I339&lt;Overview!$F$17,'='!F339/Overview!$F$26,Overview!$F$33)</f>
        <v>9.1428571428571423</v>
      </c>
      <c r="M339" s="72">
        <f t="shared" si="35"/>
        <v>9.1428571428571423</v>
      </c>
      <c r="N339" s="81">
        <f>MIN(1,Overview!$F$44*E339*(F339-Overview!$F$25)^2+0.2)</f>
        <v>1</v>
      </c>
      <c r="O339" s="48">
        <f>M339*E339*Overview!$F$8</f>
        <v>9.746225350951114E-2</v>
      </c>
      <c r="P339" s="48">
        <f>E339*Overview!$F$6</f>
        <v>1.8494797113084687E-3</v>
      </c>
      <c r="Q339" s="122">
        <f>O339*(G339/F339-(1+Overview!$F$35/'='!F339)/(Overview!$F$37*Overview!$F$33))/('='!G339+Overview!$F$36)</f>
        <v>9.7447199232032385E-3</v>
      </c>
      <c r="R339" s="128">
        <f>(O339/F339-Q339)*G339*Overview!$F$29*'='!F339^3</f>
        <v>46.904505964926557</v>
      </c>
      <c r="S339" s="57">
        <f t="shared" si="30"/>
        <v>1.0152558841404275E-17</v>
      </c>
      <c r="T339" s="58">
        <f t="shared" si="31"/>
        <v>3.4619378750693395E-3</v>
      </c>
      <c r="U339" s="58">
        <f>IF(I339&lt;Overview!$F$18,(1-Overview!$F$9)*'='!R339-'='!I339*'='!P339,0)</f>
        <v>0</v>
      </c>
      <c r="V339" s="54">
        <f>IF(I339&gt;=Overview!$F$18,(1-Overview!$F$9)*'='!R339-Overview!$F$18*'='!P339,0)</f>
        <v>3.6687210513390154</v>
      </c>
      <c r="W339" s="2"/>
      <c r="X339" s="60">
        <f>F339^3*(1+G339*Overview!$F$38)</f>
        <v>1.4878258715577295</v>
      </c>
      <c r="Y339" s="61">
        <f>F339^3*Overview!$F$42*(1+Overview!$F$38*G339)+J339*Overview!$F$39/Overview!$F$40</f>
        <v>0.1404500986196808</v>
      </c>
      <c r="AD339" s="2"/>
    </row>
    <row r="340" spans="1:30">
      <c r="A340" s="34">
        <v>337</v>
      </c>
      <c r="B340">
        <v>0.77</v>
      </c>
      <c r="C340" s="85">
        <v>18.739999999999998</v>
      </c>
      <c r="D340" s="125">
        <f>B340/(B340+Overview!$F$22)</f>
        <v>0.52380952380952384</v>
      </c>
      <c r="E340" s="118">
        <f>EXP(Overview!$F$21/Overview!$F$5-Overview!$F$21/('='!C340+273.15))</f>
        <v>0.94169028070695959</v>
      </c>
      <c r="F340" s="77">
        <f t="shared" si="32"/>
        <v>1.0692507657795292</v>
      </c>
      <c r="G340" s="115">
        <f t="shared" si="33"/>
        <v>0.52380952380952372</v>
      </c>
      <c r="H340" s="112">
        <f>F340/Overview!$F$19</f>
        <v>1.5786959482940044</v>
      </c>
      <c r="I340" s="149">
        <f t="shared" si="34"/>
        <v>178.24101031296112</v>
      </c>
      <c r="J340" s="80">
        <f>IF((A340-Overview!$F$43)/365=ROUND((A340-Overview!$F$43)/365,0),J339*0.05,J339+V339)</f>
        <v>154.30359965873802</v>
      </c>
      <c r="K340" s="70">
        <f>IF(I340&lt;Overview!$F$16,1,'='!F340/Overview!$F$26)</f>
        <v>46.287911938507754</v>
      </c>
      <c r="L340" s="71">
        <f>IF(I340&lt;Overview!$F$17,'='!F340/Overview!$F$26,Overview!$F$33)</f>
        <v>9.1428571428571423</v>
      </c>
      <c r="M340" s="72">
        <f t="shared" si="35"/>
        <v>9.1428571428571423</v>
      </c>
      <c r="N340" s="81">
        <f>MIN(1,Overview!$F$44*E340*(F340-Overview!$F$25)^2+0.2)</f>
        <v>1</v>
      </c>
      <c r="O340" s="48">
        <f>M340*E340*Overview!$F$8</f>
        <v>9.746225350951114E-2</v>
      </c>
      <c r="P340" s="48">
        <f>E340*Overview!$F$6</f>
        <v>1.8494797113084687E-3</v>
      </c>
      <c r="Q340" s="122">
        <f>O340*(G340/F340-(1+Overview!$F$35/'='!F340)/(Overview!$F$37*Overview!$F$33))/('='!G340+Overview!$F$36)</f>
        <v>9.6985642656571055E-3</v>
      </c>
      <c r="R340" s="128">
        <f>(O340/F340-Q340)*G340*Overview!$F$29*'='!F340^3</f>
        <v>47.218181667243982</v>
      </c>
      <c r="S340" s="57">
        <f t="shared" si="30"/>
        <v>1.0119687667394592E-17</v>
      </c>
      <c r="T340" s="58">
        <f t="shared" si="31"/>
        <v>3.4567324226719453E-3</v>
      </c>
      <c r="U340" s="58">
        <f>IF(I340&lt;Overview!$F$18,(1-Overview!$F$9)*'='!R340-'='!I340*'='!P340,0)</f>
        <v>0</v>
      </c>
      <c r="V340" s="54">
        <f>IF(I340&gt;=Overview!$F$18,(1-Overview!$F$9)*'='!R340-Overview!$F$18*'='!P340,0)</f>
        <v>3.6954462211764603</v>
      </c>
      <c r="W340" s="2"/>
      <c r="X340" s="60">
        <f>F340^3*(1+G340*Overview!$F$38)</f>
        <v>1.5023714633951004</v>
      </c>
      <c r="Y340" s="61">
        <f>F340^3*Overview!$F$42*(1+Overview!$F$38*G340)+J340*Overview!$F$39/Overview!$F$40</f>
        <v>0.14191862449072964</v>
      </c>
      <c r="AD340" s="2"/>
    </row>
    <row r="341" spans="1:30">
      <c r="A341" s="34">
        <v>338</v>
      </c>
      <c r="B341">
        <v>0.77</v>
      </c>
      <c r="C341" s="85">
        <v>18.739999999999998</v>
      </c>
      <c r="D341" s="125">
        <f>B341/(B341+Overview!$F$22)</f>
        <v>0.52380952380952384</v>
      </c>
      <c r="E341" s="118">
        <f>EXP(Overview!$F$21/Overview!$F$5-Overview!$F$21/('='!C341+273.15))</f>
        <v>0.94169028070695959</v>
      </c>
      <c r="F341" s="77">
        <f t="shared" si="32"/>
        <v>1.0727074982022011</v>
      </c>
      <c r="G341" s="115">
        <f t="shared" si="33"/>
        <v>0.52380952380952372</v>
      </c>
      <c r="H341" s="112">
        <f>F341/Overview!$F$19</f>
        <v>1.5837996429974917</v>
      </c>
      <c r="I341" s="149">
        <f t="shared" si="34"/>
        <v>178.24101031296112</v>
      </c>
      <c r="J341" s="80">
        <f>IF((A341-Overview!$F$43)/365=ROUND((A341-Overview!$F$43)/365,0),J340*0.05,J340+V340)</f>
        <v>157.99904587991449</v>
      </c>
      <c r="K341" s="70">
        <f>IF(I341&lt;Overview!$F$16,1,'='!F341/Overview!$F$26)</f>
        <v>46.43755403472732</v>
      </c>
      <c r="L341" s="71">
        <f>IF(I341&lt;Overview!$F$17,'='!F341/Overview!$F$26,Overview!$F$33)</f>
        <v>9.1428571428571423</v>
      </c>
      <c r="M341" s="72">
        <f t="shared" si="35"/>
        <v>9.1428571428571423</v>
      </c>
      <c r="N341" s="81">
        <f>MIN(1,Overview!$F$44*E341*(F341-Overview!$F$25)^2+0.2)</f>
        <v>1</v>
      </c>
      <c r="O341" s="48">
        <f>M341*E341*Overview!$F$8</f>
        <v>9.746225350951114E-2</v>
      </c>
      <c r="P341" s="48">
        <f>E341*Overview!$F$6</f>
        <v>1.8494797113084687E-3</v>
      </c>
      <c r="Q341" s="122">
        <f>O341*(G341/F341-(1+Overview!$F$35/'='!F341)/(Overview!$F$37*Overview!$F$33))/('='!G341+Overview!$F$36)</f>
        <v>9.6527752526245191E-3</v>
      </c>
      <c r="R341" s="128">
        <f>(O341/F341-Q341)*G341*Overview!$F$29*'='!F341^3</f>
        <v>47.532482852838314</v>
      </c>
      <c r="S341" s="57">
        <f t="shared" si="30"/>
        <v>1.008707761057498E-17</v>
      </c>
      <c r="T341" s="58">
        <f t="shared" si="31"/>
        <v>3.4515347973169894E-3</v>
      </c>
      <c r="U341" s="58">
        <f>IF(I341&lt;Overview!$F$18,(1-Overview!$F$9)*'='!R341-'='!I341*'='!P341,0)</f>
        <v>0</v>
      </c>
      <c r="V341" s="54">
        <f>IF(I341&gt;=Overview!$F$18,(1-Overview!$F$9)*'='!R341-Overview!$F$18*'='!P341,0)</f>
        <v>3.7222246821890974</v>
      </c>
      <c r="W341" s="2"/>
      <c r="X341" s="60">
        <f>F341^3*(1+G341*Overview!$F$38)</f>
        <v>1.516989465774786</v>
      </c>
      <c r="Y341" s="61">
        <f>F341^3*Overview!$F$42*(1+Overview!$F$38*G341)+J341*Overview!$F$39/Overview!$F$40</f>
        <v>0.14339482864069428</v>
      </c>
      <c r="AD341" s="2"/>
    </row>
    <row r="342" spans="1:30">
      <c r="A342" s="34">
        <v>339</v>
      </c>
      <c r="B342">
        <v>0.77</v>
      </c>
      <c r="C342" s="85">
        <v>18.739999999999998</v>
      </c>
      <c r="D342" s="125">
        <f>B342/(B342+Overview!$F$22)</f>
        <v>0.52380952380952384</v>
      </c>
      <c r="E342" s="118">
        <f>EXP(Overview!$F$21/Overview!$F$5-Overview!$F$21/('='!C342+273.15))</f>
        <v>0.94169028070695959</v>
      </c>
      <c r="F342" s="77">
        <f t="shared" si="32"/>
        <v>1.0761590329995181</v>
      </c>
      <c r="G342" s="115">
        <f t="shared" si="33"/>
        <v>0.52380952380952372</v>
      </c>
      <c r="H342" s="112">
        <f>F342/Overview!$F$19</f>
        <v>1.5888956636638389</v>
      </c>
      <c r="I342" s="149">
        <f t="shared" si="34"/>
        <v>178.24101031296112</v>
      </c>
      <c r="J342" s="80">
        <f>IF((A342-Overview!$F$43)/365=ROUND((A342-Overview!$F$43)/365,0),J341*0.05,J341+V341)</f>
        <v>161.7212705621036</v>
      </c>
      <c r="K342" s="70">
        <f>IF(I342&lt;Overview!$F$16,1,'='!F342/Overview!$F$26)</f>
        <v>46.586971125520265</v>
      </c>
      <c r="L342" s="71">
        <f>IF(I342&lt;Overview!$F$17,'='!F342/Overview!$F$26,Overview!$F$33)</f>
        <v>9.1428571428571423</v>
      </c>
      <c r="M342" s="72">
        <f t="shared" si="35"/>
        <v>9.1428571428571423</v>
      </c>
      <c r="N342" s="81">
        <f>MIN(1,Overview!$F$44*E342*(F342-Overview!$F$25)^2+0.2)</f>
        <v>1</v>
      </c>
      <c r="O342" s="48">
        <f>M342*E342*Overview!$F$8</f>
        <v>9.746225350951114E-2</v>
      </c>
      <c r="P342" s="48">
        <f>E342*Overview!$F$6</f>
        <v>1.8494797113084687E-3</v>
      </c>
      <c r="Q342" s="122">
        <f>O342*(G342/F342-(1+Overview!$F$35/'='!F342)/(Overview!$F$37*Overview!$F$33))/('='!G342+Overview!$F$36)</f>
        <v>9.6073485838698135E-3</v>
      </c>
      <c r="R342" s="128">
        <f>(O342/F342-Q342)*G342*Overview!$F$29*'='!F342^3</f>
        <v>47.847405813279273</v>
      </c>
      <c r="S342" s="57">
        <f t="shared" si="30"/>
        <v>1.0054725608400083E-17</v>
      </c>
      <c r="T342" s="58">
        <f t="shared" si="31"/>
        <v>3.4463449872355425E-3</v>
      </c>
      <c r="U342" s="58">
        <f>IF(I342&lt;Overview!$F$18,(1-Overview!$F$9)*'='!R342-'='!I342*'='!P342,0)</f>
        <v>0</v>
      </c>
      <c r="V342" s="54">
        <f>IF(I342&gt;=Overview!$F$18,(1-Overview!$F$9)*'='!R342-Overview!$F$18*'='!P342,0)</f>
        <v>3.7490561184186668</v>
      </c>
      <c r="W342" s="2"/>
      <c r="X342" s="60">
        <f>F342^3*(1+G342*Overview!$F$38)</f>
        <v>1.5316797903871342</v>
      </c>
      <c r="Y342" s="61">
        <f>F342^3*Overview!$F$42*(1+Overview!$F$38*G342)+J342*Overview!$F$39/Overview!$F$40</f>
        <v>0.14487870543744985</v>
      </c>
      <c r="AD342" s="2"/>
    </row>
    <row r="343" spans="1:30">
      <c r="A343" s="34">
        <v>340</v>
      </c>
      <c r="B343">
        <v>0.77</v>
      </c>
      <c r="C343" s="85">
        <v>18.739999999999998</v>
      </c>
      <c r="D343" s="125">
        <f>B343/(B343+Overview!$F$22)</f>
        <v>0.52380952380952384</v>
      </c>
      <c r="E343" s="118">
        <f>EXP(Overview!$F$21/Overview!$F$5-Overview!$F$21/('='!C343+273.15))</f>
        <v>0.94169028070695959</v>
      </c>
      <c r="F343" s="77">
        <f t="shared" si="32"/>
        <v>1.0796053779867536</v>
      </c>
      <c r="G343" s="115">
        <f t="shared" si="33"/>
        <v>0.52380952380952372</v>
      </c>
      <c r="H343" s="112">
        <f>F343/Overview!$F$19</f>
        <v>1.5939840218319115</v>
      </c>
      <c r="I343" s="149">
        <f t="shared" si="34"/>
        <v>178.24101031296112</v>
      </c>
      <c r="J343" s="80">
        <f>IF((A343-Overview!$F$43)/365=ROUND((A343-Overview!$F$43)/365,0),J342*0.05,J342+V342)</f>
        <v>165.47032668052228</v>
      </c>
      <c r="K343" s="70">
        <f>IF(I343&lt;Overview!$F$16,1,'='!F343/Overview!$F$26)</f>
        <v>46.736163549210112</v>
      </c>
      <c r="L343" s="71">
        <f>IF(I343&lt;Overview!$F$17,'='!F343/Overview!$F$26,Overview!$F$33)</f>
        <v>9.1428571428571423</v>
      </c>
      <c r="M343" s="72">
        <f t="shared" si="35"/>
        <v>9.1428571428571423</v>
      </c>
      <c r="N343" s="81">
        <f>MIN(1,Overview!$F$44*E343*(F343-Overview!$F$25)^2+0.2)</f>
        <v>1</v>
      </c>
      <c r="O343" s="48">
        <f>M343*E343*Overview!$F$8</f>
        <v>9.746225350951114E-2</v>
      </c>
      <c r="P343" s="48">
        <f>E343*Overview!$F$6</f>
        <v>1.8494797113084687E-3</v>
      </c>
      <c r="Q343" s="122">
        <f>O343*(G343/F343-(1+Overview!$F$35/'='!F343)/(Overview!$F$37*Overview!$F$33))/('='!G343+Overview!$F$36)</f>
        <v>9.5622800261335704E-3</v>
      </c>
      <c r="R343" s="128">
        <f>(O343/F343-Q343)*G343*Overview!$F$29*'='!F343^3</f>
        <v>48.162946851647838</v>
      </c>
      <c r="S343" s="57">
        <f t="shared" si="30"/>
        <v>1.0022628646023739E-17</v>
      </c>
      <c r="T343" s="58">
        <f t="shared" si="31"/>
        <v>3.4411629806763724E-3</v>
      </c>
      <c r="U343" s="58">
        <f>IF(I343&lt;Overview!$F$18,(1-Overview!$F$9)*'='!R343-'='!I343*'='!P343,0)</f>
        <v>0</v>
      </c>
      <c r="V343" s="54">
        <f>IF(I343&gt;=Overview!$F$18,(1-Overview!$F$9)*'='!R343-Overview!$F$18*'='!P343,0)</f>
        <v>3.7759402148876684</v>
      </c>
      <c r="W343" s="2"/>
      <c r="X343" s="60">
        <f>F343^3*(1+G343*Overview!$F$38)</f>
        <v>1.5464423476247486</v>
      </c>
      <c r="Y343" s="61">
        <f>F343^3*Overview!$F$42*(1+Overview!$F$38*G343)+J343*Overview!$F$39/Overview!$F$40</f>
        <v>0.14637024911834459</v>
      </c>
      <c r="AD343" s="2"/>
    </row>
    <row r="344" spans="1:30">
      <c r="A344" s="34">
        <v>341</v>
      </c>
      <c r="B344">
        <v>0.77</v>
      </c>
      <c r="C344" s="85">
        <v>18.739999999999998</v>
      </c>
      <c r="D344" s="125">
        <f>B344/(B344+Overview!$F$22)</f>
        <v>0.52380952380952384</v>
      </c>
      <c r="E344" s="118">
        <f>EXP(Overview!$F$21/Overview!$F$5-Overview!$F$21/('='!C344+273.15))</f>
        <v>0.94169028070695959</v>
      </c>
      <c r="F344" s="77">
        <f t="shared" si="32"/>
        <v>1.0830465409674299</v>
      </c>
      <c r="G344" s="115">
        <f t="shared" si="33"/>
        <v>0.52380952380952372</v>
      </c>
      <c r="H344" s="112">
        <f>F344/Overview!$F$19</f>
        <v>1.5990647290232245</v>
      </c>
      <c r="I344" s="149">
        <f t="shared" si="34"/>
        <v>178.24101031296112</v>
      </c>
      <c r="J344" s="80">
        <f>IF((A344-Overview!$F$43)/365=ROUND((A344-Overview!$F$43)/365,0),J343*0.05,J343+V343)</f>
        <v>169.24626689540995</v>
      </c>
      <c r="K344" s="70">
        <f>IF(I344&lt;Overview!$F$16,1,'='!F344/Overview!$F$26)</f>
        <v>46.885131643611686</v>
      </c>
      <c r="L344" s="71">
        <f>IF(I344&lt;Overview!$F$17,'='!F344/Overview!$F$26,Overview!$F$33)</f>
        <v>9.1428571428571423</v>
      </c>
      <c r="M344" s="72">
        <f t="shared" si="35"/>
        <v>9.1428571428571423</v>
      </c>
      <c r="N344" s="81">
        <f>MIN(1,Overview!$F$44*E344*(F344-Overview!$F$25)^2+0.2)</f>
        <v>1</v>
      </c>
      <c r="O344" s="48">
        <f>M344*E344*Overview!$F$8</f>
        <v>9.746225350951114E-2</v>
      </c>
      <c r="P344" s="48">
        <f>E344*Overview!$F$6</f>
        <v>1.8494797113084687E-3</v>
      </c>
      <c r="Q344" s="122">
        <f>O344*(G344/F344-(1+Overview!$F$35/'='!F344)/(Overview!$F$37*Overview!$F$33))/('='!G344+Overview!$F$36)</f>
        <v>9.5175654118337082E-3</v>
      </c>
      <c r="R344" s="128">
        <f>(O344/F344-Q344)*G344*Overview!$F$29*'='!F344^3</f>
        <v>48.479102282511967</v>
      </c>
      <c r="S344" s="57">
        <f t="shared" si="30"/>
        <v>9.9907837553739291E-18</v>
      </c>
      <c r="T344" s="58">
        <f t="shared" si="31"/>
        <v>3.4359887659059164E-3</v>
      </c>
      <c r="U344" s="58">
        <f>IF(I344&lt;Overview!$F$18,(1-Overview!$F$9)*'='!R344-'='!I344*'='!P344,0)</f>
        <v>0</v>
      </c>
      <c r="V344" s="54">
        <f>IF(I344&gt;=Overview!$F$18,(1-Overview!$F$9)*'='!R344-Overview!$F$18*'='!P344,0)</f>
        <v>3.8028766575972921</v>
      </c>
      <c r="W344" s="2"/>
      <c r="X344" s="60">
        <f>F344^3*(1+G344*Overview!$F$38)</f>
        <v>1.5612770465949048</v>
      </c>
      <c r="Y344" s="61">
        <f>F344^3*Overview!$F$42*(1+Overview!$F$38*G344)+J344*Overview!$F$39/Overview!$F$40</f>
        <v>0.14786945379136013</v>
      </c>
      <c r="AD344" s="2"/>
    </row>
    <row r="345" spans="1:30">
      <c r="A345" s="34">
        <v>342</v>
      </c>
      <c r="B345">
        <v>0.77</v>
      </c>
      <c r="C345" s="85">
        <v>18.739999999999998</v>
      </c>
      <c r="D345" s="125">
        <f>B345/(B345+Overview!$F$22)</f>
        <v>0.52380952380952384</v>
      </c>
      <c r="E345" s="118">
        <f>EXP(Overview!$F$21/Overview!$F$5-Overview!$F$21/('='!C345+273.15))</f>
        <v>0.94169028070695959</v>
      </c>
      <c r="F345" s="77">
        <f t="shared" si="32"/>
        <v>1.0864825297333358</v>
      </c>
      <c r="G345" s="115">
        <f t="shared" si="33"/>
        <v>0.52380952380952372</v>
      </c>
      <c r="H345" s="112">
        <f>F345/Overview!$F$19</f>
        <v>1.6041377967419692</v>
      </c>
      <c r="I345" s="149">
        <f t="shared" si="34"/>
        <v>178.24101031296112</v>
      </c>
      <c r="J345" s="80">
        <f>IF((A345-Overview!$F$43)/365=ROUND((A345-Overview!$F$43)/365,0),J344*0.05,J344+V344)</f>
        <v>173.04914355300724</v>
      </c>
      <c r="K345" s="70">
        <f>IF(I345&lt;Overview!$F$16,1,'='!F345/Overview!$F$26)</f>
        <v>47.033875746031853</v>
      </c>
      <c r="L345" s="71">
        <f>IF(I345&lt;Overview!$F$17,'='!F345/Overview!$F$26,Overview!$F$33)</f>
        <v>9.1428571428571423</v>
      </c>
      <c r="M345" s="72">
        <f t="shared" si="35"/>
        <v>9.1428571428571423</v>
      </c>
      <c r="N345" s="81">
        <f>MIN(1,Overview!$F$44*E345*(F345-Overview!$F$25)^2+0.2)</f>
        <v>1</v>
      </c>
      <c r="O345" s="48">
        <f>M345*E345*Overview!$F$8</f>
        <v>9.746225350951114E-2</v>
      </c>
      <c r="P345" s="48">
        <f>E345*Overview!$F$6</f>
        <v>1.8494797113084687E-3</v>
      </c>
      <c r="Q345" s="122">
        <f>O345*(G345/F345-(1+Overview!$F$35/'='!F345)/(Overview!$F$37*Overview!$F$33))/('='!G345+Overview!$F$36)</f>
        <v>9.4732006377966655E-3</v>
      </c>
      <c r="R345" s="128">
        <f>(O345/F345-Q345)*G345*Overview!$F$29*'='!F345^3</f>
        <v>48.795868431902157</v>
      </c>
      <c r="S345" s="57">
        <f t="shared" si="30"/>
        <v>9.9591880142491404E-18</v>
      </c>
      <c r="T345" s="58">
        <f t="shared" si="31"/>
        <v>3.430822331208257E-3</v>
      </c>
      <c r="U345" s="58">
        <f>IF(I345&lt;Overview!$F$18,(1-Overview!$F$9)*'='!R345-'='!I345*'='!P345,0)</f>
        <v>0</v>
      </c>
      <c r="V345" s="54">
        <f>IF(I345&gt;=Overview!$F$18,(1-Overview!$F$9)*'='!R345-Overview!$F$18*'='!P345,0)</f>
        <v>3.8298651335253369</v>
      </c>
      <c r="W345" s="2"/>
      <c r="X345" s="60">
        <f>F345^3*(1+G345*Overview!$F$38)</f>
        <v>1.576183795131886</v>
      </c>
      <c r="Y345" s="61">
        <f>F345^3*Overview!$F$42*(1+Overview!$F$38*G345)+J345*Overview!$F$39/Overview!$F$40</f>
        <v>0.14937631343626404</v>
      </c>
      <c r="AD345" s="2"/>
    </row>
    <row r="346" spans="1:30">
      <c r="A346" s="34">
        <v>343</v>
      </c>
      <c r="B346">
        <v>0.77</v>
      </c>
      <c r="C346" s="85">
        <v>18.739999999999998</v>
      </c>
      <c r="D346" s="125">
        <f>B346/(B346+Overview!$F$22)</f>
        <v>0.52380952380952384</v>
      </c>
      <c r="E346" s="118">
        <f>EXP(Overview!$F$21/Overview!$F$5-Overview!$F$21/('='!C346+273.15))</f>
        <v>0.94169028070695959</v>
      </c>
      <c r="F346" s="77">
        <f t="shared" si="32"/>
        <v>1.0899133520645441</v>
      </c>
      <c r="G346" s="115">
        <f t="shared" si="33"/>
        <v>0.52380952380952372</v>
      </c>
      <c r="H346" s="112">
        <f>F346/Overview!$F$19</f>
        <v>1.6092032364750393</v>
      </c>
      <c r="I346" s="149">
        <f t="shared" si="34"/>
        <v>178.24101031296112</v>
      </c>
      <c r="J346" s="80">
        <f>IF((A346-Overview!$F$43)/365=ROUND((A346-Overview!$F$43)/365,0),J345*0.05,J345+V345)</f>
        <v>176.87900868653259</v>
      </c>
      <c r="K346" s="70">
        <f>IF(I346&lt;Overview!$F$16,1,'='!F346/Overview!$F$26)</f>
        <v>47.182396193270307</v>
      </c>
      <c r="L346" s="71">
        <f>IF(I346&lt;Overview!$F$17,'='!F346/Overview!$F$26,Overview!$F$33)</f>
        <v>9.1428571428571423</v>
      </c>
      <c r="M346" s="72">
        <f t="shared" si="35"/>
        <v>9.1428571428571423</v>
      </c>
      <c r="N346" s="81">
        <f>MIN(1,Overview!$F$44*E346*(F346-Overview!$F$25)^2+0.2)</f>
        <v>1</v>
      </c>
      <c r="O346" s="48">
        <f>M346*E346*Overview!$F$8</f>
        <v>9.746225350951114E-2</v>
      </c>
      <c r="P346" s="48">
        <f>E346*Overview!$F$6</f>
        <v>1.8494797113084687E-3</v>
      </c>
      <c r="Q346" s="122">
        <f>O346*(G346/F346-(1+Overview!$F$35/'='!F346)/(Overview!$F$37*Overview!$F$33))/('='!G346+Overview!$F$36)</f>
        <v>9.4291816640178858E-3</v>
      </c>
      <c r="R346" s="128">
        <f>(O346/F346-Q346)*G346*Overview!$F$29*'='!F346^3</f>
        <v>49.11324163728694</v>
      </c>
      <c r="S346" s="57">
        <f t="shared" si="30"/>
        <v>9.9278385454356188E-18</v>
      </c>
      <c r="T346" s="58">
        <f t="shared" si="31"/>
        <v>3.4256636648850899E-3</v>
      </c>
      <c r="U346" s="58">
        <f>IF(I346&lt;Overview!$F$18,(1-Overview!$F$9)*'='!R346-'='!I346*'='!P346,0)</f>
        <v>0</v>
      </c>
      <c r="V346" s="54">
        <f>IF(I346&gt;=Overview!$F$18,(1-Overview!$F$9)*'='!R346-Overview!$F$18*'='!P346,0)</f>
        <v>3.8569053306241199</v>
      </c>
      <c r="W346" s="2"/>
      <c r="X346" s="60">
        <f>F346^3*(1+G346*Overview!$F$38)</f>
        <v>1.5911624998092422</v>
      </c>
      <c r="Y346" s="61">
        <f>F346^3*Overview!$F$42*(1+Overview!$F$38*G346)+J346*Overview!$F$39/Overview!$F$40</f>
        <v>0.15089082190575567</v>
      </c>
      <c r="AD346" s="2"/>
    </row>
    <row r="347" spans="1:30">
      <c r="A347" s="34">
        <v>344</v>
      </c>
      <c r="B347">
        <v>0.77</v>
      </c>
      <c r="C347" s="85">
        <v>18.739999999999998</v>
      </c>
      <c r="D347" s="125">
        <f>B347/(B347+Overview!$F$22)</f>
        <v>0.52380952380952384</v>
      </c>
      <c r="E347" s="118">
        <f>EXP(Overview!$F$21/Overview!$F$5-Overview!$F$21/('='!C347+273.15))</f>
        <v>0.94169028070695959</v>
      </c>
      <c r="F347" s="77">
        <f t="shared" si="32"/>
        <v>1.0933390157294292</v>
      </c>
      <c r="G347" s="115">
        <f t="shared" si="33"/>
        <v>0.52380952380952372</v>
      </c>
      <c r="H347" s="112">
        <f>F347/Overview!$F$19</f>
        <v>1.6142610596920555</v>
      </c>
      <c r="I347" s="149">
        <f t="shared" si="34"/>
        <v>178.24101031296112</v>
      </c>
      <c r="J347" s="80">
        <f>IF((A347-Overview!$F$43)/365=ROUND((A347-Overview!$F$43)/365,0),J346*0.05,J346+V346)</f>
        <v>180.73591401715672</v>
      </c>
      <c r="K347" s="70">
        <f>IF(I347&lt;Overview!$F$16,1,'='!F347/Overview!$F$26)</f>
        <v>47.330693321620309</v>
      </c>
      <c r="L347" s="71">
        <f>IF(I347&lt;Overview!$F$17,'='!F347/Overview!$F$26,Overview!$F$33)</f>
        <v>9.1428571428571423</v>
      </c>
      <c r="M347" s="72">
        <f t="shared" si="35"/>
        <v>9.1428571428571423</v>
      </c>
      <c r="N347" s="81">
        <f>MIN(1,Overview!$F$44*E347*(F347-Overview!$F$25)^2+0.2)</f>
        <v>1</v>
      </c>
      <c r="O347" s="48">
        <f>M347*E347*Overview!$F$8</f>
        <v>9.746225350951114E-2</v>
      </c>
      <c r="P347" s="48">
        <f>E347*Overview!$F$6</f>
        <v>1.8494797113084687E-3</v>
      </c>
      <c r="Q347" s="122">
        <f>O347*(G347/F347-(1+Overview!$F$35/'='!F347)/(Overview!$F$37*Overview!$F$33))/('='!G347+Overview!$F$36)</f>
        <v>9.3855045124508294E-3</v>
      </c>
      <c r="R347" s="128">
        <f>(O347/F347-Q347)*G347*Overview!$F$29*'='!F347^3</f>
        <v>49.431218247548699</v>
      </c>
      <c r="S347" s="57">
        <f t="shared" si="30"/>
        <v>9.8967325158449209E-18</v>
      </c>
      <c r="T347" s="58">
        <f t="shared" si="31"/>
        <v>3.4205127552557018E-3</v>
      </c>
      <c r="U347" s="58">
        <f>IF(I347&lt;Overview!$F$18,(1-Overview!$F$9)*'='!R347-'='!I347*'='!P347,0)</f>
        <v>0</v>
      </c>
      <c r="V347" s="54">
        <f>IF(I347&gt;=Overview!$F$18,(1-Overview!$F$9)*'='!R347-Overview!$F$18*'='!P347,0)</f>
        <v>3.8839969378184223</v>
      </c>
      <c r="W347" s="2"/>
      <c r="X347" s="60">
        <f>F347^3*(1+G347*Overview!$F$38)</f>
        <v>1.6062130659519744</v>
      </c>
      <c r="Y347" s="61">
        <f>F347^3*Overview!$F$42*(1+Overview!$F$38*G347)+J347*Overview!$F$39/Overview!$F$40</f>
        <v>0.15241297292660508</v>
      </c>
      <c r="AD347" s="2"/>
    </row>
    <row r="348" spans="1:30">
      <c r="A348" s="34">
        <v>345</v>
      </c>
      <c r="B348">
        <v>0.77</v>
      </c>
      <c r="C348" s="85">
        <v>18.739999999999998</v>
      </c>
      <c r="D348" s="125">
        <f>B348/(B348+Overview!$F$22)</f>
        <v>0.52380952380952384</v>
      </c>
      <c r="E348" s="118">
        <f>EXP(Overview!$F$21/Overview!$F$5-Overview!$F$21/('='!C348+273.15))</f>
        <v>0.94169028070695959</v>
      </c>
      <c r="F348" s="77">
        <f t="shared" si="32"/>
        <v>1.0967595284846849</v>
      </c>
      <c r="G348" s="115">
        <f t="shared" si="33"/>
        <v>0.52380952380952372</v>
      </c>
      <c r="H348" s="112">
        <f>F348/Overview!$F$19</f>
        <v>1.6193112778453933</v>
      </c>
      <c r="I348" s="149">
        <f t="shared" si="34"/>
        <v>178.24101031296112</v>
      </c>
      <c r="J348" s="80">
        <f>IF((A348-Overview!$F$43)/365=ROUND((A348-Overview!$F$43)/365,0),J347*0.05,J347+V347)</f>
        <v>184.61991095497513</v>
      </c>
      <c r="K348" s="70">
        <f>IF(I348&lt;Overview!$F$16,1,'='!F348/Overview!$F$26)</f>
        <v>47.478767466869478</v>
      </c>
      <c r="L348" s="71">
        <f>IF(I348&lt;Overview!$F$17,'='!F348/Overview!$F$26,Overview!$F$33)</f>
        <v>9.1428571428571423</v>
      </c>
      <c r="M348" s="72">
        <f t="shared" si="35"/>
        <v>9.1428571428571423</v>
      </c>
      <c r="N348" s="81">
        <f>MIN(1,Overview!$F$44*E348*(F348-Overview!$F$25)^2+0.2)</f>
        <v>1</v>
      </c>
      <c r="O348" s="48">
        <f>M348*E348*Overview!$F$8</f>
        <v>9.746225350951114E-2</v>
      </c>
      <c r="P348" s="48">
        <f>E348*Overview!$F$6</f>
        <v>1.8494797113084687E-3</v>
      </c>
      <c r="Q348" s="122">
        <f>O348*(G348/F348-(1+Overview!$F$35/'='!F348)/(Overview!$F$37*Overview!$F$33))/('='!G348+Overview!$F$36)</f>
        <v>9.3421652658237254E-3</v>
      </c>
      <c r="R348" s="128">
        <f>(O348/F348-Q348)*G348*Overview!$F$29*'='!F348^3</f>
        <v>49.749794622959143</v>
      </c>
      <c r="S348" s="57">
        <f t="shared" si="30"/>
        <v>9.8658671356712258E-18</v>
      </c>
      <c r="T348" s="58">
        <f t="shared" si="31"/>
        <v>3.4153695906569432E-3</v>
      </c>
      <c r="U348" s="58">
        <f>IF(I348&lt;Overview!$F$18,(1-Overview!$F$9)*'='!R348-'='!I348*'='!P348,0)</f>
        <v>0</v>
      </c>
      <c r="V348" s="54">
        <f>IF(I348&gt;=Overview!$F$18,(1-Overview!$F$9)*'='!R348-Overview!$F$18*'='!P348,0)</f>
        <v>3.911139645003392</v>
      </c>
      <c r="W348" s="2"/>
      <c r="X348" s="60">
        <f>F348^3*(1+G348*Overview!$F$38)</f>
        <v>1.6213353976486402</v>
      </c>
      <c r="Y348" s="61">
        <f>F348^3*Overview!$F$42*(1+Overview!$F$38*G348)+J348*Overview!$F$39/Overview!$F$40</f>
        <v>0.15394276010078473</v>
      </c>
      <c r="AD348" s="2"/>
    </row>
    <row r="349" spans="1:30">
      <c r="A349" s="34">
        <v>346</v>
      </c>
      <c r="B349">
        <v>0.77</v>
      </c>
      <c r="C349" s="85">
        <v>18.739999999999998</v>
      </c>
      <c r="D349" s="125">
        <f>B349/(B349+Overview!$F$22)</f>
        <v>0.52380952380952384</v>
      </c>
      <c r="E349" s="118">
        <f>EXP(Overview!$F$21/Overview!$F$5-Overview!$F$21/('='!C349+273.15))</f>
        <v>0.94169028070695959</v>
      </c>
      <c r="F349" s="77">
        <f t="shared" si="32"/>
        <v>1.1001748980753419</v>
      </c>
      <c r="G349" s="115">
        <f t="shared" si="33"/>
        <v>0.52380952380952372</v>
      </c>
      <c r="H349" s="112">
        <f>F349/Overview!$F$19</f>
        <v>1.6243539023702078</v>
      </c>
      <c r="I349" s="149">
        <f t="shared" si="34"/>
        <v>178.24101031296112</v>
      </c>
      <c r="J349" s="80">
        <f>IF((A349-Overview!$F$43)/365=ROUND((A349-Overview!$F$43)/365,0),J348*0.05,J348+V348)</f>
        <v>188.53105059997853</v>
      </c>
      <c r="K349" s="70">
        <f>IF(I349&lt;Overview!$F$16,1,'='!F349/Overview!$F$26)</f>
        <v>47.626618964300512</v>
      </c>
      <c r="L349" s="71">
        <f>IF(I349&lt;Overview!$F$17,'='!F349/Overview!$F$26,Overview!$F$33)</f>
        <v>9.1428571428571423</v>
      </c>
      <c r="M349" s="72">
        <f t="shared" si="35"/>
        <v>9.1428571428571423</v>
      </c>
      <c r="N349" s="81">
        <f>MIN(1,Overview!$F$44*E349*(F349-Overview!$F$25)^2+0.2)</f>
        <v>1</v>
      </c>
      <c r="O349" s="48">
        <f>M349*E349*Overview!$F$8</f>
        <v>9.746225350951114E-2</v>
      </c>
      <c r="P349" s="48">
        <f>E349*Overview!$F$6</f>
        <v>1.8494797113084687E-3</v>
      </c>
      <c r="Q349" s="122">
        <f>O349*(G349/F349-(1+Overview!$F$35/'='!F349)/(Overview!$F$37*Overview!$F$33))/('='!G349+Overview!$F$36)</f>
        <v>9.2991600664833422E-3</v>
      </c>
      <c r="R349" s="128">
        <f>(O349/F349-Q349)*G349*Overview!$F$29*'='!F349^3</f>
        <v>50.068967135154963</v>
      </c>
      <c r="S349" s="57">
        <f t="shared" si="30"/>
        <v>9.8352396575678998E-18</v>
      </c>
      <c r="T349" s="58">
        <f t="shared" si="31"/>
        <v>3.4102341594431998E-3</v>
      </c>
      <c r="U349" s="58">
        <f>IF(I349&lt;Overview!$F$18,(1-Overview!$F$9)*'='!R349-'='!I349*'='!P349,0)</f>
        <v>0</v>
      </c>
      <c r="V349" s="54">
        <f>IF(I349&gt;=Overview!$F$18,(1-Overview!$F$9)*'='!R349-Overview!$F$18*'='!P349,0)</f>
        <v>3.9383331430424753</v>
      </c>
      <c r="W349" s="2"/>
      <c r="X349" s="60">
        <f>F349^3*(1+G349*Overview!$F$38)</f>
        <v>1.6365293977633808</v>
      </c>
      <c r="Y349" s="61">
        <f>F349^3*Overview!$F$42*(1+Overview!$F$38*G349)+J349*Overview!$F$39/Overview!$F$40</f>
        <v>0.15548017690659424</v>
      </c>
      <c r="AD349" s="2"/>
    </row>
    <row r="350" spans="1:30">
      <c r="A350" s="34">
        <v>347</v>
      </c>
      <c r="B350">
        <v>0.77</v>
      </c>
      <c r="C350" s="85">
        <v>18.739999999999998</v>
      </c>
      <c r="D350" s="125">
        <f>B350/(B350+Overview!$F$22)</f>
        <v>0.52380952380952384</v>
      </c>
      <c r="E350" s="118">
        <f>EXP(Overview!$F$21/Overview!$F$5-Overview!$F$21/('='!C350+273.15))</f>
        <v>0.94169028070695959</v>
      </c>
      <c r="F350" s="77">
        <f t="shared" si="32"/>
        <v>1.1035851322347852</v>
      </c>
      <c r="G350" s="115">
        <f t="shared" si="33"/>
        <v>0.52380952380952372</v>
      </c>
      <c r="H350" s="112">
        <f>F350/Overview!$F$19</f>
        <v>1.6293889446844605</v>
      </c>
      <c r="I350" s="149">
        <f t="shared" si="34"/>
        <v>178.24101031296112</v>
      </c>
      <c r="J350" s="80">
        <f>IF((A350-Overview!$F$43)/365=ROUND((A350-Overview!$F$43)/365,0),J349*0.05,J349+V349)</f>
        <v>192.46938374302101</v>
      </c>
      <c r="K350" s="70">
        <f>IF(I350&lt;Overview!$F$16,1,'='!F350/Overview!$F$26)</f>
        <v>47.774248148692003</v>
      </c>
      <c r="L350" s="71">
        <f>IF(I350&lt;Overview!$F$17,'='!F350/Overview!$F$26,Overview!$F$33)</f>
        <v>9.1428571428571423</v>
      </c>
      <c r="M350" s="72">
        <f t="shared" si="35"/>
        <v>9.1428571428571423</v>
      </c>
      <c r="N350" s="81">
        <f>MIN(1,Overview!$F$44*E350*(F350-Overview!$F$25)^2+0.2)</f>
        <v>1</v>
      </c>
      <c r="O350" s="48">
        <f>M350*E350*Overview!$F$8</f>
        <v>9.746225350951114E-2</v>
      </c>
      <c r="P350" s="48">
        <f>E350*Overview!$F$6</f>
        <v>1.8494797113084687E-3</v>
      </c>
      <c r="Q350" s="122">
        <f>O350*(G350/F350-(1+Overview!$F$35/'='!F350)/(Overview!$F$37*Overview!$F$33))/('='!G350+Overview!$F$36)</f>
        <v>9.2564851152650632E-3</v>
      </c>
      <c r="R350" s="128">
        <f>(O350/F350-Q350)*G350*Overview!$F$29*'='!F350^3</f>
        <v>50.38873216711356</v>
      </c>
      <c r="S350" s="57">
        <f t="shared" si="30"/>
        <v>9.804847375842764E-18</v>
      </c>
      <c r="T350" s="58">
        <f t="shared" si="31"/>
        <v>3.4051064499863721E-3</v>
      </c>
      <c r="U350" s="58">
        <f>IF(I350&lt;Overview!$F$18,(1-Overview!$F$9)*'='!R350-'='!I350*'='!P350,0)</f>
        <v>0</v>
      </c>
      <c r="V350" s="54">
        <f>IF(I350&gt;=Overview!$F$18,(1-Overview!$F$9)*'='!R350-Overview!$F$18*'='!P350,0)</f>
        <v>3.9655771237653483</v>
      </c>
      <c r="W350" s="2"/>
      <c r="X350" s="60">
        <f>F350^3*(1+G350*Overview!$F$38)</f>
        <v>1.6517949679478789</v>
      </c>
      <c r="Y350" s="61">
        <f>F350^3*Overview!$F$42*(1+Overview!$F$38*G350)+J350*Overview!$F$39/Overview!$F$40</f>
        <v>0.15702521669977856</v>
      </c>
      <c r="AD350" s="2"/>
    </row>
    <row r="351" spans="1:30">
      <c r="A351" s="34">
        <v>348</v>
      </c>
      <c r="B351">
        <v>0.77</v>
      </c>
      <c r="C351" s="85">
        <v>18.739999999999998</v>
      </c>
      <c r="D351" s="125">
        <f>B351/(B351+Overview!$F$22)</f>
        <v>0.52380952380952384</v>
      </c>
      <c r="E351" s="118">
        <f>EXP(Overview!$F$21/Overview!$F$5-Overview!$F$21/('='!C351+273.15))</f>
        <v>0.94169028070695959</v>
      </c>
      <c r="F351" s="77">
        <f t="shared" si="32"/>
        <v>1.1069902386847714</v>
      </c>
      <c r="G351" s="115">
        <f t="shared" si="33"/>
        <v>0.52380952380952372</v>
      </c>
      <c r="H351" s="112">
        <f>F351/Overview!$F$19</f>
        <v>1.6344164161889434</v>
      </c>
      <c r="I351" s="149">
        <f t="shared" si="34"/>
        <v>178.24101031296112</v>
      </c>
      <c r="J351" s="80">
        <f>IF((A351-Overview!$F$43)/365=ROUND((A351-Overview!$F$43)/365,0),J350*0.05,J350+V350)</f>
        <v>196.43496086678635</v>
      </c>
      <c r="K351" s="70">
        <f>IF(I351&lt;Overview!$F$16,1,'='!F351/Overview!$F$26)</f>
        <v>47.921655354319114</v>
      </c>
      <c r="L351" s="71">
        <f>IF(I351&lt;Overview!$F$17,'='!F351/Overview!$F$26,Overview!$F$33)</f>
        <v>9.1428571428571423</v>
      </c>
      <c r="M351" s="72">
        <f t="shared" si="35"/>
        <v>9.1428571428571423</v>
      </c>
      <c r="N351" s="81">
        <f>MIN(1,Overview!$F$44*E351*(F351-Overview!$F$25)^2+0.2)</f>
        <v>1</v>
      </c>
      <c r="O351" s="48">
        <f>M351*E351*Overview!$F$8</f>
        <v>9.746225350951114E-2</v>
      </c>
      <c r="P351" s="48">
        <f>E351*Overview!$F$6</f>
        <v>1.8494797113084687E-3</v>
      </c>
      <c r="Q351" s="122">
        <f>O351*(G351/F351-(1+Overview!$F$35/'='!F351)/(Overview!$F$37*Overview!$F$33))/('='!G351+Overview!$F$36)</f>
        <v>9.2141366703885445E-3</v>
      </c>
      <c r="R351" s="128">
        <f>(O351/F351-Q351)*G351*Overview!$F$29*'='!F351^3</f>
        <v>50.70908611312862</v>
      </c>
      <c r="S351" s="57">
        <f t="shared" si="30"/>
        <v>9.7746876256716343E-18</v>
      </c>
      <c r="T351" s="58">
        <f t="shared" si="31"/>
        <v>3.3999864506758398E-3</v>
      </c>
      <c r="U351" s="58">
        <f>IF(I351&lt;Overview!$F$18,(1-Overview!$F$9)*'='!R351-'='!I351*'='!P351,0)</f>
        <v>0</v>
      </c>
      <c r="V351" s="54">
        <f>IF(I351&gt;=Overview!$F$18,(1-Overview!$F$9)*'='!R351-Overview!$F$18*'='!P351,0)</f>
        <v>3.9928712799658315</v>
      </c>
      <c r="W351" s="2"/>
      <c r="X351" s="60">
        <f>F351^3*(1+G351*Overview!$F$38)</f>
        <v>1.667132008653234</v>
      </c>
      <c r="Y351" s="61">
        <f>F351^3*Overview!$F$42*(1+Overview!$F$38*G351)+J351*Overview!$F$39/Overview!$F$40</f>
        <v>0.15857787271463866</v>
      </c>
      <c r="AD351" s="2"/>
    </row>
    <row r="352" spans="1:30">
      <c r="A352" s="34">
        <v>349</v>
      </c>
      <c r="B352">
        <v>0.77</v>
      </c>
      <c r="C352" s="85">
        <v>18.739999999999998</v>
      </c>
      <c r="D352" s="125">
        <f>B352/(B352+Overview!$F$22)</f>
        <v>0.52380952380952384</v>
      </c>
      <c r="E352" s="118">
        <f>EXP(Overview!$F$21/Overview!$F$5-Overview!$F$21/('='!C352+273.15))</f>
        <v>0.94169028070695959</v>
      </c>
      <c r="F352" s="77">
        <f t="shared" si="32"/>
        <v>1.1103902251354472</v>
      </c>
      <c r="G352" s="115">
        <f t="shared" si="33"/>
        <v>0.52380952380952372</v>
      </c>
      <c r="H352" s="112">
        <f>F352/Overview!$F$19</f>
        <v>1.6394363282673072</v>
      </c>
      <c r="I352" s="149">
        <f t="shared" si="34"/>
        <v>178.24101031296112</v>
      </c>
      <c r="J352" s="80">
        <f>IF((A352-Overview!$F$43)/365=ROUND((A352-Overview!$F$43)/365,0),J351*0.05,J351+V351)</f>
        <v>200.42783214675219</v>
      </c>
      <c r="K352" s="70">
        <f>IF(I352&lt;Overview!$F$16,1,'='!F352/Overview!$F$26)</f>
        <v>48.068840914954421</v>
      </c>
      <c r="L352" s="71">
        <f>IF(I352&lt;Overview!$F$17,'='!F352/Overview!$F$26,Overview!$F$33)</f>
        <v>9.1428571428571423</v>
      </c>
      <c r="M352" s="72">
        <f t="shared" si="35"/>
        <v>9.1428571428571423</v>
      </c>
      <c r="N352" s="81">
        <f>MIN(1,Overview!$F$44*E352*(F352-Overview!$F$25)^2+0.2)</f>
        <v>1</v>
      </c>
      <c r="O352" s="48">
        <f>M352*E352*Overview!$F$8</f>
        <v>9.746225350951114E-2</v>
      </c>
      <c r="P352" s="48">
        <f>E352*Overview!$F$6</f>
        <v>1.8494797113084687E-3</v>
      </c>
      <c r="Q352" s="122">
        <f>O352*(G352/F352-(1+Overview!$F$35/'='!F352)/(Overview!$F$37*Overview!$F$33))/('='!G352+Overview!$F$36)</f>
        <v>9.1721110463783076E-3</v>
      </c>
      <c r="R352" s="128">
        <f>(O352/F352-Q352)*G352*Overview!$F$29*'='!F352^3</f>
        <v>51.030025378785801</v>
      </c>
      <c r="S352" s="57">
        <f t="shared" si="30"/>
        <v>9.7447577823295623E-18</v>
      </c>
      <c r="T352" s="58">
        <f t="shared" si="31"/>
        <v>3.3948741499184435E-3</v>
      </c>
      <c r="U352" s="58">
        <f>IF(I352&lt;Overview!$F$18,(1-Overview!$F$9)*'='!R352-'='!I352*'='!P352,0)</f>
        <v>0</v>
      </c>
      <c r="V352" s="54">
        <f>IF(I352&gt;=Overview!$F$18,(1-Overview!$F$9)*'='!R352-Overview!$F$18*'='!P352,0)</f>
        <v>4.020215305399824</v>
      </c>
      <c r="W352" s="2"/>
      <c r="X352" s="60">
        <f>F352^3*(1+G352*Overview!$F$38)</f>
        <v>1.6825404191417672</v>
      </c>
      <c r="Y352" s="61">
        <f>F352^3*Overview!$F$42*(1+Overview!$F$38*G352)+J352*Overview!$F$39/Overview!$F$40</f>
        <v>0.1601381380651361</v>
      </c>
      <c r="AD352" s="2"/>
    </row>
    <row r="353" spans="1:30">
      <c r="A353" s="34">
        <v>350</v>
      </c>
      <c r="B353">
        <v>0.77</v>
      </c>
      <c r="C353" s="85">
        <v>18.739999999999998</v>
      </c>
      <c r="D353" s="125">
        <f>B353/(B353+Overview!$F$22)</f>
        <v>0.52380952380952384</v>
      </c>
      <c r="E353" s="118">
        <f>EXP(Overview!$F$21/Overview!$F$5-Overview!$F$21/('='!C353+273.15))</f>
        <v>0.94169028070695959</v>
      </c>
      <c r="F353" s="77">
        <f t="shared" si="32"/>
        <v>1.1137850992853655</v>
      </c>
      <c r="G353" s="115">
        <f t="shared" si="33"/>
        <v>0.52380952380952372</v>
      </c>
      <c r="H353" s="112">
        <f>F353/Overview!$F$19</f>
        <v>1.6444486922860853</v>
      </c>
      <c r="I353" s="149">
        <f t="shared" si="34"/>
        <v>178.24101031296112</v>
      </c>
      <c r="J353" s="80">
        <f>IF((A353-Overview!$F$43)/365=ROUND((A353-Overview!$F$43)/365,0),J352*0.05,J352+V352)</f>
        <v>204.44804745215203</v>
      </c>
      <c r="K353" s="70">
        <f>IF(I353&lt;Overview!$F$16,1,'='!F353/Overview!$F$26)</f>
        <v>48.215805163868637</v>
      </c>
      <c r="L353" s="71">
        <f>IF(I353&lt;Overview!$F$17,'='!F353/Overview!$F$26,Overview!$F$33)</f>
        <v>9.1428571428571423</v>
      </c>
      <c r="M353" s="72">
        <f t="shared" si="35"/>
        <v>9.1428571428571423</v>
      </c>
      <c r="N353" s="81">
        <f>MIN(1,Overview!$F$44*E353*(F353-Overview!$F$25)^2+0.2)</f>
        <v>1</v>
      </c>
      <c r="O353" s="48">
        <f>M353*E353*Overview!$F$8</f>
        <v>9.746225350951114E-2</v>
      </c>
      <c r="P353" s="48">
        <f>E353*Overview!$F$6</f>
        <v>1.8494797113084687E-3</v>
      </c>
      <c r="Q353" s="122">
        <f>O353*(G353/F353-(1+Overview!$F$35/'='!F353)/(Overview!$F$37*Overview!$F$33))/('='!G353+Overview!$F$36)</f>
        <v>9.130404613008623E-3</v>
      </c>
      <c r="R353" s="128">
        <f>(O353/F353-Q353)*G353*Overview!$F$29*'='!F353^3</f>
        <v>51.35154638093853</v>
      </c>
      <c r="S353" s="57">
        <f t="shared" si="30"/>
        <v>9.715055260439413E-18</v>
      </c>
      <c r="T353" s="58">
        <f t="shared" si="31"/>
        <v>3.3897695361384561E-3</v>
      </c>
      <c r="U353" s="58">
        <f>IF(I353&lt;Overview!$F$18,(1-Overview!$F$9)*'='!R353-'='!I353*'='!P353,0)</f>
        <v>0</v>
      </c>
      <c r="V353" s="54">
        <f>IF(I353&gt;=Overview!$F$18,(1-Overview!$F$9)*'='!R353-Overview!$F$18*'='!P353,0)</f>
        <v>4.0476088947832363</v>
      </c>
      <c r="W353" s="2"/>
      <c r="X353" s="60">
        <f>F353^3*(1+G353*Overview!$F$38)</f>
        <v>1.6980200974987514</v>
      </c>
      <c r="Y353" s="61">
        <f>F353^3*Overview!$F$42*(1+Overview!$F$38*G353)+J353*Overview!$F$39/Overview!$F$40</f>
        <v>0.16170600574599023</v>
      </c>
      <c r="AD353" s="2"/>
    </row>
    <row r="354" spans="1:30">
      <c r="A354" s="34">
        <v>351</v>
      </c>
      <c r="B354">
        <v>0.77</v>
      </c>
      <c r="C354" s="85">
        <v>18.739999999999998</v>
      </c>
      <c r="D354" s="125">
        <f>B354/(B354+Overview!$F$22)</f>
        <v>0.52380952380952384</v>
      </c>
      <c r="E354" s="118">
        <f>EXP(Overview!$F$21/Overview!$F$5-Overview!$F$21/('='!C354+273.15))</f>
        <v>0.94169028070695959</v>
      </c>
      <c r="F354" s="77">
        <f t="shared" si="32"/>
        <v>1.117174868821504</v>
      </c>
      <c r="G354" s="115">
        <f t="shared" si="33"/>
        <v>0.52380952380952372</v>
      </c>
      <c r="H354" s="112">
        <f>F354/Overview!$F$19</f>
        <v>1.6494535195947202</v>
      </c>
      <c r="I354" s="149">
        <f t="shared" si="34"/>
        <v>178.24101031296112</v>
      </c>
      <c r="J354" s="80">
        <f>IF((A354-Overview!$F$43)/365=ROUND((A354-Overview!$F$43)/365,0),J353*0.05,J353+V353)</f>
        <v>208.49565634693525</v>
      </c>
      <c r="K354" s="70">
        <f>IF(I354&lt;Overview!$F$16,1,'='!F354/Overview!$F$26)</f>
        <v>48.362548433831343</v>
      </c>
      <c r="L354" s="71">
        <f>IF(I354&lt;Overview!$F$17,'='!F354/Overview!$F$26,Overview!$F$33)</f>
        <v>9.1428571428571423</v>
      </c>
      <c r="M354" s="72">
        <f t="shared" si="35"/>
        <v>9.1428571428571423</v>
      </c>
      <c r="N354" s="81">
        <f>MIN(1,Overview!$F$44*E354*(F354-Overview!$F$25)^2+0.2)</f>
        <v>1</v>
      </c>
      <c r="O354" s="48">
        <f>M354*E354*Overview!$F$8</f>
        <v>9.746225350951114E-2</v>
      </c>
      <c r="P354" s="48">
        <f>E354*Overview!$F$6</f>
        <v>1.8494797113084687E-3</v>
      </c>
      <c r="Q354" s="122">
        <f>O354*(G354/F354-(1+Overview!$F$35/'='!F354)/(Overview!$F$37*Overview!$F$33))/('='!G354+Overview!$F$36)</f>
        <v>9.0890137942719988E-3</v>
      </c>
      <c r="R354" s="128">
        <f>(O354/F354-Q354)*G354*Overview!$F$29*'='!F354^3</f>
        <v>51.673645547683492</v>
      </c>
      <c r="S354" s="57">
        <f t="shared" si="30"/>
        <v>9.6855775132372413E-18</v>
      </c>
      <c r="T354" s="58">
        <f t="shared" si="31"/>
        <v>3.3846725977775532E-3</v>
      </c>
      <c r="U354" s="58">
        <f>IF(I354&lt;Overview!$F$18,(1-Overview!$F$9)*'='!R354-'='!I354*'='!P354,0)</f>
        <v>0</v>
      </c>
      <c r="V354" s="54">
        <f>IF(I354&gt;=Overview!$F$18,(1-Overview!$F$9)*'='!R354-Overview!$F$18*'='!P354,0)</f>
        <v>4.0750517437899072</v>
      </c>
      <c r="W354" s="2"/>
      <c r="X354" s="60">
        <f>F354^3*(1+G354*Overview!$F$38)</f>
        <v>1.7135709406440638</v>
      </c>
      <c r="Y354" s="61">
        <f>F354^3*Overview!$F$42*(1+Overview!$F$38*G354)+J354*Overview!$F$39/Overview!$F$40</f>
        <v>0.16328146863376891</v>
      </c>
      <c r="AD354" s="2"/>
    </row>
    <row r="355" spans="1:30">
      <c r="A355" s="34">
        <v>352</v>
      </c>
      <c r="B355">
        <v>0.77</v>
      </c>
      <c r="C355" s="85">
        <v>18.739999999999998</v>
      </c>
      <c r="D355" s="125">
        <f>B355/(B355+Overview!$F$22)</f>
        <v>0.52380952380952384</v>
      </c>
      <c r="E355" s="118">
        <f>EXP(Overview!$F$21/Overview!$F$5-Overview!$F$21/('='!C355+273.15))</f>
        <v>0.94169028070695959</v>
      </c>
      <c r="F355" s="77">
        <f t="shared" si="32"/>
        <v>1.1205595414192815</v>
      </c>
      <c r="G355" s="115">
        <f t="shared" si="33"/>
        <v>0.52380952380952372</v>
      </c>
      <c r="H355" s="112">
        <f>F355/Overview!$F$19</f>
        <v>1.6544508215255891</v>
      </c>
      <c r="I355" s="149">
        <f t="shared" si="34"/>
        <v>178.24101031296112</v>
      </c>
      <c r="J355" s="80">
        <f>IF((A355-Overview!$F$43)/365=ROUND((A355-Overview!$F$43)/365,0),J354*0.05,J354+V354)</f>
        <v>212.57070809072516</v>
      </c>
      <c r="K355" s="70">
        <f>IF(I355&lt;Overview!$F$16,1,'='!F355/Overview!$F$26)</f>
        <v>48.509071057111754</v>
      </c>
      <c r="L355" s="71">
        <f>IF(I355&lt;Overview!$F$17,'='!F355/Overview!$F$26,Overview!$F$33)</f>
        <v>9.1428571428571423</v>
      </c>
      <c r="M355" s="72">
        <f t="shared" si="35"/>
        <v>9.1428571428571423</v>
      </c>
      <c r="N355" s="81">
        <f>MIN(1,Overview!$F$44*E355*(F355-Overview!$F$25)^2+0.2)</f>
        <v>1</v>
      </c>
      <c r="O355" s="48">
        <f>M355*E355*Overview!$F$8</f>
        <v>9.746225350951114E-2</v>
      </c>
      <c r="P355" s="48">
        <f>E355*Overview!$F$6</f>
        <v>1.8494797113084687E-3</v>
      </c>
      <c r="Q355" s="122">
        <f>O355*(G355/F355-(1+Overview!$F$35/'='!F355)/(Overview!$F$37*Overview!$F$33))/('='!G355+Overview!$F$36)</f>
        <v>9.0479350673707288E-3</v>
      </c>
      <c r="R355" s="128">
        <f>(O355/F355-Q355)*G355*Overview!$F$29*'='!F355^3</f>
        <v>51.996319318336518</v>
      </c>
      <c r="S355" s="57">
        <f t="shared" si="30"/>
        <v>9.6563220318540894E-18</v>
      </c>
      <c r="T355" s="58">
        <f t="shared" si="31"/>
        <v>3.3795833232947935E-3</v>
      </c>
      <c r="U355" s="58">
        <f>IF(I355&lt;Overview!$F$18,(1-Overview!$F$9)*'='!R355-'='!I355*'='!P355,0)</f>
        <v>0</v>
      </c>
      <c r="V355" s="54">
        <f>IF(I355&gt;=Overview!$F$18,(1-Overview!$F$9)*'='!R355-Overview!$F$18*'='!P355,0)</f>
        <v>4.1025435490495443</v>
      </c>
      <c r="W355" s="2"/>
      <c r="X355" s="60">
        <f>F355^3*(1+G355*Overview!$F$38)</f>
        <v>1.7291928443437676</v>
      </c>
      <c r="Y355" s="61">
        <f>F355^3*Overview!$F$42*(1+Overview!$F$38*G355)+J355*Overview!$F$39/Overview!$F$40</f>
        <v>0.1648645194879724</v>
      </c>
      <c r="AD355" s="2"/>
    </row>
    <row r="356" spans="1:30">
      <c r="A356" s="34">
        <v>353</v>
      </c>
      <c r="B356">
        <v>0.77</v>
      </c>
      <c r="C356" s="85">
        <v>18.739999999999998</v>
      </c>
      <c r="D356" s="125">
        <f>B356/(B356+Overview!$F$22)</f>
        <v>0.52380952380952384</v>
      </c>
      <c r="E356" s="118">
        <f>EXP(Overview!$F$21/Overview!$F$5-Overview!$F$21/('='!C356+273.15))</f>
        <v>0.94169028070695959</v>
      </c>
      <c r="F356" s="77">
        <f t="shared" si="32"/>
        <v>1.1239391247425763</v>
      </c>
      <c r="G356" s="115">
        <f t="shared" si="33"/>
        <v>0.52380952380952372</v>
      </c>
      <c r="H356" s="112">
        <f>F356/Overview!$F$19</f>
        <v>1.6594406093940297</v>
      </c>
      <c r="I356" s="149">
        <f t="shared" si="34"/>
        <v>178.24101031296112</v>
      </c>
      <c r="J356" s="80">
        <f>IF((A356-Overview!$F$43)/365=ROUND((A356-Overview!$F$43)/365,0),J355*0.05,J355+V355)</f>
        <v>216.67325163977472</v>
      </c>
      <c r="K356" s="70">
        <f>IF(I356&lt;Overview!$F$16,1,'='!F356/Overview!$F$26)</f>
        <v>48.655373365479498</v>
      </c>
      <c r="L356" s="71">
        <f>IF(I356&lt;Overview!$F$17,'='!F356/Overview!$F$26,Overview!$F$33)</f>
        <v>9.1428571428571423</v>
      </c>
      <c r="M356" s="72">
        <f t="shared" si="35"/>
        <v>9.1428571428571423</v>
      </c>
      <c r="N356" s="81">
        <f>MIN(1,Overview!$F$44*E356*(F356-Overview!$F$25)^2+0.2)</f>
        <v>1</v>
      </c>
      <c r="O356" s="48">
        <f>M356*E356*Overview!$F$8</f>
        <v>9.746225350951114E-2</v>
      </c>
      <c r="P356" s="48">
        <f>E356*Overview!$F$6</f>
        <v>1.8494797113084687E-3</v>
      </c>
      <c r="Q356" s="122">
        <f>O356*(G356/F356-(1+Overview!$F$35/'='!F356)/(Overview!$F$37*Overview!$F$33))/('='!G356+Overview!$F$36)</f>
        <v>9.0071649617308354E-3</v>
      </c>
      <c r="R356" s="128">
        <f>(O356/F356-Q356)*G356*Overview!$F$29*'='!F356^3</f>
        <v>52.319564143408236</v>
      </c>
      <c r="S356" s="57">
        <f t="shared" si="30"/>
        <v>9.6272863446137404E-18</v>
      </c>
      <c r="T356" s="58">
        <f t="shared" si="31"/>
        <v>3.3745017011665851E-3</v>
      </c>
      <c r="U356" s="58">
        <f>IF(I356&lt;Overview!$F$18,(1-Overview!$F$9)*'='!R356-'='!I356*'='!P356,0)</f>
        <v>0</v>
      </c>
      <c r="V356" s="54">
        <f>IF(I356&gt;=Overview!$F$18,(1-Overview!$F$9)*'='!R356-Overview!$F$18*'='!P356,0)</f>
        <v>4.1300840081456549</v>
      </c>
      <c r="W356" s="2"/>
      <c r="X356" s="60">
        <f>F356^3*(1+G356*Overview!$F$38)</f>
        <v>1.7448857032216198</v>
      </c>
      <c r="Y356" s="61">
        <f>F356^3*Overview!$F$42*(1+Overview!$F$38*G356)+J356*Overview!$F$39/Overview!$F$40</f>
        <v>0.16645515095211055</v>
      </c>
      <c r="AD356" s="2"/>
    </row>
    <row r="357" spans="1:30">
      <c r="A357" s="34">
        <v>354</v>
      </c>
      <c r="B357">
        <v>0.77</v>
      </c>
      <c r="C357" s="85">
        <v>18.739999999999998</v>
      </c>
      <c r="D357" s="125">
        <f>B357/(B357+Overview!$F$22)</f>
        <v>0.52380952380952384</v>
      </c>
      <c r="E357" s="118">
        <f>EXP(Overview!$F$21/Overview!$F$5-Overview!$F$21/('='!C357+273.15))</f>
        <v>0.94169028070695959</v>
      </c>
      <c r="F357" s="77">
        <f t="shared" si="32"/>
        <v>1.1273136264437429</v>
      </c>
      <c r="G357" s="115">
        <f t="shared" si="33"/>
        <v>0.52380952380952372</v>
      </c>
      <c r="H357" s="112">
        <f>F357/Overview!$F$19</f>
        <v>1.6644228944983654</v>
      </c>
      <c r="I357" s="149">
        <f t="shared" si="34"/>
        <v>178.24101031296112</v>
      </c>
      <c r="J357" s="80">
        <f>IF((A357-Overview!$F$43)/365=ROUND((A357-Overview!$F$43)/365,0),J356*0.05,J356+V356)</f>
        <v>220.80333564792036</v>
      </c>
      <c r="K357" s="70">
        <f>IF(I357&lt;Overview!$F$16,1,'='!F357/Overview!$F$26)</f>
        <v>48.801455690205323</v>
      </c>
      <c r="L357" s="71">
        <f>IF(I357&lt;Overview!$F$17,'='!F357/Overview!$F$26,Overview!$F$33)</f>
        <v>9.1428571428571423</v>
      </c>
      <c r="M357" s="72">
        <f t="shared" si="35"/>
        <v>9.1428571428571423</v>
      </c>
      <c r="N357" s="81">
        <f>MIN(1,Overview!$F$44*E357*(F357-Overview!$F$25)^2+0.2)</f>
        <v>1</v>
      </c>
      <c r="O357" s="48">
        <f>M357*E357*Overview!$F$8</f>
        <v>9.746225350951114E-2</v>
      </c>
      <c r="P357" s="48">
        <f>E357*Overview!$F$6</f>
        <v>1.8494797113084687E-3</v>
      </c>
      <c r="Q357" s="122">
        <f>O357*(G357/F357-(1+Overview!$F$35/'='!F357)/(Overview!$F$37*Overview!$F$33))/('='!G357+Overview!$F$36)</f>
        <v>8.9667000580378759E-3</v>
      </c>
      <c r="R357" s="128">
        <f>(O357/F357-Q357)*G357*Overview!$F$29*'='!F357^3</f>
        <v>52.643376484579747</v>
      </c>
      <c r="S357" s="57">
        <f t="shared" si="30"/>
        <v>9.5984680163460319E-18</v>
      </c>
      <c r="T357" s="58">
        <f t="shared" si="31"/>
        <v>3.3694277198866658E-3</v>
      </c>
      <c r="U357" s="58">
        <f>IF(I357&lt;Overview!$F$18,(1-Overview!$F$9)*'='!R357-'='!I357*'='!P357,0)</f>
        <v>0</v>
      </c>
      <c r="V357" s="54">
        <f>IF(I357&gt;=Overview!$F$18,(1-Overview!$F$9)*'='!R357-Overview!$F$18*'='!P357,0)</f>
        <v>4.1576728196134676</v>
      </c>
      <c r="W357" s="2"/>
      <c r="X357" s="60">
        <f>F357^3*(1+G357*Overview!$F$38)</f>
        <v>1.760649410770506</v>
      </c>
      <c r="Y357" s="61">
        <f>F357^3*Overview!$F$42*(1+Overview!$F$38*G357)+J357*Overview!$F$39/Overview!$F$40</f>
        <v>0.16805335555477335</v>
      </c>
      <c r="AD357" s="2"/>
    </row>
    <row r="358" spans="1:30">
      <c r="A358" s="34">
        <v>355</v>
      </c>
      <c r="B358">
        <v>0.77</v>
      </c>
      <c r="C358" s="85">
        <v>18.739999999999998</v>
      </c>
      <c r="D358" s="125">
        <f>B358/(B358+Overview!$F$22)</f>
        <v>0.52380952380952384</v>
      </c>
      <c r="E358" s="118">
        <f>EXP(Overview!$F$21/Overview!$F$5-Overview!$F$21/('='!C358+273.15))</f>
        <v>0.94169028070695959</v>
      </c>
      <c r="F358" s="77">
        <f t="shared" si="32"/>
        <v>1.1306830541636295</v>
      </c>
      <c r="G358" s="115">
        <f t="shared" si="33"/>
        <v>0.52380952380952372</v>
      </c>
      <c r="H358" s="112">
        <f>F358/Overview!$F$19</f>
        <v>1.6693976881199313</v>
      </c>
      <c r="I358" s="149">
        <f t="shared" si="34"/>
        <v>178.24101031296112</v>
      </c>
      <c r="J358" s="80">
        <f>IF((A358-Overview!$F$43)/365=ROUND((A358-Overview!$F$43)/365,0),J357*0.05,J357+V357)</f>
        <v>224.96100846753384</v>
      </c>
      <c r="K358" s="70">
        <f>IF(I358&lt;Overview!$F$16,1,'='!F358/Overview!$F$26)</f>
        <v>48.947318362061885</v>
      </c>
      <c r="L358" s="71">
        <f>IF(I358&lt;Overview!$F$17,'='!F358/Overview!$F$26,Overview!$F$33)</f>
        <v>9.1428571428571423</v>
      </c>
      <c r="M358" s="72">
        <f t="shared" si="35"/>
        <v>9.1428571428571423</v>
      </c>
      <c r="N358" s="81">
        <f>MIN(1,Overview!$F$44*E358*(F358-Overview!$F$25)^2+0.2)</f>
        <v>1</v>
      </c>
      <c r="O358" s="48">
        <f>M358*E358*Overview!$F$8</f>
        <v>9.746225350951114E-2</v>
      </c>
      <c r="P358" s="48">
        <f>E358*Overview!$F$6</f>
        <v>1.8494797113084687E-3</v>
      </c>
      <c r="Q358" s="122">
        <f>O358*(G358/F358-(1+Overview!$F$35/'='!F358)/(Overview!$F$37*Overview!$F$33))/('='!G358+Overview!$F$36)</f>
        <v>8.926536987294037E-3</v>
      </c>
      <c r="R358" s="128">
        <f>(O358/F358-Q358)*G358*Overview!$F$29*'='!F358^3</f>
        <v>52.967752814678484</v>
      </c>
      <c r="S358" s="57">
        <f t="shared" si="30"/>
        <v>9.5698646477153368E-18</v>
      </c>
      <c r="T358" s="58">
        <f t="shared" si="31"/>
        <v>3.3643613679660753E-3</v>
      </c>
      <c r="U358" s="58">
        <f>IF(I358&lt;Overview!$F$18,(1-Overview!$F$9)*'='!R358-'='!I358*'='!P358,0)</f>
        <v>0</v>
      </c>
      <c r="V358" s="54">
        <f>IF(I358&gt;=Overview!$F$18,(1-Overview!$F$9)*'='!R358-Overview!$F$18*'='!P358,0)</f>
        <v>4.1853096829378806</v>
      </c>
      <c r="W358" s="2"/>
      <c r="X358" s="60">
        <f>F358^3*(1+G358*Overview!$F$38)</f>
        <v>1.7764838593638024</v>
      </c>
      <c r="Y358" s="61">
        <f>F358^3*Overview!$F$42*(1+Overview!$F$38*G358)+J358*Overview!$F$39/Overview!$F$40</f>
        <v>0.16965912571069505</v>
      </c>
      <c r="AD358" s="2"/>
    </row>
    <row r="359" spans="1:30">
      <c r="A359" s="34">
        <v>356</v>
      </c>
      <c r="B359">
        <v>0.77</v>
      </c>
      <c r="C359" s="85">
        <v>18.739999999999998</v>
      </c>
      <c r="D359" s="125">
        <f>B359/(B359+Overview!$F$22)</f>
        <v>0.52380952380952384</v>
      </c>
      <c r="E359" s="118">
        <f>EXP(Overview!$F$21/Overview!$F$5-Overview!$F$21/('='!C359+273.15))</f>
        <v>0.94169028070695959</v>
      </c>
      <c r="F359" s="77">
        <f t="shared" si="32"/>
        <v>1.1340474155315956</v>
      </c>
      <c r="G359" s="115">
        <f t="shared" si="33"/>
        <v>0.52380952380952372</v>
      </c>
      <c r="H359" s="112">
        <f>F359/Overview!$F$19</f>
        <v>1.6743650015231</v>
      </c>
      <c r="I359" s="149">
        <f t="shared" si="34"/>
        <v>178.24101031296112</v>
      </c>
      <c r="J359" s="80">
        <f>IF((A359-Overview!$F$43)/365=ROUND((A359-Overview!$F$43)/365,0),J358*0.05,J358+V358)</f>
        <v>229.14631815047173</v>
      </c>
      <c r="K359" s="70">
        <f>IF(I359&lt;Overview!$F$16,1,'='!F359/Overview!$F$26)</f>
        <v>49.092961711324484</v>
      </c>
      <c r="L359" s="71">
        <f>IF(I359&lt;Overview!$F$17,'='!F359/Overview!$F$26,Overview!$F$33)</f>
        <v>9.1428571428571423</v>
      </c>
      <c r="M359" s="72">
        <f t="shared" si="35"/>
        <v>9.1428571428571423</v>
      </c>
      <c r="N359" s="81">
        <f>MIN(1,Overview!$F$44*E359*(F359-Overview!$F$25)^2+0.2)</f>
        <v>1</v>
      </c>
      <c r="O359" s="48">
        <f>M359*E359*Overview!$F$8</f>
        <v>9.746225350951114E-2</v>
      </c>
      <c r="P359" s="48">
        <f>E359*Overview!$F$6</f>
        <v>1.8494797113084687E-3</v>
      </c>
      <c r="Q359" s="122">
        <f>O359*(G359/F359-(1+Overview!$F$35/'='!F359)/(Overview!$F$37*Overview!$F$33))/('='!G359+Overview!$F$36)</f>
        <v>8.8866724298959348E-3</v>
      </c>
      <c r="R359" s="128">
        <f>(O359/F359-Q359)*G359*Overview!$F$29*'='!F359^3</f>
        <v>53.292689617653963</v>
      </c>
      <c r="S359" s="57">
        <f t="shared" si="30"/>
        <v>9.5414738745638053E-18</v>
      </c>
      <c r="T359" s="58">
        <f t="shared" si="31"/>
        <v>3.3593026339331232E-3</v>
      </c>
      <c r="U359" s="58">
        <f>IF(I359&lt;Overview!$F$18,(1-Overview!$F$9)*'='!R359-'='!I359*'='!P359,0)</f>
        <v>0</v>
      </c>
      <c r="V359" s="54">
        <f>IF(I359&gt;=Overview!$F$18,(1-Overview!$F$9)*'='!R359-Overview!$F$18*'='!P359,0)</f>
        <v>4.2129942985513908</v>
      </c>
      <c r="W359" s="2"/>
      <c r="X359" s="60">
        <f>F359^3*(1+G359*Overview!$F$38)</f>
        <v>1.7923889402666664</v>
      </c>
      <c r="Y359" s="61">
        <f>F359^3*Overview!$F$42*(1+Overview!$F$38*G359)+J359*Overview!$F$39/Overview!$F$40</f>
        <v>0.17127245372181138</v>
      </c>
      <c r="AD359" s="2"/>
    </row>
    <row r="360" spans="1:30">
      <c r="A360" s="34">
        <v>357</v>
      </c>
      <c r="B360">
        <v>0.77</v>
      </c>
      <c r="C360" s="85">
        <v>18.739999999999998</v>
      </c>
      <c r="D360" s="125">
        <f>B360/(B360+Overview!$F$22)</f>
        <v>0.52380952380952384</v>
      </c>
      <c r="E360" s="118">
        <f>EXP(Overview!$F$21/Overview!$F$5-Overview!$F$21/('='!C360+273.15))</f>
        <v>0.94169028070695959</v>
      </c>
      <c r="F360" s="77">
        <f t="shared" si="32"/>
        <v>1.1374067181655287</v>
      </c>
      <c r="G360" s="115">
        <f t="shared" si="33"/>
        <v>0.52380952380952372</v>
      </c>
      <c r="H360" s="112">
        <f>F360/Overview!$F$19</f>
        <v>1.6793248459553058</v>
      </c>
      <c r="I360" s="149">
        <f t="shared" si="34"/>
        <v>178.24101031296112</v>
      </c>
      <c r="J360" s="80">
        <f>IF((A360-Overview!$F$43)/365=ROUND((A360-Overview!$F$43)/365,0),J359*0.05,J359+V359)</f>
        <v>233.35931244902312</v>
      </c>
      <c r="K360" s="70">
        <f>IF(I360&lt;Overview!$F$16,1,'='!F360/Overview!$F$26)</f>
        <v>49.238386067771806</v>
      </c>
      <c r="L360" s="71">
        <f>IF(I360&lt;Overview!$F$17,'='!F360/Overview!$F$26,Overview!$F$33)</f>
        <v>9.1428571428571423</v>
      </c>
      <c r="M360" s="72">
        <f t="shared" si="35"/>
        <v>9.1428571428571423</v>
      </c>
      <c r="N360" s="81">
        <f>MIN(1,Overview!$F$44*E360*(F360-Overview!$F$25)^2+0.2)</f>
        <v>1</v>
      </c>
      <c r="O360" s="48">
        <f>M360*E360*Overview!$F$8</f>
        <v>9.746225350951114E-2</v>
      </c>
      <c r="P360" s="48">
        <f>E360*Overview!$F$6</f>
        <v>1.8494797113084687E-3</v>
      </c>
      <c r="Q360" s="122">
        <f>O360*(G360/F360-(1+Overview!$F$35/'='!F360)/(Overview!$F$37*Overview!$F$33))/('='!G360+Overview!$F$36)</f>
        <v>8.8471031147326802E-3</v>
      </c>
      <c r="R360" s="128">
        <f>(O360/F360-Q360)*G360*Overview!$F$29*'='!F360^3</f>
        <v>53.618183388553469</v>
      </c>
      <c r="S360" s="57">
        <f t="shared" si="30"/>
        <v>9.5132933672689983E-18</v>
      </c>
      <c r="T360" s="58">
        <f t="shared" si="31"/>
        <v>3.3542515063333749E-3</v>
      </c>
      <c r="U360" s="58">
        <f>IF(I360&lt;Overview!$F$18,(1-Overview!$F$9)*'='!R360-'='!I360*'='!P360,0)</f>
        <v>0</v>
      </c>
      <c r="V360" s="54">
        <f>IF(I360&gt;=Overview!$F$18,(1-Overview!$F$9)*'='!R360-Overview!$F$18*'='!P360,0)</f>
        <v>4.2407263678320293</v>
      </c>
      <c r="W360" s="2"/>
      <c r="X360" s="60">
        <f>F360^3*(1+G360*Overview!$F$38)</f>
        <v>1.8083645436472529</v>
      </c>
      <c r="Y360" s="61">
        <f>F360^3*Overview!$F$42*(1+Overview!$F$38*G360)+J360*Overview!$F$39/Overview!$F$40</f>
        <v>0.17289333177831029</v>
      </c>
      <c r="AD360" s="2"/>
    </row>
    <row r="361" spans="1:30">
      <c r="A361" s="34">
        <v>358</v>
      </c>
      <c r="B361">
        <v>0.77</v>
      </c>
      <c r="C361" s="85">
        <v>18.739999999999998</v>
      </c>
      <c r="D361" s="125">
        <f>B361/(B361+Overview!$F$22)</f>
        <v>0.52380952380952384</v>
      </c>
      <c r="E361" s="118">
        <f>EXP(Overview!$F$21/Overview!$F$5-Overview!$F$21/('='!C361+273.15))</f>
        <v>0.94169028070695959</v>
      </c>
      <c r="F361" s="77">
        <f t="shared" si="32"/>
        <v>1.1407609696718621</v>
      </c>
      <c r="G361" s="115">
        <f t="shared" si="33"/>
        <v>0.52380952380952372</v>
      </c>
      <c r="H361" s="112">
        <f>F361/Overview!$F$19</f>
        <v>1.6842772326470723</v>
      </c>
      <c r="I361" s="149">
        <f t="shared" si="34"/>
        <v>178.24101031296112</v>
      </c>
      <c r="J361" s="80">
        <f>IF((A361-Overview!$F$43)/365=ROUND((A361-Overview!$F$43)/365,0),J360*0.05,J360+V360)</f>
        <v>237.60003881685515</v>
      </c>
      <c r="K361" s="70">
        <f>IF(I361&lt;Overview!$F$16,1,'='!F361/Overview!$F$26)</f>
        <v>49.383591760686677</v>
      </c>
      <c r="L361" s="71">
        <f>IF(I361&lt;Overview!$F$17,'='!F361/Overview!$F$26,Overview!$F$33)</f>
        <v>9.1428571428571423</v>
      </c>
      <c r="M361" s="72">
        <f t="shared" si="35"/>
        <v>9.1428571428571423</v>
      </c>
      <c r="N361" s="81">
        <f>MIN(1,Overview!$F$44*E361*(F361-Overview!$F$25)^2+0.2)</f>
        <v>1</v>
      </c>
      <c r="O361" s="48">
        <f>M361*E361*Overview!$F$8</f>
        <v>9.746225350951114E-2</v>
      </c>
      <c r="P361" s="48">
        <f>E361*Overview!$F$6</f>
        <v>1.8494797113084687E-3</v>
      </c>
      <c r="Q361" s="122">
        <f>O361*(G361/F361-(1+Overview!$F$35/'='!F361)/(Overview!$F$37*Overview!$F$33))/('='!G361+Overview!$F$36)</f>
        <v>8.8078258183035725E-3</v>
      </c>
      <c r="R361" s="128">
        <f>(O361/F361-Q361)*G361*Overview!$F$29*'='!F361^3</f>
        <v>53.94423063349786</v>
      </c>
      <c r="S361" s="57">
        <f t="shared" si="30"/>
        <v>9.4853208301155474E-18</v>
      </c>
      <c r="T361" s="58">
        <f t="shared" si="31"/>
        <v>3.3492079737296155E-3</v>
      </c>
      <c r="U361" s="58">
        <f>IF(I361&lt;Overview!$F$18,(1-Overview!$F$9)*'='!R361-'='!I361*'='!P361,0)</f>
        <v>0</v>
      </c>
      <c r="V361" s="54">
        <f>IF(I361&gt;=Overview!$F$18,(1-Overview!$F$9)*'='!R361-Overview!$F$18*'='!P361,0)</f>
        <v>4.268505593101291</v>
      </c>
      <c r="W361" s="2"/>
      <c r="X361" s="60">
        <f>F361^3*(1+G361*Overview!$F$38)</f>
        <v>1.8244105585878618</v>
      </c>
      <c r="Y361" s="61">
        <f>F361^3*Overview!$F$42*(1+Overview!$F$38*G361)+J361*Overview!$F$39/Overview!$F$40</f>
        <v>0.17452175195967637</v>
      </c>
      <c r="AD361" s="2"/>
    </row>
    <row r="362" spans="1:30">
      <c r="A362" s="34">
        <v>359</v>
      </c>
      <c r="B362">
        <v>0.77</v>
      </c>
      <c r="C362" s="85">
        <v>18.739999999999998</v>
      </c>
      <c r="D362" s="125">
        <f>B362/(B362+Overview!$F$22)</f>
        <v>0.52380952380952384</v>
      </c>
      <c r="E362" s="118">
        <f>EXP(Overview!$F$21/Overview!$F$5-Overview!$F$21/('='!C362+273.15))</f>
        <v>0.94169028070695959</v>
      </c>
      <c r="F362" s="77">
        <f t="shared" si="32"/>
        <v>1.1441101776455918</v>
      </c>
      <c r="G362" s="115">
        <f t="shared" si="33"/>
        <v>0.52380952380952372</v>
      </c>
      <c r="H362" s="112">
        <f>F362/Overview!$F$19</f>
        <v>1.6892221728120356</v>
      </c>
      <c r="I362" s="149">
        <f t="shared" si="34"/>
        <v>178.24101031296112</v>
      </c>
      <c r="J362" s="80">
        <f>IF((A362-Overview!$F$43)/365=ROUND((A362-Overview!$F$43)/365,0),J361*0.05,J361+V361)</f>
        <v>241.86854440995643</v>
      </c>
      <c r="K362" s="70">
        <f>IF(I362&lt;Overview!$F$16,1,'='!F362/Overview!$F$26)</f>
        <v>49.52857911885679</v>
      </c>
      <c r="L362" s="71">
        <f>IF(I362&lt;Overview!$F$17,'='!F362/Overview!$F$26,Overview!$F$33)</f>
        <v>9.1428571428571423</v>
      </c>
      <c r="M362" s="72">
        <f t="shared" si="35"/>
        <v>9.1428571428571423</v>
      </c>
      <c r="N362" s="81">
        <f>MIN(1,Overview!$F$44*E362*(F362-Overview!$F$25)^2+0.2)</f>
        <v>1</v>
      </c>
      <c r="O362" s="48">
        <f>M362*E362*Overview!$F$8</f>
        <v>9.746225350951114E-2</v>
      </c>
      <c r="P362" s="48">
        <f>E362*Overview!$F$6</f>
        <v>1.8494797113084687E-3</v>
      </c>
      <c r="Q362" s="122">
        <f>O362*(G362/F362-(1+Overview!$F$35/'='!F362)/(Overview!$F$37*Overview!$F$33))/('='!G362+Overview!$F$36)</f>
        <v>8.768837363855031E-3</v>
      </c>
      <c r="R362" s="128">
        <f>(O362/F362-Q362)*G362*Overview!$F$29*'='!F362^3</f>
        <v>54.27082786965746</v>
      </c>
      <c r="S362" s="57">
        <f t="shared" si="30"/>
        <v>9.4575540006804824E-18</v>
      </c>
      <c r="T362" s="58">
        <f t="shared" si="31"/>
        <v>3.3441720247018272E-3</v>
      </c>
      <c r="U362" s="58">
        <f>IF(I362&lt;Overview!$F$18,(1-Overview!$F$9)*'='!R362-'='!I362*'='!P362,0)</f>
        <v>0</v>
      </c>
      <c r="V362" s="54">
        <f>IF(I362&gt;=Overview!$F$18,(1-Overview!$F$9)*'='!R362-Overview!$F$18*'='!P362,0)</f>
        <v>4.2963316776220895</v>
      </c>
      <c r="W362" s="2"/>
      <c r="X362" s="60">
        <f>F362^3*(1+G362*Overview!$F$38)</f>
        <v>1.8405268730960149</v>
      </c>
      <c r="Y362" s="61">
        <f>F362^3*Overview!$F$42*(1+Overview!$F$38*G362)+J362*Overview!$F$39/Overview!$F$40</f>
        <v>0.17615770623572852</v>
      </c>
      <c r="AD362" s="2"/>
    </row>
    <row r="363" spans="1:30">
      <c r="A363" s="34">
        <v>360</v>
      </c>
      <c r="B363">
        <v>0.77</v>
      </c>
      <c r="C363" s="85">
        <v>18.739999999999998</v>
      </c>
      <c r="D363" s="125">
        <f>B363/(B363+Overview!$F$22)</f>
        <v>0.52380952380952384</v>
      </c>
      <c r="E363" s="118">
        <f>EXP(Overview!$F$21/Overview!$F$5-Overview!$F$21/('='!C363+273.15))</f>
        <v>0.94169028070695959</v>
      </c>
      <c r="F363" s="77">
        <f t="shared" si="32"/>
        <v>1.1474543496702936</v>
      </c>
      <c r="G363" s="115">
        <f t="shared" si="33"/>
        <v>0.52380952380952372</v>
      </c>
      <c r="H363" s="112">
        <f>F363/Overview!$F$19</f>
        <v>1.6941596776469712</v>
      </c>
      <c r="I363" s="149">
        <f t="shared" si="34"/>
        <v>178.24101031296112</v>
      </c>
      <c r="J363" s="80">
        <f>IF((A363-Overview!$F$43)/365=ROUND((A363-Overview!$F$43)/365,0),J362*0.05,J362+V362)</f>
        <v>246.16487608757851</v>
      </c>
      <c r="K363" s="70">
        <f>IF(I363&lt;Overview!$F$16,1,'='!F363/Overview!$F$26)</f>
        <v>49.673348470575483</v>
      </c>
      <c r="L363" s="71">
        <f>IF(I363&lt;Overview!$F$17,'='!F363/Overview!$F$26,Overview!$F$33)</f>
        <v>9.1428571428571423</v>
      </c>
      <c r="M363" s="72">
        <f t="shared" si="35"/>
        <v>9.1428571428571423</v>
      </c>
      <c r="N363" s="81">
        <f>MIN(1,Overview!$F$44*E363*(F363-Overview!$F$25)^2+0.2)</f>
        <v>1</v>
      </c>
      <c r="O363" s="48">
        <f>M363*E363*Overview!$F$8</f>
        <v>9.746225350951114E-2</v>
      </c>
      <c r="P363" s="48">
        <f>E363*Overview!$F$6</f>
        <v>1.8494797113084687E-3</v>
      </c>
      <c r="Q363" s="122">
        <f>O363*(G363/F363-(1+Overview!$F$35/'='!F363)/(Overview!$F$37*Overview!$F$33))/('='!G363+Overview!$F$36)</f>
        <v>8.7301346205362115E-3</v>
      </c>
      <c r="R363" s="128">
        <f>(O363/F363-Q363)*G363*Overview!$F$29*'='!F363^3</f>
        <v>54.5979716252278</v>
      </c>
      <c r="S363" s="57">
        <f t="shared" si="30"/>
        <v>9.4299906492318857E-18</v>
      </c>
      <c r="T363" s="58">
        <f t="shared" si="31"/>
        <v>3.3391436478471645E-3</v>
      </c>
      <c r="U363" s="58">
        <f>IF(I363&lt;Overview!$F$18,(1-Overview!$F$9)*'='!R363-'='!I363*'='!P363,0)</f>
        <v>0</v>
      </c>
      <c r="V363" s="54">
        <f>IF(I363&gt;=Overview!$F$18,(1-Overview!$F$9)*'='!R363-Overview!$F$18*'='!P363,0)</f>
        <v>4.324204325596682</v>
      </c>
      <c r="W363" s="2"/>
      <c r="X363" s="60">
        <f>F363^3*(1+G363*Overview!$F$38)</f>
        <v>1.8567133741154589</v>
      </c>
      <c r="Y363" s="61">
        <f>F363^3*Overview!$F$42*(1+Overview!$F$38*G363)+J363*Overview!$F$39/Overview!$F$40</f>
        <v>0.17780118646765153</v>
      </c>
      <c r="AD363" s="2"/>
    </row>
    <row r="364" spans="1:30">
      <c r="A364" s="34">
        <v>361</v>
      </c>
      <c r="B364">
        <v>0.77</v>
      </c>
      <c r="C364" s="85">
        <v>18.739999999999998</v>
      </c>
      <c r="D364" s="125">
        <f>B364/(B364+Overview!$F$22)</f>
        <v>0.52380952380952384</v>
      </c>
      <c r="E364" s="118">
        <f>EXP(Overview!$F$21/Overview!$F$5-Overview!$F$21/('='!C364+273.15))</f>
        <v>0.94169028070695959</v>
      </c>
      <c r="F364" s="77">
        <f t="shared" si="32"/>
        <v>1.1507934933181407</v>
      </c>
      <c r="G364" s="115">
        <f t="shared" si="33"/>
        <v>0.52380952380952372</v>
      </c>
      <c r="H364" s="112">
        <f>F364/Overview!$F$19</f>
        <v>1.6990897583318185</v>
      </c>
      <c r="I364" s="149">
        <f t="shared" si="34"/>
        <v>178.24101031296112</v>
      </c>
      <c r="J364" s="80">
        <f>IF((A364-Overview!$F$43)/365=ROUND((A364-Overview!$F$43)/365,0),J363*0.05,J363+V363)</f>
        <v>250.4890804131752</v>
      </c>
      <c r="K364" s="70">
        <f>IF(I364&lt;Overview!$F$16,1,'='!F364/Overview!$F$26)</f>
        <v>49.817900143642461</v>
      </c>
      <c r="L364" s="71">
        <f>IF(I364&lt;Overview!$F$17,'='!F364/Overview!$F$26,Overview!$F$33)</f>
        <v>9.1428571428571423</v>
      </c>
      <c r="M364" s="72">
        <f t="shared" si="35"/>
        <v>9.1428571428571423</v>
      </c>
      <c r="N364" s="81">
        <f>MIN(1,Overview!$F$44*E364*(F364-Overview!$F$25)^2+0.2)</f>
        <v>1</v>
      </c>
      <c r="O364" s="48">
        <f>M364*E364*Overview!$F$8</f>
        <v>9.746225350951114E-2</v>
      </c>
      <c r="P364" s="48">
        <f>E364*Overview!$F$6</f>
        <v>1.8494797113084687E-3</v>
      </c>
      <c r="Q364" s="122">
        <f>O364*(G364/F364-(1+Overview!$F$35/'='!F364)/(Overview!$F$37*Overview!$F$33))/('='!G364+Overview!$F$36)</f>
        <v>8.6917145025728719E-3</v>
      </c>
      <c r="R364" s="128">
        <f>(O364/F364-Q364)*G364*Overview!$F$29*'='!F364^3</f>
        <v>54.925658439405503</v>
      </c>
      <c r="S364" s="57">
        <f t="shared" si="30"/>
        <v>9.402628578140531E-18</v>
      </c>
      <c r="T364" s="58">
        <f t="shared" si="31"/>
        <v>3.3341228317799267E-3</v>
      </c>
      <c r="U364" s="58">
        <f>IF(I364&lt;Overview!$F$18,(1-Overview!$F$9)*'='!R364-'='!I364*'='!P364,0)</f>
        <v>0</v>
      </c>
      <c r="V364" s="54">
        <f>IF(I364&gt;=Overview!$F$18,(1-Overview!$F$9)*'='!R364-Overview!$F$18*'='!P364,0)</f>
        <v>4.3521232421646223</v>
      </c>
      <c r="W364" s="2"/>
      <c r="X364" s="60">
        <f>F364^3*(1+G364*Overview!$F$38)</f>
        <v>1.8729699475371024</v>
      </c>
      <c r="Y364" s="61">
        <f>F364^3*Overview!$F$42*(1+Overview!$F$38*G364)+J364*Overview!$F$39/Overview!$F$40</f>
        <v>0.17945218440902083</v>
      </c>
      <c r="AD364" s="2"/>
    </row>
    <row r="365" spans="1:30">
      <c r="A365" s="34">
        <v>362</v>
      </c>
      <c r="B365">
        <v>0.77</v>
      </c>
      <c r="C365" s="85">
        <v>18.739999999999998</v>
      </c>
      <c r="D365" s="125">
        <f>B365/(B365+Overview!$F$22)</f>
        <v>0.52380952380952384</v>
      </c>
      <c r="E365" s="118">
        <f>EXP(Overview!$F$21/Overview!$F$5-Overview!$F$21/('='!C365+273.15))</f>
        <v>0.94169028070695959</v>
      </c>
      <c r="F365" s="77">
        <f t="shared" si="32"/>
        <v>1.1541276161499208</v>
      </c>
      <c r="G365" s="115">
        <f t="shared" si="33"/>
        <v>0.52380952380952372</v>
      </c>
      <c r="H365" s="112">
        <f>F365/Overview!$F$19</f>
        <v>1.7040124260297074</v>
      </c>
      <c r="I365" s="149">
        <f t="shared" si="34"/>
        <v>178.24101031296112</v>
      </c>
      <c r="J365" s="80">
        <f>IF((A365-Overview!$F$43)/365=ROUND((A365-Overview!$F$43)/365,0),J364*0.05,J364+V364)</f>
        <v>254.84120365533983</v>
      </c>
      <c r="K365" s="70">
        <f>IF(I365&lt;Overview!$F$16,1,'='!F365/Overview!$F$26)</f>
        <v>49.962234465364538</v>
      </c>
      <c r="L365" s="71">
        <f>IF(I365&lt;Overview!$F$17,'='!F365/Overview!$F$26,Overview!$F$33)</f>
        <v>9.1428571428571423</v>
      </c>
      <c r="M365" s="72">
        <f t="shared" si="35"/>
        <v>9.1428571428571423</v>
      </c>
      <c r="N365" s="81">
        <f>MIN(1,Overview!$F$44*E365*(F365-Overview!$F$25)^2+0.2)</f>
        <v>1</v>
      </c>
      <c r="O365" s="48">
        <f>M365*E365*Overview!$F$8</f>
        <v>9.746225350951114E-2</v>
      </c>
      <c r="P365" s="48">
        <f>E365*Overview!$F$6</f>
        <v>1.8494797113084687E-3</v>
      </c>
      <c r="Q365" s="122">
        <f>O365*(G365/F365-(1+Overview!$F$35/'='!F365)/(Overview!$F$37*Overview!$F$33))/('='!G365+Overview!$F$36)</f>
        <v>8.6535739684590052E-3</v>
      </c>
      <c r="R365" s="128">
        <f>(O365/F365-Q365)*G365*Overview!$F$29*'='!F365^3</f>
        <v>55.253884862364046</v>
      </c>
      <c r="S365" s="57">
        <f t="shared" si="30"/>
        <v>9.375465621304175E-18</v>
      </c>
      <c r="T365" s="58">
        <f t="shared" si="31"/>
        <v>3.3291095651315338E-3</v>
      </c>
      <c r="U365" s="58">
        <f>IF(I365&lt;Overview!$F$18,(1-Overview!$F$9)*'='!R365-'='!I365*'='!P365,0)</f>
        <v>0</v>
      </c>
      <c r="V365" s="54">
        <f>IF(I365&gt;=Overview!$F$18,(1-Overview!$F$9)*'='!R365-Overview!$F$18*'='!P365,0)</f>
        <v>4.3800881334006903</v>
      </c>
      <c r="W365" s="2"/>
      <c r="X365" s="60">
        <f>F365^3*(1+G365*Overview!$F$38)</f>
        <v>1.8892964782098793</v>
      </c>
      <c r="Y365" s="61">
        <f>F365^3*Overview!$F$42*(1+Overview!$F$38*G365)+J365*Overview!$F$39/Overview!$F$40</f>
        <v>0.1811106917068212</v>
      </c>
      <c r="AD365" s="2"/>
    </row>
    <row r="366" spans="1:30">
      <c r="A366" s="34">
        <v>363</v>
      </c>
      <c r="B366">
        <v>0.77</v>
      </c>
      <c r="C366" s="85">
        <v>18.739999999999998</v>
      </c>
      <c r="D366" s="125">
        <f>B366/(B366+Overview!$F$22)</f>
        <v>0.52380952380952384</v>
      </c>
      <c r="E366" s="118">
        <f>EXP(Overview!$F$21/Overview!$F$5-Overview!$F$21/('='!C366+273.15))</f>
        <v>0.94169028070695959</v>
      </c>
      <c r="F366" s="77">
        <f t="shared" si="32"/>
        <v>1.1574567257150523</v>
      </c>
      <c r="G366" s="115">
        <f t="shared" si="33"/>
        <v>0.52380952380952372</v>
      </c>
      <c r="H366" s="112">
        <f>F366/Overview!$F$19</f>
        <v>1.7089276918869811</v>
      </c>
      <c r="I366" s="149">
        <f t="shared" si="34"/>
        <v>178.24101031296112</v>
      </c>
      <c r="J366" s="80">
        <f>IF((A366-Overview!$F$43)/365=ROUND((A366-Overview!$F$43)/365,0),J365*0.05,J365+V365)</f>
        <v>259.22129178874053</v>
      </c>
      <c r="K366" s="70">
        <f>IF(I366&lt;Overview!$F$16,1,'='!F366/Overview!$F$26)</f>
        <v>50.106351762556379</v>
      </c>
      <c r="L366" s="71">
        <f>IF(I366&lt;Overview!$F$17,'='!F366/Overview!$F$26,Overview!$F$33)</f>
        <v>9.1428571428571423</v>
      </c>
      <c r="M366" s="72">
        <f t="shared" si="35"/>
        <v>9.1428571428571423</v>
      </c>
      <c r="N366" s="81">
        <f>MIN(1,Overview!$F$44*E366*(F366-Overview!$F$25)^2+0.2)</f>
        <v>1</v>
      </c>
      <c r="O366" s="48">
        <f>M366*E366*Overview!$F$8</f>
        <v>9.746225350951114E-2</v>
      </c>
      <c r="P366" s="48">
        <f>E366*Overview!$F$6</f>
        <v>1.8494797113084687E-3</v>
      </c>
      <c r="Q366" s="122">
        <f>O366*(G366/F366-(1+Overview!$F$35/'='!F366)/(Overview!$F$37*Overview!$F$33))/('='!G366+Overview!$F$36)</f>
        <v>8.6157100201658243E-3</v>
      </c>
      <c r="R366" s="128">
        <f>(O366/F366-Q366)*G366*Overview!$F$29*'='!F366^3</f>
        <v>55.582647455229697</v>
      </c>
      <c r="S366" s="57">
        <f t="shared" si="30"/>
        <v>9.348499643584219E-18</v>
      </c>
      <c r="T366" s="58">
        <f t="shared" si="31"/>
        <v>3.3241038365505009E-3</v>
      </c>
      <c r="U366" s="58">
        <f>IF(I366&lt;Overview!$F$18,(1-Overview!$F$9)*'='!R366-'='!I366*'='!P366,0)</f>
        <v>0</v>
      </c>
      <c r="V366" s="54">
        <f>IF(I366&gt;=Overview!$F$18,(1-Overview!$F$9)*'='!R366-Overview!$F$18*'='!P366,0)</f>
        <v>4.4080987063128436</v>
      </c>
      <c r="W366" s="2"/>
      <c r="X366" s="60">
        <f>F366^3*(1+G366*Overview!$F$38)</f>
        <v>1.9056928499515438</v>
      </c>
      <c r="Y366" s="61">
        <f>F366^3*Overview!$F$42*(1+Overview!$F$38*G366)+J366*Overview!$F$39/Overview!$F$40</f>
        <v>0.18277669990245873</v>
      </c>
      <c r="AD366" s="2"/>
    </row>
    <row r="367" spans="1:30">
      <c r="A367" s="34">
        <v>364</v>
      </c>
      <c r="B367">
        <v>0.77</v>
      </c>
      <c r="C367" s="85">
        <v>18.739999999999998</v>
      </c>
      <c r="D367" s="125">
        <f>B367/(B367+Overview!$F$22)</f>
        <v>0.52380952380952384</v>
      </c>
      <c r="E367" s="118">
        <f>EXP(Overview!$F$21/Overview!$F$5-Overview!$F$21/('='!C367+273.15))</f>
        <v>0.94169028070695959</v>
      </c>
      <c r="F367" s="77">
        <f t="shared" si="32"/>
        <v>1.1607808295516029</v>
      </c>
      <c r="G367" s="115">
        <f t="shared" si="33"/>
        <v>0.52380952380952372</v>
      </c>
      <c r="H367" s="112">
        <f>F367/Overview!$F$19</f>
        <v>1.7138355670332244</v>
      </c>
      <c r="I367" s="149">
        <f t="shared" si="34"/>
        <v>178.24101031296112</v>
      </c>
      <c r="J367" s="80">
        <f>IF((A367-Overview!$F$43)/365=ROUND((A367-Overview!$F$43)/365,0),J366*0.05,J366+V366)</f>
        <v>263.62939049505337</v>
      </c>
      <c r="K367" s="70">
        <f>IF(I367&lt;Overview!$F$16,1,'='!F367/Overview!$F$26)</f>
        <v>50.25025236154125</v>
      </c>
      <c r="L367" s="71">
        <f>IF(I367&lt;Overview!$F$17,'='!F367/Overview!$F$26,Overview!$F$33)</f>
        <v>9.1428571428571423</v>
      </c>
      <c r="M367" s="72">
        <f t="shared" si="35"/>
        <v>9.1428571428571423</v>
      </c>
      <c r="N367" s="81">
        <f>MIN(1,Overview!$F$44*E367*(F367-Overview!$F$25)^2+0.2)</f>
        <v>1</v>
      </c>
      <c r="O367" s="48">
        <f>M367*E367*Overview!$F$8</f>
        <v>9.746225350951114E-2</v>
      </c>
      <c r="P367" s="48">
        <f>E367*Overview!$F$6</f>
        <v>1.8494797113084687E-3</v>
      </c>
      <c r="Q367" s="122">
        <f>O367*(G367/F367-(1+Overview!$F$35/'='!F367)/(Overview!$F$37*Overview!$F$33))/('='!G367+Overview!$F$36)</f>
        <v>8.5781197023676089E-3</v>
      </c>
      <c r="R367" s="128">
        <f>(O367/F367-Q367)*G367*Overview!$F$29*'='!F367^3</f>
        <v>55.911942790057395</v>
      </c>
      <c r="S367" s="57">
        <f t="shared" si="30"/>
        <v>9.3217285402543727E-18</v>
      </c>
      <c r="T367" s="58">
        <f t="shared" si="31"/>
        <v>3.3191056347024075E-3</v>
      </c>
      <c r="U367" s="58">
        <f>IF(I367&lt;Overview!$F$18,(1-Overview!$F$9)*'='!R367-'='!I367*'='!P367,0)</f>
        <v>0</v>
      </c>
      <c r="V367" s="54">
        <f>IF(I367&gt;=Overview!$F$18,(1-Overview!$F$9)*'='!R367-Overview!$F$18*'='!P367,0)</f>
        <v>4.4361546688401639</v>
      </c>
      <c r="W367" s="2"/>
      <c r="X367" s="60">
        <f>F367^3*(1+G367*Overview!$F$38)</f>
        <v>1.9221589455593986</v>
      </c>
      <c r="Y367" s="61">
        <f>F367^3*Overview!$F$42*(1+Overview!$F$38*G367)+J367*Overview!$F$39/Overview!$F$40</f>
        <v>0.18445020043276728</v>
      </c>
      <c r="AD367" s="2"/>
    </row>
    <row r="368" spans="1:30">
      <c r="A368" s="34">
        <v>365</v>
      </c>
      <c r="B368">
        <v>0.77</v>
      </c>
      <c r="C368" s="85">
        <v>18.739999999999998</v>
      </c>
      <c r="D368" s="125">
        <f>B368/(B368+Overview!$F$22)</f>
        <v>0.52380952380952384</v>
      </c>
      <c r="E368" s="118">
        <f>EXP(Overview!$F$21/Overview!$F$5-Overview!$F$21/('='!C368+273.15))</f>
        <v>0.94169028070695959</v>
      </c>
      <c r="F368" s="77">
        <f t="shared" si="32"/>
        <v>1.1640999351863053</v>
      </c>
      <c r="G368" s="115">
        <f t="shared" si="33"/>
        <v>0.52380952380952372</v>
      </c>
      <c r="H368" s="112">
        <f>F368/Overview!$F$19</f>
        <v>1.7187360625812864</v>
      </c>
      <c r="I368" s="149">
        <f t="shared" si="34"/>
        <v>178.24101031296112</v>
      </c>
      <c r="J368" s="80">
        <f>IF((A368-Overview!$F$43)/365=ROUND((A368-Overview!$F$43)/365,0),J367*0.05,J367+V367)</f>
        <v>13.18146952475267</v>
      </c>
      <c r="K368" s="70">
        <f>IF(I368&lt;Overview!$F$16,1,'='!F368/Overview!$F$26)</f>
        <v>50.393936588151746</v>
      </c>
      <c r="L368" s="71">
        <f>IF(I368&lt;Overview!$F$17,'='!F368/Overview!$F$26,Overview!$F$33)</f>
        <v>9.1428571428571423</v>
      </c>
      <c r="M368" s="72">
        <f t="shared" si="35"/>
        <v>9.1428571428571423</v>
      </c>
      <c r="N368" s="81">
        <f>MIN(1,Overview!$F$44*E368*(F368-Overview!$F$25)^2+0.2)</f>
        <v>1</v>
      </c>
      <c r="O368" s="48">
        <f>M368*E368*Overview!$F$8</f>
        <v>9.746225350951114E-2</v>
      </c>
      <c r="P368" s="48">
        <f>E368*Overview!$F$6</f>
        <v>1.8494797113084687E-3</v>
      </c>
      <c r="Q368" s="122">
        <f>O368*(G368/F368-(1+Overview!$F$35/'='!F368)/(Overview!$F$37*Overview!$F$33))/('='!G368+Overview!$F$36)</f>
        <v>8.5408001016840911E-3</v>
      </c>
      <c r="R368" s="128">
        <f>(O368/F368-Q368)*G368*Overview!$F$29*'='!F368^3</f>
        <v>56.241767449806559</v>
      </c>
      <c r="S368" s="57">
        <f t="shared" si="30"/>
        <v>9.2951502364610881E-18</v>
      </c>
      <c r="T368" s="58">
        <f t="shared" si="31"/>
        <v>3.3141149482698797E-3</v>
      </c>
      <c r="U368" s="58">
        <f>IF(I368&lt;Overview!$F$18,(1-Overview!$F$9)*'='!R368-'='!I368*'='!P368,0)</f>
        <v>0</v>
      </c>
      <c r="V368" s="54">
        <f>IF(I368&gt;=Overview!$F$18,(1-Overview!$F$9)*'='!R368-Overview!$F$18*'='!P368,0)</f>
        <v>4.4642557298507928</v>
      </c>
      <c r="W368" s="2"/>
      <c r="X368" s="60">
        <f>F368^3*(1+G368*Overview!$F$38)</f>
        <v>1.9386946468209501</v>
      </c>
      <c r="Y368" s="61">
        <f>F368^3*Overview!$F$42*(1+Overview!$F$38*G368)+J368*Overview!$F$39/Overview!$F$40</f>
        <v>0.17505531298050656</v>
      </c>
      <c r="AD368" s="2"/>
    </row>
    <row r="369" spans="1:30">
      <c r="A369" s="34">
        <v>366</v>
      </c>
      <c r="B369">
        <v>0.77</v>
      </c>
      <c r="C369" s="85">
        <v>18.739999999999998</v>
      </c>
      <c r="D369" s="125">
        <f>B369/(B369+Overview!$F$22)</f>
        <v>0.52380952380952384</v>
      </c>
      <c r="E369" s="118">
        <f>EXP(Overview!$F$21/Overview!$F$5-Overview!$F$21/('='!C369+273.15))</f>
        <v>0.94169028070695959</v>
      </c>
      <c r="F369" s="77">
        <f t="shared" si="32"/>
        <v>1.1674140501345751</v>
      </c>
      <c r="G369" s="115">
        <f t="shared" si="33"/>
        <v>0.52380952380952372</v>
      </c>
      <c r="H369" s="112">
        <f>F369/Overview!$F$19</f>
        <v>1.723629189627307</v>
      </c>
      <c r="I369" s="149">
        <f t="shared" si="34"/>
        <v>178.24101031296112</v>
      </c>
      <c r="J369" s="80">
        <f>IF((A369-Overview!$F$43)/365=ROUND((A369-Overview!$F$43)/365,0),J368*0.05,J368+V368)</f>
        <v>17.645725254603462</v>
      </c>
      <c r="K369" s="70">
        <f>IF(I369&lt;Overview!$F$16,1,'='!F369/Overview!$F$26)</f>
        <v>50.537404767730528</v>
      </c>
      <c r="L369" s="71">
        <f>IF(I369&lt;Overview!$F$17,'='!F369/Overview!$F$26,Overview!$F$33)</f>
        <v>9.1428571428571423</v>
      </c>
      <c r="M369" s="72">
        <f t="shared" si="35"/>
        <v>9.1428571428571423</v>
      </c>
      <c r="N369" s="81">
        <f>MIN(1,Overview!$F$44*E369*(F369-Overview!$F$25)^2+0.2)</f>
        <v>1</v>
      </c>
      <c r="O369" s="48">
        <f>M369*E369*Overview!$F$8</f>
        <v>9.746225350951114E-2</v>
      </c>
      <c r="P369" s="48">
        <f>E369*Overview!$F$6</f>
        <v>1.8494797113084687E-3</v>
      </c>
      <c r="Q369" s="122">
        <f>O369*(G369/F369-(1+Overview!$F$35/'='!F369)/(Overview!$F$37*Overview!$F$33))/('='!G369+Overview!$F$36)</f>
        <v>8.5037483459388594E-3</v>
      </c>
      <c r="R369" s="128">
        <f>(O369/F369-Q369)*G369*Overview!$F$29*'='!F369^3</f>
        <v>56.572118028317149</v>
      </c>
      <c r="S369" s="57">
        <f t="shared" si="30"/>
        <v>9.2687626866954181E-18</v>
      </c>
      <c r="T369" s="58">
        <f t="shared" si="31"/>
        <v>3.3091317659525595E-3</v>
      </c>
      <c r="U369" s="58">
        <f>IF(I369&lt;Overview!$F$18,(1-Overview!$F$9)*'='!R369-'='!I369*'='!P369,0)</f>
        <v>0</v>
      </c>
      <c r="V369" s="54">
        <f>IF(I369&gt;=Overview!$F$18,(1-Overview!$F$9)*'='!R369-Overview!$F$18*'='!P369,0)</f>
        <v>4.4924015991398951</v>
      </c>
      <c r="W369" s="2"/>
      <c r="X369" s="60">
        <f>F369^3*(1+G369*Overview!$F$38)</f>
        <v>1.9552998345245005</v>
      </c>
      <c r="Y369" s="61">
        <f>F369^3*Overview!$F$42*(1+Overview!$F$38*G369)+J369*Overview!$F$39/Overview!$F$40</f>
        <v>0.17674377207735964</v>
      </c>
      <c r="AD369" s="2"/>
    </row>
    <row r="370" spans="1:30">
      <c r="A370" s="34">
        <v>367</v>
      </c>
      <c r="B370">
        <v>0.77</v>
      </c>
      <c r="C370" s="85">
        <v>18.739999999999998</v>
      </c>
      <c r="D370" s="125">
        <f>B370/(B370+Overview!$F$22)</f>
        <v>0.52380952380952384</v>
      </c>
      <c r="E370" s="118">
        <f>EXP(Overview!$F$21/Overview!$F$5-Overview!$F$21/('='!C370+273.15))</f>
        <v>0.94169028070695959</v>
      </c>
      <c r="F370" s="77">
        <f t="shared" si="32"/>
        <v>1.1707231819005277</v>
      </c>
      <c r="G370" s="115">
        <f t="shared" si="33"/>
        <v>0.52380952380952372</v>
      </c>
      <c r="H370" s="112">
        <f>F370/Overview!$F$19</f>
        <v>1.7285149592507423</v>
      </c>
      <c r="I370" s="149">
        <f t="shared" si="34"/>
        <v>178.24101031296112</v>
      </c>
      <c r="J370" s="80">
        <f>IF((A370-Overview!$F$43)/365=ROUND((A370-Overview!$F$43)/365,0),J369*0.05,J369+V369)</f>
        <v>22.138126853743358</v>
      </c>
      <c r="K370" s="70">
        <f>IF(I370&lt;Overview!$F$16,1,'='!F370/Overview!$F$26)</f>
        <v>50.680657225131071</v>
      </c>
      <c r="L370" s="71">
        <f>IF(I370&lt;Overview!$F$17,'='!F370/Overview!$F$26,Overview!$F$33)</f>
        <v>9.1428571428571423</v>
      </c>
      <c r="M370" s="72">
        <f t="shared" si="35"/>
        <v>9.1428571428571423</v>
      </c>
      <c r="N370" s="81">
        <f>MIN(1,Overview!$F$44*E370*(F370-Overview!$F$25)^2+0.2)</f>
        <v>1</v>
      </c>
      <c r="O370" s="48">
        <f>M370*E370*Overview!$F$8</f>
        <v>9.746225350951114E-2</v>
      </c>
      <c r="P370" s="48">
        <f>E370*Overview!$F$6</f>
        <v>1.8494797113084687E-3</v>
      </c>
      <c r="Q370" s="122">
        <f>O370*(G370/F370-(1+Overview!$F$35/'='!F370)/(Overview!$F$37*Overview!$F$33))/('='!G370+Overview!$F$36)</f>
        <v>8.4669616034334788E-3</v>
      </c>
      <c r="R370" s="128">
        <f>(O370/F370-Q370)*G370*Overview!$F$29*'='!F370^3</f>
        <v>56.9029911302854</v>
      </c>
      <c r="S370" s="57">
        <f t="shared" si="30"/>
        <v>9.2425638742760477E-18</v>
      </c>
      <c r="T370" s="58">
        <f t="shared" si="31"/>
        <v>3.3041560764670787E-3</v>
      </c>
      <c r="U370" s="58">
        <f>IF(I370&lt;Overview!$F$18,(1-Overview!$F$9)*'='!R370-'='!I370*'='!P370,0)</f>
        <v>0</v>
      </c>
      <c r="V370" s="54">
        <f>IF(I370&gt;=Overview!$F$18,(1-Overview!$F$9)*'='!R370-Overview!$F$18*'='!P370,0)</f>
        <v>4.5205919874275899</v>
      </c>
      <c r="W370" s="2"/>
      <c r="X370" s="60">
        <f>F370^3*(1+G370*Overview!$F$38)</f>
        <v>1.9719743884696677</v>
      </c>
      <c r="Y370" s="61">
        <f>F370^3*Overview!$F$42*(1+Overview!$F$38*G370)+J370*Overview!$F$39/Overview!$F$40</f>
        <v>0.17843969720191458</v>
      </c>
      <c r="AD370" s="2"/>
    </row>
    <row r="371" spans="1:30">
      <c r="A371" s="34">
        <v>368</v>
      </c>
      <c r="B371">
        <v>0.77</v>
      </c>
      <c r="C371" s="85">
        <v>18.739999999999998</v>
      </c>
      <c r="D371" s="125">
        <f>B371/(B371+Overview!$F$22)</f>
        <v>0.52380952380952384</v>
      </c>
      <c r="E371" s="118">
        <f>EXP(Overview!$F$21/Overview!$F$5-Overview!$F$21/('='!C371+273.15))</f>
        <v>0.94169028070695959</v>
      </c>
      <c r="F371" s="77">
        <f t="shared" si="32"/>
        <v>1.1740273379769948</v>
      </c>
      <c r="G371" s="115">
        <f t="shared" si="33"/>
        <v>0.52380952380952372</v>
      </c>
      <c r="H371" s="112">
        <f>F371/Overview!$F$19</f>
        <v>1.7333933825143877</v>
      </c>
      <c r="I371" s="149">
        <f t="shared" si="34"/>
        <v>178.24101031296112</v>
      </c>
      <c r="J371" s="80">
        <f>IF((A371-Overview!$F$43)/365=ROUND((A371-Overview!$F$43)/365,0),J370*0.05,J370+V370)</f>
        <v>26.658718841170948</v>
      </c>
      <c r="K371" s="70">
        <f>IF(I371&lt;Overview!$F$16,1,'='!F371/Overview!$F$26)</f>
        <v>50.823694284718393</v>
      </c>
      <c r="L371" s="71">
        <f>IF(I371&lt;Overview!$F$17,'='!F371/Overview!$F$26,Overview!$F$33)</f>
        <v>9.1428571428571423</v>
      </c>
      <c r="M371" s="72">
        <f t="shared" si="35"/>
        <v>9.1428571428571423</v>
      </c>
      <c r="N371" s="81">
        <f>MIN(1,Overview!$F$44*E371*(F371-Overview!$F$25)^2+0.2)</f>
        <v>1</v>
      </c>
      <c r="O371" s="48">
        <f>M371*E371*Overview!$F$8</f>
        <v>9.746225350951114E-2</v>
      </c>
      <c r="P371" s="48">
        <f>E371*Overview!$F$6</f>
        <v>1.8494797113084687E-3</v>
      </c>
      <c r="Q371" s="122">
        <f>O371*(G371/F371-(1+Overview!$F$35/'='!F371)/(Overview!$F$37*Overview!$F$33))/('='!G371+Overview!$F$36)</f>
        <v>8.4304370822368881E-3</v>
      </c>
      <c r="R371" s="128">
        <f>(O371/F371-Q371)*G371*Overview!$F$29*'='!F371^3</f>
        <v>57.234383371239986</v>
      </c>
      <c r="S371" s="57">
        <f t="shared" si="30"/>
        <v>9.2165518108432261E-18</v>
      </c>
      <c r="T371" s="58">
        <f t="shared" si="31"/>
        <v>3.2991878685470388E-3</v>
      </c>
      <c r="U371" s="58">
        <f>IF(I371&lt;Overview!$F$18,(1-Overview!$F$9)*'='!R371-'='!I371*'='!P371,0)</f>
        <v>0</v>
      </c>
      <c r="V371" s="54">
        <f>IF(I371&gt;=Overview!$F$18,(1-Overview!$F$9)*'='!R371-Overview!$F$18*'='!P371,0)</f>
        <v>4.5488266063569203</v>
      </c>
      <c r="W371" s="2"/>
      <c r="X371" s="60">
        <f>F371^3*(1+G371*Overview!$F$38)</f>
        <v>1.9887181874778377</v>
      </c>
      <c r="Y371" s="61">
        <f>F371^3*Overview!$F$42*(1+Overview!$F$38*G371)+J371*Overview!$F$39/Overview!$F$40</f>
        <v>0.18014307938264898</v>
      </c>
      <c r="AD371" s="2"/>
    </row>
    <row r="372" spans="1:30">
      <c r="A372" s="34">
        <v>369</v>
      </c>
      <c r="B372">
        <v>0.77</v>
      </c>
      <c r="C372" s="85">
        <v>18.739999999999998</v>
      </c>
      <c r="D372" s="125">
        <f>B372/(B372+Overview!$F$22)</f>
        <v>0.52380952380952384</v>
      </c>
      <c r="E372" s="118">
        <f>EXP(Overview!$F$21/Overview!$F$5-Overview!$F$21/('='!C372+273.15))</f>
        <v>0.94169028070695959</v>
      </c>
      <c r="F372" s="77">
        <f t="shared" si="32"/>
        <v>1.1773265258455419</v>
      </c>
      <c r="G372" s="115">
        <f t="shared" si="33"/>
        <v>0.52380952380952372</v>
      </c>
      <c r="H372" s="112">
        <f>F372/Overview!$F$19</f>
        <v>1.7382644704644055</v>
      </c>
      <c r="I372" s="149">
        <f t="shared" si="34"/>
        <v>178.24101031296112</v>
      </c>
      <c r="J372" s="80">
        <f>IF((A372-Overview!$F$43)/365=ROUND((A372-Overview!$F$43)/365,0),J371*0.05,J371+V371)</f>
        <v>31.20754544752787</v>
      </c>
      <c r="K372" s="70">
        <f>IF(I372&lt;Overview!$F$16,1,'='!F372/Overview!$F$26)</f>
        <v>50.96651627036978</v>
      </c>
      <c r="L372" s="71">
        <f>IF(I372&lt;Overview!$F$17,'='!F372/Overview!$F$26,Overview!$F$33)</f>
        <v>9.1428571428571423</v>
      </c>
      <c r="M372" s="72">
        <f t="shared" si="35"/>
        <v>9.1428571428571423</v>
      </c>
      <c r="N372" s="81">
        <f>MIN(1,Overview!$F$44*E372*(F372-Overview!$F$25)^2+0.2)</f>
        <v>1</v>
      </c>
      <c r="O372" s="48">
        <f>M372*E372*Overview!$F$8</f>
        <v>9.746225350951114E-2</v>
      </c>
      <c r="P372" s="48">
        <f>E372*Overview!$F$6</f>
        <v>1.8494797113084687E-3</v>
      </c>
      <c r="Q372" s="122">
        <f>O372*(G372/F372-(1+Overview!$F$35/'='!F372)/(Overview!$F$37*Overview!$F$33))/('='!G372+Overview!$F$36)</f>
        <v>8.3941720294897042E-3</v>
      </c>
      <c r="R372" s="128">
        <f>(O372/F372-Q372)*G372*Overview!$F$29*'='!F372^3</f>
        <v>57.566291377517729</v>
      </c>
      <c r="S372" s="57">
        <f t="shared" si="30"/>
        <v>9.1907245358633034E-18</v>
      </c>
      <c r="T372" s="58">
        <f t="shared" si="31"/>
        <v>3.2942271309429785E-3</v>
      </c>
      <c r="U372" s="58">
        <f>IF(I372&lt;Overview!$F$18,(1-Overview!$F$9)*'='!R372-'='!I372*'='!P372,0)</f>
        <v>0</v>
      </c>
      <c r="V372" s="54">
        <f>IF(I372&gt;=Overview!$F$18,(1-Overview!$F$9)*'='!R372-Overview!$F$18*'='!P372,0)</f>
        <v>4.5771051684917845</v>
      </c>
      <c r="W372" s="2"/>
      <c r="X372" s="60">
        <f>F372^3*(1+G372*Overview!$F$38)</f>
        <v>2.0055311094025536</v>
      </c>
      <c r="Y372" s="61">
        <f>F372^3*Overview!$F$42*(1+Overview!$F$38*G372)+J372*Overview!$F$39/Overview!$F$40</f>
        <v>0.18185390954840422</v>
      </c>
      <c r="AD372" s="2"/>
    </row>
    <row r="373" spans="1:30">
      <c r="A373" s="34">
        <v>370</v>
      </c>
      <c r="B373">
        <v>0.77</v>
      </c>
      <c r="C373" s="85">
        <v>18.739999999999998</v>
      </c>
      <c r="D373" s="125">
        <f>B373/(B373+Overview!$F$22)</f>
        <v>0.52380952380952384</v>
      </c>
      <c r="E373" s="118">
        <f>EXP(Overview!$F$21/Overview!$F$5-Overview!$F$21/('='!C373+273.15))</f>
        <v>0.94169028070695959</v>
      </c>
      <c r="F373" s="77">
        <f t="shared" si="32"/>
        <v>1.1806207529764849</v>
      </c>
      <c r="G373" s="115">
        <f t="shared" si="33"/>
        <v>0.52380952380952372</v>
      </c>
      <c r="H373" s="112">
        <f>F373/Overview!$F$19</f>
        <v>1.7431282341303482</v>
      </c>
      <c r="I373" s="149">
        <f t="shared" si="34"/>
        <v>178.24101031296112</v>
      </c>
      <c r="J373" s="80">
        <f>IF((A373-Overview!$F$43)/365=ROUND((A373-Overview!$F$43)/365,0),J372*0.05,J372+V372)</f>
        <v>35.784650616019654</v>
      </c>
      <c r="K373" s="70">
        <f>IF(I373&lt;Overview!$F$16,1,'='!F373/Overview!$F$26)</f>
        <v>51.109123505475544</v>
      </c>
      <c r="L373" s="71">
        <f>IF(I373&lt;Overview!$F$17,'='!F373/Overview!$F$26,Overview!$F$33)</f>
        <v>9.1428571428571423</v>
      </c>
      <c r="M373" s="72">
        <f t="shared" si="35"/>
        <v>9.1428571428571423</v>
      </c>
      <c r="N373" s="81">
        <f>MIN(1,Overview!$F$44*E373*(F373-Overview!$F$25)^2+0.2)</f>
        <v>1</v>
      </c>
      <c r="O373" s="48">
        <f>M373*E373*Overview!$F$8</f>
        <v>9.746225350951114E-2</v>
      </c>
      <c r="P373" s="48">
        <f>E373*Overview!$F$6</f>
        <v>1.8494797113084687E-3</v>
      </c>
      <c r="Q373" s="122">
        <f>O373*(G373/F373-(1+Overview!$F$35/'='!F373)/(Overview!$F$37*Overview!$F$33))/('='!G373+Overview!$F$36)</f>
        <v>8.3581637307231019E-3</v>
      </c>
      <c r="R373" s="128">
        <f>(O373/F373-Q373)*G373*Overview!$F$29*'='!F373^3</f>
        <v>57.898711786239801</v>
      </c>
      <c r="S373" s="57">
        <f t="shared" si="30"/>
        <v>9.1650801161436471E-18</v>
      </c>
      <c r="T373" s="58">
        <f t="shared" si="31"/>
        <v>3.2892738524223516E-3</v>
      </c>
      <c r="U373" s="58">
        <f>IF(I373&lt;Overview!$F$18,(1-Overview!$F$9)*'='!R373-'='!I373*'='!P373,0)</f>
        <v>0</v>
      </c>
      <c r="V373" s="54">
        <f>IF(I373&gt;=Overview!$F$18,(1-Overview!$F$9)*'='!R373-Overview!$F$18*'='!P373,0)</f>
        <v>4.6054273873149043</v>
      </c>
      <c r="W373" s="2"/>
      <c r="X373" s="60">
        <f>F373^3*(1+G373*Overview!$F$38)</f>
        <v>2.0224130311398323</v>
      </c>
      <c r="Y373" s="61">
        <f>F373^3*Overview!$F$42*(1+Overview!$F$38*G373)+J373*Overview!$F$39/Overview!$F$40</f>
        <v>0.18357217852935379</v>
      </c>
      <c r="AD373" s="2"/>
    </row>
    <row r="374" spans="1:30">
      <c r="A374" s="34">
        <v>371</v>
      </c>
      <c r="B374">
        <v>0.77</v>
      </c>
      <c r="C374" s="85">
        <v>18.739999999999998</v>
      </c>
      <c r="D374" s="125">
        <f>B374/(B374+Overview!$F$22)</f>
        <v>0.52380952380952384</v>
      </c>
      <c r="E374" s="118">
        <f>EXP(Overview!$F$21/Overview!$F$5-Overview!$F$21/('='!C374+273.15))</f>
        <v>0.94169028070695959</v>
      </c>
      <c r="F374" s="77">
        <f t="shared" si="32"/>
        <v>1.1839100268289073</v>
      </c>
      <c r="G374" s="115">
        <f t="shared" si="33"/>
        <v>0.52380952380952372</v>
      </c>
      <c r="H374" s="112">
        <f>F374/Overview!$F$19</f>
        <v>1.7479846845251843</v>
      </c>
      <c r="I374" s="149">
        <f t="shared" si="34"/>
        <v>178.24101031296112</v>
      </c>
      <c r="J374" s="80">
        <f>IF((A374-Overview!$F$43)/365=ROUND((A374-Overview!$F$43)/365,0),J373*0.05,J373+V373)</f>
        <v>40.390078003334558</v>
      </c>
      <c r="K374" s="70">
        <f>IF(I374&lt;Overview!$F$16,1,'='!F374/Overview!$F$26)</f>
        <v>51.251516312939714</v>
      </c>
      <c r="L374" s="71">
        <f>IF(I374&lt;Overview!$F$17,'='!F374/Overview!$F$26,Overview!$F$33)</f>
        <v>9.1428571428571423</v>
      </c>
      <c r="M374" s="72">
        <f t="shared" si="35"/>
        <v>9.1428571428571423</v>
      </c>
      <c r="N374" s="81">
        <f>MIN(1,Overview!$F$44*E374*(F374-Overview!$F$25)^2+0.2)</f>
        <v>1</v>
      </c>
      <c r="O374" s="48">
        <f>M374*E374*Overview!$F$8</f>
        <v>9.746225350951114E-2</v>
      </c>
      <c r="P374" s="48">
        <f>E374*Overview!$F$6</f>
        <v>1.8494797113084687E-3</v>
      </c>
      <c r="Q374" s="122">
        <f>O374*(G374/F374-(1+Overview!$F$35/'='!F374)/(Overview!$F$37*Overview!$F$33))/('='!G374+Overview!$F$36)</f>
        <v>8.3224095091918773E-3</v>
      </c>
      <c r="R374" s="128">
        <f>(O374/F374-Q374)*G374*Overview!$F$29*'='!F374^3</f>
        <v>58.231641245287584</v>
      </c>
      <c r="S374" s="57">
        <f t="shared" si="30"/>
        <v>9.1396166453576666E-18</v>
      </c>
      <c r="T374" s="58">
        <f t="shared" si="31"/>
        <v>3.2843280217695029E-3</v>
      </c>
      <c r="U374" s="58">
        <f>IF(I374&lt;Overview!$F$18,(1-Overview!$F$9)*'='!R374-'='!I374*'='!P374,0)</f>
        <v>0</v>
      </c>
      <c r="V374" s="54">
        <f>IF(I374&gt;=Overview!$F$18,(1-Overview!$F$9)*'='!R374-Overview!$F$18*'='!P374,0)</f>
        <v>4.6337929772257755</v>
      </c>
      <c r="W374" s="2"/>
      <c r="X374" s="60">
        <f>F374^3*(1+G374*Overview!$F$38)</f>
        <v>2.0393638286384195</v>
      </c>
      <c r="Y374" s="61">
        <f>F374^3*Overview!$F$42*(1+Overview!$F$38*G374)+J374*Overview!$F$39/Overview!$F$40</f>
        <v>0.1852978770579663</v>
      </c>
      <c r="AD374" s="2"/>
    </row>
    <row r="375" spans="1:30">
      <c r="A375" s="34">
        <v>372</v>
      </c>
      <c r="B375">
        <v>0.77</v>
      </c>
      <c r="C375" s="85">
        <v>18.739999999999998</v>
      </c>
      <c r="D375" s="125">
        <f>B375/(B375+Overview!$F$22)</f>
        <v>0.52380952380952384</v>
      </c>
      <c r="E375" s="118">
        <f>EXP(Overview!$F$21/Overview!$F$5-Overview!$F$21/('='!C375+273.15))</f>
        <v>0.94169028070695959</v>
      </c>
      <c r="F375" s="77">
        <f t="shared" si="32"/>
        <v>1.1871943548506769</v>
      </c>
      <c r="G375" s="115">
        <f t="shared" si="33"/>
        <v>0.52380952380952372</v>
      </c>
      <c r="H375" s="112">
        <f>F375/Overview!$F$19</f>
        <v>1.7528338326453226</v>
      </c>
      <c r="I375" s="149">
        <f t="shared" si="34"/>
        <v>178.24101031296112</v>
      </c>
      <c r="J375" s="80">
        <f>IF((A375-Overview!$F$43)/365=ROUND((A375-Overview!$F$43)/365,0),J374*0.05,J374+V374)</f>
        <v>45.023870980560332</v>
      </c>
      <c r="K375" s="70">
        <f>IF(I375&lt;Overview!$F$16,1,'='!F375/Overview!$F$26)</f>
        <v>51.393695015180825</v>
      </c>
      <c r="L375" s="71">
        <f>IF(I375&lt;Overview!$F$17,'='!F375/Overview!$F$26,Overview!$F$33)</f>
        <v>9.1428571428571423</v>
      </c>
      <c r="M375" s="72">
        <f t="shared" si="35"/>
        <v>9.1428571428571423</v>
      </c>
      <c r="N375" s="81">
        <f>MIN(1,Overview!$F$44*E375*(F375-Overview!$F$25)^2+0.2)</f>
        <v>1</v>
      </c>
      <c r="O375" s="48">
        <f>M375*E375*Overview!$F$8</f>
        <v>9.746225350951114E-2</v>
      </c>
      <c r="P375" s="48">
        <f>E375*Overview!$F$6</f>
        <v>1.8494797113084687E-3</v>
      </c>
      <c r="Q375" s="122">
        <f>O375*(G375/F375-(1+Overview!$F$35/'='!F375)/(Overview!$F$37*Overview!$F$33))/('='!G375+Overview!$F$36)</f>
        <v>8.2869067252213744E-3</v>
      </c>
      <c r="R375" s="128">
        <f>(O375/F375-Q375)*G375*Overview!$F$29*'='!F375^3</f>
        <v>58.565076413278689</v>
      </c>
      <c r="S375" s="57">
        <f t="shared" si="30"/>
        <v>9.1143322435796993E-18</v>
      </c>
      <c r="T375" s="58">
        <f t="shared" si="31"/>
        <v>3.2793896277856418E-3</v>
      </c>
      <c r="U375" s="58">
        <f>IF(I375&lt;Overview!$F$18,(1-Overview!$F$9)*'='!R375-'='!I375*'='!P375,0)</f>
        <v>0</v>
      </c>
      <c r="V375" s="54">
        <f>IF(I375&gt;=Overview!$F$18,(1-Overview!$F$9)*'='!R375-Overview!$F$18*'='!P375,0)</f>
        <v>4.6622016535386184</v>
      </c>
      <c r="W375" s="2"/>
      <c r="X375" s="60">
        <f>F375^3*(1+G375*Overview!$F$38)</f>
        <v>2.0563833769099769</v>
      </c>
      <c r="Y375" s="61">
        <f>F375^3*Overview!$F$42*(1+Overview!$F$38*G375)+J375*Overview!$F$39/Overview!$F$40</f>
        <v>0.18703099576996227</v>
      </c>
      <c r="AD375" s="2"/>
    </row>
    <row r="376" spans="1:30">
      <c r="A376" s="34">
        <v>373</v>
      </c>
      <c r="B376">
        <v>0.77</v>
      </c>
      <c r="C376" s="85">
        <v>18.739999999999998</v>
      </c>
      <c r="D376" s="125">
        <f>B376/(B376+Overview!$F$22)</f>
        <v>0.52380952380952384</v>
      </c>
      <c r="E376" s="118">
        <f>EXP(Overview!$F$21/Overview!$F$5-Overview!$F$21/('='!C376+273.15))</f>
        <v>0.94169028070695959</v>
      </c>
      <c r="F376" s="77">
        <f t="shared" si="32"/>
        <v>1.1904737444784625</v>
      </c>
      <c r="G376" s="115">
        <f t="shared" si="33"/>
        <v>0.52380952380952372</v>
      </c>
      <c r="H376" s="112">
        <f>F376/Overview!$F$19</f>
        <v>1.7576756894706371</v>
      </c>
      <c r="I376" s="149">
        <f t="shared" si="34"/>
        <v>178.24101031296112</v>
      </c>
      <c r="J376" s="80">
        <f>IF((A376-Overview!$F$43)/365=ROUND((A376-Overview!$F$43)/365,0),J375*0.05,J375+V375)</f>
        <v>49.686072634098949</v>
      </c>
      <c r="K376" s="70">
        <f>IF(I376&lt;Overview!$F$16,1,'='!F376/Overview!$F$26)</f>
        <v>51.535659934132582</v>
      </c>
      <c r="L376" s="71">
        <f>IF(I376&lt;Overview!$F$17,'='!F376/Overview!$F$26,Overview!$F$33)</f>
        <v>9.1428571428571423</v>
      </c>
      <c r="M376" s="72">
        <f t="shared" si="35"/>
        <v>9.1428571428571423</v>
      </c>
      <c r="N376" s="81">
        <f>MIN(1,Overview!$F$44*E376*(F376-Overview!$F$25)^2+0.2)</f>
        <v>1</v>
      </c>
      <c r="O376" s="48">
        <f>M376*E376*Overview!$F$8</f>
        <v>9.746225350951114E-2</v>
      </c>
      <c r="P376" s="48">
        <f>E376*Overview!$F$6</f>
        <v>1.8494797113084687E-3</v>
      </c>
      <c r="Q376" s="122">
        <f>O376*(G376/F376-(1+Overview!$F$35/'='!F376)/(Overview!$F$37*Overview!$F$33))/('='!G376+Overview!$F$36)</f>
        <v>8.2516527755679206E-3</v>
      </c>
      <c r="R376" s="128">
        <f>(O376/F376-Q376)*G376*Overview!$F$29*'='!F376^3</f>
        <v>58.899013959543055</v>
      </c>
      <c r="S376" s="57">
        <f t="shared" si="30"/>
        <v>9.089225056829536E-18</v>
      </c>
      <c r="T376" s="58">
        <f t="shared" si="31"/>
        <v>3.2744586592888137E-3</v>
      </c>
      <c r="U376" s="58">
        <f>IF(I376&lt;Overview!$F$18,(1-Overview!$F$9)*'='!R376-'='!I376*'='!P376,0)</f>
        <v>0</v>
      </c>
      <c r="V376" s="54">
        <f>IF(I376&gt;=Overview!$F$18,(1-Overview!$F$9)*'='!R376-Overview!$F$18*'='!P376,0)</f>
        <v>4.6906531324803415</v>
      </c>
      <c r="W376" s="2"/>
      <c r="X376" s="60">
        <f>F376^3*(1+G376*Overview!$F$38)</f>
        <v>2.0734715500392</v>
      </c>
      <c r="Y376" s="61">
        <f>F376^3*Overview!$F$42*(1+Overview!$F$38*G376)+J376*Overview!$F$39/Overview!$F$40</f>
        <v>0.1887715252052643</v>
      </c>
      <c r="AD376" s="2"/>
    </row>
    <row r="377" spans="1:30">
      <c r="A377" s="34">
        <v>374</v>
      </c>
      <c r="B377">
        <v>0.77</v>
      </c>
      <c r="C377" s="85">
        <v>18.739999999999998</v>
      </c>
      <c r="D377" s="125">
        <f>B377/(B377+Overview!$F$22)</f>
        <v>0.52380952380952384</v>
      </c>
      <c r="E377" s="118">
        <f>EXP(Overview!$F$21/Overview!$F$5-Overview!$F$21/('='!C377+273.15))</f>
        <v>0.94169028070695959</v>
      </c>
      <c r="F377" s="77">
        <f t="shared" si="32"/>
        <v>1.1937482031377513</v>
      </c>
      <c r="G377" s="115">
        <f t="shared" si="33"/>
        <v>0.52380952380952372</v>
      </c>
      <c r="H377" s="112">
        <f>F377/Overview!$F$19</f>
        <v>1.7625102659644933</v>
      </c>
      <c r="I377" s="149">
        <f t="shared" si="34"/>
        <v>178.24101031296112</v>
      </c>
      <c r="J377" s="80">
        <f>IF((A377-Overview!$F$43)/365=ROUND((A377-Overview!$F$43)/365,0),J376*0.05,J376+V376)</f>
        <v>54.376725766579291</v>
      </c>
      <c r="K377" s="70">
        <f>IF(I377&lt;Overview!$F$16,1,'='!F377/Overview!$F$26)</f>
        <v>51.677411391244647</v>
      </c>
      <c r="L377" s="71">
        <f>IF(I377&lt;Overview!$F$17,'='!F377/Overview!$F$26,Overview!$F$33)</f>
        <v>9.1428571428571423</v>
      </c>
      <c r="M377" s="72">
        <f t="shared" si="35"/>
        <v>9.1428571428571423</v>
      </c>
      <c r="N377" s="81">
        <f>MIN(1,Overview!$F$44*E377*(F377-Overview!$F$25)^2+0.2)</f>
        <v>1</v>
      </c>
      <c r="O377" s="48">
        <f>M377*E377*Overview!$F$8</f>
        <v>9.746225350951114E-2</v>
      </c>
      <c r="P377" s="48">
        <f>E377*Overview!$F$6</f>
        <v>1.8494797113084687E-3</v>
      </c>
      <c r="Q377" s="122">
        <f>O377*(G377/F377-(1+Overview!$F$35/'='!F377)/(Overview!$F$37*Overview!$F$33))/('='!G377+Overview!$F$36)</f>
        <v>8.2166450927924732E-3</v>
      </c>
      <c r="R377" s="128">
        <f>(O377/F377-Q377)*G377*Overview!$F$29*'='!F377^3</f>
        <v>59.233450564098924</v>
      </c>
      <c r="S377" s="57">
        <f t="shared" si="30"/>
        <v>9.0642932566263355E-18</v>
      </c>
      <c r="T377" s="58">
        <f t="shared" si="31"/>
        <v>3.2695351051138786E-3</v>
      </c>
      <c r="U377" s="58">
        <f>IF(I377&lt;Overview!$F$18,(1-Overview!$F$9)*'='!R377-'='!I377*'='!P377,0)</f>
        <v>0</v>
      </c>
      <c r="V377" s="54">
        <f>IF(I377&gt;=Overview!$F$18,(1-Overview!$F$9)*'='!R377-Overview!$F$18*'='!P377,0)</f>
        <v>4.7191471311885023</v>
      </c>
      <c r="W377" s="2"/>
      <c r="X377" s="60">
        <f>F377^3*(1+G377*Overview!$F$38)</f>
        <v>2.0906282211938785</v>
      </c>
      <c r="Y377" s="61">
        <f>F377^3*Overview!$F$42*(1+Overview!$F$38*G377)+J377*Overview!$F$39/Overview!$F$40</f>
        <v>0.19051945580894222</v>
      </c>
      <c r="AD377" s="2"/>
    </row>
    <row r="378" spans="1:30">
      <c r="A378" s="34">
        <v>375</v>
      </c>
      <c r="B378">
        <v>0.77</v>
      </c>
      <c r="C378" s="85">
        <v>18.739999999999998</v>
      </c>
      <c r="D378" s="125">
        <f>B378/(B378+Overview!$F$22)</f>
        <v>0.52380952380952384</v>
      </c>
      <c r="E378" s="118">
        <f>EXP(Overview!$F$21/Overview!$F$5-Overview!$F$21/('='!C378+273.15))</f>
        <v>0.94169028070695959</v>
      </c>
      <c r="F378" s="77">
        <f t="shared" si="32"/>
        <v>1.1970177382428653</v>
      </c>
      <c r="G378" s="115">
        <f t="shared" si="33"/>
        <v>0.52380952380952372</v>
      </c>
      <c r="H378" s="112">
        <f>F378/Overview!$F$19</f>
        <v>1.7673375730737713</v>
      </c>
      <c r="I378" s="149">
        <f t="shared" si="34"/>
        <v>178.24101031296112</v>
      </c>
      <c r="J378" s="80">
        <f>IF((A378-Overview!$F$43)/365=ROUND((A378-Overview!$F$43)/365,0),J377*0.05,J377+V377)</f>
        <v>59.095872897767791</v>
      </c>
      <c r="K378" s="70">
        <f>IF(I378&lt;Overview!$F$16,1,'='!F378/Overview!$F$26)</f>
        <v>51.818949707483348</v>
      </c>
      <c r="L378" s="71">
        <f>IF(I378&lt;Overview!$F$17,'='!F378/Overview!$F$26,Overview!$F$33)</f>
        <v>9.1428571428571423</v>
      </c>
      <c r="M378" s="72">
        <f t="shared" si="35"/>
        <v>9.1428571428571423</v>
      </c>
      <c r="N378" s="81">
        <f>MIN(1,Overview!$F$44*E378*(F378-Overview!$F$25)^2+0.2)</f>
        <v>1</v>
      </c>
      <c r="O378" s="48">
        <f>M378*E378*Overview!$F$8</f>
        <v>9.746225350951114E-2</v>
      </c>
      <c r="P378" s="48">
        <f>E378*Overview!$F$6</f>
        <v>1.8494797113084687E-3</v>
      </c>
      <c r="Q378" s="122">
        <f>O378*(G378/F378-(1+Overview!$F$35/'='!F378)/(Overview!$F$37*Overview!$F$33))/('='!G378+Overview!$F$36)</f>
        <v>8.1818811446471382E-3</v>
      </c>
      <c r="R378" s="128">
        <f>(O378/F378-Q378)*G378*Overview!$F$29*'='!F378^3</f>
        <v>59.568382917628966</v>
      </c>
      <c r="S378" s="57">
        <f t="shared" si="30"/>
        <v>9.0395350395517157E-18</v>
      </c>
      <c r="T378" s="58">
        <f t="shared" si="31"/>
        <v>3.2646189541124877E-3</v>
      </c>
      <c r="U378" s="58">
        <f>IF(I378&lt;Overview!$F$18,(1-Overview!$F$9)*'='!R378-'='!I378*'='!P378,0)</f>
        <v>0</v>
      </c>
      <c r="V378" s="54">
        <f>IF(I378&gt;=Overview!$F$18,(1-Overview!$F$9)*'='!R378-Overview!$F$18*'='!P378,0)</f>
        <v>4.7476833677092616</v>
      </c>
      <c r="W378" s="2"/>
      <c r="X378" s="60">
        <f>F378^3*(1+G378*Overview!$F$38)</f>
        <v>2.1078532626348854</v>
      </c>
      <c r="Y378" s="61">
        <f>F378^3*Overview!$F$42*(1+Overview!$F$38*G378)+J378*Overview!$F$39/Overview!$F$40</f>
        <v>0.19227477793215178</v>
      </c>
      <c r="AD378" s="2"/>
    </row>
    <row r="379" spans="1:30">
      <c r="A379" s="34">
        <v>376</v>
      </c>
      <c r="B379">
        <v>0.77</v>
      </c>
      <c r="C379" s="85">
        <v>18.739999999999998</v>
      </c>
      <c r="D379" s="125">
        <f>B379/(B379+Overview!$F$22)</f>
        <v>0.52380952380952384</v>
      </c>
      <c r="E379" s="118">
        <f>EXP(Overview!$F$21/Overview!$F$5-Overview!$F$21/('='!C379+273.15))</f>
        <v>0.94169028070695959</v>
      </c>
      <c r="F379" s="77">
        <f t="shared" si="32"/>
        <v>1.2002823571969778</v>
      </c>
      <c r="G379" s="115">
        <f t="shared" si="33"/>
        <v>0.52380952380952372</v>
      </c>
      <c r="H379" s="112">
        <f>F379/Overview!$F$19</f>
        <v>1.772157621728891</v>
      </c>
      <c r="I379" s="149">
        <f t="shared" si="34"/>
        <v>178.24101031296112</v>
      </c>
      <c r="J379" s="80">
        <f>IF((A379-Overview!$F$43)/365=ROUND((A379-Overview!$F$43)/365,0),J378*0.05,J378+V378)</f>
        <v>63.843556265477055</v>
      </c>
      <c r="K379" s="70">
        <f>IF(I379&lt;Overview!$F$16,1,'='!F379/Overview!$F$26)</f>
        <v>51.96027520333238</v>
      </c>
      <c r="L379" s="71">
        <f>IF(I379&lt;Overview!$F$17,'='!F379/Overview!$F$26,Overview!$F$33)</f>
        <v>9.1428571428571423</v>
      </c>
      <c r="M379" s="72">
        <f t="shared" si="35"/>
        <v>9.1428571428571423</v>
      </c>
      <c r="N379" s="81">
        <f>MIN(1,Overview!$F$44*E379*(F379-Overview!$F$25)^2+0.2)</f>
        <v>1</v>
      </c>
      <c r="O379" s="48">
        <f>M379*E379*Overview!$F$8</f>
        <v>9.746225350951114E-2</v>
      </c>
      <c r="P379" s="48">
        <f>E379*Overview!$F$6</f>
        <v>1.8494797113084687E-3</v>
      </c>
      <c r="Q379" s="122">
        <f>O379*(G379/F379-(1+Overview!$F$35/'='!F379)/(Overview!$F$37*Overview!$F$33))/('='!G379+Overview!$F$36)</f>
        <v>8.1473584334742534E-3</v>
      </c>
      <c r="R379" s="128">
        <f>(O379/F379-Q379)*G379*Overview!$F$29*'='!F379^3</f>
        <v>59.903807721456296</v>
      </c>
      <c r="S379" s="57">
        <f t="shared" si="30"/>
        <v>9.0149486268217965E-18</v>
      </c>
      <c r="T379" s="58">
        <f t="shared" si="31"/>
        <v>3.2597101951530511E-3</v>
      </c>
      <c r="U379" s="58">
        <f>IF(I379&lt;Overview!$F$18,(1-Overview!$F$9)*'='!R379-'='!I379*'='!P379,0)</f>
        <v>0</v>
      </c>
      <c r="V379" s="54">
        <f>IF(I379&gt;=Overview!$F$18,(1-Overview!$F$9)*'='!R379-Overview!$F$18*'='!P379,0)</f>
        <v>4.7762615609953505</v>
      </c>
      <c r="W379" s="2"/>
      <c r="X379" s="60">
        <f>F379^3*(1+G379*Overview!$F$38)</f>
        <v>2.1251465457260994</v>
      </c>
      <c r="Y379" s="61">
        <f>F379^3*Overview!$F$42*(1+Overview!$F$38*G379)+J379*Overview!$F$39/Overview!$F$40</f>
        <v>0.19403748183306693</v>
      </c>
      <c r="AD379" s="2"/>
    </row>
    <row r="380" spans="1:30">
      <c r="A380" s="34">
        <v>377</v>
      </c>
      <c r="B380">
        <v>0.77</v>
      </c>
      <c r="C380" s="85">
        <v>18.739999999999998</v>
      </c>
      <c r="D380" s="125">
        <f>B380/(B380+Overview!$F$22)</f>
        <v>0.52380952380952384</v>
      </c>
      <c r="E380" s="118">
        <f>EXP(Overview!$F$21/Overview!$F$5-Overview!$F$21/('='!C380+273.15))</f>
        <v>0.94169028070695959</v>
      </c>
      <c r="F380" s="77">
        <f t="shared" si="32"/>
        <v>1.2035420673921309</v>
      </c>
      <c r="G380" s="115">
        <f t="shared" si="33"/>
        <v>0.52380952380952372</v>
      </c>
      <c r="H380" s="112">
        <f>F380/Overview!$F$19</f>
        <v>1.776970422843837</v>
      </c>
      <c r="I380" s="149">
        <f t="shared" si="34"/>
        <v>178.24101031296112</v>
      </c>
      <c r="J380" s="80">
        <f>IF((A380-Overview!$F$43)/365=ROUND((A380-Overview!$F$43)/365,0),J379*0.05,J379+V379)</f>
        <v>68.619817826472399</v>
      </c>
      <c r="K380" s="70">
        <f>IF(I380&lt;Overview!$F$16,1,'='!F380/Overview!$F$26)</f>
        <v>52.101388198793543</v>
      </c>
      <c r="L380" s="71">
        <f>IF(I380&lt;Overview!$F$17,'='!F380/Overview!$F$26,Overview!$F$33)</f>
        <v>9.1428571428571423</v>
      </c>
      <c r="M380" s="72">
        <f t="shared" si="35"/>
        <v>9.1428571428571423</v>
      </c>
      <c r="N380" s="81">
        <f>MIN(1,Overview!$F$44*E380*(F380-Overview!$F$25)^2+0.2)</f>
        <v>1</v>
      </c>
      <c r="O380" s="48">
        <f>M380*E380*Overview!$F$8</f>
        <v>9.746225350951114E-2</v>
      </c>
      <c r="P380" s="48">
        <f>E380*Overview!$F$6</f>
        <v>1.8494797113084687E-3</v>
      </c>
      <c r="Q380" s="122">
        <f>O380*(G380/F380-(1+Overview!$F$35/'='!F380)/(Overview!$F$37*Overview!$F$33))/('='!G380+Overview!$F$36)</f>
        <v>8.1130744956177496E-3</v>
      </c>
      <c r="R380" s="128">
        <f>(O380/F380-Q380)*G380*Overview!$F$29*'='!F380^3</f>
        <v>60.239721687520564</v>
      </c>
      <c r="S380" s="57">
        <f t="shared" si="30"/>
        <v>8.9905322638679807E-18</v>
      </c>
      <c r="T380" s="58">
        <f t="shared" si="31"/>
        <v>3.2548088171207184E-3</v>
      </c>
      <c r="U380" s="58">
        <f>IF(I380&lt;Overview!$F$18,(1-Overview!$F$9)*'='!R380-'='!I380*'='!P380,0)</f>
        <v>0</v>
      </c>
      <c r="V380" s="54">
        <f>IF(I380&gt;=Overview!$F$18,(1-Overview!$F$9)*'='!R380-Overview!$F$18*'='!P380,0)</f>
        <v>4.8048814309040262</v>
      </c>
      <c r="W380" s="2"/>
      <c r="X380" s="60">
        <f>F380^3*(1+G380*Overview!$F$38)</f>
        <v>2.1425079409442698</v>
      </c>
      <c r="Y380" s="61">
        <f>F380^3*Overview!$F$42*(1+Overview!$F$38*G380)+J380*Overview!$F$39/Overview!$F$40</f>
        <v>0.19580755767780733</v>
      </c>
      <c r="AD380" s="2"/>
    </row>
    <row r="381" spans="1:30">
      <c r="A381" s="34">
        <v>378</v>
      </c>
      <c r="B381">
        <v>0.77</v>
      </c>
      <c r="C381" s="85">
        <v>18.739999999999998</v>
      </c>
      <c r="D381" s="125">
        <f>B381/(B381+Overview!$F$22)</f>
        <v>0.52380952380952384</v>
      </c>
      <c r="E381" s="118">
        <f>EXP(Overview!$F$21/Overview!$F$5-Overview!$F$21/('='!C381+273.15))</f>
        <v>0.94169028070695959</v>
      </c>
      <c r="F381" s="77">
        <f t="shared" si="32"/>
        <v>1.2067968762092516</v>
      </c>
      <c r="G381" s="115">
        <f t="shared" si="33"/>
        <v>0.52380952380952372</v>
      </c>
      <c r="H381" s="112">
        <f>F381/Overview!$F$19</f>
        <v>1.7817759873161843</v>
      </c>
      <c r="I381" s="149">
        <f t="shared" si="34"/>
        <v>178.24101031296112</v>
      </c>
      <c r="J381" s="80">
        <f>IF((A381-Overview!$F$43)/365=ROUND((A381-Overview!$F$43)/365,0),J380*0.05,J380+V380)</f>
        <v>73.424699257376432</v>
      </c>
      <c r="K381" s="70">
        <f>IF(I381&lt;Overview!$F$16,1,'='!F381/Overview!$F$26)</f>
        <v>52.24228901338752</v>
      </c>
      <c r="L381" s="71">
        <f>IF(I381&lt;Overview!$F$17,'='!F381/Overview!$F$26,Overview!$F$33)</f>
        <v>9.1428571428571423</v>
      </c>
      <c r="M381" s="72">
        <f t="shared" si="35"/>
        <v>9.1428571428571423</v>
      </c>
      <c r="N381" s="81">
        <f>MIN(1,Overview!$F$44*E381*(F381-Overview!$F$25)^2+0.2)</f>
        <v>1</v>
      </c>
      <c r="O381" s="48">
        <f>M381*E381*Overview!$F$8</f>
        <v>9.746225350951114E-2</v>
      </c>
      <c r="P381" s="48">
        <f>E381*Overview!$F$6</f>
        <v>1.8494797113084687E-3</v>
      </c>
      <c r="Q381" s="122">
        <f>O381*(G381/F381-(1+Overview!$F$35/'='!F381)/(Overview!$F$37*Overview!$F$33))/('='!G381+Overview!$F$36)</f>
        <v>8.079026900846489E-3</v>
      </c>
      <c r="R381" s="128">
        <f>(O381/F381-Q381)*G381*Overview!$F$29*'='!F381^3</f>
        <v>60.576121538354201</v>
      </c>
      <c r="S381" s="57">
        <f t="shared" si="30"/>
        <v>8.9662842199262651E-18</v>
      </c>
      <c r="T381" s="58">
        <f t="shared" si="31"/>
        <v>3.2499148089173511E-3</v>
      </c>
      <c r="U381" s="58">
        <f>IF(I381&lt;Overview!$F$18,(1-Overview!$F$9)*'='!R381-'='!I381*'='!P381,0)</f>
        <v>0</v>
      </c>
      <c r="V381" s="54">
        <f>IF(I381&gt;=Overview!$F$18,(1-Overview!$F$9)*'='!R381-Overview!$F$18*'='!P381,0)</f>
        <v>4.8335426981950516</v>
      </c>
      <c r="W381" s="2"/>
      <c r="X381" s="60">
        <f>F381^3*(1+G381*Overview!$F$38)</f>
        <v>2.1599373178888137</v>
      </c>
      <c r="Y381" s="61">
        <f>F381^3*Overview!$F$42*(1+Overview!$F$38*G381)+J381*Overview!$F$39/Overview!$F$40</f>
        <v>0.19758499554135922</v>
      </c>
      <c r="AD381" s="2"/>
    </row>
    <row r="382" spans="1:30">
      <c r="A382" s="34">
        <v>379</v>
      </c>
      <c r="B382">
        <v>0.77</v>
      </c>
      <c r="C382" s="85">
        <v>18.739999999999998</v>
      </c>
      <c r="D382" s="125">
        <f>B382/(B382+Overview!$F$22)</f>
        <v>0.52380952380952384</v>
      </c>
      <c r="E382" s="118">
        <f>EXP(Overview!$F$21/Overview!$F$5-Overview!$F$21/('='!C382+273.15))</f>
        <v>0.94169028070695959</v>
      </c>
      <c r="F382" s="77">
        <f t="shared" si="32"/>
        <v>1.2100467910181689</v>
      </c>
      <c r="G382" s="115">
        <f t="shared" si="33"/>
        <v>0.52380952380952372</v>
      </c>
      <c r="H382" s="112">
        <f>F382/Overview!$F$19</f>
        <v>1.7865743260271207</v>
      </c>
      <c r="I382" s="149">
        <f t="shared" si="34"/>
        <v>178.24101031296112</v>
      </c>
      <c r="J382" s="80">
        <f>IF((A382-Overview!$F$43)/365=ROUND((A382-Overview!$F$43)/365,0),J381*0.05,J381+V381)</f>
        <v>78.258241955571478</v>
      </c>
      <c r="K382" s="70">
        <f>IF(I382&lt;Overview!$F$16,1,'='!F382/Overview!$F$26)</f>
        <v>52.382977966154499</v>
      </c>
      <c r="L382" s="71">
        <f>IF(I382&lt;Overview!$F$17,'='!F382/Overview!$F$26,Overview!$F$33)</f>
        <v>9.1428571428571423</v>
      </c>
      <c r="M382" s="72">
        <f t="shared" si="35"/>
        <v>9.1428571428571423</v>
      </c>
      <c r="N382" s="81">
        <f>MIN(1,Overview!$F$44*E382*(F382-Overview!$F$25)^2+0.2)</f>
        <v>1</v>
      </c>
      <c r="O382" s="48">
        <f>M382*E382*Overview!$F$8</f>
        <v>9.746225350951114E-2</v>
      </c>
      <c r="P382" s="48">
        <f>E382*Overview!$F$6</f>
        <v>1.8494797113084687E-3</v>
      </c>
      <c r="Q382" s="122">
        <f>O382*(G382/F382-(1+Overview!$F$35/'='!F382)/(Overview!$F$37*Overview!$F$33))/('='!G382+Overview!$F$36)</f>
        <v>8.0452132517893054E-3</v>
      </c>
      <c r="R382" s="128">
        <f>(O382/F382-Q382)*G382*Overview!$F$29*'='!F382^3</f>
        <v>60.91300400705839</v>
      </c>
      <c r="S382" s="57">
        <f t="shared" si="30"/>
        <v>8.9422027876348897E-18</v>
      </c>
      <c r="T382" s="58">
        <f t="shared" si="31"/>
        <v>3.2450281594614988E-3</v>
      </c>
      <c r="U382" s="58">
        <f>IF(I382&lt;Overview!$F$18,(1-Overview!$F$9)*'='!R382-'='!I382*'='!P382,0)</f>
        <v>0</v>
      </c>
      <c r="V382" s="54">
        <f>IF(I382&gt;=Overview!$F$18,(1-Overview!$F$9)*'='!R382-Overview!$F$18*'='!P382,0)</f>
        <v>4.8622450845286487</v>
      </c>
      <c r="W382" s="2"/>
      <c r="X382" s="60">
        <f>F382^3*(1+G382*Overview!$F$38)</f>
        <v>2.1774345452915496</v>
      </c>
      <c r="Y382" s="61">
        <f>F382^3*Overview!$F$42*(1+Overview!$F$38*G382)+J382*Overview!$F$39/Overview!$F$40</f>
        <v>0.19936978540849068</v>
      </c>
      <c r="AD382" s="2"/>
    </row>
    <row r="383" spans="1:30">
      <c r="A383" s="34">
        <v>380</v>
      </c>
      <c r="B383">
        <v>0.77</v>
      </c>
      <c r="C383" s="85">
        <v>18.739999999999998</v>
      </c>
      <c r="D383" s="125">
        <f>B383/(B383+Overview!$F$22)</f>
        <v>0.52380952380952384</v>
      </c>
      <c r="E383" s="118">
        <f>EXP(Overview!$F$21/Overview!$F$5-Overview!$F$21/('='!C383+273.15))</f>
        <v>0.94169028070695959</v>
      </c>
      <c r="F383" s="77">
        <f t="shared" si="32"/>
        <v>1.2132918191776305</v>
      </c>
      <c r="G383" s="115">
        <f t="shared" si="33"/>
        <v>0.52380952380952372</v>
      </c>
      <c r="H383" s="112">
        <f>F383/Overview!$F$19</f>
        <v>1.7913654498414742</v>
      </c>
      <c r="I383" s="149">
        <f t="shared" si="34"/>
        <v>178.24101031296112</v>
      </c>
      <c r="J383" s="80">
        <f>IF((A383-Overview!$F$43)/365=ROUND((A383-Overview!$F$43)/365,0),J382*0.05,J382+V382)</f>
        <v>83.12048704010013</v>
      </c>
      <c r="K383" s="70">
        <f>IF(I383&lt;Overview!$F$16,1,'='!F383/Overview!$F$26)</f>
        <v>52.523455375655004</v>
      </c>
      <c r="L383" s="71">
        <f>IF(I383&lt;Overview!$F$17,'='!F383/Overview!$F$26,Overview!$F$33)</f>
        <v>9.1428571428571423</v>
      </c>
      <c r="M383" s="72">
        <f t="shared" si="35"/>
        <v>9.1428571428571423</v>
      </c>
      <c r="N383" s="81">
        <f>MIN(1,Overview!$F$44*E383*(F383-Overview!$F$25)^2+0.2)</f>
        <v>1</v>
      </c>
      <c r="O383" s="48">
        <f>M383*E383*Overview!$F$8</f>
        <v>9.746225350951114E-2</v>
      </c>
      <c r="P383" s="48">
        <f>E383*Overview!$F$6</f>
        <v>1.8494797113084687E-3</v>
      </c>
      <c r="Q383" s="122">
        <f>O383*(G383/F383-(1+Overview!$F$35/'='!F383)/(Overview!$F$37*Overview!$F$33))/('='!G383+Overview!$F$36)</f>
        <v>8.0116311833814558E-3</v>
      </c>
      <c r="R383" s="128">
        <f>(O383/F383-Q383)*G383*Overview!$F$29*'='!F383^3</f>
        <v>61.250365837279361</v>
      </c>
      <c r="S383" s="57">
        <f t="shared" si="30"/>
        <v>8.9182862826401067E-18</v>
      </c>
      <c r="T383" s="58">
        <f t="shared" si="31"/>
        <v>3.240148857688373E-3</v>
      </c>
      <c r="U383" s="58">
        <f>IF(I383&lt;Overview!$F$18,(1-Overview!$F$9)*'='!R383-'='!I383*'='!P383,0)</f>
        <v>0</v>
      </c>
      <c r="V383" s="54">
        <f>IF(I383&gt;=Overview!$F$18,(1-Overview!$F$9)*'='!R383-Overview!$F$18*'='!P383,0)</f>
        <v>4.8909883124634757</v>
      </c>
      <c r="W383" s="2"/>
      <c r="X383" s="60">
        <f>F383^3*(1+G383*Overview!$F$38)</f>
        <v>2.1949994910263677</v>
      </c>
      <c r="Y383" s="61">
        <f>F383^3*Overview!$F$42*(1+Overview!$F$38*G383)+J383*Overview!$F$39/Overview!$F$40</f>
        <v>0.20116191717466109</v>
      </c>
      <c r="AD383" s="2"/>
    </row>
    <row r="384" spans="1:30">
      <c r="A384" s="34">
        <v>381</v>
      </c>
      <c r="B384">
        <v>0.77</v>
      </c>
      <c r="C384" s="85">
        <v>18.739999999999998</v>
      </c>
      <c r="D384" s="125">
        <f>B384/(B384+Overview!$F$22)</f>
        <v>0.52380952380952384</v>
      </c>
      <c r="E384" s="118">
        <f>EXP(Overview!$F$21/Overview!$F$5-Overview!$F$21/('='!C384+273.15))</f>
        <v>0.94169028070695959</v>
      </c>
      <c r="F384" s="77">
        <f t="shared" si="32"/>
        <v>1.2165319680353188</v>
      </c>
      <c r="G384" s="115">
        <f t="shared" si="33"/>
        <v>0.52380952380952372</v>
      </c>
      <c r="H384" s="112">
        <f>F384/Overview!$F$19</f>
        <v>1.7961493696077349</v>
      </c>
      <c r="I384" s="149">
        <f t="shared" si="34"/>
        <v>178.24101031296112</v>
      </c>
      <c r="J384" s="80">
        <f>IF((A384-Overview!$F$43)/365=ROUND((A384-Overview!$F$43)/365,0),J383*0.05,J383+V383)</f>
        <v>88.011475352563608</v>
      </c>
      <c r="K384" s="70">
        <f>IF(I384&lt;Overview!$F$16,1,'='!F384/Overview!$F$26)</f>
        <v>52.663721559970512</v>
      </c>
      <c r="L384" s="71">
        <f>IF(I384&lt;Overview!$F$17,'='!F384/Overview!$F$26,Overview!$F$33)</f>
        <v>9.1428571428571423</v>
      </c>
      <c r="M384" s="72">
        <f t="shared" si="35"/>
        <v>9.1428571428571423</v>
      </c>
      <c r="N384" s="81">
        <f>MIN(1,Overview!$F$44*E384*(F384-Overview!$F$25)^2+0.2)</f>
        <v>1</v>
      </c>
      <c r="O384" s="48">
        <f>M384*E384*Overview!$F$8</f>
        <v>9.746225350951114E-2</v>
      </c>
      <c r="P384" s="48">
        <f>E384*Overview!$F$6</f>
        <v>1.8494797113084687E-3</v>
      </c>
      <c r="Q384" s="122">
        <f>O384*(G384/F384-(1+Overview!$F$35/'='!F384)/(Overview!$F$37*Overview!$F$33))/('='!G384+Overview!$F$36)</f>
        <v>7.9782783623222348E-3</v>
      </c>
      <c r="R384" s="128">
        <f>(O384/F384-Q384)*G384*Overview!$F$29*'='!F384^3</f>
        <v>61.588203783184433</v>
      </c>
      <c r="S384" s="57">
        <f t="shared" si="30"/>
        <v>8.8945330432099092E-18</v>
      </c>
      <c r="T384" s="58">
        <f t="shared" si="31"/>
        <v>3.2352768925498227E-3</v>
      </c>
      <c r="U384" s="58">
        <f>IF(I384&lt;Overview!$F$18,(1-Overview!$F$9)*'='!R384-'='!I384*'='!P384,0)</f>
        <v>0</v>
      </c>
      <c r="V384" s="54">
        <f>IF(I384&gt;=Overview!$F$18,(1-Overview!$F$9)*'='!R384-Overview!$F$18*'='!P384,0)</f>
        <v>4.9197721054545873</v>
      </c>
      <c r="W384" s="2"/>
      <c r="X384" s="60">
        <f>F384^3*(1+G384*Overview!$F$38)</f>
        <v>2.2126320221188354</v>
      </c>
      <c r="Y384" s="61">
        <f>F384^3*Overview!$F$42*(1+Overview!$F$38*G384)+J384*Overview!$F$39/Overview!$F$40</f>
        <v>0.20296138064692476</v>
      </c>
      <c r="AD384" s="2"/>
    </row>
    <row r="385" spans="1:30">
      <c r="A385" s="34">
        <v>382</v>
      </c>
      <c r="B385">
        <v>0.77</v>
      </c>
      <c r="C385" s="85">
        <v>18.739999999999998</v>
      </c>
      <c r="D385" s="125">
        <f>B385/(B385+Overview!$F$22)</f>
        <v>0.52380952380952384</v>
      </c>
      <c r="E385" s="118">
        <f>EXP(Overview!$F$21/Overview!$F$5-Overview!$F$21/('='!C385+273.15))</f>
        <v>0.94169028070695959</v>
      </c>
      <c r="F385" s="77">
        <f t="shared" si="32"/>
        <v>1.2197672449278687</v>
      </c>
      <c r="G385" s="115">
        <f t="shared" si="33"/>
        <v>0.52380952380952372</v>
      </c>
      <c r="H385" s="112">
        <f>F385/Overview!$F$19</f>
        <v>1.8009260961580815</v>
      </c>
      <c r="I385" s="149">
        <f t="shared" si="34"/>
        <v>178.24101031296112</v>
      </c>
      <c r="J385" s="80">
        <f>IF((A385-Overview!$F$43)/365=ROUND((A385-Overview!$F$43)/365,0),J384*0.05,J384+V384)</f>
        <v>92.931247458018191</v>
      </c>
      <c r="K385" s="70">
        <f>IF(I385&lt;Overview!$F$16,1,'='!F385/Overview!$F$26)</f>
        <v>52.803776836704273</v>
      </c>
      <c r="L385" s="71">
        <f>IF(I385&lt;Overview!$F$17,'='!F385/Overview!$F$26,Overview!$F$33)</f>
        <v>9.1428571428571423</v>
      </c>
      <c r="M385" s="72">
        <f t="shared" si="35"/>
        <v>9.1428571428571423</v>
      </c>
      <c r="N385" s="81">
        <f>MIN(1,Overview!$F$44*E385*(F385-Overview!$F$25)^2+0.2)</f>
        <v>1</v>
      </c>
      <c r="O385" s="48">
        <f>M385*E385*Overview!$F$8</f>
        <v>9.746225350951114E-2</v>
      </c>
      <c r="P385" s="48">
        <f>E385*Overview!$F$6</f>
        <v>1.8494797113084687E-3</v>
      </c>
      <c r="Q385" s="122">
        <f>O385*(G385/F385-(1+Overview!$F$35/'='!F385)/(Overview!$F$37*Overview!$F$33))/('='!G385+Overview!$F$36)</f>
        <v>7.9451524865434657E-3</v>
      </c>
      <c r="R385" s="128">
        <f>(O385/F385-Q385)*G385*Overview!$F$29*'='!F385^3</f>
        <v>61.926514609438343</v>
      </c>
      <c r="S385" s="57">
        <f t="shared" si="30"/>
        <v>8.8709414298554929E-18</v>
      </c>
      <c r="T385" s="58">
        <f t="shared" si="31"/>
        <v>3.2304122530143094E-3</v>
      </c>
      <c r="U385" s="58">
        <f>IF(I385&lt;Overview!$F$18,(1-Overview!$F$9)*'='!R385-'='!I385*'='!P385,0)</f>
        <v>0</v>
      </c>
      <c r="V385" s="54">
        <f>IF(I385&gt;=Overview!$F$18,(1-Overview!$F$9)*'='!R385-Overview!$F$18*'='!P385,0)</f>
        <v>4.9485961878514209</v>
      </c>
      <c r="W385" s="2"/>
      <c r="X385" s="60">
        <f>F385^3*(1+G385*Overview!$F$38)</f>
        <v>2.2303320047557471</v>
      </c>
      <c r="Y385" s="61">
        <f>F385^3*Overview!$F$42*(1+Overview!$F$38*G385)+J385*Overview!$F$39/Overview!$F$40</f>
        <v>0.20476816554482929</v>
      </c>
      <c r="AD385" s="2"/>
    </row>
    <row r="386" spans="1:30">
      <c r="A386" s="34">
        <v>383</v>
      </c>
      <c r="B386">
        <v>0.77</v>
      </c>
      <c r="C386" s="85">
        <v>18.739999999999998</v>
      </c>
      <c r="D386" s="125">
        <f>B386/(B386+Overview!$F$22)</f>
        <v>0.52380952380952384</v>
      </c>
      <c r="E386" s="118">
        <f>EXP(Overview!$F$21/Overview!$F$5-Overview!$F$21/('='!C386+273.15))</f>
        <v>0.94169028070695959</v>
      </c>
      <c r="F386" s="77">
        <f t="shared" si="32"/>
        <v>1.2229976571808829</v>
      </c>
      <c r="G386" s="115">
        <f t="shared" si="33"/>
        <v>0.52380952380952372</v>
      </c>
      <c r="H386" s="112">
        <f>F386/Overview!$F$19</f>
        <v>1.8056956403084052</v>
      </c>
      <c r="I386" s="149">
        <f t="shared" si="34"/>
        <v>178.24101031296112</v>
      </c>
      <c r="J386" s="80">
        <f>IF((A386-Overview!$F$43)/365=ROUND((A386-Overview!$F$43)/365,0),J385*0.05,J385+V385)</f>
        <v>97.879843645869613</v>
      </c>
      <c r="K386" s="70">
        <f>IF(I386&lt;Overview!$F$16,1,'='!F386/Overview!$F$26)</f>
        <v>52.94362152298195</v>
      </c>
      <c r="L386" s="71">
        <f>IF(I386&lt;Overview!$F$17,'='!F386/Overview!$F$26,Overview!$F$33)</f>
        <v>9.1428571428571423</v>
      </c>
      <c r="M386" s="72">
        <f t="shared" si="35"/>
        <v>9.1428571428571423</v>
      </c>
      <c r="N386" s="81">
        <f>MIN(1,Overview!$F$44*E386*(F386-Overview!$F$25)^2+0.2)</f>
        <v>1</v>
      </c>
      <c r="O386" s="48">
        <f>M386*E386*Overview!$F$8</f>
        <v>9.746225350951114E-2</v>
      </c>
      <c r="P386" s="48">
        <f>E386*Overview!$F$6</f>
        <v>1.8494797113084687E-3</v>
      </c>
      <c r="Q386" s="122">
        <f>O386*(G386/F386-(1+Overview!$F$35/'='!F386)/(Overview!$F$37*Overview!$F$33))/('='!G386+Overview!$F$36)</f>
        <v>7.9122512846886463E-3</v>
      </c>
      <c r="R386" s="128">
        <f>(O386/F386-Q386)*G386*Overview!$F$29*'='!F386^3</f>
        <v>62.265295091179397</v>
      </c>
      <c r="S386" s="57">
        <f t="shared" si="30"/>
        <v>8.8475098249603269E-18</v>
      </c>
      <c r="T386" s="58">
        <f t="shared" si="31"/>
        <v>3.2255549280668819E-3</v>
      </c>
      <c r="U386" s="58">
        <f>IF(I386&lt;Overview!$F$18,(1-Overview!$F$9)*'='!R386-'='!I386*'='!P386,0)</f>
        <v>0</v>
      </c>
      <c r="V386" s="54">
        <f>IF(I386&gt;=Overview!$F$18,(1-Overview!$F$9)*'='!R386-Overview!$F$18*'='!P386,0)</f>
        <v>4.9774602848957583</v>
      </c>
      <c r="W386" s="2"/>
      <c r="X386" s="60">
        <f>F386^3*(1+G386*Overview!$F$38)</f>
        <v>2.2480993042946027</v>
      </c>
      <c r="Y386" s="61">
        <f>F386^3*Overview!$F$42*(1+Overview!$F$38*G386)+J386*Overview!$F$39/Overview!$F$40</f>
        <v>0.20658226150130746</v>
      </c>
      <c r="AD386" s="2"/>
    </row>
    <row r="387" spans="1:30">
      <c r="A387" s="34">
        <v>384</v>
      </c>
      <c r="B387">
        <v>0.77</v>
      </c>
      <c r="C387" s="85">
        <v>18.739999999999998</v>
      </c>
      <c r="D387" s="125">
        <f>B387/(B387+Overview!$F$22)</f>
        <v>0.52380952380952384</v>
      </c>
      <c r="E387" s="118">
        <f>EXP(Overview!$F$21/Overview!$F$5-Overview!$F$21/('='!C387+273.15))</f>
        <v>0.94169028070695959</v>
      </c>
      <c r="F387" s="77">
        <f t="shared" si="32"/>
        <v>1.2262232121089498</v>
      </c>
      <c r="G387" s="115">
        <f t="shared" si="33"/>
        <v>0.52380952380952372</v>
      </c>
      <c r="H387" s="112">
        <f>F387/Overview!$F$19</f>
        <v>1.8104580128583343</v>
      </c>
      <c r="I387" s="149">
        <f t="shared" si="34"/>
        <v>178.24101031296112</v>
      </c>
      <c r="J387" s="80">
        <f>IF((A387-Overview!$F$43)/365=ROUND((A387-Overview!$F$43)/365,0),J386*0.05,J386+V386)</f>
        <v>102.85730393076537</v>
      </c>
      <c r="K387" s="70">
        <f>IF(I387&lt;Overview!$F$16,1,'='!F387/Overview!$F$26)</f>
        <v>53.083255935452378</v>
      </c>
      <c r="L387" s="71">
        <f>IF(I387&lt;Overview!$F$17,'='!F387/Overview!$F$26,Overview!$F$33)</f>
        <v>9.1428571428571423</v>
      </c>
      <c r="M387" s="72">
        <f t="shared" si="35"/>
        <v>9.1428571428571423</v>
      </c>
      <c r="N387" s="81">
        <f>MIN(1,Overview!$F$44*E387*(F387-Overview!$F$25)^2+0.2)</f>
        <v>1</v>
      </c>
      <c r="O387" s="48">
        <f>M387*E387*Overview!$F$8</f>
        <v>9.746225350951114E-2</v>
      </c>
      <c r="P387" s="48">
        <f>E387*Overview!$F$6</f>
        <v>1.8494797113084687E-3</v>
      </c>
      <c r="Q387" s="122">
        <f>O387*(G387/F387-(1+Overview!$F$35/'='!F387)/(Overview!$F$37*Overview!$F$33))/('='!G387+Overview!$F$36)</f>
        <v>7.8795725156024597E-3</v>
      </c>
      <c r="R387" s="128">
        <f>(O387/F387-Q387)*G387*Overview!$F$29*'='!F387^3</f>
        <v>62.604542013995619</v>
      </c>
      <c r="S387" s="57">
        <f t="shared" ref="S387:S450" si="36">(D387*N387-G387)*O387/F387</f>
        <v>8.8242366324165825E-18</v>
      </c>
      <c r="T387" s="58">
        <f t="shared" ref="T387:T450" si="37">F387*Q387/3</f>
        <v>3.2207049067091487E-3</v>
      </c>
      <c r="U387" s="58">
        <f>IF(I387&lt;Overview!$F$18,(1-Overview!$F$9)*'='!R387-'='!I387*'='!P387,0)</f>
        <v>0</v>
      </c>
      <c r="V387" s="54">
        <f>IF(I387&gt;=Overview!$F$18,(1-Overview!$F$9)*'='!R387-Overview!$F$18*'='!P387,0)</f>
        <v>5.0063641227197007</v>
      </c>
      <c r="W387" s="2"/>
      <c r="X387" s="60">
        <f>F387^3*(1+G387*Overview!$F$38)</f>
        <v>2.2659337852730288</v>
      </c>
      <c r="Y387" s="61">
        <f>F387^3*Overview!$F$42*(1+Overview!$F$38*G387)+J387*Overview!$F$39/Overview!$F$40</f>
        <v>0.20840365806356403</v>
      </c>
      <c r="AD387" s="2"/>
    </row>
    <row r="388" spans="1:30">
      <c r="A388" s="34">
        <v>385</v>
      </c>
      <c r="B388">
        <v>0.77</v>
      </c>
      <c r="C388" s="85">
        <v>18.739999999999998</v>
      </c>
      <c r="D388" s="125">
        <f>B388/(B388+Overview!$F$22)</f>
        <v>0.52380952380952384</v>
      </c>
      <c r="E388" s="118">
        <f>EXP(Overview!$F$21/Overview!$F$5-Overview!$F$21/('='!C388+273.15))</f>
        <v>0.94169028070695959</v>
      </c>
      <c r="F388" s="77">
        <f t="shared" ref="F388:F451" si="38">F387+T387</f>
        <v>1.229443917015659</v>
      </c>
      <c r="G388" s="115">
        <f t="shared" ref="G388:G451" si="39">G387+S387</f>
        <v>0.52380952380952372</v>
      </c>
      <c r="H388" s="112">
        <f>F388/Overview!$F$19</f>
        <v>1.815213224591258</v>
      </c>
      <c r="I388" s="149">
        <f t="shared" ref="I388:I451" si="40">I387+U387</f>
        <v>178.24101031296112</v>
      </c>
      <c r="J388" s="80">
        <f>IF((A388-Overview!$F$43)/365=ROUND((A388-Overview!$F$43)/365,0),J387*0.05,J387+V387)</f>
        <v>107.86366805348507</v>
      </c>
      <c r="K388" s="70">
        <f>IF(I388&lt;Overview!$F$16,1,'='!F388/Overview!$F$26)</f>
        <v>53.222680390288275</v>
      </c>
      <c r="L388" s="71">
        <f>IF(I388&lt;Overview!$F$17,'='!F388/Overview!$F$26,Overview!$F$33)</f>
        <v>9.1428571428571423</v>
      </c>
      <c r="M388" s="72">
        <f t="shared" ref="M388:M451" si="41">IF(K388=1,1,L388)</f>
        <v>9.1428571428571423</v>
      </c>
      <c r="N388" s="81">
        <f>MIN(1,Overview!$F$44*E388*(F388-Overview!$F$25)^2+0.2)</f>
        <v>1</v>
      </c>
      <c r="O388" s="48">
        <f>M388*E388*Overview!$F$8</f>
        <v>9.746225350951114E-2</v>
      </c>
      <c r="P388" s="48">
        <f>E388*Overview!$F$6</f>
        <v>1.8494797113084687E-3</v>
      </c>
      <c r="Q388" s="122">
        <f>O388*(G388/F388-(1+Overview!$F$35/'='!F388)/(Overview!$F$37*Overview!$F$33))/('='!G388+Overview!$F$36)</f>
        <v>7.8471139678304679E-3</v>
      </c>
      <c r="R388" s="128">
        <f>(O388/F388-Q388)*G388*Overview!$F$29*'='!F388^3</f>
        <v>62.944252173901248</v>
      </c>
      <c r="S388" s="57">
        <f t="shared" si="36"/>
        <v>8.8011202772688213E-18</v>
      </c>
      <c r="T388" s="58">
        <f t="shared" si="37"/>
        <v>3.2158621779592601E-3</v>
      </c>
      <c r="U388" s="58">
        <f>IF(I388&lt;Overview!$F$18,(1-Overview!$F$9)*'='!R388-'='!I388*'='!P388,0)</f>
        <v>0</v>
      </c>
      <c r="V388" s="54">
        <f>IF(I388&gt;=Overview!$F$18,(1-Overview!$F$9)*'='!R388-Overview!$F$18*'='!P388,0)</f>
        <v>5.0353074283436605</v>
      </c>
      <c r="W388" s="2"/>
      <c r="X388" s="60">
        <f>F388^3*(1+G388*Overview!$F$38)</f>
        <v>2.2838353114181418</v>
      </c>
      <c r="Y388" s="61">
        <f>F388^3*Overview!$F$42*(1+Overview!$F$38*G388)+J388*Overview!$F$39/Overview!$F$40</f>
        <v>0.21023234469395691</v>
      </c>
      <c r="AD388" s="2"/>
    </row>
    <row r="389" spans="1:30">
      <c r="A389" s="34">
        <v>386</v>
      </c>
      <c r="B389">
        <v>0.77</v>
      </c>
      <c r="C389" s="85">
        <v>18.739999999999998</v>
      </c>
      <c r="D389" s="125">
        <f>B389/(B389+Overview!$F$22)</f>
        <v>0.52380952380952384</v>
      </c>
      <c r="E389" s="118">
        <f>EXP(Overview!$F$21/Overview!$F$5-Overview!$F$21/('='!C389+273.15))</f>
        <v>0.94169028070695959</v>
      </c>
      <c r="F389" s="77">
        <f t="shared" si="38"/>
        <v>1.2326597791936182</v>
      </c>
      <c r="G389" s="115">
        <f t="shared" si="39"/>
        <v>0.52380952380952372</v>
      </c>
      <c r="H389" s="112">
        <f>F389/Overview!$F$19</f>
        <v>1.8199612862743515</v>
      </c>
      <c r="I389" s="149">
        <f t="shared" si="40"/>
        <v>178.24101031296112</v>
      </c>
      <c r="J389" s="80">
        <f>IF((A389-Overview!$F$43)/365=ROUND((A389-Overview!$F$43)/365,0),J388*0.05,J388+V388)</f>
        <v>112.89897548182873</v>
      </c>
      <c r="K389" s="70">
        <f>IF(I389&lt;Overview!$F$16,1,'='!F389/Overview!$F$26)</f>
        <v>53.36189520318694</v>
      </c>
      <c r="L389" s="71">
        <f>IF(I389&lt;Overview!$F$17,'='!F389/Overview!$F$26,Overview!$F$33)</f>
        <v>9.1428571428571423</v>
      </c>
      <c r="M389" s="72">
        <f t="shared" si="41"/>
        <v>9.1428571428571423</v>
      </c>
      <c r="N389" s="81">
        <f>MIN(1,Overview!$F$44*E389*(F389-Overview!$F$25)^2+0.2)</f>
        <v>1</v>
      </c>
      <c r="O389" s="48">
        <f>M389*E389*Overview!$F$8</f>
        <v>9.746225350951114E-2</v>
      </c>
      <c r="P389" s="48">
        <f>E389*Overview!$F$6</f>
        <v>1.8494797113084687E-3</v>
      </c>
      <c r="Q389" s="122">
        <f>O389*(G389/F389-(1+Overview!$F$35/'='!F389)/(Overview!$F$37*Overview!$F$33))/('='!G389+Overview!$F$36)</f>
        <v>7.8148734591286864E-3</v>
      </c>
      <c r="R389" s="128">
        <f>(O389/F389-Q389)*G389*Overview!$F$29*'='!F389^3</f>
        <v>63.28442237731273</v>
      </c>
      <c r="S389" s="57">
        <f t="shared" si="36"/>
        <v>8.7781592053647372E-18</v>
      </c>
      <c r="T389" s="58">
        <f t="shared" si="37"/>
        <v>3.2110267308518778E-3</v>
      </c>
      <c r="U389" s="58">
        <f>IF(I389&lt;Overview!$F$18,(1-Overview!$F$9)*'='!R389-'='!I389*'='!P389,0)</f>
        <v>0</v>
      </c>
      <c r="V389" s="54">
        <f>IF(I389&gt;=Overview!$F$18,(1-Overview!$F$9)*'='!R389-Overview!$F$18*'='!P389,0)</f>
        <v>5.0642899296743185</v>
      </c>
      <c r="W389" s="2"/>
      <c r="X389" s="60">
        <f>F389^3*(1+G389*Overview!$F$38)</f>
        <v>2.3018037456558371</v>
      </c>
      <c r="Y389" s="61">
        <f>F389^3*Overview!$F$42*(1+Overview!$F$38*G389)+J389*Overview!$F$39/Overview!$F$40</f>
        <v>0.2120683107708721</v>
      </c>
      <c r="AD389" s="2"/>
    </row>
    <row r="390" spans="1:30">
      <c r="A390" s="34">
        <v>387</v>
      </c>
      <c r="B390">
        <v>0.77</v>
      </c>
      <c r="C390" s="85">
        <v>18.739999999999998</v>
      </c>
      <c r="D390" s="125">
        <f>B390/(B390+Overview!$F$22)</f>
        <v>0.52380952380952384</v>
      </c>
      <c r="E390" s="118">
        <f>EXP(Overview!$F$21/Overview!$F$5-Overview!$F$21/('='!C390+273.15))</f>
        <v>0.94169028070695959</v>
      </c>
      <c r="F390" s="77">
        <f t="shared" si="38"/>
        <v>1.2358708059244701</v>
      </c>
      <c r="G390" s="115">
        <f t="shared" si="39"/>
        <v>0.52380952380952372</v>
      </c>
      <c r="H390" s="112">
        <f>F390/Overview!$F$19</f>
        <v>1.8247022086586004</v>
      </c>
      <c r="I390" s="149">
        <f t="shared" si="40"/>
        <v>178.24101031296112</v>
      </c>
      <c r="J390" s="80">
        <f>IF((A390-Overview!$F$43)/365=ROUND((A390-Overview!$F$43)/365,0),J389*0.05,J389+V389)</f>
        <v>117.96326541150304</v>
      </c>
      <c r="K390" s="70">
        <f>IF(I390&lt;Overview!$F$16,1,'='!F390/Overview!$F$26)</f>
        <v>53.500900689371001</v>
      </c>
      <c r="L390" s="71">
        <f>IF(I390&lt;Overview!$F$17,'='!F390/Overview!$F$26,Overview!$F$33)</f>
        <v>9.1428571428571423</v>
      </c>
      <c r="M390" s="72">
        <f t="shared" si="41"/>
        <v>9.1428571428571423</v>
      </c>
      <c r="N390" s="81">
        <f>MIN(1,Overview!$F$44*E390*(F390-Overview!$F$25)^2+0.2)</f>
        <v>1</v>
      </c>
      <c r="O390" s="48">
        <f>M390*E390*Overview!$F$8</f>
        <v>9.746225350951114E-2</v>
      </c>
      <c r="P390" s="48">
        <f>E390*Overview!$F$6</f>
        <v>1.8494797113084687E-3</v>
      </c>
      <c r="Q390" s="122">
        <f>O390*(G390/F390-(1+Overview!$F$35/'='!F390)/(Overview!$F$37*Overview!$F$33))/('='!G390+Overview!$F$36)</f>
        <v>7.7828488359828465E-3</v>
      </c>
      <c r="R390" s="128">
        <f>(O390/F390-Q390)*G390*Overview!$F$29*'='!F390^3</f>
        <v>63.625049441025133</v>
      </c>
      <c r="S390" s="57">
        <f t="shared" si="36"/>
        <v>8.7553518830127744E-18</v>
      </c>
      <c r="T390" s="58">
        <f t="shared" si="37"/>
        <v>3.2061985544381481E-3</v>
      </c>
      <c r="U390" s="58">
        <f>IF(I390&lt;Overview!$F$18,(1-Overview!$F$9)*'='!R390-'='!I390*'='!P390,0)</f>
        <v>0</v>
      </c>
      <c r="V390" s="54">
        <f>IF(I390&gt;=Overview!$F$18,(1-Overview!$F$9)*'='!R390-Overview!$F$18*'='!P390,0)</f>
        <v>5.0933113555026157</v>
      </c>
      <c r="W390" s="2"/>
      <c r="X390" s="60">
        <f>F390^3*(1+G390*Overview!$F$38)</f>
        <v>2.3198389501200367</v>
      </c>
      <c r="Y390" s="61">
        <f>F390^3*Overview!$F$42*(1+Overview!$F$38*G390)+J390*Overview!$F$39/Overview!$F$40</f>
        <v>0.21391154558959408</v>
      </c>
      <c r="AD390" s="2"/>
    </row>
    <row r="391" spans="1:30">
      <c r="A391" s="34">
        <v>388</v>
      </c>
      <c r="B391">
        <v>0.77</v>
      </c>
      <c r="C391" s="85">
        <v>18.739999999999998</v>
      </c>
      <c r="D391" s="125">
        <f>B391/(B391+Overview!$F$22)</f>
        <v>0.52380952380952384</v>
      </c>
      <c r="E391" s="118">
        <f>EXP(Overview!$F$21/Overview!$F$5-Overview!$F$21/('='!C391+273.15))</f>
        <v>0.94169028070695959</v>
      </c>
      <c r="F391" s="77">
        <f t="shared" si="38"/>
        <v>1.2390770044789081</v>
      </c>
      <c r="G391" s="115">
        <f t="shared" si="39"/>
        <v>0.52380952380952372</v>
      </c>
      <c r="H391" s="112">
        <f>F391/Overview!$F$19</f>
        <v>1.829436002478825</v>
      </c>
      <c r="I391" s="149">
        <f t="shared" si="40"/>
        <v>178.24101031296112</v>
      </c>
      <c r="J391" s="80">
        <f>IF((A391-Overview!$F$43)/365=ROUND((A391-Overview!$F$43)/365,0),J390*0.05,J390+V390)</f>
        <v>123.05657676700567</v>
      </c>
      <c r="K391" s="70">
        <f>IF(I391&lt;Overview!$F$16,1,'='!F391/Overview!$F$26)</f>
        <v>53.639697163589098</v>
      </c>
      <c r="L391" s="71">
        <f>IF(I391&lt;Overview!$F$17,'='!F391/Overview!$F$26,Overview!$F$33)</f>
        <v>9.1428571428571423</v>
      </c>
      <c r="M391" s="72">
        <f t="shared" si="41"/>
        <v>9.1428571428571423</v>
      </c>
      <c r="N391" s="81">
        <f>MIN(1,Overview!$F$44*E391*(F391-Overview!$F$25)^2+0.2)</f>
        <v>1</v>
      </c>
      <c r="O391" s="48">
        <f>M391*E391*Overview!$F$8</f>
        <v>9.746225350951114E-2</v>
      </c>
      <c r="P391" s="48">
        <f>E391*Overview!$F$6</f>
        <v>1.8494797113084687E-3</v>
      </c>
      <c r="Q391" s="122">
        <f>O391*(G391/F391-(1+Overview!$F$35/'='!F391)/(Overview!$F$37*Overview!$F$33))/('='!G391+Overview!$F$36)</f>
        <v>7.7510379731371539E-3</v>
      </c>
      <c r="R391" s="128">
        <f>(O391/F391-Q391)*G391*Overview!$F$29*'='!F391^3</f>
        <v>63.966130192188544</v>
      </c>
      <c r="S391" s="57">
        <f t="shared" si="36"/>
        <v>8.7326967966465173E-18</v>
      </c>
      <c r="T391" s="58">
        <f t="shared" si="37"/>
        <v>3.2013776377856841E-3</v>
      </c>
      <c r="U391" s="58">
        <f>IF(I391&lt;Overview!$F$18,(1-Overview!$F$9)*'='!R391-'='!I391*'='!P391,0)</f>
        <v>0</v>
      </c>
      <c r="V391" s="54">
        <f>IF(I391&gt;=Overview!$F$18,(1-Overview!$F$9)*'='!R391-Overview!$F$18*'='!P391,0)</f>
        <v>5.122371435501738</v>
      </c>
      <c r="W391" s="2"/>
      <c r="X391" s="60">
        <f>F391^3*(1+G391*Overview!$F$38)</f>
        <v>2.3379407861618589</v>
      </c>
      <c r="Y391" s="61">
        <f>F391^3*Overview!$F$42*(1+Overview!$F$38*G391)+J391*Overview!$F$39/Overview!$F$40</f>
        <v>0.2157620383631699</v>
      </c>
      <c r="AD391" s="2"/>
    </row>
    <row r="392" spans="1:30">
      <c r="A392" s="34">
        <v>389</v>
      </c>
      <c r="B392">
        <v>0.77</v>
      </c>
      <c r="C392" s="85">
        <v>18.739999999999998</v>
      </c>
      <c r="D392" s="125">
        <f>B392/(B392+Overview!$F$22)</f>
        <v>0.52380952380952384</v>
      </c>
      <c r="E392" s="118">
        <f>EXP(Overview!$F$21/Overview!$F$5-Overview!$F$21/('='!C392+273.15))</f>
        <v>0.94169028070695959</v>
      </c>
      <c r="F392" s="77">
        <f t="shared" si="38"/>
        <v>1.2422783821166938</v>
      </c>
      <c r="G392" s="115">
        <f t="shared" si="39"/>
        <v>0.52380952380952372</v>
      </c>
      <c r="H392" s="112">
        <f>F392/Overview!$F$19</f>
        <v>1.8341626784537042</v>
      </c>
      <c r="I392" s="149">
        <f t="shared" si="40"/>
        <v>178.24101031296112</v>
      </c>
      <c r="J392" s="80">
        <f>IF((A392-Overview!$F$43)/365=ROUND((A392-Overview!$F$43)/365,0),J391*0.05,J391+V391)</f>
        <v>128.1789482025074</v>
      </c>
      <c r="K392" s="70">
        <f>IF(I392&lt;Overview!$F$16,1,'='!F392/Overview!$F$26)</f>
        <v>53.77828494011662</v>
      </c>
      <c r="L392" s="71">
        <f>IF(I392&lt;Overview!$F$17,'='!F392/Overview!$F$26,Overview!$F$33)</f>
        <v>9.1428571428571423</v>
      </c>
      <c r="M392" s="72">
        <f t="shared" si="41"/>
        <v>9.1428571428571423</v>
      </c>
      <c r="N392" s="81">
        <f>MIN(1,Overview!$F$44*E392*(F392-Overview!$F$25)^2+0.2)</f>
        <v>1</v>
      </c>
      <c r="O392" s="48">
        <f>M392*E392*Overview!$F$8</f>
        <v>9.746225350951114E-2</v>
      </c>
      <c r="P392" s="48">
        <f>E392*Overview!$F$6</f>
        <v>1.8494797113084687E-3</v>
      </c>
      <c r="Q392" s="122">
        <f>O392*(G392/F392-(1+Overview!$F$35/'='!F392)/(Overview!$F$37*Overview!$F$33))/('='!G392+Overview!$F$36)</f>
        <v>7.7194387731322487E-3</v>
      </c>
      <c r="R392" s="128">
        <f>(O392/F392-Q392)*G392*Overview!$F$29*'='!F392^3</f>
        <v>64.307661468284351</v>
      </c>
      <c r="S392" s="57">
        <f t="shared" si="36"/>
        <v>8.710192452495642E-18</v>
      </c>
      <c r="T392" s="58">
        <f t="shared" si="37"/>
        <v>3.1965639699785349E-3</v>
      </c>
      <c r="U392" s="58">
        <f>IF(I392&lt;Overview!$F$18,(1-Overview!$F$9)*'='!R392-'='!I392*'='!P392,0)</f>
        <v>0</v>
      </c>
      <c r="V392" s="54">
        <f>IF(I392&gt;=Overview!$F$18,(1-Overview!$F$9)*'='!R392-Overview!$F$18*'='!P392,0)</f>
        <v>5.1514699002251003</v>
      </c>
      <c r="W392" s="2"/>
      <c r="X392" s="60">
        <f>F392^3*(1+G392*Overview!$F$38)</f>
        <v>2.3561091143587354</v>
      </c>
      <c r="Y392" s="61">
        <f>F392^3*Overview!$F$42*(1+Overview!$F$38*G392)+J392*Overview!$F$39/Overview!$F$40</f>
        <v>0.21761977822326786</v>
      </c>
      <c r="AD392" s="2"/>
    </row>
    <row r="393" spans="1:30">
      <c r="A393" s="34">
        <v>390</v>
      </c>
      <c r="B393">
        <v>0.77</v>
      </c>
      <c r="C393" s="85">
        <v>18.739999999999998</v>
      </c>
      <c r="D393" s="125">
        <f>B393/(B393+Overview!$F$22)</f>
        <v>0.52380952380952384</v>
      </c>
      <c r="E393" s="118">
        <f>EXP(Overview!$F$21/Overview!$F$5-Overview!$F$21/('='!C393+273.15))</f>
        <v>0.94169028070695959</v>
      </c>
      <c r="F393" s="77">
        <f t="shared" si="38"/>
        <v>1.2454749460866723</v>
      </c>
      <c r="G393" s="115">
        <f t="shared" si="39"/>
        <v>0.52380952380952372</v>
      </c>
      <c r="H393" s="112">
        <f>F393/Overview!$F$19</f>
        <v>1.8388822472858</v>
      </c>
      <c r="I393" s="149">
        <f t="shared" si="40"/>
        <v>178.24101031296112</v>
      </c>
      <c r="J393" s="80">
        <f>IF((A393-Overview!$F$43)/365=ROUND((A393-Overview!$F$43)/365,0),J392*0.05,J392+V392)</f>
        <v>133.33041810273249</v>
      </c>
      <c r="K393" s="70">
        <f>IF(I393&lt;Overview!$F$16,1,'='!F393/Overview!$F$26)</f>
        <v>53.916664332756376</v>
      </c>
      <c r="L393" s="71">
        <f>IF(I393&lt;Overview!$F$17,'='!F393/Overview!$F$26,Overview!$F$33)</f>
        <v>9.1428571428571423</v>
      </c>
      <c r="M393" s="72">
        <f t="shared" si="41"/>
        <v>9.1428571428571423</v>
      </c>
      <c r="N393" s="81">
        <f>MIN(1,Overview!$F$44*E393*(F393-Overview!$F$25)^2+0.2)</f>
        <v>1</v>
      </c>
      <c r="O393" s="48">
        <f>M393*E393*Overview!$F$8</f>
        <v>9.746225350951114E-2</v>
      </c>
      <c r="P393" s="48">
        <f>E393*Overview!$F$6</f>
        <v>1.8494797113084687E-3</v>
      </c>
      <c r="Q393" s="122">
        <f>O393*(G393/F393-(1+Overview!$F$35/'='!F393)/(Overview!$F$37*Overview!$F$33))/('='!G393+Overview!$F$36)</f>
        <v>7.6880491658522301E-3</v>
      </c>
      <c r="R393" s="128">
        <f>(O393/F393-Q393)*G393*Overview!$F$29*'='!F393^3</f>
        <v>64.649640117101455</v>
      </c>
      <c r="S393" s="57">
        <f t="shared" si="36"/>
        <v>8.6878373762633108E-18</v>
      </c>
      <c r="T393" s="58">
        <f t="shared" si="37"/>
        <v>3.191757540117164E-3</v>
      </c>
      <c r="U393" s="58">
        <f>IF(I393&lt;Overview!$F$18,(1-Overview!$F$9)*'='!R393-'='!I393*'='!P393,0)</f>
        <v>0</v>
      </c>
      <c r="V393" s="54">
        <f>IF(I393&gt;=Overview!$F$18,(1-Overview!$F$9)*'='!R393-Overview!$F$18*'='!P393,0)</f>
        <v>5.1806064811043182</v>
      </c>
      <c r="W393" s="2"/>
      <c r="X393" s="60">
        <f>F393^3*(1+G393*Overview!$F$38)</f>
        <v>2.3743437945234676</v>
      </c>
      <c r="Y393" s="61">
        <f>F393^3*Overview!$F$42*(1+Overview!$F$38*G393)+J393*Overview!$F$39/Overview!$F$40</f>
        <v>0.21948475422103081</v>
      </c>
      <c r="AD393" s="2"/>
    </row>
    <row r="394" spans="1:30">
      <c r="A394" s="34">
        <v>391</v>
      </c>
      <c r="B394">
        <v>0.77</v>
      </c>
      <c r="C394" s="85">
        <v>18.739999999999998</v>
      </c>
      <c r="D394" s="125">
        <f>B394/(B394+Overview!$F$22)</f>
        <v>0.52380952380952384</v>
      </c>
      <c r="E394" s="118">
        <f>EXP(Overview!$F$21/Overview!$F$5-Overview!$F$21/('='!C394+273.15))</f>
        <v>0.94169028070695959</v>
      </c>
      <c r="F394" s="77">
        <f t="shared" si="38"/>
        <v>1.2486667036267896</v>
      </c>
      <c r="G394" s="115">
        <f t="shared" si="39"/>
        <v>0.52380952380952372</v>
      </c>
      <c r="H394" s="112">
        <f>F394/Overview!$F$19</f>
        <v>1.8435947196615821</v>
      </c>
      <c r="I394" s="149">
        <f t="shared" si="40"/>
        <v>178.24101031296112</v>
      </c>
      <c r="J394" s="80">
        <f>IF((A394-Overview!$F$43)/365=ROUND((A394-Overview!$F$43)/365,0),J393*0.05,J393+V393)</f>
        <v>138.51102458383681</v>
      </c>
      <c r="K394" s="70">
        <f>IF(I394&lt;Overview!$F$16,1,'='!F394/Overview!$F$26)</f>
        <v>54.05483565483938</v>
      </c>
      <c r="L394" s="71">
        <f>IF(I394&lt;Overview!$F$17,'='!F394/Overview!$F$26,Overview!$F$33)</f>
        <v>9.1428571428571423</v>
      </c>
      <c r="M394" s="72">
        <f t="shared" si="41"/>
        <v>9.1428571428571423</v>
      </c>
      <c r="N394" s="81">
        <f>MIN(1,Overview!$F$44*E394*(F394-Overview!$F$25)^2+0.2)</f>
        <v>1</v>
      </c>
      <c r="O394" s="48">
        <f>M394*E394*Overview!$F$8</f>
        <v>9.746225350951114E-2</v>
      </c>
      <c r="P394" s="48">
        <f>E394*Overview!$F$6</f>
        <v>1.8494797113084687E-3</v>
      </c>
      <c r="Q394" s="122">
        <f>O394*(G394/F394-(1+Overview!$F$35/'='!F394)/(Overview!$F$37*Overview!$F$33))/('='!G394+Overview!$F$36)</f>
        <v>7.6568671080805006E-3</v>
      </c>
      <c r="R394" s="128">
        <f>(O394/F394-Q394)*G394*Overview!$F$29*'='!F394^3</f>
        <v>64.992062996712903</v>
      </c>
      <c r="S394" s="57">
        <f t="shared" si="36"/>
        <v>8.6656301128098523E-18</v>
      </c>
      <c r="T394" s="58">
        <f t="shared" si="37"/>
        <v>3.1869583373184229E-3</v>
      </c>
      <c r="U394" s="58">
        <f>IF(I394&lt;Overview!$F$18,(1-Overview!$F$9)*'='!R394-'='!I394*'='!P394,0)</f>
        <v>0</v>
      </c>
      <c r="V394" s="54">
        <f>IF(I394&gt;=Overview!$F$18,(1-Overview!$F$9)*'='!R394-Overview!$F$18*'='!P394,0)</f>
        <v>5.209780910447213</v>
      </c>
      <c r="W394" s="2"/>
      <c r="X394" s="60">
        <f>F394^3*(1+G394*Overview!$F$38)</f>
        <v>2.3926446857132255</v>
      </c>
      <c r="Y394" s="61">
        <f>F394^3*Overview!$F$42*(1+Overview!$F$38*G394)+J394*Overview!$F$39/Overview!$F$40</f>
        <v>0.22135695532792432</v>
      </c>
      <c r="AD394" s="2"/>
    </row>
    <row r="395" spans="1:30">
      <c r="A395" s="34">
        <v>392</v>
      </c>
      <c r="B395">
        <v>0.77</v>
      </c>
      <c r="C395" s="85">
        <v>18.739999999999998</v>
      </c>
      <c r="D395" s="125">
        <f>B395/(B395+Overview!$F$22)</f>
        <v>0.52380952380952384</v>
      </c>
      <c r="E395" s="118">
        <f>EXP(Overview!$F$21/Overview!$F$5-Overview!$F$21/('='!C395+273.15))</f>
        <v>0.94169028070695959</v>
      </c>
      <c r="F395" s="77">
        <f t="shared" si="38"/>
        <v>1.2518536619641081</v>
      </c>
      <c r="G395" s="115">
        <f t="shared" si="39"/>
        <v>0.52380952380952372</v>
      </c>
      <c r="H395" s="112">
        <f>F395/Overview!$F$19</f>
        <v>1.8483001062514515</v>
      </c>
      <c r="I395" s="149">
        <f t="shared" si="40"/>
        <v>178.24101031296112</v>
      </c>
      <c r="J395" s="80">
        <f>IF((A395-Overview!$F$43)/365=ROUND((A395-Overview!$F$43)/365,0),J394*0.05,J394+V394)</f>
        <v>143.72080549428404</v>
      </c>
      <c r="K395" s="70">
        <f>IF(I395&lt;Overview!$F$16,1,'='!F395/Overview!$F$26)</f>
        <v>54.192799219225464</v>
      </c>
      <c r="L395" s="71">
        <f>IF(I395&lt;Overview!$F$17,'='!F395/Overview!$F$26,Overview!$F$33)</f>
        <v>9.1428571428571423</v>
      </c>
      <c r="M395" s="72">
        <f t="shared" si="41"/>
        <v>9.1428571428571423</v>
      </c>
      <c r="N395" s="81">
        <f>MIN(1,Overview!$F$44*E395*(F395-Overview!$F$25)^2+0.2)</f>
        <v>1</v>
      </c>
      <c r="O395" s="48">
        <f>M395*E395*Overview!$F$8</f>
        <v>9.746225350951114E-2</v>
      </c>
      <c r="P395" s="48">
        <f>E395*Overview!$F$6</f>
        <v>1.8494797113084687E-3</v>
      </c>
      <c r="Q395" s="122">
        <f>O395*(G395/F395-(1+Overview!$F$35/'='!F395)/(Overview!$F$37*Overview!$F$33))/('='!G395+Overview!$F$36)</f>
        <v>7.6258905830642442E-3</v>
      </c>
      <c r="R395" s="128">
        <f>(O395/F395-Q395)*G395*Overview!$F$29*'='!F395^3</f>
        <v>65.334926975452092</v>
      </c>
      <c r="S395" s="57">
        <f t="shared" si="36"/>
        <v>8.6435692258425946E-18</v>
      </c>
      <c r="T395" s="58">
        <f t="shared" si="37"/>
        <v>3.1821663507155275E-3</v>
      </c>
      <c r="U395" s="58">
        <f>IF(I395&lt;Overview!$F$18,(1-Overview!$F$9)*'='!R395-'='!I395*'='!P395,0)</f>
        <v>0</v>
      </c>
      <c r="V395" s="54">
        <f>IF(I395&gt;=Overview!$F$18,(1-Overview!$F$9)*'='!R395-Overview!$F$18*'='!P395,0)</f>
        <v>5.2389929214357922</v>
      </c>
      <c r="W395" s="2"/>
      <c r="X395" s="60">
        <f>F395^3*(1+G395*Overview!$F$38)</f>
        <v>2.4110116462384816</v>
      </c>
      <c r="Y395" s="61">
        <f>F395^3*Overview!$F$42*(1+Overview!$F$38*G395)+J395*Overview!$F$39/Overview!$F$40</f>
        <v>0.22323637043657862</v>
      </c>
      <c r="AD395" s="2"/>
    </row>
    <row r="396" spans="1:30">
      <c r="A396" s="34">
        <v>393</v>
      </c>
      <c r="B396">
        <v>0.77</v>
      </c>
      <c r="C396" s="85">
        <v>18.739999999999998</v>
      </c>
      <c r="D396" s="125">
        <f>B396/(B396+Overview!$F$22)</f>
        <v>0.52380952380952384</v>
      </c>
      <c r="E396" s="118">
        <f>EXP(Overview!$F$21/Overview!$F$5-Overview!$F$21/('='!C396+273.15))</f>
        <v>0.94169028070695959</v>
      </c>
      <c r="F396" s="77">
        <f t="shared" si="38"/>
        <v>1.2550358283148235</v>
      </c>
      <c r="G396" s="115">
        <f t="shared" si="39"/>
        <v>0.52380952380952372</v>
      </c>
      <c r="H396" s="112">
        <f>F396/Overview!$F$19</f>
        <v>1.8529984177097645</v>
      </c>
      <c r="I396" s="149">
        <f t="shared" si="40"/>
        <v>178.24101031296112</v>
      </c>
      <c r="J396" s="80">
        <f>IF((A396-Overview!$F$43)/365=ROUND((A396-Overview!$F$43)/365,0),J395*0.05,J395+V395)</f>
        <v>148.95979841571983</v>
      </c>
      <c r="K396" s="70">
        <f>IF(I396&lt;Overview!$F$16,1,'='!F396/Overview!$F$26)</f>
        <v>54.330555338304052</v>
      </c>
      <c r="L396" s="71">
        <f>IF(I396&lt;Overview!$F$17,'='!F396/Overview!$F$26,Overview!$F$33)</f>
        <v>9.1428571428571423</v>
      </c>
      <c r="M396" s="72">
        <f t="shared" si="41"/>
        <v>9.1428571428571423</v>
      </c>
      <c r="N396" s="81">
        <f>MIN(1,Overview!$F$44*E396*(F396-Overview!$F$25)^2+0.2)</f>
        <v>1</v>
      </c>
      <c r="O396" s="48">
        <f>M396*E396*Overview!$F$8</f>
        <v>9.746225350951114E-2</v>
      </c>
      <c r="P396" s="48">
        <f>E396*Overview!$F$6</f>
        <v>1.8494797113084687E-3</v>
      </c>
      <c r="Q396" s="122">
        <f>O396*(G396/F396-(1+Overview!$F$35/'='!F396)/(Overview!$F$37*Overview!$F$33))/('='!G396+Overview!$F$36)</f>
        <v>7.5951176000873368E-3</v>
      </c>
      <c r="R396" s="128">
        <f>(O396/F396-Q396)*G396*Overview!$F$29*'='!F396^3</f>
        <v>65.678228931889237</v>
      </c>
      <c r="S396" s="57">
        <f t="shared" si="36"/>
        <v>8.6216532976116948E-18</v>
      </c>
      <c r="T396" s="58">
        <f t="shared" si="37"/>
        <v>3.1773815694580349E-3</v>
      </c>
      <c r="U396" s="58">
        <f>IF(I396&lt;Overview!$F$18,(1-Overview!$F$9)*'='!R396-'='!I396*'='!P396,0)</f>
        <v>0</v>
      </c>
      <c r="V396" s="54">
        <f>IF(I396&gt;=Overview!$F$18,(1-Overview!$F$9)*'='!R396-Overview!$F$18*'='!P396,0)</f>
        <v>5.2682422481242375</v>
      </c>
      <c r="W396" s="2"/>
      <c r="X396" s="60">
        <f>F396^3*(1+G396*Overview!$F$38)</f>
        <v>2.4294445336718899</v>
      </c>
      <c r="Y396" s="61">
        <f>F396^3*Overview!$F$42*(1+Overview!$F$38*G396)+J396*Overview!$F$39/Overview!$F$40</f>
        <v>0.22512298836162586</v>
      </c>
      <c r="AD396" s="2"/>
    </row>
    <row r="397" spans="1:30">
      <c r="A397" s="34">
        <v>394</v>
      </c>
      <c r="B397">
        <v>0.77</v>
      </c>
      <c r="C397" s="85">
        <v>18.739999999999998</v>
      </c>
      <c r="D397" s="125">
        <f>B397/(B397+Overview!$F$22)</f>
        <v>0.52380952380952384</v>
      </c>
      <c r="E397" s="118">
        <f>EXP(Overview!$F$21/Overview!$F$5-Overview!$F$21/('='!C397+273.15))</f>
        <v>0.94169028070695959</v>
      </c>
      <c r="F397" s="77">
        <f t="shared" si="38"/>
        <v>1.2582132098842815</v>
      </c>
      <c r="G397" s="115">
        <f t="shared" si="39"/>
        <v>0.52380952380952372</v>
      </c>
      <c r="H397" s="112">
        <f>F397/Overview!$F$19</f>
        <v>1.8576896646748582</v>
      </c>
      <c r="I397" s="149">
        <f t="shared" si="40"/>
        <v>178.24101031296112</v>
      </c>
      <c r="J397" s="80">
        <f>IF((A397-Overview!$F$43)/365=ROUND((A397-Overview!$F$43)/365,0),J396*0.05,J396+V396)</f>
        <v>154.22804066384407</v>
      </c>
      <c r="K397" s="70">
        <f>IF(I397&lt;Overview!$F$16,1,'='!F397/Overview!$F$26)</f>
        <v>54.468104323994872</v>
      </c>
      <c r="L397" s="71">
        <f>IF(I397&lt;Overview!$F$17,'='!F397/Overview!$F$26,Overview!$F$33)</f>
        <v>9.1428571428571423</v>
      </c>
      <c r="M397" s="72">
        <f t="shared" si="41"/>
        <v>9.1428571428571423</v>
      </c>
      <c r="N397" s="81">
        <f>MIN(1,Overview!$F$44*E397*(F397-Overview!$F$25)^2+0.2)</f>
        <v>1</v>
      </c>
      <c r="O397" s="48">
        <f>M397*E397*Overview!$F$8</f>
        <v>9.746225350951114E-2</v>
      </c>
      <c r="P397" s="48">
        <f>E397*Overview!$F$6</f>
        <v>1.8494797113084687E-3</v>
      </c>
      <c r="Q397" s="122">
        <f>O397*(G397/F397-(1+Overview!$F$35/'='!F397)/(Overview!$F$37*Overview!$F$33))/('='!G397+Overview!$F$36)</f>
        <v>7.5645461940514859E-3</v>
      </c>
      <c r="R397" s="128">
        <f>(O397/F397-Q397)*G397*Overview!$F$29*'='!F397^3</f>
        <v>66.021965754807894</v>
      </c>
      <c r="S397" s="57">
        <f t="shared" si="36"/>
        <v>8.5998809286118429E-18</v>
      </c>
      <c r="T397" s="58">
        <f t="shared" si="37"/>
        <v>3.1726039827118155E-3</v>
      </c>
      <c r="U397" s="58">
        <f>IF(I397&lt;Overview!$F$18,(1-Overview!$F$9)*'='!R397-'='!I397*'='!P397,0)</f>
        <v>0</v>
      </c>
      <c r="V397" s="54">
        <f>IF(I397&gt;=Overview!$F$18,(1-Overview!$F$9)*'='!R397-Overview!$F$18*'='!P397,0)</f>
        <v>5.2975286254369065</v>
      </c>
      <c r="W397" s="2"/>
      <c r="X397" s="60">
        <f>F397^3*(1+G397*Overview!$F$38)</f>
        <v>2.4479432048571095</v>
      </c>
      <c r="Y397" s="61">
        <f>F397^3*Overview!$F$42*(1+Overview!$F$38*G397)+J397*Overview!$F$39/Overview!$F$40</f>
        <v>0.22701679784053233</v>
      </c>
      <c r="AD397" s="2"/>
    </row>
    <row r="398" spans="1:30">
      <c r="A398" s="34">
        <v>395</v>
      </c>
      <c r="B398">
        <v>0.77</v>
      </c>
      <c r="C398" s="85">
        <v>18.739999999999998</v>
      </c>
      <c r="D398" s="125">
        <f>B398/(B398+Overview!$F$22)</f>
        <v>0.52380952380952384</v>
      </c>
      <c r="E398" s="118">
        <f>EXP(Overview!$F$21/Overview!$F$5-Overview!$F$21/('='!C398+273.15))</f>
        <v>0.94169028070695959</v>
      </c>
      <c r="F398" s="77">
        <f t="shared" si="38"/>
        <v>1.2613858138669933</v>
      </c>
      <c r="G398" s="115">
        <f t="shared" si="39"/>
        <v>0.52380952380952372</v>
      </c>
      <c r="H398" s="112">
        <f>F398/Overview!$F$19</f>
        <v>1.8623738577690732</v>
      </c>
      <c r="I398" s="149">
        <f t="shared" si="40"/>
        <v>178.24101031296112</v>
      </c>
      <c r="J398" s="80">
        <f>IF((A398-Overview!$F$43)/365=ROUND((A398-Overview!$F$43)/365,0),J397*0.05,J397+V397)</f>
        <v>159.52556928928098</v>
      </c>
      <c r="K398" s="70">
        <f>IF(I398&lt;Overview!$F$16,1,'='!F398/Overview!$F$26)</f>
        <v>54.60544648774863</v>
      </c>
      <c r="L398" s="71">
        <f>IF(I398&lt;Overview!$F$17,'='!F398/Overview!$F$26,Overview!$F$33)</f>
        <v>9.1428571428571423</v>
      </c>
      <c r="M398" s="72">
        <f t="shared" si="41"/>
        <v>9.1428571428571423</v>
      </c>
      <c r="N398" s="81">
        <f>MIN(1,Overview!$F$44*E398*(F398-Overview!$F$25)^2+0.2)</f>
        <v>1</v>
      </c>
      <c r="O398" s="48">
        <f>M398*E398*Overview!$F$8</f>
        <v>9.746225350951114E-2</v>
      </c>
      <c r="P398" s="48">
        <f>E398*Overview!$F$6</f>
        <v>1.8494797113084687E-3</v>
      </c>
      <c r="Q398" s="122">
        <f>O398*(G398/F398-(1+Overview!$F$35/'='!F398)/(Overview!$F$37*Overview!$F$33))/('='!G398+Overview!$F$36)</f>
        <v>7.5341744250654657E-3</v>
      </c>
      <c r="R398" s="128">
        <f>(O398/F398-Q398)*G398*Overview!$F$29*'='!F398^3</f>
        <v>66.366134343181344</v>
      </c>
      <c r="S398" s="57">
        <f t="shared" si="36"/>
        <v>8.578250737289715E-18</v>
      </c>
      <c r="T398" s="58">
        <f t="shared" si="37"/>
        <v>3.1678335796590297E-3</v>
      </c>
      <c r="U398" s="58">
        <f>IF(I398&lt;Overview!$F$18,(1-Overview!$F$9)*'='!R398-'='!I398*'='!P398,0)</f>
        <v>0</v>
      </c>
      <c r="V398" s="54">
        <f>IF(I398&gt;=Overview!$F$18,(1-Overview!$F$9)*'='!R398-Overview!$F$18*'='!P398,0)</f>
        <v>5.3268517891663247</v>
      </c>
      <c r="W398" s="2"/>
      <c r="X398" s="60">
        <f>F398^3*(1+G398*Overview!$F$38)</f>
        <v>2.4665075159175611</v>
      </c>
      <c r="Y398" s="61">
        <f>F398^3*Overview!$F$42*(1+Overview!$F$38*G398)+J398*Overview!$F$39/Overview!$F$40</f>
        <v>0.22891778753442379</v>
      </c>
      <c r="AD398" s="2"/>
    </row>
    <row r="399" spans="1:30">
      <c r="A399" s="34">
        <v>396</v>
      </c>
      <c r="B399">
        <v>0.77</v>
      </c>
      <c r="C399" s="85">
        <v>18.739999999999998</v>
      </c>
      <c r="D399" s="125">
        <f>B399/(B399+Overview!$F$22)</f>
        <v>0.52380952380952384</v>
      </c>
      <c r="E399" s="118">
        <f>EXP(Overview!$F$21/Overview!$F$5-Overview!$F$21/('='!C399+273.15))</f>
        <v>0.94169028070695959</v>
      </c>
      <c r="F399" s="77">
        <f t="shared" si="38"/>
        <v>1.2645536474466523</v>
      </c>
      <c r="G399" s="115">
        <f t="shared" si="39"/>
        <v>0.52380952380952372</v>
      </c>
      <c r="H399" s="112">
        <f>F399/Overview!$F$19</f>
        <v>1.8670510075987778</v>
      </c>
      <c r="I399" s="149">
        <f t="shared" si="40"/>
        <v>178.24101031296112</v>
      </c>
      <c r="J399" s="80">
        <f>IF((A399-Overview!$F$43)/365=ROUND((A399-Overview!$F$43)/365,0),J398*0.05,J398+V398)</f>
        <v>164.85242107844729</v>
      </c>
      <c r="K399" s="70">
        <f>IF(I399&lt;Overview!$F$16,1,'='!F399/Overview!$F$26)</f>
        <v>54.742582140547725</v>
      </c>
      <c r="L399" s="71">
        <f>IF(I399&lt;Overview!$F$17,'='!F399/Overview!$F$26,Overview!$F$33)</f>
        <v>9.1428571428571423</v>
      </c>
      <c r="M399" s="72">
        <f t="shared" si="41"/>
        <v>9.1428571428571423</v>
      </c>
      <c r="N399" s="81">
        <f>MIN(1,Overview!$F$44*E399*(F399-Overview!$F$25)^2+0.2)</f>
        <v>1</v>
      </c>
      <c r="O399" s="48">
        <f>M399*E399*Overview!$F$8</f>
        <v>9.746225350951114E-2</v>
      </c>
      <c r="P399" s="48">
        <f>E399*Overview!$F$6</f>
        <v>1.8494797113084687E-3</v>
      </c>
      <c r="Q399" s="122">
        <f>O399*(G399/F399-(1+Overview!$F$35/'='!F399)/(Overview!$F$37*Overview!$F$33))/('='!G399+Overview!$F$36)</f>
        <v>7.5040003780421942E-3</v>
      </c>
      <c r="R399" s="128">
        <f>(O399/F399-Q399)*G399*Overview!$F$29*'='!F399^3</f>
        <v>66.710731606149096</v>
      </c>
      <c r="S399" s="57">
        <f t="shared" si="36"/>
        <v>8.5567613597570264E-18</v>
      </c>
      <c r="T399" s="58">
        <f t="shared" si="37"/>
        <v>3.163070349498105E-3</v>
      </c>
      <c r="U399" s="58">
        <f>IF(I399&lt;Overview!$F$18,(1-Overview!$F$9)*'='!R399-'='!I399*'='!P399,0)</f>
        <v>0</v>
      </c>
      <c r="V399" s="54">
        <f>IF(I399&gt;=Overview!$F$18,(1-Overview!$F$9)*'='!R399-Overview!$F$18*'='!P399,0)</f>
        <v>5.3562114759711772</v>
      </c>
      <c r="W399" s="2"/>
      <c r="X399" s="60">
        <f>F399^3*(1+G399*Overview!$F$38)</f>
        <v>2.4851373222651336</v>
      </c>
      <c r="Y399" s="61">
        <f>F399^3*Overview!$F$42*(1+Overview!$F$38*G399)+J399*Overview!$F$39/Overview!$F$40</f>
        <v>0.23082594602890727</v>
      </c>
      <c r="AD399" s="2"/>
    </row>
    <row r="400" spans="1:30">
      <c r="A400" s="34">
        <v>397</v>
      </c>
      <c r="B400">
        <v>0.77</v>
      </c>
      <c r="C400" s="85">
        <v>18.739999999999998</v>
      </c>
      <c r="D400" s="125">
        <f>B400/(B400+Overview!$F$22)</f>
        <v>0.52380952380952384</v>
      </c>
      <c r="E400" s="118">
        <f>EXP(Overview!$F$21/Overview!$F$5-Overview!$F$21/('='!C400+273.15))</f>
        <v>0.94169028070695959</v>
      </c>
      <c r="F400" s="77">
        <f t="shared" si="38"/>
        <v>1.2677167177961504</v>
      </c>
      <c r="G400" s="115">
        <f t="shared" si="39"/>
        <v>0.52380952380952372</v>
      </c>
      <c r="H400" s="112">
        <f>F400/Overview!$F$19</f>
        <v>1.871721124754393</v>
      </c>
      <c r="I400" s="149">
        <f t="shared" si="40"/>
        <v>178.24101031296112</v>
      </c>
      <c r="J400" s="80">
        <f>IF((A400-Overview!$F$43)/365=ROUND((A400-Overview!$F$43)/365,0),J399*0.05,J399+V399)</f>
        <v>170.20863255441847</v>
      </c>
      <c r="K400" s="70">
        <f>IF(I400&lt;Overview!$F$16,1,'='!F400/Overview!$F$26)</f>
        <v>54.879511592906944</v>
      </c>
      <c r="L400" s="71">
        <f>IF(I400&lt;Overview!$F$17,'='!F400/Overview!$F$26,Overview!$F$33)</f>
        <v>9.1428571428571423</v>
      </c>
      <c r="M400" s="72">
        <f t="shared" si="41"/>
        <v>9.1428571428571423</v>
      </c>
      <c r="N400" s="81">
        <f>MIN(1,Overview!$F$44*E400*(F400-Overview!$F$25)^2+0.2)</f>
        <v>1</v>
      </c>
      <c r="O400" s="48">
        <f>M400*E400*Overview!$F$8</f>
        <v>9.746225350951114E-2</v>
      </c>
      <c r="P400" s="48">
        <f>E400*Overview!$F$6</f>
        <v>1.8494797113084687E-3</v>
      </c>
      <c r="Q400" s="122">
        <f>O400*(G400/F400-(1+Overview!$F$35/'='!F400)/(Overview!$F$37*Overview!$F$33))/('='!G400+Overview!$F$36)</f>
        <v>7.474022162303539E-3</v>
      </c>
      <c r="R400" s="128">
        <f>(O400/F400-Q400)*G400*Overview!$F$29*'='!F400^3</f>
        <v>67.055754462993349</v>
      </c>
      <c r="S400" s="57">
        <f t="shared" si="36"/>
        <v>8.5354114495090731E-18</v>
      </c>
      <c r="T400" s="58">
        <f t="shared" si="37"/>
        <v>3.1583142814437097E-3</v>
      </c>
      <c r="U400" s="58">
        <f>IF(I400&lt;Overview!$F$18,(1-Overview!$F$9)*'='!R400-'='!I400*'='!P400,0)</f>
        <v>0</v>
      </c>
      <c r="V400" s="54">
        <f>IF(I400&gt;=Overview!$F$18,(1-Overview!$F$9)*'='!R400-Overview!$F$18*'='!P400,0)</f>
        <v>5.3856074233743074</v>
      </c>
      <c r="W400" s="2"/>
      <c r="X400" s="60">
        <f>F400^3*(1+G400*Overview!$F$38)</f>
        <v>2.5038324786088286</v>
      </c>
      <c r="Y400" s="61">
        <f>F400^3*Overview!$F$42*(1+Overview!$F$38*G400)+J400*Overview!$F$39/Overview!$F$40</f>
        <v>0.23274126183488655</v>
      </c>
      <c r="AD400" s="2"/>
    </row>
    <row r="401" spans="1:30">
      <c r="A401" s="34">
        <v>398</v>
      </c>
      <c r="B401">
        <v>0.77</v>
      </c>
      <c r="C401" s="85">
        <v>18.739999999999998</v>
      </c>
      <c r="D401" s="125">
        <f>B401/(B401+Overview!$F$22)</f>
        <v>0.52380952380952384</v>
      </c>
      <c r="E401" s="118">
        <f>EXP(Overview!$F$21/Overview!$F$5-Overview!$F$21/('='!C401+273.15))</f>
        <v>0.94169028070695959</v>
      </c>
      <c r="F401" s="77">
        <f t="shared" si="38"/>
        <v>1.2708750320775941</v>
      </c>
      <c r="G401" s="115">
        <f t="shared" si="39"/>
        <v>0.52380952380952372</v>
      </c>
      <c r="H401" s="112">
        <f>F401/Overview!$F$19</f>
        <v>1.876384219810415</v>
      </c>
      <c r="I401" s="149">
        <f t="shared" si="40"/>
        <v>178.24101031296112</v>
      </c>
      <c r="J401" s="80">
        <f>IF((A401-Overview!$F$43)/365=ROUND((A401-Overview!$F$43)/365,0),J400*0.05,J400+V400)</f>
        <v>175.59423997779277</v>
      </c>
      <c r="K401" s="70">
        <f>IF(I401&lt;Overview!$F$16,1,'='!F401/Overview!$F$26)</f>
        <v>55.016235154874209</v>
      </c>
      <c r="L401" s="71">
        <f>IF(I401&lt;Overview!$F$17,'='!F401/Overview!$F$26,Overview!$F$33)</f>
        <v>9.1428571428571423</v>
      </c>
      <c r="M401" s="72">
        <f t="shared" si="41"/>
        <v>9.1428571428571423</v>
      </c>
      <c r="N401" s="81">
        <f>MIN(1,Overview!$F$44*E401*(F401-Overview!$F$25)^2+0.2)</f>
        <v>1</v>
      </c>
      <c r="O401" s="48">
        <f>M401*E401*Overview!$F$8</f>
        <v>9.746225350951114E-2</v>
      </c>
      <c r="P401" s="48">
        <f>E401*Overview!$F$6</f>
        <v>1.8494797113084687E-3</v>
      </c>
      <c r="Q401" s="122">
        <f>O401*(G401/F401-(1+Overview!$F$35/'='!F401)/(Overview!$F$37*Overview!$F$33))/('='!G401+Overview!$F$36)</f>
        <v>7.4442379111926407E-3</v>
      </c>
      <c r="R401" s="128">
        <f>(O401/F401-Q401)*G401*Overview!$F$29*'='!F401^3</f>
        <v>67.40119984311572</v>
      </c>
      <c r="S401" s="57">
        <f t="shared" si="36"/>
        <v>8.5141996771486433E-18</v>
      </c>
      <c r="T401" s="58">
        <f t="shared" si="37"/>
        <v>3.1535653647267298E-3</v>
      </c>
      <c r="U401" s="58">
        <f>IF(I401&lt;Overview!$F$18,(1-Overview!$F$9)*'='!R401-'='!I401*'='!P401,0)</f>
        <v>0</v>
      </c>
      <c r="V401" s="54">
        <f>IF(I401&gt;=Overview!$F$18,(1-Overview!$F$9)*'='!R401-Overview!$F$18*'='!P401,0)</f>
        <v>5.4150393697607333</v>
      </c>
      <c r="W401" s="2"/>
      <c r="X401" s="60">
        <f>F401^3*(1+G401*Overview!$F$38)</f>
        <v>2.5225928389633503</v>
      </c>
      <c r="Y401" s="61">
        <f>F401^3*Overview!$F$42*(1+Overview!$F$38*G401)+J401*Overview!$F$39/Overview!$F$40</f>
        <v>0.23466372338937286</v>
      </c>
      <c r="AD401" s="2"/>
    </row>
    <row r="402" spans="1:30">
      <c r="A402" s="34">
        <v>399</v>
      </c>
      <c r="B402">
        <v>0.77</v>
      </c>
      <c r="C402" s="85">
        <v>18.739999999999998</v>
      </c>
      <c r="D402" s="125">
        <f>B402/(B402+Overview!$F$22)</f>
        <v>0.52380952380952384</v>
      </c>
      <c r="E402" s="118">
        <f>EXP(Overview!$F$21/Overview!$F$5-Overview!$F$21/('='!C402+273.15))</f>
        <v>0.94169028070695959</v>
      </c>
      <c r="F402" s="77">
        <f t="shared" si="38"/>
        <v>1.2740285974423209</v>
      </c>
      <c r="G402" s="115">
        <f t="shared" si="39"/>
        <v>0.52380952380952372</v>
      </c>
      <c r="H402" s="112">
        <f>F402/Overview!$F$19</f>
        <v>1.8810403033254406</v>
      </c>
      <c r="I402" s="149">
        <f t="shared" si="40"/>
        <v>178.24101031296112</v>
      </c>
      <c r="J402" s="80">
        <f>IF((A402-Overview!$F$43)/365=ROUND((A402-Overview!$F$43)/365,0),J401*0.05,J401+V401)</f>
        <v>181.0092793475535</v>
      </c>
      <c r="K402" s="70">
        <f>IF(I402&lt;Overview!$F$16,1,'='!F402/Overview!$F$26)</f>
        <v>55.152753136031208</v>
      </c>
      <c r="L402" s="71">
        <f>IF(I402&lt;Overview!$F$17,'='!F402/Overview!$F$26,Overview!$F$33)</f>
        <v>9.1428571428571423</v>
      </c>
      <c r="M402" s="72">
        <f t="shared" si="41"/>
        <v>9.1428571428571423</v>
      </c>
      <c r="N402" s="81">
        <f>MIN(1,Overview!$F$44*E402*(F402-Overview!$F$25)^2+0.2)</f>
        <v>1</v>
      </c>
      <c r="O402" s="48">
        <f>M402*E402*Overview!$F$8</f>
        <v>9.746225350951114E-2</v>
      </c>
      <c r="P402" s="48">
        <f>E402*Overview!$F$6</f>
        <v>1.8494797113084687E-3</v>
      </c>
      <c r="Q402" s="122">
        <f>O402*(G402/F402-(1+Overview!$F$35/'='!F402)/(Overview!$F$37*Overview!$F$33))/('='!G402+Overview!$F$36)</f>
        <v>7.4146457816936101E-3</v>
      </c>
      <c r="R402" s="128">
        <f>(O402/F402-Q402)*G402*Overview!$F$29*'='!F402^3</f>
        <v>67.74706468601353</v>
      </c>
      <c r="S402" s="57">
        <f t="shared" si="36"/>
        <v>8.4931247301151721E-18</v>
      </c>
      <c r="T402" s="58">
        <f t="shared" si="37"/>
        <v>3.1488235885942435E-3</v>
      </c>
      <c r="U402" s="58">
        <f>IF(I402&lt;Overview!$F$18,(1-Overview!$F$9)*'='!R402-'='!I402*'='!P402,0)</f>
        <v>0</v>
      </c>
      <c r="V402" s="54">
        <f>IF(I402&gt;=Overview!$F$18,(1-Overview!$F$9)*'='!R402-Overview!$F$18*'='!P402,0)</f>
        <v>5.4445070543756273</v>
      </c>
      <c r="W402" s="2"/>
      <c r="X402" s="60">
        <f>F402^3*(1+G402*Overview!$F$38)</f>
        <v>2.5414182566576349</v>
      </c>
      <c r="Y402" s="61">
        <f>F402^3*Overview!$F$42*(1+Overview!$F$38*G402)+J402*Overview!$F$39/Overview!$F$40</f>
        <v>0.23659331905628989</v>
      </c>
      <c r="AD402" s="2"/>
    </row>
    <row r="403" spans="1:30">
      <c r="A403" s="34">
        <v>400</v>
      </c>
      <c r="B403">
        <v>0.77</v>
      </c>
      <c r="C403" s="85">
        <v>18.739999999999998</v>
      </c>
      <c r="D403" s="125">
        <f>B403/(B403+Overview!$F$22)</f>
        <v>0.52380952380952384</v>
      </c>
      <c r="E403" s="118">
        <f>EXP(Overview!$F$21/Overview!$F$5-Overview!$F$21/('='!C403+273.15))</f>
        <v>0.94169028070695959</v>
      </c>
      <c r="F403" s="77">
        <f t="shared" si="38"/>
        <v>1.277177421030915</v>
      </c>
      <c r="G403" s="115">
        <f t="shared" si="39"/>
        <v>0.52380952380952372</v>
      </c>
      <c r="H403" s="112">
        <f>F403/Overview!$F$19</f>
        <v>1.8856893858421895</v>
      </c>
      <c r="I403" s="149">
        <f t="shared" si="40"/>
        <v>178.24101031296112</v>
      </c>
      <c r="J403" s="80">
        <f>IF((A403-Overview!$F$43)/365=ROUND((A403-Overview!$F$43)/365,0),J402*0.05,J402+V402)</f>
        <v>186.45378640192914</v>
      </c>
      <c r="K403" s="70">
        <f>IF(I403&lt;Overview!$F$16,1,'='!F403/Overview!$F$26)</f>
        <v>55.289065845494157</v>
      </c>
      <c r="L403" s="71">
        <f>IF(I403&lt;Overview!$F$17,'='!F403/Overview!$F$26,Overview!$F$33)</f>
        <v>9.1428571428571423</v>
      </c>
      <c r="M403" s="72">
        <f t="shared" si="41"/>
        <v>9.1428571428571423</v>
      </c>
      <c r="N403" s="81">
        <f>MIN(1,Overview!$F$44*E403*(F403-Overview!$F$25)^2+0.2)</f>
        <v>1</v>
      </c>
      <c r="O403" s="48">
        <f>M403*E403*Overview!$F$8</f>
        <v>9.746225350951114E-2</v>
      </c>
      <c r="P403" s="48">
        <f>E403*Overview!$F$6</f>
        <v>1.8494797113084687E-3</v>
      </c>
      <c r="Q403" s="122">
        <f>O403*(G403/F403-(1+Overview!$F$35/'='!F403)/(Overview!$F$37*Overview!$F$33))/('='!G403+Overview!$F$36)</f>
        <v>7.3852439540584239E-3</v>
      </c>
      <c r="R403" s="128">
        <f>(O403/F403-Q403)*G403*Overview!$F$29*'='!F403^3</f>
        <v>68.093345941256501</v>
      </c>
      <c r="S403" s="57">
        <f t="shared" si="36"/>
        <v>8.4721853124190214E-18</v>
      </c>
      <c r="T403" s="58">
        <f t="shared" si="37"/>
        <v>3.1440889423094988E-3</v>
      </c>
      <c r="U403" s="58">
        <f>IF(I403&lt;Overview!$F$18,(1-Overview!$F$9)*'='!R403-'='!I403*'='!P403,0)</f>
        <v>0</v>
      </c>
      <c r="V403" s="54">
        <f>IF(I403&gt;=Overview!$F$18,(1-Overview!$F$9)*'='!R403-Overview!$F$18*'='!P403,0)</f>
        <v>5.474010217322328</v>
      </c>
      <c r="W403" s="2"/>
      <c r="X403" s="60">
        <f>F403^3*(1+G403*Overview!$F$38)</f>
        <v>2.5603085843433262</v>
      </c>
      <c r="Y403" s="61">
        <f>F403^3*Overview!$F$42*(1+Overview!$F$38*G403)+J403*Overview!$F$39/Overview!$F$40</f>
        <v>0.23853003712727408</v>
      </c>
      <c r="AD403" s="2"/>
    </row>
    <row r="404" spans="1:30">
      <c r="A404" s="34">
        <v>401</v>
      </c>
      <c r="B404">
        <v>0.77</v>
      </c>
      <c r="C404" s="85">
        <v>18.739999999999998</v>
      </c>
      <c r="D404" s="125">
        <f>B404/(B404+Overview!$F$22)</f>
        <v>0.52380952380952384</v>
      </c>
      <c r="E404" s="118">
        <f>EXP(Overview!$F$21/Overview!$F$5-Overview!$F$21/('='!C404+273.15))</f>
        <v>0.94169028070695959</v>
      </c>
      <c r="F404" s="77">
        <f t="shared" si="38"/>
        <v>1.2803215099732246</v>
      </c>
      <c r="G404" s="115">
        <f t="shared" si="39"/>
        <v>0.52380952380952372</v>
      </c>
      <c r="H404" s="112">
        <f>F404/Overview!$F$19</f>
        <v>1.8903314778875306</v>
      </c>
      <c r="I404" s="149">
        <f t="shared" si="40"/>
        <v>178.24101031296112</v>
      </c>
      <c r="J404" s="80">
        <f>IF((A404-Overview!$F$43)/365=ROUND((A404-Overview!$F$43)/365,0),J403*0.05,J403+V403)</f>
        <v>191.92779661925147</v>
      </c>
      <c r="K404" s="70">
        <f>IF(I404&lt;Overview!$F$16,1,'='!F404/Overview!$F$26)</f>
        <v>55.425173591914486</v>
      </c>
      <c r="L404" s="71">
        <f>IF(I404&lt;Overview!$F$17,'='!F404/Overview!$F$26,Overview!$F$33)</f>
        <v>9.1428571428571423</v>
      </c>
      <c r="M404" s="72">
        <f t="shared" si="41"/>
        <v>9.1428571428571423</v>
      </c>
      <c r="N404" s="81">
        <f>MIN(1,Overview!$F$44*E404*(F404-Overview!$F$25)^2+0.2)</f>
        <v>1</v>
      </c>
      <c r="O404" s="48">
        <f>M404*E404*Overview!$F$8</f>
        <v>9.746225350951114E-2</v>
      </c>
      <c r="P404" s="48">
        <f>E404*Overview!$F$6</f>
        <v>1.8494797113084687E-3</v>
      </c>
      <c r="Q404" s="122">
        <f>O404*(G404/F404-(1+Overview!$F$35/'='!F404)/(Overview!$F$37*Overview!$F$33))/('='!G404+Overview!$F$36)</f>
        <v>7.3560306314408601E-3</v>
      </c>
      <c r="R404" s="128">
        <f>(O404/F404-Q404)*G404*Overview!$F$29*'='!F404^3</f>
        <v>68.440040568463473</v>
      </c>
      <c r="S404" s="57">
        <f t="shared" si="36"/>
        <v>8.4513801443807758E-18</v>
      </c>
      <c r="T404" s="58">
        <f t="shared" si="37"/>
        <v>3.1393614151518849E-3</v>
      </c>
      <c r="U404" s="58">
        <f>IF(I404&lt;Overview!$F$18,(1-Overview!$F$9)*'='!R404-'='!I404*'='!P404,0)</f>
        <v>0</v>
      </c>
      <c r="V404" s="54">
        <f>IF(I404&gt;=Overview!$F$18,(1-Overview!$F$9)*'='!R404-Overview!$F$18*'='!P404,0)</f>
        <v>5.5035485995603626</v>
      </c>
      <c r="W404" s="2"/>
      <c r="X404" s="60">
        <f>F404^3*(1+G404*Overview!$F$38)</f>
        <v>2.5792636740031964</v>
      </c>
      <c r="Y404" s="61">
        <f>F404^3*Overview!$F$42*(1+Overview!$F$38*G404)+J404*Overview!$F$39/Overview!$F$40</f>
        <v>0.24047386582246968</v>
      </c>
      <c r="AD404" s="2"/>
    </row>
    <row r="405" spans="1:30">
      <c r="A405" s="34">
        <v>402</v>
      </c>
      <c r="B405">
        <v>0.77</v>
      </c>
      <c r="C405" s="85">
        <v>18.739999999999998</v>
      </c>
      <c r="D405" s="125">
        <f>B405/(B405+Overview!$F$22)</f>
        <v>0.52380952380952384</v>
      </c>
      <c r="E405" s="118">
        <f>EXP(Overview!$F$21/Overview!$F$5-Overview!$F$21/('='!C405+273.15))</f>
        <v>0.94169028070695959</v>
      </c>
      <c r="F405" s="77">
        <f t="shared" si="38"/>
        <v>1.2834608713883764</v>
      </c>
      <c r="G405" s="115">
        <f t="shared" si="39"/>
        <v>0.52380952380952372</v>
      </c>
      <c r="H405" s="112">
        <f>F405/Overview!$F$19</f>
        <v>1.8949665899725032</v>
      </c>
      <c r="I405" s="149">
        <f t="shared" si="40"/>
        <v>178.24101031296112</v>
      </c>
      <c r="J405" s="80">
        <f>IF((A405-Overview!$F$43)/365=ROUND((A405-Overview!$F$43)/365,0),J404*0.05,J404+V404)</f>
        <v>197.43134521881183</v>
      </c>
      <c r="K405" s="70">
        <f>IF(I405&lt;Overview!$F$16,1,'='!F405/Overview!$F$26)</f>
        <v>55.561076683479499</v>
      </c>
      <c r="L405" s="71">
        <f>IF(I405&lt;Overview!$F$17,'='!F405/Overview!$F$26,Overview!$F$33)</f>
        <v>9.1428571428571423</v>
      </c>
      <c r="M405" s="72">
        <f t="shared" si="41"/>
        <v>9.1428571428571423</v>
      </c>
      <c r="N405" s="81">
        <f>MIN(1,Overview!$F$44*E405*(F405-Overview!$F$25)^2+0.2)</f>
        <v>1</v>
      </c>
      <c r="O405" s="48">
        <f>M405*E405*Overview!$F$8</f>
        <v>9.746225350951114E-2</v>
      </c>
      <c r="P405" s="48">
        <f>E405*Overview!$F$6</f>
        <v>1.8494797113084687E-3</v>
      </c>
      <c r="Q405" s="122">
        <f>O405*(G405/F405-(1+Overview!$F$35/'='!F405)/(Overview!$F$37*Overview!$F$33))/('='!G405+Overview!$F$36)</f>
        <v>7.3270040395373333E-3</v>
      </c>
      <c r="R405" s="128">
        <f>(O405/F405-Q405)*G405*Overview!$F$29*'='!F405^3</f>
        <v>68.787145537278789</v>
      </c>
      <c r="S405" s="57">
        <f t="shared" si="36"/>
        <v>8.4307079623754549E-18</v>
      </c>
      <c r="T405" s="58">
        <f t="shared" si="37"/>
        <v>3.1346409964169131E-3</v>
      </c>
      <c r="U405" s="58">
        <f>IF(I405&lt;Overview!$F$18,(1-Overview!$F$9)*'='!R405-'='!I405*'='!P405,0)</f>
        <v>0</v>
      </c>
      <c r="V405" s="54">
        <f>IF(I405&gt;=Overview!$F$18,(1-Overview!$F$9)*'='!R405-Overview!$F$18*'='!P405,0)</f>
        <v>5.5331219429034268</v>
      </c>
      <c r="W405" s="2"/>
      <c r="X405" s="60">
        <f>F405^3*(1+G405*Overview!$F$38)</f>
        <v>2.5982833769595048</v>
      </c>
      <c r="Y405" s="61">
        <f>F405^3*Overview!$F$42*(1+Overview!$F$38*G405)+J405*Overview!$F$39/Overview!$F$40</f>
        <v>0.2424247932913183</v>
      </c>
      <c r="AD405" s="2"/>
    </row>
    <row r="406" spans="1:30">
      <c r="A406" s="34">
        <v>403</v>
      </c>
      <c r="B406">
        <v>0.77</v>
      </c>
      <c r="C406" s="85">
        <v>18.739999999999998</v>
      </c>
      <c r="D406" s="125">
        <f>B406/(B406+Overview!$F$22)</f>
        <v>0.52380952380952384</v>
      </c>
      <c r="E406" s="118">
        <f>EXP(Overview!$F$21/Overview!$F$5-Overview!$F$21/('='!C406+273.15))</f>
        <v>0.94169028070695959</v>
      </c>
      <c r="F406" s="77">
        <f t="shared" si="38"/>
        <v>1.2865955123847932</v>
      </c>
      <c r="G406" s="115">
        <f t="shared" si="39"/>
        <v>0.52380952380952372</v>
      </c>
      <c r="H406" s="112">
        <f>F406/Overview!$F$19</f>
        <v>1.8995947325923419</v>
      </c>
      <c r="I406" s="149">
        <f t="shared" si="40"/>
        <v>178.24101031296112</v>
      </c>
      <c r="J406" s="80">
        <f>IF((A406-Overview!$F$43)/365=ROUND((A406-Overview!$F$43)/365,0),J405*0.05,J405+V405)</f>
        <v>202.96446716171525</v>
      </c>
      <c r="K406" s="70">
        <f>IF(I406&lt;Overview!$F$16,1,'='!F406/Overview!$F$26)</f>
        <v>55.696775427913124</v>
      </c>
      <c r="L406" s="71">
        <f>IF(I406&lt;Overview!$F$17,'='!F406/Overview!$F$26,Overview!$F$33)</f>
        <v>9.1428571428571423</v>
      </c>
      <c r="M406" s="72">
        <f t="shared" si="41"/>
        <v>9.1428571428571423</v>
      </c>
      <c r="N406" s="81">
        <f>MIN(1,Overview!$F$44*E406*(F406-Overview!$F$25)^2+0.2)</f>
        <v>1</v>
      </c>
      <c r="O406" s="48">
        <f>M406*E406*Overview!$F$8</f>
        <v>9.746225350951114E-2</v>
      </c>
      <c r="P406" s="48">
        <f>E406*Overview!$F$6</f>
        <v>1.8494797113084687E-3</v>
      </c>
      <c r="Q406" s="122">
        <f>O406*(G406/F406-(1+Overview!$F$35/'='!F406)/(Overview!$F$37*Overview!$F$33))/('='!G406+Overview!$F$36)</f>
        <v>7.2981624262344596E-3</v>
      </c>
      <c r="R406" s="128">
        <f>(O406/F406-Q406)*G406*Overview!$F$29*'='!F406^3</f>
        <v>69.134657827349159</v>
      </c>
      <c r="S406" s="57">
        <f t="shared" si="36"/>
        <v>8.4101675185815106E-18</v>
      </c>
      <c r="T406" s="58">
        <f t="shared" si="37"/>
        <v>3.1299276754161898E-3</v>
      </c>
      <c r="U406" s="58">
        <f>IF(I406&lt;Overview!$F$18,(1-Overview!$F$9)*'='!R406-'='!I406*'='!P406,0)</f>
        <v>0</v>
      </c>
      <c r="V406" s="54">
        <f>IF(I406&gt;=Overview!$F$18,(1-Overview!$F$9)*'='!R406-Overview!$F$18*'='!P406,0)</f>
        <v>5.5627299900174227</v>
      </c>
      <c r="W406" s="2"/>
      <c r="X406" s="60">
        <f>F406^3*(1+G406*Overview!$F$38)</f>
        <v>2.6173675438823074</v>
      </c>
      <c r="Y406" s="61">
        <f>F406^3*Overview!$F$42*(1+Overview!$F$38*G406)+J406*Overview!$F$39/Overview!$F$40</f>
        <v>0.24438280761334402</v>
      </c>
      <c r="AD406" s="2"/>
    </row>
    <row r="407" spans="1:30">
      <c r="A407" s="34">
        <v>404</v>
      </c>
      <c r="B407">
        <v>0.77</v>
      </c>
      <c r="C407" s="85">
        <v>18.739999999999998</v>
      </c>
      <c r="D407" s="125">
        <f>B407/(B407+Overview!$F$22)</f>
        <v>0.52380952380952384</v>
      </c>
      <c r="E407" s="118">
        <f>EXP(Overview!$F$21/Overview!$F$5-Overview!$F$21/('='!C407+273.15))</f>
        <v>0.94169028070695959</v>
      </c>
      <c r="F407" s="77">
        <f t="shared" si="38"/>
        <v>1.2897254400602094</v>
      </c>
      <c r="G407" s="115">
        <f t="shared" si="39"/>
        <v>0.52380952380952372</v>
      </c>
      <c r="H407" s="112">
        <f>F407/Overview!$F$19</f>
        <v>1.9042159162265013</v>
      </c>
      <c r="I407" s="149">
        <f t="shared" si="40"/>
        <v>178.24101031296112</v>
      </c>
      <c r="J407" s="80">
        <f>IF((A407-Overview!$F$43)/365=ROUND((A407-Overview!$F$43)/365,0),J406*0.05,J406+V406)</f>
        <v>208.52719715173268</v>
      </c>
      <c r="K407" s="70">
        <f>IF(I407&lt;Overview!$F$16,1,'='!F407/Overview!$F$26)</f>
        <v>55.832270132476602</v>
      </c>
      <c r="L407" s="71">
        <f>IF(I407&lt;Overview!$F$17,'='!F407/Overview!$F$26,Overview!$F$33)</f>
        <v>9.1428571428571423</v>
      </c>
      <c r="M407" s="72">
        <f t="shared" si="41"/>
        <v>9.1428571428571423</v>
      </c>
      <c r="N407" s="81">
        <f>MIN(1,Overview!$F$44*E407*(F407-Overview!$F$25)^2+0.2)</f>
        <v>1</v>
      </c>
      <c r="O407" s="48">
        <f>M407*E407*Overview!$F$8</f>
        <v>9.746225350951114E-2</v>
      </c>
      <c r="P407" s="48">
        <f>E407*Overview!$F$6</f>
        <v>1.8494797113084687E-3</v>
      </c>
      <c r="Q407" s="122">
        <f>O407*(G407/F407-(1+Overview!$F$35/'='!F407)/(Overview!$F$37*Overview!$F$33))/('='!G407+Overview!$F$36)</f>
        <v>7.2695040612632111E-3</v>
      </c>
      <c r="R407" s="128">
        <f>(O407/F407-Q407)*G407*Overview!$F$29*'='!F407^3</f>
        <v>69.482574428300211</v>
      </c>
      <c r="S407" s="57">
        <f t="shared" si="36"/>
        <v>8.3897575807345332E-18</v>
      </c>
      <c r="T407" s="58">
        <f t="shared" si="37"/>
        <v>3.1252214414773916E-3</v>
      </c>
      <c r="U407" s="58">
        <f>IF(I407&lt;Overview!$F$18,(1-Overview!$F$9)*'='!R407-'='!I407*'='!P407,0)</f>
        <v>0</v>
      </c>
      <c r="V407" s="54">
        <f>IF(I407&gt;=Overview!$F$18,(1-Overview!$F$9)*'='!R407-Overview!$F$18*'='!P407,0)</f>
        <v>5.5923724844184521</v>
      </c>
      <c r="W407" s="2"/>
      <c r="X407" s="60">
        <f>F407^3*(1+G407*Overview!$F$38)</f>
        <v>2.6365160247977077</v>
      </c>
      <c r="Y407" s="61">
        <f>F407^3*Overview!$F$42*(1+Overview!$F$38*G407)+J407*Overview!$F$39/Overview!$F$40</f>
        <v>0.2463478967989326</v>
      </c>
      <c r="AD407" s="2"/>
    </row>
    <row r="408" spans="1:30">
      <c r="A408" s="34">
        <v>405</v>
      </c>
      <c r="B408">
        <v>0.77</v>
      </c>
      <c r="C408" s="85">
        <v>18.739999999999998</v>
      </c>
      <c r="D408" s="125">
        <f>B408/(B408+Overview!$F$22)</f>
        <v>0.52380952380952384</v>
      </c>
      <c r="E408" s="118">
        <f>EXP(Overview!$F$21/Overview!$F$5-Overview!$F$21/('='!C408+273.15))</f>
        <v>0.94169028070695959</v>
      </c>
      <c r="F408" s="77">
        <f t="shared" si="38"/>
        <v>1.2928506615016868</v>
      </c>
      <c r="G408" s="115">
        <f t="shared" si="39"/>
        <v>0.52380952380952372</v>
      </c>
      <c r="H408" s="112">
        <f>F408/Overview!$F$19</f>
        <v>1.9088301513386783</v>
      </c>
      <c r="I408" s="149">
        <f t="shared" si="40"/>
        <v>178.24101031296112</v>
      </c>
      <c r="J408" s="80">
        <f>IF((A408-Overview!$F$43)/365=ROUND((A408-Overview!$F$43)/365,0),J407*0.05,J407+V407)</f>
        <v>214.11956963615114</v>
      </c>
      <c r="K408" s="70">
        <f>IF(I408&lt;Overview!$F$16,1,'='!F408/Overview!$F$26)</f>
        <v>55.967561103969132</v>
      </c>
      <c r="L408" s="71">
        <f>IF(I408&lt;Overview!$F$17,'='!F408/Overview!$F$26,Overview!$F$33)</f>
        <v>9.1428571428571423</v>
      </c>
      <c r="M408" s="72">
        <f t="shared" si="41"/>
        <v>9.1428571428571423</v>
      </c>
      <c r="N408" s="81">
        <f>MIN(1,Overview!$F$44*E408*(F408-Overview!$F$25)^2+0.2)</f>
        <v>1</v>
      </c>
      <c r="O408" s="48">
        <f>M408*E408*Overview!$F$8</f>
        <v>9.746225350951114E-2</v>
      </c>
      <c r="P408" s="48">
        <f>E408*Overview!$F$6</f>
        <v>1.8494797113084687E-3</v>
      </c>
      <c r="Q408" s="122">
        <f>O408*(G408/F408-(1+Overview!$F$35/'='!F408)/(Overview!$F$37*Overview!$F$33))/('='!G408+Overview!$F$36)</f>
        <v>7.2410272358595347E-3</v>
      </c>
      <c r="R408" s="128">
        <f>(O408/F408-Q408)*G408*Overview!$F$29*'='!F408^3</f>
        <v>69.83089233971323</v>
      </c>
      <c r="S408" s="57">
        <f t="shared" si="36"/>
        <v>8.369476931885536E-18</v>
      </c>
      <c r="T408" s="58">
        <f t="shared" si="37"/>
        <v>3.1205222839442437E-3</v>
      </c>
      <c r="U408" s="58">
        <f>IF(I408&lt;Overview!$F$18,(1-Overview!$F$9)*'='!R408-'='!I408*'='!P408,0)</f>
        <v>0</v>
      </c>
      <c r="V408" s="54">
        <f>IF(I408&gt;=Overview!$F$18,(1-Overview!$F$9)*'='!R408-Overview!$F$18*'='!P408,0)</f>
        <v>5.6220491704708415</v>
      </c>
      <c r="W408" s="2"/>
      <c r="X408" s="60">
        <f>F408^3*(1+G408*Overview!$F$38)</f>
        <v>2.6557286690960491</v>
      </c>
      <c r="Y408" s="61">
        <f>F408^3*Overview!$F$42*(1+Overview!$F$38*G408)+J408*Overview!$F$39/Overview!$F$40</f>
        <v>0.24832004879010625</v>
      </c>
      <c r="AD408" s="2"/>
    </row>
    <row r="409" spans="1:30">
      <c r="A409" s="34">
        <v>406</v>
      </c>
      <c r="B409">
        <v>0.77</v>
      </c>
      <c r="C409" s="85">
        <v>18.739999999999998</v>
      </c>
      <c r="D409" s="125">
        <f>B409/(B409+Overview!$F$22)</f>
        <v>0.52380952380952384</v>
      </c>
      <c r="E409" s="118">
        <f>EXP(Overview!$F$21/Overview!$F$5-Overview!$F$21/('='!C409+273.15))</f>
        <v>0.94169028070695959</v>
      </c>
      <c r="F409" s="77">
        <f t="shared" si="38"/>
        <v>1.2959711837856311</v>
      </c>
      <c r="G409" s="115">
        <f t="shared" si="39"/>
        <v>0.52380952380952372</v>
      </c>
      <c r="H409" s="112">
        <f>F409/Overview!$F$19</f>
        <v>1.9134374483768362</v>
      </c>
      <c r="I409" s="149">
        <f t="shared" si="40"/>
        <v>178.24101031296112</v>
      </c>
      <c r="J409" s="80">
        <f>IF((A409-Overview!$F$43)/365=ROUND((A409-Overview!$F$43)/365,0),J408*0.05,J408+V408)</f>
        <v>219.74161880662197</v>
      </c>
      <c r="K409" s="70">
        <f>IF(I409&lt;Overview!$F$16,1,'='!F409/Overview!$F$26)</f>
        <v>56.102648648728625</v>
      </c>
      <c r="L409" s="71">
        <f>IF(I409&lt;Overview!$F$17,'='!F409/Overview!$F$26,Overview!$F$33)</f>
        <v>9.1428571428571423</v>
      </c>
      <c r="M409" s="72">
        <f t="shared" si="41"/>
        <v>9.1428571428571423</v>
      </c>
      <c r="N409" s="81">
        <f>MIN(1,Overview!$F$44*E409*(F409-Overview!$F$25)^2+0.2)</f>
        <v>1</v>
      </c>
      <c r="O409" s="48">
        <f>M409*E409*Overview!$F$8</f>
        <v>9.746225350951114E-2</v>
      </c>
      <c r="P409" s="48">
        <f>E409*Overview!$F$6</f>
        <v>1.8494797113084687E-3</v>
      </c>
      <c r="Q409" s="122">
        <f>O409*(G409/F409-(1+Overview!$F$35/'='!F409)/(Overview!$F$37*Overview!$F$33))/('='!G409+Overview!$F$36)</f>
        <v>7.2127302624312535E-3</v>
      </c>
      <c r="R409" s="128">
        <f>(O409/F409-Q409)*G409*Overview!$F$29*'='!F409^3</f>
        <v>70.179608571101795</v>
      </c>
      <c r="S409" s="57">
        <f t="shared" si="36"/>
        <v>8.3493243701637413E-18</v>
      </c>
      <c r="T409" s="58">
        <f t="shared" si="37"/>
        <v>3.1158301921764922E-3</v>
      </c>
      <c r="U409" s="58">
        <f>IF(I409&lt;Overview!$F$18,(1-Overview!$F$9)*'='!R409-'='!I409*'='!P409,0)</f>
        <v>0</v>
      </c>
      <c r="V409" s="54">
        <f>IF(I409&gt;=Overview!$F$18,(1-Overview!$F$9)*'='!R409-Overview!$F$18*'='!P409,0)</f>
        <v>5.6517597933851471</v>
      </c>
      <c r="W409" s="2"/>
      <c r="X409" s="60">
        <f>F409^3*(1+G409*Overview!$F$38)</f>
        <v>2.6750053255400603</v>
      </c>
      <c r="Y409" s="61">
        <f>F409^3*Overview!$F$42*(1+Overview!$F$38*G409)+J409*Overview!$F$39/Overview!$F$40</f>
        <v>0.25029925146129317</v>
      </c>
      <c r="AD409" s="2"/>
    </row>
    <row r="410" spans="1:30">
      <c r="A410" s="34">
        <v>407</v>
      </c>
      <c r="B410">
        <v>0.77</v>
      </c>
      <c r="C410" s="85">
        <v>18.739999999999998</v>
      </c>
      <c r="D410" s="125">
        <f>B410/(B410+Overview!$F$22)</f>
        <v>0.52380952380952384</v>
      </c>
      <c r="E410" s="118">
        <f>EXP(Overview!$F$21/Overview!$F$5-Overview!$F$21/('='!C410+273.15))</f>
        <v>0.94169028070695959</v>
      </c>
      <c r="F410" s="77">
        <f t="shared" si="38"/>
        <v>1.2990870139778077</v>
      </c>
      <c r="G410" s="115">
        <f t="shared" si="39"/>
        <v>0.52380952380952372</v>
      </c>
      <c r="H410" s="112">
        <f>F410/Overview!$F$19</f>
        <v>1.9180378177732285</v>
      </c>
      <c r="I410" s="149">
        <f t="shared" si="40"/>
        <v>178.24101031296112</v>
      </c>
      <c r="J410" s="80">
        <f>IF((A410-Overview!$F$43)/365=ROUND((A410-Overview!$F$43)/365,0),J409*0.05,J409+V409)</f>
        <v>225.39337860000711</v>
      </c>
      <c r="K410" s="70">
        <f>IF(I410&lt;Overview!$F$16,1,'='!F410/Overview!$F$26)</f>
        <v>56.237533072632367</v>
      </c>
      <c r="L410" s="71">
        <f>IF(I410&lt;Overview!$F$17,'='!F410/Overview!$F$26,Overview!$F$33)</f>
        <v>9.1428571428571423</v>
      </c>
      <c r="M410" s="72">
        <f t="shared" si="41"/>
        <v>9.1428571428571423</v>
      </c>
      <c r="N410" s="81">
        <f>MIN(1,Overview!$F$44*E410*(F410-Overview!$F$25)^2+0.2)</f>
        <v>1</v>
      </c>
      <c r="O410" s="48">
        <f>M410*E410*Overview!$F$8</f>
        <v>9.746225350951114E-2</v>
      </c>
      <c r="P410" s="48">
        <f>E410*Overview!$F$6</f>
        <v>1.8494797113084687E-3</v>
      </c>
      <c r="Q410" s="122">
        <f>O410*(G410/F410-(1+Overview!$F$35/'='!F410)/(Overview!$F$37*Overview!$F$33))/('='!G410+Overview!$F$36)</f>
        <v>7.184611474231167E-3</v>
      </c>
      <c r="R410" s="128">
        <f>(O410/F410-Q410)*G410*Overview!$F$29*'='!F410^3</f>
        <v>70.528720141888712</v>
      </c>
      <c r="S410" s="57">
        <f t="shared" si="36"/>
        <v>8.3292987085437612E-18</v>
      </c>
      <c r="T410" s="58">
        <f t="shared" si="37"/>
        <v>3.1111451555498868E-3</v>
      </c>
      <c r="U410" s="58">
        <f>IF(I410&lt;Overview!$F$18,(1-Overview!$F$9)*'='!R410-'='!I410*'='!P410,0)</f>
        <v>0</v>
      </c>
      <c r="V410" s="54">
        <f>IF(I410&gt;=Overview!$F$18,(1-Overview!$F$9)*'='!R410-Overview!$F$18*'='!P410,0)</f>
        <v>5.6815040992161929</v>
      </c>
      <c r="W410" s="2"/>
      <c r="X410" s="60">
        <f>F410^3*(1+G410*Overview!$F$38)</f>
        <v>2.6943458422729409</v>
      </c>
      <c r="Y410" s="61">
        <f>F410^3*Overview!$F$42*(1+Overview!$F$38*G410)+J410*Overview!$F$39/Overview!$F$40</f>
        <v>0.25228549262009226</v>
      </c>
      <c r="AD410" s="2"/>
    </row>
    <row r="411" spans="1:30">
      <c r="A411" s="34">
        <v>408</v>
      </c>
      <c r="B411">
        <v>0.77</v>
      </c>
      <c r="C411" s="85">
        <v>18.739999999999998</v>
      </c>
      <c r="D411" s="125">
        <f>B411/(B411+Overview!$F$22)</f>
        <v>0.52380952380952384</v>
      </c>
      <c r="E411" s="118">
        <f>EXP(Overview!$F$21/Overview!$F$5-Overview!$F$21/('='!C411+273.15))</f>
        <v>0.94169028070695959</v>
      </c>
      <c r="F411" s="77">
        <f t="shared" si="38"/>
        <v>1.3021981591333576</v>
      </c>
      <c r="G411" s="115">
        <f t="shared" si="39"/>
        <v>0.52380952380952372</v>
      </c>
      <c r="H411" s="112">
        <f>F411/Overview!$F$19</f>
        <v>1.9226312699444228</v>
      </c>
      <c r="I411" s="149">
        <f t="shared" si="40"/>
        <v>178.24101031296112</v>
      </c>
      <c r="J411" s="80">
        <f>IF((A411-Overview!$F$43)/365=ROUND((A411-Overview!$F$43)/365,0),J410*0.05,J410+V410)</f>
        <v>231.07488269922331</v>
      </c>
      <c r="K411" s="70">
        <f>IF(I411&lt;Overview!$F$16,1,'='!F411/Overview!$F$26)</f>
        <v>56.372214681097731</v>
      </c>
      <c r="L411" s="71">
        <f>IF(I411&lt;Overview!$F$17,'='!F411/Overview!$F$26,Overview!$F$33)</f>
        <v>9.1428571428571423</v>
      </c>
      <c r="M411" s="72">
        <f t="shared" si="41"/>
        <v>9.1428571428571423</v>
      </c>
      <c r="N411" s="81">
        <f>MIN(1,Overview!$F$44*E411*(F411-Overview!$F$25)^2+0.2)</f>
        <v>1</v>
      </c>
      <c r="O411" s="48">
        <f>M411*E411*Overview!$F$8</f>
        <v>9.746225350951114E-2</v>
      </c>
      <c r="P411" s="48">
        <f>E411*Overview!$F$6</f>
        <v>1.8494797113084687E-3</v>
      </c>
      <c r="Q411" s="122">
        <f>O411*(G411/F411-(1+Overview!$F$35/'='!F411)/(Overview!$F$37*Overview!$F$33))/('='!G411+Overview!$F$36)</f>
        <v>7.156669225036159E-3</v>
      </c>
      <c r="R411" s="128">
        <f>(O411/F411-Q411)*G411*Overview!$F$29*'='!F411^3</f>
        <v>70.878224081382484</v>
      </c>
      <c r="S411" s="57">
        <f t="shared" si="36"/>
        <v>8.3093987746170687E-18</v>
      </c>
      <c r="T411" s="58">
        <f t="shared" si="37"/>
        <v>3.1064671634561461E-3</v>
      </c>
      <c r="U411" s="58">
        <f>IF(I411&lt;Overview!$F$18,(1-Overview!$F$9)*'='!R411-'='!I411*'='!P411,0)</f>
        <v>0</v>
      </c>
      <c r="V411" s="54">
        <f>IF(I411&gt;=Overview!$F$18,(1-Overview!$F$9)*'='!R411-Overview!$F$18*'='!P411,0)</f>
        <v>5.7112818348610617</v>
      </c>
      <c r="W411" s="2"/>
      <c r="X411" s="60">
        <f>F411^3*(1+G411*Overview!$F$38)</f>
        <v>2.7137500668263925</v>
      </c>
      <c r="Y411" s="61">
        <f>F411^3*Overview!$F$42*(1+Overview!$F$38*G411)+J411*Overview!$F$39/Overview!$F$40</f>
        <v>0.25427876000803251</v>
      </c>
      <c r="AD411" s="2"/>
    </row>
    <row r="412" spans="1:30">
      <c r="A412" s="34">
        <v>409</v>
      </c>
      <c r="B412">
        <v>0.77</v>
      </c>
      <c r="C412" s="85">
        <v>18.739999999999998</v>
      </c>
      <c r="D412" s="125">
        <f>B412/(B412+Overview!$F$22)</f>
        <v>0.52380952380952384</v>
      </c>
      <c r="E412" s="118">
        <f>EXP(Overview!$F$21/Overview!$F$5-Overview!$F$21/('='!C412+273.15))</f>
        <v>0.94169028070695959</v>
      </c>
      <c r="F412" s="77">
        <f t="shared" si="38"/>
        <v>1.3053046262968138</v>
      </c>
      <c r="G412" s="115">
        <f t="shared" si="39"/>
        <v>0.52380952380952372</v>
      </c>
      <c r="H412" s="112">
        <f>F412/Overview!$F$19</f>
        <v>1.927217815291324</v>
      </c>
      <c r="I412" s="149">
        <f t="shared" si="40"/>
        <v>178.24101031296112</v>
      </c>
      <c r="J412" s="80">
        <f>IF((A412-Overview!$F$43)/365=ROUND((A412-Overview!$F$43)/365,0),J411*0.05,J411+V411)</f>
        <v>236.78616453408438</v>
      </c>
      <c r="K412" s="70">
        <f>IF(I412&lt;Overview!$F$16,1,'='!F412/Overview!$F$26)</f>
        <v>56.506693779082852</v>
      </c>
      <c r="L412" s="71">
        <f>IF(I412&lt;Overview!$F$17,'='!F412/Overview!$F$26,Overview!$F$33)</f>
        <v>9.1428571428571423</v>
      </c>
      <c r="M412" s="72">
        <f t="shared" si="41"/>
        <v>9.1428571428571423</v>
      </c>
      <c r="N412" s="81">
        <f>MIN(1,Overview!$F$44*E412*(F412-Overview!$F$25)^2+0.2)</f>
        <v>1</v>
      </c>
      <c r="O412" s="48">
        <f>M412*E412*Overview!$F$8</f>
        <v>9.746225350951114E-2</v>
      </c>
      <c r="P412" s="48">
        <f>E412*Overview!$F$6</f>
        <v>1.8494797113084687E-3</v>
      </c>
      <c r="Q412" s="122">
        <f>O412*(G412/F412-(1+Overview!$F$35/'='!F412)/(Overview!$F$37*Overview!$F$33))/('='!G412+Overview!$F$36)</f>
        <v>7.12890188883225E-3</v>
      </c>
      <c r="R412" s="128">
        <f>(O412/F412-Q412)*G412*Overview!$F$29*'='!F412^3</f>
        <v>71.228117428754416</v>
      </c>
      <c r="S412" s="57">
        <f t="shared" si="36"/>
        <v>8.289623410367696E-18</v>
      </c>
      <c r="T412" s="58">
        <f t="shared" si="37"/>
        <v>3.1017962053029435E-3</v>
      </c>
      <c r="U412" s="58">
        <f>IF(I412&lt;Overview!$F$18,(1-Overview!$F$9)*'='!R412-'='!I412*'='!P412,0)</f>
        <v>0</v>
      </c>
      <c r="V412" s="54">
        <f>IF(I412&gt;=Overview!$F$18,(1-Overview!$F$9)*'='!R412-Overview!$F$18*'='!P412,0)</f>
        <v>5.7410927480571505</v>
      </c>
      <c r="W412" s="2"/>
      <c r="X412" s="60">
        <f>F412^3*(1+G412*Overview!$F$38)</f>
        <v>2.7332178461285976</v>
      </c>
      <c r="Y412" s="61">
        <f>F412^3*Overview!$F$42*(1+Overview!$F$38*G412)+J412*Overview!$F$39/Overview!$F$40</f>
        <v>0.25627904130132767</v>
      </c>
      <c r="AD412" s="2"/>
    </row>
    <row r="413" spans="1:30">
      <c r="A413" s="34">
        <v>410</v>
      </c>
      <c r="B413">
        <v>0.77</v>
      </c>
      <c r="C413" s="85">
        <v>18.739999999999998</v>
      </c>
      <c r="D413" s="125">
        <f>B413/(B413+Overview!$F$22)</f>
        <v>0.52380952380952384</v>
      </c>
      <c r="E413" s="118">
        <f>EXP(Overview!$F$21/Overview!$F$5-Overview!$F$21/('='!C413+273.15))</f>
        <v>0.94169028070695959</v>
      </c>
      <c r="F413" s="77">
        <f t="shared" si="38"/>
        <v>1.3084064225021168</v>
      </c>
      <c r="G413" s="115">
        <f t="shared" si="39"/>
        <v>0.52380952380952372</v>
      </c>
      <c r="H413" s="112">
        <f>F413/Overview!$F$19</f>
        <v>1.931797464199198</v>
      </c>
      <c r="I413" s="149">
        <f t="shared" si="40"/>
        <v>178.24101031296112</v>
      </c>
      <c r="J413" s="80">
        <f>IF((A413-Overview!$F$43)/365=ROUND((A413-Overview!$F$43)/365,0),J412*0.05,J412+V412)</f>
        <v>242.52725728214153</v>
      </c>
      <c r="K413" s="70">
        <f>IF(I413&lt;Overview!$F$16,1,'='!F413/Overview!$F$26)</f>
        <v>56.64097067108731</v>
      </c>
      <c r="L413" s="71">
        <f>IF(I413&lt;Overview!$F$17,'='!F413/Overview!$F$26,Overview!$F$33)</f>
        <v>9.1428571428571423</v>
      </c>
      <c r="M413" s="72">
        <f t="shared" si="41"/>
        <v>9.1428571428571423</v>
      </c>
      <c r="N413" s="81">
        <f>MIN(1,Overview!$F$44*E413*(F413-Overview!$F$25)^2+0.2)</f>
        <v>1</v>
      </c>
      <c r="O413" s="48">
        <f>M413*E413*Overview!$F$8</f>
        <v>9.746225350951114E-2</v>
      </c>
      <c r="P413" s="48">
        <f>E413*Overview!$F$6</f>
        <v>1.8494797113084687E-3</v>
      </c>
      <c r="Q413" s="122">
        <f>O413*(G413/F413-(1+Overview!$F$35/'='!F413)/(Overview!$F$37*Overview!$F$33))/('='!G413+Overview!$F$36)</f>
        <v>7.1013078595054072E-3</v>
      </c>
      <c r="R413" s="128">
        <f>(O413/F413-Q413)*G413*Overview!$F$29*'='!F413^3</f>
        <v>71.578397233015224</v>
      </c>
      <c r="S413" s="57">
        <f t="shared" si="36"/>
        <v>8.2699714719520327E-18</v>
      </c>
      <c r="T413" s="58">
        <f t="shared" si="37"/>
        <v>3.0971322705138781E-3</v>
      </c>
      <c r="U413" s="58">
        <f>IF(I413&lt;Overview!$F$18,(1-Overview!$F$9)*'='!R413-'='!I413*'='!P413,0)</f>
        <v>0</v>
      </c>
      <c r="V413" s="54">
        <f>IF(I413&gt;=Overview!$F$18,(1-Overview!$F$9)*'='!R413-Overview!$F$18*'='!P413,0)</f>
        <v>5.7709365873801719</v>
      </c>
      <c r="W413" s="2"/>
      <c r="X413" s="60">
        <f>F413^3*(1+G413*Overview!$F$38)</f>
        <v>2.7527490265121473</v>
      </c>
      <c r="Y413" s="61">
        <f>F413^3*Overview!$F$42*(1+Overview!$F$38*G413)+J413*Overview!$F$39/Overview!$F$40</f>
        <v>0.25828632411162633</v>
      </c>
      <c r="AD413" s="2"/>
    </row>
    <row r="414" spans="1:30">
      <c r="A414" s="34">
        <v>411</v>
      </c>
      <c r="B414">
        <v>0.77</v>
      </c>
      <c r="C414" s="85">
        <v>18.739999999999998</v>
      </c>
      <c r="D414" s="125">
        <f>B414/(B414+Overview!$F$22)</f>
        <v>0.52380952380952384</v>
      </c>
      <c r="E414" s="118">
        <f>EXP(Overview!$F$21/Overview!$F$5-Overview!$F$21/('='!C414+273.15))</f>
        <v>0.94169028070695959</v>
      </c>
      <c r="F414" s="77">
        <f t="shared" si="38"/>
        <v>1.3115035547726306</v>
      </c>
      <c r="G414" s="115">
        <f t="shared" si="39"/>
        <v>0.52380952380952372</v>
      </c>
      <c r="H414" s="112">
        <f>F414/Overview!$F$19</f>
        <v>1.9363702270376946</v>
      </c>
      <c r="I414" s="149">
        <f t="shared" si="40"/>
        <v>178.24101031296112</v>
      </c>
      <c r="J414" s="80">
        <f>IF((A414-Overview!$F$43)/365=ROUND((A414-Overview!$F$43)/365,0),J413*0.05,J413+V413)</f>
        <v>248.2981938695217</v>
      </c>
      <c r="K414" s="70">
        <f>IF(I414&lt;Overview!$F$16,1,'='!F414/Overview!$F$26)</f>
        <v>56.775045661152845</v>
      </c>
      <c r="L414" s="71">
        <f>IF(I414&lt;Overview!$F$17,'='!F414/Overview!$F$26,Overview!$F$33)</f>
        <v>9.1428571428571423</v>
      </c>
      <c r="M414" s="72">
        <f t="shared" si="41"/>
        <v>9.1428571428571423</v>
      </c>
      <c r="N414" s="81">
        <f>MIN(1,Overview!$F$44*E414*(F414-Overview!$F$25)^2+0.2)</f>
        <v>1</v>
      </c>
      <c r="O414" s="48">
        <f>M414*E414*Overview!$F$8</f>
        <v>9.746225350951114E-2</v>
      </c>
      <c r="P414" s="48">
        <f>E414*Overview!$F$6</f>
        <v>1.8494797113084687E-3</v>
      </c>
      <c r="Q414" s="122">
        <f>O414*(G414/F414-(1+Overview!$F$35/'='!F414)/(Overview!$F$37*Overview!$F$33))/('='!G414+Overview!$F$36)</f>
        <v>7.0738855505380173E-3</v>
      </c>
      <c r="R414" s="128">
        <f>(O414/F414-Q414)*G414*Overview!$F$29*'='!F414^3</f>
        <v>71.929060552991899</v>
      </c>
      <c r="S414" s="57">
        <f t="shared" si="36"/>
        <v>8.2504418294826678E-18</v>
      </c>
      <c r="T414" s="58">
        <f t="shared" si="37"/>
        <v>3.0924753485284521E-3</v>
      </c>
      <c r="U414" s="58">
        <f>IF(I414&lt;Overview!$F$18,(1-Overview!$F$9)*'='!R414-'='!I414*'='!P414,0)</f>
        <v>0</v>
      </c>
      <c r="V414" s="54">
        <f>IF(I414&gt;=Overview!$F$18,(1-Overview!$F$9)*'='!R414-Overview!$F$18*'='!P414,0)</f>
        <v>5.8008131022421843</v>
      </c>
      <c r="W414" s="2"/>
      <c r="X414" s="60">
        <f>F414^3*(1+G414*Overview!$F$38)</f>
        <v>2.7723434537219056</v>
      </c>
      <c r="Y414" s="61">
        <f>F414^3*Overview!$F$42*(1+Overview!$F$38*G414)+J414*Overview!$F$39/Overview!$F$40</f>
        <v>0.26030059598675614</v>
      </c>
      <c r="AD414" s="2"/>
    </row>
    <row r="415" spans="1:30">
      <c r="A415" s="34">
        <v>412</v>
      </c>
      <c r="B415">
        <v>0.77</v>
      </c>
      <c r="C415" s="85">
        <v>18.739999999999998</v>
      </c>
      <c r="D415" s="125">
        <f>B415/(B415+Overview!$F$22)</f>
        <v>0.52380952380952384</v>
      </c>
      <c r="E415" s="118">
        <f>EXP(Overview!$F$21/Overview!$F$5-Overview!$F$21/('='!C415+273.15))</f>
        <v>0.94169028070695959</v>
      </c>
      <c r="F415" s="77">
        <f t="shared" si="38"/>
        <v>1.314596030121159</v>
      </c>
      <c r="G415" s="115">
        <f t="shared" si="39"/>
        <v>0.52380952380952372</v>
      </c>
      <c r="H415" s="112">
        <f>F415/Overview!$F$19</f>
        <v>1.9409361141608725</v>
      </c>
      <c r="I415" s="149">
        <f t="shared" si="40"/>
        <v>178.24101031296112</v>
      </c>
      <c r="J415" s="80">
        <f>IF((A415-Overview!$F$43)/365=ROUND((A415-Overview!$F$43)/365,0),J414*0.05,J414+V414)</f>
        <v>254.09900697176388</v>
      </c>
      <c r="K415" s="70">
        <f>IF(I415&lt;Overview!$F$16,1,'='!F415/Overview!$F$26)</f>
        <v>56.908919052864029</v>
      </c>
      <c r="L415" s="71">
        <f>IF(I415&lt;Overview!$F$17,'='!F415/Overview!$F$26,Overview!$F$33)</f>
        <v>9.1428571428571423</v>
      </c>
      <c r="M415" s="72">
        <f t="shared" si="41"/>
        <v>9.1428571428571423</v>
      </c>
      <c r="N415" s="81">
        <f>MIN(1,Overview!$F$44*E415*(F415-Overview!$F$25)^2+0.2)</f>
        <v>1</v>
      </c>
      <c r="O415" s="48">
        <f>M415*E415*Overview!$F$8</f>
        <v>9.746225350951114E-2</v>
      </c>
      <c r="P415" s="48">
        <f>E415*Overview!$F$6</f>
        <v>1.8494797113084687E-3</v>
      </c>
      <c r="Q415" s="122">
        <f>O415*(G415/F415-(1+Overview!$F$35/'='!F415)/(Overview!$F$37*Overview!$F$33))/('='!G415+Overview!$F$36)</f>
        <v>7.046633394710902E-3</v>
      </c>
      <c r="R415" s="128">
        <f>(O415/F415-Q415)*G415*Overview!$F$29*'='!F415^3</f>
        <v>72.280104457304688</v>
      </c>
      <c r="S415" s="57">
        <f t="shared" si="36"/>
        <v>8.2310333668161621E-18</v>
      </c>
      <c r="T415" s="58">
        <f t="shared" si="37"/>
        <v>3.0878254288020462E-3</v>
      </c>
      <c r="U415" s="58">
        <f>IF(I415&lt;Overview!$F$18,(1-Overview!$F$9)*'='!R415-'='!I415*'='!P415,0)</f>
        <v>0</v>
      </c>
      <c r="V415" s="54">
        <f>IF(I415&gt;=Overview!$F$18,(1-Overview!$F$9)*'='!R415-Overview!$F$18*'='!P415,0)</f>
        <v>5.8307220428896338</v>
      </c>
      <c r="W415" s="2"/>
      <c r="X415" s="60">
        <f>F415^3*(1+G415*Overview!$F$38)</f>
        <v>2.7920009729228368</v>
      </c>
      <c r="Y415" s="61">
        <f>F415^3*Overview!$F$42*(1+Overview!$F$38*G415)+J415*Overview!$F$39/Overview!$F$40</f>
        <v>0.26232184441146467</v>
      </c>
      <c r="AD415" s="2"/>
    </row>
    <row r="416" spans="1:30">
      <c r="A416" s="34">
        <v>413</v>
      </c>
      <c r="B416">
        <v>0.77</v>
      </c>
      <c r="C416" s="85">
        <v>18.739999999999998</v>
      </c>
      <c r="D416" s="125">
        <f>B416/(B416+Overview!$F$22)</f>
        <v>0.52380952380952384</v>
      </c>
      <c r="E416" s="118">
        <f>EXP(Overview!$F$21/Overview!$F$5-Overview!$F$21/('='!C416+273.15))</f>
        <v>0.94169028070695959</v>
      </c>
      <c r="F416" s="77">
        <f t="shared" si="38"/>
        <v>1.317683855549961</v>
      </c>
      <c r="G416" s="115">
        <f t="shared" si="39"/>
        <v>0.52380952380952372</v>
      </c>
      <c r="H416" s="112">
        <f>F416/Overview!$F$19</f>
        <v>1.9454951359072212</v>
      </c>
      <c r="I416" s="149">
        <f t="shared" si="40"/>
        <v>178.24101031296112</v>
      </c>
      <c r="J416" s="80">
        <f>IF((A416-Overview!$F$43)/365=ROUND((A416-Overview!$F$43)/365,0),J415*0.05,J415+V415)</f>
        <v>259.9297290146535</v>
      </c>
      <c r="K416" s="70">
        <f>IF(I416&lt;Overview!$F$16,1,'='!F416/Overview!$F$26)</f>
        <v>57.042591149348965</v>
      </c>
      <c r="L416" s="71">
        <f>IF(I416&lt;Overview!$F$17,'='!F416/Overview!$F$26,Overview!$F$33)</f>
        <v>9.1428571428571423</v>
      </c>
      <c r="M416" s="72">
        <f t="shared" si="41"/>
        <v>9.1428571428571423</v>
      </c>
      <c r="N416" s="81">
        <f>MIN(1,Overview!$F$44*E416*(F416-Overview!$F$25)^2+0.2)</f>
        <v>1</v>
      </c>
      <c r="O416" s="48">
        <f>M416*E416*Overview!$F$8</f>
        <v>9.746225350951114E-2</v>
      </c>
      <c r="P416" s="48">
        <f>E416*Overview!$F$6</f>
        <v>1.8494797113084687E-3</v>
      </c>
      <c r="Q416" s="122">
        <f>O416*(G416/F416-(1+Overview!$F$35/'='!F416)/(Overview!$F$37*Overview!$F$33))/('='!G416+Overview!$F$36)</f>
        <v>7.0195498438107616E-3</v>
      </c>
      <c r="R416" s="128">
        <f>(O416/F416-Q416)*G416*Overview!$F$29*'='!F416^3</f>
        <v>72.631526024343813</v>
      </c>
      <c r="S416" s="57">
        <f t="shared" si="36"/>
        <v>8.2117449813446972E-18</v>
      </c>
      <c r="T416" s="58">
        <f t="shared" si="37"/>
        <v>3.083182500805897E-3</v>
      </c>
      <c r="U416" s="58">
        <f>IF(I416&lt;Overview!$F$18,(1-Overview!$F$9)*'='!R416-'='!I416*'='!P416,0)</f>
        <v>0</v>
      </c>
      <c r="V416" s="54">
        <f>IF(I416&gt;=Overview!$F$18,(1-Overview!$F$9)*'='!R416-Overview!$F$18*'='!P416,0)</f>
        <v>5.8606631604013675</v>
      </c>
      <c r="W416" s="2"/>
      <c r="X416" s="60">
        <f>F416^3*(1+G416*Overview!$F$38)</f>
        <v>2.8117214287077656</v>
      </c>
      <c r="Y416" s="61">
        <f>F416^3*Overview!$F$42*(1+Overview!$F$38*G416)+J416*Overview!$F$39/Overview!$F$40</f>
        <v>0.26435005680815388</v>
      </c>
      <c r="AD416" s="2"/>
    </row>
    <row r="417" spans="1:30">
      <c r="A417" s="34">
        <v>414</v>
      </c>
      <c r="B417">
        <v>0.77</v>
      </c>
      <c r="C417" s="85">
        <v>18.739999999999998</v>
      </c>
      <c r="D417" s="125">
        <f>B417/(B417+Overview!$F$22)</f>
        <v>0.52380952380952384</v>
      </c>
      <c r="E417" s="118">
        <f>EXP(Overview!$F$21/Overview!$F$5-Overview!$F$21/('='!C417+273.15))</f>
        <v>0.94169028070695959</v>
      </c>
      <c r="F417" s="77">
        <f t="shared" si="38"/>
        <v>1.320767038050767</v>
      </c>
      <c r="G417" s="115">
        <f t="shared" si="39"/>
        <v>0.52380952380952372</v>
      </c>
      <c r="H417" s="112">
        <f>F417/Overview!$F$19</f>
        <v>1.9500473025996854</v>
      </c>
      <c r="I417" s="149">
        <f t="shared" si="40"/>
        <v>178.24101031296112</v>
      </c>
      <c r="J417" s="80">
        <f>IF((A417-Overview!$F$43)/365=ROUND((A417-Overview!$F$43)/365,0),J416*0.05,J416+V416)</f>
        <v>265.79039217505488</v>
      </c>
      <c r="K417" s="70">
        <f>IF(I417&lt;Overview!$F$16,1,'='!F417/Overview!$F$26)</f>
        <v>57.176062253279959</v>
      </c>
      <c r="L417" s="71">
        <f>IF(I417&lt;Overview!$F$17,'='!F417/Overview!$F$26,Overview!$F$33)</f>
        <v>9.1428571428571423</v>
      </c>
      <c r="M417" s="72">
        <f t="shared" si="41"/>
        <v>9.1428571428571423</v>
      </c>
      <c r="N417" s="81">
        <f>MIN(1,Overview!$F$44*E417*(F417-Overview!$F$25)^2+0.2)</f>
        <v>1</v>
      </c>
      <c r="O417" s="48">
        <f>M417*E417*Overview!$F$8</f>
        <v>9.746225350951114E-2</v>
      </c>
      <c r="P417" s="48">
        <f>E417*Overview!$F$6</f>
        <v>1.8494797113084687E-3</v>
      </c>
      <c r="Q417" s="122">
        <f>O417*(G417/F417-(1+Overview!$F$35/'='!F417)/(Overview!$F$37*Overview!$F$33))/('='!G417+Overview!$F$36)</f>
        <v>6.9926333683429038E-3</v>
      </c>
      <c r="R417" s="128">
        <f>(O417/F417-Q417)*G417*Overview!$F$29*'='!F417^3</f>
        <v>72.983322342246566</v>
      </c>
      <c r="S417" s="57">
        <f t="shared" si="36"/>
        <v>8.1925755837914937E-18</v>
      </c>
      <c r="T417" s="58">
        <f t="shared" si="37"/>
        <v>3.0785465540270718E-3</v>
      </c>
      <c r="U417" s="58">
        <f>IF(I417&lt;Overview!$F$18,(1-Overview!$F$9)*'='!R417-'='!I417*'='!P417,0)</f>
        <v>0</v>
      </c>
      <c r="V417" s="54">
        <f>IF(I417&gt;=Overview!$F$18,(1-Overview!$F$9)*'='!R417-Overview!$F$18*'='!P417,0)</f>
        <v>5.8906362066866818</v>
      </c>
      <c r="W417" s="2"/>
      <c r="X417" s="60">
        <f>F417^3*(1+G417*Overview!$F$38)</f>
        <v>2.831504665105093</v>
      </c>
      <c r="Y417" s="61">
        <f>F417^3*Overview!$F$42*(1+Overview!$F$38*G417)+J417*Overview!$F$39/Overview!$F$40</f>
        <v>0.26638522053761071</v>
      </c>
      <c r="AD417" s="2"/>
    </row>
    <row r="418" spans="1:30">
      <c r="A418" s="34">
        <v>415</v>
      </c>
      <c r="B418">
        <v>0.77</v>
      </c>
      <c r="C418" s="85">
        <v>18.739999999999998</v>
      </c>
      <c r="D418" s="125">
        <f>B418/(B418+Overview!$F$22)</f>
        <v>0.52380952380952384</v>
      </c>
      <c r="E418" s="118">
        <f>EXP(Overview!$F$21/Overview!$F$5-Overview!$F$21/('='!C418+273.15))</f>
        <v>0.94169028070695959</v>
      </c>
      <c r="F418" s="77">
        <f t="shared" si="38"/>
        <v>1.3238455846047941</v>
      </c>
      <c r="G418" s="115">
        <f t="shared" si="39"/>
        <v>0.52380952380952372</v>
      </c>
      <c r="H418" s="112">
        <f>F418/Overview!$F$19</f>
        <v>1.9545926245456873</v>
      </c>
      <c r="I418" s="149">
        <f t="shared" si="40"/>
        <v>178.24101031296112</v>
      </c>
      <c r="J418" s="80">
        <f>IF((A418-Overview!$F$43)/365=ROUND((A418-Overview!$F$43)/365,0),J417*0.05,J417+V417)</f>
        <v>271.68102838174156</v>
      </c>
      <c r="K418" s="70">
        <f>IF(I418&lt;Overview!$F$16,1,'='!F418/Overview!$F$26)</f>
        <v>57.309332666874205</v>
      </c>
      <c r="L418" s="71">
        <f>IF(I418&lt;Overview!$F$17,'='!F418/Overview!$F$26,Overview!$F$33)</f>
        <v>9.1428571428571423</v>
      </c>
      <c r="M418" s="72">
        <f t="shared" si="41"/>
        <v>9.1428571428571423</v>
      </c>
      <c r="N418" s="81">
        <f>MIN(1,Overview!$F$44*E418*(F418-Overview!$F$25)^2+0.2)</f>
        <v>1</v>
      </c>
      <c r="O418" s="48">
        <f>M418*E418*Overview!$F$8</f>
        <v>9.746225350951114E-2</v>
      </c>
      <c r="P418" s="48">
        <f>E418*Overview!$F$6</f>
        <v>1.8494797113084687E-3</v>
      </c>
      <c r="Q418" s="122">
        <f>O418*(G418/F418-(1+Overview!$F$35/'='!F418)/(Overview!$F$37*Overview!$F$33))/('='!G418+Overview!$F$36)</f>
        <v>6.965882457249193E-3</v>
      </c>
      <c r="R418" s="128">
        <f>(O418/F418-Q418)*G418*Overview!$F$29*'='!F418^3</f>
        <v>73.335490508874045</v>
      </c>
      <c r="S418" s="57">
        <f t="shared" si="36"/>
        <v>8.1735240980099273E-18</v>
      </c>
      <c r="T418" s="58">
        <f t="shared" si="37"/>
        <v>3.0739175779684459E-3</v>
      </c>
      <c r="U418" s="58">
        <f>IF(I418&lt;Overview!$F$18,(1-Overview!$F$9)*'='!R418-'='!I418*'='!P418,0)</f>
        <v>0</v>
      </c>
      <c r="V418" s="54">
        <f>IF(I418&gt;=Overview!$F$18,(1-Overview!$F$9)*'='!R418-Overview!$F$18*'='!P418,0)</f>
        <v>5.9206409344833428</v>
      </c>
      <c r="W418" s="2"/>
      <c r="X418" s="60">
        <f>F418^3*(1+G418*Overview!$F$38)</f>
        <v>2.8513505255864504</v>
      </c>
      <c r="Y418" s="61">
        <f>F418^3*Overview!$F$42*(1+Overview!$F$38*G418)+J418*Overview!$F$39/Overview!$F$40</f>
        <v>0.26842732289973259</v>
      </c>
      <c r="AD418" s="2"/>
    </row>
    <row r="419" spans="1:30">
      <c r="A419" s="34">
        <v>416</v>
      </c>
      <c r="B419">
        <v>0.77</v>
      </c>
      <c r="C419" s="85">
        <v>18.739999999999998</v>
      </c>
      <c r="D419" s="125">
        <f>B419/(B419+Overview!$F$22)</f>
        <v>0.52380952380952384</v>
      </c>
      <c r="E419" s="118">
        <f>EXP(Overview!$F$21/Overview!$F$5-Overview!$F$21/('='!C419+273.15))</f>
        <v>0.94169028070695959</v>
      </c>
      <c r="F419" s="77">
        <f t="shared" si="38"/>
        <v>1.3269195021827624</v>
      </c>
      <c r="G419" s="115">
        <f t="shared" si="39"/>
        <v>0.52380952380952372</v>
      </c>
      <c r="H419" s="112">
        <f>F419/Overview!$F$19</f>
        <v>1.9591311120371511</v>
      </c>
      <c r="I419" s="149">
        <f t="shared" si="40"/>
        <v>178.24101031296112</v>
      </c>
      <c r="J419" s="80">
        <f>IF((A419-Overview!$F$43)/365=ROUND((A419-Overview!$F$43)/365,0),J418*0.05,J418+V418)</f>
        <v>277.6016693162249</v>
      </c>
      <c r="K419" s="70">
        <f>IF(I419&lt;Overview!$F$16,1,'='!F419/Overview!$F$26)</f>
        <v>57.442402691894479</v>
      </c>
      <c r="L419" s="71">
        <f>IF(I419&lt;Overview!$F$17,'='!F419/Overview!$F$26,Overview!$F$33)</f>
        <v>9.1428571428571423</v>
      </c>
      <c r="M419" s="72">
        <f t="shared" si="41"/>
        <v>9.1428571428571423</v>
      </c>
      <c r="N419" s="81">
        <f>MIN(1,Overview!$F$44*E419*(F419-Overview!$F$25)^2+0.2)</f>
        <v>1</v>
      </c>
      <c r="O419" s="48">
        <f>M419*E419*Overview!$F$8</f>
        <v>9.746225350951114E-2</v>
      </c>
      <c r="P419" s="48">
        <f>E419*Overview!$F$6</f>
        <v>1.8494797113084687E-3</v>
      </c>
      <c r="Q419" s="122">
        <f>O419*(G419/F419-(1+Overview!$F$35/'='!F419)/(Overview!$F$37*Overview!$F$33))/('='!G419+Overview!$F$36)</f>
        <v>6.9392956176310607E-3</v>
      </c>
      <c r="R419" s="128">
        <f>(O419/F419-Q419)*G419*Overview!$F$29*'='!F419^3</f>
        <v>73.688027631788287</v>
      </c>
      <c r="S419" s="57">
        <f t="shared" si="36"/>
        <v>8.1545894607862739E-18</v>
      </c>
      <c r="T419" s="58">
        <f t="shared" si="37"/>
        <v>3.0692955621486775E-3</v>
      </c>
      <c r="U419" s="58">
        <f>IF(I419&lt;Overview!$F$18,(1-Overview!$F$9)*'='!R419-'='!I419*'='!P419,0)</f>
        <v>0</v>
      </c>
      <c r="V419" s="54">
        <f>IF(I419&gt;=Overview!$F$18,(1-Overview!$F$9)*'='!R419-Overview!$F$18*'='!P419,0)</f>
        <v>5.9506770973556362</v>
      </c>
      <c r="W419" s="2"/>
      <c r="X419" s="60">
        <f>F419^3*(1+G419*Overview!$F$38)</f>
        <v>2.8712588530743215</v>
      </c>
      <c r="Y419" s="61">
        <f>F419^3*Overview!$F$42*(1+Overview!$F$38*G419)+J419*Overview!$F$39/Overview!$F$40</f>
        <v>0.27047635113424856</v>
      </c>
      <c r="AD419" s="2"/>
    </row>
    <row r="420" spans="1:30">
      <c r="A420" s="34">
        <v>417</v>
      </c>
      <c r="B420">
        <v>0.77</v>
      </c>
      <c r="C420" s="85">
        <v>18.739999999999998</v>
      </c>
      <c r="D420" s="125">
        <f>B420/(B420+Overview!$F$22)</f>
        <v>0.52380952380952384</v>
      </c>
      <c r="E420" s="118">
        <f>EXP(Overview!$F$21/Overview!$F$5-Overview!$F$21/('='!C420+273.15))</f>
        <v>0.94169028070695959</v>
      </c>
      <c r="F420" s="77">
        <f t="shared" si="38"/>
        <v>1.3299887977449112</v>
      </c>
      <c r="G420" s="115">
        <f t="shared" si="39"/>
        <v>0.52380952380952372</v>
      </c>
      <c r="H420" s="112">
        <f>F420/Overview!$F$19</f>
        <v>1.9636627753505258</v>
      </c>
      <c r="I420" s="149">
        <f t="shared" si="40"/>
        <v>178.24101031296112</v>
      </c>
      <c r="J420" s="80">
        <f>IF((A420-Overview!$F$43)/365=ROUND((A420-Overview!$F$43)/365,0),J419*0.05,J419+V419)</f>
        <v>283.55234641358055</v>
      </c>
      <c r="K420" s="70">
        <f>IF(I420&lt;Overview!$F$16,1,'='!F420/Overview!$F$26)</f>
        <v>57.575272629649838</v>
      </c>
      <c r="L420" s="71">
        <f>IF(I420&lt;Overview!$F$17,'='!F420/Overview!$F$26,Overview!$F$33)</f>
        <v>9.1428571428571423</v>
      </c>
      <c r="M420" s="72">
        <f t="shared" si="41"/>
        <v>9.1428571428571423</v>
      </c>
      <c r="N420" s="81">
        <f>MIN(1,Overview!$F$44*E420*(F420-Overview!$F$25)^2+0.2)</f>
        <v>1</v>
      </c>
      <c r="O420" s="48">
        <f>M420*E420*Overview!$F$8</f>
        <v>9.746225350951114E-2</v>
      </c>
      <c r="P420" s="48">
        <f>E420*Overview!$F$6</f>
        <v>1.8494797113084687E-3</v>
      </c>
      <c r="Q420" s="122">
        <f>O420*(G420/F420-(1+Overview!$F$35/'='!F420)/(Overview!$F$37*Overview!$F$33))/('='!G420+Overview!$F$36)</f>
        <v>6.9128713744775125E-3</v>
      </c>
      <c r="R420" s="128">
        <f>(O420/F420-Q420)*G420*Overview!$F$29*'='!F420^3</f>
        <v>74.040930828229193</v>
      </c>
      <c r="S420" s="57">
        <f t="shared" si="36"/>
        <v>8.1357706216459932E-18</v>
      </c>
      <c r="T420" s="58">
        <f t="shared" si="37"/>
        <v>3.064680496102186E-3</v>
      </c>
      <c r="U420" s="58">
        <f>IF(I420&lt;Overview!$F$18,(1-Overview!$F$9)*'='!R420-'='!I420*'='!P420,0)</f>
        <v>0</v>
      </c>
      <c r="V420" s="54">
        <f>IF(I420&gt;=Overview!$F$18,(1-Overview!$F$9)*'='!R420-Overview!$F$18*'='!P420,0)</f>
        <v>5.980744449692402</v>
      </c>
      <c r="W420" s="2"/>
      <c r="X420" s="60">
        <f>F420^3*(1+G420*Overview!$F$38)</f>
        <v>2.8912294899495889</v>
      </c>
      <c r="Y420" s="61">
        <f>F420^3*Overview!$F$42*(1+Overview!$F$38*G420)+J420*Overview!$F$39/Overview!$F$40</f>
        <v>0.27253229242143495</v>
      </c>
      <c r="AD420" s="2"/>
    </row>
    <row r="421" spans="1:30">
      <c r="A421" s="34">
        <v>418</v>
      </c>
      <c r="B421">
        <v>0.77</v>
      </c>
      <c r="C421" s="85">
        <v>18.739999999999998</v>
      </c>
      <c r="D421" s="125">
        <f>B421/(B421+Overview!$F$22)</f>
        <v>0.52380952380952384</v>
      </c>
      <c r="E421" s="118">
        <f>EXP(Overview!$F$21/Overview!$F$5-Overview!$F$21/('='!C421+273.15))</f>
        <v>0.94169028070695959</v>
      </c>
      <c r="F421" s="77">
        <f t="shared" si="38"/>
        <v>1.3330534782410133</v>
      </c>
      <c r="G421" s="115">
        <f t="shared" si="39"/>
        <v>0.52380952380952372</v>
      </c>
      <c r="H421" s="112">
        <f>F421/Overview!$F$19</f>
        <v>1.9681876247468082</v>
      </c>
      <c r="I421" s="149">
        <f t="shared" si="40"/>
        <v>178.24101031296112</v>
      </c>
      <c r="J421" s="80">
        <f>IF((A421-Overview!$F$43)/365=ROUND((A421-Overview!$F$43)/365,0),J420*0.05,J420+V420)</f>
        <v>289.53309086327295</v>
      </c>
      <c r="K421" s="70">
        <f>IF(I421&lt;Overview!$F$16,1,'='!F421/Overview!$F$26)</f>
        <v>57.707942780996248</v>
      </c>
      <c r="L421" s="71">
        <f>IF(I421&lt;Overview!$F$17,'='!F421/Overview!$F$26,Overview!$F$33)</f>
        <v>9.1428571428571423</v>
      </c>
      <c r="M421" s="72">
        <f t="shared" si="41"/>
        <v>9.1428571428571423</v>
      </c>
      <c r="N421" s="81">
        <f>MIN(1,Overview!$F$44*E421*(F421-Overview!$F$25)^2+0.2)</f>
        <v>1</v>
      </c>
      <c r="O421" s="48">
        <f>M421*E421*Overview!$F$8</f>
        <v>9.746225350951114E-2</v>
      </c>
      <c r="P421" s="48">
        <f>E421*Overview!$F$6</f>
        <v>1.8494797113084687E-3</v>
      </c>
      <c r="Q421" s="122">
        <f>O421*(G421/F421-(1+Overview!$F$35/'='!F421)/(Overview!$F$37*Overview!$F$33))/('='!G421+Overview!$F$36)</f>
        <v>6.8866082703979998E-3</v>
      </c>
      <c r="R421" s="128">
        <f>(O421/F421-Q421)*G421*Overview!$F$29*'='!F421^3</f>
        <v>74.394197225091574</v>
      </c>
      <c r="S421" s="57">
        <f t="shared" si="36"/>
        <v>8.1170665426634912E-18</v>
      </c>
      <c r="T421" s="58">
        <f t="shared" si="37"/>
        <v>3.0600723693791272E-3</v>
      </c>
      <c r="U421" s="58">
        <f>IF(I421&lt;Overview!$F$18,(1-Overview!$F$9)*'='!R421-'='!I421*'='!P421,0)</f>
        <v>0</v>
      </c>
      <c r="V421" s="54">
        <f>IF(I421&gt;=Overview!$F$18,(1-Overview!$F$9)*'='!R421-Overview!$F$18*'='!P421,0)</f>
        <v>6.0108427467050767</v>
      </c>
      <c r="W421" s="2"/>
      <c r="X421" s="60">
        <f>F421^3*(1+G421*Overview!$F$38)</f>
        <v>2.9112622780590449</v>
      </c>
      <c r="Y421" s="61">
        <f>F421^3*Overview!$F$42*(1+Overview!$F$38*G421)+J421*Overview!$F$39/Overview!$F$40</f>
        <v>0.27459513388282714</v>
      </c>
      <c r="AD421" s="2"/>
    </row>
    <row r="422" spans="1:30">
      <c r="A422" s="34">
        <v>419</v>
      </c>
      <c r="B422">
        <v>0.77</v>
      </c>
      <c r="C422" s="85">
        <v>18.739999999999998</v>
      </c>
      <c r="D422" s="125">
        <f>B422/(B422+Overview!$F$22)</f>
        <v>0.52380952380952384</v>
      </c>
      <c r="E422" s="118">
        <f>EXP(Overview!$F$21/Overview!$F$5-Overview!$F$21/('='!C422+273.15))</f>
        <v>0.94169028070695959</v>
      </c>
      <c r="F422" s="77">
        <f t="shared" si="38"/>
        <v>1.3361135506103925</v>
      </c>
      <c r="G422" s="115">
        <f t="shared" si="39"/>
        <v>0.52380952380952372</v>
      </c>
      <c r="H422" s="112">
        <f>F422/Overview!$F$19</f>
        <v>1.9727056704715673</v>
      </c>
      <c r="I422" s="149">
        <f t="shared" si="40"/>
        <v>178.24101031296112</v>
      </c>
      <c r="J422" s="80">
        <f>IF((A422-Overview!$F$43)/365=ROUND((A422-Overview!$F$43)/365,0),J421*0.05,J421+V421)</f>
        <v>295.54393360997801</v>
      </c>
      <c r="K422" s="70">
        <f>IF(I422&lt;Overview!$F$16,1,'='!F422/Overview!$F$26)</f>
        <v>57.840413446337337</v>
      </c>
      <c r="L422" s="71">
        <f>IF(I422&lt;Overview!$F$17,'='!F422/Overview!$F$26,Overview!$F$33)</f>
        <v>9.1428571428571423</v>
      </c>
      <c r="M422" s="72">
        <f t="shared" si="41"/>
        <v>9.1428571428571423</v>
      </c>
      <c r="N422" s="81">
        <f>MIN(1,Overview!$F$44*E422*(F422-Overview!$F$25)^2+0.2)</f>
        <v>1</v>
      </c>
      <c r="O422" s="48">
        <f>M422*E422*Overview!$F$8</f>
        <v>9.746225350951114E-2</v>
      </c>
      <c r="P422" s="48">
        <f>E422*Overview!$F$6</f>
        <v>1.8494797113084687E-3</v>
      </c>
      <c r="Q422" s="122">
        <f>O422*(G422/F422-(1+Overview!$F$35/'='!F422)/(Overview!$F$37*Overview!$F$33))/('='!G422+Overview!$F$36)</f>
        <v>6.8605048653600587E-3</v>
      </c>
      <c r="R422" s="128">
        <f>(O422/F422-Q422)*G422*Overview!$F$29*'='!F422^3</f>
        <v>74.747823958902103</v>
      </c>
      <c r="S422" s="57">
        <f t="shared" si="36"/>
        <v>8.0984761982752703E-18</v>
      </c>
      <c r="T422" s="58">
        <f t="shared" si="37"/>
        <v>3.055471171545367E-3</v>
      </c>
      <c r="U422" s="58">
        <f>IF(I422&lt;Overview!$F$18,(1-Overview!$F$9)*'='!R422-'='!I422*'='!P422,0)</f>
        <v>0</v>
      </c>
      <c r="V422" s="54">
        <f>IF(I422&gt;=Overview!$F$18,(1-Overview!$F$9)*'='!R422-Overview!$F$18*'='!P422,0)</f>
        <v>6.0409717444257334</v>
      </c>
      <c r="W422" s="2"/>
      <c r="X422" s="60">
        <f>F422^3*(1+G422*Overview!$F$38)</f>
        <v>2.9313570587228481</v>
      </c>
      <c r="Y422" s="61">
        <f>F422^3*Overview!$F$42*(1+Overview!$F$38*G422)+J422*Overview!$F$39/Overview!$F$40</f>
        <v>0.2766648625819263</v>
      </c>
      <c r="AD422" s="2"/>
    </row>
    <row r="423" spans="1:30">
      <c r="A423" s="34">
        <v>420</v>
      </c>
      <c r="B423">
        <v>0.77</v>
      </c>
      <c r="C423" s="85">
        <v>18.739999999999998</v>
      </c>
      <c r="D423" s="125">
        <f>B423/(B423+Overview!$F$22)</f>
        <v>0.52380952380952384</v>
      </c>
      <c r="E423" s="118">
        <f>EXP(Overview!$F$21/Overview!$F$5-Overview!$F$21/('='!C423+273.15))</f>
        <v>0.94169028070695959</v>
      </c>
      <c r="F423" s="77">
        <f t="shared" si="38"/>
        <v>1.3391690217819379</v>
      </c>
      <c r="G423" s="115">
        <f t="shared" si="39"/>
        <v>0.52380952380952372</v>
      </c>
      <c r="H423" s="112">
        <f>F423/Overview!$F$19</f>
        <v>1.977216922754965</v>
      </c>
      <c r="I423" s="149">
        <f t="shared" si="40"/>
        <v>178.24101031296112</v>
      </c>
      <c r="J423" s="80">
        <f>IF((A423-Overview!$F$43)/365=ROUND((A423-Overview!$F$43)/365,0),J422*0.05,J422+V422)</f>
        <v>301.58490535440376</v>
      </c>
      <c r="K423" s="70">
        <f>IF(I423&lt;Overview!$F$16,1,'='!F423/Overview!$F$26)</f>
        <v>57.972684925625018</v>
      </c>
      <c r="L423" s="71">
        <f>IF(I423&lt;Overview!$F$17,'='!F423/Overview!$F$26,Overview!$F$33)</f>
        <v>9.1428571428571423</v>
      </c>
      <c r="M423" s="72">
        <f t="shared" si="41"/>
        <v>9.1428571428571423</v>
      </c>
      <c r="N423" s="81">
        <f>MIN(1,Overview!$F$44*E423*(F423-Overview!$F$25)^2+0.2)</f>
        <v>1</v>
      </c>
      <c r="O423" s="48">
        <f>M423*E423*Overview!$F$8</f>
        <v>9.746225350951114E-2</v>
      </c>
      <c r="P423" s="48">
        <f>E423*Overview!$F$6</f>
        <v>1.8494797113084687E-3</v>
      </c>
      <c r="Q423" s="122">
        <f>O423*(G423/F423-(1+Overview!$F$35/'='!F423)/(Overview!$F$37*Overview!$F$33))/('='!G423+Overview!$F$36)</f>
        <v>6.8345597364316479E-3</v>
      </c>
      <c r="R423" s="128">
        <f>(O423/F423-Q423)*G423*Overview!$F$29*'='!F423^3</f>
        <v>75.101808175796478</v>
      </c>
      <c r="S423" s="57">
        <f t="shared" si="36"/>
        <v>8.0799985750964198E-18</v>
      </c>
      <c r="T423" s="58">
        <f t="shared" si="37"/>
        <v>3.050876892182463E-3</v>
      </c>
      <c r="U423" s="58">
        <f>IF(I423&lt;Overview!$F$18,(1-Overview!$F$9)*'='!R423-'='!I423*'='!P423,0)</f>
        <v>0</v>
      </c>
      <c r="V423" s="54">
        <f>IF(I423&gt;=Overview!$F$18,(1-Overview!$F$9)*'='!R423-Overview!$F$18*'='!P423,0)</f>
        <v>6.0711311997051345</v>
      </c>
      <c r="W423" s="2"/>
      <c r="X423" s="60">
        <f>F423^3*(1+G423*Overview!$F$38)</f>
        <v>2.951513672741922</v>
      </c>
      <c r="Y423" s="61">
        <f>F423^3*Overview!$F$42*(1+Overview!$F$38*G423)+J423*Overview!$F$39/Overview!$F$40</f>
        <v>0.2787414655249007</v>
      </c>
      <c r="AD423" s="2"/>
    </row>
    <row r="424" spans="1:30">
      <c r="A424" s="34">
        <v>421</v>
      </c>
      <c r="B424">
        <v>0.77</v>
      </c>
      <c r="C424" s="85">
        <v>18.739999999999998</v>
      </c>
      <c r="D424" s="125">
        <f>B424/(B424+Overview!$F$22)</f>
        <v>0.52380952380952384</v>
      </c>
      <c r="E424" s="118">
        <f>EXP(Overview!$F$21/Overview!$F$5-Overview!$F$21/('='!C424+273.15))</f>
        <v>0.94169028070695959</v>
      </c>
      <c r="F424" s="77">
        <f t="shared" si="38"/>
        <v>1.3422198986741203</v>
      </c>
      <c r="G424" s="115">
        <f t="shared" si="39"/>
        <v>0.52380952380952372</v>
      </c>
      <c r="H424" s="112">
        <f>F424/Overview!$F$19</f>
        <v>1.9817213918117824</v>
      </c>
      <c r="I424" s="149">
        <f t="shared" si="40"/>
        <v>178.24101031296112</v>
      </c>
      <c r="J424" s="80">
        <f>IF((A424-Overview!$F$43)/365=ROUND((A424-Overview!$F$43)/365,0),J423*0.05,J423+V423)</f>
        <v>307.65603655410888</v>
      </c>
      <c r="K424" s="70">
        <f>IF(I424&lt;Overview!$F$16,1,'='!F424/Overview!$F$26)</f>
        <v>58.104757518360188</v>
      </c>
      <c r="L424" s="71">
        <f>IF(I424&lt;Overview!$F$17,'='!F424/Overview!$F$26,Overview!$F$33)</f>
        <v>9.1428571428571423</v>
      </c>
      <c r="M424" s="72">
        <f t="shared" si="41"/>
        <v>9.1428571428571423</v>
      </c>
      <c r="N424" s="81">
        <f>MIN(1,Overview!$F$44*E424*(F424-Overview!$F$25)^2+0.2)</f>
        <v>1</v>
      </c>
      <c r="O424" s="48">
        <f>M424*E424*Overview!$F$8</f>
        <v>9.746225350951114E-2</v>
      </c>
      <c r="P424" s="48">
        <f>E424*Overview!$F$6</f>
        <v>1.8494797113084687E-3</v>
      </c>
      <c r="Q424" s="122">
        <f>O424*(G424/F424-(1+Overview!$F$35/'='!F424)/(Overview!$F$37*Overview!$F$33))/('='!G424+Overview!$F$36)</f>
        <v>6.8087714775280301E-3</v>
      </c>
      <c r="R424" s="128">
        <f>(O424/F424-Q424)*G424*Overview!$F$29*'='!F424^3</f>
        <v>75.456147031496414</v>
      </c>
      <c r="S424" s="57">
        <f t="shared" si="36"/>
        <v>8.0616326717403599E-18</v>
      </c>
      <c r="T424" s="58">
        <f t="shared" si="37"/>
        <v>3.0462895208876375E-3</v>
      </c>
      <c r="U424" s="58">
        <f>IF(I424&lt;Overview!$F$18,(1-Overview!$F$9)*'='!R424-'='!I424*'='!P424,0)</f>
        <v>0</v>
      </c>
      <c r="V424" s="54">
        <f>IF(I424&gt;=Overview!$F$18,(1-Overview!$F$9)*'='!R424-Overview!$F$18*'='!P424,0)</f>
        <v>6.1013208702107686</v>
      </c>
      <c r="W424" s="2"/>
      <c r="X424" s="60">
        <f>F424^3*(1+G424*Overview!$F$38)</f>
        <v>2.9717319604053172</v>
      </c>
      <c r="Y424" s="61">
        <f>F424^3*Overview!$F$42*(1+Overview!$F$38*G424)+J424*Overview!$F$39/Overview!$F$40</f>
        <v>0.28082492966128436</v>
      </c>
      <c r="AD424" s="2"/>
    </row>
    <row r="425" spans="1:30">
      <c r="A425" s="34">
        <v>422</v>
      </c>
      <c r="B425">
        <v>0.77</v>
      </c>
      <c r="C425" s="85">
        <v>18.739999999999998</v>
      </c>
      <c r="D425" s="125">
        <f>B425/(B425+Overview!$F$22)</f>
        <v>0.52380952380952384</v>
      </c>
      <c r="E425" s="118">
        <f>EXP(Overview!$F$21/Overview!$F$5-Overview!$F$21/('='!C425+273.15))</f>
        <v>0.94169028070695959</v>
      </c>
      <c r="F425" s="77">
        <f t="shared" si="38"/>
        <v>1.3452661881950079</v>
      </c>
      <c r="G425" s="115">
        <f t="shared" si="39"/>
        <v>0.52380952380952372</v>
      </c>
      <c r="H425" s="112">
        <f>F425/Overview!$F$19</f>
        <v>1.9862190878414407</v>
      </c>
      <c r="I425" s="149">
        <f t="shared" si="40"/>
        <v>178.24101031296112</v>
      </c>
      <c r="J425" s="80">
        <f>IF((A425-Overview!$F$43)/365=ROUND((A425-Overview!$F$43)/365,0),J424*0.05,J424+V424)</f>
        <v>313.75735742431965</v>
      </c>
      <c r="K425" s="70">
        <f>IF(I425&lt;Overview!$F$16,1,'='!F425/Overview!$F$26)</f>
        <v>58.236631523593417</v>
      </c>
      <c r="L425" s="71">
        <f>IF(I425&lt;Overview!$F$17,'='!F425/Overview!$F$26,Overview!$F$33)</f>
        <v>9.1428571428571423</v>
      </c>
      <c r="M425" s="72">
        <f t="shared" si="41"/>
        <v>9.1428571428571423</v>
      </c>
      <c r="N425" s="81">
        <f>MIN(1,Overview!$F$44*E425*(F425-Overview!$F$25)^2+0.2)</f>
        <v>1</v>
      </c>
      <c r="O425" s="48">
        <f>M425*E425*Overview!$F$8</f>
        <v>9.746225350951114E-2</v>
      </c>
      <c r="P425" s="48">
        <f>E425*Overview!$F$6</f>
        <v>1.8494797113084687E-3</v>
      </c>
      <c r="Q425" s="122">
        <f>O425*(G425/F425-(1+Overview!$F$35/'='!F425)/(Overview!$F$37*Overview!$F$33))/('='!G425+Overview!$F$36)</f>
        <v>6.7831386991631564E-3</v>
      </c>
      <c r="R425" s="128">
        <f>(O425/F425-Q425)*G425*Overview!$F$29*'='!F425^3</f>
        <v>75.810837691286949</v>
      </c>
      <c r="S425" s="57">
        <f t="shared" si="36"/>
        <v>8.0433774986417796E-18</v>
      </c>
      <c r="T425" s="58">
        <f t="shared" si="37"/>
        <v>3.0417090472737544E-3</v>
      </c>
      <c r="U425" s="58">
        <f>IF(I425&lt;Overview!$F$18,(1-Overview!$F$9)*'='!R425-'='!I425*'='!P425,0)</f>
        <v>0</v>
      </c>
      <c r="V425" s="54">
        <f>IF(I425&gt;=Overview!$F$18,(1-Overview!$F$9)*'='!R425-Overview!$F$18*'='!P425,0)</f>
        <v>6.1315405144249224</v>
      </c>
      <c r="W425" s="2"/>
      <c r="X425" s="60">
        <f>F425^3*(1+G425*Overview!$F$38)</f>
        <v>2.9920117614975088</v>
      </c>
      <c r="Y425" s="61">
        <f>F425^3*Overview!$F$42*(1+Overview!$F$38*G425)+J425*Overview!$F$39/Overview!$F$40</f>
        <v>0.28291524188466893</v>
      </c>
      <c r="AD425" s="2"/>
    </row>
    <row r="426" spans="1:30">
      <c r="A426" s="34">
        <v>423</v>
      </c>
      <c r="B426">
        <v>0.77</v>
      </c>
      <c r="C426" s="85">
        <v>18.739999999999998</v>
      </c>
      <c r="D426" s="125">
        <f>B426/(B426+Overview!$F$22)</f>
        <v>0.52380952380952384</v>
      </c>
      <c r="E426" s="118">
        <f>EXP(Overview!$F$21/Overview!$F$5-Overview!$F$21/('='!C426+273.15))</f>
        <v>0.94169028070695959</v>
      </c>
      <c r="F426" s="77">
        <f t="shared" si="38"/>
        <v>1.3483078972422817</v>
      </c>
      <c r="G426" s="115">
        <f t="shared" si="39"/>
        <v>0.52380952380952372</v>
      </c>
      <c r="H426" s="112">
        <f>F426/Overview!$F$19</f>
        <v>1.9907100210280255</v>
      </c>
      <c r="I426" s="149">
        <f t="shared" si="40"/>
        <v>178.24101031296112</v>
      </c>
      <c r="J426" s="80">
        <f>IF((A426-Overview!$F$43)/365=ROUND((A426-Overview!$F$43)/365,0),J425*0.05,J425+V425)</f>
        <v>319.88889793874455</v>
      </c>
      <c r="K426" s="70">
        <f>IF(I426&lt;Overview!$F$16,1,'='!F426/Overview!$F$26)</f>
        <v>58.36830723992562</v>
      </c>
      <c r="L426" s="71">
        <f>IF(I426&lt;Overview!$F$17,'='!F426/Overview!$F$26,Overview!$F$33)</f>
        <v>9.1428571428571423</v>
      </c>
      <c r="M426" s="72">
        <f t="shared" si="41"/>
        <v>9.1428571428571423</v>
      </c>
      <c r="N426" s="81">
        <f>MIN(1,Overview!$F$44*E426*(F426-Overview!$F$25)^2+0.2)</f>
        <v>1</v>
      </c>
      <c r="O426" s="48">
        <f>M426*E426*Overview!$F$8</f>
        <v>9.746225350951114E-2</v>
      </c>
      <c r="P426" s="48">
        <f>E426*Overview!$F$6</f>
        <v>1.8494797113084687E-3</v>
      </c>
      <c r="Q426" s="122">
        <f>O426*(G426/F426-(1+Overview!$F$35/'='!F426)/(Overview!$F$37*Overview!$F$33))/('='!G426+Overview!$F$36)</f>
        <v>6.7576600282054341E-3</v>
      </c>
      <c r="R426" s="128">
        <f>(O426/F426-Q426)*G426*Overview!$F$29*'='!F426^3</f>
        <v>76.165877329993378</v>
      </c>
      <c r="S426" s="57">
        <f t="shared" si="36"/>
        <v>8.0252320778826942E-18</v>
      </c>
      <c r="T426" s="58">
        <f t="shared" si="37"/>
        <v>3.0371354609692956E-3</v>
      </c>
      <c r="U426" s="58">
        <f>IF(I426&lt;Overview!$F$18,(1-Overview!$F$9)*'='!R426-'='!I426*'='!P426,0)</f>
        <v>0</v>
      </c>
      <c r="V426" s="54">
        <f>IF(I426&gt;=Overview!$F$18,(1-Overview!$F$9)*'='!R426-Overview!$F$18*'='!P426,0)</f>
        <v>6.1617898916427105</v>
      </c>
      <c r="W426" s="2"/>
      <c r="X426" s="60">
        <f>F426^3*(1+G426*Overview!$F$38)</f>
        <v>3.0123529153056574</v>
      </c>
      <c r="Y426" s="61">
        <f>F426^3*Overview!$F$42*(1+Overview!$F$38*G426)+J426*Overview!$F$39/Overview!$F$40</f>
        <v>0.28501238903339282</v>
      </c>
      <c r="AD426" s="2"/>
    </row>
    <row r="427" spans="1:30">
      <c r="A427" s="34">
        <v>424</v>
      </c>
      <c r="B427">
        <v>0.77</v>
      </c>
      <c r="C427" s="85">
        <v>18.739999999999998</v>
      </c>
      <c r="D427" s="125">
        <f>B427/(B427+Overview!$F$22)</f>
        <v>0.52380952380952384</v>
      </c>
      <c r="E427" s="118">
        <f>EXP(Overview!$F$21/Overview!$F$5-Overview!$F$21/('='!C427+273.15))</f>
        <v>0.94169028070695959</v>
      </c>
      <c r="F427" s="77">
        <f t="shared" si="38"/>
        <v>1.351345032703251</v>
      </c>
      <c r="G427" s="115">
        <f t="shared" si="39"/>
        <v>0.52380952380952372</v>
      </c>
      <c r="H427" s="112">
        <f>F427/Overview!$F$19</f>
        <v>1.9951942015403086</v>
      </c>
      <c r="I427" s="149">
        <f t="shared" si="40"/>
        <v>178.24101031296112</v>
      </c>
      <c r="J427" s="80">
        <f>IF((A427-Overview!$F$43)/365=ROUND((A427-Overview!$F$43)/365,0),J426*0.05,J426+V426)</f>
        <v>326.05068783038723</v>
      </c>
      <c r="K427" s="70">
        <f>IF(I427&lt;Overview!$F$16,1,'='!F427/Overview!$F$26)</f>
        <v>58.499784965508702</v>
      </c>
      <c r="L427" s="71">
        <f>IF(I427&lt;Overview!$F$17,'='!F427/Overview!$F$26,Overview!$F$33)</f>
        <v>9.1428571428571423</v>
      </c>
      <c r="M427" s="72">
        <f t="shared" si="41"/>
        <v>9.1428571428571423</v>
      </c>
      <c r="N427" s="81">
        <f>MIN(1,Overview!$F$44*E427*(F427-Overview!$F$25)^2+0.2)</f>
        <v>1</v>
      </c>
      <c r="O427" s="48">
        <f>M427*E427*Overview!$F$8</f>
        <v>9.746225350951114E-2</v>
      </c>
      <c r="P427" s="48">
        <f>E427*Overview!$F$6</f>
        <v>1.8494797113084687E-3</v>
      </c>
      <c r="Q427" s="122">
        <f>O427*(G427/F427-(1+Overview!$F$35/'='!F427)/(Overview!$F$37*Overview!$F$33))/('='!G427+Overview!$F$36)</f>
        <v>6.7323341076378019E-3</v>
      </c>
      <c r="R427" s="128">
        <f>(O427/F427-Q427)*G427*Overview!$F$29*'='!F427^3</f>
        <v>76.521263131958577</v>
      </c>
      <c r="S427" s="57">
        <f t="shared" si="36"/>
        <v>8.0071954430215828E-18</v>
      </c>
      <c r="T427" s="58">
        <f t="shared" si="37"/>
        <v>3.0325687516183394E-3</v>
      </c>
      <c r="U427" s="58">
        <f>IF(I427&lt;Overview!$F$18,(1-Overview!$F$9)*'='!R427-'='!I427*'='!P427,0)</f>
        <v>0</v>
      </c>
      <c r="V427" s="54">
        <f>IF(I427&gt;=Overview!$F$18,(1-Overview!$F$9)*'='!R427-Overview!$F$18*'='!P427,0)</f>
        <v>6.1920687619701456</v>
      </c>
      <c r="W427" s="2"/>
      <c r="X427" s="60">
        <f>F427^3*(1+G427*Overview!$F$38)</f>
        <v>3.0327552606268036</v>
      </c>
      <c r="Y427" s="61">
        <f>F427^3*Overview!$F$42*(1+Overview!$F$38*G427)+J427*Overview!$F$39/Overview!$F$40</f>
        <v>0.28711635789122369</v>
      </c>
      <c r="AD427" s="2"/>
    </row>
    <row r="428" spans="1:30">
      <c r="A428" s="34">
        <v>425</v>
      </c>
      <c r="B428">
        <v>0.77</v>
      </c>
      <c r="C428" s="85">
        <v>18.739999999999998</v>
      </c>
      <c r="D428" s="125">
        <f>B428/(B428+Overview!$F$22)</f>
        <v>0.52380952380952384</v>
      </c>
      <c r="E428" s="118">
        <f>EXP(Overview!$F$21/Overview!$F$5-Overview!$F$21/('='!C428+273.15))</f>
        <v>0.94169028070695959</v>
      </c>
      <c r="F428" s="77">
        <f t="shared" si="38"/>
        <v>1.3543776014548694</v>
      </c>
      <c r="G428" s="115">
        <f t="shared" si="39"/>
        <v>0.52380952380952372</v>
      </c>
      <c r="H428" s="112">
        <f>F428/Overview!$F$19</f>
        <v>1.9996716395317724</v>
      </c>
      <c r="I428" s="149">
        <f t="shared" si="40"/>
        <v>178.24101031296112</v>
      </c>
      <c r="J428" s="80">
        <f>IF((A428-Overview!$F$43)/365=ROUND((A428-Overview!$F$43)/365,0),J427*0.05,J427+V427)</f>
        <v>332.24275659235735</v>
      </c>
      <c r="K428" s="70">
        <f>IF(I428&lt;Overview!$F$16,1,'='!F428/Overview!$F$26)</f>
        <v>58.631064998046298</v>
      </c>
      <c r="L428" s="71">
        <f>IF(I428&lt;Overview!$F$17,'='!F428/Overview!$F$26,Overview!$F$33)</f>
        <v>9.1428571428571423</v>
      </c>
      <c r="M428" s="72">
        <f t="shared" si="41"/>
        <v>9.1428571428571423</v>
      </c>
      <c r="N428" s="81">
        <f>MIN(1,Overview!$F$44*E428*(F428-Overview!$F$25)^2+0.2)</f>
        <v>1</v>
      </c>
      <c r="O428" s="48">
        <f>M428*E428*Overview!$F$8</f>
        <v>9.746225350951114E-2</v>
      </c>
      <c r="P428" s="48">
        <f>E428*Overview!$F$6</f>
        <v>1.8494797113084687E-3</v>
      </c>
      <c r="Q428" s="122">
        <f>O428*(G428/F428-(1+Overview!$F$35/'='!F428)/(Overview!$F$37*Overview!$F$33))/('='!G428+Overview!$F$36)</f>
        <v>6.7071595963219986E-3</v>
      </c>
      <c r="R428" s="128">
        <f>(O428/F428-Q428)*G428*Overview!$F$29*'='!F428^3</f>
        <v>76.876992291020045</v>
      </c>
      <c r="S428" s="57">
        <f t="shared" si="36"/>
        <v>7.9892666389254987E-18</v>
      </c>
      <c r="T428" s="58">
        <f t="shared" si="37"/>
        <v>3.0280089088805325E-3</v>
      </c>
      <c r="U428" s="58">
        <f>IF(I428&lt;Overview!$F$18,(1-Overview!$F$9)*'='!R428-'='!I428*'='!P428,0)</f>
        <v>0</v>
      </c>
      <c r="V428" s="54">
        <f>IF(I428&gt;=Overview!$F$18,(1-Overview!$F$9)*'='!R428-Overview!$F$18*'='!P428,0)</f>
        <v>6.2223768863221824</v>
      </c>
      <c r="W428" s="2"/>
      <c r="X428" s="60">
        <f>F428^3*(1+G428*Overview!$F$38)</f>
        <v>3.0532186357750324</v>
      </c>
      <c r="Y428" s="61">
        <f>F428^3*Overview!$F$42*(1+Overview!$F$38*G428)+J428*Overview!$F$39/Overview!$F$40</f>
        <v>0.28922713518803894</v>
      </c>
      <c r="AD428" s="2"/>
    </row>
    <row r="429" spans="1:30">
      <c r="A429" s="34">
        <v>426</v>
      </c>
      <c r="B429">
        <v>0.77</v>
      </c>
      <c r="C429" s="85">
        <v>18.739999999999998</v>
      </c>
      <c r="D429" s="125">
        <f>B429/(B429+Overview!$F$22)</f>
        <v>0.52380952380952384</v>
      </c>
      <c r="E429" s="118">
        <f>EXP(Overview!$F$21/Overview!$F$5-Overview!$F$21/('='!C429+273.15))</f>
        <v>0.94169028070695959</v>
      </c>
      <c r="F429" s="77">
        <f t="shared" si="38"/>
        <v>1.35740561036375</v>
      </c>
      <c r="G429" s="115">
        <f t="shared" si="39"/>
        <v>0.52380952380952372</v>
      </c>
      <c r="H429" s="112">
        <f>F429/Overview!$F$19</f>
        <v>2.0041423451406319</v>
      </c>
      <c r="I429" s="149">
        <f t="shared" si="40"/>
        <v>178.24101031296112</v>
      </c>
      <c r="J429" s="80">
        <f>IF((A429-Overview!$F$43)/365=ROUND((A429-Overview!$F$43)/365,0),J428*0.05,J428+V428)</f>
        <v>338.46513347867955</v>
      </c>
      <c r="K429" s="70">
        <f>IF(I429&lt;Overview!$F$16,1,'='!F429/Overview!$F$26)</f>
        <v>58.762147634794374</v>
      </c>
      <c r="L429" s="71">
        <f>IF(I429&lt;Overview!$F$17,'='!F429/Overview!$F$26,Overview!$F$33)</f>
        <v>9.1428571428571423</v>
      </c>
      <c r="M429" s="72">
        <f t="shared" si="41"/>
        <v>9.1428571428571423</v>
      </c>
      <c r="N429" s="81">
        <f>MIN(1,Overview!$F$44*E429*(F429-Overview!$F$25)^2+0.2)</f>
        <v>1</v>
      </c>
      <c r="O429" s="48">
        <f>M429*E429*Overview!$F$8</f>
        <v>9.746225350951114E-2</v>
      </c>
      <c r="P429" s="48">
        <f>E429*Overview!$F$6</f>
        <v>1.8494797113084687E-3</v>
      </c>
      <c r="Q429" s="122">
        <f>O429*(G429/F429-(1+Overview!$F$35/'='!F429)/(Overview!$F$37*Overview!$F$33))/('='!G429+Overview!$F$36)</f>
        <v>6.6821351687669792E-3</v>
      </c>
      <c r="R429" s="128">
        <f>(O429/F429-Q429)*G429*Overview!$F$29*'='!F429^3</f>
        <v>77.233062010487316</v>
      </c>
      <c r="S429" s="57">
        <f t="shared" si="36"/>
        <v>7.9714447216051442E-18</v>
      </c>
      <c r="T429" s="58">
        <f t="shared" si="37"/>
        <v>3.0234559224310738E-3</v>
      </c>
      <c r="U429" s="58">
        <f>IF(I429&lt;Overview!$F$18,(1-Overview!$F$9)*'='!R429-'='!I429*'='!P429,0)</f>
        <v>0</v>
      </c>
      <c r="V429" s="54">
        <f>IF(I429&gt;=Overview!$F$18,(1-Overview!$F$9)*'='!R429-Overview!$F$18*'='!P429,0)</f>
        <v>6.2527140264207937</v>
      </c>
      <c r="W429" s="2"/>
      <c r="X429" s="60">
        <f>F429^3*(1+G429*Overview!$F$38)</f>
        <v>3.0737428785885754</v>
      </c>
      <c r="Y429" s="61">
        <f>F429^3*Overview!$F$42*(1+Overview!$F$38*G429)+J429*Overview!$F$39/Overview!$F$40</f>
        <v>0.29134470760049991</v>
      </c>
      <c r="AD429" s="2"/>
    </row>
    <row r="430" spans="1:30">
      <c r="A430" s="34">
        <v>427</v>
      </c>
      <c r="B430">
        <v>0.77</v>
      </c>
      <c r="C430" s="85">
        <v>18.739999999999998</v>
      </c>
      <c r="D430" s="125">
        <f>B430/(B430+Overview!$F$22)</f>
        <v>0.52380952380952384</v>
      </c>
      <c r="E430" s="118">
        <f>EXP(Overview!$F$21/Overview!$F$5-Overview!$F$21/('='!C430+273.15))</f>
        <v>0.94169028070695959</v>
      </c>
      <c r="F430" s="77">
        <f t="shared" si="38"/>
        <v>1.3604290662861811</v>
      </c>
      <c r="G430" s="115">
        <f t="shared" si="39"/>
        <v>0.52380952380952372</v>
      </c>
      <c r="H430" s="112">
        <f>F430/Overview!$F$19</f>
        <v>2.0086063284898583</v>
      </c>
      <c r="I430" s="149">
        <f t="shared" si="40"/>
        <v>178.24101031296112</v>
      </c>
      <c r="J430" s="80">
        <f>IF((A430-Overview!$F$43)/365=ROUND((A430-Overview!$F$43)/365,0),J429*0.05,J429+V429)</f>
        <v>344.71784750510034</v>
      </c>
      <c r="K430" s="70">
        <f>IF(I430&lt;Overview!$F$16,1,'='!F430/Overview!$F$26)</f>
        <v>58.893033172561957</v>
      </c>
      <c r="L430" s="71">
        <f>IF(I430&lt;Overview!$F$17,'='!F430/Overview!$F$26,Overview!$F$33)</f>
        <v>9.1428571428571423</v>
      </c>
      <c r="M430" s="72">
        <f t="shared" si="41"/>
        <v>9.1428571428571423</v>
      </c>
      <c r="N430" s="81">
        <f>MIN(1,Overview!$F$44*E430*(F430-Overview!$F$25)^2+0.2)</f>
        <v>1</v>
      </c>
      <c r="O430" s="48">
        <f>M430*E430*Overview!$F$8</f>
        <v>9.746225350951114E-2</v>
      </c>
      <c r="P430" s="48">
        <f>E430*Overview!$F$6</f>
        <v>1.8494797113084687E-3</v>
      </c>
      <c r="Q430" s="122">
        <f>O430*(G430/F430-(1+Overview!$F$35/'='!F430)/(Overview!$F$37*Overview!$F$33))/('='!G430+Overview!$F$36)</f>
        <v>6.6572595149013572E-3</v>
      </c>
      <c r="R430" s="128">
        <f>(O430/F430-Q430)*G430*Overview!$F$29*'='!F430^3</f>
        <v>77.589469503119105</v>
      </c>
      <c r="S430" s="57">
        <f t="shared" si="36"/>
        <v>7.9537287580528051E-18</v>
      </c>
      <c r="T430" s="58">
        <f t="shared" si="37"/>
        <v>3.0189097819606826E-3</v>
      </c>
      <c r="U430" s="58">
        <f>IF(I430&lt;Overview!$F$18,(1-Overview!$F$9)*'='!R430-'='!I430*'='!P430,0)</f>
        <v>0</v>
      </c>
      <c r="V430" s="54">
        <f>IF(I430&gt;=Overview!$F$18,(1-Overview!$F$9)*'='!R430-Overview!$F$18*'='!P430,0)</f>
        <v>6.2830799447930223</v>
      </c>
      <c r="W430" s="2"/>
      <c r="X430" s="60">
        <f>F430^3*(1+G430*Overview!$F$38)</f>
        <v>3.094327826436869</v>
      </c>
      <c r="Y430" s="61">
        <f>F430^3*Overview!$F$42*(1+Overview!$F$38*G430)+J430*Overview!$F$39/Overview!$F$40</f>
        <v>0.29346906175272164</v>
      </c>
      <c r="AD430" s="2"/>
    </row>
    <row r="431" spans="1:30">
      <c r="A431" s="34">
        <v>428</v>
      </c>
      <c r="B431">
        <v>0.77</v>
      </c>
      <c r="C431" s="85">
        <v>18.739999999999998</v>
      </c>
      <c r="D431" s="125">
        <f>B431/(B431+Overview!$F$22)</f>
        <v>0.52380952380952384</v>
      </c>
      <c r="E431" s="118">
        <f>EXP(Overview!$F$21/Overview!$F$5-Overview!$F$21/('='!C431+273.15))</f>
        <v>0.94169028070695959</v>
      </c>
      <c r="F431" s="77">
        <f t="shared" si="38"/>
        <v>1.3634479760681417</v>
      </c>
      <c r="G431" s="115">
        <f t="shared" si="39"/>
        <v>0.52380952380952372</v>
      </c>
      <c r="H431" s="112">
        <f>F431/Overview!$F$19</f>
        <v>2.0130635996872015</v>
      </c>
      <c r="I431" s="149">
        <f t="shared" si="40"/>
        <v>178.24101031296112</v>
      </c>
      <c r="J431" s="80">
        <f>IF((A431-Overview!$F$43)/365=ROUND((A431-Overview!$F$43)/365,0),J430*0.05,J430+V430)</f>
        <v>351.00092744989337</v>
      </c>
      <c r="K431" s="70">
        <f>IF(I431&lt;Overview!$F$16,1,'='!F431/Overview!$F$26)</f>
        <v>59.023721907711767</v>
      </c>
      <c r="L431" s="71">
        <f>IF(I431&lt;Overview!$F$17,'='!F431/Overview!$F$26,Overview!$F$33)</f>
        <v>9.1428571428571423</v>
      </c>
      <c r="M431" s="72">
        <f t="shared" si="41"/>
        <v>9.1428571428571423</v>
      </c>
      <c r="N431" s="81">
        <f>MIN(1,Overview!$F$44*E431*(F431-Overview!$F$25)^2+0.2)</f>
        <v>1</v>
      </c>
      <c r="O431" s="48">
        <f>M431*E431*Overview!$F$8</f>
        <v>9.746225350951114E-2</v>
      </c>
      <c r="P431" s="48">
        <f>E431*Overview!$F$6</f>
        <v>1.8494797113084687E-3</v>
      </c>
      <c r="Q431" s="122">
        <f>O431*(G431/F431-(1+Overview!$F$35/'='!F431)/(Overview!$F$37*Overview!$F$33))/('='!G431+Overview!$F$36)</f>
        <v>6.6325313398498146E-3</v>
      </c>
      <c r="R431" s="128">
        <f>(O431/F431-Q431)*G431*Overview!$F$29*'='!F431^3</f>
        <v>77.946211991100498</v>
      </c>
      <c r="S431" s="57">
        <f t="shared" si="36"/>
        <v>7.9361178260831143E-18</v>
      </c>
      <c r="T431" s="58">
        <f t="shared" si="37"/>
        <v>3.0143704771755831E-3</v>
      </c>
      <c r="U431" s="58">
        <f>IF(I431&lt;Overview!$F$18,(1-Overview!$F$9)*'='!R431-'='!I431*'='!P431,0)</f>
        <v>0</v>
      </c>
      <c r="V431" s="54">
        <f>IF(I431&gt;=Overview!$F$18,(1-Overview!$F$9)*'='!R431-Overview!$F$18*'='!P431,0)</f>
        <v>6.3134744047690372</v>
      </c>
      <c r="W431" s="2"/>
      <c r="X431" s="60">
        <f>F431^3*(1+G431*Overview!$F$38)</f>
        <v>3.1149733162275597</v>
      </c>
      <c r="Y431" s="61">
        <f>F431^3*Overview!$F$42*(1+Overview!$F$38*G431)+J431*Overview!$F$39/Overview!$F$40</f>
        <v>0.29560018421693934</v>
      </c>
      <c r="AD431" s="2"/>
    </row>
    <row r="432" spans="1:30">
      <c r="A432" s="34">
        <v>429</v>
      </c>
      <c r="B432">
        <v>0.77</v>
      </c>
      <c r="C432" s="85">
        <v>18.739999999999998</v>
      </c>
      <c r="D432" s="125">
        <f>B432/(B432+Overview!$F$22)</f>
        <v>0.52380952380952384</v>
      </c>
      <c r="E432" s="118">
        <f>EXP(Overview!$F$21/Overview!$F$5-Overview!$F$21/('='!C432+273.15))</f>
        <v>0.94169028070695959</v>
      </c>
      <c r="F432" s="77">
        <f t="shared" si="38"/>
        <v>1.3664623465453174</v>
      </c>
      <c r="G432" s="115">
        <f t="shared" si="39"/>
        <v>0.52380952380952372</v>
      </c>
      <c r="H432" s="112">
        <f>F432/Overview!$F$19</f>
        <v>2.0175141688252141</v>
      </c>
      <c r="I432" s="149">
        <f t="shared" si="40"/>
        <v>178.24101031296112</v>
      </c>
      <c r="J432" s="80">
        <f>IF((A432-Overview!$F$43)/365=ROUND((A432-Overview!$F$43)/365,0),J431*0.05,J431+V431)</f>
        <v>357.31440185466238</v>
      </c>
      <c r="K432" s="70">
        <f>IF(I432&lt;Overview!$F$16,1,'='!F432/Overview!$F$26)</f>
        <v>59.154214136160931</v>
      </c>
      <c r="L432" s="71">
        <f>IF(I432&lt;Overview!$F$17,'='!F432/Overview!$F$26,Overview!$F$33)</f>
        <v>9.1428571428571423</v>
      </c>
      <c r="M432" s="72">
        <f t="shared" si="41"/>
        <v>9.1428571428571423</v>
      </c>
      <c r="N432" s="81">
        <f>MIN(1,Overview!$F$44*E432*(F432-Overview!$F$25)^2+0.2)</f>
        <v>1</v>
      </c>
      <c r="O432" s="48">
        <f>M432*E432*Overview!$F$8</f>
        <v>9.746225350951114E-2</v>
      </c>
      <c r="P432" s="48">
        <f>E432*Overview!$F$6</f>
        <v>1.8494797113084687E-3</v>
      </c>
      <c r="Q432" s="122">
        <f>O432*(G432/F432-(1+Overview!$F$35/'='!F432)/(Overview!$F$37*Overview!$F$33))/('='!G432+Overview!$F$36)</f>
        <v>6.6079493637133816E-3</v>
      </c>
      <c r="R432" s="128">
        <f>(O432/F432-Q432)*G432*Overview!$F$29*'='!F432^3</f>
        <v>78.303286706020515</v>
      </c>
      <c r="S432" s="57">
        <f t="shared" si="36"/>
        <v>7.9186110141765789E-18</v>
      </c>
      <c r="T432" s="58">
        <f t="shared" si="37"/>
        <v>3.0098379977974749E-3</v>
      </c>
      <c r="U432" s="58">
        <f>IF(I432&lt;Overview!$F$18,(1-Overview!$F$9)*'='!R432-'='!I432*'='!P432,0)</f>
        <v>0</v>
      </c>
      <c r="V432" s="54">
        <f>IF(I432&gt;=Overview!$F$18,(1-Overview!$F$9)*'='!R432-Overview!$F$18*'='!P432,0)</f>
        <v>6.3438971704802229</v>
      </c>
      <c r="W432" s="2"/>
      <c r="X432" s="60">
        <f>F432^3*(1+G432*Overview!$F$38)</f>
        <v>3.135679184413473</v>
      </c>
      <c r="Y432" s="61">
        <f>F432^3*Overview!$F$42*(1+Overview!$F$38*G432)+J432*Overview!$F$39/Overview!$F$40</f>
        <v>0.29773806151416976</v>
      </c>
      <c r="AD432" s="2"/>
    </row>
    <row r="433" spans="1:30">
      <c r="A433" s="34">
        <v>430</v>
      </c>
      <c r="B433">
        <v>0.77</v>
      </c>
      <c r="C433" s="85">
        <v>18.739999999999998</v>
      </c>
      <c r="D433" s="125">
        <f>B433/(B433+Overview!$F$22)</f>
        <v>0.52380952380952384</v>
      </c>
      <c r="E433" s="118">
        <f>EXP(Overview!$F$21/Overview!$F$5-Overview!$F$21/('='!C433+273.15))</f>
        <v>0.94169028070695959</v>
      </c>
      <c r="F433" s="77">
        <f t="shared" si="38"/>
        <v>1.3694721845431148</v>
      </c>
      <c r="G433" s="115">
        <f t="shared" si="39"/>
        <v>0.52380952380952372</v>
      </c>
      <c r="H433" s="112">
        <f>F433/Overview!$F$19</f>
        <v>2.0219580459812709</v>
      </c>
      <c r="I433" s="149">
        <f t="shared" si="40"/>
        <v>178.24101031296112</v>
      </c>
      <c r="J433" s="80">
        <f>IF((A433-Overview!$F$43)/365=ROUND((A433-Overview!$F$43)/365,0),J432*0.05,J432+V432)</f>
        <v>363.65829902514258</v>
      </c>
      <c r="K433" s="70">
        <f>IF(I433&lt;Overview!$F$16,1,'='!F433/Overview!$F$26)</f>
        <v>59.284510153381596</v>
      </c>
      <c r="L433" s="71">
        <f>IF(I433&lt;Overview!$F$17,'='!F433/Overview!$F$26,Overview!$F$33)</f>
        <v>9.1428571428571423</v>
      </c>
      <c r="M433" s="72">
        <f t="shared" si="41"/>
        <v>9.1428571428571423</v>
      </c>
      <c r="N433" s="81">
        <f>MIN(1,Overview!$F$44*E433*(F433-Overview!$F$25)^2+0.2)</f>
        <v>1</v>
      </c>
      <c r="O433" s="48">
        <f>M433*E433*Overview!$F$8</f>
        <v>9.746225350951114E-2</v>
      </c>
      <c r="P433" s="48">
        <f>E433*Overview!$F$6</f>
        <v>1.8494797113084687E-3</v>
      </c>
      <c r="Q433" s="122">
        <f>O433*(G433/F433-(1+Overview!$F$35/'='!F433)/(Overview!$F$37*Overview!$F$33))/('='!G433+Overview!$F$36)</f>
        <v>6.5835123213535346E-3</v>
      </c>
      <c r="R433" s="128">
        <f>(O433/F433-Q433)*G433*Overview!$F$29*'='!F433^3</f>
        <v>78.660690888849174</v>
      </c>
      <c r="S433" s="57">
        <f t="shared" si="36"/>
        <v>7.9012074213258074E-18</v>
      </c>
      <c r="T433" s="58">
        <f t="shared" si="37"/>
        <v>3.0053123335635127E-3</v>
      </c>
      <c r="U433" s="58">
        <f>IF(I433&lt;Overview!$F$18,(1-Overview!$F$9)*'='!R433-'='!I433*'='!P433,0)</f>
        <v>0</v>
      </c>
      <c r="V433" s="54">
        <f>IF(I433&gt;=Overview!$F$18,(1-Overview!$F$9)*'='!R433-Overview!$F$18*'='!P433,0)</f>
        <v>6.3743480068572245</v>
      </c>
      <c r="W433" s="2"/>
      <c r="X433" s="60">
        <f>F433^3*(1+G433*Overview!$F$38)</f>
        <v>3.1564452669995164</v>
      </c>
      <c r="Y433" s="61">
        <f>F433^3*Overview!$F$42*(1+Overview!$F$38*G433)+J433*Overview!$F$39/Overview!$F$40</f>
        <v>0.29988268011486724</v>
      </c>
      <c r="AD433" s="2"/>
    </row>
    <row r="434" spans="1:30">
      <c r="A434" s="34">
        <v>431</v>
      </c>
      <c r="B434">
        <v>0.77</v>
      </c>
      <c r="C434" s="85">
        <v>18.739999999999998</v>
      </c>
      <c r="D434" s="125">
        <f>B434/(B434+Overview!$F$22)</f>
        <v>0.52380952380952384</v>
      </c>
      <c r="E434" s="118">
        <f>EXP(Overview!$F$21/Overview!$F$5-Overview!$F$21/('='!C434+273.15))</f>
        <v>0.94169028070695959</v>
      </c>
      <c r="F434" s="77">
        <f t="shared" si="38"/>
        <v>1.3724774968766784</v>
      </c>
      <c r="G434" s="115">
        <f t="shared" si="39"/>
        <v>0.52380952380952372</v>
      </c>
      <c r="H434" s="112">
        <f>F434/Overview!$F$19</f>
        <v>2.026395241217597</v>
      </c>
      <c r="I434" s="149">
        <f t="shared" si="40"/>
        <v>178.24101031296112</v>
      </c>
      <c r="J434" s="80">
        <f>IF((A434-Overview!$F$43)/365=ROUND((A434-Overview!$F$43)/365,0),J433*0.05,J433+V433)</f>
        <v>370.03264703199983</v>
      </c>
      <c r="K434" s="70">
        <f>IF(I434&lt;Overview!$F$16,1,'='!F434/Overview!$F$26)</f>
        <v>59.414610254401666</v>
      </c>
      <c r="L434" s="71">
        <f>IF(I434&lt;Overview!$F$17,'='!F434/Overview!$F$26,Overview!$F$33)</f>
        <v>9.1428571428571423</v>
      </c>
      <c r="M434" s="72">
        <f t="shared" si="41"/>
        <v>9.1428571428571423</v>
      </c>
      <c r="N434" s="81">
        <f>MIN(1,Overview!$F$44*E434*(F434-Overview!$F$25)^2+0.2)</f>
        <v>1</v>
      </c>
      <c r="O434" s="48">
        <f>M434*E434*Overview!$F$8</f>
        <v>9.746225350951114E-2</v>
      </c>
      <c r="P434" s="48">
        <f>E434*Overview!$F$6</f>
        <v>1.8494797113084687E-3</v>
      </c>
      <c r="Q434" s="122">
        <f>O434*(G434/F434-(1+Overview!$F$35/'='!F434)/(Overview!$F$37*Overview!$F$33))/('='!G434+Overview!$F$36)</f>
        <v>6.5592189621799983E-3</v>
      </c>
      <c r="R434" s="128">
        <f>(O434/F434-Q434)*G434*Overview!$F$29*'='!F434^3</f>
        <v>79.01842178991501</v>
      </c>
      <c r="S434" s="57">
        <f t="shared" si="36"/>
        <v>7.8839061568843923E-18</v>
      </c>
      <c r="T434" s="58">
        <f t="shared" si="37"/>
        <v>3.0007934742262831E-3</v>
      </c>
      <c r="U434" s="58">
        <f>IF(I434&lt;Overview!$F$18,(1-Overview!$F$9)*'='!R434-'='!I434*'='!P434,0)</f>
        <v>0</v>
      </c>
      <c r="V434" s="54">
        <f>IF(I434&gt;=Overview!$F$18,(1-Overview!$F$9)*'='!R434-Overview!$F$18*'='!P434,0)</f>
        <v>6.4048266796280338</v>
      </c>
      <c r="W434" s="2"/>
      <c r="X434" s="60">
        <f>F434^3*(1+G434*Overview!$F$38)</f>
        <v>3.1772713995495518</v>
      </c>
      <c r="Y434" s="61">
        <f>F434^3*Overview!$F$42*(1+Overview!$F$38*G434)+J434*Overview!$F$39/Overview!$F$40</f>
        <v>0.3020340264395775</v>
      </c>
      <c r="AD434" s="2"/>
    </row>
    <row r="435" spans="1:30">
      <c r="A435" s="34">
        <v>432</v>
      </c>
      <c r="B435">
        <v>0.77</v>
      </c>
      <c r="C435" s="85">
        <v>18.739999999999998</v>
      </c>
      <c r="D435" s="125">
        <f>B435/(B435+Overview!$F$22)</f>
        <v>0.52380952380952384</v>
      </c>
      <c r="E435" s="118">
        <f>EXP(Overview!$F$21/Overview!$F$5-Overview!$F$21/('='!C435+273.15))</f>
        <v>0.94169028070695959</v>
      </c>
      <c r="F435" s="77">
        <f t="shared" si="38"/>
        <v>1.3754782903509046</v>
      </c>
      <c r="G435" s="115">
        <f t="shared" si="39"/>
        <v>0.52380952380952372</v>
      </c>
      <c r="H435" s="112">
        <f>F435/Overview!$F$19</f>
        <v>2.0308257645812855</v>
      </c>
      <c r="I435" s="149">
        <f t="shared" si="40"/>
        <v>178.24101031296112</v>
      </c>
      <c r="J435" s="80">
        <f>IF((A435-Overview!$F$43)/365=ROUND((A435-Overview!$F$43)/365,0),J434*0.05,J434+V434)</f>
        <v>376.43747371162789</v>
      </c>
      <c r="K435" s="70">
        <f>IF(I435&lt;Overview!$F$16,1,'='!F435/Overview!$F$26)</f>
        <v>59.5445147338054</v>
      </c>
      <c r="L435" s="71">
        <f>IF(I435&lt;Overview!$F$17,'='!F435/Overview!$F$26,Overview!$F$33)</f>
        <v>9.1428571428571423</v>
      </c>
      <c r="M435" s="72">
        <f t="shared" si="41"/>
        <v>9.1428571428571423</v>
      </c>
      <c r="N435" s="81">
        <f>MIN(1,Overview!$F$44*E435*(F435-Overview!$F$25)^2+0.2)</f>
        <v>1</v>
      </c>
      <c r="O435" s="48">
        <f>M435*E435*Overview!$F$8</f>
        <v>9.746225350951114E-2</v>
      </c>
      <c r="P435" s="48">
        <f>E435*Overview!$F$6</f>
        <v>1.8494797113084687E-3</v>
      </c>
      <c r="Q435" s="122">
        <f>O435*(G435/F435-(1+Overview!$F$35/'='!F435)/(Overview!$F$37*Overview!$F$33))/('='!G435+Overview!$F$36)</f>
        <v>6.535068049942222E-3</v>
      </c>
      <c r="R435" s="128">
        <f>(O435/F435-Q435)*G435*Overview!$F$29*'='!F435^3</f>
        <v>79.376476668882404</v>
      </c>
      <c r="S435" s="57">
        <f t="shared" si="36"/>
        <v>7.8667063404184007E-18</v>
      </c>
      <c r="T435" s="58">
        <f t="shared" si="37"/>
        <v>2.9962814095537828E-3</v>
      </c>
      <c r="U435" s="58">
        <f>IF(I435&lt;Overview!$F$18,(1-Overview!$F$9)*'='!R435-'='!I435*'='!P435,0)</f>
        <v>0</v>
      </c>
      <c r="V435" s="54">
        <f>IF(I435&gt;=Overview!$F$18,(1-Overview!$F$9)*'='!R435-Overview!$F$18*'='!P435,0)</f>
        <v>6.4353329553160554</v>
      </c>
      <c r="W435" s="2"/>
      <c r="X435" s="60">
        <f>F435^3*(1+G435*Overview!$F$38)</f>
        <v>3.1981574171932081</v>
      </c>
      <c r="Y435" s="61">
        <f>F435^3*Overview!$F$42*(1+Overview!$F$38*G435)+J435*Overview!$F$39/Overview!$F$40</f>
        <v>0.30419208685958493</v>
      </c>
      <c r="AD435" s="2"/>
    </row>
    <row r="436" spans="1:30">
      <c r="A436" s="34">
        <v>433</v>
      </c>
      <c r="B436">
        <v>0.77</v>
      </c>
      <c r="C436" s="85">
        <v>18.739999999999998</v>
      </c>
      <c r="D436" s="125">
        <f>B436/(B436+Overview!$F$22)</f>
        <v>0.52380952380952384</v>
      </c>
      <c r="E436" s="118">
        <f>EXP(Overview!$F$21/Overview!$F$5-Overview!$F$21/('='!C436+273.15))</f>
        <v>0.94169028070695959</v>
      </c>
      <c r="F436" s="77">
        <f t="shared" si="38"/>
        <v>1.3784745717604585</v>
      </c>
      <c r="G436" s="115">
        <f t="shared" si="39"/>
        <v>0.52380952380952372</v>
      </c>
      <c r="H436" s="112">
        <f>F436/Overview!$F$19</f>
        <v>2.0352496261043238</v>
      </c>
      <c r="I436" s="149">
        <f t="shared" si="40"/>
        <v>178.24101031296112</v>
      </c>
      <c r="J436" s="80">
        <f>IF((A436-Overview!$F$43)/365=ROUND((A436-Overview!$F$43)/365,0),J435*0.05,J435+V435)</f>
        <v>382.87280666694392</v>
      </c>
      <c r="K436" s="70">
        <f>IF(I436&lt;Overview!$F$16,1,'='!F436/Overview!$F$26)</f>
        <v>59.674223885734136</v>
      </c>
      <c r="L436" s="71">
        <f>IF(I436&lt;Overview!$F$17,'='!F436/Overview!$F$26,Overview!$F$33)</f>
        <v>9.1428571428571423</v>
      </c>
      <c r="M436" s="72">
        <f t="shared" si="41"/>
        <v>9.1428571428571423</v>
      </c>
      <c r="N436" s="81">
        <f>MIN(1,Overview!$F$44*E436*(F436-Overview!$F$25)^2+0.2)</f>
        <v>1</v>
      </c>
      <c r="O436" s="48">
        <f>M436*E436*Overview!$F$8</f>
        <v>9.746225350951114E-2</v>
      </c>
      <c r="P436" s="48">
        <f>E436*Overview!$F$6</f>
        <v>1.8494797113084687E-3</v>
      </c>
      <c r="Q436" s="122">
        <f>O436*(G436/F436-(1+Overview!$F$35/'='!F436)/(Overview!$F$37*Overview!$F$33))/('='!G436+Overview!$F$36)</f>
        <v>6.5110583625243969E-3</v>
      </c>
      <c r="R436" s="128">
        <f>(O436/F436-Q436)*G436*Overview!$F$29*'='!F436^3</f>
        <v>79.734852794729065</v>
      </c>
      <c r="S436" s="57">
        <f t="shared" si="36"/>
        <v>7.849607101560398E-18</v>
      </c>
      <c r="T436" s="58">
        <f t="shared" si="37"/>
        <v>2.9917761293293903E-3</v>
      </c>
      <c r="U436" s="58">
        <f>IF(I436&lt;Overview!$F$18,(1-Overview!$F$9)*'='!R436-'='!I436*'='!P436,0)</f>
        <v>0</v>
      </c>
      <c r="V436" s="54">
        <f>IF(I436&gt;=Overview!$F$18,(1-Overview!$F$9)*'='!R436-Overview!$F$18*'='!P436,0)</f>
        <v>6.4658666012381909</v>
      </c>
      <c r="W436" s="2"/>
      <c r="X436" s="60">
        <f>F436^3*(1+G436*Overview!$F$38)</f>
        <v>3.2191031546326569</v>
      </c>
      <c r="Y436" s="61">
        <f>F436^3*Overview!$F$42*(1+Overview!$F$38*G436)+J436*Overview!$F$39/Overview!$F$40</f>
        <v>0.30635684769755722</v>
      </c>
      <c r="AD436" s="2"/>
    </row>
    <row r="437" spans="1:30">
      <c r="A437" s="34">
        <v>434</v>
      </c>
      <c r="B437">
        <v>0.77</v>
      </c>
      <c r="C437" s="85">
        <v>18.739999999999998</v>
      </c>
      <c r="D437" s="125">
        <f>B437/(B437+Overview!$F$22)</f>
        <v>0.52380952380952384</v>
      </c>
      <c r="E437" s="118">
        <f>EXP(Overview!$F$21/Overview!$F$5-Overview!$F$21/('='!C437+273.15))</f>
        <v>0.94169028070695959</v>
      </c>
      <c r="F437" s="77">
        <f t="shared" si="38"/>
        <v>1.3814663478897879</v>
      </c>
      <c r="G437" s="115">
        <f t="shared" si="39"/>
        <v>0.52380952380952372</v>
      </c>
      <c r="H437" s="112">
        <f>F437/Overview!$F$19</f>
        <v>2.0396668358036143</v>
      </c>
      <c r="I437" s="149">
        <f t="shared" si="40"/>
        <v>178.24101031296112</v>
      </c>
      <c r="J437" s="80">
        <f>IF((A437-Overview!$F$43)/365=ROUND((A437-Overview!$F$43)/365,0),J436*0.05,J436+V436)</f>
        <v>389.33867326818211</v>
      </c>
      <c r="K437" s="70">
        <f>IF(I437&lt;Overview!$F$16,1,'='!F437/Overview!$F$26)</f>
        <v>59.803738003886927</v>
      </c>
      <c r="L437" s="71">
        <f>IF(I437&lt;Overview!$F$17,'='!F437/Overview!$F$26,Overview!$F$33)</f>
        <v>9.1428571428571423</v>
      </c>
      <c r="M437" s="72">
        <f t="shared" si="41"/>
        <v>9.1428571428571423</v>
      </c>
      <c r="N437" s="81">
        <f>MIN(1,Overview!$F$44*E437*(F437-Overview!$F$25)^2+0.2)</f>
        <v>1</v>
      </c>
      <c r="O437" s="48">
        <f>M437*E437*Overview!$F$8</f>
        <v>9.746225350951114E-2</v>
      </c>
      <c r="P437" s="48">
        <f>E437*Overview!$F$6</f>
        <v>1.8494797113084687E-3</v>
      </c>
      <c r="Q437" s="122">
        <f>O437*(G437/F437-(1+Overview!$F$35/'='!F437)/(Overview!$F$37*Overview!$F$33))/('='!G437+Overview!$F$36)</f>
        <v>6.4871886917440185E-3</v>
      </c>
      <c r="R437" s="128">
        <f>(O437/F437-Q437)*G437*Overview!$F$29*'='!F437^3</f>
        <v>80.093547445723374</v>
      </c>
      <c r="S437" s="57">
        <f t="shared" si="36"/>
        <v>7.8326075798659787E-18</v>
      </c>
      <c r="T437" s="58">
        <f t="shared" si="37"/>
        <v>2.9872776233518471E-3</v>
      </c>
      <c r="U437" s="58">
        <f>IF(I437&lt;Overview!$F$18,(1-Overview!$F$9)*'='!R437-'='!I437*'='!P437,0)</f>
        <v>0</v>
      </c>
      <c r="V437" s="54">
        <f>IF(I437&gt;=Overview!$F$18,(1-Overview!$F$9)*'='!R437-Overview!$F$18*'='!P437,0)</f>
        <v>6.4964273855029067</v>
      </c>
      <c r="W437" s="2"/>
      <c r="X437" s="60">
        <f>F437^3*(1+G437*Overview!$F$38)</f>
        <v>3.2401084461493279</v>
      </c>
      <c r="Y437" s="61">
        <f>F437^3*Overview!$F$42*(1+Overview!$F$38*G437)+J437*Overview!$F$39/Overview!$F$40</f>
        <v>0.30852829522818415</v>
      </c>
      <c r="AD437" s="2"/>
    </row>
    <row r="438" spans="1:30">
      <c r="A438" s="34">
        <v>435</v>
      </c>
      <c r="B438">
        <v>0.77</v>
      </c>
      <c r="C438" s="85">
        <v>18.739999999999998</v>
      </c>
      <c r="D438" s="125">
        <f>B438/(B438+Overview!$F$22)</f>
        <v>0.52380952380952384</v>
      </c>
      <c r="E438" s="118">
        <f>EXP(Overview!$F$21/Overview!$F$5-Overview!$F$21/('='!C438+273.15))</f>
        <v>0.94169028070695959</v>
      </c>
      <c r="F438" s="77">
        <f t="shared" si="38"/>
        <v>1.3844536255131399</v>
      </c>
      <c r="G438" s="115">
        <f t="shared" si="39"/>
        <v>0.52380952380952372</v>
      </c>
      <c r="H438" s="112">
        <f>F438/Overview!$F$19</f>
        <v>2.0440774036809977</v>
      </c>
      <c r="I438" s="149">
        <f t="shared" si="40"/>
        <v>178.24101031296112</v>
      </c>
      <c r="J438" s="80">
        <f>IF((A438-Overview!$F$43)/365=ROUND((A438-Overview!$F$43)/365,0),J437*0.05,J437+V437)</f>
        <v>395.835100653685</v>
      </c>
      <c r="K438" s="70">
        <f>IF(I438&lt;Overview!$F$16,1,'='!F438/Overview!$F$26)</f>
        <v>59.933057381521209</v>
      </c>
      <c r="L438" s="71">
        <f>IF(I438&lt;Overview!$F$17,'='!F438/Overview!$F$26,Overview!$F$33)</f>
        <v>9.1428571428571423</v>
      </c>
      <c r="M438" s="72">
        <f t="shared" si="41"/>
        <v>9.1428571428571423</v>
      </c>
      <c r="N438" s="81">
        <f>MIN(1,Overview!$F$44*E438*(F438-Overview!$F$25)^2+0.2)</f>
        <v>1</v>
      </c>
      <c r="O438" s="48">
        <f>M438*E438*Overview!$F$8</f>
        <v>9.746225350951114E-2</v>
      </c>
      <c r="P438" s="48">
        <f>E438*Overview!$F$6</f>
        <v>1.8494797113084687E-3</v>
      </c>
      <c r="Q438" s="122">
        <f>O438*(G438/F438-(1+Overview!$F$35/'='!F438)/(Overview!$F$37*Overview!$F$33))/('='!G438+Overview!$F$36)</f>
        <v>6.4634578431538624E-3</v>
      </c>
      <c r="R438" s="128">
        <f>(O438/F438-Q438)*G438*Overview!$F$29*'='!F438^3</f>
        <v>80.452557909401889</v>
      </c>
      <c r="S438" s="57">
        <f t="shared" si="36"/>
        <v>7.8157069246727372E-18</v>
      </c>
      <c r="T438" s="58">
        <f t="shared" si="37"/>
        <v>2.9827858814352351E-3</v>
      </c>
      <c r="U438" s="58">
        <f>IF(I438&lt;Overview!$F$18,(1-Overview!$F$9)*'='!R438-'='!I438*'='!P438,0)</f>
        <v>0</v>
      </c>
      <c r="V438" s="54">
        <f>IF(I438&gt;=Overview!$F$18,(1-Overview!$F$9)*'='!R438-Overview!$F$18*'='!P438,0)</f>
        <v>6.5270150770083157</v>
      </c>
      <c r="W438" s="2"/>
      <c r="X438" s="60">
        <f>F438^3*(1+G438*Overview!$F$38)</f>
        <v>3.2611731256105938</v>
      </c>
      <c r="Y438" s="61">
        <f>F438^3*Overview!$F$42*(1+Overview!$F$38*G438)+J438*Overview!$F$39/Overview!$F$40</f>
        <v>0.31070641567881357</v>
      </c>
      <c r="AD438" s="2"/>
    </row>
    <row r="439" spans="1:30">
      <c r="A439" s="34">
        <v>436</v>
      </c>
      <c r="B439">
        <v>0.77</v>
      </c>
      <c r="C439" s="85">
        <v>18.739999999999998</v>
      </c>
      <c r="D439" s="125">
        <f>B439/(B439+Overview!$F$22)</f>
        <v>0.52380952380952384</v>
      </c>
      <c r="E439" s="118">
        <f>EXP(Overview!$F$21/Overview!$F$5-Overview!$F$21/('='!C439+273.15))</f>
        <v>0.94169028070695959</v>
      </c>
      <c r="F439" s="77">
        <f t="shared" si="38"/>
        <v>1.3874364113945752</v>
      </c>
      <c r="G439" s="115">
        <f t="shared" si="39"/>
        <v>0.52380952380952372</v>
      </c>
      <c r="H439" s="112">
        <f>F439/Overview!$F$19</f>
        <v>2.0484813397232764</v>
      </c>
      <c r="I439" s="149">
        <f t="shared" si="40"/>
        <v>178.24101031296112</v>
      </c>
      <c r="J439" s="80">
        <f>IF((A439-Overview!$F$43)/365=ROUND((A439-Overview!$F$43)/365,0),J438*0.05,J438+V438)</f>
        <v>402.36211573069335</v>
      </c>
      <c r="K439" s="70">
        <f>IF(I439&lt;Overview!$F$16,1,'='!F439/Overview!$F$26)</f>
        <v>60.062182311453476</v>
      </c>
      <c r="L439" s="71">
        <f>IF(I439&lt;Overview!$F$17,'='!F439/Overview!$F$26,Overview!$F$33)</f>
        <v>9.1428571428571423</v>
      </c>
      <c r="M439" s="72">
        <f t="shared" si="41"/>
        <v>9.1428571428571423</v>
      </c>
      <c r="N439" s="81">
        <f>MIN(1,Overview!$F$44*E439*(F439-Overview!$F$25)^2+0.2)</f>
        <v>1</v>
      </c>
      <c r="O439" s="48">
        <f>M439*E439*Overview!$F$8</f>
        <v>9.746225350951114E-2</v>
      </c>
      <c r="P439" s="48">
        <f>E439*Overview!$F$6</f>
        <v>1.8494797113084687E-3</v>
      </c>
      <c r="Q439" s="122">
        <f>O439*(G439/F439-(1+Overview!$F$35/'='!F439)/(Overview!$F$37*Overview!$F$33))/('='!G439+Overview!$F$36)</f>
        <v>6.4398646358473288E-3</v>
      </c>
      <c r="R439" s="128">
        <f>(O439/F439-Q439)*G439*Overview!$F$29*'='!F439^3</f>
        <v>80.811881482546866</v>
      </c>
      <c r="S439" s="57">
        <f t="shared" si="36"/>
        <v>7.7989042949616442E-18</v>
      </c>
      <c r="T439" s="58">
        <f t="shared" si="37"/>
        <v>2.9783008934089502E-3</v>
      </c>
      <c r="U439" s="58">
        <f>IF(I439&lt;Overview!$F$18,(1-Overview!$F$9)*'='!R439-'='!I439*'='!P439,0)</f>
        <v>0</v>
      </c>
      <c r="V439" s="54">
        <f>IF(I439&gt;=Overview!$F$18,(1-Overview!$F$9)*'='!R439-Overview!$F$18*'='!P439,0)</f>
        <v>6.5576294454402682</v>
      </c>
      <c r="W439" s="2"/>
      <c r="X439" s="60">
        <f>F439^3*(1+G439*Overview!$F$38)</f>
        <v>3.2822970264763964</v>
      </c>
      <c r="Y439" s="61">
        <f>F439^3*Overview!$F$42*(1+Overview!$F$38*G439)+J439*Overview!$F$39/Overview!$F$40</f>
        <v>0.31289119523008219</v>
      </c>
      <c r="AD439" s="2"/>
    </row>
    <row r="440" spans="1:30">
      <c r="A440" s="34">
        <v>437</v>
      </c>
      <c r="B440">
        <v>0.77</v>
      </c>
      <c r="C440" s="85">
        <v>18.739999999999998</v>
      </c>
      <c r="D440" s="125">
        <f>B440/(B440+Overview!$F$22)</f>
        <v>0.52380952380952384</v>
      </c>
      <c r="E440" s="118">
        <f>EXP(Overview!$F$21/Overview!$F$5-Overview!$F$21/('='!C440+273.15))</f>
        <v>0.94169028070695959</v>
      </c>
      <c r="F440" s="77">
        <f t="shared" si="38"/>
        <v>1.3904147122879842</v>
      </c>
      <c r="G440" s="115">
        <f t="shared" si="39"/>
        <v>0.52380952380952372</v>
      </c>
      <c r="H440" s="112">
        <f>F440/Overview!$F$19</f>
        <v>2.0528786539022357</v>
      </c>
      <c r="I440" s="149">
        <f t="shared" si="40"/>
        <v>178.24101031296112</v>
      </c>
      <c r="J440" s="80">
        <f>IF((A440-Overview!$F$43)/365=ROUND((A440-Overview!$F$43)/365,0),J439*0.05,J439+V439)</f>
        <v>408.91974517613363</v>
      </c>
      <c r="K440" s="70">
        <f>IF(I440&lt;Overview!$F$16,1,'='!F440/Overview!$F$26)</f>
        <v>60.191113086059921</v>
      </c>
      <c r="L440" s="71">
        <f>IF(I440&lt;Overview!$F$17,'='!F440/Overview!$F$26,Overview!$F$33)</f>
        <v>9.1428571428571423</v>
      </c>
      <c r="M440" s="72">
        <f t="shared" si="41"/>
        <v>9.1428571428571423</v>
      </c>
      <c r="N440" s="81">
        <f>MIN(1,Overview!$F$44*E440*(F440-Overview!$F$25)^2+0.2)</f>
        <v>1</v>
      </c>
      <c r="O440" s="48">
        <f>M440*E440*Overview!$F$8</f>
        <v>9.746225350951114E-2</v>
      </c>
      <c r="P440" s="48">
        <f>E440*Overview!$F$6</f>
        <v>1.8494797113084687E-3</v>
      </c>
      <c r="Q440" s="122">
        <f>O440*(G440/F440-(1+Overview!$F$35/'='!F440)/(Overview!$F$37*Overview!$F$33))/('='!G440+Overview!$F$36)</f>
        <v>6.4164079022670916E-3</v>
      </c>
      <c r="R440" s="128">
        <f>(O440/F440-Q440)*G440*Overview!$F$29*'='!F440^3</f>
        <v>81.171515471163829</v>
      </c>
      <c r="S440" s="57">
        <f t="shared" si="36"/>
        <v>7.7821988592207678E-18</v>
      </c>
      <c r="T440" s="58">
        <f t="shared" si="37"/>
        <v>2.973822649117682E-3</v>
      </c>
      <c r="U440" s="58">
        <f>IF(I440&lt;Overview!$F$18,(1-Overview!$F$9)*'='!R440-'='!I440*'='!P440,0)</f>
        <v>0</v>
      </c>
      <c r="V440" s="54">
        <f>IF(I440&gt;=Overview!$F$18,(1-Overview!$F$9)*'='!R440-Overview!$F$18*'='!P440,0)</f>
        <v>6.5882702612704334</v>
      </c>
      <c r="W440" s="2"/>
      <c r="X440" s="60">
        <f>F440^3*(1+G440*Overview!$F$38)</f>
        <v>3.3034799818058329</v>
      </c>
      <c r="Y440" s="61">
        <f>F440^3*Overview!$F$42*(1+Overview!$F$38*G440)+J440*Overview!$F$39/Overview!$F$40</f>
        <v>0.31508262001654241</v>
      </c>
      <c r="AD440" s="2"/>
    </row>
    <row r="441" spans="1:30">
      <c r="A441" s="34">
        <v>438</v>
      </c>
      <c r="B441">
        <v>0.77</v>
      </c>
      <c r="C441" s="85">
        <v>18.739999999999998</v>
      </c>
      <c r="D441" s="125">
        <f>B441/(B441+Overview!$F$22)</f>
        <v>0.52380952380952384</v>
      </c>
      <c r="E441" s="118">
        <f>EXP(Overview!$F$21/Overview!$F$5-Overview!$F$21/('='!C441+273.15))</f>
        <v>0.94169028070695959</v>
      </c>
      <c r="F441" s="77">
        <f t="shared" si="38"/>
        <v>1.3933885349371018</v>
      </c>
      <c r="G441" s="115">
        <f t="shared" si="39"/>
        <v>0.52380952380952372</v>
      </c>
      <c r="H441" s="112">
        <f>F441/Overview!$F$19</f>
        <v>2.0572693561746669</v>
      </c>
      <c r="I441" s="149">
        <f t="shared" si="40"/>
        <v>178.24101031296112</v>
      </c>
      <c r="J441" s="80">
        <f>IF((A441-Overview!$F$43)/365=ROUND((A441-Overview!$F$43)/365,0),J440*0.05,J440+V440)</f>
        <v>415.50801543740408</v>
      </c>
      <c r="K441" s="70">
        <f>IF(I441&lt;Overview!$F$16,1,'='!F441/Overview!$F$26)</f>
        <v>60.319849997277139</v>
      </c>
      <c r="L441" s="71">
        <f>IF(I441&lt;Overview!$F$17,'='!F441/Overview!$F$26,Overview!$F$33)</f>
        <v>9.1428571428571423</v>
      </c>
      <c r="M441" s="72">
        <f t="shared" si="41"/>
        <v>9.1428571428571423</v>
      </c>
      <c r="N441" s="81">
        <f>MIN(1,Overview!$F$44*E441*(F441-Overview!$F$25)^2+0.2)</f>
        <v>1</v>
      </c>
      <c r="O441" s="48">
        <f>M441*E441*Overview!$F$8</f>
        <v>9.746225350951114E-2</v>
      </c>
      <c r="P441" s="48">
        <f>E441*Overview!$F$6</f>
        <v>1.8494797113084687E-3</v>
      </c>
      <c r="Q441" s="122">
        <f>O441*(G441/F441-(1+Overview!$F$35/'='!F441)/(Overview!$F$37*Overview!$F$33))/('='!G441+Overview!$F$36)</f>
        <v>6.3930864880169871E-3</v>
      </c>
      <c r="R441" s="128">
        <f>(O441/F441-Q441)*G441*Overview!$F$29*'='!F441^3</f>
        <v>81.531457190459022</v>
      </c>
      <c r="S441" s="57">
        <f t="shared" si="36"/>
        <v>7.7655897953113027E-18</v>
      </c>
      <c r="T441" s="58">
        <f t="shared" si="37"/>
        <v>2.9693511384213905E-3</v>
      </c>
      <c r="U441" s="58">
        <f>IF(I441&lt;Overview!$F$18,(1-Overview!$F$9)*'='!R441-'='!I441*'='!P441,0)</f>
        <v>0</v>
      </c>
      <c r="V441" s="54">
        <f>IF(I441&gt;=Overview!$F$18,(1-Overview!$F$9)*'='!R441-Overview!$F$18*'='!P441,0)</f>
        <v>6.6189372957543835</v>
      </c>
      <c r="W441" s="2"/>
      <c r="X441" s="60">
        <f>F441^3*(1+G441*Overview!$F$38)</f>
        <v>3.3247218242636918</v>
      </c>
      <c r="Y441" s="61">
        <f>F441^3*Overview!$F$42*(1+Overview!$F$38*G441)+J441*Overview!$F$39/Overview!$F$40</f>
        <v>0.31728067612728489</v>
      </c>
      <c r="AD441" s="2"/>
    </row>
    <row r="442" spans="1:30">
      <c r="A442" s="34">
        <v>439</v>
      </c>
      <c r="B442">
        <v>0.77</v>
      </c>
      <c r="C442" s="85">
        <v>18.739999999999998</v>
      </c>
      <c r="D442" s="125">
        <f>B442/(B442+Overview!$F$22)</f>
        <v>0.52380952380952384</v>
      </c>
      <c r="E442" s="118">
        <f>EXP(Overview!$F$21/Overview!$F$5-Overview!$F$21/('='!C442+273.15))</f>
        <v>0.94169028070695959</v>
      </c>
      <c r="F442" s="77">
        <f t="shared" si="38"/>
        <v>1.3963578860755232</v>
      </c>
      <c r="G442" s="115">
        <f t="shared" si="39"/>
        <v>0.52380952380952372</v>
      </c>
      <c r="H442" s="112">
        <f>F442/Overview!$F$19</f>
        <v>2.0616534564823907</v>
      </c>
      <c r="I442" s="149">
        <f t="shared" si="40"/>
        <v>178.24101031296112</v>
      </c>
      <c r="J442" s="80">
        <f>IF((A442-Overview!$F$43)/365=ROUND((A442-Overview!$F$43)/365,0),J441*0.05,J441+V441)</f>
        <v>422.12695273315848</v>
      </c>
      <c r="K442" s="70">
        <f>IF(I442&lt;Overview!$F$16,1,'='!F442/Overview!$F$26)</f>
        <v>60.448393336602741</v>
      </c>
      <c r="L442" s="71">
        <f>IF(I442&lt;Overview!$F$17,'='!F442/Overview!$F$26,Overview!$F$33)</f>
        <v>9.1428571428571423</v>
      </c>
      <c r="M442" s="72">
        <f t="shared" si="41"/>
        <v>9.1428571428571423</v>
      </c>
      <c r="N442" s="81">
        <f>MIN(1,Overview!$F$44*E442*(F442-Overview!$F$25)^2+0.2)</f>
        <v>1</v>
      </c>
      <c r="O442" s="48">
        <f>M442*E442*Overview!$F$8</f>
        <v>9.746225350951114E-2</v>
      </c>
      <c r="P442" s="48">
        <f>E442*Overview!$F$6</f>
        <v>1.8494797113084687E-3</v>
      </c>
      <c r="Q442" s="122">
        <f>O442*(G442/F442-(1+Overview!$F$35/'='!F442)/(Overview!$F$37*Overview!$F$33))/('='!G442+Overview!$F$36)</f>
        <v>6.3698992516770612E-3</v>
      </c>
      <c r="R442" s="128">
        <f>(O442/F442-Q442)*G442*Overview!$F$29*'='!F442^3</f>
        <v>81.891703964817069</v>
      </c>
      <c r="S442" s="57">
        <f t="shared" si="36"/>
        <v>7.7490762903358489E-18</v>
      </c>
      <c r="T442" s="58">
        <f t="shared" si="37"/>
        <v>2.9648863511952794E-3</v>
      </c>
      <c r="U442" s="58">
        <f>IF(I442&lt;Overview!$F$18,(1-Overview!$F$9)*'='!R442-'='!I442*'='!P442,0)</f>
        <v>0</v>
      </c>
      <c r="V442" s="54">
        <f>IF(I442&gt;=Overview!$F$18,(1-Overview!$F$9)*'='!R442-Overview!$F$18*'='!P442,0)</f>
        <v>6.6496303209296892</v>
      </c>
      <c r="W442" s="2"/>
      <c r="X442" s="60">
        <f>F442^3*(1+G442*Overview!$F$38)</f>
        <v>3.3460223861269514</v>
      </c>
      <c r="Y442" s="61">
        <f>F442^3*Overview!$F$42*(1+Overview!$F$38*G442)+J442*Overview!$F$39/Overview!$F$40</f>
        <v>0.31948534960655739</v>
      </c>
      <c r="AD442" s="2"/>
    </row>
    <row r="443" spans="1:30">
      <c r="A443" s="34">
        <v>440</v>
      </c>
      <c r="B443">
        <v>0.77</v>
      </c>
      <c r="C443" s="85">
        <v>18.739999999999998</v>
      </c>
      <c r="D443" s="125">
        <f>B443/(B443+Overview!$F$22)</f>
        <v>0.52380952380952384</v>
      </c>
      <c r="E443" s="118">
        <f>EXP(Overview!$F$21/Overview!$F$5-Overview!$F$21/('='!C443+273.15))</f>
        <v>0.94169028070695959</v>
      </c>
      <c r="F443" s="77">
        <f t="shared" si="38"/>
        <v>1.3993227724267185</v>
      </c>
      <c r="G443" s="115">
        <f t="shared" si="39"/>
        <v>0.52380952380952372</v>
      </c>
      <c r="H443" s="112">
        <f>F443/Overview!$F$19</f>
        <v>2.066030964752279</v>
      </c>
      <c r="I443" s="149">
        <f t="shared" si="40"/>
        <v>178.24101031296112</v>
      </c>
      <c r="J443" s="80">
        <f>IF((A443-Overview!$F$43)/365=ROUND((A443-Overview!$F$43)/365,0),J442*0.05,J442+V442)</f>
        <v>428.77658305408818</v>
      </c>
      <c r="K443" s="70">
        <f>IF(I443&lt;Overview!$F$16,1,'='!F443/Overview!$F$26)</f>
        <v>60.576743395096045</v>
      </c>
      <c r="L443" s="71">
        <f>IF(I443&lt;Overview!$F$17,'='!F443/Overview!$F$26,Overview!$F$33)</f>
        <v>9.1428571428571423</v>
      </c>
      <c r="M443" s="72">
        <f t="shared" si="41"/>
        <v>9.1428571428571423</v>
      </c>
      <c r="N443" s="81">
        <f>MIN(1,Overview!$F$44*E443*(F443-Overview!$F$25)^2+0.2)</f>
        <v>1</v>
      </c>
      <c r="O443" s="48">
        <f>M443*E443*Overview!$F$8</f>
        <v>9.746225350951114E-2</v>
      </c>
      <c r="P443" s="48">
        <f>E443*Overview!$F$6</f>
        <v>1.8494797113084687E-3</v>
      </c>
      <c r="Q443" s="122">
        <f>O443*(G443/F443-(1+Overview!$F$35/'='!F443)/(Overview!$F$37*Overview!$F$33))/('='!G443+Overview!$F$36)</f>
        <v>6.3468450646217501E-3</v>
      </c>
      <c r="R443" s="128">
        <f>(O443/F443-Q443)*G443*Overview!$F$29*'='!F443^3</f>
        <v>82.252253127778559</v>
      </c>
      <c r="S443" s="57">
        <f t="shared" si="36"/>
        <v>7.7326575405089277E-18</v>
      </c>
      <c r="T443" s="58">
        <f t="shared" si="37"/>
        <v>2.9604282773297813E-3</v>
      </c>
      <c r="U443" s="58">
        <f>IF(I443&lt;Overview!$F$18,(1-Overview!$F$9)*'='!R443-'='!I443*'='!P443,0)</f>
        <v>0</v>
      </c>
      <c r="V443" s="54">
        <f>IF(I443&gt;=Overview!$F$18,(1-Overview!$F$9)*'='!R443-Overview!$F$18*'='!P443,0)</f>
        <v>6.6803491096140082</v>
      </c>
      <c r="W443" s="2"/>
      <c r="X443" s="60">
        <f>F443^3*(1+G443*Overview!$F$38)</f>
        <v>3.3673814992912199</v>
      </c>
      <c r="Y443" s="61">
        <f>F443^3*Overview!$F$42*(1+Overview!$F$38*G443)+J443*Overview!$F$39/Overview!$F$40</f>
        <v>0.32169662645437835</v>
      </c>
      <c r="AD443" s="2"/>
    </row>
    <row r="444" spans="1:30">
      <c r="A444" s="34">
        <v>441</v>
      </c>
      <c r="B444">
        <v>0.77</v>
      </c>
      <c r="C444" s="85">
        <v>18.739999999999998</v>
      </c>
      <c r="D444" s="125">
        <f>B444/(B444+Overview!$F$22)</f>
        <v>0.52380952380952384</v>
      </c>
      <c r="E444" s="118">
        <f>EXP(Overview!$F$21/Overview!$F$5-Overview!$F$21/('='!C444+273.15))</f>
        <v>0.94169028070695959</v>
      </c>
      <c r="F444" s="77">
        <f t="shared" si="38"/>
        <v>1.4022832007040482</v>
      </c>
      <c r="G444" s="115">
        <f t="shared" si="39"/>
        <v>0.52380952380952372</v>
      </c>
      <c r="H444" s="112">
        <f>F444/Overview!$F$19</f>
        <v>2.0704018908962767</v>
      </c>
      <c r="I444" s="149">
        <f t="shared" si="40"/>
        <v>178.24101031296112</v>
      </c>
      <c r="J444" s="80">
        <f>IF((A444-Overview!$F$43)/365=ROUND((A444-Overview!$F$43)/365,0),J443*0.05,J443+V443)</f>
        <v>435.45693216370216</v>
      </c>
      <c r="K444" s="70">
        <f>IF(I444&lt;Overview!$F$16,1,'='!F444/Overview!$F$26)</f>
        <v>60.704900463378713</v>
      </c>
      <c r="L444" s="71">
        <f>IF(I444&lt;Overview!$F$17,'='!F444/Overview!$F$26,Overview!$F$33)</f>
        <v>9.1428571428571423</v>
      </c>
      <c r="M444" s="72">
        <f t="shared" si="41"/>
        <v>9.1428571428571423</v>
      </c>
      <c r="N444" s="81">
        <f>MIN(1,Overview!$F$44*E444*(F444-Overview!$F$25)^2+0.2)</f>
        <v>1</v>
      </c>
      <c r="O444" s="48">
        <f>M444*E444*Overview!$F$8</f>
        <v>9.746225350951114E-2</v>
      </c>
      <c r="P444" s="48">
        <f>E444*Overview!$F$6</f>
        <v>1.8494797113084687E-3</v>
      </c>
      <c r="Q444" s="122">
        <f>O444*(G444/F444-(1+Overview!$F$35/'='!F444)/(Overview!$F$37*Overview!$F$33))/('='!G444+Overview!$F$36)</f>
        <v>6.323922810841081E-3</v>
      </c>
      <c r="R444" s="128">
        <f>(O444/F444-Q444)*G444*Overview!$F$29*'='!F444^3</f>
        <v>82.613102022017699</v>
      </c>
      <c r="S444" s="57">
        <f t="shared" si="36"/>
        <v>7.7163327510296439E-18</v>
      </c>
      <c r="T444" s="58">
        <f t="shared" si="37"/>
        <v>2.9559769067305243E-3</v>
      </c>
      <c r="U444" s="58">
        <f>IF(I444&lt;Overview!$F$18,(1-Overview!$F$9)*'='!R444-'='!I444*'='!P444,0)</f>
        <v>0</v>
      </c>
      <c r="V444" s="54">
        <f>IF(I444&gt;=Overview!$F$18,(1-Overview!$F$9)*'='!R444-Overview!$F$18*'='!P444,0)</f>
        <v>6.7110934354031828</v>
      </c>
      <c r="W444" s="2"/>
      <c r="X444" s="60">
        <f>F444^3*(1+G444*Overview!$F$38)</f>
        <v>3.3887989952771433</v>
      </c>
      <c r="Y444" s="61">
        <f>F444^3*Overview!$F$42*(1+Overview!$F$38*G444)+J444*Overview!$F$39/Overview!$F$40</f>
        <v>0.32391449262714739</v>
      </c>
      <c r="AD444" s="2"/>
    </row>
    <row r="445" spans="1:30">
      <c r="A445" s="34">
        <v>442</v>
      </c>
      <c r="B445">
        <v>0.77</v>
      </c>
      <c r="C445" s="85">
        <v>18.739999999999998</v>
      </c>
      <c r="D445" s="125">
        <f>B445/(B445+Overview!$F$22)</f>
        <v>0.52380952380952384</v>
      </c>
      <c r="E445" s="118">
        <f>EXP(Overview!$F$21/Overview!$F$5-Overview!$F$21/('='!C445+273.15))</f>
        <v>0.94169028070695959</v>
      </c>
      <c r="F445" s="77">
        <f t="shared" si="38"/>
        <v>1.4052391776107787</v>
      </c>
      <c r="G445" s="115">
        <f t="shared" si="39"/>
        <v>0.52380952380952372</v>
      </c>
      <c r="H445" s="112">
        <f>F445/Overview!$F$19</f>
        <v>2.0747662448114257</v>
      </c>
      <c r="I445" s="149">
        <f t="shared" si="40"/>
        <v>178.24101031296112</v>
      </c>
      <c r="J445" s="80">
        <f>IF((A445-Overview!$F$43)/365=ROUND((A445-Overview!$F$43)/365,0),J444*0.05,J444+V444)</f>
        <v>442.16802559910536</v>
      </c>
      <c r="K445" s="70">
        <f>IF(I445&lt;Overview!$F$16,1,'='!F445/Overview!$F$26)</f>
        <v>60.83286483163544</v>
      </c>
      <c r="L445" s="71">
        <f>IF(I445&lt;Overview!$F$17,'='!F445/Overview!$F$26,Overview!$F$33)</f>
        <v>9.1428571428571423</v>
      </c>
      <c r="M445" s="72">
        <f t="shared" si="41"/>
        <v>9.1428571428571423</v>
      </c>
      <c r="N445" s="81">
        <f>MIN(1,Overview!$F$44*E445*(F445-Overview!$F$25)^2+0.2)</f>
        <v>1</v>
      </c>
      <c r="O445" s="48">
        <f>M445*E445*Overview!$F$8</f>
        <v>9.746225350951114E-2</v>
      </c>
      <c r="P445" s="48">
        <f>E445*Overview!$F$6</f>
        <v>1.8494797113084687E-3</v>
      </c>
      <c r="Q445" s="122">
        <f>O445*(G445/F445-(1+Overview!$F$35/'='!F445)/(Overview!$F$37*Overview!$F$33))/('='!G445+Overview!$F$36)</f>
        <v>6.3011313867648872E-3</v>
      </c>
      <c r="R445" s="128">
        <f>(O445/F445-Q445)*G445*Overview!$F$29*'='!F445^3</f>
        <v>82.974247999319985</v>
      </c>
      <c r="S445" s="57">
        <f t="shared" si="36"/>
        <v>7.7001011359564922E-18</v>
      </c>
      <c r="T445" s="58">
        <f t="shared" si="37"/>
        <v>2.9515322293183189E-3</v>
      </c>
      <c r="U445" s="58">
        <f>IF(I445&lt;Overview!$F$18,(1-Overview!$F$9)*'='!R445-'='!I445*'='!P445,0)</f>
        <v>0</v>
      </c>
      <c r="V445" s="54">
        <f>IF(I445&gt;=Overview!$F$18,(1-Overview!$F$9)*'='!R445-Overview!$F$18*'='!P445,0)</f>
        <v>6.7418630726693376</v>
      </c>
      <c r="W445" s="2"/>
      <c r="X445" s="60">
        <f>F445^3*(1+G445*Overview!$F$38)</f>
        <v>3.4102747052367617</v>
      </c>
      <c r="Y445" s="61">
        <f>F445^3*Overview!$F$42*(1+Overview!$F$38*G445)+J445*Overview!$F$39/Overview!$F$40</f>
        <v>0.3261389340382515</v>
      </c>
      <c r="AD445" s="2"/>
    </row>
    <row r="446" spans="1:30">
      <c r="A446" s="34">
        <v>443</v>
      </c>
      <c r="B446">
        <v>0.77</v>
      </c>
      <c r="C446" s="85">
        <v>18.739999999999998</v>
      </c>
      <c r="D446" s="125">
        <f>B446/(B446+Overview!$F$22)</f>
        <v>0.52380952380952384</v>
      </c>
      <c r="E446" s="118">
        <f>EXP(Overview!$F$21/Overview!$F$5-Overview!$F$21/('='!C446+273.15))</f>
        <v>0.94169028070695959</v>
      </c>
      <c r="F446" s="77">
        <f t="shared" si="38"/>
        <v>1.408190709840097</v>
      </c>
      <c r="G446" s="115">
        <f t="shared" si="39"/>
        <v>0.52380952380952372</v>
      </c>
      <c r="H446" s="112">
        <f>F446/Overview!$F$19</f>
        <v>2.0791240363798864</v>
      </c>
      <c r="I446" s="149">
        <f t="shared" si="40"/>
        <v>178.24101031296112</v>
      </c>
      <c r="J446" s="80">
        <f>IF((A446-Overview!$F$43)/365=ROUND((A446-Overview!$F$43)/365,0),J445*0.05,J445+V445)</f>
        <v>448.9098886717747</v>
      </c>
      <c r="K446" s="70">
        <f>IF(I446&lt;Overview!$F$16,1,'='!F446/Overview!$F$26)</f>
        <v>60.96063678961459</v>
      </c>
      <c r="L446" s="71">
        <f>IF(I446&lt;Overview!$F$17,'='!F446/Overview!$F$26,Overview!$F$33)</f>
        <v>9.1428571428571423</v>
      </c>
      <c r="M446" s="72">
        <f t="shared" si="41"/>
        <v>9.1428571428571423</v>
      </c>
      <c r="N446" s="81">
        <f>MIN(1,Overview!$F$44*E446*(F446-Overview!$F$25)^2+0.2)</f>
        <v>1</v>
      </c>
      <c r="O446" s="48">
        <f>M446*E446*Overview!$F$8</f>
        <v>9.746225350951114E-2</v>
      </c>
      <c r="P446" s="48">
        <f>E446*Overview!$F$6</f>
        <v>1.8494797113084687E-3</v>
      </c>
      <c r="Q446" s="122">
        <f>O446*(G446/F446-(1+Overview!$F$35/'='!F446)/(Overview!$F$37*Overview!$F$33))/('='!G446+Overview!$F$36)</f>
        <v>6.2784697010899414E-3</v>
      </c>
      <c r="R446" s="128">
        <f>(O446/F446-Q446)*G446*Overview!$F$29*'='!F446^3</f>
        <v>83.335688420559904</v>
      </c>
      <c r="S446" s="57">
        <f t="shared" si="36"/>
        <v>7.6839619180842431E-18</v>
      </c>
      <c r="T446" s="58">
        <f t="shared" si="37"/>
        <v>2.9470942350291289E-3</v>
      </c>
      <c r="U446" s="58">
        <f>IF(I446&lt;Overview!$F$18,(1-Overview!$F$9)*'='!R446-'='!I446*'='!P446,0)</f>
        <v>0</v>
      </c>
      <c r="V446" s="54">
        <f>IF(I446&gt;=Overview!$F$18,(1-Overview!$F$9)*'='!R446-Overview!$F$18*'='!P446,0)</f>
        <v>6.7726577965589785</v>
      </c>
      <c r="W446" s="2"/>
      <c r="X446" s="60">
        <f>F446^3*(1+G446*Overview!$F$38)</f>
        <v>3.4318084599598242</v>
      </c>
      <c r="Y446" s="61">
        <f>F446^3*Overview!$F$42*(1+Overview!$F$38*G446)+J446*Overview!$F$39/Overview!$F$40</f>
        <v>0.3283699365586667</v>
      </c>
      <c r="AD446" s="2"/>
    </row>
    <row r="447" spans="1:30">
      <c r="A447" s="34">
        <v>444</v>
      </c>
      <c r="B447">
        <v>0.77</v>
      </c>
      <c r="C447" s="85">
        <v>18.739999999999998</v>
      </c>
      <c r="D447" s="125">
        <f>B447/(B447+Overview!$F$22)</f>
        <v>0.52380952380952384</v>
      </c>
      <c r="E447" s="118">
        <f>EXP(Overview!$F$21/Overview!$F$5-Overview!$F$21/('='!C447+273.15))</f>
        <v>0.94169028070695959</v>
      </c>
      <c r="F447" s="77">
        <f t="shared" si="38"/>
        <v>1.4111378040751261</v>
      </c>
      <c r="G447" s="115">
        <f t="shared" si="39"/>
        <v>0.52380952380952372</v>
      </c>
      <c r="H447" s="112">
        <f>F447/Overview!$F$19</f>
        <v>2.0834752754689592</v>
      </c>
      <c r="I447" s="149">
        <f t="shared" si="40"/>
        <v>178.24101031296112</v>
      </c>
      <c r="J447" s="80">
        <f>IF((A447-Overview!$F$43)/365=ROUND((A447-Overview!$F$43)/365,0),J446*0.05,J446+V446)</f>
        <v>455.68254646833367</v>
      </c>
      <c r="K447" s="70">
        <f>IF(I447&lt;Overview!$F$16,1,'='!F447/Overview!$F$26)</f>
        <v>61.088216626628842</v>
      </c>
      <c r="L447" s="71">
        <f>IF(I447&lt;Overview!$F$17,'='!F447/Overview!$F$26,Overview!$F$33)</f>
        <v>9.1428571428571423</v>
      </c>
      <c r="M447" s="72">
        <f t="shared" si="41"/>
        <v>9.1428571428571423</v>
      </c>
      <c r="N447" s="81">
        <f>MIN(1,Overview!$F$44*E447*(F447-Overview!$F$25)^2+0.2)</f>
        <v>1</v>
      </c>
      <c r="O447" s="48">
        <f>M447*E447*Overview!$F$8</f>
        <v>9.746225350951114E-2</v>
      </c>
      <c r="P447" s="48">
        <f>E447*Overview!$F$6</f>
        <v>1.8494797113084687E-3</v>
      </c>
      <c r="Q447" s="122">
        <f>O447*(G447/F447-(1+Overview!$F$35/'='!F447)/(Overview!$F$37*Overview!$F$33))/('='!G447+Overview!$F$36)</f>
        <v>6.2559366746099661E-3</v>
      </c>
      <c r="R447" s="128">
        <f>(O447/F447-Q447)*G447*Overview!$F$29*'='!F447^3</f>
        <v>83.697420655678599</v>
      </c>
      <c r="S447" s="57">
        <f t="shared" si="36"/>
        <v>7.6679143288228879E-18</v>
      </c>
      <c r="T447" s="58">
        <f t="shared" si="37"/>
        <v>2.9426629138140513E-3</v>
      </c>
      <c r="U447" s="58">
        <f>IF(I447&lt;Overview!$F$18,(1-Overview!$F$9)*'='!R447-'='!I447*'='!P447,0)</f>
        <v>0</v>
      </c>
      <c r="V447" s="54">
        <f>IF(I447&gt;=Overview!$F$18,(1-Overview!$F$9)*'='!R447-Overview!$F$18*'='!P447,0)</f>
        <v>6.8034773829910913</v>
      </c>
      <c r="W447" s="2"/>
      <c r="X447" s="60">
        <f>F447^3*(1+G447*Overview!$F$38)</f>
        <v>3.4534000898800521</v>
      </c>
      <c r="Y447" s="61">
        <f>F447^3*Overview!$F$42*(1+Overview!$F$38*G447)+J447*Overview!$F$39/Overview!$F$40</f>
        <v>0.33060748601755591</v>
      </c>
      <c r="AD447" s="2"/>
    </row>
    <row r="448" spans="1:30">
      <c r="A448" s="34">
        <v>445</v>
      </c>
      <c r="B448">
        <v>0.77</v>
      </c>
      <c r="C448" s="85">
        <v>18.739999999999998</v>
      </c>
      <c r="D448" s="125">
        <f>B448/(B448+Overview!$F$22)</f>
        <v>0.52380952380952384</v>
      </c>
      <c r="E448" s="118">
        <f>EXP(Overview!$F$21/Overview!$F$5-Overview!$F$21/('='!C448+273.15))</f>
        <v>0.94169028070695959</v>
      </c>
      <c r="F448" s="77">
        <f t="shared" si="38"/>
        <v>1.4140804669889402</v>
      </c>
      <c r="G448" s="115">
        <f t="shared" si="39"/>
        <v>0.52380952380952372</v>
      </c>
      <c r="H448" s="112">
        <f>F448/Overview!$F$19</f>
        <v>2.087819971931109</v>
      </c>
      <c r="I448" s="149">
        <f t="shared" si="40"/>
        <v>178.24101031296112</v>
      </c>
      <c r="J448" s="80">
        <f>IF((A448-Overview!$F$43)/365=ROUND((A448-Overview!$F$43)/365,0),J447*0.05,J447+V447)</f>
        <v>462.48602385132477</v>
      </c>
      <c r="K448" s="70">
        <f>IF(I448&lt;Overview!$F$16,1,'='!F448/Overview!$F$26)</f>
        <v>61.215604631555856</v>
      </c>
      <c r="L448" s="71">
        <f>IF(I448&lt;Overview!$F$17,'='!F448/Overview!$F$26,Overview!$F$33)</f>
        <v>9.1428571428571423</v>
      </c>
      <c r="M448" s="72">
        <f t="shared" si="41"/>
        <v>9.1428571428571423</v>
      </c>
      <c r="N448" s="81">
        <f>MIN(1,Overview!$F$44*E448*(F448-Overview!$F$25)^2+0.2)</f>
        <v>1</v>
      </c>
      <c r="O448" s="48">
        <f>M448*E448*Overview!$F$8</f>
        <v>9.746225350951114E-2</v>
      </c>
      <c r="P448" s="48">
        <f>E448*Overview!$F$6</f>
        <v>1.8494797113084687E-3</v>
      </c>
      <c r="Q448" s="122">
        <f>O448*(G448/F448-(1+Overview!$F$35/'='!F448)/(Overview!$F$37*Overview!$F$33))/('='!G448+Overview!$F$36)</f>
        <v>6.2335312400484625E-3</v>
      </c>
      <c r="R448" s="128">
        <f>(O448/F448-Q448)*G448*Overview!$F$29*'='!F448^3</f>
        <v>84.059442083661679</v>
      </c>
      <c r="S448" s="57">
        <f t="shared" si="36"/>
        <v>7.6519576080785745E-18</v>
      </c>
      <c r="T448" s="58">
        <f t="shared" si="37"/>
        <v>2.9382382556392924E-3</v>
      </c>
      <c r="U448" s="58">
        <f>IF(I448&lt;Overview!$F$18,(1-Overview!$F$9)*'='!R448-'='!I448*'='!P448,0)</f>
        <v>0</v>
      </c>
      <c r="V448" s="54">
        <f>IF(I448&gt;=Overview!$F$18,(1-Overview!$F$9)*'='!R448-Overview!$F$18*'='!P448,0)</f>
        <v>6.8343216086552498</v>
      </c>
      <c r="W448" s="2"/>
      <c r="X448" s="60">
        <f>F448^3*(1+G448*Overview!$F$38)</f>
        <v>3.4750494250813695</v>
      </c>
      <c r="Y448" s="61">
        <f>F448^3*Overview!$F$42*(1+Overview!$F$38*G448)+J448*Overview!$F$39/Overview!$F$40</f>
        <v>0.3328515682028626</v>
      </c>
      <c r="AD448" s="2"/>
    </row>
    <row r="449" spans="1:30">
      <c r="A449" s="34">
        <v>446</v>
      </c>
      <c r="B449">
        <v>0.77</v>
      </c>
      <c r="C449" s="85">
        <v>18.739999999999998</v>
      </c>
      <c r="D449" s="125">
        <f>B449/(B449+Overview!$F$22)</f>
        <v>0.52380952380952384</v>
      </c>
      <c r="E449" s="118">
        <f>EXP(Overview!$F$21/Overview!$F$5-Overview!$F$21/('='!C449+273.15))</f>
        <v>0.94169028070695959</v>
      </c>
      <c r="F449" s="77">
        <f t="shared" si="38"/>
        <v>1.4170187052445795</v>
      </c>
      <c r="G449" s="115">
        <f t="shared" si="39"/>
        <v>0.52380952380952372</v>
      </c>
      <c r="H449" s="112">
        <f>F449/Overview!$F$19</f>
        <v>2.0921581356039858</v>
      </c>
      <c r="I449" s="149">
        <f t="shared" si="40"/>
        <v>178.24101031296112</v>
      </c>
      <c r="J449" s="80">
        <f>IF((A449-Overview!$F$43)/365=ROUND((A449-Overview!$F$43)/365,0),J448*0.05,J448+V448)</f>
        <v>469.32034545998005</v>
      </c>
      <c r="K449" s="70">
        <f>IF(I449&lt;Overview!$F$16,1,'='!F449/Overview!$F$26)</f>
        <v>61.34280109283894</v>
      </c>
      <c r="L449" s="71">
        <f>IF(I449&lt;Overview!$F$17,'='!F449/Overview!$F$26,Overview!$F$33)</f>
        <v>9.1428571428571423</v>
      </c>
      <c r="M449" s="72">
        <f t="shared" si="41"/>
        <v>9.1428571428571423</v>
      </c>
      <c r="N449" s="81">
        <f>MIN(1,Overview!$F$44*E449*(F449-Overview!$F$25)^2+0.2)</f>
        <v>1</v>
      </c>
      <c r="O449" s="48">
        <f>M449*E449*Overview!$F$8</f>
        <v>9.746225350951114E-2</v>
      </c>
      <c r="P449" s="48">
        <f>E449*Overview!$F$6</f>
        <v>1.8494797113084687E-3</v>
      </c>
      <c r="Q449" s="122">
        <f>O449*(G449/F449-(1+Overview!$F$35/'='!F449)/(Overview!$F$37*Overview!$F$33))/('='!G449+Overview!$F$36)</f>
        <v>6.2112523418943093E-3</v>
      </c>
      <c r="R449" s="128">
        <f>(O449/F449-Q449)*G449*Overview!$F$29*'='!F449^3</f>
        <v>84.421750092517101</v>
      </c>
      <c r="S449" s="57">
        <f t="shared" si="36"/>
        <v>7.636091004136528E-18</v>
      </c>
      <c r="T449" s="58">
        <f t="shared" si="37"/>
        <v>2.9338202504861455E-3</v>
      </c>
      <c r="U449" s="58">
        <f>IF(I449&lt;Overview!$F$18,(1-Overview!$F$9)*'='!R449-'='!I449*'='!P449,0)</f>
        <v>0</v>
      </c>
      <c r="V449" s="54">
        <f>IF(I449&gt;=Overview!$F$18,(1-Overview!$F$9)*'='!R449-Overview!$F$18*'='!P449,0)</f>
        <v>6.8651902510097322</v>
      </c>
      <c r="W449" s="2"/>
      <c r="X449" s="60">
        <f>F449^3*(1+G449*Overview!$F$38)</f>
        <v>3.4967562953040829</v>
      </c>
      <c r="Y449" s="61">
        <f>F449^3*Overview!$F$42*(1+Overview!$F$38*G449)+J449*Overview!$F$39/Overview!$F$40</f>
        <v>0.3351021688619012</v>
      </c>
      <c r="AD449" s="2"/>
    </row>
    <row r="450" spans="1:30">
      <c r="A450" s="34">
        <v>447</v>
      </c>
      <c r="B450">
        <v>0.77</v>
      </c>
      <c r="C450" s="85">
        <v>18.739999999999998</v>
      </c>
      <c r="D450" s="125">
        <f>B450/(B450+Overview!$F$22)</f>
        <v>0.52380952380952384</v>
      </c>
      <c r="E450" s="118">
        <f>EXP(Overview!$F$21/Overview!$F$5-Overview!$F$21/('='!C450+273.15))</f>
        <v>0.94169028070695959</v>
      </c>
      <c r="F450" s="77">
        <f t="shared" si="38"/>
        <v>1.4199525254950656</v>
      </c>
      <c r="G450" s="115">
        <f t="shared" si="39"/>
        <v>0.52380952380952372</v>
      </c>
      <c r="H450" s="112">
        <f>F450/Overview!$F$19</f>
        <v>2.0964897763104466</v>
      </c>
      <c r="I450" s="149">
        <f t="shared" si="40"/>
        <v>178.24101031296112</v>
      </c>
      <c r="J450" s="80">
        <f>IF((A450-Overview!$F$43)/365=ROUND((A450-Overview!$F$43)/365,0),J449*0.05,J449+V449)</f>
        <v>476.18553571098977</v>
      </c>
      <c r="K450" s="70">
        <f>IF(I450&lt;Overview!$F$16,1,'='!F450/Overview!$F$26)</f>
        <v>61.46980629848769</v>
      </c>
      <c r="L450" s="71">
        <f>IF(I450&lt;Overview!$F$17,'='!F450/Overview!$F$26,Overview!$F$33)</f>
        <v>9.1428571428571423</v>
      </c>
      <c r="M450" s="72">
        <f t="shared" si="41"/>
        <v>9.1428571428571423</v>
      </c>
      <c r="N450" s="81">
        <f>MIN(1,Overview!$F$44*E450*(F450-Overview!$F$25)^2+0.2)</f>
        <v>1</v>
      </c>
      <c r="O450" s="48">
        <f>M450*E450*Overview!$F$8</f>
        <v>9.746225350951114E-2</v>
      </c>
      <c r="P450" s="48">
        <f>E450*Overview!$F$6</f>
        <v>1.8494797113084687E-3</v>
      </c>
      <c r="Q450" s="122">
        <f>O450*(G450/F450-(1+Overview!$F$35/'='!F450)/(Overview!$F$37*Overview!$F$33))/('='!G450+Overview!$F$36)</f>
        <v>6.1890989362400678E-3</v>
      </c>
      <c r="R450" s="128">
        <f>(O450/F450-Q450)*G450*Overview!$F$29*'='!F450^3</f>
        <v>84.78434207925271</v>
      </c>
      <c r="S450" s="57">
        <f t="shared" si="36"/>
        <v>7.6203137735458926E-18</v>
      </c>
      <c r="T450" s="58">
        <f t="shared" si="37"/>
        <v>2.9294088883509693E-3</v>
      </c>
      <c r="U450" s="58">
        <f>IF(I450&lt;Overview!$F$18,(1-Overview!$F$9)*'='!R450-'='!I450*'='!P450,0)</f>
        <v>0</v>
      </c>
      <c r="V450" s="54">
        <f>IF(I450&gt;=Overview!$F$18,(1-Overview!$F$9)*'='!R450-Overview!$F$18*'='!P450,0)</f>
        <v>6.8960830882796058</v>
      </c>
      <c r="W450" s="2"/>
      <c r="X450" s="60">
        <f>F450^3*(1+G450*Overview!$F$38)</f>
        <v>3.5185205299510147</v>
      </c>
      <c r="Y450" s="61">
        <f>F450^3*Overview!$F$42*(1+Overview!$F$38*G450)+J450*Overview!$F$39/Overview!$F$40</f>
        <v>0.33735927370194158</v>
      </c>
      <c r="AD450" s="2"/>
    </row>
    <row r="451" spans="1:30">
      <c r="A451" s="34">
        <v>448</v>
      </c>
      <c r="B451">
        <v>0.77</v>
      </c>
      <c r="C451" s="85">
        <v>18.739999999999998</v>
      </c>
      <c r="D451" s="125">
        <f>B451/(B451+Overview!$F$22)</f>
        <v>0.52380952380952384</v>
      </c>
      <c r="E451" s="118">
        <f>EXP(Overview!$F$21/Overview!$F$5-Overview!$F$21/('='!C451+273.15))</f>
        <v>0.94169028070695959</v>
      </c>
      <c r="F451" s="77">
        <f t="shared" si="38"/>
        <v>1.4228819343834165</v>
      </c>
      <c r="G451" s="115">
        <f t="shared" si="39"/>
        <v>0.52380952380952372</v>
      </c>
      <c r="H451" s="112">
        <f>F451/Overview!$F$19</f>
        <v>2.1008149038585802</v>
      </c>
      <c r="I451" s="149">
        <f t="shared" si="40"/>
        <v>178.24101031296112</v>
      </c>
      <c r="J451" s="80">
        <f>IF((A451-Overview!$F$43)/365=ROUND((A451-Overview!$F$43)/365,0),J450*0.05,J450+V450)</f>
        <v>483.08161879926939</v>
      </c>
      <c r="K451" s="70">
        <f>IF(I451&lt;Overview!$F$16,1,'='!F451/Overview!$F$26)</f>
        <v>61.596620536078639</v>
      </c>
      <c r="L451" s="71">
        <f>IF(I451&lt;Overview!$F$17,'='!F451/Overview!$F$26,Overview!$F$33)</f>
        <v>9.1428571428571423</v>
      </c>
      <c r="M451" s="72">
        <f t="shared" si="41"/>
        <v>9.1428571428571423</v>
      </c>
      <c r="N451" s="81">
        <f>MIN(1,Overview!$F$44*E451*(F451-Overview!$F$25)^2+0.2)</f>
        <v>1</v>
      </c>
      <c r="O451" s="48">
        <f>M451*E451*Overview!$F$8</f>
        <v>9.746225350951114E-2</v>
      </c>
      <c r="P451" s="48">
        <f>E451*Overview!$F$6</f>
        <v>1.8494797113084687E-3</v>
      </c>
      <c r="Q451" s="122">
        <f>O451*(G451/F451-(1+Overview!$F$35/'='!F451)/(Overview!$F$37*Overview!$F$33))/('='!G451+Overview!$F$36)</f>
        <v>6.1670699906229412E-3</v>
      </c>
      <c r="R451" s="128">
        <f>(O451/F451-Q451)*G451*Overview!$F$29*'='!F451^3</f>
        <v>85.147215449854428</v>
      </c>
      <c r="S451" s="57">
        <f t="shared" ref="S451:S514" si="42">(D451*N451-G451)*O451/F451</f>
        <v>7.6046251810064694E-18</v>
      </c>
      <c r="T451" s="58">
        <f t="shared" ref="T451:T514" si="43">F451*Q451/3</f>
        <v>2.9250041592451628E-3</v>
      </c>
      <c r="U451" s="58">
        <f>IF(I451&lt;Overview!$F$18,(1-Overview!$F$9)*'='!R451-'='!I451*'='!P451,0)</f>
        <v>0</v>
      </c>
      <c r="V451" s="54">
        <f>IF(I451&gt;=Overview!$F$18,(1-Overview!$F$9)*'='!R451-Overview!$F$18*'='!P451,0)</f>
        <v>6.9269998994548727</v>
      </c>
      <c r="W451" s="2"/>
      <c r="X451" s="60">
        <f>F451^3*(1+G451*Overview!$F$38)</f>
        <v>3.5403419580936033</v>
      </c>
      <c r="Y451" s="61">
        <f>F451^3*Overview!$F$42*(1+Overview!$F$38*G451)+J451*Overview!$F$39/Overview!$F$40</f>
        <v>0.33962286839079259</v>
      </c>
      <c r="AD451" s="2"/>
    </row>
    <row r="452" spans="1:30">
      <c r="A452" s="34">
        <v>449</v>
      </c>
      <c r="B452">
        <v>0.77</v>
      </c>
      <c r="C452" s="85">
        <v>18.739999999999998</v>
      </c>
      <c r="D452" s="125">
        <f>B452/(B452+Overview!$F$22)</f>
        <v>0.52380952380952384</v>
      </c>
      <c r="E452" s="118">
        <f>EXP(Overview!$F$21/Overview!$F$5-Overview!$F$21/('='!C452+273.15))</f>
        <v>0.94169028070695959</v>
      </c>
      <c r="F452" s="77">
        <f t="shared" ref="F452:F515" si="44">F451+T451</f>
        <v>1.4258069385426617</v>
      </c>
      <c r="G452" s="115">
        <f t="shared" ref="G452:G515" si="45">G451+S451</f>
        <v>0.52380952380952372</v>
      </c>
      <c r="H452" s="112">
        <f>F452/Overview!$F$19</f>
        <v>2.1051335280417272</v>
      </c>
      <c r="I452" s="149">
        <f t="shared" ref="I452:I515" si="46">I451+U451</f>
        <v>178.24101031296112</v>
      </c>
      <c r="J452" s="80">
        <f>IF((A452-Overview!$F$43)/365=ROUND((A452-Overview!$F$43)/365,0),J451*0.05,J451+V451)</f>
        <v>490.00861869872426</v>
      </c>
      <c r="K452" s="70">
        <f>IF(I452&lt;Overview!$F$16,1,'='!F452/Overview!$F$26)</f>
        <v>61.72324409275592</v>
      </c>
      <c r="L452" s="71">
        <f>IF(I452&lt;Overview!$F$17,'='!F452/Overview!$F$26,Overview!$F$33)</f>
        <v>9.1428571428571423</v>
      </c>
      <c r="M452" s="72">
        <f t="shared" ref="M452:M515" si="47">IF(K452=1,1,L452)</f>
        <v>9.1428571428571423</v>
      </c>
      <c r="N452" s="81">
        <f>MIN(1,Overview!$F$44*E452*(F452-Overview!$F$25)^2+0.2)</f>
        <v>1</v>
      </c>
      <c r="O452" s="48">
        <f>M452*E452*Overview!$F$8</f>
        <v>9.746225350951114E-2</v>
      </c>
      <c r="P452" s="48">
        <f>E452*Overview!$F$6</f>
        <v>1.8494797113084687E-3</v>
      </c>
      <c r="Q452" s="122">
        <f>O452*(G452/F452-(1+Overview!$F$35/'='!F452)/(Overview!$F$37*Overview!$F$33))/('='!G452+Overview!$F$36)</f>
        <v>6.1451644838683567E-3</v>
      </c>
      <c r="R452" s="128">
        <f>(O452/F452-Q452)*G452*Overview!$F$29*'='!F452^3</f>
        <v>85.510367619263917</v>
      </c>
      <c r="S452" s="57">
        <f t="shared" si="42"/>
        <v>7.5890244992573119E-18</v>
      </c>
      <c r="T452" s="58">
        <f t="shared" si="43"/>
        <v>2.9206060531951458E-3</v>
      </c>
      <c r="U452" s="58">
        <f>IF(I452&lt;Overview!$F$18,(1-Overview!$F$9)*'='!R452-'='!I452*'='!P452,0)</f>
        <v>0</v>
      </c>
      <c r="V452" s="54">
        <f>IF(I452&gt;=Overview!$F$18,(1-Overview!$F$9)*'='!R452-Overview!$F$18*'='!P452,0)</f>
        <v>6.9579404642885612</v>
      </c>
      <c r="W452" s="2"/>
      <c r="X452" s="60">
        <f>F452^3*(1+G452*Overview!$F$38)</f>
        <v>3.5622204084779532</v>
      </c>
      <c r="Y452" s="61">
        <f>F452^3*Overview!$F$42*(1+Overview!$F$38*G452)+J452*Overview!$F$39/Overview!$F$40</f>
        <v>0.34189293855737846</v>
      </c>
      <c r="AD452" s="2"/>
    </row>
    <row r="453" spans="1:30">
      <c r="A453" s="34">
        <v>450</v>
      </c>
      <c r="B453">
        <v>0.77</v>
      </c>
      <c r="C453" s="85">
        <v>18.739999999999998</v>
      </c>
      <c r="D453" s="125">
        <f>B453/(B453+Overview!$F$22)</f>
        <v>0.52380952380952384</v>
      </c>
      <c r="E453" s="118">
        <f>EXP(Overview!$F$21/Overview!$F$5-Overview!$F$21/('='!C453+273.15))</f>
        <v>0.94169028070695959</v>
      </c>
      <c r="F453" s="77">
        <f t="shared" si="44"/>
        <v>1.4287275445958569</v>
      </c>
      <c r="G453" s="115">
        <f t="shared" si="45"/>
        <v>0.52380952380952372</v>
      </c>
      <c r="H453" s="112">
        <f>F453/Overview!$F$19</f>
        <v>2.1094456586385011</v>
      </c>
      <c r="I453" s="149">
        <f t="shared" si="46"/>
        <v>178.24101031296112</v>
      </c>
      <c r="J453" s="80">
        <f>IF((A453-Overview!$F$43)/365=ROUND((A453-Overview!$F$43)/365,0),J452*0.05,J452+V452)</f>
        <v>496.96655916301285</v>
      </c>
      <c r="K453" s="70">
        <f>IF(I453&lt;Overview!$F$16,1,'='!F453/Overview!$F$26)</f>
        <v>61.849677255231903</v>
      </c>
      <c r="L453" s="71">
        <f>IF(I453&lt;Overview!$F$17,'='!F453/Overview!$F$26,Overview!$F$33)</f>
        <v>9.1428571428571423</v>
      </c>
      <c r="M453" s="72">
        <f t="shared" si="47"/>
        <v>9.1428571428571423</v>
      </c>
      <c r="N453" s="81">
        <f>MIN(1,Overview!$F$44*E453*(F453-Overview!$F$25)^2+0.2)</f>
        <v>1</v>
      </c>
      <c r="O453" s="48">
        <f>M453*E453*Overview!$F$8</f>
        <v>9.746225350951114E-2</v>
      </c>
      <c r="P453" s="48">
        <f>E453*Overview!$F$6</f>
        <v>1.8494797113084687E-3</v>
      </c>
      <c r="Q453" s="122">
        <f>O453*(G453/F453-(1+Overview!$F$35/'='!F453)/(Overview!$F$37*Overview!$F$33))/('='!G453+Overview!$F$36)</f>
        <v>6.1233814059360901E-3</v>
      </c>
      <c r="R453" s="128">
        <f>(O453/F453-Q453)*G453*Overview!$F$29*'='!F453^3</f>
        <v>85.873796011356433</v>
      </c>
      <c r="S453" s="57">
        <f t="shared" si="42"/>
        <v>7.5735110089671481E-18</v>
      </c>
      <c r="T453" s="58">
        <f t="shared" si="43"/>
        <v>2.916214560242332E-3</v>
      </c>
      <c r="U453" s="58">
        <f>IF(I453&lt;Overview!$F$18,(1-Overview!$F$9)*'='!R453-'='!I453*'='!P453,0)</f>
        <v>0</v>
      </c>
      <c r="V453" s="54">
        <f>IF(I453&gt;=Overview!$F$18,(1-Overview!$F$9)*'='!R453-Overview!$F$18*'='!P453,0)</f>
        <v>6.9889045632948434</v>
      </c>
      <c r="W453" s="2"/>
      <c r="X453" s="60">
        <f>F453^3*(1+G453*Overview!$F$38)</f>
        <v>3.5841557095308358</v>
      </c>
      <c r="Y453" s="61">
        <f>F453^3*Overview!$F$42*(1+Overview!$F$38*G453)+J453*Overview!$F$39/Overview!$F$40</f>
        <v>0.34416946979231344</v>
      </c>
      <c r="AD453" s="2"/>
    </row>
    <row r="454" spans="1:30">
      <c r="A454" s="34">
        <v>451</v>
      </c>
      <c r="B454">
        <v>0.77</v>
      </c>
      <c r="C454" s="85">
        <v>18.739999999999998</v>
      </c>
      <c r="D454" s="125">
        <f>B454/(B454+Overview!$F$22)</f>
        <v>0.52380952380952384</v>
      </c>
      <c r="E454" s="118">
        <f>EXP(Overview!$F$21/Overview!$F$5-Overview!$F$21/('='!C454+273.15))</f>
        <v>0.94169028070695959</v>
      </c>
      <c r="F454" s="77">
        <f t="shared" si="44"/>
        <v>1.4316437591560993</v>
      </c>
      <c r="G454" s="115">
        <f t="shared" si="45"/>
        <v>0.52380952380952372</v>
      </c>
      <c r="H454" s="112">
        <f>F454/Overview!$F$19</f>
        <v>2.1137513054128148</v>
      </c>
      <c r="I454" s="149">
        <f t="shared" si="46"/>
        <v>178.24101031296112</v>
      </c>
      <c r="J454" s="80">
        <f>IF((A454-Overview!$F$43)/365=ROUND((A454-Overview!$F$43)/365,0),J453*0.05,J453+V453)</f>
        <v>503.9554637263077</v>
      </c>
      <c r="K454" s="70">
        <f>IF(I454&lt;Overview!$F$16,1,'='!F454/Overview!$F$26)</f>
        <v>61.975920309787853</v>
      </c>
      <c r="L454" s="71">
        <f>IF(I454&lt;Overview!$F$17,'='!F454/Overview!$F$26,Overview!$F$33)</f>
        <v>9.1428571428571423</v>
      </c>
      <c r="M454" s="72">
        <f t="shared" si="47"/>
        <v>9.1428571428571423</v>
      </c>
      <c r="N454" s="81">
        <f>MIN(1,Overview!$F$44*E454*(F454-Overview!$F$25)^2+0.2)</f>
        <v>1</v>
      </c>
      <c r="O454" s="48">
        <f>M454*E454*Overview!$F$8</f>
        <v>9.746225350951114E-2</v>
      </c>
      <c r="P454" s="48">
        <f>E454*Overview!$F$6</f>
        <v>1.8494797113084687E-3</v>
      </c>
      <c r="Q454" s="122">
        <f>O454*(G454/F454-(1+Overview!$F$35/'='!F454)/(Overview!$F$37*Overview!$F$33))/('='!G454+Overview!$F$36)</f>
        <v>6.1017197577689156E-3</v>
      </c>
      <c r="R454" s="128">
        <f>(O454/F454-Q454)*G454*Overview!$F$29*'='!F454^3</f>
        <v>86.237498058918931</v>
      </c>
      <c r="S454" s="57">
        <f t="shared" si="42"/>
        <v>7.5580839986265824E-18</v>
      </c>
      <c r="T454" s="58">
        <f t="shared" si="43"/>
        <v>2.9118296704431115E-3</v>
      </c>
      <c r="U454" s="58">
        <f>IF(I454&lt;Overview!$F$18,(1-Overview!$F$9)*'='!R454-'='!I454*'='!P454,0)</f>
        <v>0</v>
      </c>
      <c r="V454" s="54">
        <f>IF(I454&gt;=Overview!$F$18,(1-Overview!$F$9)*'='!R454-Overview!$F$18*'='!P454,0)</f>
        <v>7.019891977747168</v>
      </c>
      <c r="W454" s="2"/>
      <c r="X454" s="60">
        <f>F454^3*(1+G454*Overview!$F$38)</f>
        <v>3.6061476893656619</v>
      </c>
      <c r="Y454" s="61">
        <f>F454^3*Overview!$F$42*(1+Overview!$F$38*G454)+J454*Overview!$F$39/Overview!$F$40</f>
        <v>0.34645244764847094</v>
      </c>
      <c r="AD454" s="2"/>
    </row>
    <row r="455" spans="1:30">
      <c r="A455" s="34">
        <v>452</v>
      </c>
      <c r="B455">
        <v>0.77</v>
      </c>
      <c r="C455" s="85">
        <v>18.739999999999998</v>
      </c>
      <c r="D455" s="125">
        <f>B455/(B455+Overview!$F$22)</f>
        <v>0.52380952380952384</v>
      </c>
      <c r="E455" s="118">
        <f>EXP(Overview!$F$21/Overview!$F$5-Overview!$F$21/('='!C455+273.15))</f>
        <v>0.94169028070695959</v>
      </c>
      <c r="F455" s="77">
        <f t="shared" si="44"/>
        <v>1.4345555888265424</v>
      </c>
      <c r="G455" s="115">
        <f t="shared" si="45"/>
        <v>0.52380952380952372</v>
      </c>
      <c r="H455" s="112">
        <f>F455/Overview!$F$19</f>
        <v>2.1180504781138971</v>
      </c>
      <c r="I455" s="149">
        <f t="shared" si="46"/>
        <v>178.24101031296112</v>
      </c>
      <c r="J455" s="80">
        <f>IF((A455-Overview!$F$43)/365=ROUND((A455-Overview!$F$43)/365,0),J454*0.05,J454+V454)</f>
        <v>510.97535570405489</v>
      </c>
      <c r="K455" s="70">
        <f>IF(I455&lt;Overview!$F$16,1,'='!F455/Overview!$F$26)</f>
        <v>62.101973542274564</v>
      </c>
      <c r="L455" s="71">
        <f>IF(I455&lt;Overview!$F$17,'='!F455/Overview!$F$26,Overview!$F$33)</f>
        <v>9.1428571428571423</v>
      </c>
      <c r="M455" s="72">
        <f t="shared" si="47"/>
        <v>9.1428571428571423</v>
      </c>
      <c r="N455" s="81">
        <f>MIN(1,Overview!$F$44*E455*(F455-Overview!$F$25)^2+0.2)</f>
        <v>1</v>
      </c>
      <c r="O455" s="48">
        <f>M455*E455*Overview!$F$8</f>
        <v>9.746225350951114E-2</v>
      </c>
      <c r="P455" s="48">
        <f>E455*Overview!$F$6</f>
        <v>1.8494797113084687E-3</v>
      </c>
      <c r="Q455" s="122">
        <f>O455*(G455/F455-(1+Overview!$F$35/'='!F455)/(Overview!$F$37*Overview!$F$33))/('='!G455+Overview!$F$36)</f>
        <v>6.0801785511437074E-3</v>
      </c>
      <c r="R455" s="128">
        <f>(O455/F455-Q455)*G455*Overview!$F$29*'='!F455^3</f>
        <v>86.601471203627909</v>
      </c>
      <c r="S455" s="57">
        <f t="shared" si="42"/>
        <v>7.5427427644420613E-18</v>
      </c>
      <c r="T455" s="58">
        <f t="shared" si="43"/>
        <v>2.9074513738688249E-3</v>
      </c>
      <c r="U455" s="58">
        <f>IF(I455&lt;Overview!$F$18,(1-Overview!$F$9)*'='!R455-'='!I455*'='!P455,0)</f>
        <v>0</v>
      </c>
      <c r="V455" s="54">
        <f>IF(I455&gt;=Overview!$F$18,(1-Overview!$F$9)*'='!R455-Overview!$F$18*'='!P455,0)</f>
        <v>7.050902489676373</v>
      </c>
      <c r="W455" s="2"/>
      <c r="X455" s="60">
        <f>F455^3*(1+G455*Overview!$F$38)</f>
        <v>3.6281961757884043</v>
      </c>
      <c r="Y455" s="61">
        <f>F455^3*Overview!$F$42*(1+Overview!$F$38*G455)+J455*Overview!$F$39/Overview!$F$40</f>
        <v>0.34874185764155075</v>
      </c>
      <c r="AD455" s="2"/>
    </row>
    <row r="456" spans="1:30">
      <c r="A456" s="34">
        <v>453</v>
      </c>
      <c r="B456">
        <v>0.77</v>
      </c>
      <c r="C456" s="85">
        <v>18.739999999999998</v>
      </c>
      <c r="D456" s="125">
        <f>B456/(B456+Overview!$F$22)</f>
        <v>0.52380952380952384</v>
      </c>
      <c r="E456" s="118">
        <f>EXP(Overview!$F$21/Overview!$F$5-Overview!$F$21/('='!C456+273.15))</f>
        <v>0.94169028070695959</v>
      </c>
      <c r="F456" s="77">
        <f t="shared" si="44"/>
        <v>1.4374630402004112</v>
      </c>
      <c r="G456" s="115">
        <f t="shared" si="45"/>
        <v>0.52380952380952372</v>
      </c>
      <c r="H456" s="112">
        <f>F456/Overview!$F$19</f>
        <v>2.1223431864763196</v>
      </c>
      <c r="I456" s="149">
        <f t="shared" si="46"/>
        <v>178.24101031296112</v>
      </c>
      <c r="J456" s="80">
        <f>IF((A456-Overview!$F$43)/365=ROUND((A456-Overview!$F$43)/365,0),J455*0.05,J455+V455)</f>
        <v>518.02625819373122</v>
      </c>
      <c r="K456" s="70">
        <f>IF(I456&lt;Overview!$F$16,1,'='!F456/Overview!$F$26)</f>
        <v>62.22783723811304</v>
      </c>
      <c r="L456" s="71">
        <f>IF(I456&lt;Overview!$F$17,'='!F456/Overview!$F$26,Overview!$F$33)</f>
        <v>9.1428571428571423</v>
      </c>
      <c r="M456" s="72">
        <f t="shared" si="47"/>
        <v>9.1428571428571423</v>
      </c>
      <c r="N456" s="81">
        <f>MIN(1,Overview!$F$44*E456*(F456-Overview!$F$25)^2+0.2)</f>
        <v>1</v>
      </c>
      <c r="O456" s="48">
        <f>M456*E456*Overview!$F$8</f>
        <v>9.746225350951114E-2</v>
      </c>
      <c r="P456" s="48">
        <f>E456*Overview!$F$6</f>
        <v>1.8494797113084687E-3</v>
      </c>
      <c r="Q456" s="122">
        <f>O456*(G456/F456-(1+Overview!$F$35/'='!F456)/(Overview!$F$37*Overview!$F$33))/('='!G456+Overview!$F$36)</f>
        <v>6.058756808524959E-3</v>
      </c>
      <c r="R456" s="128">
        <f>(O456/F456-Q456)*G456*Overview!$F$29*'='!F456^3</f>
        <v>86.965712896027426</v>
      </c>
      <c r="S456" s="57">
        <f t="shared" si="42"/>
        <v>7.5274866102315439E-18</v>
      </c>
      <c r="T456" s="58">
        <f t="shared" si="43"/>
        <v>2.9030796606057427E-3</v>
      </c>
      <c r="U456" s="58">
        <f>IF(I456&lt;Overview!$F$18,(1-Overview!$F$9)*'='!R456-'='!I456*'='!P456,0)</f>
        <v>0</v>
      </c>
      <c r="V456" s="54">
        <f>IF(I456&gt;=Overview!$F$18,(1-Overview!$F$9)*'='!R456-Overview!$F$18*'='!P456,0)</f>
        <v>7.0819358818688123</v>
      </c>
      <c r="W456" s="2"/>
      <c r="X456" s="60">
        <f>F456^3*(1+G456*Overview!$F$38)</f>
        <v>3.6503009963034767</v>
      </c>
      <c r="Y456" s="61">
        <f>F456^3*Overview!$F$42*(1+Overview!$F$38*G456)+J456*Overview!$F$39/Overview!$F$40</f>
        <v>0.3510376852506405</v>
      </c>
      <c r="AD456" s="2"/>
    </row>
    <row r="457" spans="1:30">
      <c r="A457" s="34">
        <v>454</v>
      </c>
      <c r="B457">
        <v>0.77</v>
      </c>
      <c r="C457" s="85">
        <v>18.739999999999998</v>
      </c>
      <c r="D457" s="125">
        <f>B457/(B457+Overview!$F$22)</f>
        <v>0.52380952380952384</v>
      </c>
      <c r="E457" s="118">
        <f>EXP(Overview!$F$21/Overview!$F$5-Overview!$F$21/('='!C457+273.15))</f>
        <v>0.94169028070695959</v>
      </c>
      <c r="F457" s="77">
        <f t="shared" si="44"/>
        <v>1.4403661198610169</v>
      </c>
      <c r="G457" s="115">
        <f t="shared" si="45"/>
        <v>0.52380952380952372</v>
      </c>
      <c r="H457" s="112">
        <f>F457/Overview!$F$19</f>
        <v>2.1266294402200159</v>
      </c>
      <c r="I457" s="149">
        <f t="shared" si="46"/>
        <v>178.24101031296112</v>
      </c>
      <c r="J457" s="80">
        <f>IF((A457-Overview!$F$43)/365=ROUND((A457-Overview!$F$43)/365,0),J456*0.05,J456+V456)</f>
        <v>525.10819407560007</v>
      </c>
      <c r="K457" s="70">
        <f>IF(I457&lt;Overview!$F$16,1,'='!F457/Overview!$F$26)</f>
        <v>62.353511682295107</v>
      </c>
      <c r="L457" s="71">
        <f>IF(I457&lt;Overview!$F$17,'='!F457/Overview!$F$26,Overview!$F$33)</f>
        <v>9.1428571428571423</v>
      </c>
      <c r="M457" s="72">
        <f t="shared" si="47"/>
        <v>9.1428571428571423</v>
      </c>
      <c r="N457" s="81">
        <f>MIN(1,Overview!$F$44*E457*(F457-Overview!$F$25)^2+0.2)</f>
        <v>1</v>
      </c>
      <c r="O457" s="48">
        <f>M457*E457*Overview!$F$8</f>
        <v>9.746225350951114E-2</v>
      </c>
      <c r="P457" s="48">
        <f>E457*Overview!$F$6</f>
        <v>1.8494797113084687E-3</v>
      </c>
      <c r="Q457" s="122">
        <f>O457*(G457/F457-(1+Overview!$F$35/'='!F457)/(Overview!$F$37*Overview!$F$33))/('='!G457+Overview!$F$36)</f>
        <v>6.0374535629206709E-3</v>
      </c>
      <c r="R457" s="128">
        <f>(O457/F457-Q457)*G457*Overview!$F$29*'='!F457^3</f>
        <v>87.330220595507214</v>
      </c>
      <c r="S457" s="57">
        <f t="shared" si="42"/>
        <v>7.5123148473218791E-18</v>
      </c>
      <c r="T457" s="58">
        <f t="shared" si="43"/>
        <v>2.8987145207550395E-3</v>
      </c>
      <c r="U457" s="58">
        <f>IF(I457&lt;Overview!$F$18,(1-Overview!$F$9)*'='!R457-'='!I457*'='!P457,0)</f>
        <v>0</v>
      </c>
      <c r="V457" s="54">
        <f>IF(I457&gt;=Overview!$F$18,(1-Overview!$F$9)*'='!R457-Overview!$F$18*'='!P457,0)</f>
        <v>7.1129919378644901</v>
      </c>
      <c r="W457" s="2"/>
      <c r="X457" s="60">
        <f>F457^3*(1+G457*Overview!$F$38)</f>
        <v>3.6724619781195766</v>
      </c>
      <c r="Y457" s="61">
        <f>F457^3*Overview!$F$42*(1+Overview!$F$38*G457)+J457*Overview!$F$39/Overview!$F$40</f>
        <v>0.35333991591877434</v>
      </c>
      <c r="AD457" s="2"/>
    </row>
    <row r="458" spans="1:30">
      <c r="A458" s="34">
        <v>455</v>
      </c>
      <c r="B458">
        <v>0.77</v>
      </c>
      <c r="C458" s="85">
        <v>18.739999999999998</v>
      </c>
      <c r="D458" s="125">
        <f>B458/(B458+Overview!$F$22)</f>
        <v>0.52380952380952384</v>
      </c>
      <c r="E458" s="118">
        <f>EXP(Overview!$F$21/Overview!$F$5-Overview!$F$21/('='!C458+273.15))</f>
        <v>0.94169028070695959</v>
      </c>
      <c r="F458" s="77">
        <f t="shared" si="44"/>
        <v>1.443264834381772</v>
      </c>
      <c r="G458" s="115">
        <f t="shared" si="45"/>
        <v>0.52380952380952372</v>
      </c>
      <c r="H458" s="112">
        <f>F458/Overview!$F$19</f>
        <v>2.1309092490503057</v>
      </c>
      <c r="I458" s="149">
        <f t="shared" si="46"/>
        <v>178.24101031296112</v>
      </c>
      <c r="J458" s="80">
        <f>IF((A458-Overview!$F$43)/365=ROUND((A458-Overview!$F$43)/365,0),J457*0.05,J457+V457)</f>
        <v>532.2211860134646</v>
      </c>
      <c r="K458" s="70">
        <f>IF(I458&lt;Overview!$F$16,1,'='!F458/Overview!$F$26)</f>
        <v>62.478997159384072</v>
      </c>
      <c r="L458" s="71">
        <f>IF(I458&lt;Overview!$F$17,'='!F458/Overview!$F$26,Overview!$F$33)</f>
        <v>9.1428571428571423</v>
      </c>
      <c r="M458" s="72">
        <f t="shared" si="47"/>
        <v>9.1428571428571423</v>
      </c>
      <c r="N458" s="81">
        <f>MIN(1,Overview!$F$44*E458*(F458-Overview!$F$25)^2+0.2)</f>
        <v>1</v>
      </c>
      <c r="O458" s="48">
        <f>M458*E458*Overview!$F$8</f>
        <v>9.746225350951114E-2</v>
      </c>
      <c r="P458" s="48">
        <f>E458*Overview!$F$6</f>
        <v>1.8494797113084687E-3</v>
      </c>
      <c r="Q458" s="122">
        <f>O458*(G458/F458-(1+Overview!$F$35/'='!F458)/(Overview!$F$37*Overview!$F$33))/('='!G458+Overview!$F$36)</f>
        <v>6.0162678577405761E-3</v>
      </c>
      <c r="R458" s="128">
        <f>(O458/F458-Q458)*G458*Overview!$F$29*'='!F458^3</f>
        <v>87.694991770280538</v>
      </c>
      <c r="S458" s="57">
        <f t="shared" si="42"/>
        <v>7.4972267944478247E-18</v>
      </c>
      <c r="T458" s="58">
        <f t="shared" si="43"/>
        <v>2.8943559444327767E-3</v>
      </c>
      <c r="U458" s="58">
        <f>IF(I458&lt;Overview!$F$18,(1-Overview!$F$9)*'='!R458-'='!I458*'='!P458,0)</f>
        <v>0</v>
      </c>
      <c r="V458" s="54">
        <f>IF(I458&gt;=Overview!$F$18,(1-Overview!$F$9)*'='!R458-Overview!$F$18*'='!P458,0)</f>
        <v>7.1440704419551775</v>
      </c>
      <c r="W458" s="2"/>
      <c r="X458" s="60">
        <f>F458^3*(1+G458*Overview!$F$38)</f>
        <v>3.694678948155476</v>
      </c>
      <c r="Y458" s="61">
        <f>F458^3*Overview!$F$42*(1+Overview!$F$38*G458)+J458*Overview!$F$39/Overview!$F$40</f>
        <v>0.35564853505348698</v>
      </c>
      <c r="AD458" s="2"/>
    </row>
    <row r="459" spans="1:30">
      <c r="A459" s="34">
        <v>456</v>
      </c>
      <c r="B459">
        <v>0.77</v>
      </c>
      <c r="C459" s="85">
        <v>18.739999999999998</v>
      </c>
      <c r="D459" s="125">
        <f>B459/(B459+Overview!$F$22)</f>
        <v>0.52380952380952384</v>
      </c>
      <c r="E459" s="118">
        <f>EXP(Overview!$F$21/Overview!$F$5-Overview!$F$21/('='!C459+273.15))</f>
        <v>0.94169028070695959</v>
      </c>
      <c r="F459" s="77">
        <f t="shared" si="44"/>
        <v>1.4461591903262048</v>
      </c>
      <c r="G459" s="115">
        <f t="shared" si="45"/>
        <v>0.52380952380952372</v>
      </c>
      <c r="H459" s="112">
        <f>F459/Overview!$F$19</f>
        <v>2.1351826226579136</v>
      </c>
      <c r="I459" s="149">
        <f t="shared" si="46"/>
        <v>178.24101031296112</v>
      </c>
      <c r="J459" s="80">
        <f>IF((A459-Overview!$F$43)/365=ROUND((A459-Overview!$F$43)/365,0),J458*0.05,J458+V458)</f>
        <v>539.36525645541974</v>
      </c>
      <c r="K459" s="70">
        <f>IF(I459&lt;Overview!$F$16,1,'='!F459/Overview!$F$26)</f>
        <v>62.604293953515359</v>
      </c>
      <c r="L459" s="71">
        <f>IF(I459&lt;Overview!$F$17,'='!F459/Overview!$F$26,Overview!$F$33)</f>
        <v>9.1428571428571423</v>
      </c>
      <c r="M459" s="72">
        <f t="shared" si="47"/>
        <v>9.1428571428571423</v>
      </c>
      <c r="N459" s="81">
        <f>MIN(1,Overview!$F$44*E459*(F459-Overview!$F$25)^2+0.2)</f>
        <v>1</v>
      </c>
      <c r="O459" s="48">
        <f>M459*E459*Overview!$F$8</f>
        <v>9.746225350951114E-2</v>
      </c>
      <c r="P459" s="48">
        <f>E459*Overview!$F$6</f>
        <v>1.8494797113084687E-3</v>
      </c>
      <c r="Q459" s="122">
        <f>O459*(G459/F459-(1+Overview!$F$35/'='!F459)/(Overview!$F$37*Overview!$F$33))/('='!G459+Overview!$F$36)</f>
        <v>5.9951987466566273E-3</v>
      </c>
      <c r="R459" s="128">
        <f>(O459/F459-Q459)*G459*Overview!$F$29*'='!F459^3</f>
        <v>88.060023897362484</v>
      </c>
      <c r="S459" s="57">
        <f t="shared" si="42"/>
        <v>7.4822217776526993E-18</v>
      </c>
      <c r="T459" s="58">
        <f t="shared" si="43"/>
        <v>2.8900039217698756E-3</v>
      </c>
      <c r="U459" s="58">
        <f>IF(I459&lt;Overview!$F$18,(1-Overview!$F$9)*'='!R459-'='!I459*'='!P459,0)</f>
        <v>0</v>
      </c>
      <c r="V459" s="54">
        <f>IF(I459&gt;=Overview!$F$18,(1-Overview!$F$9)*'='!R459-Overview!$F$18*'='!P459,0)</f>
        <v>7.1751711791825592</v>
      </c>
      <c r="W459" s="2"/>
      <c r="X459" s="60">
        <f>F459^3*(1+G459*Overview!$F$38)</f>
        <v>3.7169517330457844</v>
      </c>
      <c r="Y459" s="61">
        <f>F459^3*Overview!$F$42*(1+Overview!$F$38*G459)+J459*Overview!$F$39/Overview!$F$40</f>
        <v>0.3579635280273652</v>
      </c>
      <c r="AD459" s="2"/>
    </row>
    <row r="460" spans="1:30">
      <c r="A460" s="34">
        <v>457</v>
      </c>
      <c r="B460">
        <v>0.77</v>
      </c>
      <c r="C460" s="85">
        <v>18.739999999999998</v>
      </c>
      <c r="D460" s="125">
        <f>B460/(B460+Overview!$F$22)</f>
        <v>0.52380952380952384</v>
      </c>
      <c r="E460" s="118">
        <f>EXP(Overview!$F$21/Overview!$F$5-Overview!$F$21/('='!C460+273.15))</f>
        <v>0.94169028070695959</v>
      </c>
      <c r="F460" s="77">
        <f t="shared" si="44"/>
        <v>1.4490491942479746</v>
      </c>
      <c r="G460" s="115">
        <f t="shared" si="45"/>
        <v>0.52380952380952372</v>
      </c>
      <c r="H460" s="112">
        <f>F460/Overview!$F$19</f>
        <v>2.1394495707189938</v>
      </c>
      <c r="I460" s="149">
        <f t="shared" si="46"/>
        <v>178.24101031296112</v>
      </c>
      <c r="J460" s="80">
        <f>IF((A460-Overview!$F$43)/365=ROUND((A460-Overview!$F$43)/365,0),J459*0.05,J459+V459)</f>
        <v>546.54042763460234</v>
      </c>
      <c r="K460" s="70">
        <f>IF(I460&lt;Overview!$F$16,1,'='!F460/Overview!$F$26)</f>
        <v>62.729402348397173</v>
      </c>
      <c r="L460" s="71">
        <f>IF(I460&lt;Overview!$F$17,'='!F460/Overview!$F$26,Overview!$F$33)</f>
        <v>9.1428571428571423</v>
      </c>
      <c r="M460" s="72">
        <f t="shared" si="47"/>
        <v>9.1428571428571423</v>
      </c>
      <c r="N460" s="81">
        <f>MIN(1,Overview!$F$44*E460*(F460-Overview!$F$25)^2+0.2)</f>
        <v>1</v>
      </c>
      <c r="O460" s="48">
        <f>M460*E460*Overview!$F$8</f>
        <v>9.746225350951114E-2</v>
      </c>
      <c r="P460" s="48">
        <f>E460*Overview!$F$6</f>
        <v>1.8494797113084687E-3</v>
      </c>
      <c r="Q460" s="122">
        <f>O460*(G460/F460-(1+Overview!$F$35/'='!F460)/(Overview!$F$37*Overview!$F$33))/('='!G460+Overview!$F$36)</f>
        <v>5.9742452934657461E-3</v>
      </c>
      <c r="R460" s="128">
        <f>(O460/F460-Q460)*G460*Overview!$F$29*'='!F460^3</f>
        <v>88.425314462547874</v>
      </c>
      <c r="S460" s="57">
        <f t="shared" si="42"/>
        <v>7.4672991301906233E-18</v>
      </c>
      <c r="T460" s="58">
        <f t="shared" si="43"/>
        <v>2.8856584429120982E-3</v>
      </c>
      <c r="U460" s="58">
        <f>IF(I460&lt;Overview!$F$18,(1-Overview!$F$9)*'='!R460-'='!I460*'='!P460,0)</f>
        <v>0</v>
      </c>
      <c r="V460" s="54">
        <f>IF(I460&gt;=Overview!$F$18,(1-Overview!$F$9)*'='!R460-Overview!$F$18*'='!P460,0)</f>
        <v>7.2062939353363538</v>
      </c>
      <c r="W460" s="2"/>
      <c r="X460" s="60">
        <f>F460^3*(1+G460*Overview!$F$38)</f>
        <v>3.7392801591466602</v>
      </c>
      <c r="Y460" s="61">
        <f>F460^3*Overview!$F$42*(1+Overview!$F$38*G460)+J460*Overview!$F$39/Overview!$F$40</f>
        <v>0.36028488017859395</v>
      </c>
      <c r="AD460" s="2"/>
    </row>
    <row r="461" spans="1:30">
      <c r="A461" s="34">
        <v>458</v>
      </c>
      <c r="B461">
        <v>0.77</v>
      </c>
      <c r="C461" s="85">
        <v>18.739999999999998</v>
      </c>
      <c r="D461" s="125">
        <f>B461/(B461+Overview!$F$22)</f>
        <v>0.52380952380952384</v>
      </c>
      <c r="E461" s="118">
        <f>EXP(Overview!$F$21/Overview!$F$5-Overview!$F$21/('='!C461+273.15))</f>
        <v>0.94169028070695959</v>
      </c>
      <c r="F461" s="77">
        <f t="shared" si="44"/>
        <v>1.4519348526908866</v>
      </c>
      <c r="G461" s="115">
        <f t="shared" si="45"/>
        <v>0.52380952380952372</v>
      </c>
      <c r="H461" s="112">
        <f>F461/Overview!$F$19</f>
        <v>2.1437101028951524</v>
      </c>
      <c r="I461" s="149">
        <f t="shared" si="46"/>
        <v>178.24101031296112</v>
      </c>
      <c r="J461" s="80">
        <f>IF((A461-Overview!$F$43)/365=ROUND((A461-Overview!$F$43)/365,0),J460*0.05,J460+V460)</f>
        <v>553.7467215699387</v>
      </c>
      <c r="K461" s="70">
        <f>IF(I461&lt;Overview!$F$16,1,'='!F461/Overview!$F$26)</f>
        <v>62.854322627311113</v>
      </c>
      <c r="L461" s="71">
        <f>IF(I461&lt;Overview!$F$17,'='!F461/Overview!$F$26,Overview!$F$33)</f>
        <v>9.1428571428571423</v>
      </c>
      <c r="M461" s="72">
        <f t="shared" si="47"/>
        <v>9.1428571428571423</v>
      </c>
      <c r="N461" s="81">
        <f>MIN(1,Overview!$F$44*E461*(F461-Overview!$F$25)^2+0.2)</f>
        <v>1</v>
      </c>
      <c r="O461" s="48">
        <f>M461*E461*Overview!$F$8</f>
        <v>9.746225350951114E-2</v>
      </c>
      <c r="P461" s="48">
        <f>E461*Overview!$F$6</f>
        <v>1.8494797113084687E-3</v>
      </c>
      <c r="Q461" s="122">
        <f>O461*(G461/F461-(1+Overview!$F$35/'='!F461)/(Overview!$F$37*Overview!$F$33))/('='!G461+Overview!$F$36)</f>
        <v>5.9534065719547453E-3</v>
      </c>
      <c r="R461" s="128">
        <f>(O461/F461-Q461)*G461*Overview!$F$29*'='!F461^3</f>
        <v>88.79086096038958</v>
      </c>
      <c r="S461" s="57">
        <f t="shared" si="42"/>
        <v>7.4524581924303303E-18</v>
      </c>
      <c r="T461" s="58">
        <f t="shared" si="43"/>
        <v>2.881319498020023E-3</v>
      </c>
      <c r="U461" s="58">
        <f>IF(I461&lt;Overview!$F$18,(1-Overview!$F$9)*'='!R461-'='!I461*'='!P461,0)</f>
        <v>0</v>
      </c>
      <c r="V461" s="54">
        <f>IF(I461&gt;=Overview!$F$18,(1-Overview!$F$9)*'='!R461-Overview!$F$18*'='!P461,0)</f>
        <v>7.2374384969524677</v>
      </c>
      <c r="W461" s="2"/>
      <c r="X461" s="60">
        <f>F461^3*(1+G461*Overview!$F$38)</f>
        <v>3.7616640525414855</v>
      </c>
      <c r="Y461" s="61">
        <f>F461^3*Overview!$F$42*(1+Overview!$F$38*G461)+J461*Overview!$F$39/Overview!$F$40</f>
        <v>0.36261257681150016</v>
      </c>
      <c r="AD461" s="2"/>
    </row>
    <row r="462" spans="1:30">
      <c r="A462" s="34">
        <v>459</v>
      </c>
      <c r="B462">
        <v>0.77</v>
      </c>
      <c r="C462" s="85">
        <v>18.739999999999998</v>
      </c>
      <c r="D462" s="125">
        <f>B462/(B462+Overview!$F$22)</f>
        <v>0.52380952380952384</v>
      </c>
      <c r="E462" s="118">
        <f>EXP(Overview!$F$21/Overview!$F$5-Overview!$F$21/('='!C462+273.15))</f>
        <v>0.94169028070695959</v>
      </c>
      <c r="F462" s="77">
        <f t="shared" si="44"/>
        <v>1.4548161721889066</v>
      </c>
      <c r="G462" s="115">
        <f t="shared" si="45"/>
        <v>0.52380952380952372</v>
      </c>
      <c r="H462" s="112">
        <f>F462/Overview!$F$19</f>
        <v>2.1479642288334659</v>
      </c>
      <c r="I462" s="149">
        <f t="shared" si="46"/>
        <v>178.24101031296112</v>
      </c>
      <c r="J462" s="80">
        <f>IF((A462-Overview!$F$43)/365=ROUND((A462-Overview!$F$43)/365,0),J461*0.05,J461+V461)</f>
        <v>560.98416006689115</v>
      </c>
      <c r="K462" s="70">
        <f>IF(I462&lt;Overview!$F$16,1,'='!F462/Overview!$F$26)</f>
        <v>62.979055073112839</v>
      </c>
      <c r="L462" s="71">
        <f>IF(I462&lt;Overview!$F$17,'='!F462/Overview!$F$26,Overview!$F$33)</f>
        <v>9.1428571428571423</v>
      </c>
      <c r="M462" s="72">
        <f t="shared" si="47"/>
        <v>9.1428571428571423</v>
      </c>
      <c r="N462" s="81">
        <f>MIN(1,Overview!$F$44*E462*(F462-Overview!$F$25)^2+0.2)</f>
        <v>1</v>
      </c>
      <c r="O462" s="48">
        <f>M462*E462*Overview!$F$8</f>
        <v>9.746225350951114E-2</v>
      </c>
      <c r="P462" s="48">
        <f>E462*Overview!$F$6</f>
        <v>1.8494797113084687E-3</v>
      </c>
      <c r="Q462" s="122">
        <f>O462*(G462/F462-(1+Overview!$F$35/'='!F462)/(Overview!$F$37*Overview!$F$33))/('='!G462+Overview!$F$36)</f>
        <v>5.9326816657674242E-3</v>
      </c>
      <c r="R462" s="128">
        <f>(O462/F462-Q462)*G462*Overview!$F$29*'='!F462^3</f>
        <v>89.156660894176596</v>
      </c>
      <c r="S462" s="57">
        <f t="shared" si="42"/>
        <v>7.4376983117605133E-18</v>
      </c>
      <c r="T462" s="58">
        <f t="shared" si="43"/>
        <v>2.8769870772690233E-3</v>
      </c>
      <c r="U462" s="58">
        <f>IF(I462&lt;Overview!$F$18,(1-Overview!$F$9)*'='!R462-'='!I462*'='!P462,0)</f>
        <v>0</v>
      </c>
      <c r="V462" s="54">
        <f>IF(I462&gt;=Overview!$F$18,(1-Overview!$F$9)*'='!R462-Overview!$F$18*'='!P462,0)</f>
        <v>7.2686046513111213</v>
      </c>
      <c r="W462" s="2"/>
      <c r="X462" s="60">
        <f>F462^3*(1+G462*Overview!$F$38)</f>
        <v>3.7841032390465004</v>
      </c>
      <c r="Y462" s="61">
        <f>F462^3*Overview!$F$42*(1+Overview!$F$38*G462)+J462*Overview!$F$39/Overview!$F$40</f>
        <v>0.36494660319709177</v>
      </c>
      <c r="AD462" s="2"/>
    </row>
    <row r="463" spans="1:30">
      <c r="A463" s="34">
        <v>460</v>
      </c>
      <c r="B463">
        <v>0.77</v>
      </c>
      <c r="C463" s="85">
        <v>18.739999999999998</v>
      </c>
      <c r="D463" s="125">
        <f>B463/(B463+Overview!$F$22)</f>
        <v>0.52380952380952384</v>
      </c>
      <c r="E463" s="118">
        <f>EXP(Overview!$F$21/Overview!$F$5-Overview!$F$21/('='!C463+273.15))</f>
        <v>0.94169028070695959</v>
      </c>
      <c r="F463" s="77">
        <f t="shared" si="44"/>
        <v>1.4576931592661757</v>
      </c>
      <c r="G463" s="115">
        <f t="shared" si="45"/>
        <v>0.52380952380952372</v>
      </c>
      <c r="H463" s="112">
        <f>F463/Overview!$F$19</f>
        <v>2.1522119581665078</v>
      </c>
      <c r="I463" s="149">
        <f t="shared" si="46"/>
        <v>178.24101031296112</v>
      </c>
      <c r="J463" s="80">
        <f>IF((A463-Overview!$F$43)/365=ROUND((A463-Overview!$F$43)/365,0),J462*0.05,J462+V462)</f>
        <v>568.25276471820223</v>
      </c>
      <c r="K463" s="70">
        <f>IF(I463&lt;Overview!$F$16,1,'='!F463/Overview!$F$26)</f>
        <v>63.103599968232714</v>
      </c>
      <c r="L463" s="71">
        <f>IF(I463&lt;Overview!$F$17,'='!F463/Overview!$F$26,Overview!$F$33)</f>
        <v>9.1428571428571423</v>
      </c>
      <c r="M463" s="72">
        <f t="shared" si="47"/>
        <v>9.1428571428571423</v>
      </c>
      <c r="N463" s="81">
        <f>MIN(1,Overview!$F$44*E463*(F463-Overview!$F$25)^2+0.2)</f>
        <v>1</v>
      </c>
      <c r="O463" s="48">
        <f>M463*E463*Overview!$F$8</f>
        <v>9.746225350951114E-2</v>
      </c>
      <c r="P463" s="48">
        <f>E463*Overview!$F$6</f>
        <v>1.8494797113084687E-3</v>
      </c>
      <c r="Q463" s="122">
        <f>O463*(G463/F463-(1+Overview!$F$35/'='!F463)/(Overview!$F$37*Overview!$F$33))/('='!G463+Overview!$F$36)</f>
        <v>5.9120696682737738E-3</v>
      </c>
      <c r="R463" s="128">
        <f>(O463/F463-Q463)*G463*Overview!$F$29*'='!F463^3</f>
        <v>89.52271177591237</v>
      </c>
      <c r="S463" s="57">
        <f t="shared" si="42"/>
        <v>7.4230188424966708E-18</v>
      </c>
      <c r="T463" s="58">
        <f t="shared" si="43"/>
        <v>2.8726611708492431E-3</v>
      </c>
      <c r="U463" s="58">
        <f>IF(I463&lt;Overview!$F$18,(1-Overview!$F$9)*'='!R463-'='!I463*'='!P463,0)</f>
        <v>0</v>
      </c>
      <c r="V463" s="54">
        <f>IF(I463&gt;=Overview!$F$18,(1-Overview!$F$9)*'='!R463-Overview!$F$18*'='!P463,0)</f>
        <v>7.2997921864350097</v>
      </c>
      <c r="W463" s="2"/>
      <c r="X463" s="60">
        <f>F463^3*(1+G463*Overview!$F$38)</f>
        <v>3.8065975442163973</v>
      </c>
      <c r="Y463" s="61">
        <f>F463^3*Overview!$F$42*(1+Overview!$F$38*G463)+J463*Overview!$F$39/Overview!$F$40</f>
        <v>0.36728694457359395</v>
      </c>
      <c r="AD463" s="2"/>
    </row>
    <row r="464" spans="1:30">
      <c r="A464" s="34">
        <v>461</v>
      </c>
      <c r="B464">
        <v>0.77</v>
      </c>
      <c r="C464" s="85">
        <v>18.739999999999998</v>
      </c>
      <c r="D464" s="125">
        <f>B464/(B464+Overview!$F$22)</f>
        <v>0.52380952380952384</v>
      </c>
      <c r="E464" s="118">
        <f>EXP(Overview!$F$21/Overview!$F$5-Overview!$F$21/('='!C464+273.15))</f>
        <v>0.94169028070695959</v>
      </c>
      <c r="F464" s="77">
        <f t="shared" si="44"/>
        <v>1.4605658204370249</v>
      </c>
      <c r="G464" s="115">
        <f t="shared" si="45"/>
        <v>0.52380952380952372</v>
      </c>
      <c r="H464" s="112">
        <f>F464/Overview!$F$19</f>
        <v>2.1564533005123652</v>
      </c>
      <c r="I464" s="149">
        <f t="shared" si="46"/>
        <v>178.24101031296112</v>
      </c>
      <c r="J464" s="80">
        <f>IF((A464-Overview!$F$43)/365=ROUND((A464-Overview!$F$43)/365,0),J463*0.05,J463+V463)</f>
        <v>575.55255690463719</v>
      </c>
      <c r="K464" s="70">
        <f>IF(I464&lt;Overview!$F$16,1,'='!F464/Overview!$F$26)</f>
        <v>63.227957594676404</v>
      </c>
      <c r="L464" s="71">
        <f>IF(I464&lt;Overview!$F$17,'='!F464/Overview!$F$26,Overview!$F$33)</f>
        <v>9.1428571428571423</v>
      </c>
      <c r="M464" s="72">
        <f t="shared" si="47"/>
        <v>9.1428571428571423</v>
      </c>
      <c r="N464" s="81">
        <f>MIN(1,Overview!$F$44*E464*(F464-Overview!$F$25)^2+0.2)</f>
        <v>1</v>
      </c>
      <c r="O464" s="48">
        <f>M464*E464*Overview!$F$8</f>
        <v>9.746225350951114E-2</v>
      </c>
      <c r="P464" s="48">
        <f>E464*Overview!$F$6</f>
        <v>1.8494797113084687E-3</v>
      </c>
      <c r="Q464" s="122">
        <f>O464*(G464/F464-(1+Overview!$F$35/'='!F464)/(Overview!$F$37*Overview!$F$33))/('='!G464+Overview!$F$36)</f>
        <v>5.8915696824412764E-3</v>
      </c>
      <c r="R464" s="128">
        <f>(O464/F464-Q464)*G464*Overview!$F$29*'='!F464^3</f>
        <v>89.889011126292786</v>
      </c>
      <c r="S464" s="57">
        <f t="shared" si="42"/>
        <v>7.4084191457894453E-18</v>
      </c>
      <c r="T464" s="58">
        <f t="shared" si="43"/>
        <v>2.8683417689655817E-3</v>
      </c>
      <c r="U464" s="58">
        <f>IF(I464&lt;Overview!$F$18,(1-Overview!$F$9)*'='!R464-'='!I464*'='!P464,0)</f>
        <v>0</v>
      </c>
      <c r="V464" s="54">
        <f>IF(I464&gt;=Overview!$F$18,(1-Overview!$F$9)*'='!R464-Overview!$F$18*'='!P464,0)</f>
        <v>7.3310008910874211</v>
      </c>
      <c r="W464" s="2"/>
      <c r="X464" s="60">
        <f>F464^3*(1+G464*Overview!$F$38)</f>
        <v>3.8291467933498642</v>
      </c>
      <c r="Y464" s="61">
        <f>F464^3*Overview!$F$42*(1+Overview!$F$38*G464)+J464*Overview!$F$39/Overview!$F$40</f>
        <v>0.36963358614698016</v>
      </c>
      <c r="AD464" s="2"/>
    </row>
    <row r="465" spans="1:30">
      <c r="A465" s="34">
        <v>462</v>
      </c>
      <c r="B465">
        <v>0.77</v>
      </c>
      <c r="C465" s="85">
        <v>18.739999999999998</v>
      </c>
      <c r="D465" s="125">
        <f>B465/(B465+Overview!$F$22)</f>
        <v>0.52380952380952384</v>
      </c>
      <c r="E465" s="118">
        <f>EXP(Overview!$F$21/Overview!$F$5-Overview!$F$21/('='!C465+273.15))</f>
        <v>0.94169028070695959</v>
      </c>
      <c r="F465" s="77">
        <f t="shared" si="44"/>
        <v>1.4634341622059905</v>
      </c>
      <c r="G465" s="115">
        <f t="shared" si="45"/>
        <v>0.52380952380952372</v>
      </c>
      <c r="H465" s="112">
        <f>F465/Overview!$F$19</f>
        <v>2.1606882654746649</v>
      </c>
      <c r="I465" s="149">
        <f t="shared" si="46"/>
        <v>178.24101031296112</v>
      </c>
      <c r="J465" s="80">
        <f>IF((A465-Overview!$F$43)/365=ROUND((A465-Overview!$F$43)/365,0),J464*0.05,J464+V464)</f>
        <v>582.88355779572464</v>
      </c>
      <c r="K465" s="70">
        <f>IF(I465&lt;Overview!$F$16,1,'='!F465/Overview!$F$26)</f>
        <v>63.352128234025564</v>
      </c>
      <c r="L465" s="71">
        <f>IF(I465&lt;Overview!$F$17,'='!F465/Overview!$F$26,Overview!$F$33)</f>
        <v>9.1428571428571423</v>
      </c>
      <c r="M465" s="72">
        <f t="shared" si="47"/>
        <v>9.1428571428571423</v>
      </c>
      <c r="N465" s="81">
        <f>MIN(1,Overview!$F$44*E465*(F465-Overview!$F$25)^2+0.2)</f>
        <v>1</v>
      </c>
      <c r="O465" s="48">
        <f>M465*E465*Overview!$F$8</f>
        <v>9.746225350951114E-2</v>
      </c>
      <c r="P465" s="48">
        <f>E465*Overview!$F$6</f>
        <v>1.8494797113084687E-3</v>
      </c>
      <c r="Q465" s="122">
        <f>O465*(G465/F465-(1+Overview!$F$35/'='!F465)/(Overview!$F$37*Overview!$F$33))/('='!G465+Overview!$F$36)</f>
        <v>5.8711808207081995E-3</v>
      </c>
      <c r="R465" s="128">
        <f>(O465/F465-Q465)*G465*Overview!$F$29*'='!F465^3</f>
        <v>90.255556474684639</v>
      </c>
      <c r="S465" s="57">
        <f t="shared" si="42"/>
        <v>7.3938985895343958E-18</v>
      </c>
      <c r="T465" s="58">
        <f t="shared" si="43"/>
        <v>2.8640288618376614E-3</v>
      </c>
      <c r="U465" s="58">
        <f>IF(I465&lt;Overview!$F$18,(1-Overview!$F$9)*'='!R465-'='!I465*'='!P465,0)</f>
        <v>0</v>
      </c>
      <c r="V465" s="54">
        <f>IF(I465&gt;=Overview!$F$18,(1-Overview!$F$9)*'='!R465-Overview!$F$18*'='!P465,0)</f>
        <v>7.3622305547704068</v>
      </c>
      <c r="W465" s="2"/>
      <c r="X465" s="60">
        <f>F465^3*(1+G465*Overview!$F$38)</f>
        <v>3.8517508114951124</v>
      </c>
      <c r="Y465" s="61">
        <f>F465^3*Overview!$F$42*(1+Overview!$F$38*G465)+J465*Overview!$F$39/Overview!$F$40</f>
        <v>0.37198651309150155</v>
      </c>
      <c r="AD465" s="2"/>
    </row>
    <row r="466" spans="1:30">
      <c r="A466" s="34">
        <v>463</v>
      </c>
      <c r="B466">
        <v>0.77</v>
      </c>
      <c r="C466" s="85">
        <v>18.739999999999998</v>
      </c>
      <c r="D466" s="125">
        <f>B466/(B466+Overview!$F$22)</f>
        <v>0.52380952380952384</v>
      </c>
      <c r="E466" s="118">
        <f>EXP(Overview!$F$21/Overview!$F$5-Overview!$F$21/('='!C466+273.15))</f>
        <v>0.94169028070695959</v>
      </c>
      <c r="F466" s="77">
        <f t="shared" si="44"/>
        <v>1.4662981910678281</v>
      </c>
      <c r="G466" s="115">
        <f t="shared" si="45"/>
        <v>0.52380952380952372</v>
      </c>
      <c r="H466" s="112">
        <f>F466/Overview!$F$19</f>
        <v>2.1649168626425928</v>
      </c>
      <c r="I466" s="149">
        <f t="shared" si="46"/>
        <v>178.24101031296112</v>
      </c>
      <c r="J466" s="80">
        <f>IF((A466-Overview!$F$43)/365=ROUND((A466-Overview!$F$43)/365,0),J465*0.05,J465+V465)</f>
        <v>590.2457883504951</v>
      </c>
      <c r="K466" s="70">
        <f>IF(I466&lt;Overview!$F$16,1,'='!F466/Overview!$F$26)</f>
        <v>63.476112167438451</v>
      </c>
      <c r="L466" s="71">
        <f>IF(I466&lt;Overview!$F$17,'='!F466/Overview!$F$26,Overview!$F$33)</f>
        <v>9.1428571428571423</v>
      </c>
      <c r="M466" s="72">
        <f t="shared" si="47"/>
        <v>9.1428571428571423</v>
      </c>
      <c r="N466" s="81">
        <f>MIN(1,Overview!$F$44*E466*(F466-Overview!$F$25)^2+0.2)</f>
        <v>1</v>
      </c>
      <c r="O466" s="48">
        <f>M466*E466*Overview!$F$8</f>
        <v>9.746225350951114E-2</v>
      </c>
      <c r="P466" s="48">
        <f>E466*Overview!$F$6</f>
        <v>1.8494797113084687E-3</v>
      </c>
      <c r="Q466" s="122">
        <f>O466*(G466/F466-(1+Overview!$F$35/'='!F466)/(Overview!$F$37*Overview!$F$33))/('='!G466+Overview!$F$36)</f>
        <v>5.8509022048589456E-3</v>
      </c>
      <c r="R466" s="128">
        <f>(O466/F466-Q466)*G466*Overview!$F$29*'='!F466^3</f>
        <v>90.622345359103889</v>
      </c>
      <c r="S466" s="57">
        <f t="shared" si="42"/>
        <v>7.3794565482832197E-18</v>
      </c>
      <c r="T466" s="58">
        <f t="shared" si="43"/>
        <v>2.8597224396998129E-3</v>
      </c>
      <c r="U466" s="58">
        <f>IF(I466&lt;Overview!$F$18,(1-Overview!$F$9)*'='!R466-'='!I466*'='!P466,0)</f>
        <v>0</v>
      </c>
      <c r="V466" s="54">
        <f>IF(I466&gt;=Overview!$F$18,(1-Overview!$F$9)*'='!R466-Overview!$F$18*'='!P466,0)</f>
        <v>7.393480967722927</v>
      </c>
      <c r="W466" s="2"/>
      <c r="X466" s="60">
        <f>F466^3*(1+G466*Overview!$F$38)</f>
        <v>3.8744094234553357</v>
      </c>
      <c r="Y466" s="61">
        <f>F466^3*Overview!$F$42*(1+Overview!$F$38*G466)+J466*Overview!$F$39/Overview!$F$40</f>
        <v>0.37434571055021082</v>
      </c>
      <c r="AD466" s="2"/>
    </row>
    <row r="467" spans="1:30">
      <c r="A467" s="34">
        <v>464</v>
      </c>
      <c r="B467">
        <v>0.77</v>
      </c>
      <c r="C467" s="85">
        <v>18.739999999999998</v>
      </c>
      <c r="D467" s="125">
        <f>B467/(B467+Overview!$F$22)</f>
        <v>0.52380952380952384</v>
      </c>
      <c r="E467" s="118">
        <f>EXP(Overview!$F$21/Overview!$F$5-Overview!$F$21/('='!C467+273.15))</f>
        <v>0.94169028070695959</v>
      </c>
      <c r="F467" s="77">
        <f t="shared" si="44"/>
        <v>1.4691579135075279</v>
      </c>
      <c r="G467" s="115">
        <f t="shared" si="45"/>
        <v>0.52380952380952372</v>
      </c>
      <c r="H467" s="112">
        <f>F467/Overview!$F$19</f>
        <v>2.1691391015909165</v>
      </c>
      <c r="I467" s="149">
        <f t="shared" si="46"/>
        <v>178.24101031296112</v>
      </c>
      <c r="J467" s="80">
        <f>IF((A467-Overview!$F$43)/365=ROUND((A467-Overview!$F$43)/365,0),J466*0.05,J466+V466)</f>
        <v>597.639269318218</v>
      </c>
      <c r="K467" s="70">
        <f>IF(I467&lt;Overview!$F$16,1,'='!F467/Overview!$F$26)</f>
        <v>63.599909675650558</v>
      </c>
      <c r="L467" s="71">
        <f>IF(I467&lt;Overview!$F$17,'='!F467/Overview!$F$26,Overview!$F$33)</f>
        <v>9.1428571428571423</v>
      </c>
      <c r="M467" s="72">
        <f t="shared" si="47"/>
        <v>9.1428571428571423</v>
      </c>
      <c r="N467" s="81">
        <f>MIN(1,Overview!$F$44*E467*(F467-Overview!$F$25)^2+0.2)</f>
        <v>1</v>
      </c>
      <c r="O467" s="48">
        <f>M467*E467*Overview!$F$8</f>
        <v>9.746225350951114E-2</v>
      </c>
      <c r="P467" s="48">
        <f>E467*Overview!$F$6</f>
        <v>1.8494797113084687E-3</v>
      </c>
      <c r="Q467" s="122">
        <f>O467*(G467/F467-(1+Overview!$F$35/'='!F467)/(Overview!$F$37*Overview!$F$33))/('='!G467+Overview!$F$36)</f>
        <v>5.8307329659013241E-3</v>
      </c>
      <c r="R467" s="128">
        <f>(O467/F467-Q467)*G467*Overview!$F$29*'='!F467^3</f>
        <v>90.989375326194022</v>
      </c>
      <c r="S467" s="57">
        <f t="shared" si="42"/>
        <v>7.3650924031563469E-18</v>
      </c>
      <c r="T467" s="58">
        <f t="shared" si="43"/>
        <v>2.8554224928010498E-3</v>
      </c>
      <c r="U467" s="58">
        <f>IF(I467&lt;Overview!$F$18,(1-Overview!$F$9)*'='!R467-'='!I467*'='!P467,0)</f>
        <v>0</v>
      </c>
      <c r="V467" s="54">
        <f>IF(I467&gt;=Overview!$F$18,(1-Overview!$F$9)*'='!R467-Overview!$F$18*'='!P467,0)</f>
        <v>7.4247519209190065</v>
      </c>
      <c r="W467" s="2"/>
      <c r="X467" s="60">
        <f>F467^3*(1+G467*Overview!$F$38)</f>
        <v>3.8971224537941538</v>
      </c>
      <c r="Y467" s="61">
        <f>F467^3*Overview!$F$42*(1+Overview!$F$38*G467)+J467*Overview!$F$39/Overview!$F$40</f>
        <v>0.37671116363548368</v>
      </c>
      <c r="AD467" s="2"/>
    </row>
    <row r="468" spans="1:30">
      <c r="A468" s="34">
        <v>465</v>
      </c>
      <c r="B468">
        <v>0.77</v>
      </c>
      <c r="C468" s="85">
        <v>18.739999999999998</v>
      </c>
      <c r="D468" s="125">
        <f>B468/(B468+Overview!$F$22)</f>
        <v>0.52380952380952384</v>
      </c>
      <c r="E468" s="118">
        <f>EXP(Overview!$F$21/Overview!$F$5-Overview!$F$21/('='!C468+273.15))</f>
        <v>0.94169028070695959</v>
      </c>
      <c r="F468" s="77">
        <f t="shared" si="44"/>
        <v>1.4720133360003289</v>
      </c>
      <c r="G468" s="115">
        <f t="shared" si="45"/>
        <v>0.52380952380952372</v>
      </c>
      <c r="H468" s="112">
        <f>F468/Overview!$F$19</f>
        <v>2.1733549918800072</v>
      </c>
      <c r="I468" s="149">
        <f t="shared" si="46"/>
        <v>178.24101031296112</v>
      </c>
      <c r="J468" s="80">
        <f>IF((A468-Overview!$F$43)/365=ROUND((A468-Overview!$F$43)/365,0),J467*0.05,J467+V467)</f>
        <v>605.06402123913699</v>
      </c>
      <c r="K468" s="70">
        <f>IF(I468&lt;Overview!$F$16,1,'='!F468/Overview!$F$26)</f>
        <v>63.723521038975278</v>
      </c>
      <c r="L468" s="71">
        <f>IF(I468&lt;Overview!$F$17,'='!F468/Overview!$F$26,Overview!$F$33)</f>
        <v>9.1428571428571423</v>
      </c>
      <c r="M468" s="72">
        <f t="shared" si="47"/>
        <v>9.1428571428571423</v>
      </c>
      <c r="N468" s="81">
        <f>MIN(1,Overview!$F$44*E468*(F468-Overview!$F$25)^2+0.2)</f>
        <v>1</v>
      </c>
      <c r="O468" s="48">
        <f>M468*E468*Overview!$F$8</f>
        <v>9.746225350951114E-2</v>
      </c>
      <c r="P468" s="48">
        <f>E468*Overview!$F$6</f>
        <v>1.8494797113084687E-3</v>
      </c>
      <c r="Q468" s="122">
        <f>O468*(G468/F468-(1+Overview!$F$35/'='!F468)/(Overview!$F$37*Overview!$F$33))/('='!G468+Overview!$F$36)</f>
        <v>5.8106722439457813E-3</v>
      </c>
      <c r="R468" s="128">
        <f>(O468/F468-Q468)*G468*Overview!$F$29*'='!F468^3</f>
        <v>91.356643931204289</v>
      </c>
      <c r="S468" s="57">
        <f t="shared" si="42"/>
        <v>7.3508055417569305E-18</v>
      </c>
      <c r="T468" s="58">
        <f t="shared" si="43"/>
        <v>2.8511290114050492E-3</v>
      </c>
      <c r="U468" s="58">
        <f>IF(I468&lt;Overview!$F$18,(1-Overview!$F$9)*'='!R468-'='!I468*'='!P468,0)</f>
        <v>0</v>
      </c>
      <c r="V468" s="54">
        <f>IF(I468&gt;=Overview!$F$18,(1-Overview!$F$9)*'='!R468-Overview!$F$18*'='!P468,0)</f>
        <v>7.456043206065881</v>
      </c>
      <c r="W468" s="2"/>
      <c r="X468" s="60">
        <f>F468^3*(1+G468*Overview!$F$38)</f>
        <v>3.9198897268410007</v>
      </c>
      <c r="Y468" s="61">
        <f>F468^3*Overview!$F$42*(1+Overview!$F$38*G468)+J468*Overview!$F$39/Overview!$F$40</f>
        <v>0.37908285742953618</v>
      </c>
      <c r="AD468" s="2"/>
    </row>
    <row r="469" spans="1:30">
      <c r="A469" s="34">
        <v>466</v>
      </c>
      <c r="B469">
        <v>0.77</v>
      </c>
      <c r="C469" s="85">
        <v>18.739999999999998</v>
      </c>
      <c r="D469" s="125">
        <f>B469/(B469+Overview!$F$22)</f>
        <v>0.52380952380952384</v>
      </c>
      <c r="E469" s="118">
        <f>EXP(Overview!$F$21/Overview!$F$5-Overview!$F$21/('='!C469+273.15))</f>
        <v>0.94169028070695959</v>
      </c>
      <c r="F469" s="77">
        <f t="shared" si="44"/>
        <v>1.474864465011734</v>
      </c>
      <c r="G469" s="115">
        <f t="shared" si="45"/>
        <v>0.52380952380952372</v>
      </c>
      <c r="H469" s="112">
        <f>F469/Overview!$F$19</f>
        <v>2.1775645430558601</v>
      </c>
      <c r="I469" s="149">
        <f t="shared" si="46"/>
        <v>178.24101031296112</v>
      </c>
      <c r="J469" s="80">
        <f>IF((A469-Overview!$F$43)/365=ROUND((A469-Overview!$F$43)/365,0),J468*0.05,J468+V468)</f>
        <v>612.52006444520282</v>
      </c>
      <c r="K469" s="70">
        <f>IF(I469&lt;Overview!$F$16,1,'='!F469/Overview!$F$26)</f>
        <v>63.846946537304504</v>
      </c>
      <c r="L469" s="71">
        <f>IF(I469&lt;Overview!$F$17,'='!F469/Overview!$F$26,Overview!$F$33)</f>
        <v>9.1428571428571423</v>
      </c>
      <c r="M469" s="72">
        <f t="shared" si="47"/>
        <v>9.1428571428571423</v>
      </c>
      <c r="N469" s="81">
        <f>MIN(1,Overview!$F$44*E469*(F469-Overview!$F$25)^2+0.2)</f>
        <v>1</v>
      </c>
      <c r="O469" s="48">
        <f>M469*E469*Overview!$F$8</f>
        <v>9.746225350951114E-2</v>
      </c>
      <c r="P469" s="48">
        <f>E469*Overview!$F$6</f>
        <v>1.8494797113084687E-3</v>
      </c>
      <c r="Q469" s="122">
        <f>O469*(G469/F469-(1+Overview!$F$35/'='!F469)/(Overview!$F$37*Overview!$F$33))/('='!G469+Overview!$F$36)</f>
        <v>5.7907191880864992E-3</v>
      </c>
      <c r="R469" s="128">
        <f>(O469/F469-Q469)*G469*Overview!$F$29*'='!F469^3</f>
        <v>91.724148737968136</v>
      </c>
      <c r="S469" s="57">
        <f t="shared" si="42"/>
        <v>7.3365953580861663E-18</v>
      </c>
      <c r="T469" s="58">
        <f t="shared" si="43"/>
        <v>2.8468419857901259E-3</v>
      </c>
      <c r="U469" s="58">
        <f>IF(I469&lt;Overview!$F$18,(1-Overview!$F$9)*'='!R469-'='!I469*'='!P469,0)</f>
        <v>0</v>
      </c>
      <c r="V469" s="54">
        <f>IF(I469&gt;=Overview!$F$18,(1-Overview!$F$9)*'='!R469-Overview!$F$18*'='!P469,0)</f>
        <v>7.4873546156021611</v>
      </c>
      <c r="W469" s="2"/>
      <c r="X469" s="60">
        <f>F469^3*(1+G469*Overview!$F$38)</f>
        <v>3.9427110666964791</v>
      </c>
      <c r="Y469" s="61">
        <f>F469^3*Overview!$F$42*(1+Overview!$F$38*G469)+J469*Overview!$F$39/Overview!$F$40</f>
        <v>0.38146077698493824</v>
      </c>
      <c r="AD469" s="2"/>
    </row>
    <row r="470" spans="1:30">
      <c r="A470" s="34">
        <v>467</v>
      </c>
      <c r="B470">
        <v>0.77</v>
      </c>
      <c r="C470" s="85">
        <v>18.739999999999998</v>
      </c>
      <c r="D470" s="125">
        <f>B470/(B470+Overview!$F$22)</f>
        <v>0.52380952380952384</v>
      </c>
      <c r="E470" s="118">
        <f>EXP(Overview!$F$21/Overview!$F$5-Overview!$F$21/('='!C470+273.15))</f>
        <v>0.94169028070695959</v>
      </c>
      <c r="F470" s="77">
        <f t="shared" si="44"/>
        <v>1.4777113069975241</v>
      </c>
      <c r="G470" s="115">
        <f t="shared" si="45"/>
        <v>0.52380952380952372</v>
      </c>
      <c r="H470" s="112">
        <f>F470/Overview!$F$19</f>
        <v>2.1817677646501168</v>
      </c>
      <c r="I470" s="149">
        <f t="shared" si="46"/>
        <v>178.24101031296112</v>
      </c>
      <c r="J470" s="80">
        <f>IF((A470-Overview!$F$43)/365=ROUND((A470-Overview!$F$43)/365,0),J469*0.05,J469+V469)</f>
        <v>620.00741906080498</v>
      </c>
      <c r="K470" s="70">
        <f>IF(I470&lt;Overview!$F$16,1,'='!F470/Overview!$F$26)</f>
        <v>63.970186450109267</v>
      </c>
      <c r="L470" s="71">
        <f>IF(I470&lt;Overview!$F$17,'='!F470/Overview!$F$26,Overview!$F$33)</f>
        <v>9.1428571428571423</v>
      </c>
      <c r="M470" s="72">
        <f t="shared" si="47"/>
        <v>9.1428571428571423</v>
      </c>
      <c r="N470" s="81">
        <f>MIN(1,Overview!$F$44*E470*(F470-Overview!$F$25)^2+0.2)</f>
        <v>1</v>
      </c>
      <c r="O470" s="48">
        <f>M470*E470*Overview!$F$8</f>
        <v>9.746225350951114E-2</v>
      </c>
      <c r="P470" s="48">
        <f>E470*Overview!$F$6</f>
        <v>1.8494797113084687E-3</v>
      </c>
      <c r="Q470" s="122">
        <f>O470*(G470/F470-(1+Overview!$F$35/'='!F470)/(Overview!$F$37*Overview!$F$33))/('='!G470+Overview!$F$36)</f>
        <v>5.7708729562843692E-3</v>
      </c>
      <c r="R470" s="128">
        <f>(O470/F470-Q470)*G470*Overview!$F$29*'='!F470^3</f>
        <v>92.091887318881703</v>
      </c>
      <c r="S470" s="57">
        <f t="shared" si="42"/>
        <v>7.322461252459952E-18</v>
      </c>
      <c r="T470" s="58">
        <f t="shared" si="43"/>
        <v>2.8425614062492135E-3</v>
      </c>
      <c r="U470" s="58">
        <f>IF(I470&lt;Overview!$F$18,(1-Overview!$F$9)*'='!R470-'='!I470*'='!P470,0)</f>
        <v>0</v>
      </c>
      <c r="V470" s="54">
        <f>IF(I470&gt;=Overview!$F$18,(1-Overview!$F$9)*'='!R470-Overview!$F$18*'='!P470,0)</f>
        <v>7.5186859426959964</v>
      </c>
      <c r="W470" s="2"/>
      <c r="X470" s="60">
        <f>F470^3*(1+G470*Overview!$F$38)</f>
        <v>3.9655862972376807</v>
      </c>
      <c r="Y470" s="61">
        <f>F470^3*Overview!$F$42*(1+Overview!$F$38*G470)+J470*Overview!$F$39/Overview!$F$40</f>
        <v>0.38384490732512444</v>
      </c>
      <c r="AD470" s="2"/>
    </row>
    <row r="471" spans="1:30">
      <c r="A471" s="34">
        <v>468</v>
      </c>
      <c r="B471">
        <v>0.77</v>
      </c>
      <c r="C471" s="85">
        <v>18.739999999999998</v>
      </c>
      <c r="D471" s="125">
        <f>B471/(B471+Overview!$F$22)</f>
        <v>0.52380952380952384</v>
      </c>
      <c r="E471" s="118">
        <f>EXP(Overview!$F$21/Overview!$F$5-Overview!$F$21/('='!C471+273.15))</f>
        <v>0.94169028070695959</v>
      </c>
      <c r="F471" s="77">
        <f t="shared" si="44"/>
        <v>1.4805538684037733</v>
      </c>
      <c r="G471" s="115">
        <f t="shared" si="45"/>
        <v>0.52380952380952372</v>
      </c>
      <c r="H471" s="112">
        <f>F471/Overview!$F$19</f>
        <v>2.1859646661800878</v>
      </c>
      <c r="I471" s="149">
        <f t="shared" si="46"/>
        <v>178.24101031296112</v>
      </c>
      <c r="J471" s="80">
        <f>IF((A471-Overview!$F$43)/365=ROUND((A471-Overview!$F$43)/365,0),J470*0.05,J470+V470)</f>
        <v>627.52610500350102</v>
      </c>
      <c r="K471" s="70">
        <f>IF(I471&lt;Overview!$F$16,1,'='!F471/Overview!$F$26)</f>
        <v>64.093241056440405</v>
      </c>
      <c r="L471" s="71">
        <f>IF(I471&lt;Overview!$F$17,'='!F471/Overview!$F$26,Overview!$F$33)</f>
        <v>9.1428571428571423</v>
      </c>
      <c r="M471" s="72">
        <f t="shared" si="47"/>
        <v>9.1428571428571423</v>
      </c>
      <c r="N471" s="81">
        <f>MIN(1,Overview!$F$44*E471*(F471-Overview!$F$25)^2+0.2)</f>
        <v>1</v>
      </c>
      <c r="O471" s="48">
        <f>M471*E471*Overview!$F$8</f>
        <v>9.746225350951114E-2</v>
      </c>
      <c r="P471" s="48">
        <f>E471*Overview!$F$6</f>
        <v>1.8494797113084687E-3</v>
      </c>
      <c r="Q471" s="122">
        <f>O471*(G471/F471-(1+Overview!$F$35/'='!F471)/(Overview!$F$37*Overview!$F$33))/('='!G471+Overview!$F$36)</f>
        <v>5.7511327152517822E-3</v>
      </c>
      <c r="R471" s="128">
        <f>(O471/F471-Q471)*G471*Overview!$F$29*'='!F471^3</f>
        <v>92.459857254882266</v>
      </c>
      <c r="S471" s="57">
        <f t="shared" si="42"/>
        <v>7.3084026314268398E-18</v>
      </c>
      <c r="T471" s="58">
        <f t="shared" si="43"/>
        <v>2.8382872630898412E-3</v>
      </c>
      <c r="U471" s="58">
        <f>IF(I471&lt;Overview!$F$18,(1-Overview!$F$9)*'='!R471-'='!I471*'='!P471,0)</f>
        <v>0</v>
      </c>
      <c r="V471" s="54">
        <f>IF(I471&gt;=Overview!$F$18,(1-Overview!$F$9)*'='!R471-Overview!$F$18*'='!P471,0)</f>
        <v>7.5500369812432444</v>
      </c>
      <c r="W471" s="2"/>
      <c r="X471" s="60">
        <f>F471^3*(1+G471*Overview!$F$38)</f>
        <v>3.9885152421234595</v>
      </c>
      <c r="Y471" s="61">
        <f>F471^3*Overview!$F$42*(1+Overview!$F$38*G471)+J471*Overview!$F$39/Overview!$F$40</f>
        <v>0.38623523344489985</v>
      </c>
      <c r="AD471" s="2"/>
    </row>
    <row r="472" spans="1:30">
      <c r="A472" s="34">
        <v>469</v>
      </c>
      <c r="B472">
        <v>0.77</v>
      </c>
      <c r="C472" s="85">
        <v>18.739999999999998</v>
      </c>
      <c r="D472" s="125">
        <f>B472/(B472+Overview!$F$22)</f>
        <v>0.52380952380952384</v>
      </c>
      <c r="E472" s="118">
        <f>EXP(Overview!$F$21/Overview!$F$5-Overview!$F$21/('='!C472+273.15))</f>
        <v>0.94169028070695959</v>
      </c>
      <c r="F472" s="77">
        <f t="shared" si="44"/>
        <v>1.4833921556668632</v>
      </c>
      <c r="G472" s="115">
        <f t="shared" si="45"/>
        <v>0.52380952380952372</v>
      </c>
      <c r="H472" s="112">
        <f>F472/Overview!$F$19</f>
        <v>2.1901552571487719</v>
      </c>
      <c r="I472" s="149">
        <f t="shared" si="46"/>
        <v>178.24101031296112</v>
      </c>
      <c r="J472" s="80">
        <f>IF((A472-Overview!$F$43)/365=ROUND((A472-Overview!$F$43)/365,0),J471*0.05,J471+V471)</f>
        <v>635.07614198474425</v>
      </c>
      <c r="K472" s="70">
        <f>IF(I472&lt;Overview!$F$16,1,'='!F472/Overview!$F$26)</f>
        <v>64.216110634929152</v>
      </c>
      <c r="L472" s="71">
        <f>IF(I472&lt;Overview!$F$17,'='!F472/Overview!$F$26,Overview!$F$33)</f>
        <v>9.1428571428571423</v>
      </c>
      <c r="M472" s="72">
        <f t="shared" si="47"/>
        <v>9.1428571428571423</v>
      </c>
      <c r="N472" s="81">
        <f>MIN(1,Overview!$F$44*E472*(F472-Overview!$F$25)^2+0.2)</f>
        <v>1</v>
      </c>
      <c r="O472" s="48">
        <f>M472*E472*Overview!$F$8</f>
        <v>9.746225350951114E-2</v>
      </c>
      <c r="P472" s="48">
        <f>E472*Overview!$F$6</f>
        <v>1.8494797113084687E-3</v>
      </c>
      <c r="Q472" s="122">
        <f>O472*(G472/F472-(1+Overview!$F$35/'='!F472)/(Overview!$F$37*Overview!$F$33))/('='!G472+Overview!$F$36)</f>
        <v>5.7314976403392229E-3</v>
      </c>
      <c r="R472" s="128">
        <f>(O472/F472-Q472)*G472*Overview!$F$29*'='!F472^3</f>
        <v>92.82805613542655</v>
      </c>
      <c r="S472" s="57">
        <f t="shared" si="42"/>
        <v>7.2944189076872552E-18</v>
      </c>
      <c r="T472" s="58">
        <f t="shared" si="43"/>
        <v>2.8340195466341131E-3</v>
      </c>
      <c r="U472" s="58">
        <f>IF(I472&lt;Overview!$F$18,(1-Overview!$F$9)*'='!R472-'='!I472*'='!P472,0)</f>
        <v>0</v>
      </c>
      <c r="V472" s="54">
        <f>IF(I472&gt;=Overview!$F$18,(1-Overview!$F$9)*'='!R472-Overview!$F$18*'='!P472,0)</f>
        <v>7.5814075258656173</v>
      </c>
      <c r="W472" s="2"/>
      <c r="X472" s="60">
        <f>F472^3*(1+G472*Overview!$F$38)</f>
        <v>4.011497724799673</v>
      </c>
      <c r="Y472" s="61">
        <f>F472^3*Overview!$F$42*(1+Overview!$F$38*G472)+J472*Overview!$F$39/Overview!$F$40</f>
        <v>0.388631740310944</v>
      </c>
      <c r="AD472" s="2"/>
    </row>
    <row r="473" spans="1:30">
      <c r="A473" s="34">
        <v>470</v>
      </c>
      <c r="B473">
        <v>0.77</v>
      </c>
      <c r="C473" s="85">
        <v>18.739999999999998</v>
      </c>
      <c r="D473" s="125">
        <f>B473/(B473+Overview!$F$22)</f>
        <v>0.52380952380952384</v>
      </c>
      <c r="E473" s="118">
        <f>EXP(Overview!$F$21/Overview!$F$5-Overview!$F$21/('='!C473+273.15))</f>
        <v>0.94169028070695959</v>
      </c>
      <c r="F473" s="77">
        <f t="shared" si="44"/>
        <v>1.4862261752134973</v>
      </c>
      <c r="G473" s="115">
        <f t="shared" si="45"/>
        <v>0.52380952380952372</v>
      </c>
      <c r="H473" s="112">
        <f>F473/Overview!$F$19</f>
        <v>2.1943395470448799</v>
      </c>
      <c r="I473" s="149">
        <f t="shared" si="46"/>
        <v>178.24101031296112</v>
      </c>
      <c r="J473" s="80">
        <f>IF((A473-Overview!$F$43)/365=ROUND((A473-Overview!$F$43)/365,0),J472*0.05,J472+V472)</f>
        <v>642.6575495106099</v>
      </c>
      <c r="K473" s="70">
        <f>IF(I473&lt;Overview!$F$16,1,'='!F473/Overview!$F$26)</f>
        <v>64.338795463787761</v>
      </c>
      <c r="L473" s="71">
        <f>IF(I473&lt;Overview!$F$17,'='!F473/Overview!$F$26,Overview!$F$33)</f>
        <v>9.1428571428571423</v>
      </c>
      <c r="M473" s="72">
        <f t="shared" si="47"/>
        <v>9.1428571428571423</v>
      </c>
      <c r="N473" s="81">
        <f>MIN(1,Overview!$F$44*E473*(F473-Overview!$F$25)^2+0.2)</f>
        <v>1</v>
      </c>
      <c r="O473" s="48">
        <f>M473*E473*Overview!$F$8</f>
        <v>9.746225350951114E-2</v>
      </c>
      <c r="P473" s="48">
        <f>E473*Overview!$F$6</f>
        <v>1.8494797113084687E-3</v>
      </c>
      <c r="Q473" s="122">
        <f>O473*(G473/F473-(1+Overview!$F$35/'='!F473)/(Overview!$F$37*Overview!$F$33))/('='!G473+Overview!$F$36)</f>
        <v>5.7119669154235978E-3</v>
      </c>
      <c r="R473" s="128">
        <f>(O473/F473-Q473)*G473*Overview!$F$29*'='!F473^3</f>
        <v>93.196481558469415</v>
      </c>
      <c r="S473" s="57">
        <f t="shared" si="42"/>
        <v>7.2805095000139898E-18</v>
      </c>
      <c r="T473" s="58">
        <f t="shared" si="43"/>
        <v>2.8297582472186843E-3</v>
      </c>
      <c r="U473" s="58">
        <f>IF(I473&lt;Overview!$F$18,(1-Overview!$F$9)*'='!R473-'='!I473*'='!P473,0)</f>
        <v>0</v>
      </c>
      <c r="V473" s="54">
        <f>IF(I473&gt;=Overview!$F$18,(1-Overview!$F$9)*'='!R473-Overview!$F$18*'='!P473,0)</f>
        <v>7.6127973719088695</v>
      </c>
      <c r="W473" s="2"/>
      <c r="X473" s="60">
        <f>F473^3*(1+G473*Overview!$F$38)</f>
        <v>4.0345335685043811</v>
      </c>
      <c r="Y473" s="61">
        <f>F473^3*Overview!$F$42*(1+Overview!$F$38*G473)+J473*Overview!$F$39/Overview!$F$40</f>
        <v>0.39103441286230983</v>
      </c>
      <c r="AD473" s="2"/>
    </row>
    <row r="474" spans="1:30">
      <c r="A474" s="34">
        <v>471</v>
      </c>
      <c r="B474">
        <v>0.77</v>
      </c>
      <c r="C474" s="85">
        <v>18.739999999999998</v>
      </c>
      <c r="D474" s="125">
        <f>B474/(B474+Overview!$F$22)</f>
        <v>0.52380952380952384</v>
      </c>
      <c r="E474" s="118">
        <f>EXP(Overview!$F$21/Overview!$F$5-Overview!$F$21/('='!C474+273.15))</f>
        <v>0.94169028070695959</v>
      </c>
      <c r="F474" s="77">
        <f t="shared" si="44"/>
        <v>1.4890559334607161</v>
      </c>
      <c r="G474" s="115">
        <f t="shared" si="45"/>
        <v>0.52380952380952372</v>
      </c>
      <c r="H474" s="112">
        <f>F474/Overview!$F$19</f>
        <v>2.1985175453428556</v>
      </c>
      <c r="I474" s="149">
        <f t="shared" si="46"/>
        <v>178.24101031296112</v>
      </c>
      <c r="J474" s="80">
        <f>IF((A474-Overview!$F$43)/365=ROUND((A474-Overview!$F$43)/365,0),J473*0.05,J473+V473)</f>
        <v>650.27034688251877</v>
      </c>
      <c r="K474" s="70">
        <f>IF(I474&lt;Overview!$F$16,1,'='!F474/Overview!$F$26)</f>
        <v>64.461295820810221</v>
      </c>
      <c r="L474" s="71">
        <f>IF(I474&lt;Overview!$F$17,'='!F474/Overview!$F$26,Overview!$F$33)</f>
        <v>9.1428571428571423</v>
      </c>
      <c r="M474" s="72">
        <f t="shared" si="47"/>
        <v>9.1428571428571423</v>
      </c>
      <c r="N474" s="81">
        <f>MIN(1,Overview!$F$44*E474*(F474-Overview!$F$25)^2+0.2)</f>
        <v>1</v>
      </c>
      <c r="O474" s="48">
        <f>M474*E474*Overview!$F$8</f>
        <v>9.746225350951114E-2</v>
      </c>
      <c r="P474" s="48">
        <f>E474*Overview!$F$6</f>
        <v>1.8494797113084687E-3</v>
      </c>
      <c r="Q474" s="122">
        <f>O474*(G474/F474-(1+Overview!$F$35/'='!F474)/(Overview!$F$37*Overview!$F$33))/('='!G474+Overview!$F$36)</f>
        <v>5.6925397327983185E-3</v>
      </c>
      <c r="R474" s="128">
        <f>(O474/F474-Q474)*G474*Overview!$F$29*'='!F474^3</f>
        <v>93.565131130442396</v>
      </c>
      <c r="S474" s="57">
        <f t="shared" si="42"/>
        <v>7.2666738331739009E-18</v>
      </c>
      <c r="T474" s="58">
        <f t="shared" si="43"/>
        <v>2.8255033551947382E-3</v>
      </c>
      <c r="U474" s="58">
        <f>IF(I474&lt;Overview!$F$18,(1-Overview!$F$9)*'='!R474-'='!I474*'='!P474,0)</f>
        <v>0</v>
      </c>
      <c r="V474" s="54">
        <f>IF(I474&gt;=Overview!$F$18,(1-Overview!$F$9)*'='!R474-Overview!$F$18*'='!P474,0)</f>
        <v>7.6442063154409681</v>
      </c>
      <c r="W474" s="2"/>
      <c r="X474" s="60">
        <f>F474^3*(1+G474*Overview!$F$38)</f>
        <v>4.0576225962730117</v>
      </c>
      <c r="Y474" s="61">
        <f>F474^3*Overview!$F$42*(1+Overview!$F$38*G474)+J474*Overview!$F$39/Overview!$F$40</f>
        <v>0.39344323601092052</v>
      </c>
      <c r="AD474" s="2"/>
    </row>
    <row r="475" spans="1:30">
      <c r="A475" s="34">
        <v>472</v>
      </c>
      <c r="B475">
        <v>0.77</v>
      </c>
      <c r="C475" s="85">
        <v>18.739999999999998</v>
      </c>
      <c r="D475" s="125">
        <f>B475/(B475+Overview!$F$22)</f>
        <v>0.52380952380952384</v>
      </c>
      <c r="E475" s="118">
        <f>EXP(Overview!$F$21/Overview!$F$5-Overview!$F$21/('='!C475+273.15))</f>
        <v>0.94169028070695959</v>
      </c>
      <c r="F475" s="77">
        <f t="shared" si="44"/>
        <v>1.4918814368159108</v>
      </c>
      <c r="G475" s="115">
        <f t="shared" si="45"/>
        <v>0.52380952380952372</v>
      </c>
      <c r="H475" s="112">
        <f>F475/Overview!$F$19</f>
        <v>2.2026892615028948</v>
      </c>
      <c r="I475" s="149">
        <f t="shared" si="46"/>
        <v>178.24101031296112</v>
      </c>
      <c r="J475" s="80">
        <f>IF((A475-Overview!$F$43)/365=ROUND((A475-Overview!$F$43)/365,0),J474*0.05,J474+V474)</f>
        <v>657.91455319795978</v>
      </c>
      <c r="K475" s="70">
        <f>IF(I475&lt;Overview!$F$16,1,'='!F475/Overview!$F$26)</f>
        <v>64.583611983372762</v>
      </c>
      <c r="L475" s="71">
        <f>IF(I475&lt;Overview!$F$17,'='!F475/Overview!$F$26,Overview!$F$33)</f>
        <v>9.1428571428571423</v>
      </c>
      <c r="M475" s="72">
        <f t="shared" si="47"/>
        <v>9.1428571428571423</v>
      </c>
      <c r="N475" s="81">
        <f>MIN(1,Overview!$F$44*E475*(F475-Overview!$F$25)^2+0.2)</f>
        <v>1</v>
      </c>
      <c r="O475" s="48">
        <f>M475*E475*Overview!$F$8</f>
        <v>9.746225350951114E-2</v>
      </c>
      <c r="P475" s="48">
        <f>E475*Overview!$F$6</f>
        <v>1.8494797113084687E-3</v>
      </c>
      <c r="Q475" s="122">
        <f>O475*(G475/F475-(1+Overview!$F$35/'='!F475)/(Overview!$F$37*Overview!$F$33))/('='!G475+Overview!$F$36)</f>
        <v>5.6732152930650676E-3</v>
      </c>
      <c r="R475" s="128">
        <f>(O475/F475-Q475)*G475*Overview!$F$29*'='!F475^3</f>
        <v>93.934002466232172</v>
      </c>
      <c r="S475" s="57">
        <f t="shared" si="42"/>
        <v>7.2529113378508419E-18</v>
      </c>
      <c r="T475" s="58">
        <f t="shared" si="43"/>
        <v>2.8212548609279704E-3</v>
      </c>
      <c r="U475" s="58">
        <f>IF(I475&lt;Overview!$F$18,(1-Overview!$F$9)*'='!R475-'='!I475*'='!P475,0)</f>
        <v>0</v>
      </c>
      <c r="V475" s="54">
        <f>IF(I475&gt;=Overview!$F$18,(1-Overview!$F$9)*'='!R475-Overview!$F$18*'='!P475,0)</f>
        <v>7.6756341532502566</v>
      </c>
      <c r="W475" s="2"/>
      <c r="X475" s="60">
        <f>F475^3*(1+G475*Overview!$F$38)</f>
        <v>4.0807646309434826</v>
      </c>
      <c r="Y475" s="61">
        <f>F475^3*Overview!$F$42*(1+Overview!$F$38*G475)+J475*Overview!$F$39/Overview!$F$40</f>
        <v>0.39585819464206118</v>
      </c>
      <c r="AD475" s="2"/>
    </row>
    <row r="476" spans="1:30">
      <c r="A476" s="34">
        <v>473</v>
      </c>
      <c r="B476">
        <v>0.77</v>
      </c>
      <c r="C476" s="85">
        <v>18.739999999999998</v>
      </c>
      <c r="D476" s="125">
        <f>B476/(B476+Overview!$F$22)</f>
        <v>0.52380952380952384</v>
      </c>
      <c r="E476" s="118">
        <f>EXP(Overview!$F$21/Overview!$F$5-Overview!$F$21/('='!C476+273.15))</f>
        <v>0.94169028070695959</v>
      </c>
      <c r="F476" s="77">
        <f t="shared" si="44"/>
        <v>1.4947026916768387</v>
      </c>
      <c r="G476" s="115">
        <f t="shared" si="45"/>
        <v>0.52380952380952372</v>
      </c>
      <c r="H476" s="112">
        <f>F476/Overview!$F$19</f>
        <v>2.2068547049709708</v>
      </c>
      <c r="I476" s="149">
        <f t="shared" si="46"/>
        <v>178.24101031296112</v>
      </c>
      <c r="J476" s="80">
        <f>IF((A476-Overview!$F$43)/365=ROUND((A476-Overview!$F$43)/365,0),J475*0.05,J475+V475)</f>
        <v>665.59018735121003</v>
      </c>
      <c r="K476" s="70">
        <f>IF(I476&lt;Overview!$F$16,1,'='!F476/Overview!$F$26)</f>
        <v>64.705744228434583</v>
      </c>
      <c r="L476" s="71">
        <f>IF(I476&lt;Overview!$F$17,'='!F476/Overview!$F$26,Overview!$F$33)</f>
        <v>9.1428571428571423</v>
      </c>
      <c r="M476" s="72">
        <f t="shared" si="47"/>
        <v>9.1428571428571423</v>
      </c>
      <c r="N476" s="81">
        <f>MIN(1,Overview!$F$44*E476*(F476-Overview!$F$25)^2+0.2)</f>
        <v>1</v>
      </c>
      <c r="O476" s="48">
        <f>M476*E476*Overview!$F$8</f>
        <v>9.746225350951114E-2</v>
      </c>
      <c r="P476" s="48">
        <f>E476*Overview!$F$6</f>
        <v>1.8494797113084687E-3</v>
      </c>
      <c r="Q476" s="122">
        <f>O476*(G476/F476-(1+Overview!$F$35/'='!F476)/(Overview!$F$37*Overview!$F$33))/('='!G476+Overview!$F$36)</f>
        <v>5.6539928050272281E-3</v>
      </c>
      <c r="R476" s="128">
        <f>(O476/F476-Q476)*G476*Overview!$F$29*'='!F476^3</f>
        <v>94.30309318915927</v>
      </c>
      <c r="S476" s="57">
        <f t="shared" si="42"/>
        <v>7.2392214505697571E-18</v>
      </c>
      <c r="T476" s="58">
        <f t="shared" si="43"/>
        <v>2.817012754798559E-3</v>
      </c>
      <c r="U476" s="58">
        <f>IF(I476&lt;Overview!$F$18,(1-Overview!$F$9)*'='!R476-'='!I476*'='!P476,0)</f>
        <v>0</v>
      </c>
      <c r="V476" s="54">
        <f>IF(I476&gt;=Overview!$F$18,(1-Overview!$F$9)*'='!R476-Overview!$F$18*'='!P476,0)</f>
        <v>7.7070806828436451</v>
      </c>
      <c r="W476" s="2"/>
      <c r="X476" s="60">
        <f>F476^3*(1+G476*Overview!$F$38)</f>
        <v>4.1039594951612921</v>
      </c>
      <c r="Y476" s="61">
        <f>F476^3*Overview!$F$42*(1+Overview!$F$38*G476)+J476*Overview!$F$39/Overview!$F$40</f>
        <v>0.39827927361486881</v>
      </c>
      <c r="AD476" s="2"/>
    </row>
    <row r="477" spans="1:30">
      <c r="A477" s="34">
        <v>474</v>
      </c>
      <c r="B477">
        <v>0.77</v>
      </c>
      <c r="C477" s="85">
        <v>18.739999999999998</v>
      </c>
      <c r="D477" s="125">
        <f>B477/(B477+Overview!$F$22)</f>
        <v>0.52380952380952384</v>
      </c>
      <c r="E477" s="118">
        <f>EXP(Overview!$F$21/Overview!$F$5-Overview!$F$21/('='!C477+273.15))</f>
        <v>0.94169028070695959</v>
      </c>
      <c r="F477" s="77">
        <f t="shared" si="44"/>
        <v>1.4975197044316373</v>
      </c>
      <c r="G477" s="115">
        <f t="shared" si="45"/>
        <v>0.52380952380952372</v>
      </c>
      <c r="H477" s="112">
        <f>F477/Overview!$F$19</f>
        <v>2.2110138851788532</v>
      </c>
      <c r="I477" s="149">
        <f t="shared" si="46"/>
        <v>178.24101031296112</v>
      </c>
      <c r="J477" s="80">
        <f>IF((A477-Overview!$F$43)/365=ROUND((A477-Overview!$F$43)/365,0),J476*0.05,J476+V476)</f>
        <v>673.29726803405367</v>
      </c>
      <c r="K477" s="70">
        <f>IF(I477&lt;Overview!$F$16,1,'='!F477/Overview!$F$26)</f>
        <v>64.827692832538418</v>
      </c>
      <c r="L477" s="71">
        <f>IF(I477&lt;Overview!$F$17,'='!F477/Overview!$F$26,Overview!$F$33)</f>
        <v>9.1428571428571423</v>
      </c>
      <c r="M477" s="72">
        <f t="shared" si="47"/>
        <v>9.1428571428571423</v>
      </c>
      <c r="N477" s="81">
        <f>MIN(1,Overview!$F$44*E477*(F477-Overview!$F$25)^2+0.2)</f>
        <v>1</v>
      </c>
      <c r="O477" s="48">
        <f>M477*E477*Overview!$F$8</f>
        <v>9.746225350951114E-2</v>
      </c>
      <c r="P477" s="48">
        <f>E477*Overview!$F$6</f>
        <v>1.8494797113084687E-3</v>
      </c>
      <c r="Q477" s="122">
        <f>O477*(G477/F477-(1+Overview!$F$35/'='!F477)/(Overview!$F$37*Overview!$F$33))/('='!G477+Overview!$F$36)</f>
        <v>5.6348714855849556E-3</v>
      </c>
      <c r="R477" s="128">
        <f>(O477/F477-Q477)*G477*Overview!$F$29*'='!F477^3</f>
        <v>94.672400930956627</v>
      </c>
      <c r="S477" s="57">
        <f t="shared" si="42"/>
        <v>7.2256036136219567E-18</v>
      </c>
      <c r="T477" s="58">
        <f t="shared" si="43"/>
        <v>2.8127770272011478E-3</v>
      </c>
      <c r="U477" s="58">
        <f>IF(I477&lt;Overview!$F$18,(1-Overview!$F$9)*'='!R477-'='!I477*'='!P477,0)</f>
        <v>0</v>
      </c>
      <c r="V477" s="54">
        <f>IF(I477&gt;=Overview!$F$18,(1-Overview!$F$9)*'='!R477-Overview!$F$18*'='!P477,0)</f>
        <v>7.7385457024447808</v>
      </c>
      <c r="W477" s="2"/>
      <c r="X477" s="60">
        <f>F477^3*(1+G477*Overview!$F$38)</f>
        <v>4.1272070113845647</v>
      </c>
      <c r="Y477" s="61">
        <f>F477^3*Overview!$F$42*(1+Overview!$F$38*G477)+J477*Overview!$F$39/Overview!$F$40</f>
        <v>0.40070645776281777</v>
      </c>
      <c r="AD477" s="2"/>
    </row>
    <row r="478" spans="1:30">
      <c r="A478" s="34">
        <v>475</v>
      </c>
      <c r="B478">
        <v>0.77</v>
      </c>
      <c r="C478" s="85">
        <v>18.739999999999998</v>
      </c>
      <c r="D478" s="125">
        <f>B478/(B478+Overview!$F$22)</f>
        <v>0.52380952380952384</v>
      </c>
      <c r="E478" s="118">
        <f>EXP(Overview!$F$21/Overview!$F$5-Overview!$F$21/('='!C478+273.15))</f>
        <v>0.94169028070695959</v>
      </c>
      <c r="F478" s="77">
        <f t="shared" si="44"/>
        <v>1.5003324814588384</v>
      </c>
      <c r="G478" s="115">
        <f t="shared" si="45"/>
        <v>0.52380952380952372</v>
      </c>
      <c r="H478" s="112">
        <f>F478/Overview!$F$19</f>
        <v>2.2151668115441288</v>
      </c>
      <c r="I478" s="149">
        <f t="shared" si="46"/>
        <v>178.24101031296112</v>
      </c>
      <c r="J478" s="80">
        <f>IF((A478-Overview!$F$43)/365=ROUND((A478-Overview!$F$43)/365,0),J477*0.05,J477+V477)</f>
        <v>681.03581373649843</v>
      </c>
      <c r="K478" s="70">
        <f>IF(I478&lt;Overview!$F$16,1,'='!F478/Overview!$F$26)</f>
        <v>64.949458071811193</v>
      </c>
      <c r="L478" s="71">
        <f>IF(I478&lt;Overview!$F$17,'='!F478/Overview!$F$26,Overview!$F$33)</f>
        <v>9.1428571428571423</v>
      </c>
      <c r="M478" s="72">
        <f t="shared" si="47"/>
        <v>9.1428571428571423</v>
      </c>
      <c r="N478" s="81">
        <f>MIN(1,Overview!$F$44*E478*(F478-Overview!$F$25)^2+0.2)</f>
        <v>1</v>
      </c>
      <c r="O478" s="48">
        <f>M478*E478*Overview!$F$8</f>
        <v>9.746225350951114E-2</v>
      </c>
      <c r="P478" s="48">
        <f>E478*Overview!$F$6</f>
        <v>1.8494797113084687E-3</v>
      </c>
      <c r="Q478" s="122">
        <f>O478*(G478/F478-(1+Overview!$F$35/'='!F478)/(Overview!$F$37*Overview!$F$33))/('='!G478+Overview!$F$36)</f>
        <v>5.6158505596318612E-3</v>
      </c>
      <c r="R478" s="128">
        <f>(O478/F478-Q478)*G478*Overview!$F$29*'='!F478^3</f>
        <v>95.041923331748336</v>
      </c>
      <c r="S478" s="57">
        <f t="shared" si="42"/>
        <v>7.2120572749915387E-18</v>
      </c>
      <c r="T478" s="58">
        <f t="shared" si="43"/>
        <v>2.8085476685448252E-3</v>
      </c>
      <c r="U478" s="58">
        <f>IF(I478&lt;Overview!$F$18,(1-Overview!$F$9)*'='!R478-'='!I478*'='!P478,0)</f>
        <v>0</v>
      </c>
      <c r="V478" s="54">
        <f>IF(I478&gt;=Overview!$F$18,(1-Overview!$F$9)*'='!R478-Overview!$F$18*'='!P478,0)</f>
        <v>7.7700290109922348</v>
      </c>
      <c r="W478" s="2"/>
      <c r="X478" s="60">
        <f>F478^3*(1+G478*Overview!$F$38)</f>
        <v>4.1505070018890651</v>
      </c>
      <c r="Y478" s="61">
        <f>F478^3*Overview!$F$42*(1+Overview!$F$38*G478)+J478*Overview!$F$39/Overview!$F$40</f>
        <v>0.40313973189420188</v>
      </c>
      <c r="AD478" s="2"/>
    </row>
    <row r="479" spans="1:30">
      <c r="A479" s="34">
        <v>476</v>
      </c>
      <c r="B479">
        <v>0.77</v>
      </c>
      <c r="C479" s="85">
        <v>18.739999999999998</v>
      </c>
      <c r="D479" s="125">
        <f>B479/(B479+Overview!$F$22)</f>
        <v>0.52380952380952384</v>
      </c>
      <c r="E479" s="118">
        <f>EXP(Overview!$F$21/Overview!$F$5-Overview!$F$21/('='!C479+273.15))</f>
        <v>0.94169028070695959</v>
      </c>
      <c r="F479" s="77">
        <f t="shared" si="44"/>
        <v>1.5031410291273832</v>
      </c>
      <c r="G479" s="115">
        <f t="shared" si="45"/>
        <v>0.52380952380952372</v>
      </c>
      <c r="H479" s="112">
        <f>F479/Overview!$F$19</f>
        <v>2.2193134934702248</v>
      </c>
      <c r="I479" s="149">
        <f t="shared" si="46"/>
        <v>178.24101031296112</v>
      </c>
      <c r="J479" s="80">
        <f>IF((A479-Overview!$F$43)/365=ROUND((A479-Overview!$F$43)/365,0),J478*0.05,J478+V478)</f>
        <v>688.80584274749071</v>
      </c>
      <c r="K479" s="70">
        <f>IF(I479&lt;Overview!$F$16,1,'='!F479/Overview!$F$26)</f>
        <v>65.071040221964651</v>
      </c>
      <c r="L479" s="71">
        <f>IF(I479&lt;Overview!$F$17,'='!F479/Overview!$F$26,Overview!$F$33)</f>
        <v>9.1428571428571423</v>
      </c>
      <c r="M479" s="72">
        <f t="shared" si="47"/>
        <v>9.1428571428571423</v>
      </c>
      <c r="N479" s="81">
        <f>MIN(1,Overview!$F$44*E479*(F479-Overview!$F$25)^2+0.2)</f>
        <v>1</v>
      </c>
      <c r="O479" s="48">
        <f>M479*E479*Overview!$F$8</f>
        <v>9.746225350951114E-2</v>
      </c>
      <c r="P479" s="48">
        <f>E479*Overview!$F$6</f>
        <v>1.8494797113084687E-3</v>
      </c>
      <c r="Q479" s="122">
        <f>O479*(G479/F479-(1+Overview!$F$35/'='!F479)/(Overview!$F$37*Overview!$F$33))/('='!G479+Overview!$F$36)</f>
        <v>5.5969292599532521E-3</v>
      </c>
      <c r="R479" s="128">
        <f>(O479/F479-Q479)*G479*Overview!$F$29*'='!F479^3</f>
        <v>95.4116580400283</v>
      </c>
      <c r="S479" s="57">
        <f t="shared" si="42"/>
        <v>7.1985818882829152E-18</v>
      </c>
      <c r="T479" s="58">
        <f t="shared" si="43"/>
        <v>2.8043246692530982E-3</v>
      </c>
      <c r="U479" s="58">
        <f>IF(I479&lt;Overview!$F$18,(1-Overview!$F$9)*'='!R479-'='!I479*'='!P479,0)</f>
        <v>0</v>
      </c>
      <c r="V479" s="54">
        <f>IF(I479&gt;=Overview!$F$18,(1-Overview!$F$9)*'='!R479-Overview!$F$18*'='!P479,0)</f>
        <v>7.8015304081376859</v>
      </c>
      <c r="W479" s="2"/>
      <c r="X479" s="60">
        <f>F479^3*(1+G479*Overview!$F$38)</f>
        <v>4.1738592887731816</v>
      </c>
      <c r="Y479" s="61">
        <f>F479^3*Overview!$F$42*(1+Overview!$F$38*G479)+J479*Overview!$F$39/Overview!$F$40</f>
        <v>0.40557908079261362</v>
      </c>
      <c r="AD479" s="2"/>
    </row>
    <row r="480" spans="1:30">
      <c r="A480" s="34">
        <v>477</v>
      </c>
      <c r="B480">
        <v>0.77</v>
      </c>
      <c r="C480" s="85">
        <v>18.739999999999998</v>
      </c>
      <c r="D480" s="125">
        <f>B480/(B480+Overview!$F$22)</f>
        <v>0.52380952380952384</v>
      </c>
      <c r="E480" s="118">
        <f>EXP(Overview!$F$21/Overview!$F$5-Overview!$F$21/('='!C480+273.15))</f>
        <v>0.94169028070695959</v>
      </c>
      <c r="F480" s="77">
        <f t="shared" si="44"/>
        <v>1.5059453537966363</v>
      </c>
      <c r="G480" s="115">
        <f t="shared" si="45"/>
        <v>0.52380952380952372</v>
      </c>
      <c r="H480" s="112">
        <f>F480/Overview!$F$19</f>
        <v>2.2234539403464288</v>
      </c>
      <c r="I480" s="149">
        <f t="shared" si="46"/>
        <v>178.24101031296112</v>
      </c>
      <c r="J480" s="80">
        <f>IF((A480-Overview!$F$43)/365=ROUND((A480-Overview!$F$43)/365,0),J479*0.05,J479+V479)</f>
        <v>696.60737315562835</v>
      </c>
      <c r="K480" s="70">
        <f>IF(I480&lt;Overview!$F$16,1,'='!F480/Overview!$F$26)</f>
        <v>65.192439558295945</v>
      </c>
      <c r="L480" s="71">
        <f>IF(I480&lt;Overview!$F$17,'='!F480/Overview!$F$26,Overview!$F$33)</f>
        <v>9.1428571428571423</v>
      </c>
      <c r="M480" s="72">
        <f t="shared" si="47"/>
        <v>9.1428571428571423</v>
      </c>
      <c r="N480" s="81">
        <f>MIN(1,Overview!$F$44*E480*(F480-Overview!$F$25)^2+0.2)</f>
        <v>1</v>
      </c>
      <c r="O480" s="48">
        <f>M480*E480*Overview!$F$8</f>
        <v>9.746225350951114E-2</v>
      </c>
      <c r="P480" s="48">
        <f>E480*Overview!$F$6</f>
        <v>1.8494797113084687E-3</v>
      </c>
      <c r="Q480" s="122">
        <f>O480*(G480/F480-(1+Overview!$F$35/'='!F480)/(Overview!$F$37*Overview!$F$33))/('='!G480+Overview!$F$36)</f>
        <v>5.5781068271259547E-3</v>
      </c>
      <c r="R480" s="128">
        <f>(O480/F480-Q480)*G480*Overview!$F$29*'='!F480^3</f>
        <v>95.781602712638986</v>
      </c>
      <c r="S480" s="57">
        <f t="shared" si="42"/>
        <v>7.1851769126494672E-18</v>
      </c>
      <c r="T480" s="58">
        <f t="shared" si="43"/>
        <v>2.8001080197638758E-3</v>
      </c>
      <c r="U480" s="58">
        <f>IF(I480&lt;Overview!$F$18,(1-Overview!$F$9)*'='!R480-'='!I480*'='!P480,0)</f>
        <v>0</v>
      </c>
      <c r="V480" s="54">
        <f>IF(I480&gt;=Overview!$F$18,(1-Overview!$F$9)*'='!R480-Overview!$F$18*'='!P480,0)</f>
        <v>7.8330496942441181</v>
      </c>
      <c r="W480" s="2"/>
      <c r="X480" s="60">
        <f>F480^3*(1+G480*Overview!$F$38)</f>
        <v>4.1972636939628529</v>
      </c>
      <c r="Y480" s="61">
        <f>F480^3*Overview!$F$42*(1+Overview!$F$38*G480)+J480*Overview!$F$39/Overview!$F$40</f>
        <v>0.40802448921741952</v>
      </c>
      <c r="AD480" s="2"/>
    </row>
    <row r="481" spans="1:30">
      <c r="A481" s="34">
        <v>478</v>
      </c>
      <c r="B481">
        <v>0.77</v>
      </c>
      <c r="C481" s="85">
        <v>18.739999999999998</v>
      </c>
      <c r="D481" s="125">
        <f>B481/(B481+Overview!$F$22)</f>
        <v>0.52380952380952384</v>
      </c>
      <c r="E481" s="118">
        <f>EXP(Overview!$F$21/Overview!$F$5-Overview!$F$21/('='!C481+273.15))</f>
        <v>0.94169028070695959</v>
      </c>
      <c r="F481" s="77">
        <f t="shared" si="44"/>
        <v>1.5087454618164002</v>
      </c>
      <c r="G481" s="115">
        <f t="shared" si="45"/>
        <v>0.52380952380952372</v>
      </c>
      <c r="H481" s="112">
        <f>F481/Overview!$F$19</f>
        <v>2.2275881615479109</v>
      </c>
      <c r="I481" s="149">
        <f t="shared" si="46"/>
        <v>178.24101031296112</v>
      </c>
      <c r="J481" s="80">
        <f>IF((A481-Overview!$F$43)/365=ROUND((A481-Overview!$F$43)/365,0),J480*0.05,J480+V480)</f>
        <v>704.44042284987245</v>
      </c>
      <c r="K481" s="70">
        <f>IF(I481&lt;Overview!$F$16,1,'='!F481/Overview!$F$26)</f>
        <v>65.313656355688323</v>
      </c>
      <c r="L481" s="71">
        <f>IF(I481&lt;Overview!$F$17,'='!F481/Overview!$F$26,Overview!$F$33)</f>
        <v>9.1428571428571423</v>
      </c>
      <c r="M481" s="72">
        <f t="shared" si="47"/>
        <v>9.1428571428571423</v>
      </c>
      <c r="N481" s="81">
        <f>MIN(1,Overview!$F$44*E481*(F481-Overview!$F$25)^2+0.2)</f>
        <v>1</v>
      </c>
      <c r="O481" s="48">
        <f>M481*E481*Overview!$F$8</f>
        <v>9.746225350951114E-2</v>
      </c>
      <c r="P481" s="48">
        <f>E481*Overview!$F$6</f>
        <v>1.8494797113084687E-3</v>
      </c>
      <c r="Q481" s="122">
        <f>O481*(G481/F481-(1+Overview!$F$35/'='!F481)/(Overview!$F$37*Overview!$F$33))/('='!G481+Overview!$F$36)</f>
        <v>5.5593825094196227E-3</v>
      </c>
      <c r="R481" s="128">
        <f>(O481/F481-Q481)*G481*Overview!$F$29*'='!F481^3</f>
        <v>96.151755014750151</v>
      </c>
      <c r="S481" s="57">
        <f t="shared" si="42"/>
        <v>7.1718418127232595E-18</v>
      </c>
      <c r="T481" s="58">
        <f t="shared" si="43"/>
        <v>2.7958977105294425E-3</v>
      </c>
      <c r="U481" s="58">
        <f>IF(I481&lt;Overview!$F$18,(1-Overview!$F$9)*'='!R481-'='!I481*'='!P481,0)</f>
        <v>0</v>
      </c>
      <c r="V481" s="54">
        <f>IF(I481&gt;=Overview!$F$18,(1-Overview!$F$9)*'='!R481-Overview!$F$18*'='!P481,0)</f>
        <v>7.8645866703839884</v>
      </c>
      <c r="W481" s="2"/>
      <c r="X481" s="60">
        <f>F481^3*(1+G481*Overview!$F$38)</f>
        <v>4.2207200392164816</v>
      </c>
      <c r="Y481" s="61">
        <f>F481^3*Overview!$F$42*(1+Overview!$F$38*G481)+J481*Overview!$F$39/Overview!$F$40</f>
        <v>0.41047594190423226</v>
      </c>
      <c r="AD481" s="2"/>
    </row>
    <row r="482" spans="1:30">
      <c r="A482" s="34">
        <v>479</v>
      </c>
      <c r="B482">
        <v>0.77</v>
      </c>
      <c r="C482" s="85">
        <v>18.739999999999998</v>
      </c>
      <c r="D482" s="125">
        <f>B482/(B482+Overview!$F$22)</f>
        <v>0.52380952380952384</v>
      </c>
      <c r="E482" s="118">
        <f>EXP(Overview!$F$21/Overview!$F$5-Overview!$F$21/('='!C482+273.15))</f>
        <v>0.94169028070695959</v>
      </c>
      <c r="F482" s="77">
        <f t="shared" si="44"/>
        <v>1.5115413595269296</v>
      </c>
      <c r="G482" s="115">
        <f t="shared" si="45"/>
        <v>0.52380952380952372</v>
      </c>
      <c r="H482" s="112">
        <f>F482/Overview!$F$19</f>
        <v>2.2317161664357443</v>
      </c>
      <c r="I482" s="149">
        <f t="shared" si="46"/>
        <v>178.24101031296112</v>
      </c>
      <c r="J482" s="80">
        <f>IF((A482-Overview!$F$43)/365=ROUND((A482-Overview!$F$43)/365,0),J481*0.05,J481+V481)</f>
        <v>712.30500952025648</v>
      </c>
      <c r="K482" s="70">
        <f>IF(I482&lt;Overview!$F$16,1,'='!F482/Overview!$F$26)</f>
        <v>65.434690888611669</v>
      </c>
      <c r="L482" s="71">
        <f>IF(I482&lt;Overview!$F$17,'='!F482/Overview!$F$26,Overview!$F$33)</f>
        <v>9.1428571428571423</v>
      </c>
      <c r="M482" s="72">
        <f t="shared" si="47"/>
        <v>9.1428571428571423</v>
      </c>
      <c r="N482" s="81">
        <f>MIN(1,Overview!$F$44*E482*(F482-Overview!$F$25)^2+0.2)</f>
        <v>1</v>
      </c>
      <c r="O482" s="48">
        <f>M482*E482*Overview!$F$8</f>
        <v>9.746225350951114E-2</v>
      </c>
      <c r="P482" s="48">
        <f>E482*Overview!$F$6</f>
        <v>1.8494797113084687E-3</v>
      </c>
      <c r="Q482" s="122">
        <f>O482*(G482/F482-(1+Overview!$F$35/'='!F482)/(Overview!$F$37*Overview!$F$33))/('='!G482+Overview!$F$36)</f>
        <v>5.5407555626995784E-3</v>
      </c>
      <c r="R482" s="128">
        <f>(O482/F482-Q482)*G482*Overview!$F$29*'='!F482^3</f>
        <v>96.522112619837671</v>
      </c>
      <c r="S482" s="57">
        <f t="shared" si="42"/>
        <v>7.1585760585458505E-18</v>
      </c>
      <c r="T482" s="58">
        <f t="shared" si="43"/>
        <v>2.7916937320164397E-3</v>
      </c>
      <c r="U482" s="58">
        <f>IF(I482&lt;Overview!$F$18,(1-Overview!$F$9)*'='!R482-'='!I482*'='!P482,0)</f>
        <v>0</v>
      </c>
      <c r="V482" s="54">
        <f>IF(I482&gt;=Overview!$F$18,(1-Overview!$F$9)*'='!R482-Overview!$F$18*'='!P482,0)</f>
        <v>7.8961411383374456</v>
      </c>
      <c r="W482" s="2"/>
      <c r="X482" s="60">
        <f>F482^3*(1+G482*Overview!$F$38)</f>
        <v>4.2442281461297897</v>
      </c>
      <c r="Y482" s="61">
        <f>F482^3*Overview!$F$42*(1+Overview!$F$38*G482)+J482*Overview!$F$39/Overview!$F$40</f>
        <v>0.41293342356537949</v>
      </c>
      <c r="AD482" s="2"/>
    </row>
    <row r="483" spans="1:30">
      <c r="A483" s="34">
        <v>480</v>
      </c>
      <c r="B483">
        <v>0.77</v>
      </c>
      <c r="C483" s="85">
        <v>18.739999999999998</v>
      </c>
      <c r="D483" s="125">
        <f>B483/(B483+Overview!$F$22)</f>
        <v>0.52380952380952384</v>
      </c>
      <c r="E483" s="118">
        <f>EXP(Overview!$F$21/Overview!$F$5-Overview!$F$21/('='!C483+273.15))</f>
        <v>0.94169028070695959</v>
      </c>
      <c r="F483" s="77">
        <f t="shared" si="44"/>
        <v>1.5143330532589461</v>
      </c>
      <c r="G483" s="115">
        <f t="shared" si="45"/>
        <v>0.52380952380952372</v>
      </c>
      <c r="H483" s="112">
        <f>F483/Overview!$F$19</f>
        <v>2.2358379643569259</v>
      </c>
      <c r="I483" s="149">
        <f t="shared" si="46"/>
        <v>178.24101031296112</v>
      </c>
      <c r="J483" s="80">
        <f>IF((A483-Overview!$F$43)/365=ROUND((A483-Overview!$F$43)/365,0),J482*0.05,J482+V482)</f>
        <v>720.20115065859397</v>
      </c>
      <c r="K483" s="70">
        <f>IF(I483&lt;Overview!$F$16,1,'='!F483/Overview!$F$26)</f>
        <v>65.555543431123212</v>
      </c>
      <c r="L483" s="71">
        <f>IF(I483&lt;Overview!$F$17,'='!F483/Overview!$F$26,Overview!$F$33)</f>
        <v>9.1428571428571423</v>
      </c>
      <c r="M483" s="72">
        <f t="shared" si="47"/>
        <v>9.1428571428571423</v>
      </c>
      <c r="N483" s="81">
        <f>MIN(1,Overview!$F$44*E483*(F483-Overview!$F$25)^2+0.2)</f>
        <v>1</v>
      </c>
      <c r="O483" s="48">
        <f>M483*E483*Overview!$F$8</f>
        <v>9.746225350951114E-2</v>
      </c>
      <c r="P483" s="48">
        <f>E483*Overview!$F$6</f>
        <v>1.8494797113084687E-3</v>
      </c>
      <c r="Q483" s="122">
        <f>O483*(G483/F483-(1+Overview!$F$35/'='!F483)/(Overview!$F$37*Overview!$F$33))/('='!G483+Overview!$F$36)</f>
        <v>5.5222252503310931E-3</v>
      </c>
      <c r="R483" s="128">
        <f>(O483/F483-Q483)*G483*Overview!$F$29*'='!F483^3</f>
        <v>96.892673209662433</v>
      </c>
      <c r="S483" s="57">
        <f t="shared" si="42"/>
        <v>7.1453791255001125E-18</v>
      </c>
      <c r="T483" s="58">
        <f t="shared" si="43"/>
        <v>2.7874960747058439E-3</v>
      </c>
      <c r="U483" s="58">
        <f>IF(I483&lt;Overview!$F$18,(1-Overview!$F$9)*'='!R483-'='!I483*'='!P483,0)</f>
        <v>0</v>
      </c>
      <c r="V483" s="54">
        <f>IF(I483&gt;=Overview!$F$18,(1-Overview!$F$9)*'='!R483-Overview!$F$18*'='!P483,0)</f>
        <v>7.9277129005905147</v>
      </c>
      <c r="W483" s="2"/>
      <c r="X483" s="60">
        <f>F483^3*(1+G483*Overview!$F$38)</f>
        <v>4.2677878361406663</v>
      </c>
      <c r="Y483" s="61">
        <f>F483^3*Overview!$F$42*(1+Overview!$F$38*G483)+J483*Overview!$F$39/Overview!$F$40</f>
        <v>0.41539691889036967</v>
      </c>
      <c r="AD483" s="2"/>
    </row>
    <row r="484" spans="1:30">
      <c r="A484" s="34">
        <v>481</v>
      </c>
      <c r="B484">
        <v>0.77</v>
      </c>
      <c r="C484" s="85">
        <v>18.739999999999998</v>
      </c>
      <c r="D484" s="125">
        <f>B484/(B484+Overview!$F$22)</f>
        <v>0.52380952380952384</v>
      </c>
      <c r="E484" s="118">
        <f>EXP(Overview!$F$21/Overview!$F$5-Overview!$F$21/('='!C484+273.15))</f>
        <v>0.94169028070695959</v>
      </c>
      <c r="F484" s="77">
        <f t="shared" si="44"/>
        <v>1.5171205493336519</v>
      </c>
      <c r="G484" s="115">
        <f t="shared" si="45"/>
        <v>0.52380952380952372</v>
      </c>
      <c r="H484" s="112">
        <f>F484/Overview!$F$19</f>
        <v>2.2399535646443995</v>
      </c>
      <c r="I484" s="149">
        <f t="shared" si="46"/>
        <v>178.24101031296112</v>
      </c>
      <c r="J484" s="80">
        <f>IF((A484-Overview!$F$43)/365=ROUND((A484-Overview!$F$43)/365,0),J483*0.05,J483+V483)</f>
        <v>728.12886355918454</v>
      </c>
      <c r="K484" s="70">
        <f>IF(I484&lt;Overview!$F$16,1,'='!F484/Overview!$F$26)</f>
        <v>65.67621425686805</v>
      </c>
      <c r="L484" s="71">
        <f>IF(I484&lt;Overview!$F$17,'='!F484/Overview!$F$26,Overview!$F$33)</f>
        <v>9.1428571428571423</v>
      </c>
      <c r="M484" s="72">
        <f t="shared" si="47"/>
        <v>9.1428571428571423</v>
      </c>
      <c r="N484" s="81">
        <f>MIN(1,Overview!$F$44*E484*(F484-Overview!$F$25)^2+0.2)</f>
        <v>1</v>
      </c>
      <c r="O484" s="48">
        <f>M484*E484*Overview!$F$8</f>
        <v>9.746225350951114E-2</v>
      </c>
      <c r="P484" s="48">
        <f>E484*Overview!$F$6</f>
        <v>1.8494797113084687E-3</v>
      </c>
      <c r="Q484" s="122">
        <f>O484*(G484/F484-(1+Overview!$F$35/'='!F484)/(Overview!$F$37*Overview!$F$33))/('='!G484+Overview!$F$36)</f>
        <v>5.5037908430851283E-3</v>
      </c>
      <c r="R484" s="128">
        <f>(O484/F484-Q484)*G484*Overview!$F$29*'='!F484^3</f>
        <v>97.263434474249095</v>
      </c>
      <c r="S484" s="57">
        <f t="shared" si="42"/>
        <v>7.1322504942431139E-18</v>
      </c>
      <c r="T484" s="58">
        <f t="shared" si="43"/>
        <v>2.7833047290929443E-3</v>
      </c>
      <c r="U484" s="58">
        <f>IF(I484&lt;Overview!$F$18,(1-Overview!$F$9)*'='!R484-'='!I484*'='!P484,0)</f>
        <v>0</v>
      </c>
      <c r="V484" s="54">
        <f>IF(I484&gt;=Overview!$F$18,(1-Overview!$F$9)*'='!R484-Overview!$F$18*'='!P484,0)</f>
        <v>7.9593017603332994</v>
      </c>
      <c r="W484" s="2"/>
      <c r="X484" s="60">
        <f>F484^3*(1+G484*Overview!$F$38)</f>
        <v>4.2913989305339424</v>
      </c>
      <c r="Y484" s="61">
        <f>F484^3*Overview!$F$42*(1+Overview!$F$38*G484)+J484*Overview!$F$39/Overview!$F$40</f>
        <v>0.41786641254635393</v>
      </c>
      <c r="AD484" s="2"/>
    </row>
    <row r="485" spans="1:30">
      <c r="A485" s="34">
        <v>482</v>
      </c>
      <c r="B485">
        <v>0.77</v>
      </c>
      <c r="C485" s="85">
        <v>18.739999999999998</v>
      </c>
      <c r="D485" s="125">
        <f>B485/(B485+Overview!$F$22)</f>
        <v>0.52380952380952384</v>
      </c>
      <c r="E485" s="118">
        <f>EXP(Overview!$F$21/Overview!$F$5-Overview!$F$21/('='!C485+273.15))</f>
        <v>0.94169028070695959</v>
      </c>
      <c r="F485" s="77">
        <f t="shared" si="44"/>
        <v>1.519903854062745</v>
      </c>
      <c r="G485" s="115">
        <f t="shared" si="45"/>
        <v>0.52380952380952372</v>
      </c>
      <c r="H485" s="112">
        <f>F485/Overview!$F$19</f>
        <v>2.2440629766170752</v>
      </c>
      <c r="I485" s="149">
        <f t="shared" si="46"/>
        <v>178.24101031296112</v>
      </c>
      <c r="J485" s="80">
        <f>IF((A485-Overview!$F$43)/365=ROUND((A485-Overview!$F$43)/365,0),J484*0.05,J484+V484)</f>
        <v>736.08816531951788</v>
      </c>
      <c r="K485" s="70">
        <f>IF(I485&lt;Overview!$F$16,1,'='!F485/Overview!$F$26)</f>
        <v>65.796703639079865</v>
      </c>
      <c r="L485" s="71">
        <f>IF(I485&lt;Overview!$F$17,'='!F485/Overview!$F$26,Overview!$F$33)</f>
        <v>9.1428571428571423</v>
      </c>
      <c r="M485" s="72">
        <f t="shared" si="47"/>
        <v>9.1428571428571423</v>
      </c>
      <c r="N485" s="81">
        <f>MIN(1,Overview!$F$44*E485*(F485-Overview!$F$25)^2+0.2)</f>
        <v>1</v>
      </c>
      <c r="O485" s="48">
        <f>M485*E485*Overview!$F$8</f>
        <v>9.746225350951114E-2</v>
      </c>
      <c r="P485" s="48">
        <f>E485*Overview!$F$6</f>
        <v>1.8494797113084687E-3</v>
      </c>
      <c r="Q485" s="122">
        <f>O485*(G485/F485-(1+Overview!$F$35/'='!F485)/(Overview!$F$37*Overview!$F$33))/('='!G485+Overview!$F$36)</f>
        <v>5.4854516190454916E-3</v>
      </c>
      <c r="R485" s="128">
        <f>(O485/F485-Q485)*G485*Overview!$F$29*'='!F485^3</f>
        <v>97.634394111865006</v>
      </c>
      <c r="S485" s="57">
        <f t="shared" si="42"/>
        <v>7.1191896506399875E-18</v>
      </c>
      <c r="T485" s="58">
        <f t="shared" si="43"/>
        <v>2.7791196856873225E-3</v>
      </c>
      <c r="U485" s="58">
        <f>IF(I485&lt;Overview!$F$18,(1-Overview!$F$9)*'='!R485-'='!I485*'='!P485,0)</f>
        <v>0</v>
      </c>
      <c r="V485" s="54">
        <f>IF(I485&gt;=Overview!$F$18,(1-Overview!$F$9)*'='!R485-Overview!$F$18*'='!P485,0)</f>
        <v>7.9909075214581735</v>
      </c>
      <c r="W485" s="2"/>
      <c r="X485" s="60">
        <f>F485^3*(1+G485*Overview!$F$38)</f>
        <v>4.3150612504461625</v>
      </c>
      <c r="Y485" s="61">
        <f>F485^3*Overview!$F$42*(1+Overview!$F$38*G485)+J485*Overview!$F$39/Overview!$F$40</f>
        <v>0.42034188917858462</v>
      </c>
      <c r="AD485" s="2"/>
    </row>
    <row r="486" spans="1:30">
      <c r="A486" s="34">
        <v>483</v>
      </c>
      <c r="B486">
        <v>0.77</v>
      </c>
      <c r="C486" s="85">
        <v>18.739999999999998</v>
      </c>
      <c r="D486" s="125">
        <f>B486/(B486+Overview!$F$22)</f>
        <v>0.52380952380952384</v>
      </c>
      <c r="E486" s="118">
        <f>EXP(Overview!$F$21/Overview!$F$5-Overview!$F$21/('='!C486+273.15))</f>
        <v>0.94169028070695959</v>
      </c>
      <c r="F486" s="77">
        <f t="shared" si="44"/>
        <v>1.5226829737484322</v>
      </c>
      <c r="G486" s="115">
        <f t="shared" si="45"/>
        <v>0.52380952380952372</v>
      </c>
      <c r="H486" s="112">
        <f>F486/Overview!$F$19</f>
        <v>2.2481662095798498</v>
      </c>
      <c r="I486" s="149">
        <f t="shared" si="46"/>
        <v>178.24101031296112</v>
      </c>
      <c r="J486" s="80">
        <f>IF((A486-Overview!$F$43)/365=ROUND((A486-Overview!$F$43)/365,0),J485*0.05,J485+V485)</f>
        <v>744.0790728409761</v>
      </c>
      <c r="K486" s="70">
        <f>IF(I486&lt;Overview!$F$16,1,'='!F486/Overview!$F$26)</f>
        <v>65.917011850581488</v>
      </c>
      <c r="L486" s="71">
        <f>IF(I486&lt;Overview!$F$17,'='!F486/Overview!$F$26,Overview!$F$33)</f>
        <v>9.1428571428571423</v>
      </c>
      <c r="M486" s="72">
        <f t="shared" si="47"/>
        <v>9.1428571428571423</v>
      </c>
      <c r="N486" s="81">
        <f>MIN(1,Overview!$F$44*E486*(F486-Overview!$F$25)^2+0.2)</f>
        <v>1</v>
      </c>
      <c r="O486" s="48">
        <f>M486*E486*Overview!$F$8</f>
        <v>9.746225350951114E-2</v>
      </c>
      <c r="P486" s="48">
        <f>E486*Overview!$F$6</f>
        <v>1.8494797113084687E-3</v>
      </c>
      <c r="Q486" s="122">
        <f>O486*(G486/F486-(1+Overview!$F$35/'='!F486)/(Overview!$F$37*Overview!$F$33))/('='!G486+Overview!$F$36)</f>
        <v>5.4672068635173814E-3</v>
      </c>
      <c r="R486" s="128">
        <f>(O486/F486-Q486)*G486*Overview!$F$29*'='!F486^3</f>
        <v>98.005549828999122</v>
      </c>
      <c r="S486" s="57">
        <f t="shared" si="42"/>
        <v>7.1061960856988046E-18</v>
      </c>
      <c r="T486" s="58">
        <f t="shared" si="43"/>
        <v>2.7749409350128281E-3</v>
      </c>
      <c r="U486" s="58">
        <f>IF(I486&lt;Overview!$F$18,(1-Overview!$F$9)*'='!R486-'='!I486*'='!P486,0)</f>
        <v>0</v>
      </c>
      <c r="V486" s="54">
        <f>IF(I486&gt;=Overview!$F$18,(1-Overview!$F$9)*'='!R486-Overview!$F$18*'='!P486,0)</f>
        <v>8.0225299885580004</v>
      </c>
      <c r="W486" s="2"/>
      <c r="X486" s="60">
        <f>F486^3*(1+G486*Overview!$F$38)</f>
        <v>4.3387746168703023</v>
      </c>
      <c r="Y486" s="61">
        <f>F486^3*Overview!$F$42*(1+Overview!$F$38*G486)+J486*Overview!$F$39/Overview!$F$40</f>
        <v>0.42282333341087147</v>
      </c>
      <c r="AD486" s="2"/>
    </row>
    <row r="487" spans="1:30">
      <c r="A487" s="34">
        <v>484</v>
      </c>
      <c r="B487">
        <v>0.77</v>
      </c>
      <c r="C487" s="85">
        <v>18.739999999999998</v>
      </c>
      <c r="D487" s="125">
        <f>B487/(B487+Overview!$F$22)</f>
        <v>0.52380952380952384</v>
      </c>
      <c r="E487" s="118">
        <f>EXP(Overview!$F$21/Overview!$F$5-Overview!$F$21/('='!C487+273.15))</f>
        <v>0.94169028070695959</v>
      </c>
      <c r="F487" s="77">
        <f t="shared" si="44"/>
        <v>1.525457914683445</v>
      </c>
      <c r="G487" s="115">
        <f t="shared" si="45"/>
        <v>0.52380952380952372</v>
      </c>
      <c r="H487" s="112">
        <f>F487/Overview!$F$19</f>
        <v>2.2522632728236305</v>
      </c>
      <c r="I487" s="149">
        <f t="shared" si="46"/>
        <v>178.24101031296112</v>
      </c>
      <c r="J487" s="80">
        <f>IF((A487-Overview!$F$43)/365=ROUND((A487-Overview!$F$43)/365,0),J486*0.05,J486+V486)</f>
        <v>752.10160282953404</v>
      </c>
      <c r="K487" s="70">
        <f>IF(I487&lt;Overview!$F$16,1,'='!F487/Overview!$F$26)</f>
        <v>66.037139163785497</v>
      </c>
      <c r="L487" s="71">
        <f>IF(I487&lt;Overview!$F$17,'='!F487/Overview!$F$26,Overview!$F$33)</f>
        <v>9.1428571428571423</v>
      </c>
      <c r="M487" s="72">
        <f t="shared" si="47"/>
        <v>9.1428571428571423</v>
      </c>
      <c r="N487" s="81">
        <f>MIN(1,Overview!$F$44*E487*(F487-Overview!$F$25)^2+0.2)</f>
        <v>1</v>
      </c>
      <c r="O487" s="48">
        <f>M487*E487*Overview!$F$8</f>
        <v>9.746225350951114E-2</v>
      </c>
      <c r="P487" s="48">
        <f>E487*Overview!$F$6</f>
        <v>1.8494797113084687E-3</v>
      </c>
      <c r="Q487" s="122">
        <f>O487*(G487/F487-(1+Overview!$F$35/'='!F487)/(Overview!$F$37*Overview!$F$33))/('='!G487+Overview!$F$36)</f>
        <v>5.4490558689373018E-3</v>
      </c>
      <c r="R487" s="128">
        <f>(O487/F487-Q487)*G487*Overview!$F$29*'='!F487^3</f>
        <v>98.376899340341026</v>
      </c>
      <c r="S487" s="57">
        <f t="shared" si="42"/>
        <v>7.0932692955064141E-18</v>
      </c>
      <c r="T487" s="58">
        <f t="shared" si="43"/>
        <v>2.7707684676075615E-3</v>
      </c>
      <c r="U487" s="58">
        <f>IF(I487&lt;Overview!$F$18,(1-Overview!$F$9)*'='!R487-'='!I487*'='!P487,0)</f>
        <v>0</v>
      </c>
      <c r="V487" s="54">
        <f>IF(I487&gt;=Overview!$F$18,(1-Overview!$F$9)*'='!R487-Overview!$F$18*'='!P487,0)</f>
        <v>8.0541689669243297</v>
      </c>
      <c r="W487" s="2"/>
      <c r="X487" s="60">
        <f>F487^3*(1+G487*Overview!$F$38)</f>
        <v>4.3625388506604619</v>
      </c>
      <c r="Y487" s="61">
        <f>F487^3*Overview!$F$42*(1+Overview!$F$38*G487)+J487*Overview!$F$39/Overview!$F$40</f>
        <v>0.42531072984603402</v>
      </c>
      <c r="AD487" s="2"/>
    </row>
    <row r="488" spans="1:30">
      <c r="A488" s="34">
        <v>485</v>
      </c>
      <c r="B488">
        <v>0.77</v>
      </c>
      <c r="C488" s="85">
        <v>18.739999999999998</v>
      </c>
      <c r="D488" s="125">
        <f>B488/(B488+Overview!$F$22)</f>
        <v>0.52380952380952384</v>
      </c>
      <c r="E488" s="118">
        <f>EXP(Overview!$F$21/Overview!$F$5-Overview!$F$21/('='!C488+273.15))</f>
        <v>0.94169028070695959</v>
      </c>
      <c r="F488" s="77">
        <f t="shared" si="44"/>
        <v>1.5282286831510525</v>
      </c>
      <c r="G488" s="115">
        <f t="shared" si="45"/>
        <v>0.52380952380952372</v>
      </c>
      <c r="H488" s="112">
        <f>F488/Overview!$F$19</f>
        <v>2.2563541756253542</v>
      </c>
      <c r="I488" s="149">
        <f t="shared" si="46"/>
        <v>178.24101031296112</v>
      </c>
      <c r="J488" s="80">
        <f>IF((A488-Overview!$F$43)/365=ROUND((A488-Overview!$F$43)/365,0),J487*0.05,J487+V487)</f>
        <v>760.15577179645834</v>
      </c>
      <c r="K488" s="70">
        <f>IF(I488&lt;Overview!$F$16,1,'='!F488/Overview!$F$26)</f>
        <v>66.157085850694912</v>
      </c>
      <c r="L488" s="71">
        <f>IF(I488&lt;Overview!$F$17,'='!F488/Overview!$F$26,Overview!$F$33)</f>
        <v>9.1428571428571423</v>
      </c>
      <c r="M488" s="72">
        <f t="shared" si="47"/>
        <v>9.1428571428571423</v>
      </c>
      <c r="N488" s="81">
        <f>MIN(1,Overview!$F$44*E488*(F488-Overview!$F$25)^2+0.2)</f>
        <v>1</v>
      </c>
      <c r="O488" s="48">
        <f>M488*E488*Overview!$F$8</f>
        <v>9.746225350951114E-2</v>
      </c>
      <c r="P488" s="48">
        <f>E488*Overview!$F$6</f>
        <v>1.8494797113084687E-3</v>
      </c>
      <c r="Q488" s="122">
        <f>O488*(G488/F488-(1+Overview!$F$35/'='!F488)/(Overview!$F$37*Overview!$F$33))/('='!G488+Overview!$F$36)</f>
        <v>5.4309979347843297E-3</v>
      </c>
      <c r="R488" s="128">
        <f>(O488/F488-Q488)*G488*Overview!$F$29*'='!F488^3</f>
        <v>98.748440368759987</v>
      </c>
      <c r="S488" s="57">
        <f t="shared" si="42"/>
        <v>7.0804087811652532E-18</v>
      </c>
      <c r="T488" s="58">
        <f t="shared" si="43"/>
        <v>2.7666022740238474E-3</v>
      </c>
      <c r="U488" s="58">
        <f>IF(I488&lt;Overview!$F$18,(1-Overview!$F$9)*'='!R488-'='!I488*'='!P488,0)</f>
        <v>0</v>
      </c>
      <c r="V488" s="54">
        <f>IF(I488&gt;=Overview!$F$18,(1-Overview!$F$9)*'='!R488-Overview!$F$18*'='!P488,0)</f>
        <v>8.0858242625456267</v>
      </c>
      <c r="W488" s="2"/>
      <c r="X488" s="60">
        <f>F488^3*(1+G488*Overview!$F$38)</f>
        <v>4.3863537725365136</v>
      </c>
      <c r="Y488" s="61">
        <f>F488^3*Overview!$F$42*(1+Overview!$F$38*G488)+J488*Overview!$F$39/Overview!$F$40</f>
        <v>0.42780406306635055</v>
      </c>
      <c r="AD488" s="2"/>
    </row>
    <row r="489" spans="1:30">
      <c r="A489" s="34">
        <v>486</v>
      </c>
      <c r="B489">
        <v>0.77</v>
      </c>
      <c r="C489" s="85">
        <v>18.739999999999998</v>
      </c>
      <c r="D489" s="125">
        <f>B489/(B489+Overview!$F$22)</f>
        <v>0.52380952380952384</v>
      </c>
      <c r="E489" s="118">
        <f>EXP(Overview!$F$21/Overview!$F$5-Overview!$F$21/('='!C489+273.15))</f>
        <v>0.94169028070695959</v>
      </c>
      <c r="F489" s="77">
        <f t="shared" si="44"/>
        <v>1.5309952854250763</v>
      </c>
      <c r="G489" s="115">
        <f t="shared" si="45"/>
        <v>0.52380952380952372</v>
      </c>
      <c r="H489" s="112">
        <f>F489/Overview!$F$19</f>
        <v>2.2604389272480088</v>
      </c>
      <c r="I489" s="149">
        <f t="shared" si="46"/>
        <v>178.24101031296112</v>
      </c>
      <c r="J489" s="80">
        <f>IF((A489-Overview!$F$43)/365=ROUND((A489-Overview!$F$43)/365,0),J488*0.05,J488+V488)</f>
        <v>768.241596059004</v>
      </c>
      <c r="K489" s="70">
        <f>IF(I489&lt;Overview!$F$16,1,'='!F489/Overview!$F$26)</f>
        <v>66.276852182903738</v>
      </c>
      <c r="L489" s="71">
        <f>IF(I489&lt;Overview!$F$17,'='!F489/Overview!$F$26,Overview!$F$33)</f>
        <v>9.1428571428571423</v>
      </c>
      <c r="M489" s="72">
        <f t="shared" si="47"/>
        <v>9.1428571428571423</v>
      </c>
      <c r="N489" s="81">
        <f>MIN(1,Overview!$F$44*E489*(F489-Overview!$F$25)^2+0.2)</f>
        <v>1</v>
      </c>
      <c r="O489" s="48">
        <f>M489*E489*Overview!$F$8</f>
        <v>9.746225350951114E-2</v>
      </c>
      <c r="P489" s="48">
        <f>E489*Overview!$F$6</f>
        <v>1.8494797113084687E-3</v>
      </c>
      <c r="Q489" s="122">
        <f>O489*(G489/F489-(1+Overview!$F$35/'='!F489)/(Overview!$F$37*Overview!$F$33))/('='!G489+Overview!$F$36)</f>
        <v>5.4130323674926976E-3</v>
      </c>
      <c r="R489" s="128">
        <f>(O489/F489-Q489)*G489*Overview!$F$29*'='!F489^3</f>
        <v>99.120170645283622</v>
      </c>
      <c r="S489" s="57">
        <f t="shared" si="42"/>
        <v>7.0676140487310829E-18</v>
      </c>
      <c r="T489" s="58">
        <f t="shared" si="43"/>
        <v>2.7624423448282197E-3</v>
      </c>
      <c r="U489" s="58">
        <f>IF(I489&lt;Overview!$F$18,(1-Overview!$F$9)*'='!R489-'='!I489*'='!P489,0)</f>
        <v>0</v>
      </c>
      <c r="V489" s="54">
        <f>IF(I489&gt;=Overview!$F$18,(1-Overview!$F$9)*'='!R489-Overview!$F$18*'='!P489,0)</f>
        <v>8.1174956821054387</v>
      </c>
      <c r="W489" s="2"/>
      <c r="X489" s="60">
        <f>F489^3*(1+G489*Overview!$F$38)</f>
        <v>4.4102192030887242</v>
      </c>
      <c r="Y489" s="61">
        <f>F489^3*Overview!$F$42*(1+Overview!$F$38*G489)+J489*Overview!$F$39/Overview!$F$40</f>
        <v>0.4303033176340037</v>
      </c>
      <c r="AD489" s="2"/>
    </row>
    <row r="490" spans="1:30">
      <c r="A490" s="34">
        <v>487</v>
      </c>
      <c r="B490">
        <v>0.77</v>
      </c>
      <c r="C490" s="85">
        <v>18.739999999999998</v>
      </c>
      <c r="D490" s="125">
        <f>B490/(B490+Overview!$F$22)</f>
        <v>0.52380952380952384</v>
      </c>
      <c r="E490" s="118">
        <f>EXP(Overview!$F$21/Overview!$F$5-Overview!$F$21/('='!C490+273.15))</f>
        <v>0.94169028070695959</v>
      </c>
      <c r="F490" s="77">
        <f t="shared" si="44"/>
        <v>1.5337577277699046</v>
      </c>
      <c r="G490" s="115">
        <f t="shared" si="45"/>
        <v>0.52380952380952372</v>
      </c>
      <c r="H490" s="112">
        <f>F490/Overview!$F$19</f>
        <v>2.2645175369406534</v>
      </c>
      <c r="I490" s="149">
        <f t="shared" si="46"/>
        <v>178.24101031296112</v>
      </c>
      <c r="J490" s="80">
        <f>IF((A490-Overview!$F$43)/365=ROUND((A490-Overview!$F$43)/365,0),J489*0.05,J489+V489)</f>
        <v>776.35909174110941</v>
      </c>
      <c r="K490" s="70">
        <f>IF(I490&lt;Overview!$F$16,1,'='!F490/Overview!$F$26)</f>
        <v>66.396438431597602</v>
      </c>
      <c r="L490" s="71">
        <f>IF(I490&lt;Overview!$F$17,'='!F490/Overview!$F$26,Overview!$F$33)</f>
        <v>9.1428571428571423</v>
      </c>
      <c r="M490" s="72">
        <f t="shared" si="47"/>
        <v>9.1428571428571423</v>
      </c>
      <c r="N490" s="81">
        <f>MIN(1,Overview!$F$44*E490*(F490-Overview!$F$25)^2+0.2)</f>
        <v>1</v>
      </c>
      <c r="O490" s="48">
        <f>M490*E490*Overview!$F$8</f>
        <v>9.746225350951114E-2</v>
      </c>
      <c r="P490" s="48">
        <f>E490*Overview!$F$6</f>
        <v>1.8494797113084687E-3</v>
      </c>
      <c r="Q490" s="122">
        <f>O490*(G490/F490-(1+Overview!$F$35/'='!F490)/(Overview!$F$37*Overview!$F$33))/('='!G490+Overview!$F$36)</f>
        <v>5.3951584803656714E-3</v>
      </c>
      <c r="R490" s="128">
        <f>(O490/F490-Q490)*G490*Overview!$F$29*'='!F490^3</f>
        <v>99.492087909077469</v>
      </c>
      <c r="S490" s="57">
        <f t="shared" si="42"/>
        <v>7.054884609151662E-18</v>
      </c>
      <c r="T490" s="58">
        <f t="shared" si="43"/>
        <v>2.7582886706013945E-3</v>
      </c>
      <c r="U490" s="58">
        <f>IF(I490&lt;Overview!$F$18,(1-Overview!$F$9)*'='!R490-'='!I490*'='!P490,0)</f>
        <v>0</v>
      </c>
      <c r="V490" s="54">
        <f>IF(I490&gt;=Overview!$F$18,(1-Overview!$F$9)*'='!R490-Overview!$F$18*'='!P490,0)</f>
        <v>8.1491830329806749</v>
      </c>
      <c r="W490" s="2"/>
      <c r="X490" s="60">
        <f>F490^3*(1+G490*Overview!$F$38)</f>
        <v>4.4341349627823359</v>
      </c>
      <c r="Y490" s="61">
        <f>F490^3*Overview!$F$42*(1+Overview!$F$38*G490)+J490*Overview!$F$39/Overview!$F$40</f>
        <v>0.4328084780915239</v>
      </c>
      <c r="AD490" s="2"/>
    </row>
    <row r="491" spans="1:30">
      <c r="A491" s="34">
        <v>488</v>
      </c>
      <c r="B491">
        <v>0.77</v>
      </c>
      <c r="C491" s="85">
        <v>18.739999999999998</v>
      </c>
      <c r="D491" s="125">
        <f>B491/(B491+Overview!$F$22)</f>
        <v>0.52380952380952384</v>
      </c>
      <c r="E491" s="118">
        <f>EXP(Overview!$F$21/Overview!$F$5-Overview!$F$21/('='!C491+273.15))</f>
        <v>0.94169028070695959</v>
      </c>
      <c r="F491" s="77">
        <f t="shared" si="44"/>
        <v>1.5365160164405061</v>
      </c>
      <c r="G491" s="115">
        <f t="shared" si="45"/>
        <v>0.52380952380952372</v>
      </c>
      <c r="H491" s="112">
        <f>F491/Overview!$F$19</f>
        <v>2.2685900139384407</v>
      </c>
      <c r="I491" s="149">
        <f t="shared" si="46"/>
        <v>178.24101031296112</v>
      </c>
      <c r="J491" s="80">
        <f>IF((A491-Overview!$F$43)/365=ROUND((A491-Overview!$F$43)/365,0),J490*0.05,J490+V490)</f>
        <v>784.50827477409007</v>
      </c>
      <c r="K491" s="70">
        <f>IF(I491&lt;Overview!$F$16,1,'='!F491/Overview!$F$26)</f>
        <v>66.515844867554378</v>
      </c>
      <c r="L491" s="71">
        <f>IF(I491&lt;Overview!$F$17,'='!F491/Overview!$F$26,Overview!$F$33)</f>
        <v>9.1428571428571423</v>
      </c>
      <c r="M491" s="72">
        <f t="shared" si="47"/>
        <v>9.1428571428571423</v>
      </c>
      <c r="N491" s="81">
        <f>MIN(1,Overview!$F$44*E491*(F491-Overview!$F$25)^2+0.2)</f>
        <v>1</v>
      </c>
      <c r="O491" s="48">
        <f>M491*E491*Overview!$F$8</f>
        <v>9.746225350951114E-2</v>
      </c>
      <c r="P491" s="48">
        <f>E491*Overview!$F$6</f>
        <v>1.8494797113084687E-3</v>
      </c>
      <c r="Q491" s="122">
        <f>O491*(G491/F491-(1+Overview!$F$35/'='!F491)/(Overview!$F$37*Overview!$F$33))/('='!G491+Overview!$F$36)</f>
        <v>5.3773755934907125E-3</v>
      </c>
      <c r="R491" s="128">
        <f>(O491/F491-Q491)*G491*Overview!$F$29*'='!F491^3</f>
        <v>99.864189907423679</v>
      </c>
      <c r="S491" s="57">
        <f t="shared" si="42"/>
        <v>7.0422199782063205E-18</v>
      </c>
      <c r="T491" s="58">
        <f t="shared" si="43"/>
        <v>2.7541412419382506E-3</v>
      </c>
      <c r="U491" s="58">
        <f>IF(I491&lt;Overview!$F$18,(1-Overview!$F$9)*'='!R491-'='!I491*'='!P491,0)</f>
        <v>0</v>
      </c>
      <c r="V491" s="54">
        <f>IF(I491&gt;=Overview!$F$18,(1-Overview!$F$9)*'='!R491-Overview!$F$18*'='!P491,0)</f>
        <v>8.1808861232397732</v>
      </c>
      <c r="W491" s="2"/>
      <c r="X491" s="60">
        <f>F491^3*(1+G491*Overview!$F$38)</f>
        <v>4.4581008719621176</v>
      </c>
      <c r="Y491" s="61">
        <f>F491^3*Overview!$F$42*(1+Overview!$F$38*G491)+J491*Overview!$F$39/Overview!$F$40</f>
        <v>0.43531952896222836</v>
      </c>
      <c r="AD491" s="2"/>
    </row>
    <row r="492" spans="1:30">
      <c r="A492" s="34">
        <v>489</v>
      </c>
      <c r="B492">
        <v>0.77</v>
      </c>
      <c r="C492" s="85">
        <v>18.739999999999998</v>
      </c>
      <c r="D492" s="125">
        <f>B492/(B492+Overview!$F$22)</f>
        <v>0.52380952380952384</v>
      </c>
      <c r="E492" s="118">
        <f>EXP(Overview!$F$21/Overview!$F$5-Overview!$F$21/('='!C492+273.15))</f>
        <v>0.94169028070695959</v>
      </c>
      <c r="F492" s="77">
        <f t="shared" si="44"/>
        <v>1.5392701576824444</v>
      </c>
      <c r="G492" s="115">
        <f t="shared" si="45"/>
        <v>0.52380952380952372</v>
      </c>
      <c r="H492" s="112">
        <f>F492/Overview!$F$19</f>
        <v>2.2726563674626372</v>
      </c>
      <c r="I492" s="149">
        <f t="shared" si="46"/>
        <v>178.24101031296112</v>
      </c>
      <c r="J492" s="80">
        <f>IF((A492-Overview!$F$43)/365=ROUND((A492-Overview!$F$43)/365,0),J491*0.05,J491+V491)</f>
        <v>792.68916089732988</v>
      </c>
      <c r="K492" s="70">
        <f>IF(I492&lt;Overview!$F$16,1,'='!F492/Overview!$F$26)</f>
        <v>66.635071761144786</v>
      </c>
      <c r="L492" s="71">
        <f>IF(I492&lt;Overview!$F$17,'='!F492/Overview!$F$26,Overview!$F$33)</f>
        <v>9.1428571428571423</v>
      </c>
      <c r="M492" s="72">
        <f t="shared" si="47"/>
        <v>9.1428571428571423</v>
      </c>
      <c r="N492" s="81">
        <f>MIN(1,Overview!$F$44*E492*(F492-Overview!$F$25)^2+0.2)</f>
        <v>1</v>
      </c>
      <c r="O492" s="48">
        <f>M492*E492*Overview!$F$8</f>
        <v>9.746225350951114E-2</v>
      </c>
      <c r="P492" s="48">
        <f>E492*Overview!$F$6</f>
        <v>1.8494797113084687E-3</v>
      </c>
      <c r="Q492" s="122">
        <f>O492*(G492/F492-(1+Overview!$F$35/'='!F492)/(Overview!$F$37*Overview!$F$33))/('='!G492+Overview!$F$36)</f>
        <v>5.3596830336558954E-3</v>
      </c>
      <c r="R492" s="128">
        <f>(O492/F492-Q492)*G492*Overview!$F$29*'='!F492^3</f>
        <v>100.2364743957003</v>
      </c>
      <c r="S492" s="57">
        <f t="shared" si="42"/>
        <v>7.0296196764464389E-18</v>
      </c>
      <c r="T492" s="58">
        <f t="shared" si="43"/>
        <v>2.7500000494478107E-3</v>
      </c>
      <c r="U492" s="58">
        <f>IF(I492&lt;Overview!$F$18,(1-Overview!$F$9)*'='!R492-'='!I492*'='!P492,0)</f>
        <v>0</v>
      </c>
      <c r="V492" s="54">
        <f>IF(I492&gt;=Overview!$F$18,(1-Overview!$F$9)*'='!R492-Overview!$F$18*'='!P492,0)</f>
        <v>8.2126047616409412</v>
      </c>
      <c r="W492" s="2"/>
      <c r="X492" s="60">
        <f>F492^3*(1+G492*Overview!$F$38)</f>
        <v>4.4821167508568767</v>
      </c>
      <c r="Y492" s="61">
        <f>F492^3*Overview!$F$42*(1+Overview!$F$38*G492)+J492*Overview!$F$39/Overview!$F$40</f>
        <v>0.43783645475065736</v>
      </c>
      <c r="AD492" s="2"/>
    </row>
    <row r="493" spans="1:30">
      <c r="A493" s="34">
        <v>490</v>
      </c>
      <c r="B493">
        <v>0.77</v>
      </c>
      <c r="C493" s="85">
        <v>18.739999999999998</v>
      </c>
      <c r="D493" s="125">
        <f>B493/(B493+Overview!$F$22)</f>
        <v>0.52380952380952384</v>
      </c>
      <c r="E493" s="118">
        <f>EXP(Overview!$F$21/Overview!$F$5-Overview!$F$21/('='!C493+273.15))</f>
        <v>0.94169028070695959</v>
      </c>
      <c r="F493" s="77">
        <f t="shared" si="44"/>
        <v>1.5420201577318922</v>
      </c>
      <c r="G493" s="115">
        <f t="shared" si="45"/>
        <v>0.52380952380952372</v>
      </c>
      <c r="H493" s="112">
        <f>F493/Overview!$F$19</f>
        <v>2.2767166067206439</v>
      </c>
      <c r="I493" s="149">
        <f t="shared" si="46"/>
        <v>178.24101031296112</v>
      </c>
      <c r="J493" s="80">
        <f>IF((A493-Overview!$F$43)/365=ROUND((A493-Overview!$F$43)/365,0),J492*0.05,J492+V492)</f>
        <v>800.90176565897082</v>
      </c>
      <c r="K493" s="70">
        <f>IF(I493&lt;Overview!$F$16,1,'='!F493/Overview!$F$26)</f>
        <v>66.754119382333002</v>
      </c>
      <c r="L493" s="71">
        <f>IF(I493&lt;Overview!$F$17,'='!F493/Overview!$F$26,Overview!$F$33)</f>
        <v>9.1428571428571423</v>
      </c>
      <c r="M493" s="72">
        <f t="shared" si="47"/>
        <v>9.1428571428571423</v>
      </c>
      <c r="N493" s="81">
        <f>MIN(1,Overview!$F$44*E493*(F493-Overview!$F$25)^2+0.2)</f>
        <v>1</v>
      </c>
      <c r="O493" s="48">
        <f>M493*E493*Overview!$F$8</f>
        <v>9.746225350951114E-2</v>
      </c>
      <c r="P493" s="48">
        <f>E493*Overview!$F$6</f>
        <v>1.8494797113084687E-3</v>
      </c>
      <c r="Q493" s="122">
        <f>O493*(G493/F493-(1+Overview!$F$35/'='!F493)/(Overview!$F$37*Overview!$F$33))/('='!G493+Overview!$F$36)</f>
        <v>5.3420801342675458E-3</v>
      </c>
      <c r="R493" s="128">
        <f>(O493/F493-Q493)*G493*Overview!$F$29*'='!F493^3</f>
        <v>100.60893913736038</v>
      </c>
      <c r="S493" s="57">
        <f t="shared" si="42"/>
        <v>7.0170832291367864E-18</v>
      </c>
      <c r="T493" s="58">
        <f t="shared" si="43"/>
        <v>2.7458650837532163E-3</v>
      </c>
      <c r="U493" s="58">
        <f>IF(I493&lt;Overview!$F$18,(1-Overview!$F$9)*'='!R493-'='!I493*'='!P493,0)</f>
        <v>0</v>
      </c>
      <c r="V493" s="54">
        <f>IF(I493&gt;=Overview!$F$18,(1-Overview!$F$9)*'='!R493-Overview!$F$18*'='!P493,0)</f>
        <v>8.2443387576303788</v>
      </c>
      <c r="W493" s="2"/>
      <c r="X493" s="60">
        <f>F493^3*(1+G493*Overview!$F$38)</f>
        <v>4.5061824195839444</v>
      </c>
      <c r="Y493" s="61">
        <f>F493^3*Overview!$F$42*(1+Overview!$F$38*G493)+J493*Overview!$F$39/Overview!$F$40</f>
        <v>0.44035923994300841</v>
      </c>
      <c r="AD493" s="2"/>
    </row>
    <row r="494" spans="1:30">
      <c r="A494" s="34">
        <v>491</v>
      </c>
      <c r="B494">
        <v>0.77</v>
      </c>
      <c r="C494" s="85">
        <v>18.739999999999998</v>
      </c>
      <c r="D494" s="125">
        <f>B494/(B494+Overview!$F$22)</f>
        <v>0.52380952380952384</v>
      </c>
      <c r="E494" s="118">
        <f>EXP(Overview!$F$21/Overview!$F$5-Overview!$F$21/('='!C494+273.15))</f>
        <v>0.94169028070695959</v>
      </c>
      <c r="F494" s="77">
        <f t="shared" si="44"/>
        <v>1.5447660228156455</v>
      </c>
      <c r="G494" s="115">
        <f t="shared" si="45"/>
        <v>0.52380952380952372</v>
      </c>
      <c r="H494" s="112">
        <f>F494/Overview!$F$19</f>
        <v>2.2807707409060169</v>
      </c>
      <c r="I494" s="149">
        <f t="shared" si="46"/>
        <v>178.24101031296112</v>
      </c>
      <c r="J494" s="80">
        <f>IF((A494-Overview!$F$43)/365=ROUND((A494-Overview!$F$43)/365,0),J493*0.05,J493+V493)</f>
        <v>809.14610441660125</v>
      </c>
      <c r="K494" s="70">
        <f>IF(I494&lt;Overview!$F$16,1,'='!F494/Overview!$F$26)</f>
        <v>66.872988000677296</v>
      </c>
      <c r="L494" s="71">
        <f>IF(I494&lt;Overview!$F$17,'='!F494/Overview!$F$26,Overview!$F$33)</f>
        <v>9.1428571428571423</v>
      </c>
      <c r="M494" s="72">
        <f t="shared" si="47"/>
        <v>9.1428571428571423</v>
      </c>
      <c r="N494" s="81">
        <f>MIN(1,Overview!$F$44*E494*(F494-Overview!$F$25)^2+0.2)</f>
        <v>1</v>
      </c>
      <c r="O494" s="48">
        <f>M494*E494*Overview!$F$8</f>
        <v>9.746225350951114E-2</v>
      </c>
      <c r="P494" s="48">
        <f>E494*Overview!$F$6</f>
        <v>1.8494797113084687E-3</v>
      </c>
      <c r="Q494" s="122">
        <f>O494*(G494/F494-(1+Overview!$F$35/'='!F494)/(Overview!$F$37*Overview!$F$33))/('='!G494+Overview!$F$36)</f>
        <v>5.3245662352691021E-3</v>
      </c>
      <c r="R494" s="128">
        <f>(O494/F494-Q494)*G494*Overview!$F$29*'='!F494^3</f>
        <v>100.98158190391129</v>
      </c>
      <c r="S494" s="57">
        <f t="shared" si="42"/>
        <v>7.0046101661977426E-18</v>
      </c>
      <c r="T494" s="58">
        <f t="shared" si="43"/>
        <v>2.7417363354917085E-3</v>
      </c>
      <c r="U494" s="58">
        <f>IF(I494&lt;Overview!$F$18,(1-Overview!$F$9)*'='!R494-'='!I494*'='!P494,0)</f>
        <v>0</v>
      </c>
      <c r="V494" s="54">
        <f>IF(I494&gt;=Overview!$F$18,(1-Overview!$F$9)*'='!R494-Overview!$F$18*'='!P494,0)</f>
        <v>8.2760879213405172</v>
      </c>
      <c r="W494" s="2"/>
      <c r="X494" s="60">
        <f>F494^3*(1+G494*Overview!$F$38)</f>
        <v>4.5302976981536194</v>
      </c>
      <c r="Y494" s="61">
        <f>F494^3*Overview!$F$42*(1+Overview!$F$38*G494)+J494*Overview!$F$39/Overview!$F$40</f>
        <v>0.44288786900756533</v>
      </c>
      <c r="AD494" s="2"/>
    </row>
    <row r="495" spans="1:30">
      <c r="A495" s="34">
        <v>492</v>
      </c>
      <c r="B495">
        <v>0.77</v>
      </c>
      <c r="C495" s="85">
        <v>18.739999999999998</v>
      </c>
      <c r="D495" s="125">
        <f>B495/(B495+Overview!$F$22)</f>
        <v>0.52380952380952384</v>
      </c>
      <c r="E495" s="118">
        <f>EXP(Overview!$F$21/Overview!$F$5-Overview!$F$21/('='!C495+273.15))</f>
        <v>0.94169028070695959</v>
      </c>
      <c r="F495" s="77">
        <f t="shared" si="44"/>
        <v>1.5475077591511373</v>
      </c>
      <c r="G495" s="115">
        <f t="shared" si="45"/>
        <v>0.52380952380952372</v>
      </c>
      <c r="H495" s="112">
        <f>F495/Overview!$F$19</f>
        <v>2.2848187791984897</v>
      </c>
      <c r="I495" s="149">
        <f t="shared" si="46"/>
        <v>178.24101031296112</v>
      </c>
      <c r="J495" s="80">
        <f>IF((A495-Overview!$F$43)/365=ROUND((A495-Overview!$F$43)/365,0),J494*0.05,J494+V494)</f>
        <v>817.42219233794174</v>
      </c>
      <c r="K495" s="70">
        <f>IF(I495&lt;Overview!$F$16,1,'='!F495/Overview!$F$26)</f>
        <v>66.991677885330617</v>
      </c>
      <c r="L495" s="71">
        <f>IF(I495&lt;Overview!$F$17,'='!F495/Overview!$F$26,Overview!$F$33)</f>
        <v>9.1428571428571423</v>
      </c>
      <c r="M495" s="72">
        <f t="shared" si="47"/>
        <v>9.1428571428571423</v>
      </c>
      <c r="N495" s="81">
        <f>MIN(1,Overview!$F$44*E495*(F495-Overview!$F$25)^2+0.2)</f>
        <v>1</v>
      </c>
      <c r="O495" s="48">
        <f>M495*E495*Overview!$F$8</f>
        <v>9.746225350951114E-2</v>
      </c>
      <c r="P495" s="48">
        <f>E495*Overview!$F$6</f>
        <v>1.8494797113084687E-3</v>
      </c>
      <c r="Q495" s="122">
        <f>O495*(G495/F495-(1+Overview!$F$35/'='!F495)/(Overview!$F$37*Overview!$F$33))/('='!G495+Overview!$F$36)</f>
        <v>5.3071406830611633E-3</v>
      </c>
      <c r="R495" s="128">
        <f>(O495/F495-Q495)*G495*Overview!$F$29*'='!F495^3</f>
        <v>101.35440047489364</v>
      </c>
      <c r="S495" s="57">
        <f t="shared" si="42"/>
        <v>6.9922000221483489E-18</v>
      </c>
      <c r="T495" s="58">
        <f t="shared" si="43"/>
        <v>2.7376137953146057E-3</v>
      </c>
      <c r="U495" s="58">
        <f>IF(I495&lt;Overview!$F$18,(1-Overview!$F$9)*'='!R495-'='!I495*'='!P495,0)</f>
        <v>0</v>
      </c>
      <c r="V495" s="54">
        <f>IF(I495&gt;=Overview!$F$18,(1-Overview!$F$9)*'='!R495-Overview!$F$18*'='!P495,0)</f>
        <v>8.3078520635882125</v>
      </c>
      <c r="W495" s="2"/>
      <c r="X495" s="60">
        <f>F495^3*(1+G495*Overview!$F$38)</f>
        <v>4.5544624064735819</v>
      </c>
      <c r="Y495" s="61">
        <f>F495^3*Overview!$F$42*(1+Overview!$F$38*G495)+J495*Overview!$F$39/Overview!$F$40</f>
        <v>0.44542232639512563</v>
      </c>
      <c r="AD495" s="2"/>
    </row>
    <row r="496" spans="1:30">
      <c r="A496" s="34">
        <v>493</v>
      </c>
      <c r="B496">
        <v>0.77</v>
      </c>
      <c r="C496" s="85">
        <v>18.739999999999998</v>
      </c>
      <c r="D496" s="125">
        <f>B496/(B496+Overview!$F$22)</f>
        <v>0.52380952380952384</v>
      </c>
      <c r="E496" s="118">
        <f>EXP(Overview!$F$21/Overview!$F$5-Overview!$F$21/('='!C496+273.15))</f>
        <v>0.94169028070695959</v>
      </c>
      <c r="F496" s="77">
        <f t="shared" si="44"/>
        <v>1.5502453729464518</v>
      </c>
      <c r="G496" s="115">
        <f t="shared" si="45"/>
        <v>0.52380952380952372</v>
      </c>
      <c r="H496" s="112">
        <f>F496/Overview!$F$19</f>
        <v>2.2888607307639921</v>
      </c>
      <c r="I496" s="149">
        <f t="shared" si="46"/>
        <v>178.24101031296112</v>
      </c>
      <c r="J496" s="80">
        <f>IF((A496-Overview!$F$43)/365=ROUND((A496-Overview!$F$43)/365,0),J495*0.05,J495+V495)</f>
        <v>825.73004440152999</v>
      </c>
      <c r="K496" s="70">
        <f>IF(I496&lt;Overview!$F$16,1,'='!F496/Overview!$F$26)</f>
        <v>67.110189305041203</v>
      </c>
      <c r="L496" s="71">
        <f>IF(I496&lt;Overview!$F$17,'='!F496/Overview!$F$26,Overview!$F$33)</f>
        <v>9.1428571428571423</v>
      </c>
      <c r="M496" s="72">
        <f t="shared" si="47"/>
        <v>9.1428571428571423</v>
      </c>
      <c r="N496" s="81">
        <f>MIN(1,Overview!$F$44*E496*(F496-Overview!$F$25)^2+0.2)</f>
        <v>1</v>
      </c>
      <c r="O496" s="48">
        <f>M496*E496*Overview!$F$8</f>
        <v>9.746225350951114E-2</v>
      </c>
      <c r="P496" s="48">
        <f>E496*Overview!$F$6</f>
        <v>1.8494797113084687E-3</v>
      </c>
      <c r="Q496" s="122">
        <f>O496*(G496/F496-(1+Overview!$F$35/'='!F496)/(Overview!$F$37*Overview!$F$33))/('='!G496+Overview!$F$36)</f>
        <v>5.2898028304227147E-3</v>
      </c>
      <c r="R496" s="128">
        <f>(O496/F496-Q496)*G496*Overview!$F$29*'='!F496^3</f>
        <v>101.72739263786089</v>
      </c>
      <c r="S496" s="57">
        <f t="shared" si="42"/>
        <v>6.9798523360502124E-18</v>
      </c>
      <c r="T496" s="58">
        <f t="shared" si="43"/>
        <v>2.7334974538872855E-3</v>
      </c>
      <c r="U496" s="58">
        <f>IF(I496&lt;Overview!$F$18,(1-Overview!$F$9)*'='!R496-'='!I496*'='!P496,0)</f>
        <v>0</v>
      </c>
      <c r="V496" s="54">
        <f>IF(I496&gt;=Overview!$F$18,(1-Overview!$F$9)*'='!R496-Overview!$F$18*'='!P496,0)</f>
        <v>8.3396309958730228</v>
      </c>
      <c r="W496" s="2"/>
      <c r="X496" s="60">
        <f>F496^3*(1+G496*Overview!$F$38)</f>
        <v>4.5786763643532744</v>
      </c>
      <c r="Y496" s="61">
        <f>F496^3*Overview!$F$42*(1+Overview!$F$38*G496)+J496*Overview!$F$39/Overview!$F$40</f>
        <v>0.44796259653942477</v>
      </c>
      <c r="AD496" s="2"/>
    </row>
    <row r="497" spans="1:30">
      <c r="A497" s="34">
        <v>494</v>
      </c>
      <c r="B497">
        <v>0.77</v>
      </c>
      <c r="C497" s="85">
        <v>18.739999999999998</v>
      </c>
      <c r="D497" s="125">
        <f>B497/(B497+Overview!$F$22)</f>
        <v>0.52380952380952384</v>
      </c>
      <c r="E497" s="118">
        <f>EXP(Overview!$F$21/Overview!$F$5-Overview!$F$21/('='!C497+273.15))</f>
        <v>0.94169028070695959</v>
      </c>
      <c r="F497" s="77">
        <f t="shared" si="44"/>
        <v>1.5529788704003391</v>
      </c>
      <c r="G497" s="115">
        <f t="shared" si="45"/>
        <v>0.52380952380952372</v>
      </c>
      <c r="H497" s="112">
        <f>F497/Overview!$F$19</f>
        <v>2.2928966047546715</v>
      </c>
      <c r="I497" s="149">
        <f t="shared" si="46"/>
        <v>178.24101031296112</v>
      </c>
      <c r="J497" s="80">
        <f>IF((A497-Overview!$F$43)/365=ROUND((A497-Overview!$F$43)/365,0),J496*0.05,J496+V496)</f>
        <v>834.06967539740299</v>
      </c>
      <c r="K497" s="70">
        <f>IF(I497&lt;Overview!$F$16,1,'='!F497/Overview!$F$26)</f>
        <v>67.228522528153206</v>
      </c>
      <c r="L497" s="71">
        <f>IF(I497&lt;Overview!$F$17,'='!F497/Overview!$F$26,Overview!$F$33)</f>
        <v>9.1428571428571423</v>
      </c>
      <c r="M497" s="72">
        <f t="shared" si="47"/>
        <v>9.1428571428571423</v>
      </c>
      <c r="N497" s="81">
        <f>MIN(1,Overview!$F$44*E497*(F497-Overview!$F$25)^2+0.2)</f>
        <v>1</v>
      </c>
      <c r="O497" s="48">
        <f>M497*E497*Overview!$F$8</f>
        <v>9.746225350951114E-2</v>
      </c>
      <c r="P497" s="48">
        <f>E497*Overview!$F$6</f>
        <v>1.8494797113084687E-3</v>
      </c>
      <c r="Q497" s="122">
        <f>O497*(G497/F497-(1+Overview!$F$35/'='!F497)/(Overview!$F$37*Overview!$F$33))/('='!G497+Overview!$F$36)</f>
        <v>5.2725520364334836E-3</v>
      </c>
      <c r="R497" s="128">
        <f>(O497/F497-Q497)*G497*Overview!$F$29*'='!F497^3</f>
        <v>102.10055618835837</v>
      </c>
      <c r="S497" s="57">
        <f t="shared" si="42"/>
        <v>6.967566651452208E-18</v>
      </c>
      <c r="T497" s="58">
        <f t="shared" si="43"/>
        <v>2.7293873018891597E-3</v>
      </c>
      <c r="U497" s="58">
        <f>IF(I497&lt;Overview!$F$18,(1-Overview!$F$9)*'='!R497-'='!I497*'='!P497,0)</f>
        <v>0</v>
      </c>
      <c r="V497" s="54">
        <f>IF(I497&gt;=Overview!$F$18,(1-Overview!$F$9)*'='!R497-Overview!$F$18*'='!P497,0)</f>
        <v>8.3714245303754087</v>
      </c>
      <c r="W497" s="2"/>
      <c r="X497" s="60">
        <f>F497^3*(1+G497*Overview!$F$38)</f>
        <v>4.6029393915082482</v>
      </c>
      <c r="Y497" s="61">
        <f>F497^3*Overview!$F$42*(1+Overview!$F$38*G497)+J497*Overview!$F$39/Overview!$F$40</f>
        <v>0.45050866385755672</v>
      </c>
      <c r="AD497" s="2"/>
    </row>
    <row r="498" spans="1:30">
      <c r="A498" s="34">
        <v>495</v>
      </c>
      <c r="B498">
        <v>0.77</v>
      </c>
      <c r="C498" s="85">
        <v>18.739999999999998</v>
      </c>
      <c r="D498" s="125">
        <f>B498/(B498+Overview!$F$22)</f>
        <v>0.52380952380952384</v>
      </c>
      <c r="E498" s="118">
        <f>EXP(Overview!$F$21/Overview!$F$5-Overview!$F$21/('='!C498+273.15))</f>
        <v>0.94169028070695959</v>
      </c>
      <c r="F498" s="77">
        <f t="shared" si="44"/>
        <v>1.5557082577022283</v>
      </c>
      <c r="G498" s="115">
        <f t="shared" si="45"/>
        <v>0.52380952380952372</v>
      </c>
      <c r="H498" s="112">
        <f>F498/Overview!$F$19</f>
        <v>2.2969264103089153</v>
      </c>
      <c r="I498" s="149">
        <f t="shared" si="46"/>
        <v>178.24101031296112</v>
      </c>
      <c r="J498" s="80">
        <f>IF((A498-Overview!$F$43)/365=ROUND((A498-Overview!$F$43)/365,0),J497*0.05,J497+V497)</f>
        <v>842.4410999277784</v>
      </c>
      <c r="K498" s="70">
        <f>IF(I498&lt;Overview!$F$16,1,'='!F498/Overview!$F$26)</f>
        <v>67.34667782260729</v>
      </c>
      <c r="L498" s="71">
        <f>IF(I498&lt;Overview!$F$17,'='!F498/Overview!$F$26,Overview!$F$33)</f>
        <v>9.1428571428571423</v>
      </c>
      <c r="M498" s="72">
        <f t="shared" si="47"/>
        <v>9.1428571428571423</v>
      </c>
      <c r="N498" s="81">
        <f>MIN(1,Overview!$F$44*E498*(F498-Overview!$F$25)^2+0.2)</f>
        <v>1</v>
      </c>
      <c r="O498" s="48">
        <f>M498*E498*Overview!$F$8</f>
        <v>9.746225350951114E-2</v>
      </c>
      <c r="P498" s="48">
        <f>E498*Overview!$F$6</f>
        <v>1.8494797113084687E-3</v>
      </c>
      <c r="Q498" s="122">
        <f>O498*(G498/F498-(1+Overview!$F$35/'='!F498)/(Overview!$F$37*Overview!$F$33))/('='!G498+Overview!$F$36)</f>
        <v>5.2553876663974522E-3</v>
      </c>
      <c r="R498" s="128">
        <f>(O498/F498-Q498)*G498*Overview!$F$29*'='!F498^3</f>
        <v>102.4738889299028</v>
      </c>
      <c r="S498" s="57">
        <f t="shared" si="42"/>
        <v>6.9553425163360077E-18</v>
      </c>
      <c r="T498" s="58">
        <f t="shared" si="43"/>
        <v>2.7252833300136533E-3</v>
      </c>
      <c r="U498" s="58">
        <f>IF(I498&lt;Overview!$F$18,(1-Overview!$F$9)*'='!R498-'='!I498*'='!P498,0)</f>
        <v>0</v>
      </c>
      <c r="V498" s="54">
        <f>IF(I498&gt;=Overview!$F$18,(1-Overview!$F$9)*'='!R498-Overview!$F$18*'='!P498,0)</f>
        <v>8.403232479954994</v>
      </c>
      <c r="W498" s="2"/>
      <c r="X498" s="60">
        <f>F498^3*(1+G498*Overview!$F$38)</f>
        <v>4.6272513075644781</v>
      </c>
      <c r="Y498" s="61">
        <f>F498^3*Overview!$F$42*(1+Overview!$F$38*G498)+J498*Overview!$F$39/Overview!$F$40</f>
        <v>0.45306051275039189</v>
      </c>
      <c r="AD498" s="2"/>
    </row>
    <row r="499" spans="1:30">
      <c r="A499" s="34">
        <v>496</v>
      </c>
      <c r="B499">
        <v>0.77</v>
      </c>
      <c r="C499" s="85">
        <v>18.739999999999998</v>
      </c>
      <c r="D499" s="125">
        <f>B499/(B499+Overview!$F$22)</f>
        <v>0.52380952380952384</v>
      </c>
      <c r="E499" s="118">
        <f>EXP(Overview!$F$21/Overview!$F$5-Overview!$F$21/('='!C499+273.15))</f>
        <v>0.94169028070695959</v>
      </c>
      <c r="F499" s="77">
        <f t="shared" si="44"/>
        <v>1.5584335410322421</v>
      </c>
      <c r="G499" s="115">
        <f t="shared" si="45"/>
        <v>0.52380952380952372</v>
      </c>
      <c r="H499" s="112">
        <f>F499/Overview!$F$19</f>
        <v>2.3009501565513686</v>
      </c>
      <c r="I499" s="149">
        <f t="shared" si="46"/>
        <v>178.24101031296112</v>
      </c>
      <c r="J499" s="80">
        <f>IF((A499-Overview!$F$43)/365=ROUND((A499-Overview!$F$43)/365,0),J498*0.05,J498+V498)</f>
        <v>850.84433240773342</v>
      </c>
      <c r="K499" s="70">
        <f>IF(I499&lt;Overview!$F$16,1,'='!F499/Overview!$F$26)</f>
        <v>67.464655455941212</v>
      </c>
      <c r="L499" s="71">
        <f>IF(I499&lt;Overview!$F$17,'='!F499/Overview!$F$26,Overview!$F$33)</f>
        <v>9.1428571428571423</v>
      </c>
      <c r="M499" s="72">
        <f t="shared" si="47"/>
        <v>9.1428571428571423</v>
      </c>
      <c r="N499" s="81">
        <f>MIN(1,Overview!$F$44*E499*(F499-Overview!$F$25)^2+0.2)</f>
        <v>1</v>
      </c>
      <c r="O499" s="48">
        <f>M499*E499*Overview!$F$8</f>
        <v>9.746225350951114E-2</v>
      </c>
      <c r="P499" s="48">
        <f>E499*Overview!$F$6</f>
        <v>1.8494797113084687E-3</v>
      </c>
      <c r="Q499" s="122">
        <f>O499*(G499/F499-(1+Overview!$F$35/'='!F499)/(Overview!$F$37*Overview!$F$33))/('='!G499+Overview!$F$36)</f>
        <v>5.2383090917674678E-3</v>
      </c>
      <c r="R499" s="128">
        <f>(O499/F499-Q499)*G499*Overview!$F$29*'='!F499^3</f>
        <v>102.84738867396143</v>
      </c>
      <c r="S499" s="57">
        <f t="shared" si="42"/>
        <v>6.9431794830623846E-18</v>
      </c>
      <c r="T499" s="58">
        <f t="shared" si="43"/>
        <v>2.7211855289681875E-3</v>
      </c>
      <c r="U499" s="58">
        <f>IF(I499&lt;Overview!$F$18,(1-Overview!$F$9)*'='!R499-'='!I499*'='!P499,0)</f>
        <v>0</v>
      </c>
      <c r="V499" s="54">
        <f>IF(I499&gt;=Overview!$F$18,(1-Overview!$F$9)*'='!R499-Overview!$F$18*'='!P499,0)</f>
        <v>8.4350546581487897</v>
      </c>
      <c r="W499" s="2"/>
      <c r="X499" s="60">
        <f>F499^3*(1+G499*Overview!$F$38)</f>
        <v>4.6516119320626386</v>
      </c>
      <c r="Y499" s="61">
        <f>F499^3*Overview!$F$42*(1+Overview!$F$38*G499)+J499*Overview!$F$39/Overview!$F$40</f>
        <v>0.45561812760299164</v>
      </c>
      <c r="AD499" s="2"/>
    </row>
    <row r="500" spans="1:30">
      <c r="A500" s="34">
        <v>497</v>
      </c>
      <c r="B500">
        <v>0.77</v>
      </c>
      <c r="C500" s="85">
        <v>18.739999999999998</v>
      </c>
      <c r="D500" s="125">
        <f>B500/(B500+Overview!$F$22)</f>
        <v>0.52380952380952384</v>
      </c>
      <c r="E500" s="118">
        <f>EXP(Overview!$F$21/Overview!$F$5-Overview!$F$21/('='!C500+273.15))</f>
        <v>0.94169028070695959</v>
      </c>
      <c r="F500" s="77">
        <f t="shared" si="44"/>
        <v>1.5611547265612102</v>
      </c>
      <c r="G500" s="115">
        <f t="shared" si="45"/>
        <v>0.52380952380952372</v>
      </c>
      <c r="H500" s="112">
        <f>F500/Overview!$F$19</f>
        <v>2.3049678525929576</v>
      </c>
      <c r="I500" s="149">
        <f t="shared" si="46"/>
        <v>178.24101031296112</v>
      </c>
      <c r="J500" s="80">
        <f>IF((A500-Overview!$F$43)/365=ROUND((A500-Overview!$F$43)/365,0),J499*0.05,J499+V499)</f>
        <v>859.27938706588225</v>
      </c>
      <c r="K500" s="70">
        <f>IF(I500&lt;Overview!$F$16,1,'='!F500/Overview!$F$26)</f>
        <v>67.582455695290491</v>
      </c>
      <c r="L500" s="71">
        <f>IF(I500&lt;Overview!$F$17,'='!F500/Overview!$F$26,Overview!$F$33)</f>
        <v>9.1428571428571423</v>
      </c>
      <c r="M500" s="72">
        <f t="shared" si="47"/>
        <v>9.1428571428571423</v>
      </c>
      <c r="N500" s="81">
        <f>MIN(1,Overview!$F$44*E500*(F500-Overview!$F$25)^2+0.2)</f>
        <v>1</v>
      </c>
      <c r="O500" s="48">
        <f>M500*E500*Overview!$F$8</f>
        <v>9.746225350951114E-2</v>
      </c>
      <c r="P500" s="48">
        <f>E500*Overview!$F$6</f>
        <v>1.8494797113084687E-3</v>
      </c>
      <c r="Q500" s="122">
        <f>O500*(G500/F500-(1+Overview!$F$35/'='!F500)/(Overview!$F$37*Overview!$F$33))/('='!G500+Overview!$F$36)</f>
        <v>5.221315690070949E-3</v>
      </c>
      <c r="R500" s="128">
        <f>(O500/F500-Q500)*G500*Overview!$F$29*'='!F500^3</f>
        <v>103.22105323993155</v>
      </c>
      <c r="S500" s="57">
        <f t="shared" si="42"/>
        <v>6.9310771083183026E-18</v>
      </c>
      <c r="T500" s="58">
        <f t="shared" si="43"/>
        <v>2.7170938894741565E-3</v>
      </c>
      <c r="U500" s="58">
        <f>IF(I500&lt;Overview!$F$18,(1-Overview!$F$9)*'='!R500-'='!I500*'='!P500,0)</f>
        <v>0</v>
      </c>
      <c r="V500" s="54">
        <f>IF(I500&gt;=Overview!$F$18,(1-Overview!$F$9)*'='!R500-Overview!$F$18*'='!P500,0)</f>
        <v>8.4668908791694424</v>
      </c>
      <c r="W500" s="2"/>
      <c r="X500" s="60">
        <f>F500^3*(1+G500*Overview!$F$38)</f>
        <v>4.6760210844623558</v>
      </c>
      <c r="Y500" s="61">
        <f>F500^3*Overview!$F$42*(1+Overview!$F$38*G500)+J500*Overview!$F$39/Overview!$F$40</f>
        <v>0.45818149278502035</v>
      </c>
      <c r="AD500" s="2"/>
    </row>
    <row r="501" spans="1:30">
      <c r="A501" s="34">
        <v>498</v>
      </c>
      <c r="B501">
        <v>0.77</v>
      </c>
      <c r="C501" s="85">
        <v>18.739999999999998</v>
      </c>
      <c r="D501" s="125">
        <f>B501/(B501+Overview!$F$22)</f>
        <v>0.52380952380952384</v>
      </c>
      <c r="E501" s="118">
        <f>EXP(Overview!$F$21/Overview!$F$5-Overview!$F$21/('='!C501+273.15))</f>
        <v>0.94169028070695959</v>
      </c>
      <c r="F501" s="77">
        <f t="shared" si="44"/>
        <v>1.5638718204506843</v>
      </c>
      <c r="G501" s="115">
        <f t="shared" si="45"/>
        <v>0.52380952380952372</v>
      </c>
      <c r="H501" s="112">
        <f>F501/Overview!$F$19</f>
        <v>2.3089795075309083</v>
      </c>
      <c r="I501" s="149">
        <f t="shared" si="46"/>
        <v>178.24101031296112</v>
      </c>
      <c r="J501" s="80">
        <f>IF((A501-Overview!$F$43)/365=ROUND((A501-Overview!$F$43)/365,0),J500*0.05,J500+V500)</f>
        <v>867.7462779450517</v>
      </c>
      <c r="K501" s="70">
        <f>IF(I501&lt;Overview!$F$16,1,'='!F501/Overview!$F$26)</f>
        <v>67.700078807388934</v>
      </c>
      <c r="L501" s="71">
        <f>IF(I501&lt;Overview!$F$17,'='!F501/Overview!$F$26,Overview!$F$33)</f>
        <v>9.1428571428571423</v>
      </c>
      <c r="M501" s="72">
        <f t="shared" si="47"/>
        <v>9.1428571428571423</v>
      </c>
      <c r="N501" s="81">
        <f>MIN(1,Overview!$F$44*E501*(F501-Overview!$F$25)^2+0.2)</f>
        <v>1</v>
      </c>
      <c r="O501" s="48">
        <f>M501*E501*Overview!$F$8</f>
        <v>9.746225350951114E-2</v>
      </c>
      <c r="P501" s="48">
        <f>E501*Overview!$F$6</f>
        <v>1.8494797113084687E-3</v>
      </c>
      <c r="Q501" s="122">
        <f>O501*(G501/F501-(1+Overview!$F$35/'='!F501)/(Overview!$F$37*Overview!$F$33))/('='!G501+Overview!$F$36)</f>
        <v>5.2044068448366572E-3</v>
      </c>
      <c r="R501" s="128">
        <f>(O501/F501-Q501)*G501*Overview!$F$29*'='!F501^3</f>
        <v>103.59488045511995</v>
      </c>
      <c r="S501" s="57">
        <f t="shared" si="42"/>
        <v>6.9190349530647743E-18</v>
      </c>
      <c r="T501" s="58">
        <f t="shared" si="43"/>
        <v>2.7130084022669015E-3</v>
      </c>
      <c r="U501" s="58">
        <f>IF(I501&lt;Overview!$F$18,(1-Overview!$F$9)*'='!R501-'='!I501*'='!P501,0)</f>
        <v>0</v>
      </c>
      <c r="V501" s="54">
        <f>IF(I501&gt;=Overview!$F$18,(1-Overview!$F$9)*'='!R501-Overview!$F$18*'='!P501,0)</f>
        <v>8.4987409579034949</v>
      </c>
      <c r="W501" s="2"/>
      <c r="X501" s="60">
        <f>F501^3*(1+G501*Overview!$F$38)</f>
        <v>4.7004785841464249</v>
      </c>
      <c r="Y501" s="61">
        <f>F501^3*Overview!$F$42*(1+Overview!$F$38*G501)+J501*Overview!$F$39/Overview!$F$40</f>
        <v>0.46075059265115409</v>
      </c>
      <c r="AD501" s="2"/>
    </row>
    <row r="502" spans="1:30">
      <c r="A502" s="34">
        <v>499</v>
      </c>
      <c r="B502">
        <v>0.77</v>
      </c>
      <c r="C502" s="85">
        <v>18.739999999999998</v>
      </c>
      <c r="D502" s="125">
        <f>B502/(B502+Overview!$F$22)</f>
        <v>0.52380952380952384</v>
      </c>
      <c r="E502" s="118">
        <f>EXP(Overview!$F$21/Overview!$F$5-Overview!$F$21/('='!C502+273.15))</f>
        <v>0.94169028070695959</v>
      </c>
      <c r="F502" s="77">
        <f t="shared" si="44"/>
        <v>1.5665848288529511</v>
      </c>
      <c r="G502" s="115">
        <f t="shared" si="45"/>
        <v>0.52380952380952372</v>
      </c>
      <c r="H502" s="112">
        <f>F502/Overview!$F$19</f>
        <v>2.312985130448769</v>
      </c>
      <c r="I502" s="149">
        <f t="shared" si="46"/>
        <v>178.24101031296112</v>
      </c>
      <c r="J502" s="80">
        <f>IF((A502-Overview!$F$43)/365=ROUND((A502-Overview!$F$43)/365,0),J501*0.05,J501+V501)</f>
        <v>876.24501890295517</v>
      </c>
      <c r="K502" s="70">
        <f>IF(I502&lt;Overview!$F$16,1,'='!F502/Overview!$F$26)</f>
        <v>67.817525058569316</v>
      </c>
      <c r="L502" s="71">
        <f>IF(I502&lt;Overview!$F$17,'='!F502/Overview!$F$26,Overview!$F$33)</f>
        <v>9.1428571428571423</v>
      </c>
      <c r="M502" s="72">
        <f t="shared" si="47"/>
        <v>9.1428571428571423</v>
      </c>
      <c r="N502" s="81">
        <f>MIN(1,Overview!$F$44*E502*(F502-Overview!$F$25)^2+0.2)</f>
        <v>1</v>
      </c>
      <c r="O502" s="48">
        <f>M502*E502*Overview!$F$8</f>
        <v>9.746225350951114E-2</v>
      </c>
      <c r="P502" s="48">
        <f>E502*Overview!$F$6</f>
        <v>1.8494797113084687E-3</v>
      </c>
      <c r="Q502" s="122">
        <f>O502*(G502/F502-(1+Overview!$F$35/'='!F502)/(Overview!$F$37*Overview!$F$33))/('='!G502+Overview!$F$36)</f>
        <v>5.1875819455225467E-3</v>
      </c>
      <c r="R502" s="128">
        <f>(O502/F502-Q502)*G502*Overview!$F$29*'='!F502^3</f>
        <v>103.96886815472227</v>
      </c>
      <c r="S502" s="57">
        <f t="shared" si="42"/>
        <v>6.9070525824854634E-18</v>
      </c>
      <c r="T502" s="58">
        <f t="shared" si="43"/>
        <v>2.7089290580956994E-3</v>
      </c>
      <c r="U502" s="58">
        <f>IF(I502&lt;Overview!$F$18,(1-Overview!$F$9)*'='!R502-'='!I502*'='!P502,0)</f>
        <v>0</v>
      </c>
      <c r="V502" s="54">
        <f>IF(I502&gt;=Overview!$F$18,(1-Overview!$F$9)*'='!R502-Overview!$F$18*'='!P502,0)</f>
        <v>8.5306047099096123</v>
      </c>
      <c r="W502" s="2"/>
      <c r="X502" s="60">
        <f>F502^3*(1+G502*Overview!$F$38)</f>
        <v>4.7249842504249884</v>
      </c>
      <c r="Y502" s="61">
        <f>F502^3*Overview!$F$42*(1+Overview!$F$38*G502)+J502*Overview!$F$39/Overview!$F$40</f>
        <v>0.46332541154148638</v>
      </c>
      <c r="AD502" s="2"/>
    </row>
    <row r="503" spans="1:30">
      <c r="A503" s="34">
        <v>500</v>
      </c>
      <c r="B503">
        <v>0.77</v>
      </c>
      <c r="C503" s="85">
        <v>18.739999999999998</v>
      </c>
      <c r="D503" s="125">
        <f>B503/(B503+Overview!$F$22)</f>
        <v>0.52380952380952384</v>
      </c>
      <c r="E503" s="118">
        <f>EXP(Overview!$F$21/Overview!$F$5-Overview!$F$21/('='!C503+273.15))</f>
        <v>0.94169028070695959</v>
      </c>
      <c r="F503" s="77">
        <f t="shared" si="44"/>
        <v>1.5692937579110469</v>
      </c>
      <c r="G503" s="115">
        <f t="shared" si="45"/>
        <v>0.52380952380952372</v>
      </c>
      <c r="H503" s="112">
        <f>F503/Overview!$F$19</f>
        <v>2.3169847304164284</v>
      </c>
      <c r="I503" s="149">
        <f t="shared" si="46"/>
        <v>178.24101031296112</v>
      </c>
      <c r="J503" s="80">
        <f>IF((A503-Overview!$F$43)/365=ROUND((A503-Overview!$F$43)/365,0),J502*0.05,J502+V502)</f>
        <v>884.77562361286482</v>
      </c>
      <c r="K503" s="70">
        <f>IF(I503&lt;Overview!$F$16,1,'='!F503/Overview!$F$26)</f>
        <v>67.934794714763939</v>
      </c>
      <c r="L503" s="71">
        <f>IF(I503&lt;Overview!$F$17,'='!F503/Overview!$F$26,Overview!$F$33)</f>
        <v>9.1428571428571423</v>
      </c>
      <c r="M503" s="72">
        <f t="shared" si="47"/>
        <v>9.1428571428571423</v>
      </c>
      <c r="N503" s="81">
        <f>MIN(1,Overview!$F$44*E503*(F503-Overview!$F$25)^2+0.2)</f>
        <v>1</v>
      </c>
      <c r="O503" s="48">
        <f>M503*E503*Overview!$F$8</f>
        <v>9.746225350951114E-2</v>
      </c>
      <c r="P503" s="48">
        <f>E503*Overview!$F$6</f>
        <v>1.8494797113084687E-3</v>
      </c>
      <c r="Q503" s="122">
        <f>O503*(G503/F503-(1+Overview!$F$35/'='!F503)/(Overview!$F$37*Overview!$F$33))/('='!G503+Overview!$F$36)</f>
        <v>5.1708403874446349E-3</v>
      </c>
      <c r="R503" s="128">
        <f>(O503/F503-Q503)*G503*Overview!$F$29*'='!F503^3</f>
        <v>104.3430141818025</v>
      </c>
      <c r="S503" s="57">
        <f t="shared" si="42"/>
        <v>6.8951295659360334E-18</v>
      </c>
      <c r="T503" s="58">
        <f t="shared" si="43"/>
        <v>2.7048558477237345E-3</v>
      </c>
      <c r="U503" s="58">
        <f>IF(I503&lt;Overview!$F$18,(1-Overview!$F$9)*'='!R503-'='!I503*'='!P503,0)</f>
        <v>0</v>
      </c>
      <c r="V503" s="54">
        <f>IF(I503&gt;=Overview!$F$18,(1-Overview!$F$9)*'='!R503-Overview!$F$18*'='!P503,0)</f>
        <v>8.5624819514168493</v>
      </c>
      <c r="W503" s="2"/>
      <c r="X503" s="60">
        <f>F503^3*(1+G503*Overview!$F$38)</f>
        <v>4.7495379025396893</v>
      </c>
      <c r="Y503" s="61">
        <f>F503^3*Overview!$F$42*(1+Overview!$F$38*G503)+J503*Overview!$F$39/Overview!$F$40</f>
        <v>0.46590593378193107</v>
      </c>
      <c r="AD503" s="2"/>
    </row>
    <row r="504" spans="1:30">
      <c r="A504" s="34">
        <v>501</v>
      </c>
      <c r="B504">
        <v>0.77</v>
      </c>
      <c r="C504" s="85">
        <v>18.739999999999998</v>
      </c>
      <c r="D504" s="125">
        <f>B504/(B504+Overview!$F$22)</f>
        <v>0.52380952380952384</v>
      </c>
      <c r="E504" s="118">
        <f>EXP(Overview!$F$21/Overview!$F$5-Overview!$F$21/('='!C504+273.15))</f>
        <v>0.94169028070695959</v>
      </c>
      <c r="F504" s="77">
        <f t="shared" si="44"/>
        <v>1.5719986137587707</v>
      </c>
      <c r="G504" s="115">
        <f t="shared" si="45"/>
        <v>0.52380952380952372</v>
      </c>
      <c r="H504" s="112">
        <f>F504/Overview!$F$19</f>
        <v>2.3209783164901383</v>
      </c>
      <c r="I504" s="149">
        <f t="shared" si="46"/>
        <v>178.24101031296112</v>
      </c>
      <c r="J504" s="80">
        <f>IF((A504-Overview!$F$43)/365=ROUND((A504-Overview!$F$43)/365,0),J503*0.05,J503+V503)</f>
        <v>893.3381055642817</v>
      </c>
      <c r="K504" s="70">
        <f>IF(I504&lt;Overview!$F$16,1,'='!F504/Overview!$F$26)</f>
        <v>68.051888041505222</v>
      </c>
      <c r="L504" s="71">
        <f>IF(I504&lt;Overview!$F$17,'='!F504/Overview!$F$26,Overview!$F$33)</f>
        <v>9.1428571428571423</v>
      </c>
      <c r="M504" s="72">
        <f t="shared" si="47"/>
        <v>9.1428571428571423</v>
      </c>
      <c r="N504" s="81">
        <f>MIN(1,Overview!$F$44*E504*(F504-Overview!$F$25)^2+0.2)</f>
        <v>1</v>
      </c>
      <c r="O504" s="48">
        <f>M504*E504*Overview!$F$8</f>
        <v>9.746225350951114E-2</v>
      </c>
      <c r="P504" s="48">
        <f>E504*Overview!$F$6</f>
        <v>1.8494797113084687E-3</v>
      </c>
      <c r="Q504" s="122">
        <f>O504*(G504/F504-(1+Overview!$F$35/'='!F504)/(Overview!$F$37*Overview!$F$33))/('='!G504+Overview!$F$36)</f>
        <v>5.1541815717068918E-3</v>
      </c>
      <c r="R504" s="128">
        <f>(O504/F504-Q504)*G504*Overview!$F$29*'='!F504^3</f>
        <v>104.71731638727265</v>
      </c>
      <c r="S504" s="57">
        <f t="shared" si="42"/>
        <v>6.8832654768942241E-18</v>
      </c>
      <c r="T504" s="58">
        <f t="shared" si="43"/>
        <v>2.7007887619280788E-3</v>
      </c>
      <c r="U504" s="58">
        <f>IF(I504&lt;Overview!$F$18,(1-Overview!$F$9)*'='!R504-'='!I504*'='!P504,0)</f>
        <v>0</v>
      </c>
      <c r="V504" s="54">
        <f>IF(I504&gt;=Overview!$F$18,(1-Overview!$F$9)*'='!R504-Overview!$F$18*'='!P504,0)</f>
        <v>8.5943724993229047</v>
      </c>
      <c r="W504" s="2"/>
      <c r="X504" s="60">
        <f>F504^3*(1+G504*Overview!$F$38)</f>
        <v>4.774139359667795</v>
      </c>
      <c r="Y504" s="61">
        <f>F504^3*Overview!$F$42*(1+Overview!$F$38*G504)+J504*Overview!$F$39/Overview!$F$40</f>
        <v>0.46849214368462216</v>
      </c>
      <c r="AD504" s="2"/>
    </row>
    <row r="505" spans="1:30">
      <c r="A505" s="34">
        <v>502</v>
      </c>
      <c r="B505">
        <v>0.77</v>
      </c>
      <c r="C505" s="85">
        <v>18.739999999999998</v>
      </c>
      <c r="D505" s="125">
        <f>B505/(B505+Overview!$F$22)</f>
        <v>0.52380952380952384</v>
      </c>
      <c r="E505" s="118">
        <f>EXP(Overview!$F$21/Overview!$F$5-Overview!$F$21/('='!C505+273.15))</f>
        <v>0.94169028070695959</v>
      </c>
      <c r="F505" s="77">
        <f t="shared" si="44"/>
        <v>1.5746994025206988</v>
      </c>
      <c r="G505" s="115">
        <f t="shared" si="45"/>
        <v>0.52380952380952372</v>
      </c>
      <c r="H505" s="112">
        <f>F505/Overview!$F$19</f>
        <v>2.3249658977125334</v>
      </c>
      <c r="I505" s="149">
        <f t="shared" si="46"/>
        <v>178.24101031296112</v>
      </c>
      <c r="J505" s="80">
        <f>IF((A505-Overview!$F$43)/365=ROUND((A505-Overview!$F$43)/365,0),J504*0.05,J504+V504)</f>
        <v>901.93247806360466</v>
      </c>
      <c r="K505" s="70">
        <f>IF(I505&lt;Overview!$F$16,1,'='!F505/Overview!$F$26)</f>
        <v>68.168805303926362</v>
      </c>
      <c r="L505" s="71">
        <f>IF(I505&lt;Overview!$F$17,'='!F505/Overview!$F$26,Overview!$F$33)</f>
        <v>9.1428571428571423</v>
      </c>
      <c r="M505" s="72">
        <f t="shared" si="47"/>
        <v>9.1428571428571423</v>
      </c>
      <c r="N505" s="81">
        <f>MIN(1,Overview!$F$44*E505*(F505-Overview!$F$25)^2+0.2)</f>
        <v>1</v>
      </c>
      <c r="O505" s="48">
        <f>M505*E505*Overview!$F$8</f>
        <v>9.746225350951114E-2</v>
      </c>
      <c r="P505" s="48">
        <f>E505*Overview!$F$6</f>
        <v>1.8494797113084687E-3</v>
      </c>
      <c r="Q505" s="122">
        <f>O505*(G505/F505-(1+Overview!$F$35/'='!F505)/(Overview!$F$37*Overview!$F$33))/('='!G505+Overview!$F$36)</f>
        <v>5.1376049051321589E-3</v>
      </c>
      <c r="R505" s="128">
        <f>(O505/F505-Q505)*G505*Overview!$F$29*'='!F505^3</f>
        <v>105.09177262987193</v>
      </c>
      <c r="S505" s="57">
        <f t="shared" si="42"/>
        <v>6.8714598929106355E-18</v>
      </c>
      <c r="T505" s="58">
        <f t="shared" si="43"/>
        <v>2.6967277914996743E-3</v>
      </c>
      <c r="U505" s="58">
        <f>IF(I505&lt;Overview!$F$18,(1-Overview!$F$9)*'='!R505-'='!I505*'='!P505,0)</f>
        <v>0</v>
      </c>
      <c r="V505" s="54">
        <f>IF(I505&gt;=Overview!$F$18,(1-Overview!$F$9)*'='!R505-Overview!$F$18*'='!P505,0)</f>
        <v>8.6262761711923641</v>
      </c>
      <c r="W505" s="2"/>
      <c r="X505" s="60">
        <f>F505^3*(1+G505*Overview!$F$38)</f>
        <v>4.7987884409262715</v>
      </c>
      <c r="Y505" s="61">
        <f>F505^3*Overview!$F$42*(1+Overview!$F$38*G505)+J505*Overview!$F$39/Overview!$F$40</f>
        <v>0.47108402554831019</v>
      </c>
      <c r="AD505" s="2"/>
    </row>
    <row r="506" spans="1:30">
      <c r="A506" s="34">
        <v>503</v>
      </c>
      <c r="B506">
        <v>0.77</v>
      </c>
      <c r="C506" s="85">
        <v>18.739999999999998</v>
      </c>
      <c r="D506" s="125">
        <f>B506/(B506+Overview!$F$22)</f>
        <v>0.52380952380952384</v>
      </c>
      <c r="E506" s="118">
        <f>EXP(Overview!$F$21/Overview!$F$5-Overview!$F$21/('='!C506+273.15))</f>
        <v>0.94169028070695959</v>
      </c>
      <c r="F506" s="77">
        <f t="shared" si="44"/>
        <v>1.5773961303121986</v>
      </c>
      <c r="G506" s="115">
        <f t="shared" si="45"/>
        <v>0.52380952380952372</v>
      </c>
      <c r="H506" s="112">
        <f>F506/Overview!$F$19</f>
        <v>2.3289474831126511</v>
      </c>
      <c r="I506" s="149">
        <f t="shared" si="46"/>
        <v>178.24101031296112</v>
      </c>
      <c r="J506" s="80">
        <f>IF((A506-Overview!$F$43)/365=ROUND((A506-Overview!$F$43)/365,0),J505*0.05,J505+V505)</f>
        <v>910.55875423479699</v>
      </c>
      <c r="K506" s="70">
        <f>IF(I506&lt;Overview!$F$16,1,'='!F506/Overview!$F$26)</f>
        <v>68.285546766761854</v>
      </c>
      <c r="L506" s="71">
        <f>IF(I506&lt;Overview!$F$17,'='!F506/Overview!$F$26,Overview!$F$33)</f>
        <v>9.1428571428571423</v>
      </c>
      <c r="M506" s="72">
        <f t="shared" si="47"/>
        <v>9.1428571428571423</v>
      </c>
      <c r="N506" s="81">
        <f>MIN(1,Overview!$F$44*E506*(F506-Overview!$F$25)^2+0.2)</f>
        <v>1</v>
      </c>
      <c r="O506" s="48">
        <f>M506*E506*Overview!$F$8</f>
        <v>9.746225350951114E-2</v>
      </c>
      <c r="P506" s="48">
        <f>E506*Overview!$F$6</f>
        <v>1.8494797113084687E-3</v>
      </c>
      <c r="Q506" s="122">
        <f>O506*(G506/F506-(1+Overview!$F$35/'='!F506)/(Overview!$F$37*Overview!$F$33))/('='!G506+Overview!$F$36)</f>
        <v>5.1211098001940191E-3</v>
      </c>
      <c r="R506" s="128">
        <f>(O506/F506-Q506)*G506*Overview!$F$29*'='!F506^3</f>
        <v>105.46638077614682</v>
      </c>
      <c r="S506" s="57">
        <f t="shared" si="42"/>
        <v>6.8597123955602271E-18</v>
      </c>
      <c r="T506" s="58">
        <f t="shared" si="43"/>
        <v>2.6926729272433079E-3</v>
      </c>
      <c r="U506" s="58">
        <f>IF(I506&lt;Overview!$F$18,(1-Overview!$F$9)*'='!R506-'='!I506*'='!P506,0)</f>
        <v>0</v>
      </c>
      <c r="V506" s="54">
        <f>IF(I506&gt;=Overview!$F$18,(1-Overview!$F$9)*'='!R506-Overview!$F$18*'='!P506,0)</f>
        <v>8.6581927852549843</v>
      </c>
      <c r="W506" s="2"/>
      <c r="X506" s="60">
        <f>F506^3*(1+G506*Overview!$F$38)</f>
        <v>4.8234849653758571</v>
      </c>
      <c r="Y506" s="61">
        <f>F506^3*Overview!$F$42*(1+Overview!$F$38*G506)+J506*Overview!$F$39/Overview!$F$40</f>
        <v>0.47368156365875741</v>
      </c>
      <c r="AD506" s="2"/>
    </row>
    <row r="507" spans="1:30">
      <c r="A507" s="34">
        <v>504</v>
      </c>
      <c r="B507">
        <v>0.77</v>
      </c>
      <c r="C507" s="85">
        <v>18.739999999999998</v>
      </c>
      <c r="D507" s="125">
        <f>B507/(B507+Overview!$F$22)</f>
        <v>0.52380952380952384</v>
      </c>
      <c r="E507" s="118">
        <f>EXP(Overview!$F$21/Overview!$F$5-Overview!$F$21/('='!C507+273.15))</f>
        <v>0.94169028070695959</v>
      </c>
      <c r="F507" s="77">
        <f t="shared" si="44"/>
        <v>1.580088803239442</v>
      </c>
      <c r="G507" s="115">
        <f t="shared" si="45"/>
        <v>0.52380952380952372</v>
      </c>
      <c r="H507" s="112">
        <f>F507/Overview!$F$19</f>
        <v>2.3329230817059532</v>
      </c>
      <c r="I507" s="149">
        <f t="shared" si="46"/>
        <v>178.24101031296112</v>
      </c>
      <c r="J507" s="80">
        <f>IF((A507-Overview!$F$43)/365=ROUND((A507-Overview!$F$43)/365,0),J506*0.05,J506+V506)</f>
        <v>919.21694702005198</v>
      </c>
      <c r="K507" s="70">
        <f>IF(I507&lt;Overview!$F$16,1,'='!F507/Overview!$F$26)</f>
        <v>68.402112694348148</v>
      </c>
      <c r="L507" s="71">
        <f>IF(I507&lt;Overview!$F$17,'='!F507/Overview!$F$26,Overview!$F$33)</f>
        <v>9.1428571428571423</v>
      </c>
      <c r="M507" s="72">
        <f t="shared" si="47"/>
        <v>9.1428571428571423</v>
      </c>
      <c r="N507" s="81">
        <f>MIN(1,Overview!$F$44*E507*(F507-Overview!$F$25)^2+0.2)</f>
        <v>1</v>
      </c>
      <c r="O507" s="48">
        <f>M507*E507*Overview!$F$8</f>
        <v>9.746225350951114E-2</v>
      </c>
      <c r="P507" s="48">
        <f>E507*Overview!$F$6</f>
        <v>1.8494797113084687E-3</v>
      </c>
      <c r="Q507" s="122">
        <f>O507*(G507/F507-(1+Overview!$F$35/'='!F507)/(Overview!$F$37*Overview!$F$33))/('='!G507+Overview!$F$36)</f>
        <v>5.1046956749496719E-3</v>
      </c>
      <c r="R507" s="128">
        <f>(O507/F507-Q507)*G507*Overview!$F$29*'='!F507^3</f>
        <v>105.84113870043028</v>
      </c>
      <c r="S507" s="57">
        <f t="shared" si="42"/>
        <v>6.8480225703944943E-18</v>
      </c>
      <c r="T507" s="58">
        <f t="shared" si="43"/>
        <v>2.6886241599775942E-3</v>
      </c>
      <c r="U507" s="58">
        <f>IF(I507&lt;Overview!$F$18,(1-Overview!$F$9)*'='!R507-'='!I507*'='!P507,0)</f>
        <v>0</v>
      </c>
      <c r="V507" s="54">
        <f>IF(I507&gt;=Overview!$F$18,(1-Overview!$F$9)*'='!R507-Overview!$F$18*'='!P507,0)</f>
        <v>8.6901221604039343</v>
      </c>
      <c r="W507" s="2"/>
      <c r="X507" s="60">
        <f>F507^3*(1+G507*Overview!$F$38)</f>
        <v>4.8482287520250713</v>
      </c>
      <c r="Y507" s="61">
        <f>F507^3*Overview!$F$42*(1+Overview!$F$38*G507)+J507*Overview!$F$39/Overview!$F$40</f>
        <v>0.47628474228912776</v>
      </c>
      <c r="AD507" s="2"/>
    </row>
    <row r="508" spans="1:30">
      <c r="A508" s="34">
        <v>505</v>
      </c>
      <c r="B508">
        <v>0.77</v>
      </c>
      <c r="C508" s="85">
        <v>18.739999999999998</v>
      </c>
      <c r="D508" s="125">
        <f>B508/(B508+Overview!$F$22)</f>
        <v>0.52380952380952384</v>
      </c>
      <c r="E508" s="118">
        <f>EXP(Overview!$F$21/Overview!$F$5-Overview!$F$21/('='!C508+273.15))</f>
        <v>0.94169028070695959</v>
      </c>
      <c r="F508" s="77">
        <f t="shared" si="44"/>
        <v>1.5827774273994195</v>
      </c>
      <c r="G508" s="115">
        <f t="shared" si="45"/>
        <v>0.52380952380952372</v>
      </c>
      <c r="H508" s="112">
        <f>F508/Overview!$F$19</f>
        <v>2.3368927024943442</v>
      </c>
      <c r="I508" s="149">
        <f t="shared" si="46"/>
        <v>178.24101031296112</v>
      </c>
      <c r="J508" s="80">
        <f>IF((A508-Overview!$F$43)/365=ROUND((A508-Overview!$F$43)/365,0),J507*0.05,J507+V507)</f>
        <v>927.90706918045589</v>
      </c>
      <c r="K508" s="70">
        <f>IF(I508&lt;Overview!$F$16,1,'='!F508/Overview!$F$26)</f>
        <v>68.518503350624229</v>
      </c>
      <c r="L508" s="71">
        <f>IF(I508&lt;Overview!$F$17,'='!F508/Overview!$F$26,Overview!$F$33)</f>
        <v>9.1428571428571423</v>
      </c>
      <c r="M508" s="72">
        <f t="shared" si="47"/>
        <v>9.1428571428571423</v>
      </c>
      <c r="N508" s="81">
        <f>MIN(1,Overview!$F$44*E508*(F508-Overview!$F$25)^2+0.2)</f>
        <v>1</v>
      </c>
      <c r="O508" s="48">
        <f>M508*E508*Overview!$F$8</f>
        <v>9.746225350951114E-2</v>
      </c>
      <c r="P508" s="48">
        <f>E508*Overview!$F$6</f>
        <v>1.8494797113084687E-3</v>
      </c>
      <c r="Q508" s="122">
        <f>O508*(G508/F508-(1+Overview!$F$35/'='!F508)/(Overview!$F$37*Overview!$F$33))/('='!G508+Overview!$F$36)</f>
        <v>5.0883619529737377E-3</v>
      </c>
      <c r="R508" s="128">
        <f>(O508/F508-Q508)*G508*Overview!$F$29*'='!F508^3</f>
        <v>106.21604428482163</v>
      </c>
      <c r="S508" s="57">
        <f t="shared" si="42"/>
        <v>6.8363900068943404E-18</v>
      </c>
      <c r="T508" s="58">
        <f t="shared" si="43"/>
        <v>2.6845814805349527E-3</v>
      </c>
      <c r="U508" s="58">
        <f>IF(I508&lt;Overview!$F$18,(1-Overview!$F$9)*'='!R508-'='!I508*'='!P508,0)</f>
        <v>0</v>
      </c>
      <c r="V508" s="54">
        <f>IF(I508&gt;=Overview!$F$18,(1-Overview!$F$9)*'='!R508-Overview!$F$18*'='!P508,0)</f>
        <v>8.722064116194078</v>
      </c>
      <c r="W508" s="2"/>
      <c r="X508" s="60">
        <f>F508^3*(1+G508*Overview!$F$38)</f>
        <v>4.8730196198342153</v>
      </c>
      <c r="Y508" s="61">
        <f>F508^3*Overview!$F$42*(1+Overview!$F$38*G508)+J508*Overview!$F$39/Overview!$F$40</f>
        <v>0.47889354570037557</v>
      </c>
      <c r="AD508" s="2"/>
    </row>
    <row r="509" spans="1:30">
      <c r="A509" s="34">
        <v>506</v>
      </c>
      <c r="B509">
        <v>0.77</v>
      </c>
      <c r="C509" s="85">
        <v>18.739999999999998</v>
      </c>
      <c r="D509" s="125">
        <f>B509/(B509+Overview!$F$22)</f>
        <v>0.52380952380952384</v>
      </c>
      <c r="E509" s="118">
        <f>EXP(Overview!$F$21/Overview!$F$5-Overview!$F$21/('='!C509+273.15))</f>
        <v>0.94169028070695959</v>
      </c>
      <c r="F509" s="77">
        <f t="shared" si="44"/>
        <v>1.5854620088799545</v>
      </c>
      <c r="G509" s="115">
        <f t="shared" si="45"/>
        <v>0.52380952380952372</v>
      </c>
      <c r="H509" s="112">
        <f>F509/Overview!$F$19</f>
        <v>2.340856354466196</v>
      </c>
      <c r="I509" s="149">
        <f t="shared" si="46"/>
        <v>178.24101031296112</v>
      </c>
      <c r="J509" s="80">
        <f>IF((A509-Overview!$F$43)/365=ROUND((A509-Overview!$F$43)/365,0),J508*0.05,J508+V508)</f>
        <v>936.62913329665002</v>
      </c>
      <c r="K509" s="70">
        <f>IF(I509&lt;Overview!$F$16,1,'='!F509/Overview!$F$26)</f>
        <v>68.634718999132232</v>
      </c>
      <c r="L509" s="71">
        <f>IF(I509&lt;Overview!$F$17,'='!F509/Overview!$F$26,Overview!$F$33)</f>
        <v>9.1428571428571423</v>
      </c>
      <c r="M509" s="72">
        <f t="shared" si="47"/>
        <v>9.1428571428571423</v>
      </c>
      <c r="N509" s="81">
        <f>MIN(1,Overview!$F$44*E509*(F509-Overview!$F$25)^2+0.2)</f>
        <v>1</v>
      </c>
      <c r="O509" s="48">
        <f>M509*E509*Overview!$F$8</f>
        <v>9.746225350951114E-2</v>
      </c>
      <c r="P509" s="48">
        <f>E509*Overview!$F$6</f>
        <v>1.8494797113084687E-3</v>
      </c>
      <c r="Q509" s="122">
        <f>O509*(G509/F509-(1+Overview!$F$35/'='!F509)/(Overview!$F$37*Overview!$F$33))/('='!G509+Overview!$F$36)</f>
        <v>5.072108063293018E-3</v>
      </c>
      <c r="R509" s="128">
        <f>(O509/F509-Q509)*G509*Overview!$F$29*'='!F509^3</f>
        <v>106.59109541916619</v>
      </c>
      <c r="S509" s="57">
        <f t="shared" si="42"/>
        <v>6.8248142984236039E-18</v>
      </c>
      <c r="T509" s="58">
        <f t="shared" si="43"/>
        <v>2.6805448797615878E-3</v>
      </c>
      <c r="U509" s="58">
        <f>IF(I509&lt;Overview!$F$18,(1-Overview!$F$9)*'='!R509-'='!I509*'='!P509,0)</f>
        <v>0</v>
      </c>
      <c r="V509" s="54">
        <f>IF(I509&gt;=Overview!$F$18,(1-Overview!$F$9)*'='!R509-Overview!$F$18*'='!P509,0)</f>
        <v>8.7540184728402348</v>
      </c>
      <c r="W509" s="2"/>
      <c r="X509" s="60">
        <f>F509^3*(1+G509*Overview!$F$38)</f>
        <v>4.8978573877193394</v>
      </c>
      <c r="Y509" s="61">
        <f>F509^3*Overview!$F$42*(1+Overview!$F$38*G509)+J509*Overview!$F$39/Overview!$F$40</f>
        <v>0.48150795814163133</v>
      </c>
      <c r="AD509" s="2"/>
    </row>
    <row r="510" spans="1:30">
      <c r="A510" s="34">
        <v>507</v>
      </c>
      <c r="B510">
        <v>0.77</v>
      </c>
      <c r="C510" s="85">
        <v>18.739999999999998</v>
      </c>
      <c r="D510" s="125">
        <f>B510/(B510+Overview!$F$22)</f>
        <v>0.52380952380952384</v>
      </c>
      <c r="E510" s="118">
        <f>EXP(Overview!$F$21/Overview!$F$5-Overview!$F$21/('='!C510+273.15))</f>
        <v>0.94169028070695959</v>
      </c>
      <c r="F510" s="77">
        <f t="shared" si="44"/>
        <v>1.588142553759716</v>
      </c>
      <c r="G510" s="115">
        <f t="shared" si="45"/>
        <v>0.52380952380952372</v>
      </c>
      <c r="H510" s="112">
        <f>F510/Overview!$F$19</f>
        <v>2.3448140465963618</v>
      </c>
      <c r="I510" s="149">
        <f t="shared" si="46"/>
        <v>178.24101031296112</v>
      </c>
      <c r="J510" s="80">
        <f>IF((A510-Overview!$F$43)/365=ROUND((A510-Overview!$F$43)/365,0),J509*0.05,J509+V509)</f>
        <v>945.38315176949027</v>
      </c>
      <c r="K510" s="70">
        <f>IF(I510&lt;Overview!$F$16,1,'='!F510/Overview!$F$26)</f>
        <v>68.750759903018007</v>
      </c>
      <c r="L510" s="71">
        <f>IF(I510&lt;Overview!$F$17,'='!F510/Overview!$F$26,Overview!$F$33)</f>
        <v>9.1428571428571423</v>
      </c>
      <c r="M510" s="72">
        <f t="shared" si="47"/>
        <v>9.1428571428571423</v>
      </c>
      <c r="N510" s="81">
        <f>MIN(1,Overview!$F$44*E510*(F510-Overview!$F$25)^2+0.2)</f>
        <v>1</v>
      </c>
      <c r="O510" s="48">
        <f>M510*E510*Overview!$F$8</f>
        <v>9.746225350951114E-2</v>
      </c>
      <c r="P510" s="48">
        <f>E510*Overview!$F$6</f>
        <v>1.8494797113084687E-3</v>
      </c>
      <c r="Q510" s="122">
        <f>O510*(G510/F510-(1+Overview!$F$35/'='!F510)/(Overview!$F$37*Overview!$F$33))/('='!G510+Overview!$F$36)</f>
        <v>5.0559334403221697E-3</v>
      </c>
      <c r="R510" s="128">
        <f>(O510/F510-Q510)*G510*Overview!$F$29*'='!F510^3</f>
        <v>106.96629000103489</v>
      </c>
      <c r="S510" s="57">
        <f t="shared" si="42"/>
        <v>6.8132950421832529E-18</v>
      </c>
      <c r="T510" s="58">
        <f t="shared" si="43"/>
        <v>2.6765143485174658E-3</v>
      </c>
      <c r="U510" s="58">
        <f>IF(I510&lt;Overview!$F$18,(1-Overview!$F$9)*'='!R510-'='!I510*'='!P510,0)</f>
        <v>0</v>
      </c>
      <c r="V510" s="54">
        <f>IF(I510&gt;=Overview!$F$18,(1-Overview!$F$9)*'='!R510-Overview!$F$18*'='!P510,0)</f>
        <v>8.785985051215448</v>
      </c>
      <c r="W510" s="2"/>
      <c r="X510" s="60">
        <f>F510^3*(1+G510*Overview!$F$38)</f>
        <v>4.9227418745561611</v>
      </c>
      <c r="Y510" s="61">
        <f>F510^3*Overview!$F$42*(1+Overview!$F$38*G510)+J510*Overview!$F$39/Overview!$F$40</f>
        <v>0.48412796385058332</v>
      </c>
      <c r="AD510" s="2"/>
    </row>
    <row r="511" spans="1:30">
      <c r="A511" s="34">
        <v>508</v>
      </c>
      <c r="B511">
        <v>0.77</v>
      </c>
      <c r="C511" s="85">
        <v>18.739999999999998</v>
      </c>
      <c r="D511" s="125">
        <f>B511/(B511+Overview!$F$22)</f>
        <v>0.52380952380952384</v>
      </c>
      <c r="E511" s="118">
        <f>EXP(Overview!$F$21/Overview!$F$5-Overview!$F$21/('='!C511+273.15))</f>
        <v>0.94169028070695959</v>
      </c>
      <c r="F511" s="77">
        <f t="shared" si="44"/>
        <v>1.5908190681082335</v>
      </c>
      <c r="G511" s="115">
        <f t="shared" si="45"/>
        <v>0.52380952380952372</v>
      </c>
      <c r="H511" s="112">
        <f>F511/Overview!$F$19</f>
        <v>2.3487657878462032</v>
      </c>
      <c r="I511" s="149">
        <f t="shared" si="46"/>
        <v>178.24101031296112</v>
      </c>
      <c r="J511" s="80">
        <f>IF((A511-Overview!$F$43)/365=ROUND((A511-Overview!$F$43)/365,0),J510*0.05,J510+V510)</f>
        <v>954.16913682070572</v>
      </c>
      <c r="K511" s="70">
        <f>IF(I511&lt;Overview!$F$16,1,'='!F511/Overview!$F$26)</f>
        <v>68.86662632503176</v>
      </c>
      <c r="L511" s="71">
        <f>IF(I511&lt;Overview!$F$17,'='!F511/Overview!$F$26,Overview!$F$33)</f>
        <v>9.1428571428571423</v>
      </c>
      <c r="M511" s="72">
        <f t="shared" si="47"/>
        <v>9.1428571428571423</v>
      </c>
      <c r="N511" s="81">
        <f>MIN(1,Overview!$F$44*E511*(F511-Overview!$F$25)^2+0.2)</f>
        <v>1</v>
      </c>
      <c r="O511" s="48">
        <f>M511*E511*Overview!$F$8</f>
        <v>9.746225350951114E-2</v>
      </c>
      <c r="P511" s="48">
        <f>E511*Overview!$F$6</f>
        <v>1.8494797113084687E-3</v>
      </c>
      <c r="Q511" s="122">
        <f>O511*(G511/F511-(1+Overview!$F$35/'='!F511)/(Overview!$F$37*Overview!$F$33))/('='!G511+Overview!$F$36)</f>
        <v>5.0398375238002984E-3</v>
      </c>
      <c r="R511" s="128">
        <f>(O511/F511-Q511)*G511*Overview!$F$29*'='!F511^3</f>
        <v>107.34162593570419</v>
      </c>
      <c r="S511" s="57">
        <f t="shared" si="42"/>
        <v>6.8018318391662237E-18</v>
      </c>
      <c r="T511" s="58">
        <f t="shared" si="43"/>
        <v>2.6724898776762994E-3</v>
      </c>
      <c r="U511" s="58">
        <f>IF(I511&lt;Overview!$F$18,(1-Overview!$F$9)*'='!R511-'='!I511*'='!P511,0)</f>
        <v>0</v>
      </c>
      <c r="V511" s="54">
        <f>IF(I511&gt;=Overview!$F$18,(1-Overview!$F$9)*'='!R511-Overview!$F$18*'='!P511,0)</f>
        <v>8.8179636728492721</v>
      </c>
      <c r="W511" s="2"/>
      <c r="X511" s="60">
        <f>F511^3*(1+G511*Overview!$F$38)</f>
        <v>4.9476728991839778</v>
      </c>
      <c r="Y511" s="61">
        <f>F511^3*Overview!$F$42*(1+Overview!$F$38*G511)+J511*Overview!$F$39/Overview!$F$40</f>
        <v>0.48675354705385776</v>
      </c>
      <c r="AD511" s="2"/>
    </row>
    <row r="512" spans="1:30">
      <c r="A512" s="34">
        <v>509</v>
      </c>
      <c r="B512">
        <v>0.77</v>
      </c>
      <c r="C512" s="85">
        <v>18.739999999999998</v>
      </c>
      <c r="D512" s="125">
        <f>B512/(B512+Overview!$F$22)</f>
        <v>0.52380952380952384</v>
      </c>
      <c r="E512" s="118">
        <f>EXP(Overview!$F$21/Overview!$F$5-Overview!$F$21/('='!C512+273.15))</f>
        <v>0.94169028070695959</v>
      </c>
      <c r="F512" s="77">
        <f t="shared" si="44"/>
        <v>1.5934915579859097</v>
      </c>
      <c r="G512" s="115">
        <f t="shared" si="45"/>
        <v>0.52380952380952372</v>
      </c>
      <c r="H512" s="112">
        <f>F512/Overview!$F$19</f>
        <v>2.3527115871636051</v>
      </c>
      <c r="I512" s="149">
        <f t="shared" si="46"/>
        <v>178.24101031296112</v>
      </c>
      <c r="J512" s="80">
        <f>IF((A512-Overview!$F$43)/365=ROUND((A512-Overview!$F$43)/365,0),J511*0.05,J511+V511)</f>
        <v>962.98710049355498</v>
      </c>
      <c r="K512" s="70">
        <f>IF(I512&lt;Overview!$F$16,1,'='!F512/Overview!$F$26)</f>
        <v>68.982318527528562</v>
      </c>
      <c r="L512" s="71">
        <f>IF(I512&lt;Overview!$F$17,'='!F512/Overview!$F$26,Overview!$F$33)</f>
        <v>9.1428571428571423</v>
      </c>
      <c r="M512" s="72">
        <f t="shared" si="47"/>
        <v>9.1428571428571423</v>
      </c>
      <c r="N512" s="81">
        <f>MIN(1,Overview!$F$44*E512*(F512-Overview!$F$25)^2+0.2)</f>
        <v>1</v>
      </c>
      <c r="O512" s="48">
        <f>M512*E512*Overview!$F$8</f>
        <v>9.746225350951114E-2</v>
      </c>
      <c r="P512" s="48">
        <f>E512*Overview!$F$6</f>
        <v>1.8494797113084687E-3</v>
      </c>
      <c r="Q512" s="122">
        <f>O512*(G512/F512-(1+Overview!$F$35/'='!F512)/(Overview!$F$37*Overview!$F$33))/('='!G512+Overview!$F$36)</f>
        <v>5.0238197587284296E-3</v>
      </c>
      <c r="R512" s="128">
        <f>(O512/F512-Q512)*G512*Overview!$F$29*'='!F512^3</f>
        <v>107.71710113613578</v>
      </c>
      <c r="S512" s="57">
        <f t="shared" si="42"/>
        <v>6.7904242941128921E-18</v>
      </c>
      <c r="T512" s="58">
        <f t="shared" si="43"/>
        <v>2.6684714581255205E-3</v>
      </c>
      <c r="U512" s="58">
        <f>IF(I512&lt;Overview!$F$18,(1-Overview!$F$9)*'='!R512-'='!I512*'='!P512,0)</f>
        <v>0</v>
      </c>
      <c r="V512" s="54">
        <f>IF(I512&gt;=Overview!$F$18,(1-Overview!$F$9)*'='!R512-Overview!$F$18*'='!P512,0)</f>
        <v>8.8499541599260443</v>
      </c>
      <c r="W512" s="2"/>
      <c r="X512" s="60">
        <f>F512^3*(1+G512*Overview!$F$38)</f>
        <v>4.9726502804095318</v>
      </c>
      <c r="Y512" s="61">
        <f>F512^3*Overview!$F$42*(1+Overview!$F$38*G512)+J512*Overview!$F$39/Overview!$F$40</f>
        <v>0.48938469196739592</v>
      </c>
      <c r="AD512" s="2"/>
    </row>
    <row r="513" spans="1:30">
      <c r="A513" s="34">
        <v>510</v>
      </c>
      <c r="B513">
        <v>0.77</v>
      </c>
      <c r="C513" s="85">
        <v>18.739999999999998</v>
      </c>
      <c r="D513" s="125">
        <f>B513/(B513+Overview!$F$22)</f>
        <v>0.52380952380952384</v>
      </c>
      <c r="E513" s="118">
        <f>EXP(Overview!$F$21/Overview!$F$5-Overview!$F$21/('='!C513+273.15))</f>
        <v>0.94169028070695959</v>
      </c>
      <c r="F513" s="77">
        <f t="shared" si="44"/>
        <v>1.5961600294440352</v>
      </c>
      <c r="G513" s="115">
        <f t="shared" si="45"/>
        <v>0.52380952380952372</v>
      </c>
      <c r="H513" s="112">
        <f>F513/Overview!$F$19</f>
        <v>2.356651453482999</v>
      </c>
      <c r="I513" s="149">
        <f t="shared" si="46"/>
        <v>178.24101031296112</v>
      </c>
      <c r="J513" s="80">
        <f>IF((A513-Overview!$F$43)/365=ROUND((A513-Overview!$F$43)/365,0),J512*0.05,J512+V512)</f>
        <v>971.837054653481</v>
      </c>
      <c r="K513" s="70">
        <f>IF(I513&lt;Overview!$F$16,1,'='!F513/Overview!$F$26)</f>
        <v>69.097836772469066</v>
      </c>
      <c r="L513" s="71">
        <f>IF(I513&lt;Overview!$F$17,'='!F513/Overview!$F$26,Overview!$F$33)</f>
        <v>9.1428571428571423</v>
      </c>
      <c r="M513" s="72">
        <f t="shared" si="47"/>
        <v>9.1428571428571423</v>
      </c>
      <c r="N513" s="81">
        <f>MIN(1,Overview!$F$44*E513*(F513-Overview!$F$25)^2+0.2)</f>
        <v>1</v>
      </c>
      <c r="O513" s="48">
        <f>M513*E513*Overview!$F$8</f>
        <v>9.746225350951114E-2</v>
      </c>
      <c r="P513" s="48">
        <f>E513*Overview!$F$6</f>
        <v>1.8494797113084687E-3</v>
      </c>
      <c r="Q513" s="122">
        <f>O513*(G513/F513-(1+Overview!$F$35/'='!F513)/(Overview!$F$37*Overview!$F$33))/('='!G513+Overview!$F$36)</f>
        <v>5.007879595307874E-3</v>
      </c>
      <c r="R513" s="128">
        <f>(O513/F513-Q513)*G513*Overview!$F$29*'='!F513^3</f>
        <v>108.09271352295632</v>
      </c>
      <c r="S513" s="57">
        <f t="shared" si="42"/>
        <v>6.7790720154671767E-18</v>
      </c>
      <c r="T513" s="58">
        <f t="shared" si="43"/>
        <v>2.6644590807662666E-3</v>
      </c>
      <c r="U513" s="58">
        <f>IF(I513&lt;Overview!$F$18,(1-Overview!$F$9)*'='!R513-'='!I513*'='!P513,0)</f>
        <v>0</v>
      </c>
      <c r="V513" s="54">
        <f>IF(I513&gt;=Overview!$F$18,(1-Overview!$F$9)*'='!R513-Overview!$F$18*'='!P513,0)</f>
        <v>8.881956335283153</v>
      </c>
      <c r="W513" s="2"/>
      <c r="X513" s="60">
        <f>F513^3*(1+G513*Overview!$F$38)</f>
        <v>4.9976738370108507</v>
      </c>
      <c r="Y513" s="61">
        <f>F513^3*Overview!$F$42*(1+Overview!$F$38*G513)+J513*Overview!$F$39/Overview!$F$40</f>
        <v>0.49202138279682778</v>
      </c>
      <c r="AD513" s="2"/>
    </row>
    <row r="514" spans="1:30">
      <c r="A514" s="34">
        <v>511</v>
      </c>
      <c r="B514">
        <v>0.77</v>
      </c>
      <c r="C514" s="85">
        <v>18.739999999999998</v>
      </c>
      <c r="D514" s="125">
        <f>B514/(B514+Overview!$F$22)</f>
        <v>0.52380952380952384</v>
      </c>
      <c r="E514" s="118">
        <f>EXP(Overview!$F$21/Overview!$F$5-Overview!$F$21/('='!C514+273.15))</f>
        <v>0.94169028070695959</v>
      </c>
      <c r="F514" s="77">
        <f t="shared" si="44"/>
        <v>1.5988244885248015</v>
      </c>
      <c r="G514" s="115">
        <f t="shared" si="45"/>
        <v>0.52380952380952372</v>
      </c>
      <c r="H514" s="112">
        <f>F514/Overview!$F$19</f>
        <v>2.3605853957253822</v>
      </c>
      <c r="I514" s="149">
        <f t="shared" si="46"/>
        <v>178.24101031296112</v>
      </c>
      <c r="J514" s="80">
        <f>IF((A514-Overview!$F$43)/365=ROUND((A514-Overview!$F$43)/365,0),J513*0.05,J513+V513)</f>
        <v>980.71901098876413</v>
      </c>
      <c r="K514" s="70">
        <f>IF(I514&lt;Overview!$F$16,1,'='!F514/Overview!$F$26)</f>
        <v>69.213181321419981</v>
      </c>
      <c r="L514" s="71">
        <f>IF(I514&lt;Overview!$F$17,'='!F514/Overview!$F$26,Overview!$F$33)</f>
        <v>9.1428571428571423</v>
      </c>
      <c r="M514" s="72">
        <f t="shared" si="47"/>
        <v>9.1428571428571423</v>
      </c>
      <c r="N514" s="81">
        <f>MIN(1,Overview!$F$44*E514*(F514-Overview!$F$25)^2+0.2)</f>
        <v>1</v>
      </c>
      <c r="O514" s="48">
        <f>M514*E514*Overview!$F$8</f>
        <v>9.746225350951114E-2</v>
      </c>
      <c r="P514" s="48">
        <f>E514*Overview!$F$6</f>
        <v>1.8494797113084687E-3</v>
      </c>
      <c r="Q514" s="122">
        <f>O514*(G514/F514-(1+Overview!$F$35/'='!F514)/(Overview!$F$37*Overview!$F$33))/('='!G514+Overview!$F$36)</f>
        <v>4.9920164888794466E-3</v>
      </c>
      <c r="R514" s="128">
        <f>(O514/F514-Q514)*G514*Overview!$F$29*'='!F514^3</f>
        <v>108.46846102443743</v>
      </c>
      <c r="S514" s="57">
        <f t="shared" si="42"/>
        <v>6.7677746153332528E-18</v>
      </c>
      <c r="T514" s="58">
        <f t="shared" si="43"/>
        <v>2.6604527365133523E-3</v>
      </c>
      <c r="U514" s="58">
        <f>IF(I514&lt;Overview!$F$18,(1-Overview!$F$9)*'='!R514-'='!I514*'='!P514,0)</f>
        <v>0</v>
      </c>
      <c r="V514" s="54">
        <f>IF(I514&gt;=Overview!$F$18,(1-Overview!$F$9)*'='!R514-Overview!$F$18*'='!P514,0)</f>
        <v>8.9139700224093446</v>
      </c>
      <c r="W514" s="2"/>
      <c r="X514" s="60">
        <f>F514^3*(1+G514*Overview!$F$38)</f>
        <v>5.022743387741059</v>
      </c>
      <c r="Y514" s="61">
        <f>F514^3*Overview!$F$42*(1+Overview!$F$38*G514)+J514*Overview!$F$39/Overview!$F$40</f>
        <v>0.4946636037378434</v>
      </c>
      <c r="AD514" s="2"/>
    </row>
    <row r="515" spans="1:30">
      <c r="A515" s="34">
        <v>512</v>
      </c>
      <c r="B515">
        <v>0.77</v>
      </c>
      <c r="C515" s="85">
        <v>18.739999999999998</v>
      </c>
      <c r="D515" s="125">
        <f>B515/(B515+Overview!$F$22)</f>
        <v>0.52380952380952384</v>
      </c>
      <c r="E515" s="118">
        <f>EXP(Overview!$F$21/Overview!$F$5-Overview!$F$21/('='!C515+273.15))</f>
        <v>0.94169028070695959</v>
      </c>
      <c r="F515" s="77">
        <f t="shared" si="44"/>
        <v>1.6014849412613148</v>
      </c>
      <c r="G515" s="115">
        <f t="shared" si="45"/>
        <v>0.52380952380952372</v>
      </c>
      <c r="H515" s="112">
        <f>F515/Overview!$F$19</f>
        <v>2.3645134227983386</v>
      </c>
      <c r="I515" s="149">
        <f t="shared" si="46"/>
        <v>178.24101031296112</v>
      </c>
      <c r="J515" s="80">
        <f>IF((A515-Overview!$F$43)/365=ROUND((A515-Overview!$F$43)/365,0),J514*0.05,J514+V514)</f>
        <v>989.63298101117346</v>
      </c>
      <c r="K515" s="70">
        <f>IF(I515&lt;Overview!$F$16,1,'='!F515/Overview!$F$26)</f>
        <v>69.328352435554763</v>
      </c>
      <c r="L515" s="71">
        <f>IF(I515&lt;Overview!$F$17,'='!F515/Overview!$F$26,Overview!$F$33)</f>
        <v>9.1428571428571423</v>
      </c>
      <c r="M515" s="72">
        <f t="shared" si="47"/>
        <v>9.1428571428571423</v>
      </c>
      <c r="N515" s="81">
        <f>MIN(1,Overview!$F$44*E515*(F515-Overview!$F$25)^2+0.2)</f>
        <v>1</v>
      </c>
      <c r="O515" s="48">
        <f>M515*E515*Overview!$F$8</f>
        <v>9.746225350951114E-2</v>
      </c>
      <c r="P515" s="48">
        <f>E515*Overview!$F$6</f>
        <v>1.8494797113084687E-3</v>
      </c>
      <c r="Q515" s="122">
        <f>O515*(G515/F515-(1+Overview!$F$35/'='!F515)/(Overview!$F$37*Overview!$F$33))/('='!G515+Overview!$F$36)</f>
        <v>4.9762298998635443E-3</v>
      </c>
      <c r="R515" s="128">
        <f>(O515/F515-Q515)*G515*Overview!$F$29*'='!F515^3</f>
        <v>108.84434157647556</v>
      </c>
      <c r="S515" s="57">
        <f t="shared" ref="S515:S578" si="48">(D515*N515-G515)*O515/F515</f>
        <v>6.7565317094328778E-18</v>
      </c>
      <c r="T515" s="58">
        <f t="shared" ref="T515:T578" si="49">F515*Q515/3</f>
        <v>2.6564524162952553E-3</v>
      </c>
      <c r="U515" s="58">
        <f>IF(I515&lt;Overview!$F$18,(1-Overview!$F$9)*'='!R515-'='!I515*'='!P515,0)</f>
        <v>0</v>
      </c>
      <c r="V515" s="54">
        <f>IF(I515&gt;=Overview!$F$18,(1-Overview!$F$9)*'='!R515-Overview!$F$18*'='!P515,0)</f>
        <v>8.9459950454429933</v>
      </c>
      <c r="W515" s="2"/>
      <c r="X515" s="60">
        <f>F515^3*(1+G515*Overview!$F$38)</f>
        <v>5.0478587513321553</v>
      </c>
      <c r="Y515" s="61">
        <f>F515^3*Overview!$F$42*(1+Overview!$F$38*G515)+J515*Overview!$F$39/Overview!$F$40</f>
        <v>0.49731133897656138</v>
      </c>
      <c r="AD515" s="2"/>
    </row>
    <row r="516" spans="1:30">
      <c r="A516" s="34">
        <v>513</v>
      </c>
      <c r="B516">
        <v>0.77</v>
      </c>
      <c r="C516" s="85">
        <v>18.739999999999998</v>
      </c>
      <c r="D516" s="125">
        <f>B516/(B516+Overview!$F$22)</f>
        <v>0.52380952380952384</v>
      </c>
      <c r="E516" s="118">
        <f>EXP(Overview!$F$21/Overview!$F$5-Overview!$F$21/('='!C516+273.15))</f>
        <v>0.94169028070695959</v>
      </c>
      <c r="F516" s="77">
        <f t="shared" ref="F516:F579" si="50">F515+T515</f>
        <v>1.6041413936776101</v>
      </c>
      <c r="G516" s="115">
        <f t="shared" ref="G516:G579" si="51">G515+S515</f>
        <v>0.52380952380952372</v>
      </c>
      <c r="H516" s="112">
        <f>F516/Overview!$F$19</f>
        <v>2.3684355435960578</v>
      </c>
      <c r="I516" s="149">
        <f t="shared" ref="I516:I579" si="52">I515+U515</f>
        <v>178.24101031296112</v>
      </c>
      <c r="J516" s="80">
        <f>IF((A516-Overview!$F$43)/365=ROUND((A516-Overview!$F$43)/365,0),J515*0.05,J515+V515)</f>
        <v>998.5789760566164</v>
      </c>
      <c r="K516" s="70">
        <f>IF(I516&lt;Overview!$F$16,1,'='!F516/Overview!$F$26)</f>
        <v>69.44335037565412</v>
      </c>
      <c r="L516" s="71">
        <f>IF(I516&lt;Overview!$F$17,'='!F516/Overview!$F$26,Overview!$F$33)</f>
        <v>9.1428571428571423</v>
      </c>
      <c r="M516" s="72">
        <f t="shared" ref="M516:M579" si="53">IF(K516=1,1,L516)</f>
        <v>9.1428571428571423</v>
      </c>
      <c r="N516" s="81">
        <f>MIN(1,Overview!$F$44*E516*(F516-Overview!$F$25)^2+0.2)</f>
        <v>1</v>
      </c>
      <c r="O516" s="48">
        <f>M516*E516*Overview!$F$8</f>
        <v>9.746225350951114E-2</v>
      </c>
      <c r="P516" s="48">
        <f>E516*Overview!$F$6</f>
        <v>1.8494797113084687E-3</v>
      </c>
      <c r="Q516" s="122">
        <f>O516*(G516/F516-(1+Overview!$F$35/'='!F516)/(Overview!$F$37*Overview!$F$33))/('='!G516+Overview!$F$36)</f>
        <v>4.960519293701054E-3</v>
      </c>
      <c r="R516" s="128">
        <f>(O516/F516-Q516)*G516*Overview!$F$29*'='!F516^3</f>
        <v>109.22035312257172</v>
      </c>
      <c r="S516" s="57">
        <f t="shared" si="48"/>
        <v>6.7453429170633033E-18</v>
      </c>
      <c r="T516" s="58">
        <f t="shared" si="49"/>
        <v>2.6524581110540942E-3</v>
      </c>
      <c r="U516" s="58">
        <f>IF(I516&lt;Overview!$F$18,(1-Overview!$F$9)*'='!R516-'='!I516*'='!P516,0)</f>
        <v>0</v>
      </c>
      <c r="V516" s="54">
        <f>IF(I516&gt;=Overview!$F$18,(1-Overview!$F$9)*'='!R516-Overview!$F$18*'='!P516,0)</f>
        <v>8.9780312291703854</v>
      </c>
      <c r="W516" s="2"/>
      <c r="X516" s="60">
        <f>F516^3*(1+G516*Overview!$F$38)</f>
        <v>5.0730197464987636</v>
      </c>
      <c r="Y516" s="61">
        <f>F516^3*Overview!$F$42*(1+Overview!$F$38*G516)+J516*Overview!$F$39/Overview!$F$40</f>
        <v>0.49996457268989436</v>
      </c>
      <c r="AD516" s="2"/>
    </row>
    <row r="517" spans="1:30">
      <c r="A517" s="34">
        <v>514</v>
      </c>
      <c r="B517">
        <v>0.77</v>
      </c>
      <c r="C517" s="85">
        <v>18.739999999999998</v>
      </c>
      <c r="D517" s="125">
        <f>B517/(B517+Overview!$F$22)</f>
        <v>0.52380952380952384</v>
      </c>
      <c r="E517" s="118">
        <f>EXP(Overview!$F$21/Overview!$F$5-Overview!$F$21/('='!C517+273.15))</f>
        <v>0.94169028070695959</v>
      </c>
      <c r="F517" s="77">
        <f t="shared" si="50"/>
        <v>1.6067938517886642</v>
      </c>
      <c r="G517" s="115">
        <f t="shared" si="51"/>
        <v>0.52380952380952372</v>
      </c>
      <c r="H517" s="112">
        <f>F517/Overview!$F$19</f>
        <v>2.3723517669993566</v>
      </c>
      <c r="I517" s="149">
        <f t="shared" si="52"/>
        <v>178.24101031296112</v>
      </c>
      <c r="J517" s="80">
        <f>IF((A517-Overview!$F$43)/365=ROUND((A517-Overview!$F$43)/365,0),J516*0.05,J516+V516)</f>
        <v>1007.5570072857868</v>
      </c>
      <c r="K517" s="70">
        <f>IF(I517&lt;Overview!$F$16,1,'='!F517/Overview!$F$26)</f>
        <v>69.558175402106684</v>
      </c>
      <c r="L517" s="71">
        <f>IF(I517&lt;Overview!$F$17,'='!F517/Overview!$F$26,Overview!$F$33)</f>
        <v>9.1428571428571423</v>
      </c>
      <c r="M517" s="72">
        <f t="shared" si="53"/>
        <v>9.1428571428571423</v>
      </c>
      <c r="N517" s="81">
        <f>MIN(1,Overview!$F$44*E517*(F517-Overview!$F$25)^2+0.2)</f>
        <v>1</v>
      </c>
      <c r="O517" s="48">
        <f>M517*E517*Overview!$F$8</f>
        <v>9.746225350951114E-2</v>
      </c>
      <c r="P517" s="48">
        <f>E517*Overview!$F$6</f>
        <v>1.8494797113084687E-3</v>
      </c>
      <c r="Q517" s="122">
        <f>O517*(G517/F517-(1+Overview!$F$35/'='!F517)/(Overview!$F$37*Overview!$F$33))/('='!G517+Overview!$F$36)</f>
        <v>4.9448841407950866E-3</v>
      </c>
      <c r="R517" s="128">
        <f>(O517/F517-Q517)*G517*Overview!$F$29*'='!F517^3</f>
        <v>109.5964936138118</v>
      </c>
      <c r="S517" s="57">
        <f t="shared" si="48"/>
        <v>6.7342078610557832E-18</v>
      </c>
      <c r="T517" s="58">
        <f t="shared" si="49"/>
        <v>2.6484698117456053E-3</v>
      </c>
      <c r="U517" s="58">
        <f>IF(I517&lt;Overview!$F$18,(1-Overview!$F$9)*'='!R517-'='!I517*'='!P517,0)</f>
        <v>0</v>
      </c>
      <c r="V517" s="54">
        <f>IF(I517&gt;=Overview!$F$18,(1-Overview!$F$9)*'='!R517-Overview!$F$18*'='!P517,0)</f>
        <v>9.0100783990240405</v>
      </c>
      <c r="W517" s="2"/>
      <c r="X517" s="60">
        <f>F517^3*(1+G517*Overview!$F$38)</f>
        <v>5.0982261919418592</v>
      </c>
      <c r="Y517" s="61">
        <f>F517^3*Overview!$F$42*(1+Overview!$F$38*G517)+J517*Overview!$F$39/Overview!$F$40</f>
        <v>0.50262328904591336</v>
      </c>
      <c r="AD517" s="2"/>
    </row>
    <row r="518" spans="1:30">
      <c r="A518" s="34">
        <v>515</v>
      </c>
      <c r="B518">
        <v>0.77</v>
      </c>
      <c r="C518" s="85">
        <v>18.739999999999998</v>
      </c>
      <c r="D518" s="125">
        <f>B518/(B518+Overview!$F$22)</f>
        <v>0.52380952380952384</v>
      </c>
      <c r="E518" s="118">
        <f>EXP(Overview!$F$21/Overview!$F$5-Overview!$F$21/('='!C518+273.15))</f>
        <v>0.94169028070695959</v>
      </c>
      <c r="F518" s="77">
        <f t="shared" si="50"/>
        <v>1.6094423216004099</v>
      </c>
      <c r="G518" s="115">
        <f t="shared" si="51"/>
        <v>0.52380952380952372</v>
      </c>
      <c r="H518" s="112">
        <f>F518/Overview!$F$19</f>
        <v>2.3762621018756973</v>
      </c>
      <c r="I518" s="149">
        <f t="shared" si="52"/>
        <v>178.24101031296112</v>
      </c>
      <c r="J518" s="80">
        <f>IF((A518-Overview!$F$43)/365=ROUND((A518-Overview!$F$43)/365,0),J517*0.05,J517+V517)</f>
        <v>1016.5670856848108</v>
      </c>
      <c r="K518" s="70">
        <f>IF(I518&lt;Overview!$F$16,1,'='!F518/Overview!$F$26)</f>
        <v>69.672827774909521</v>
      </c>
      <c r="L518" s="71">
        <f>IF(I518&lt;Overview!$F$17,'='!F518/Overview!$F$26,Overview!$F$33)</f>
        <v>9.1428571428571423</v>
      </c>
      <c r="M518" s="72">
        <f t="shared" si="53"/>
        <v>9.1428571428571423</v>
      </c>
      <c r="N518" s="81">
        <f>MIN(1,Overview!$F$44*E518*(F518-Overview!$F$25)^2+0.2)</f>
        <v>1</v>
      </c>
      <c r="O518" s="48">
        <f>M518*E518*Overview!$F$8</f>
        <v>9.746225350951114E-2</v>
      </c>
      <c r="P518" s="48">
        <f>E518*Overview!$F$6</f>
        <v>1.8494797113084687E-3</v>
      </c>
      <c r="Q518" s="122">
        <f>O518*(G518/F518-(1+Overview!$F$35/'='!F518)/(Overview!$F$37*Overview!$F$33))/('='!G518+Overview!$F$36)</f>
        <v>4.9293239164535175E-3</v>
      </c>
      <c r="R518" s="128">
        <f>(O518/F518-Q518)*G518*Overview!$F$29*'='!F518^3</f>
        <v>109.97276100884615</v>
      </c>
      <c r="S518" s="57">
        <f t="shared" si="48"/>
        <v>6.7231261677346512E-18</v>
      </c>
      <c r="T518" s="58">
        <f t="shared" si="49"/>
        <v>2.6444875093391243E-3</v>
      </c>
      <c r="U518" s="58">
        <f>IF(I518&lt;Overview!$F$18,(1-Overview!$F$9)*'='!R518-'='!I518*'='!P518,0)</f>
        <v>0</v>
      </c>
      <c r="V518" s="54">
        <f>IF(I518&gt;=Overview!$F$18,(1-Overview!$F$9)*'='!R518-Overview!$F$18*'='!P518,0)</f>
        <v>9.042136381080967</v>
      </c>
      <c r="W518" s="2"/>
      <c r="X518" s="60">
        <f>F518^3*(1+G518*Overview!$F$38)</f>
        <v>5.1234779063524485</v>
      </c>
      <c r="Y518" s="61">
        <f>F518^3*Overview!$F$42*(1+Overview!$F$38*G518)+J518*Overview!$F$39/Overview!$F$40</f>
        <v>0.50528747220420578</v>
      </c>
      <c r="AD518" s="2"/>
    </row>
    <row r="519" spans="1:30">
      <c r="A519" s="34">
        <v>516</v>
      </c>
      <c r="B519">
        <v>0.77</v>
      </c>
      <c r="C519" s="85">
        <v>18.739999999999998</v>
      </c>
      <c r="D519" s="125">
        <f>B519/(B519+Overview!$F$22)</f>
        <v>0.52380952380952384</v>
      </c>
      <c r="E519" s="118">
        <f>EXP(Overview!$F$21/Overview!$F$5-Overview!$F$21/('='!C519+273.15))</f>
        <v>0.94169028070695959</v>
      </c>
      <c r="F519" s="77">
        <f t="shared" si="50"/>
        <v>1.6120868091097491</v>
      </c>
      <c r="G519" s="115">
        <f t="shared" si="51"/>
        <v>0.52380952380952372</v>
      </c>
      <c r="H519" s="112">
        <f>F519/Overview!$F$19</f>
        <v>2.3801665570792103</v>
      </c>
      <c r="I519" s="149">
        <f t="shared" si="52"/>
        <v>178.24101031296112</v>
      </c>
      <c r="J519" s="80">
        <f>IF((A519-Overview!$F$43)/365=ROUND((A519-Overview!$F$43)/365,0),J518*0.05,J518+V518)</f>
        <v>1025.6092220658918</v>
      </c>
      <c r="K519" s="70">
        <f>IF(I519&lt;Overview!$F$16,1,'='!F519/Overview!$F$26)</f>
        <v>69.787307753668799</v>
      </c>
      <c r="L519" s="71">
        <f>IF(I519&lt;Overview!$F$17,'='!F519/Overview!$F$26,Overview!$F$33)</f>
        <v>9.1428571428571423</v>
      </c>
      <c r="M519" s="72">
        <f t="shared" si="53"/>
        <v>9.1428571428571423</v>
      </c>
      <c r="N519" s="81">
        <f>MIN(1,Overview!$F$44*E519*(F519-Overview!$F$25)^2+0.2)</f>
        <v>1</v>
      </c>
      <c r="O519" s="48">
        <f>M519*E519*Overview!$F$8</f>
        <v>9.746225350951114E-2</v>
      </c>
      <c r="P519" s="48">
        <f>E519*Overview!$F$6</f>
        <v>1.8494797113084687E-3</v>
      </c>
      <c r="Q519" s="122">
        <f>O519*(G519/F519-(1+Overview!$F$35/'='!F519)/(Overview!$F$37*Overview!$F$33))/('='!G519+Overview!$F$36)</f>
        <v>4.9138381008323314E-3</v>
      </c>
      <c r="R519" s="128">
        <f>(O519/F519-Q519)*G519*Overview!$F$29*'='!F519^3</f>
        <v>110.34915327386992</v>
      </c>
      <c r="S519" s="57">
        <f t="shared" si="48"/>
        <v>6.7120974668769697E-18</v>
      </c>
      <c r="T519" s="58">
        <f t="shared" si="49"/>
        <v>2.6405111948175678E-3</v>
      </c>
      <c r="U519" s="58">
        <f>IF(I519&lt;Overview!$F$18,(1-Overview!$F$9)*'='!R519-'='!I519*'='!P519,0)</f>
        <v>0</v>
      </c>
      <c r="V519" s="54">
        <f>IF(I519&gt;=Overview!$F$18,(1-Overview!$F$9)*'='!R519-Overview!$F$18*'='!P519,0)</f>
        <v>9.0742050020609923</v>
      </c>
      <c r="W519" s="2"/>
      <c r="X519" s="60">
        <f>F519^3*(1+G519*Overview!$F$38)</f>
        <v>5.1487747084152451</v>
      </c>
      <c r="Y519" s="61">
        <f>F519^3*Overview!$F$42*(1+Overview!$F$38*G519)+J519*Overview!$F$39/Overview!$F$40</f>
        <v>0.50795710631623525</v>
      </c>
      <c r="AD519" s="2"/>
    </row>
    <row r="520" spans="1:30">
      <c r="A520" s="34">
        <v>517</v>
      </c>
      <c r="B520">
        <v>0.77</v>
      </c>
      <c r="C520" s="85">
        <v>18.739999999999998</v>
      </c>
      <c r="D520" s="125">
        <f>B520/(B520+Overview!$F$22)</f>
        <v>0.52380952380952384</v>
      </c>
      <c r="E520" s="118">
        <f>EXP(Overview!$F$21/Overview!$F$5-Overview!$F$21/('='!C520+273.15))</f>
        <v>0.94169028070695959</v>
      </c>
      <c r="F520" s="77">
        <f t="shared" si="50"/>
        <v>1.6147273203045667</v>
      </c>
      <c r="G520" s="115">
        <f t="shared" si="51"/>
        <v>0.52380952380952372</v>
      </c>
      <c r="H520" s="112">
        <f>F520/Overview!$F$19</f>
        <v>2.3840651414507112</v>
      </c>
      <c r="I520" s="149">
        <f t="shared" si="52"/>
        <v>178.24101031296112</v>
      </c>
      <c r="J520" s="80">
        <f>IF((A520-Overview!$F$43)/365=ROUND((A520-Overview!$F$43)/365,0),J519*0.05,J519+V519)</f>
        <v>1034.6834270679528</v>
      </c>
      <c r="K520" s="70">
        <f>IF(I520&lt;Overview!$F$16,1,'='!F520/Overview!$F$26)</f>
        <v>69.901615597600298</v>
      </c>
      <c r="L520" s="71">
        <f>IF(I520&lt;Overview!$F$17,'='!F520/Overview!$F$26,Overview!$F$33)</f>
        <v>9.1428571428571423</v>
      </c>
      <c r="M520" s="72">
        <f t="shared" si="53"/>
        <v>9.1428571428571423</v>
      </c>
      <c r="N520" s="81">
        <f>MIN(1,Overview!$F$44*E520*(F520-Overview!$F$25)^2+0.2)</f>
        <v>1</v>
      </c>
      <c r="O520" s="48">
        <f>M520*E520*Overview!$F$8</f>
        <v>9.746225350951114E-2</v>
      </c>
      <c r="P520" s="48">
        <f>E520*Overview!$F$6</f>
        <v>1.8494797113084687E-3</v>
      </c>
      <c r="Q520" s="122">
        <f>O520*(G520/F520-(1+Overview!$F$35/'='!F520)/(Overview!$F$37*Overview!$F$33))/('='!G520+Overview!$F$36)</f>
        <v>4.8984261788797426E-3</v>
      </c>
      <c r="R520" s="128">
        <f>(O520/F520-Q520)*G520*Overview!$F$29*'='!F520^3</f>
        <v>110.72566838260283</v>
      </c>
      <c r="S520" s="57">
        <f t="shared" si="48"/>
        <v>6.7011213916727346E-18</v>
      </c>
      <c r="T520" s="58">
        <f t="shared" si="49"/>
        <v>2.6365408591774082E-3</v>
      </c>
      <c r="U520" s="58">
        <f>IF(I520&lt;Overview!$F$18,(1-Overview!$F$9)*'='!R520-'='!I520*'='!P520,0)</f>
        <v>0</v>
      </c>
      <c r="V520" s="54">
        <f>IF(I520&gt;=Overview!$F$18,(1-Overview!$F$9)*'='!R520-Overview!$F$18*'='!P520,0)</f>
        <v>9.1062840893250367</v>
      </c>
      <c r="W520" s="2"/>
      <c r="X520" s="60">
        <f>F520^3*(1+G520*Overview!$F$38)</f>
        <v>5.1741164168122857</v>
      </c>
      <c r="Y520" s="61">
        <f>F520^3*Overview!$F$42*(1+Overview!$F$38*G520)+J520*Overview!$F$39/Overview!$F$40</f>
        <v>0.51063217552569495</v>
      </c>
      <c r="AD520" s="2"/>
    </row>
    <row r="521" spans="1:30">
      <c r="A521" s="34">
        <v>518</v>
      </c>
      <c r="B521">
        <v>0.77</v>
      </c>
      <c r="C521" s="85">
        <v>18.739999999999998</v>
      </c>
      <c r="D521" s="125">
        <f>B521/(B521+Overview!$F$22)</f>
        <v>0.52380952380952384</v>
      </c>
      <c r="E521" s="118">
        <f>EXP(Overview!$F$21/Overview!$F$5-Overview!$F$21/('='!C521+273.15))</f>
        <v>0.94169028070695959</v>
      </c>
      <c r="F521" s="77">
        <f t="shared" si="50"/>
        <v>1.617363861163744</v>
      </c>
      <c r="G521" s="115">
        <f t="shared" si="51"/>
        <v>0.52380952380952372</v>
      </c>
      <c r="H521" s="112">
        <f>F521/Overview!$F$19</f>
        <v>2.3879578638177232</v>
      </c>
      <c r="I521" s="149">
        <f t="shared" si="52"/>
        <v>178.24101031296112</v>
      </c>
      <c r="J521" s="80">
        <f>IF((A521-Overview!$F$43)/365=ROUND((A521-Overview!$F$43)/365,0),J520*0.05,J520+V520)</f>
        <v>1043.7897111572779</v>
      </c>
      <c r="K521" s="70">
        <f>IF(I521&lt;Overview!$F$16,1,'='!F521/Overview!$F$26)</f>
        <v>70.015751565530039</v>
      </c>
      <c r="L521" s="71">
        <f>IF(I521&lt;Overview!$F$17,'='!F521/Overview!$F$26,Overview!$F$33)</f>
        <v>9.1428571428571423</v>
      </c>
      <c r="M521" s="72">
        <f t="shared" si="53"/>
        <v>9.1428571428571423</v>
      </c>
      <c r="N521" s="81">
        <f>MIN(1,Overview!$F$44*E521*(F521-Overview!$F$25)^2+0.2)</f>
        <v>1</v>
      </c>
      <c r="O521" s="48">
        <f>M521*E521*Overview!$F$8</f>
        <v>9.746225350951114E-2</v>
      </c>
      <c r="P521" s="48">
        <f>E521*Overview!$F$6</f>
        <v>1.8494797113084687E-3</v>
      </c>
      <c r="Q521" s="122">
        <f>O521*(G521/F521-(1+Overview!$F$35/'='!F521)/(Overview!$F$37*Overview!$F$33))/('='!G521+Overview!$F$36)</f>
        <v>4.8830876402810846E-3</v>
      </c>
      <c r="R521" s="128">
        <f>(O521/F521-Q521)*G521*Overview!$F$29*'='!F521^3</f>
        <v>111.1023043162696</v>
      </c>
      <c r="S521" s="57">
        <f t="shared" si="48"/>
        <v>6.6901975786856317E-18</v>
      </c>
      <c r="T521" s="58">
        <f t="shared" si="49"/>
        <v>2.6325764934286566E-3</v>
      </c>
      <c r="U521" s="58">
        <f>IF(I521&lt;Overview!$F$18,(1-Overview!$F$9)*'='!R521-'='!I521*'='!P521,0)</f>
        <v>0</v>
      </c>
      <c r="V521" s="54">
        <f>IF(I521&gt;=Overview!$F$18,(1-Overview!$F$9)*'='!R521-Overview!$F$18*'='!P521,0)</f>
        <v>9.1383734708734448</v>
      </c>
      <c r="W521" s="2"/>
      <c r="X521" s="60">
        <f>F521^3*(1+G521*Overview!$F$38)</f>
        <v>5.1995028502265512</v>
      </c>
      <c r="Y521" s="61">
        <f>F521^3*Overview!$F$42*(1+Overview!$F$38*G521)+J521*Overview!$F$39/Overview!$F$40</f>
        <v>0.51331266396886044</v>
      </c>
      <c r="AD521" s="2"/>
    </row>
    <row r="522" spans="1:30">
      <c r="A522" s="34">
        <v>519</v>
      </c>
      <c r="B522">
        <v>0.77</v>
      </c>
      <c r="C522" s="85">
        <v>18.739999999999998</v>
      </c>
      <c r="D522" s="125">
        <f>B522/(B522+Overview!$F$22)</f>
        <v>0.52380952380952384</v>
      </c>
      <c r="E522" s="118">
        <f>EXP(Overview!$F$21/Overview!$F$5-Overview!$F$21/('='!C522+273.15))</f>
        <v>0.94169028070695959</v>
      </c>
      <c r="F522" s="77">
        <f t="shared" si="50"/>
        <v>1.6199964376571727</v>
      </c>
      <c r="G522" s="115">
        <f t="shared" si="51"/>
        <v>0.52380952380952372</v>
      </c>
      <c r="H522" s="112">
        <f>F522/Overview!$F$19</f>
        <v>2.391844732994497</v>
      </c>
      <c r="I522" s="149">
        <f t="shared" si="52"/>
        <v>178.24101031296112</v>
      </c>
      <c r="J522" s="80">
        <f>IF((A522-Overview!$F$43)/365=ROUND((A522-Overview!$F$43)/365,0),J521*0.05,J521+V521)</f>
        <v>1052.9280846281513</v>
      </c>
      <c r="K522" s="70">
        <f>IF(I522&lt;Overview!$F$16,1,'='!F522/Overview!$F$26)</f>
        <v>70.12971591589492</v>
      </c>
      <c r="L522" s="71">
        <f>IF(I522&lt;Overview!$F$17,'='!F522/Overview!$F$26,Overview!$F$33)</f>
        <v>9.1428571428571423</v>
      </c>
      <c r="M522" s="72">
        <f t="shared" si="53"/>
        <v>9.1428571428571423</v>
      </c>
      <c r="N522" s="81">
        <f>MIN(1,Overview!$F$44*E522*(F522-Overview!$F$25)^2+0.2)</f>
        <v>1</v>
      </c>
      <c r="O522" s="48">
        <f>M522*E522*Overview!$F$8</f>
        <v>9.746225350951114E-2</v>
      </c>
      <c r="P522" s="48">
        <f>E522*Overview!$F$6</f>
        <v>1.8494797113084687E-3</v>
      </c>
      <c r="Q522" s="122">
        <f>O522*(G522/F522-(1+Overview!$F$35/'='!F522)/(Overview!$F$37*Overview!$F$33))/('='!G522+Overview!$F$36)</f>
        <v>4.8678219794044703E-3</v>
      </c>
      <c r="R522" s="128">
        <f>(O522/F522-Q522)*G522*Overview!$F$29*'='!F522^3</f>
        <v>111.4790590635798</v>
      </c>
      <c r="S522" s="57">
        <f t="shared" si="48"/>
        <v>6.6793256678143259E-18</v>
      </c>
      <c r="T522" s="58">
        <f t="shared" si="49"/>
        <v>2.6286180885948429E-3</v>
      </c>
      <c r="U522" s="58">
        <f>IF(I522&lt;Overview!$F$18,(1-Overview!$F$9)*'='!R522-'='!I522*'='!P522,0)</f>
        <v>0</v>
      </c>
      <c r="V522" s="54">
        <f>IF(I522&gt;=Overview!$F$18,(1-Overview!$F$9)*'='!R522-Overview!$F$18*'='!P522,0)</f>
        <v>9.1704729753442749</v>
      </c>
      <c r="W522" s="2"/>
      <c r="X522" s="60">
        <f>F522^3*(1+G522*Overview!$F$38)</f>
        <v>5.224933827345537</v>
      </c>
      <c r="Y522" s="61">
        <f>F522^3*Overview!$F$42*(1+Overview!$F$38*G522)+J522*Overview!$F$39/Overview!$F$40</f>
        <v>0.51599855577493969</v>
      </c>
      <c r="AD522" s="2"/>
    </row>
    <row r="523" spans="1:30">
      <c r="A523" s="34">
        <v>520</v>
      </c>
      <c r="B523">
        <v>0.77</v>
      </c>
      <c r="C523" s="85">
        <v>18.739999999999998</v>
      </c>
      <c r="D523" s="125">
        <f>B523/(B523+Overview!$F$22)</f>
        <v>0.52380952380952384</v>
      </c>
      <c r="E523" s="118">
        <f>EXP(Overview!$F$21/Overview!$F$5-Overview!$F$21/('='!C523+273.15))</f>
        <v>0.94169028070695959</v>
      </c>
      <c r="F523" s="77">
        <f t="shared" si="50"/>
        <v>1.6226250557457675</v>
      </c>
      <c r="G523" s="115">
        <f t="shared" si="51"/>
        <v>0.52380952380952372</v>
      </c>
      <c r="H523" s="112">
        <f>F523/Overview!$F$19</f>
        <v>2.3957257577820279</v>
      </c>
      <c r="I523" s="149">
        <f t="shared" si="52"/>
        <v>178.24101031296112</v>
      </c>
      <c r="J523" s="80">
        <f>IF((A523-Overview!$F$43)/365=ROUND((A523-Overview!$F$43)/365,0),J522*0.05,J522+V522)</f>
        <v>1062.0985576034955</v>
      </c>
      <c r="K523" s="70">
        <f>IF(I523&lt;Overview!$F$16,1,'='!F523/Overview!$F$26)</f>
        <v>70.243508906743187</v>
      </c>
      <c r="L523" s="71">
        <f>IF(I523&lt;Overview!$F$17,'='!F523/Overview!$F$26,Overview!$F$33)</f>
        <v>9.1428571428571423</v>
      </c>
      <c r="M523" s="72">
        <f t="shared" si="53"/>
        <v>9.1428571428571423</v>
      </c>
      <c r="N523" s="81">
        <f>MIN(1,Overview!$F$44*E523*(F523-Overview!$F$25)^2+0.2)</f>
        <v>1</v>
      </c>
      <c r="O523" s="48">
        <f>M523*E523*Overview!$F$8</f>
        <v>9.746225350951114E-2</v>
      </c>
      <c r="P523" s="48">
        <f>E523*Overview!$F$6</f>
        <v>1.8494797113084687E-3</v>
      </c>
      <c r="Q523" s="122">
        <f>O523*(G523/F523-(1+Overview!$F$35/'='!F523)/(Overview!$F$37*Overview!$F$33))/('='!G523+Overview!$F$36)</f>
        <v>4.8526286952471857E-3</v>
      </c>
      <c r="R523" s="128">
        <f>(O523/F523-Q523)*G523*Overview!$F$29*'='!F523^3</f>
        <v>111.85593062070805</v>
      </c>
      <c r="S523" s="57">
        <f t="shared" si="48"/>
        <v>6.6685053022542963E-18</v>
      </c>
      <c r="T523" s="58">
        <f t="shared" si="49"/>
        <v>2.6246656357129922E-3</v>
      </c>
      <c r="U523" s="58">
        <f>IF(I523&lt;Overview!$F$18,(1-Overview!$F$9)*'='!R523-'='!I523*'='!P523,0)</f>
        <v>0</v>
      </c>
      <c r="V523" s="54">
        <f>IF(I523&gt;=Overview!$F$18,(1-Overview!$F$9)*'='!R523-Overview!$F$18*'='!P523,0)</f>
        <v>9.2025824320116012</v>
      </c>
      <c r="W523" s="2"/>
      <c r="X523" s="60">
        <f>F523^3*(1+G523*Overview!$F$38)</f>
        <v>5.2504091668647872</v>
      </c>
      <c r="Y523" s="61">
        <f>F523^3*Overview!$F$42*(1+Overview!$F$38*G523)+J523*Overview!$F$39/Overview!$F$40</f>
        <v>0.51868983506641908</v>
      </c>
      <c r="AD523" s="2"/>
    </row>
    <row r="524" spans="1:30">
      <c r="A524" s="34">
        <v>521</v>
      </c>
      <c r="B524">
        <v>0.77</v>
      </c>
      <c r="C524" s="85">
        <v>18.739999999999998</v>
      </c>
      <c r="D524" s="125">
        <f>B524/(B524+Overview!$F$22)</f>
        <v>0.52380952380952384</v>
      </c>
      <c r="E524" s="118">
        <f>EXP(Overview!$F$21/Overview!$F$5-Overview!$F$21/('='!C524+273.15))</f>
        <v>0.94169028070695959</v>
      </c>
      <c r="F524" s="77">
        <f t="shared" si="50"/>
        <v>1.6252497213814805</v>
      </c>
      <c r="G524" s="115">
        <f t="shared" si="51"/>
        <v>0.52380952380952372</v>
      </c>
      <c r="H524" s="112">
        <f>F524/Overview!$F$19</f>
        <v>2.3996009469680799</v>
      </c>
      <c r="I524" s="149">
        <f t="shared" si="52"/>
        <v>178.24101031296112</v>
      </c>
      <c r="J524" s="80">
        <f>IF((A524-Overview!$F$43)/365=ROUND((A524-Overview!$F$43)/365,0),J523*0.05,J523+V523)</f>
        <v>1071.3011400355072</v>
      </c>
      <c r="K524" s="70">
        <f>IF(I524&lt;Overview!$F$16,1,'='!F524/Overview!$F$26)</f>
        <v>70.357130795735088</v>
      </c>
      <c r="L524" s="71">
        <f>IF(I524&lt;Overview!$F$17,'='!F524/Overview!$F$26,Overview!$F$33)</f>
        <v>9.1428571428571423</v>
      </c>
      <c r="M524" s="72">
        <f t="shared" si="53"/>
        <v>9.1428571428571423</v>
      </c>
      <c r="N524" s="81">
        <f>MIN(1,Overview!$F$44*E524*(F524-Overview!$F$25)^2+0.2)</f>
        <v>1</v>
      </c>
      <c r="O524" s="48">
        <f>M524*E524*Overview!$F$8</f>
        <v>9.746225350951114E-2</v>
      </c>
      <c r="P524" s="48">
        <f>E524*Overview!$F$6</f>
        <v>1.8494797113084687E-3</v>
      </c>
      <c r="Q524" s="122">
        <f>O524*(G524/F524-(1+Overview!$F$35/'='!F524)/(Overview!$F$37*Overview!$F$33))/('='!G524+Overview!$F$36)</f>
        <v>4.8375072913828263E-3</v>
      </c>
      <c r="R524" s="128">
        <f>(O524/F524-Q524)*G524*Overview!$F$29*'='!F524^3</f>
        <v>112.23291699127437</v>
      </c>
      <c r="S524" s="57">
        <f t="shared" si="48"/>
        <v>6.6577361284601796E-18</v>
      </c>
      <c r="T524" s="58">
        <f t="shared" si="49"/>
        <v>2.6207191258336062E-3</v>
      </c>
      <c r="U524" s="58">
        <f>IF(I524&lt;Overview!$F$18,(1-Overview!$F$9)*'='!R524-'='!I524*'='!P524,0)</f>
        <v>0</v>
      </c>
      <c r="V524" s="54">
        <f>IF(I524&gt;=Overview!$F$18,(1-Overview!$F$9)*'='!R524-Overview!$F$18*'='!P524,0)</f>
        <v>9.234701670783851</v>
      </c>
      <c r="W524" s="2"/>
      <c r="X524" s="60">
        <f>F524^3*(1+G524*Overview!$F$38)</f>
        <v>5.2759286874914304</v>
      </c>
      <c r="Y524" s="61">
        <f>F524^3*Overview!$F$42*(1+Overview!$F$38*G524)+J524*Overview!$F$39/Overview!$F$40</f>
        <v>0.52138648595940795</v>
      </c>
      <c r="AD524" s="2"/>
    </row>
    <row r="525" spans="1:30">
      <c r="A525" s="34">
        <v>522</v>
      </c>
      <c r="B525">
        <v>0.77</v>
      </c>
      <c r="C525" s="85">
        <v>18.739999999999998</v>
      </c>
      <c r="D525" s="125">
        <f>B525/(B525+Overview!$F$22)</f>
        <v>0.52380952380952384</v>
      </c>
      <c r="E525" s="118">
        <f>EXP(Overview!$F$21/Overview!$F$5-Overview!$F$21/('='!C525+273.15))</f>
        <v>0.94169028070695959</v>
      </c>
      <c r="F525" s="77">
        <f t="shared" si="50"/>
        <v>1.6278704405073141</v>
      </c>
      <c r="G525" s="115">
        <f t="shared" si="51"/>
        <v>0.52380952380952372</v>
      </c>
      <c r="H525" s="112">
        <f>F525/Overview!$F$19</f>
        <v>2.4034703093272021</v>
      </c>
      <c r="I525" s="149">
        <f t="shared" si="52"/>
        <v>178.24101031296112</v>
      </c>
      <c r="J525" s="80">
        <f>IF((A525-Overview!$F$43)/365=ROUND((A525-Overview!$F$43)/365,0),J524*0.05,J524+V524)</f>
        <v>1080.535841706291</v>
      </c>
      <c r="K525" s="70">
        <f>IF(I525&lt;Overview!$F$16,1,'='!F525/Overview!$F$26)</f>
        <v>70.470581840143467</v>
      </c>
      <c r="L525" s="71">
        <f>IF(I525&lt;Overview!$F$17,'='!F525/Overview!$F$26,Overview!$F$33)</f>
        <v>9.1428571428571423</v>
      </c>
      <c r="M525" s="72">
        <f t="shared" si="53"/>
        <v>9.1428571428571423</v>
      </c>
      <c r="N525" s="81">
        <f>MIN(1,Overview!$F$44*E525*(F525-Overview!$F$25)^2+0.2)</f>
        <v>1</v>
      </c>
      <c r="O525" s="48">
        <f>M525*E525*Overview!$F$8</f>
        <v>9.746225350951114E-2</v>
      </c>
      <c r="P525" s="48">
        <f>E525*Overview!$F$6</f>
        <v>1.8494797113084687E-3</v>
      </c>
      <c r="Q525" s="122">
        <f>O525*(G525/F525-(1+Overview!$F$35/'='!F525)/(Overview!$F$37*Overview!$F$33))/('='!G525+Overview!$F$36)</f>
        <v>4.8224572759091571E-3</v>
      </c>
      <c r="R525" s="128">
        <f>(O525/F525-Q525)*G525*Overview!$F$29*'='!F525^3</f>
        <v>112.61001618632426</v>
      </c>
      <c r="S525" s="57">
        <f t="shared" si="48"/>
        <v>6.6470177961086375E-18</v>
      </c>
      <c r="T525" s="58">
        <f t="shared" si="49"/>
        <v>2.6167785500206472E-3</v>
      </c>
      <c r="U525" s="58">
        <f>IF(I525&lt;Overview!$F$18,(1-Overview!$F$9)*'='!R525-'='!I525*'='!P525,0)</f>
        <v>0</v>
      </c>
      <c r="V525" s="54">
        <f>IF(I525&gt;=Overview!$F$18,(1-Overview!$F$9)*'='!R525-Overview!$F$18*'='!P525,0)</f>
        <v>9.2668305222021026</v>
      </c>
      <c r="W525" s="2"/>
      <c r="X525" s="60">
        <f>F525^3*(1+G525*Overview!$F$38)</f>
        <v>5.3014922079476632</v>
      </c>
      <c r="Y525" s="61">
        <f>F525^3*Overview!$F$42*(1+Overview!$F$38*G525)+J525*Overview!$F$39/Overview!$F$40</f>
        <v>0.52408849256398116</v>
      </c>
      <c r="AD525" s="2"/>
    </row>
    <row r="526" spans="1:30">
      <c r="A526" s="34">
        <v>523</v>
      </c>
      <c r="B526">
        <v>0.77</v>
      </c>
      <c r="C526" s="85">
        <v>18.739999999999998</v>
      </c>
      <c r="D526" s="125">
        <f>B526/(B526+Overview!$F$22)</f>
        <v>0.52380952380952384</v>
      </c>
      <c r="E526" s="118">
        <f>EXP(Overview!$F$21/Overview!$F$5-Overview!$F$21/('='!C526+273.15))</f>
        <v>0.94169028070695959</v>
      </c>
      <c r="F526" s="77">
        <f t="shared" si="50"/>
        <v>1.6304872190573347</v>
      </c>
      <c r="G526" s="115">
        <f t="shared" si="51"/>
        <v>0.52380952380952372</v>
      </c>
      <c r="H526" s="112">
        <f>F526/Overview!$F$19</f>
        <v>2.4073338536207509</v>
      </c>
      <c r="I526" s="149">
        <f t="shared" si="52"/>
        <v>178.24101031296112</v>
      </c>
      <c r="J526" s="80">
        <f>IF((A526-Overview!$F$43)/365=ROUND((A526-Overview!$F$43)/365,0),J525*0.05,J525+V525)</f>
        <v>1089.8026722284931</v>
      </c>
      <c r="K526" s="70">
        <f>IF(I526&lt;Overview!$F$16,1,'='!F526/Overview!$F$26)</f>
        <v>70.583862296854321</v>
      </c>
      <c r="L526" s="71">
        <f>IF(I526&lt;Overview!$F$17,'='!F526/Overview!$F$26,Overview!$F$33)</f>
        <v>9.1428571428571423</v>
      </c>
      <c r="M526" s="72">
        <f t="shared" si="53"/>
        <v>9.1428571428571423</v>
      </c>
      <c r="N526" s="81">
        <f>MIN(1,Overview!$F$44*E526*(F526-Overview!$F$25)^2+0.2)</f>
        <v>1</v>
      </c>
      <c r="O526" s="48">
        <f>M526*E526*Overview!$F$8</f>
        <v>9.746225350951114E-2</v>
      </c>
      <c r="P526" s="48">
        <f>E526*Overview!$F$6</f>
        <v>1.8494797113084687E-3</v>
      </c>
      <c r="Q526" s="122">
        <f>O526*(G526/F526-(1+Overview!$F$35/'='!F526)/(Overview!$F$37*Overview!$F$33))/('='!G526+Overview!$F$36)</f>
        <v>4.8074781613966751E-3</v>
      </c>
      <c r="R526" s="128">
        <f>(O526/F526-Q526)*G526*Overview!$F$29*'='!F526^3</f>
        <v>112.98722622430888</v>
      </c>
      <c r="S526" s="57">
        <f t="shared" si="48"/>
        <v>6.6363499580617262E-18</v>
      </c>
      <c r="T526" s="58">
        <f t="shared" si="49"/>
        <v>2.6128438993515113E-3</v>
      </c>
      <c r="U526" s="58">
        <f>IF(I526&lt;Overview!$F$18,(1-Overview!$F$9)*'='!R526-'='!I526*'='!P526,0)</f>
        <v>0</v>
      </c>
      <c r="V526" s="54">
        <f>IF(I526&gt;=Overview!$F$18,(1-Overview!$F$9)*'='!R526-Overview!$F$18*'='!P526,0)</f>
        <v>9.2989688174383929</v>
      </c>
      <c r="W526" s="2"/>
      <c r="X526" s="60">
        <f>F526^3*(1+G526*Overview!$F$38)</f>
        <v>5.3270995469742051</v>
      </c>
      <c r="Y526" s="61">
        <f>F526^3*Overview!$F$42*(1+Overview!$F$38*G526)+J526*Overview!$F$39/Overview!$F$40</f>
        <v>0.52679583898451654</v>
      </c>
      <c r="AD526" s="2"/>
    </row>
    <row r="527" spans="1:30">
      <c r="A527" s="34">
        <v>524</v>
      </c>
      <c r="B527">
        <v>0.77</v>
      </c>
      <c r="C527" s="85">
        <v>18.739999999999998</v>
      </c>
      <c r="D527" s="125">
        <f>B527/(B527+Overview!$F$22)</f>
        <v>0.52380952380952384</v>
      </c>
      <c r="E527" s="118">
        <f>EXP(Overview!$F$21/Overview!$F$5-Overview!$F$21/('='!C527+273.15))</f>
        <v>0.94169028070695959</v>
      </c>
      <c r="F527" s="77">
        <f t="shared" si="50"/>
        <v>1.6331000629566863</v>
      </c>
      <c r="G527" s="115">
        <f t="shared" si="51"/>
        <v>0.52380952380952372</v>
      </c>
      <c r="H527" s="112">
        <f>F527/Overview!$F$19</f>
        <v>2.4111915885969086</v>
      </c>
      <c r="I527" s="149">
        <f t="shared" si="52"/>
        <v>178.24101031296112</v>
      </c>
      <c r="J527" s="80">
        <f>IF((A527-Overview!$F$43)/365=ROUND((A527-Overview!$F$43)/365,0),J526*0.05,J526+V526)</f>
        <v>1099.1016410459315</v>
      </c>
      <c r="K527" s="70">
        <f>IF(I527&lt;Overview!$F$16,1,'='!F527/Overview!$F$26)</f>
        <v>70.696972422367381</v>
      </c>
      <c r="L527" s="71">
        <f>IF(I527&lt;Overview!$F$17,'='!F527/Overview!$F$26,Overview!$F$33)</f>
        <v>9.1428571428571423</v>
      </c>
      <c r="M527" s="72">
        <f t="shared" si="53"/>
        <v>9.1428571428571423</v>
      </c>
      <c r="N527" s="81">
        <f>MIN(1,Overview!$F$44*E527*(F527-Overview!$F$25)^2+0.2)</f>
        <v>1</v>
      </c>
      <c r="O527" s="48">
        <f>M527*E527*Overview!$F$8</f>
        <v>9.746225350951114E-2</v>
      </c>
      <c r="P527" s="48">
        <f>E527*Overview!$F$6</f>
        <v>1.8494797113084687E-3</v>
      </c>
      <c r="Q527" s="122">
        <f>O527*(G527/F527-(1+Overview!$F$35/'='!F527)/(Overview!$F$37*Overview!$F$33))/('='!G527+Overview!$F$36)</f>
        <v>4.7925694648378739E-3</v>
      </c>
      <c r="R527" s="128">
        <f>(O527/F527-Q527)*G527*Overview!$F$29*'='!F527^3</f>
        <v>113.3645451310657</v>
      </c>
      <c r="S527" s="57">
        <f t="shared" si="48"/>
        <v>6.6257322703307668E-18</v>
      </c>
      <c r="T527" s="58">
        <f t="shared" si="49"/>
        <v>2.6089151649170083E-3</v>
      </c>
      <c r="U527" s="58">
        <f>IF(I527&lt;Overview!$F$18,(1-Overview!$F$9)*'='!R527-'='!I527*'='!P527,0)</f>
        <v>0</v>
      </c>
      <c r="V527" s="54">
        <f>IF(I527&gt;=Overview!$F$18,(1-Overview!$F$9)*'='!R527-Overview!$F$18*'='!P527,0)</f>
        <v>9.331116388294074</v>
      </c>
      <c r="W527" s="2"/>
      <c r="X527" s="60">
        <f>F527^3*(1+G527*Overview!$F$38)</f>
        <v>5.3527505233337482</v>
      </c>
      <c r="Y527" s="61">
        <f>F527^3*Overview!$F$42*(1+Overview!$F$38*G527)+J527*Overview!$F$39/Overview!$F$40</f>
        <v>0.52950850932003335</v>
      </c>
      <c r="AD527" s="2"/>
    </row>
    <row r="528" spans="1:30">
      <c r="A528" s="34">
        <v>525</v>
      </c>
      <c r="B528">
        <v>0.77</v>
      </c>
      <c r="C528" s="85">
        <v>18.739999999999998</v>
      </c>
      <c r="D528" s="125">
        <f>B528/(B528+Overview!$F$22)</f>
        <v>0.52380952380952384</v>
      </c>
      <c r="E528" s="118">
        <f>EXP(Overview!$F$21/Overview!$F$5-Overview!$F$21/('='!C528+273.15))</f>
        <v>0.94169028070695959</v>
      </c>
      <c r="F528" s="77">
        <f t="shared" si="50"/>
        <v>1.6357089781216032</v>
      </c>
      <c r="G528" s="115">
        <f t="shared" si="51"/>
        <v>0.52380952380952372</v>
      </c>
      <c r="H528" s="112">
        <f>F528/Overview!$F$19</f>
        <v>2.415043522990703</v>
      </c>
      <c r="I528" s="149">
        <f t="shared" si="52"/>
        <v>178.24101031296112</v>
      </c>
      <c r="J528" s="80">
        <f>IF((A528-Overview!$F$43)/365=ROUND((A528-Overview!$F$43)/365,0),J527*0.05,J527+V527)</f>
        <v>1108.4327574342256</v>
      </c>
      <c r="K528" s="70">
        <f>IF(I528&lt;Overview!$F$16,1,'='!F528/Overview!$F$26)</f>
        <v>70.809912472796682</v>
      </c>
      <c r="L528" s="71">
        <f>IF(I528&lt;Overview!$F$17,'='!F528/Overview!$F$26,Overview!$F$33)</f>
        <v>9.1428571428571423</v>
      </c>
      <c r="M528" s="72">
        <f t="shared" si="53"/>
        <v>9.1428571428571423</v>
      </c>
      <c r="N528" s="81">
        <f>MIN(1,Overview!$F$44*E528*(F528-Overview!$F$25)^2+0.2)</f>
        <v>1</v>
      </c>
      <c r="O528" s="48">
        <f>M528*E528*Overview!$F$8</f>
        <v>9.746225350951114E-2</v>
      </c>
      <c r="P528" s="48">
        <f>E528*Overview!$F$6</f>
        <v>1.8494797113084687E-3</v>
      </c>
      <c r="Q528" s="122">
        <f>O528*(G528/F528-(1+Overview!$F$35/'='!F528)/(Overview!$F$37*Overview!$F$33))/('='!G528+Overview!$F$36)</f>
        <v>4.7777307075972169E-3</v>
      </c>
      <c r="R528" s="128">
        <f>(O528/F528-Q528)*G528*Overview!$F$29*'='!F528^3</f>
        <v>113.74197093979829</v>
      </c>
      <c r="S528" s="57">
        <f t="shared" si="48"/>
        <v>6.6151643920407086E-18</v>
      </c>
      <c r="T528" s="58">
        <f t="shared" si="49"/>
        <v>2.6049923378213494E-3</v>
      </c>
      <c r="U528" s="58">
        <f>IF(I528&lt;Overview!$F$18,(1-Overview!$F$9)*'='!R528-'='!I528*'='!P528,0)</f>
        <v>0</v>
      </c>
      <c r="V528" s="54">
        <f>IF(I528&gt;=Overview!$F$18,(1-Overview!$F$9)*'='!R528-Overview!$F$18*'='!P528,0)</f>
        <v>9.3632730671980902</v>
      </c>
      <c r="W528" s="2"/>
      <c r="X528" s="60">
        <f>F528^3*(1+G528*Overview!$F$38)</f>
        <v>5.3784449558143423</v>
      </c>
      <c r="Y528" s="61">
        <f>F528^3*Overview!$F$42*(1+Overview!$F$38*G528)+J528*Overview!$F$39/Overview!$F$40</f>
        <v>0.53222648766452352</v>
      </c>
      <c r="AD528" s="2"/>
    </row>
    <row r="529" spans="1:30">
      <c r="A529" s="34">
        <v>526</v>
      </c>
      <c r="B529">
        <v>0.77</v>
      </c>
      <c r="C529" s="85">
        <v>18.739999999999998</v>
      </c>
      <c r="D529" s="125">
        <f>B529/(B529+Overview!$F$22)</f>
        <v>0.52380952380952384</v>
      </c>
      <c r="E529" s="118">
        <f>EXP(Overview!$F$21/Overview!$F$5-Overview!$F$21/('='!C529+273.15))</f>
        <v>0.94169028070695959</v>
      </c>
      <c r="F529" s="77">
        <f t="shared" si="50"/>
        <v>1.6383139704594245</v>
      </c>
      <c r="G529" s="115">
        <f t="shared" si="51"/>
        <v>0.52380952380952372</v>
      </c>
      <c r="H529" s="112">
        <f>F529/Overview!$F$19</f>
        <v>2.4188896655240284</v>
      </c>
      <c r="I529" s="149">
        <f t="shared" si="52"/>
        <v>178.24101031296112</v>
      </c>
      <c r="J529" s="80">
        <f>IF((A529-Overview!$F$43)/365=ROUND((A529-Overview!$F$43)/365,0),J528*0.05,J528+V528)</f>
        <v>1117.7960305014237</v>
      </c>
      <c r="K529" s="70">
        <f>IF(I529&lt;Overview!$F$16,1,'='!F529/Overview!$F$26)</f>
        <v>70.922682703871189</v>
      </c>
      <c r="L529" s="71">
        <f>IF(I529&lt;Overview!$F$17,'='!F529/Overview!$F$26,Overview!$F$33)</f>
        <v>9.1428571428571423</v>
      </c>
      <c r="M529" s="72">
        <f t="shared" si="53"/>
        <v>9.1428571428571423</v>
      </c>
      <c r="N529" s="81">
        <f>MIN(1,Overview!$F$44*E529*(F529-Overview!$F$25)^2+0.2)</f>
        <v>1</v>
      </c>
      <c r="O529" s="48">
        <f>M529*E529*Overview!$F$8</f>
        <v>9.746225350951114E-2</v>
      </c>
      <c r="P529" s="48">
        <f>E529*Overview!$F$6</f>
        <v>1.8494797113084687E-3</v>
      </c>
      <c r="Q529" s="122">
        <f>O529*(G529/F529-(1+Overview!$F$35/'='!F529)/(Overview!$F$37*Overview!$F$33))/('='!G529+Overview!$F$36)</f>
        <v>4.7629614153617507E-3</v>
      </c>
      <c r="R529" s="128">
        <f>(O529/F529-Q529)*G529*Overview!$F$29*'='!F529^3</f>
        <v>114.11950169105729</v>
      </c>
      <c r="S529" s="57">
        <f t="shared" si="48"/>
        <v>6.6046459853949654E-18</v>
      </c>
      <c r="T529" s="58">
        <f t="shared" si="49"/>
        <v>2.6010754091821166E-3</v>
      </c>
      <c r="U529" s="58">
        <f>IF(I529&lt;Overview!$F$18,(1-Overview!$F$9)*'='!R529-'='!I529*'='!P529,0)</f>
        <v>0</v>
      </c>
      <c r="V529" s="54">
        <f>IF(I529&gt;=Overview!$F$18,(1-Overview!$F$9)*'='!R529-Overview!$F$18*'='!P529,0)</f>
        <v>9.3954386872053579</v>
      </c>
      <c r="W529" s="2"/>
      <c r="X529" s="60">
        <f>F529^3*(1+G529*Overview!$F$38)</f>
        <v>5.4041826632328016</v>
      </c>
      <c r="Y529" s="61">
        <f>F529^3*Overview!$F$42*(1+Overview!$F$38*G529)+J529*Overview!$F$39/Overview!$F$40</f>
        <v>0.53494975810728662</v>
      </c>
      <c r="AD529" s="2"/>
    </row>
    <row r="530" spans="1:30">
      <c r="A530" s="34">
        <v>527</v>
      </c>
      <c r="B530">
        <v>0.77</v>
      </c>
      <c r="C530" s="85">
        <v>18.739999999999998</v>
      </c>
      <c r="D530" s="125">
        <f>B530/(B530+Overview!$F$22)</f>
        <v>0.52380952380952384</v>
      </c>
      <c r="E530" s="118">
        <f>EXP(Overview!$F$21/Overview!$F$5-Overview!$F$21/('='!C530+273.15))</f>
        <v>0.94169028070695959</v>
      </c>
      <c r="F530" s="77">
        <f t="shared" si="50"/>
        <v>1.6409150458686066</v>
      </c>
      <c r="G530" s="115">
        <f t="shared" si="51"/>
        <v>0.52380952380952372</v>
      </c>
      <c r="H530" s="112">
        <f>F530/Overview!$F$19</f>
        <v>2.4227300249056647</v>
      </c>
      <c r="I530" s="149">
        <f t="shared" si="52"/>
        <v>178.24101031296112</v>
      </c>
      <c r="J530" s="80">
        <f>IF((A530-Overview!$F$43)/365=ROUND((A530-Overview!$F$43)/365,0),J529*0.05,J529+V529)</f>
        <v>1127.1914691886291</v>
      </c>
      <c r="K530" s="70">
        <f>IF(I530&lt;Overview!$F$16,1,'='!F530/Overview!$F$26)</f>
        <v>71.03528337093536</v>
      </c>
      <c r="L530" s="71">
        <f>IF(I530&lt;Overview!$F$17,'='!F530/Overview!$F$26,Overview!$F$33)</f>
        <v>9.1428571428571423</v>
      </c>
      <c r="M530" s="72">
        <f t="shared" si="53"/>
        <v>9.1428571428571423</v>
      </c>
      <c r="N530" s="81">
        <f>MIN(1,Overview!$F$44*E530*(F530-Overview!$F$25)^2+0.2)</f>
        <v>1</v>
      </c>
      <c r="O530" s="48">
        <f>M530*E530*Overview!$F$8</f>
        <v>9.746225350951114E-2</v>
      </c>
      <c r="P530" s="48">
        <f>E530*Overview!$F$6</f>
        <v>1.8494797113084687E-3</v>
      </c>
      <c r="Q530" s="122">
        <f>O530*(G530/F530-(1+Overview!$F$35/'='!F530)/(Overview!$F$37*Overview!$F$33))/('='!G530+Overview!$F$36)</f>
        <v>4.7482611180924257E-3</v>
      </c>
      <c r="R530" s="128">
        <f>(O530/F530-Q530)*G530*Overview!$F$29*'='!F530^3</f>
        <v>114.49713543272023</v>
      </c>
      <c r="S530" s="57">
        <f t="shared" si="48"/>
        <v>6.5941767156407405E-18</v>
      </c>
      <c r="T530" s="58">
        <f t="shared" si="49"/>
        <v>2.5971643701302514E-3</v>
      </c>
      <c r="U530" s="58">
        <f>IF(I530&lt;Overview!$F$18,(1-Overview!$F$9)*'='!R530-'='!I530*'='!P530,0)</f>
        <v>0</v>
      </c>
      <c r="V530" s="54">
        <f>IF(I530&gt;=Overview!$F$18,(1-Overview!$F$9)*'='!R530-Overview!$F$18*'='!P530,0)</f>
        <v>9.4276130819950392</v>
      </c>
      <c r="W530" s="2"/>
      <c r="X530" s="60">
        <f>F530^3*(1+G530*Overview!$F$38)</f>
        <v>5.4299634644380257</v>
      </c>
      <c r="Y530" s="61">
        <f>F530^3*Overview!$F$42*(1+Overview!$F$38*G530)+J530*Overview!$F$39/Overview!$F$40</f>
        <v>0.5376783047332554</v>
      </c>
      <c r="AD530" s="2"/>
    </row>
    <row r="531" spans="1:30">
      <c r="A531" s="34">
        <v>528</v>
      </c>
      <c r="B531">
        <v>0.77</v>
      </c>
      <c r="C531" s="85">
        <v>18.739999999999998</v>
      </c>
      <c r="D531" s="125">
        <f>B531/(B531+Overview!$F$22)</f>
        <v>0.52380952380952384</v>
      </c>
      <c r="E531" s="118">
        <f>EXP(Overview!$F$21/Overview!$F$5-Overview!$F$21/('='!C531+273.15))</f>
        <v>0.94169028070695959</v>
      </c>
      <c r="F531" s="77">
        <f t="shared" si="50"/>
        <v>1.6435122102387369</v>
      </c>
      <c r="G531" s="115">
        <f t="shared" si="51"/>
        <v>0.52380952380952372</v>
      </c>
      <c r="H531" s="112">
        <f>F531/Overview!$F$19</f>
        <v>2.4265646098312961</v>
      </c>
      <c r="I531" s="149">
        <f t="shared" si="52"/>
        <v>178.24101031296112</v>
      </c>
      <c r="J531" s="80">
        <f>IF((A531-Overview!$F$43)/365=ROUND((A531-Overview!$F$43)/365,0),J530*0.05,J530+V530)</f>
        <v>1136.6190822706242</v>
      </c>
      <c r="K531" s="70">
        <f>IF(I531&lt;Overview!$F$16,1,'='!F531/Overview!$F$26)</f>
        <v>71.147714728949651</v>
      </c>
      <c r="L531" s="71">
        <f>IF(I531&lt;Overview!$F$17,'='!F531/Overview!$F$26,Overview!$F$33)</f>
        <v>9.1428571428571423</v>
      </c>
      <c r="M531" s="72">
        <f t="shared" si="53"/>
        <v>9.1428571428571423</v>
      </c>
      <c r="N531" s="81">
        <f>MIN(1,Overview!$F$44*E531*(F531-Overview!$F$25)^2+0.2)</f>
        <v>1</v>
      </c>
      <c r="O531" s="48">
        <f>M531*E531*Overview!$F$8</f>
        <v>9.746225350951114E-2</v>
      </c>
      <c r="P531" s="48">
        <f>E531*Overview!$F$6</f>
        <v>1.8494797113084687E-3</v>
      </c>
      <c r="Q531" s="122">
        <f>O531*(G531/F531-(1+Overview!$F$35/'='!F531)/(Overview!$F$37*Overview!$F$33))/('='!G531+Overview!$F$36)</f>
        <v>4.733629349976046E-3</v>
      </c>
      <c r="R531" s="128">
        <f>(O531/F531-Q531)*G531*Overview!$F$29*'='!F531^3</f>
        <v>114.87487021997244</v>
      </c>
      <c r="S531" s="57">
        <f t="shared" si="48"/>
        <v>6.5837562510348112E-18</v>
      </c>
      <c r="T531" s="58">
        <f t="shared" si="49"/>
        <v>2.5932592118100288E-3</v>
      </c>
      <c r="U531" s="58">
        <f>IF(I531&lt;Overview!$F$18,(1-Overview!$F$9)*'='!R531-'='!I531*'='!P531,0)</f>
        <v>0</v>
      </c>
      <c r="V531" s="54">
        <f>IF(I531&gt;=Overview!$F$18,(1-Overview!$F$9)*'='!R531-Overview!$F$18*'='!P531,0)</f>
        <v>9.459796085868927</v>
      </c>
      <c r="W531" s="2"/>
      <c r="X531" s="60">
        <f>F531^3*(1+G531*Overview!$F$38)</f>
        <v>5.4557871783143499</v>
      </c>
      <c r="Y531" s="61">
        <f>F531^3*Overview!$F$42*(1+Overview!$F$38*G531)+J531*Overview!$F$39/Overview!$F$40</f>
        <v>0.54041211162332403</v>
      </c>
      <c r="AD531" s="2"/>
    </row>
    <row r="532" spans="1:30">
      <c r="A532" s="34">
        <v>529</v>
      </c>
      <c r="B532">
        <v>0.77</v>
      </c>
      <c r="C532" s="85">
        <v>18.739999999999998</v>
      </c>
      <c r="D532" s="125">
        <f>B532/(B532+Overview!$F$22)</f>
        <v>0.52380952380952384</v>
      </c>
      <c r="E532" s="118">
        <f>EXP(Overview!$F$21/Overview!$F$5-Overview!$F$21/('='!C532+273.15))</f>
        <v>0.94169028070695959</v>
      </c>
      <c r="F532" s="77">
        <f t="shared" si="50"/>
        <v>1.646105469450547</v>
      </c>
      <c r="G532" s="115">
        <f t="shared" si="51"/>
        <v>0.52380952380952372</v>
      </c>
      <c r="H532" s="112">
        <f>F532/Overview!$F$19</f>
        <v>2.4303934289835332</v>
      </c>
      <c r="I532" s="149">
        <f t="shared" si="52"/>
        <v>178.24101031296112</v>
      </c>
      <c r="J532" s="80">
        <f>IF((A532-Overview!$F$43)/365=ROUND((A532-Overview!$F$43)/365,0),J531*0.05,J531+V531)</f>
        <v>1146.0788783564931</v>
      </c>
      <c r="K532" s="70">
        <f>IF(I532&lt;Overview!$F$16,1,'='!F532/Overview!$F$26)</f>
        <v>71.259977032491221</v>
      </c>
      <c r="L532" s="71">
        <f>IF(I532&lt;Overview!$F$17,'='!F532/Overview!$F$26,Overview!$F$33)</f>
        <v>9.1428571428571423</v>
      </c>
      <c r="M532" s="72">
        <f t="shared" si="53"/>
        <v>9.1428571428571423</v>
      </c>
      <c r="N532" s="81">
        <f>MIN(1,Overview!$F$44*E532*(F532-Overview!$F$25)^2+0.2)</f>
        <v>1</v>
      </c>
      <c r="O532" s="48">
        <f>M532*E532*Overview!$F$8</f>
        <v>9.746225350951114E-2</v>
      </c>
      <c r="P532" s="48">
        <f>E532*Overview!$F$6</f>
        <v>1.8494797113084687E-3</v>
      </c>
      <c r="Q532" s="122">
        <f>O532*(G532/F532-(1+Overview!$F$35/'='!F532)/(Overview!$F$37*Overview!$F$33))/('='!G532+Overview!$F$36)</f>
        <v>4.7190656493778802E-3</v>
      </c>
      <c r="R532" s="128">
        <f>(O532/F532-Q532)*G532*Overview!$F$29*'='!F532^3</f>
        <v>115.25270411528712</v>
      </c>
      <c r="S532" s="57">
        <f t="shared" si="48"/>
        <v>6.5733842628097757E-18</v>
      </c>
      <c r="T532" s="58">
        <f t="shared" si="49"/>
        <v>2.5893599253790419E-3</v>
      </c>
      <c r="U532" s="58">
        <f>IF(I532&lt;Overview!$F$18,(1-Overview!$F$9)*'='!R532-'='!I532*'='!P532,0)</f>
        <v>0</v>
      </c>
      <c r="V532" s="54">
        <f>IF(I532&gt;=Overview!$F$18,(1-Overview!$F$9)*'='!R532-Overview!$F$18*'='!P532,0)</f>
        <v>9.4919875337497377</v>
      </c>
      <c r="W532" s="2"/>
      <c r="X532" s="60">
        <f>F532^3*(1+G532*Overview!$F$38)</f>
        <v>5.4816536237848235</v>
      </c>
      <c r="Y532" s="61">
        <f>F532^3*Overview!$F$42*(1+Overview!$F$38*G532)+J532*Overview!$F$39/Overview!$F$40</f>
        <v>0.5431511628546708</v>
      </c>
      <c r="AD532" s="2"/>
    </row>
    <row r="533" spans="1:30">
      <c r="A533" s="34">
        <v>530</v>
      </c>
      <c r="B533">
        <v>0.77</v>
      </c>
      <c r="C533" s="85">
        <v>18.739999999999998</v>
      </c>
      <c r="D533" s="125">
        <f>B533/(B533+Overview!$F$22)</f>
        <v>0.52380952380952384</v>
      </c>
      <c r="E533" s="118">
        <f>EXP(Overview!$F$21/Overview!$F$5-Overview!$F$21/('='!C533+273.15))</f>
        <v>0.94169028070695959</v>
      </c>
      <c r="F533" s="77">
        <f t="shared" si="50"/>
        <v>1.648694829375926</v>
      </c>
      <c r="G533" s="115">
        <f t="shared" si="51"/>
        <v>0.52380952380952372</v>
      </c>
      <c r="H533" s="112">
        <f>F533/Overview!$F$19</f>
        <v>2.4342164910319299</v>
      </c>
      <c r="I533" s="149">
        <f t="shared" si="52"/>
        <v>178.24101031296112</v>
      </c>
      <c r="J533" s="80">
        <f>IF((A533-Overview!$F$43)/365=ROUND((A533-Overview!$F$43)/365,0),J532*0.05,J532+V532)</f>
        <v>1155.5708658902429</v>
      </c>
      <c r="K533" s="70">
        <f>IF(I533&lt;Overview!$F$16,1,'='!F533/Overview!$F$26)</f>
        <v>71.372070535754375</v>
      </c>
      <c r="L533" s="71">
        <f>IF(I533&lt;Overview!$F$17,'='!F533/Overview!$F$26,Overview!$F$33)</f>
        <v>9.1428571428571423</v>
      </c>
      <c r="M533" s="72">
        <f t="shared" si="53"/>
        <v>9.1428571428571423</v>
      </c>
      <c r="N533" s="81">
        <f>MIN(1,Overview!$F$44*E533*(F533-Overview!$F$25)^2+0.2)</f>
        <v>1</v>
      </c>
      <c r="O533" s="48">
        <f>M533*E533*Overview!$F$8</f>
        <v>9.746225350951114E-2</v>
      </c>
      <c r="P533" s="48">
        <f>E533*Overview!$F$6</f>
        <v>1.8494797113084687E-3</v>
      </c>
      <c r="Q533" s="122">
        <f>O533*(G533/F533-(1+Overview!$F$35/'='!F533)/(Overview!$F$37*Overview!$F$33))/('='!G533+Overview!$F$36)</f>
        <v>4.7045695587948988E-3</v>
      </c>
      <c r="R533" s="128">
        <f>(O533/F533-Q533)*G533*Overview!$F$29*'='!F533^3</f>
        <v>115.63063518840619</v>
      </c>
      <c r="S533" s="57">
        <f t="shared" si="48"/>
        <v>6.5630604251407511E-18</v>
      </c>
      <c r="T533" s="58">
        <f t="shared" si="49"/>
        <v>2.585466502008177E-3</v>
      </c>
      <c r="U533" s="58">
        <f>IF(I533&lt;Overview!$F$18,(1-Overview!$F$9)*'='!R533-'='!I533*'='!P533,0)</f>
        <v>0</v>
      </c>
      <c r="V533" s="54">
        <f>IF(I533&gt;=Overview!$F$18,(1-Overview!$F$9)*'='!R533-Overview!$F$18*'='!P533,0)</f>
        <v>9.5241872611794829</v>
      </c>
      <c r="W533" s="2"/>
      <c r="X533" s="60">
        <f>F533^3*(1+G533*Overview!$F$38)</f>
        <v>5.507562619814494</v>
      </c>
      <c r="Y533" s="61">
        <f>F533^3*Overview!$F$42*(1+Overview!$F$38*G533)+J533*Overview!$F$39/Overview!$F$40</f>
        <v>0.54589544250108046</v>
      </c>
      <c r="AD533" s="2"/>
    </row>
    <row r="534" spans="1:30">
      <c r="A534" s="34">
        <v>531</v>
      </c>
      <c r="B534">
        <v>0.77</v>
      </c>
      <c r="C534" s="85">
        <v>18.739999999999998</v>
      </c>
      <c r="D534" s="125">
        <f>B534/(B534+Overview!$F$22)</f>
        <v>0.52380952380952384</v>
      </c>
      <c r="E534" s="118">
        <f>EXP(Overview!$F$21/Overview!$F$5-Overview!$F$21/('='!C534+273.15))</f>
        <v>0.94169028070695959</v>
      </c>
      <c r="F534" s="77">
        <f t="shared" si="50"/>
        <v>1.6512802958779342</v>
      </c>
      <c r="G534" s="115">
        <f t="shared" si="51"/>
        <v>0.52380952380952372</v>
      </c>
      <c r="H534" s="112">
        <f>F534/Overview!$F$19</f>
        <v>2.438033804633005</v>
      </c>
      <c r="I534" s="149">
        <f t="shared" si="52"/>
        <v>178.24101031296112</v>
      </c>
      <c r="J534" s="80">
        <f>IF((A534-Overview!$F$43)/365=ROUND((A534-Overview!$F$43)/365,0),J533*0.05,J533+V533)</f>
        <v>1165.0950531514225</v>
      </c>
      <c r="K534" s="70">
        <f>IF(I534&lt;Overview!$F$16,1,'='!F534/Overview!$F$26)</f>
        <v>71.483995492551273</v>
      </c>
      <c r="L534" s="71">
        <f>IF(I534&lt;Overview!$F$17,'='!F534/Overview!$F$26,Overview!$F$33)</f>
        <v>9.1428571428571423</v>
      </c>
      <c r="M534" s="72">
        <f t="shared" si="53"/>
        <v>9.1428571428571423</v>
      </c>
      <c r="N534" s="81">
        <f>MIN(1,Overview!$F$44*E534*(F534-Overview!$F$25)^2+0.2)</f>
        <v>1</v>
      </c>
      <c r="O534" s="48">
        <f>M534*E534*Overview!$F$8</f>
        <v>9.746225350951114E-2</v>
      </c>
      <c r="P534" s="48">
        <f>E534*Overview!$F$6</f>
        <v>1.8494797113084687E-3</v>
      </c>
      <c r="Q534" s="122">
        <f>O534*(G534/F534-(1+Overview!$F$35/'='!F534)/(Overview!$F$37*Overview!$F$33))/('='!G534+Overview!$F$36)</f>
        <v>4.6901406248096456E-3</v>
      </c>
      <c r="R534" s="128">
        <f>(O534/F534-Q534)*G534*Overview!$F$29*'='!F534^3</f>
        <v>116.00866151632053</v>
      </c>
      <c r="S534" s="57">
        <f t="shared" si="48"/>
        <v>6.5527844151125232E-18</v>
      </c>
      <c r="T534" s="58">
        <f t="shared" si="49"/>
        <v>2.5815789328815972E-3</v>
      </c>
      <c r="U534" s="58">
        <f>IF(I534&lt;Overview!$F$18,(1-Overview!$F$9)*'='!R534-'='!I534*'='!P534,0)</f>
        <v>0</v>
      </c>
      <c r="V534" s="54">
        <f>IF(I534&gt;=Overview!$F$18,(1-Overview!$F$9)*'='!R534-Overview!$F$18*'='!P534,0)</f>
        <v>9.5563951043177848</v>
      </c>
      <c r="W534" s="2"/>
      <c r="X534" s="60">
        <f>F534^3*(1+G534*Overview!$F$38)</f>
        <v>5.5335139854136406</v>
      </c>
      <c r="Y534" s="61">
        <f>F534^3*Overview!$F$42*(1+Overview!$F$38*G534)+J534*Overview!$F$39/Overview!$F$40</f>
        <v>0.54864493463326225</v>
      </c>
      <c r="AD534" s="2"/>
    </row>
    <row r="535" spans="1:30">
      <c r="A535" s="34">
        <v>532</v>
      </c>
      <c r="B535">
        <v>0.77</v>
      </c>
      <c r="C535" s="85">
        <v>18.739999999999998</v>
      </c>
      <c r="D535" s="125">
        <f>B535/(B535+Overview!$F$22)</f>
        <v>0.52380952380952384</v>
      </c>
      <c r="E535" s="118">
        <f>EXP(Overview!$F$21/Overview!$F$5-Overview!$F$21/('='!C535+273.15))</f>
        <v>0.94169028070695959</v>
      </c>
      <c r="F535" s="77">
        <f t="shared" si="50"/>
        <v>1.6538618748108158</v>
      </c>
      <c r="G535" s="115">
        <f t="shared" si="51"/>
        <v>0.52380952380952372</v>
      </c>
      <c r="H535" s="112">
        <f>F535/Overview!$F$19</f>
        <v>2.4418453784302612</v>
      </c>
      <c r="I535" s="149">
        <f t="shared" si="52"/>
        <v>178.24101031296112</v>
      </c>
      <c r="J535" s="80">
        <f>IF((A535-Overview!$F$43)/365=ROUND((A535-Overview!$F$43)/365,0),J534*0.05,J534+V534)</f>
        <v>1174.6514482557402</v>
      </c>
      <c r="K535" s="70">
        <f>IF(I535&lt;Overview!$F$16,1,'='!F535/Overview!$F$26)</f>
        <v>71.595752156312372</v>
      </c>
      <c r="L535" s="71">
        <f>IF(I535&lt;Overview!$F$17,'='!F535/Overview!$F$26,Overview!$F$33)</f>
        <v>9.1428571428571423</v>
      </c>
      <c r="M535" s="72">
        <f t="shared" si="53"/>
        <v>9.1428571428571423</v>
      </c>
      <c r="N535" s="81">
        <f>MIN(1,Overview!$F$44*E535*(F535-Overview!$F$25)^2+0.2)</f>
        <v>1</v>
      </c>
      <c r="O535" s="48">
        <f>M535*E535*Overview!$F$8</f>
        <v>9.746225350951114E-2</v>
      </c>
      <c r="P535" s="48">
        <f>E535*Overview!$F$6</f>
        <v>1.8494797113084687E-3</v>
      </c>
      <c r="Q535" s="122">
        <f>O535*(G535/F535-(1+Overview!$F$35/'='!F535)/(Overview!$F$37*Overview!$F$33))/('='!G535+Overview!$F$36)</f>
        <v>4.6757783980447259E-3</v>
      </c>
      <c r="R535" s="128">
        <f>(O535/F535-Q535)*G535*Overview!$F$29*'='!F535^3</f>
        <v>116.38678118325078</v>
      </c>
      <c r="S535" s="57">
        <f t="shared" si="48"/>
        <v>6.5425559126871294E-18</v>
      </c>
      <c r="T535" s="58">
        <f t="shared" si="49"/>
        <v>2.577697209196721E-3</v>
      </c>
      <c r="U535" s="58">
        <f>IF(I535&lt;Overview!$F$18,(1-Overview!$F$9)*'='!R535-'='!I535*'='!P535,0)</f>
        <v>0</v>
      </c>
      <c r="V535" s="54">
        <f>IF(I535&gt;=Overview!$F$18,(1-Overview!$F$9)*'='!R535-Overview!$F$18*'='!P535,0)</f>
        <v>9.5886108999402424</v>
      </c>
      <c r="W535" s="2"/>
      <c r="X535" s="60">
        <f>F535^3*(1+G535*Overview!$F$38)</f>
        <v>5.5595075396409976</v>
      </c>
      <c r="Y535" s="61">
        <f>F535^3*Overview!$F$42*(1+Overview!$F$38*G535)+J535*Overview!$F$39/Overview!$F$40</f>
        <v>0.55139962331916648</v>
      </c>
      <c r="AD535" s="2"/>
    </row>
    <row r="536" spans="1:30">
      <c r="A536" s="34">
        <v>533</v>
      </c>
      <c r="B536">
        <v>0.77</v>
      </c>
      <c r="C536" s="85">
        <v>18.739999999999998</v>
      </c>
      <c r="D536" s="125">
        <f>B536/(B536+Overview!$F$22)</f>
        <v>0.52380952380952384</v>
      </c>
      <c r="E536" s="118">
        <f>EXP(Overview!$F$21/Overview!$F$5-Overview!$F$21/('='!C536+273.15))</f>
        <v>0.94169028070695959</v>
      </c>
      <c r="F536" s="77">
        <f t="shared" si="50"/>
        <v>1.6564395720200125</v>
      </c>
      <c r="G536" s="115">
        <f t="shared" si="51"/>
        <v>0.52380952380952372</v>
      </c>
      <c r="H536" s="112">
        <f>F536/Overview!$F$19</f>
        <v>2.4456512210542041</v>
      </c>
      <c r="I536" s="149">
        <f t="shared" si="52"/>
        <v>178.24101031296112</v>
      </c>
      <c r="J536" s="80">
        <f>IF((A536-Overview!$F$43)/365=ROUND((A536-Overview!$F$43)/365,0),J535*0.05,J535+V535)</f>
        <v>1184.2400591556805</v>
      </c>
      <c r="K536" s="70">
        <f>IF(I536&lt;Overview!$F$16,1,'='!F536/Overview!$F$26)</f>
        <v>71.707340780087122</v>
      </c>
      <c r="L536" s="71">
        <f>IF(I536&lt;Overview!$F$17,'='!F536/Overview!$F$26,Overview!$F$33)</f>
        <v>9.1428571428571423</v>
      </c>
      <c r="M536" s="72">
        <f t="shared" si="53"/>
        <v>9.1428571428571423</v>
      </c>
      <c r="N536" s="81">
        <f>MIN(1,Overview!$F$44*E536*(F536-Overview!$F$25)^2+0.2)</f>
        <v>1</v>
      </c>
      <c r="O536" s="48">
        <f>M536*E536*Overview!$F$8</f>
        <v>9.746225350951114E-2</v>
      </c>
      <c r="P536" s="48">
        <f>E536*Overview!$F$6</f>
        <v>1.8494797113084687E-3</v>
      </c>
      <c r="Q536" s="122">
        <f>O536*(G536/F536-(1+Overview!$F$35/'='!F536)/(Overview!$F$37*Overview!$F$33))/('='!G536+Overview!$F$36)</f>
        <v>4.6614824331178912E-3</v>
      </c>
      <c r="R536" s="128">
        <f>(O536/F536-Q536)*G536*Overview!$F$29*'='!F536^3</f>
        <v>116.76499228062775</v>
      </c>
      <c r="S536" s="57">
        <f t="shared" si="48"/>
        <v>6.5323746006718766E-18</v>
      </c>
      <c r="T536" s="58">
        <f t="shared" si="49"/>
        <v>2.573821322164202E-3</v>
      </c>
      <c r="U536" s="58">
        <f>IF(I536&lt;Overview!$F$18,(1-Overview!$F$9)*'='!R536-'='!I536*'='!P536,0)</f>
        <v>0</v>
      </c>
      <c r="V536" s="54">
        <f>IF(I536&gt;=Overview!$F$18,(1-Overview!$F$9)*'='!R536-Overview!$F$18*'='!P536,0)</f>
        <v>9.6208344854367596</v>
      </c>
      <c r="W536" s="2"/>
      <c r="X536" s="60">
        <f>F536^3*(1+G536*Overview!$F$38)</f>
        <v>5.5855431016069401</v>
      </c>
      <c r="Y536" s="61">
        <f>F536^3*Overview!$F$42*(1+Overview!$F$38*G536)+J536*Overview!$F$39/Overview!$F$40</f>
        <v>0.55415949262429876</v>
      </c>
      <c r="AD536" s="2"/>
    </row>
    <row r="537" spans="1:30">
      <c r="A537" s="34">
        <v>534</v>
      </c>
      <c r="B537">
        <v>0.77</v>
      </c>
      <c r="C537" s="85">
        <v>18.739999999999998</v>
      </c>
      <c r="D537" s="125">
        <f>B537/(B537+Overview!$F$22)</f>
        <v>0.52380952380952384</v>
      </c>
      <c r="E537" s="118">
        <f>EXP(Overview!$F$21/Overview!$F$5-Overview!$F$21/('='!C537+273.15))</f>
        <v>0.94169028070695959</v>
      </c>
      <c r="F537" s="77">
        <f t="shared" si="50"/>
        <v>1.6590133933421767</v>
      </c>
      <c r="G537" s="115">
        <f t="shared" si="51"/>
        <v>0.52380952380952372</v>
      </c>
      <c r="H537" s="112">
        <f>F537/Overview!$F$19</f>
        <v>2.4494513411223631</v>
      </c>
      <c r="I537" s="149">
        <f t="shared" si="52"/>
        <v>178.24101031296112</v>
      </c>
      <c r="J537" s="80">
        <f>IF((A537-Overview!$F$43)/365=ROUND((A537-Overview!$F$43)/365,0),J536*0.05,J536+V536)</f>
        <v>1193.8608936411172</v>
      </c>
      <c r="K537" s="70">
        <f>IF(I537&lt;Overview!$F$16,1,'='!F537/Overview!$F$26)</f>
        <v>71.81876161654445</v>
      </c>
      <c r="L537" s="71">
        <f>IF(I537&lt;Overview!$F$17,'='!F537/Overview!$F$26,Overview!$F$33)</f>
        <v>9.1428571428571423</v>
      </c>
      <c r="M537" s="72">
        <f t="shared" si="53"/>
        <v>9.1428571428571423</v>
      </c>
      <c r="N537" s="81">
        <f>MIN(1,Overview!$F$44*E537*(F537-Overview!$F$25)^2+0.2)</f>
        <v>1</v>
      </c>
      <c r="O537" s="48">
        <f>M537*E537*Overview!$F$8</f>
        <v>9.746225350951114E-2</v>
      </c>
      <c r="P537" s="48">
        <f>E537*Overview!$F$6</f>
        <v>1.8494797113084687E-3</v>
      </c>
      <c r="Q537" s="122">
        <f>O537*(G537/F537-(1+Overview!$F$35/'='!F537)/(Overview!$F$37*Overview!$F$33))/('='!G537+Overview!$F$36)</f>
        <v>4.6472522885977405E-3</v>
      </c>
      <c r="R537" s="128">
        <f>(O537/F537-Q537)*G537*Overview!$F$29*'='!F537^3</f>
        <v>117.14329290707327</v>
      </c>
      <c r="S537" s="57">
        <f t="shared" si="48"/>
        <v>6.5222401646877875E-18</v>
      </c>
      <c r="T537" s="58">
        <f t="shared" si="49"/>
        <v>2.5699512630079115E-3</v>
      </c>
      <c r="U537" s="58">
        <f>IF(I537&lt;Overview!$F$18,(1-Overview!$F$9)*'='!R537-'='!I537*'='!P537,0)</f>
        <v>0</v>
      </c>
      <c r="V537" s="54">
        <f>IF(I537&gt;=Overview!$F$18,(1-Overview!$F$9)*'='!R537-Overview!$F$18*'='!P537,0)</f>
        <v>9.6530656988099182</v>
      </c>
      <c r="W537" s="2"/>
      <c r="X537" s="60">
        <f>F537^3*(1+G537*Overview!$F$38)</f>
        <v>5.611620490476656</v>
      </c>
      <c r="Y537" s="61">
        <f>F537^3*Overview!$F$42*(1+Overview!$F$38*G537)+J537*Overview!$F$39/Overview!$F$40</f>
        <v>0.55692452661203118</v>
      </c>
      <c r="AD537" s="2"/>
    </row>
    <row r="538" spans="1:30">
      <c r="A538" s="34">
        <v>535</v>
      </c>
      <c r="B538">
        <v>0.77</v>
      </c>
      <c r="C538" s="85">
        <v>18.739999999999998</v>
      </c>
      <c r="D538" s="125">
        <f>B538/(B538+Overview!$F$22)</f>
        <v>0.52380952380952384</v>
      </c>
      <c r="E538" s="118">
        <f>EXP(Overview!$F$21/Overview!$F$5-Overview!$F$21/('='!C538+273.15))</f>
        <v>0.94169028070695959</v>
      </c>
      <c r="F538" s="77">
        <f t="shared" si="50"/>
        <v>1.6615833446051846</v>
      </c>
      <c r="G538" s="115">
        <f t="shared" si="51"/>
        <v>0.52380952380952372</v>
      </c>
      <c r="H538" s="112">
        <f>F538/Overview!$F$19</f>
        <v>2.4532457472393099</v>
      </c>
      <c r="I538" s="149">
        <f t="shared" si="52"/>
        <v>178.24101031296112</v>
      </c>
      <c r="J538" s="80">
        <f>IF((A538-Overview!$F$43)/365=ROUND((A538-Overview!$F$43)/365,0),J537*0.05,J537+V537)</f>
        <v>1203.5139593399272</v>
      </c>
      <c r="K538" s="70">
        <f>IF(I538&lt;Overview!$F$16,1,'='!F538/Overview!$F$26)</f>
        <v>71.930014917973367</v>
      </c>
      <c r="L538" s="71">
        <f>IF(I538&lt;Overview!$F$17,'='!F538/Overview!$F$26,Overview!$F$33)</f>
        <v>9.1428571428571423</v>
      </c>
      <c r="M538" s="72">
        <f t="shared" si="53"/>
        <v>9.1428571428571423</v>
      </c>
      <c r="N538" s="81">
        <f>MIN(1,Overview!$F$44*E538*(F538-Overview!$F$25)^2+0.2)</f>
        <v>1</v>
      </c>
      <c r="O538" s="48">
        <f>M538*E538*Overview!$F$8</f>
        <v>9.746225350951114E-2</v>
      </c>
      <c r="P538" s="48">
        <f>E538*Overview!$F$6</f>
        <v>1.8494797113084687E-3</v>
      </c>
      <c r="Q538" s="122">
        <f>O538*(G538/F538-(1+Overview!$F$35/'='!F538)/(Overview!$F$37*Overview!$F$33))/('='!G538+Overview!$F$36)</f>
        <v>4.6330875269599905E-3</v>
      </c>
      <c r="R538" s="128">
        <f>(O538/F538-Q538)*G538*Overview!$F$29*'='!F538^3</f>
        <v>117.52168116838062</v>
      </c>
      <c r="S538" s="57">
        <f t="shared" si="48"/>
        <v>6.5121522931384593E-18</v>
      </c>
      <c r="T538" s="58">
        <f t="shared" si="49"/>
        <v>2.566087022964915E-3</v>
      </c>
      <c r="U538" s="58">
        <f>IF(I538&lt;Overview!$F$18,(1-Overview!$F$9)*'='!R538-'='!I538*'='!P538,0)</f>
        <v>0</v>
      </c>
      <c r="V538" s="54">
        <f>IF(I538&gt;=Overview!$F$18,(1-Overview!$F$9)*'='!R538-Overview!$F$18*'='!P538,0)</f>
        <v>9.6853043786733046</v>
      </c>
      <c r="W538" s="2"/>
      <c r="X538" s="60">
        <f>F538^3*(1+G538*Overview!$F$38)</f>
        <v>5.637739525473271</v>
      </c>
      <c r="Y538" s="61">
        <f>F538^3*Overview!$F$42*(1+Overview!$F$38*G538)+J538*Overview!$F$39/Overview!$F$40</f>
        <v>0.55969470934391119</v>
      </c>
      <c r="AD538" s="2"/>
    </row>
    <row r="539" spans="1:30">
      <c r="A539" s="34">
        <v>536</v>
      </c>
      <c r="B539">
        <v>0.77</v>
      </c>
      <c r="C539" s="85">
        <v>18.739999999999998</v>
      </c>
      <c r="D539" s="125">
        <f>B539/(B539+Overview!$F$22)</f>
        <v>0.52380952380952384</v>
      </c>
      <c r="E539" s="118">
        <f>EXP(Overview!$F$21/Overview!$F$5-Overview!$F$21/('='!C539+273.15))</f>
        <v>0.94169028070695959</v>
      </c>
      <c r="F539" s="77">
        <f t="shared" si="50"/>
        <v>1.6641494316281495</v>
      </c>
      <c r="G539" s="115">
        <f t="shared" si="51"/>
        <v>0.52380952380952372</v>
      </c>
      <c r="H539" s="112">
        <f>F539/Overview!$F$19</f>
        <v>2.4570344479966773</v>
      </c>
      <c r="I539" s="149">
        <f t="shared" si="52"/>
        <v>178.24101031296112</v>
      </c>
      <c r="J539" s="80">
        <f>IF((A539-Overview!$F$43)/365=ROUND((A539-Overview!$F$43)/365,0),J538*0.05,J538+V538)</f>
        <v>1213.1992637186004</v>
      </c>
      <c r="K539" s="70">
        <f>IF(I539&lt;Overview!$F$16,1,'='!F539/Overview!$F$26)</f>
        <v>72.041100936283527</v>
      </c>
      <c r="L539" s="71">
        <f>IF(I539&lt;Overview!$F$17,'='!F539/Overview!$F$26,Overview!$F$33)</f>
        <v>9.1428571428571423</v>
      </c>
      <c r="M539" s="72">
        <f t="shared" si="53"/>
        <v>9.1428571428571423</v>
      </c>
      <c r="N539" s="81">
        <f>MIN(1,Overview!$F$44*E539*(F539-Overview!$F$25)^2+0.2)</f>
        <v>1</v>
      </c>
      <c r="O539" s="48">
        <f>M539*E539*Overview!$F$8</f>
        <v>9.746225350951114E-2</v>
      </c>
      <c r="P539" s="48">
        <f>E539*Overview!$F$6</f>
        <v>1.8494797113084687E-3</v>
      </c>
      <c r="Q539" s="122">
        <f>O539*(G539/F539-(1+Overview!$F$35/'='!F539)/(Overview!$F$37*Overview!$F$33))/('='!G539+Overview!$F$36)</f>
        <v>4.6189877145443384E-3</v>
      </c>
      <c r="R539" s="128">
        <f>(O539/F539-Q539)*G539*Overview!$F$29*'='!F539^3</f>
        <v>117.90015517749548</v>
      </c>
      <c r="S539" s="57">
        <f t="shared" si="48"/>
        <v>6.5021106771793416E-18</v>
      </c>
      <c r="T539" s="58">
        <f t="shared" si="49"/>
        <v>2.5622285932854556E-3</v>
      </c>
      <c r="U539" s="58">
        <f>IF(I539&lt;Overview!$F$18,(1-Overview!$F$9)*'='!R539-'='!I539*'='!P539,0)</f>
        <v>0</v>
      </c>
      <c r="V539" s="54">
        <f>IF(I539&gt;=Overview!$F$18,(1-Overview!$F$9)*'='!R539-Overview!$F$18*'='!P539,0)</f>
        <v>9.7175503642498899</v>
      </c>
      <c r="W539" s="2"/>
      <c r="X539" s="60">
        <f>F539^3*(1+G539*Overview!$F$38)</f>
        <v>5.6639000258809764</v>
      </c>
      <c r="Y539" s="61">
        <f>F539^3*Overview!$F$42*(1+Overview!$F$38*G539)+J539*Overview!$F$39/Overview!$F$40</f>
        <v>0.56247002487996878</v>
      </c>
      <c r="AD539" s="2"/>
    </row>
    <row r="540" spans="1:30">
      <c r="A540" s="34">
        <v>537</v>
      </c>
      <c r="B540">
        <v>0.77</v>
      </c>
      <c r="C540" s="85">
        <v>18.739999999999998</v>
      </c>
      <c r="D540" s="125">
        <f>B540/(B540+Overview!$F$22)</f>
        <v>0.52380952380952384</v>
      </c>
      <c r="E540" s="118">
        <f>EXP(Overview!$F$21/Overview!$F$5-Overview!$F$21/('='!C540+273.15))</f>
        <v>0.94169028070695959</v>
      </c>
      <c r="F540" s="77">
        <f t="shared" si="50"/>
        <v>1.6667116602214349</v>
      </c>
      <c r="G540" s="115">
        <f t="shared" si="51"/>
        <v>0.52380952380952372</v>
      </c>
      <c r="H540" s="112">
        <f>F540/Overview!$F$19</f>
        <v>2.4608174519731802</v>
      </c>
      <c r="I540" s="149">
        <f t="shared" si="52"/>
        <v>178.24101031296112</v>
      </c>
      <c r="J540" s="80">
        <f>IF((A540-Overview!$F$43)/365=ROUND((A540-Overview!$F$43)/365,0),J539*0.05,J539+V539)</f>
        <v>1222.9168140828504</v>
      </c>
      <c r="K540" s="70">
        <f>IF(I540&lt;Overview!$F$16,1,'='!F540/Overview!$F$26)</f>
        <v>72.152019923005838</v>
      </c>
      <c r="L540" s="71">
        <f>IF(I540&lt;Overview!$F$17,'='!F540/Overview!$F$26,Overview!$F$33)</f>
        <v>9.1428571428571423</v>
      </c>
      <c r="M540" s="72">
        <f t="shared" si="53"/>
        <v>9.1428571428571423</v>
      </c>
      <c r="N540" s="81">
        <f>MIN(1,Overview!$F$44*E540*(F540-Overview!$F$25)^2+0.2)</f>
        <v>1</v>
      </c>
      <c r="O540" s="48">
        <f>M540*E540*Overview!$F$8</f>
        <v>9.746225350951114E-2</v>
      </c>
      <c r="P540" s="48">
        <f>E540*Overview!$F$6</f>
        <v>1.8494797113084687E-3</v>
      </c>
      <c r="Q540" s="122">
        <f>O540*(G540/F540-(1+Overview!$F$35/'='!F540)/(Overview!$F$37*Overview!$F$33))/('='!G540+Overview!$F$36)</f>
        <v>4.6049524215118877E-3</v>
      </c>
      <c r="R540" s="128">
        <f>(O540/F540-Q540)*G540*Overview!$F$29*'='!F540^3</f>
        <v>118.27871305449636</v>
      </c>
      <c r="S540" s="57">
        <f t="shared" si="48"/>
        <v>6.4921150106874173E-18</v>
      </c>
      <c r="T540" s="58">
        <f t="shared" si="49"/>
        <v>2.5583759652329317E-3</v>
      </c>
      <c r="U540" s="58">
        <f>IF(I540&lt;Overview!$F$18,(1-Overview!$F$9)*'='!R540-'='!I540*'='!P540,0)</f>
        <v>0</v>
      </c>
      <c r="V540" s="54">
        <f>IF(I540&gt;=Overview!$F$18,(1-Overview!$F$9)*'='!R540-Overview!$F$18*'='!P540,0)</f>
        <v>9.7498034953703669</v>
      </c>
      <c r="W540" s="2"/>
      <c r="X540" s="60">
        <f>F540^3*(1+G540*Overview!$F$38)</f>
        <v>5.6901018110480992</v>
      </c>
      <c r="Y540" s="61">
        <f>F540^3*Overview!$F$42*(1+Overview!$F$38*G540)+J540*Overview!$F$39/Overview!$F$40</f>
        <v>0.56525045727902012</v>
      </c>
      <c r="AD540" s="2"/>
    </row>
    <row r="541" spans="1:30">
      <c r="A541" s="34">
        <v>538</v>
      </c>
      <c r="B541">
        <v>0.77</v>
      </c>
      <c r="C541" s="85">
        <v>18.739999999999998</v>
      </c>
      <c r="D541" s="125">
        <f>B541/(B541+Overview!$F$22)</f>
        <v>0.52380952380952384</v>
      </c>
      <c r="E541" s="118">
        <f>EXP(Overview!$F$21/Overview!$F$5-Overview!$F$21/('='!C541+273.15))</f>
        <v>0.94169028070695959</v>
      </c>
      <c r="F541" s="77">
        <f t="shared" si="50"/>
        <v>1.6692700361866679</v>
      </c>
      <c r="G541" s="115">
        <f t="shared" si="51"/>
        <v>0.52380952380952372</v>
      </c>
      <c r="H541" s="112">
        <f>F541/Overview!$F$19</f>
        <v>2.4645947677346345</v>
      </c>
      <c r="I541" s="149">
        <f t="shared" si="52"/>
        <v>178.24101031296112</v>
      </c>
      <c r="J541" s="80">
        <f>IF((A541-Overview!$F$43)/365=ROUND((A541-Overview!$F$43)/365,0),J540*0.05,J540+V540)</f>
        <v>1232.6666175782207</v>
      </c>
      <c r="K541" s="70">
        <f>IF(I541&lt;Overview!$F$16,1,'='!F541/Overview!$F$26)</f>
        <v>72.262772129292983</v>
      </c>
      <c r="L541" s="71">
        <f>IF(I541&lt;Overview!$F$17,'='!F541/Overview!$F$26,Overview!$F$33)</f>
        <v>9.1428571428571423</v>
      </c>
      <c r="M541" s="72">
        <f t="shared" si="53"/>
        <v>9.1428571428571423</v>
      </c>
      <c r="N541" s="81">
        <f>MIN(1,Overview!$F$44*E541*(F541-Overview!$F$25)^2+0.2)</f>
        <v>1</v>
      </c>
      <c r="O541" s="48">
        <f>M541*E541*Overview!$F$8</f>
        <v>9.746225350951114E-2</v>
      </c>
      <c r="P541" s="48">
        <f>E541*Overview!$F$6</f>
        <v>1.8494797113084687E-3</v>
      </c>
      <c r="Q541" s="122">
        <f>O541*(G541/F541-(1+Overview!$F$35/'='!F541)/(Overview!$F$37*Overview!$F$33))/('='!G541+Overview!$F$36)</f>
        <v>4.5909812218031375E-3</v>
      </c>
      <c r="R541" s="128">
        <f>(O541/F541-Q541)*G541*Overview!$F$29*'='!F541^3</f>
        <v>118.65735292657581</v>
      </c>
      <c r="S541" s="57">
        <f t="shared" si="48"/>
        <v>6.4821649902312822E-18</v>
      </c>
      <c r="T541" s="58">
        <f t="shared" si="49"/>
        <v>2.5545291300838788E-3</v>
      </c>
      <c r="U541" s="58">
        <f>IF(I541&lt;Overview!$F$18,(1-Overview!$F$9)*'='!R541-'='!I541*'='!P541,0)</f>
        <v>0</v>
      </c>
      <c r="V541" s="54">
        <f>IF(I541&gt;=Overview!$F$18,(1-Overview!$F$9)*'='!R541-Overview!$F$18*'='!P541,0)</f>
        <v>9.7820636124715357</v>
      </c>
      <c r="W541" s="2"/>
      <c r="X541" s="60">
        <f>F541^3*(1+G541*Overview!$F$38)</f>
        <v>5.7163447003901808</v>
      </c>
      <c r="Y541" s="61">
        <f>F541^3*Overview!$F$42*(1+Overview!$F$38*G541)+J541*Overview!$F$39/Overview!$F$40</f>
        <v>0.56803599059896981</v>
      </c>
      <c r="AD541" s="2"/>
    </row>
    <row r="542" spans="1:30">
      <c r="A542" s="34">
        <v>539</v>
      </c>
      <c r="B542">
        <v>0.77</v>
      </c>
      <c r="C542" s="85">
        <v>18.739999999999998</v>
      </c>
      <c r="D542" s="125">
        <f>B542/(B542+Overview!$F$22)</f>
        <v>0.52380952380952384</v>
      </c>
      <c r="E542" s="118">
        <f>EXP(Overview!$F$21/Overview!$F$5-Overview!$F$21/('='!C542+273.15))</f>
        <v>0.94169028070695959</v>
      </c>
      <c r="F542" s="77">
        <f t="shared" si="50"/>
        <v>1.6718245653167518</v>
      </c>
      <c r="G542" s="115">
        <f t="shared" si="51"/>
        <v>0.52380952380952372</v>
      </c>
      <c r="H542" s="112">
        <f>F542/Overview!$F$19</f>
        <v>2.4683664038339757</v>
      </c>
      <c r="I542" s="149">
        <f t="shared" si="52"/>
        <v>178.24101031296112</v>
      </c>
      <c r="J542" s="80">
        <f>IF((A542-Overview!$F$43)/365=ROUND((A542-Overview!$F$43)/365,0),J541*0.05,J541+V541)</f>
        <v>1242.4486811906922</v>
      </c>
      <c r="K542" s="70">
        <f>IF(I542&lt;Overview!$F$16,1,'='!F542/Overview!$F$26)</f>
        <v>72.373357805919994</v>
      </c>
      <c r="L542" s="71">
        <f>IF(I542&lt;Overview!$F$17,'='!F542/Overview!$F$26,Overview!$F$33)</f>
        <v>9.1428571428571423</v>
      </c>
      <c r="M542" s="72">
        <f t="shared" si="53"/>
        <v>9.1428571428571423</v>
      </c>
      <c r="N542" s="81">
        <f>MIN(1,Overview!$F$44*E542*(F542-Overview!$F$25)^2+0.2)</f>
        <v>1</v>
      </c>
      <c r="O542" s="48">
        <f>M542*E542*Overview!$F$8</f>
        <v>9.746225350951114E-2</v>
      </c>
      <c r="P542" s="48">
        <f>E542*Overview!$F$6</f>
        <v>1.8494797113084687E-3</v>
      </c>
      <c r="Q542" s="122">
        <f>O542*(G542/F542-(1+Overview!$F$35/'='!F542)/(Overview!$F$37*Overview!$F$33))/('='!G542+Overview!$F$36)</f>
        <v>4.5770736930965299E-3</v>
      </c>
      <c r="R542" s="128">
        <f>(O542/F542-Q542)*G542*Overview!$F$29*'='!F542^3</f>
        <v>119.0360729280208</v>
      </c>
      <c r="S542" s="57">
        <f t="shared" si="48"/>
        <v>6.4722603150416221E-18</v>
      </c>
      <c r="T542" s="58">
        <f t="shared" si="49"/>
        <v>2.5506880791279487E-3</v>
      </c>
      <c r="U542" s="58">
        <f>IF(I542&lt;Overview!$F$18,(1-Overview!$F$9)*'='!R542-'='!I542*'='!P542,0)</f>
        <v>0</v>
      </c>
      <c r="V542" s="54">
        <f>IF(I542&gt;=Overview!$F$18,(1-Overview!$F$9)*'='!R542-Overview!$F$18*'='!P542,0)</f>
        <v>9.8143305565946477</v>
      </c>
      <c r="W542" s="2"/>
      <c r="X542" s="60">
        <f>F542^3*(1+G542*Overview!$F$38)</f>
        <v>5.7426285133929973</v>
      </c>
      <c r="Y542" s="61">
        <f>F542^3*Overview!$F$42*(1+Overview!$F$38*G542)+J542*Overview!$F$39/Overview!$F$40</f>
        <v>0.57082660889711079</v>
      </c>
      <c r="AD542" s="2"/>
    </row>
    <row r="543" spans="1:30">
      <c r="A543" s="34">
        <v>540</v>
      </c>
      <c r="B543">
        <v>0.77</v>
      </c>
      <c r="C543" s="85">
        <v>18.739999999999998</v>
      </c>
      <c r="D543" s="125">
        <f>B543/(B543+Overview!$F$22)</f>
        <v>0.52380952380952384</v>
      </c>
      <c r="E543" s="118">
        <f>EXP(Overview!$F$21/Overview!$F$5-Overview!$F$21/('='!C543+273.15))</f>
        <v>0.94169028070695959</v>
      </c>
      <c r="F543" s="77">
        <f t="shared" si="50"/>
        <v>1.6743752533958798</v>
      </c>
      <c r="G543" s="115">
        <f t="shared" si="51"/>
        <v>0.52380952380952372</v>
      </c>
      <c r="H543" s="112">
        <f>F543/Overview!$F$19</f>
        <v>2.4721323688112795</v>
      </c>
      <c r="I543" s="149">
        <f t="shared" si="52"/>
        <v>178.24101031296112</v>
      </c>
      <c r="J543" s="80">
        <f>IF((A543-Overview!$F$43)/365=ROUND((A543-Overview!$F$43)/365,0),J542*0.05,J542+V542)</f>
        <v>1252.2630117472868</v>
      </c>
      <c r="K543" s="70">
        <f>IF(I543&lt;Overview!$F$16,1,'='!F543/Overview!$F$26)</f>
        <v>72.483777203284845</v>
      </c>
      <c r="L543" s="71">
        <f>IF(I543&lt;Overview!$F$17,'='!F543/Overview!$F$26,Overview!$F$33)</f>
        <v>9.1428571428571423</v>
      </c>
      <c r="M543" s="72">
        <f t="shared" si="53"/>
        <v>9.1428571428571423</v>
      </c>
      <c r="N543" s="81">
        <f>MIN(1,Overview!$F$44*E543*(F543-Overview!$F$25)^2+0.2)</f>
        <v>1</v>
      </c>
      <c r="O543" s="48">
        <f>M543*E543*Overview!$F$8</f>
        <v>9.746225350951114E-2</v>
      </c>
      <c r="P543" s="48">
        <f>E543*Overview!$F$6</f>
        <v>1.8494797113084687E-3</v>
      </c>
      <c r="Q543" s="122">
        <f>O543*(G543/F543-(1+Overview!$F$35/'='!F543)/(Overview!$F$37*Overview!$F$33))/('='!G543+Overview!$F$36)</f>
        <v>4.5632294167675339E-3</v>
      </c>
      <c r="R543" s="128">
        <f>(O543/F543-Q543)*G543*Overview!$F$29*'='!F543^3</f>
        <v>119.41487120019382</v>
      </c>
      <c r="S543" s="57">
        <f t="shared" si="48"/>
        <v>6.4624006869820773E-18</v>
      </c>
      <c r="T543" s="58">
        <f t="shared" si="49"/>
        <v>2.546852803667891E-3</v>
      </c>
      <c r="U543" s="58">
        <f>IF(I543&lt;Overview!$F$18,(1-Overview!$F$9)*'='!R543-'='!I543*'='!P543,0)</f>
        <v>0</v>
      </c>
      <c r="V543" s="54">
        <f>IF(I543&gt;=Overview!$F$18,(1-Overview!$F$9)*'='!R543-Overview!$F$18*'='!P543,0)</f>
        <v>9.8466041693837898</v>
      </c>
      <c r="W543" s="2"/>
      <c r="X543" s="60">
        <f>F543^3*(1+G543*Overview!$F$38)</f>
        <v>5.7689530696155717</v>
      </c>
      <c r="Y543" s="61">
        <f>F543^3*Overview!$F$42*(1+Overview!$F$38*G543)+J543*Overview!$F$39/Overview!$F$40</f>
        <v>0.57362229623041994</v>
      </c>
      <c r="AD543" s="2"/>
    </row>
    <row r="544" spans="1:30">
      <c r="A544" s="34">
        <v>541</v>
      </c>
      <c r="B544">
        <v>0.77</v>
      </c>
      <c r="C544" s="85">
        <v>18.739999999999998</v>
      </c>
      <c r="D544" s="125">
        <f>B544/(B544+Overview!$F$22)</f>
        <v>0.52380952380952384</v>
      </c>
      <c r="E544" s="118">
        <f>EXP(Overview!$F$21/Overview!$F$5-Overview!$F$21/('='!C544+273.15))</f>
        <v>0.94169028070695959</v>
      </c>
      <c r="F544" s="77">
        <f t="shared" si="50"/>
        <v>1.6769221061995476</v>
      </c>
      <c r="G544" s="115">
        <f t="shared" si="51"/>
        <v>0.52380952380952372</v>
      </c>
      <c r="H544" s="112">
        <f>F544/Overview!$F$19</f>
        <v>2.4758926711937805</v>
      </c>
      <c r="I544" s="149">
        <f t="shared" si="52"/>
        <v>178.24101031296112</v>
      </c>
      <c r="J544" s="80">
        <f>IF((A544-Overview!$F$43)/365=ROUND((A544-Overview!$F$43)/365,0),J543*0.05,J543+V543)</f>
        <v>1262.1096159166705</v>
      </c>
      <c r="K544" s="70">
        <f>IF(I544&lt;Overview!$F$16,1,'='!F544/Overview!$F$26)</f>
        <v>72.594030571408993</v>
      </c>
      <c r="L544" s="71">
        <f>IF(I544&lt;Overview!$F$17,'='!F544/Overview!$F$26,Overview!$F$33)</f>
        <v>9.1428571428571423</v>
      </c>
      <c r="M544" s="72">
        <f t="shared" si="53"/>
        <v>9.1428571428571423</v>
      </c>
      <c r="N544" s="81">
        <f>MIN(1,Overview!$F$44*E544*(F544-Overview!$F$25)^2+0.2)</f>
        <v>1</v>
      </c>
      <c r="O544" s="48">
        <f>M544*E544*Overview!$F$8</f>
        <v>9.746225350951114E-2</v>
      </c>
      <c r="P544" s="48">
        <f>E544*Overview!$F$6</f>
        <v>1.8494797113084687E-3</v>
      </c>
      <c r="Q544" s="122">
        <f>O544*(G544/F544-(1+Overview!$F$35/'='!F544)/(Overview!$F$37*Overview!$F$33))/('='!G544+Overview!$F$36)</f>
        <v>4.5494479778482701E-3</v>
      </c>
      <c r="R544" s="128">
        <f>(O544/F544-Q544)*G544*Overview!$F$29*'='!F544^3</f>
        <v>119.79374589151371</v>
      </c>
      <c r="S544" s="57">
        <f t="shared" si="48"/>
        <v>6.4525858105204829E-18</v>
      </c>
      <c r="T544" s="58">
        <f t="shared" si="49"/>
        <v>2.5430232950195311E-3</v>
      </c>
      <c r="U544" s="58">
        <f>IF(I544&lt;Overview!$F$18,(1-Overview!$F$9)*'='!R544-'='!I544*'='!P544,0)</f>
        <v>0</v>
      </c>
      <c r="V544" s="54">
        <f>IF(I544&gt;=Overview!$F$18,(1-Overview!$F$9)*'='!R544-Overview!$F$18*'='!P544,0)</f>
        <v>9.8788842930842442</v>
      </c>
      <c r="W544" s="2"/>
      <c r="X544" s="60">
        <f>F544^3*(1+G544*Overview!$F$38)</f>
        <v>5.7953181886931695</v>
      </c>
      <c r="Y544" s="61">
        <f>F544^3*Overview!$F$42*(1+Overview!$F$38*G544)+J544*Overview!$F$39/Overview!$F$40</f>
        <v>0.57642303665585504</v>
      </c>
      <c r="AD544" s="2"/>
    </row>
    <row r="545" spans="1:30">
      <c r="A545" s="34">
        <v>542</v>
      </c>
      <c r="B545">
        <v>0.77</v>
      </c>
      <c r="C545" s="85">
        <v>18.739999999999998</v>
      </c>
      <c r="D545" s="125">
        <f>B545/(B545+Overview!$F$22)</f>
        <v>0.52380952380952384</v>
      </c>
      <c r="E545" s="118">
        <f>EXP(Overview!$F$21/Overview!$F$5-Overview!$F$21/('='!C545+273.15))</f>
        <v>0.94169028070695959</v>
      </c>
      <c r="F545" s="77">
        <f t="shared" si="50"/>
        <v>1.6794651294945671</v>
      </c>
      <c r="G545" s="115">
        <f t="shared" si="51"/>
        <v>0.52380952380952372</v>
      </c>
      <c r="H545" s="112">
        <f>F545/Overview!$F$19</f>
        <v>2.479647319495891</v>
      </c>
      <c r="I545" s="149">
        <f t="shared" si="52"/>
        <v>178.24101031296112</v>
      </c>
      <c r="J545" s="80">
        <f>IF((A545-Overview!$F$43)/365=ROUND((A545-Overview!$F$43)/365,0),J544*0.05,J544+V544)</f>
        <v>1271.9885002097546</v>
      </c>
      <c r="K545" s="70">
        <f>IF(I545&lt;Overview!$F$16,1,'='!F545/Overview!$F$26)</f>
        <v>72.704118159937977</v>
      </c>
      <c r="L545" s="71">
        <f>IF(I545&lt;Overview!$F$17,'='!F545/Overview!$F$26,Overview!$F$33)</f>
        <v>9.1428571428571423</v>
      </c>
      <c r="M545" s="72">
        <f t="shared" si="53"/>
        <v>9.1428571428571423</v>
      </c>
      <c r="N545" s="81">
        <f>MIN(1,Overview!$F$44*E545*(F545-Overview!$F$25)^2+0.2)</f>
        <v>1</v>
      </c>
      <c r="O545" s="48">
        <f>M545*E545*Overview!$F$8</f>
        <v>9.746225350951114E-2</v>
      </c>
      <c r="P545" s="48">
        <f>E545*Overview!$F$6</f>
        <v>1.8494797113084687E-3</v>
      </c>
      <c r="Q545" s="122">
        <f>O545*(G545/F545-(1+Overview!$F$35/'='!F545)/(Overview!$F$37*Overview!$F$33))/('='!G545+Overview!$F$36)</f>
        <v>4.5357289649876646E-3</v>
      </c>
      <c r="R545" s="128">
        <f>(O545/F545-Q545)*G545*Overview!$F$29*'='!F545^3</f>
        <v>120.17269515743655</v>
      </c>
      <c r="S545" s="57">
        <f t="shared" si="48"/>
        <v>6.4428153927004935E-18</v>
      </c>
      <c r="T545" s="58">
        <f t="shared" si="49"/>
        <v>2.5391995445117554E-3</v>
      </c>
      <c r="U545" s="58">
        <f>IF(I545&lt;Overview!$F$18,(1-Overview!$F$9)*'='!R545-'='!I545*'='!P545,0)</f>
        <v>0</v>
      </c>
      <c r="V545" s="54">
        <f>IF(I545&gt;=Overview!$F$18,(1-Overview!$F$9)*'='!R545-Overview!$F$18*'='!P545,0)</f>
        <v>9.9111707705408705</v>
      </c>
      <c r="W545" s="2"/>
      <c r="X545" s="60">
        <f>F545^3*(1+G545*Overview!$F$38)</f>
        <v>5.8217236903402432</v>
      </c>
      <c r="Y545" s="61">
        <f>F545^3*Overview!$F$42*(1+Overview!$F$38*G545)+J545*Overview!$F$39/Overview!$F$40</f>
        <v>0.57922881423064576</v>
      </c>
      <c r="AD545" s="2"/>
    </row>
    <row r="546" spans="1:30">
      <c r="A546" s="34">
        <v>543</v>
      </c>
      <c r="B546">
        <v>0.77</v>
      </c>
      <c r="C546" s="85">
        <v>18.739999999999998</v>
      </c>
      <c r="D546" s="125">
        <f>B546/(B546+Overview!$F$22)</f>
        <v>0.52380952380952384</v>
      </c>
      <c r="E546" s="118">
        <f>EXP(Overview!$F$21/Overview!$F$5-Overview!$F$21/('='!C546+273.15))</f>
        <v>0.94169028070695959</v>
      </c>
      <c r="F546" s="77">
        <f t="shared" si="50"/>
        <v>1.6820043290390787</v>
      </c>
      <c r="G546" s="115">
        <f t="shared" si="51"/>
        <v>0.52380952380952372</v>
      </c>
      <c r="H546" s="112">
        <f>F546/Overview!$F$19</f>
        <v>2.4833963222192215</v>
      </c>
      <c r="I546" s="149">
        <f t="shared" si="52"/>
        <v>178.24101031296112</v>
      </c>
      <c r="J546" s="80">
        <f>IF((A546-Overview!$F$43)/365=ROUND((A546-Overview!$F$43)/365,0),J545*0.05,J545+V545)</f>
        <v>1281.8996709802955</v>
      </c>
      <c r="K546" s="70">
        <f>IF(I546&lt;Overview!$F$16,1,'='!F546/Overview!$F$26)</f>
        <v>72.81404021814194</v>
      </c>
      <c r="L546" s="71">
        <f>IF(I546&lt;Overview!$F$17,'='!F546/Overview!$F$26,Overview!$F$33)</f>
        <v>9.1428571428571423</v>
      </c>
      <c r="M546" s="72">
        <f t="shared" si="53"/>
        <v>9.1428571428571423</v>
      </c>
      <c r="N546" s="81">
        <f>MIN(1,Overview!$F$44*E546*(F546-Overview!$F$25)^2+0.2)</f>
        <v>1</v>
      </c>
      <c r="O546" s="48">
        <f>M546*E546*Overview!$F$8</f>
        <v>9.746225350951114E-2</v>
      </c>
      <c r="P546" s="48">
        <f>E546*Overview!$F$6</f>
        <v>1.8494797113084687E-3</v>
      </c>
      <c r="Q546" s="122">
        <f>O546*(G546/F546-(1+Overview!$F$35/'='!F546)/(Overview!$F$37*Overview!$F$33))/('='!G546+Overview!$F$36)</f>
        <v>4.522071970412116E-3</v>
      </c>
      <c r="R546" s="128">
        <f>(O546/F546-Q546)*G546*Overview!$F$29*'='!F546^3</f>
        <v>120.55171716043651</v>
      </c>
      <c r="S546" s="57">
        <f t="shared" si="48"/>
        <v>6.4330891431135708E-18</v>
      </c>
      <c r="T546" s="58">
        <f t="shared" si="49"/>
        <v>2.5353815434864852E-3</v>
      </c>
      <c r="U546" s="58">
        <f>IF(I546&lt;Overview!$F$18,(1-Overview!$F$9)*'='!R546-'='!I546*'='!P546,0)</f>
        <v>0</v>
      </c>
      <c r="V546" s="54">
        <f>IF(I546&gt;=Overview!$F$18,(1-Overview!$F$9)*'='!R546-Overview!$F$18*'='!P546,0)</f>
        <v>9.9434634451964676</v>
      </c>
      <c r="W546" s="2"/>
      <c r="X546" s="60">
        <f>F546^3*(1+G546*Overview!$F$38)</f>
        <v>5.8481693943533779</v>
      </c>
      <c r="Y546" s="61">
        <f>F546^3*Overview!$F$42*(1+Overview!$F$38*G546)+J546*Overview!$F$39/Overview!$F$40</f>
        <v>0.58203961301258411</v>
      </c>
      <c r="AD546" s="2"/>
    </row>
    <row r="547" spans="1:30">
      <c r="A547" s="34">
        <v>544</v>
      </c>
      <c r="B547">
        <v>0.77</v>
      </c>
      <c r="C547" s="85">
        <v>18.739999999999998</v>
      </c>
      <c r="D547" s="125">
        <f>B547/(B547+Overview!$F$22)</f>
        <v>0.52380952380952384</v>
      </c>
      <c r="E547" s="118">
        <f>EXP(Overview!$F$21/Overview!$F$5-Overview!$F$21/('='!C547+273.15))</f>
        <v>0.94169028070695959</v>
      </c>
      <c r="F547" s="77">
        <f t="shared" si="50"/>
        <v>1.6845397105825652</v>
      </c>
      <c r="G547" s="115">
        <f t="shared" si="51"/>
        <v>0.52380952380952372</v>
      </c>
      <c r="H547" s="112">
        <f>F547/Overview!$F$19</f>
        <v>2.4871396878525989</v>
      </c>
      <c r="I547" s="149">
        <f t="shared" si="52"/>
        <v>178.24101031296112</v>
      </c>
      <c r="J547" s="80">
        <f>IF((A547-Overview!$F$43)/365=ROUND((A547-Overview!$F$43)/365,0),J546*0.05,J546+V546)</f>
        <v>1291.8431344254918</v>
      </c>
      <c r="K547" s="70">
        <f>IF(I547&lt;Overview!$F$16,1,'='!F547/Overview!$F$26)</f>
        <v>72.923796994916245</v>
      </c>
      <c r="L547" s="71">
        <f>IF(I547&lt;Overview!$F$17,'='!F547/Overview!$F$26,Overview!$F$33)</f>
        <v>9.1428571428571423</v>
      </c>
      <c r="M547" s="72">
        <f t="shared" si="53"/>
        <v>9.1428571428571423</v>
      </c>
      <c r="N547" s="81">
        <f>MIN(1,Overview!$F$44*E547*(F547-Overview!$F$25)^2+0.2)</f>
        <v>1</v>
      </c>
      <c r="O547" s="48">
        <f>M547*E547*Overview!$F$8</f>
        <v>9.746225350951114E-2</v>
      </c>
      <c r="P547" s="48">
        <f>E547*Overview!$F$6</f>
        <v>1.8494797113084687E-3</v>
      </c>
      <c r="Q547" s="122">
        <f>O547*(G547/F547-(1+Overview!$F$35/'='!F547)/(Overview!$F$37*Overview!$F$33))/('='!G547+Overview!$F$36)</f>
        <v>4.508476589886682E-3</v>
      </c>
      <c r="R547" s="128">
        <f>(O547/F547-Q547)*G547*Overview!$F$29*'='!F547^3</f>
        <v>120.93081006998719</v>
      </c>
      <c r="S547" s="57">
        <f t="shared" si="48"/>
        <v>6.4234067738713441E-18</v>
      </c>
      <c r="T547" s="58">
        <f t="shared" si="49"/>
        <v>2.5315692832986606E-3</v>
      </c>
      <c r="U547" s="58">
        <f>IF(I547&lt;Overview!$F$18,(1-Overview!$F$9)*'='!R547-'='!I547*'='!P547,0)</f>
        <v>0</v>
      </c>
      <c r="V547" s="54">
        <f>IF(I547&gt;=Overview!$F$18,(1-Overview!$F$9)*'='!R547-Overview!$F$18*'='!P547,0)</f>
        <v>9.9757621610901843</v>
      </c>
      <c r="W547" s="2"/>
      <c r="X547" s="60">
        <f>F547^3*(1+G547*Overview!$F$38)</f>
        <v>5.8746551206142019</v>
      </c>
      <c r="Y547" s="61">
        <f>F547^3*Overview!$F$42*(1+Overview!$F$38*G547)+J547*Overview!$F$39/Overview!$F$40</f>
        <v>0.58485541706031319</v>
      </c>
      <c r="AD547" s="2"/>
    </row>
    <row r="548" spans="1:30">
      <c r="A548" s="34">
        <v>545</v>
      </c>
      <c r="B548">
        <v>0.77</v>
      </c>
      <c r="C548" s="85">
        <v>18.739999999999998</v>
      </c>
      <c r="D548" s="125">
        <f>B548/(B548+Overview!$F$22)</f>
        <v>0.52380952380952384</v>
      </c>
      <c r="E548" s="118">
        <f>EXP(Overview!$F$21/Overview!$F$5-Overview!$F$21/('='!C548+273.15))</f>
        <v>0.94169028070695959</v>
      </c>
      <c r="F548" s="77">
        <f t="shared" si="50"/>
        <v>1.6870712798658638</v>
      </c>
      <c r="G548" s="115">
        <f t="shared" si="51"/>
        <v>0.52380952380952372</v>
      </c>
      <c r="H548" s="112">
        <f>F548/Overview!$F$19</f>
        <v>2.4908774248720857</v>
      </c>
      <c r="I548" s="149">
        <f t="shared" si="52"/>
        <v>178.24101031296112</v>
      </c>
      <c r="J548" s="80">
        <f>IF((A548-Overview!$F$43)/365=ROUND((A548-Overview!$F$43)/365,0),J547*0.05,J547+V547)</f>
        <v>1301.818896586582</v>
      </c>
      <c r="K548" s="70">
        <f>IF(I548&lt;Overview!$F$16,1,'='!F548/Overview!$F$26)</f>
        <v>73.03338873878198</v>
      </c>
      <c r="L548" s="71">
        <f>IF(I548&lt;Overview!$F$17,'='!F548/Overview!$F$26,Overview!$F$33)</f>
        <v>9.1428571428571423</v>
      </c>
      <c r="M548" s="72">
        <f t="shared" si="53"/>
        <v>9.1428571428571423</v>
      </c>
      <c r="N548" s="81">
        <f>MIN(1,Overview!$F$44*E548*(F548-Overview!$F$25)^2+0.2)</f>
        <v>1</v>
      </c>
      <c r="O548" s="48">
        <f>M548*E548*Overview!$F$8</f>
        <v>9.746225350951114E-2</v>
      </c>
      <c r="P548" s="48">
        <f>E548*Overview!$F$6</f>
        <v>1.8494797113084687E-3</v>
      </c>
      <c r="Q548" s="122">
        <f>O548*(G548/F548-(1+Overview!$F$35/'='!F548)/(Overview!$F$37*Overview!$F$33))/('='!G548+Overview!$F$36)</f>
        <v>4.4949424226767721E-3</v>
      </c>
      <c r="R548" s="128">
        <f>(O548/F548-Q548)*G548*Overview!$F$29*'='!F548^3</f>
        <v>121.30997206254212</v>
      </c>
      <c r="S548" s="57">
        <f t="shared" si="48"/>
        <v>6.4137679995783237E-18</v>
      </c>
      <c r="T548" s="58">
        <f t="shared" si="49"/>
        <v>2.5277627553162226E-3</v>
      </c>
      <c r="U548" s="58">
        <f>IF(I548&lt;Overview!$F$18,(1-Overview!$F$9)*'='!R548-'='!I548*'='!P548,0)</f>
        <v>0</v>
      </c>
      <c r="V548" s="54">
        <f>IF(I548&gt;=Overview!$F$18,(1-Overview!$F$9)*'='!R548-Overview!$F$18*'='!P548,0)</f>
        <v>10.008066762855865</v>
      </c>
      <c r="W548" s="2"/>
      <c r="X548" s="60">
        <f>F548^3*(1+G548*Overview!$F$38)</f>
        <v>5.901180689092258</v>
      </c>
      <c r="Y548" s="61">
        <f>F548^3*Overview!$F$42*(1+Overview!$F$38*G548)+J548*Overview!$F$39/Overview!$F$40</f>
        <v>0.58767621043361107</v>
      </c>
      <c r="AD548" s="2"/>
    </row>
    <row r="549" spans="1:30">
      <c r="A549" s="34">
        <v>546</v>
      </c>
      <c r="B549">
        <v>0.77</v>
      </c>
      <c r="C549" s="85">
        <v>18.739999999999998</v>
      </c>
      <c r="D549" s="125">
        <f>B549/(B549+Overview!$F$22)</f>
        <v>0.52380952380952384</v>
      </c>
      <c r="E549" s="118">
        <f>EXP(Overview!$F$21/Overview!$F$5-Overview!$F$21/('='!C549+273.15))</f>
        <v>0.94169028070695959</v>
      </c>
      <c r="F549" s="77">
        <f t="shared" si="50"/>
        <v>1.68959904262118</v>
      </c>
      <c r="G549" s="115">
        <f t="shared" si="51"/>
        <v>0.52380952380952372</v>
      </c>
      <c r="H549" s="112">
        <f>F549/Overview!$F$19</f>
        <v>2.494609541741001</v>
      </c>
      <c r="I549" s="149">
        <f t="shared" si="52"/>
        <v>178.24101031296112</v>
      </c>
      <c r="J549" s="80">
        <f>IF((A549-Overview!$F$43)/365=ROUND((A549-Overview!$F$43)/365,0),J548*0.05,J548+V548)</f>
        <v>1311.8269633494378</v>
      </c>
      <c r="K549" s="70">
        <f>IF(I549&lt;Overview!$F$16,1,'='!F549/Overview!$F$26)</f>
        <v>73.142815697886576</v>
      </c>
      <c r="L549" s="71">
        <f>IF(I549&lt;Overview!$F$17,'='!F549/Overview!$F$26,Overview!$F$33)</f>
        <v>9.1428571428571423</v>
      </c>
      <c r="M549" s="72">
        <f t="shared" si="53"/>
        <v>9.1428571428571423</v>
      </c>
      <c r="N549" s="81">
        <f>MIN(1,Overview!$F$44*E549*(F549-Overview!$F$25)^2+0.2)</f>
        <v>1</v>
      </c>
      <c r="O549" s="48">
        <f>M549*E549*Overview!$F$8</f>
        <v>9.746225350951114E-2</v>
      </c>
      <c r="P549" s="48">
        <f>E549*Overview!$F$6</f>
        <v>1.8494797113084687E-3</v>
      </c>
      <c r="Q549" s="122">
        <f>O549*(G549/F549-(1+Overview!$F$35/'='!F549)/(Overview!$F$37*Overview!$F$33))/('='!G549+Overview!$F$36)</f>
        <v>4.4814690715103229E-3</v>
      </c>
      <c r="R549" s="128">
        <f>(O549/F549-Q549)*G549*Overview!$F$29*'='!F549^3</f>
        <v>121.68920132151618</v>
      </c>
      <c r="S549" s="57">
        <f t="shared" si="48"/>
        <v>6.4041725373049662E-18</v>
      </c>
      <c r="T549" s="58">
        <f t="shared" si="49"/>
        <v>2.52396195092009E-3</v>
      </c>
      <c r="U549" s="58">
        <f>IF(I549&lt;Overview!$F$18,(1-Overview!$F$9)*'='!R549-'='!I549*'='!P549,0)</f>
        <v>0</v>
      </c>
      <c r="V549" s="54">
        <f>IF(I549&gt;=Overview!$F$18,(1-Overview!$F$9)*'='!R549-Overview!$F$18*'='!P549,0)</f>
        <v>10.040377095720455</v>
      </c>
      <c r="W549" s="2"/>
      <c r="X549" s="60">
        <f>F549^3*(1+G549*Overview!$F$38)</f>
        <v>5.9277459198478804</v>
      </c>
      <c r="Y549" s="61">
        <f>F549^3*Overview!$F$42*(1+Overview!$F$38*G549)+J549*Overview!$F$39/Overview!$F$40</f>
        <v>0.5905019771936757</v>
      </c>
      <c r="AD549" s="2"/>
    </row>
    <row r="550" spans="1:30">
      <c r="A550" s="34">
        <v>547</v>
      </c>
      <c r="B550">
        <v>0.77</v>
      </c>
      <c r="C550" s="85">
        <v>18.739999999999998</v>
      </c>
      <c r="D550" s="125">
        <f>B550/(B550+Overview!$F$22)</f>
        <v>0.52380952380952384</v>
      </c>
      <c r="E550" s="118">
        <f>EXP(Overview!$F$21/Overview!$F$5-Overview!$F$21/('='!C550+273.15))</f>
        <v>0.94169028070695959</v>
      </c>
      <c r="F550" s="77">
        <f t="shared" si="50"/>
        <v>1.6921230045721001</v>
      </c>
      <c r="G550" s="115">
        <f t="shared" si="51"/>
        <v>0.52380952380952372</v>
      </c>
      <c r="H550" s="112">
        <f>F550/Overview!$F$19</f>
        <v>2.4983360469099365</v>
      </c>
      <c r="I550" s="149">
        <f t="shared" si="52"/>
        <v>178.24101031296112</v>
      </c>
      <c r="J550" s="80">
        <f>IF((A550-Overview!$F$43)/365=ROUND((A550-Overview!$F$43)/365,0),J549*0.05,J549+V549)</f>
        <v>1321.8673404451583</v>
      </c>
      <c r="K550" s="70">
        <f>IF(I550&lt;Overview!$F$16,1,'='!F550/Overview!$F$26)</f>
        <v>73.252078120004342</v>
      </c>
      <c r="L550" s="71">
        <f>IF(I550&lt;Overview!$F$17,'='!F550/Overview!$F$26,Overview!$F$33)</f>
        <v>9.1428571428571423</v>
      </c>
      <c r="M550" s="72">
        <f t="shared" si="53"/>
        <v>9.1428571428571423</v>
      </c>
      <c r="N550" s="81">
        <f>MIN(1,Overview!$F$44*E550*(F550-Overview!$F$25)^2+0.2)</f>
        <v>1</v>
      </c>
      <c r="O550" s="48">
        <f>M550*E550*Overview!$F$8</f>
        <v>9.746225350951114E-2</v>
      </c>
      <c r="P550" s="48">
        <f>E550*Overview!$F$6</f>
        <v>1.8494797113084687E-3</v>
      </c>
      <c r="Q550" s="122">
        <f>O550*(G550/F550-(1+Overview!$F$35/'='!F550)/(Overview!$F$37*Overview!$F$33))/('='!G550+Overview!$F$36)</f>
        <v>4.4680561425404801E-3</v>
      </c>
      <c r="R550" s="128">
        <f>(O550/F550-Q550)*G550*Overview!$F$29*'='!F550^3</f>
        <v>122.06849603726667</v>
      </c>
      <c r="S550" s="57">
        <f t="shared" si="48"/>
        <v>6.3946201065610953E-18</v>
      </c>
      <c r="T550" s="58">
        <f t="shared" si="49"/>
        <v>2.5201668615041418E-3</v>
      </c>
      <c r="U550" s="58">
        <f>IF(I550&lt;Overview!$F$18,(1-Overview!$F$9)*'='!R550-'='!I550*'='!P550,0)</f>
        <v>0</v>
      </c>
      <c r="V550" s="54">
        <f>IF(I550&gt;=Overview!$F$18,(1-Overview!$F$9)*'='!R550-Overview!$F$18*'='!P550,0)</f>
        <v>10.072693005502396</v>
      </c>
      <c r="W550" s="2"/>
      <c r="X550" s="60">
        <f>F550^3*(1+G550*Overview!$F$38)</f>
        <v>5.954350633035026</v>
      </c>
      <c r="Y550" s="61">
        <f>F550^3*Overview!$F$42*(1+Overview!$F$38*G550)+J550*Overview!$F$39/Overview!$F$40</f>
        <v>0.59333270140340555</v>
      </c>
      <c r="AD550" s="2"/>
    </row>
    <row r="551" spans="1:30">
      <c r="A551" s="34">
        <v>548</v>
      </c>
      <c r="B551">
        <v>0.77</v>
      </c>
      <c r="C551" s="85">
        <v>18.739999999999998</v>
      </c>
      <c r="D551" s="125">
        <f>B551/(B551+Overview!$F$22)</f>
        <v>0.52380952380952384</v>
      </c>
      <c r="E551" s="118">
        <f>EXP(Overview!$F$21/Overview!$F$5-Overview!$F$21/('='!C551+273.15))</f>
        <v>0.94169028070695959</v>
      </c>
      <c r="F551" s="77">
        <f t="shared" si="50"/>
        <v>1.6946431714336043</v>
      </c>
      <c r="G551" s="115">
        <f t="shared" si="51"/>
        <v>0.52380952380952372</v>
      </c>
      <c r="H551" s="112">
        <f>F551/Overview!$F$19</f>
        <v>2.502056948816779</v>
      </c>
      <c r="I551" s="149">
        <f t="shared" si="52"/>
        <v>178.24101031296112</v>
      </c>
      <c r="J551" s="80">
        <f>IF((A551-Overview!$F$43)/365=ROUND((A551-Overview!$F$43)/365,0),J550*0.05,J550+V550)</f>
        <v>1331.9400334506606</v>
      </c>
      <c r="K551" s="70">
        <f>IF(I551&lt;Overview!$F$16,1,'='!F551/Overview!$F$26)</f>
        <v>73.361176252536993</v>
      </c>
      <c r="L551" s="71">
        <f>IF(I551&lt;Overview!$F$17,'='!F551/Overview!$F$26,Overview!$F$33)</f>
        <v>9.1428571428571423</v>
      </c>
      <c r="M551" s="72">
        <f t="shared" si="53"/>
        <v>9.1428571428571423</v>
      </c>
      <c r="N551" s="81">
        <f>MIN(1,Overview!$F$44*E551*(F551-Overview!$F$25)^2+0.2)</f>
        <v>1</v>
      </c>
      <c r="O551" s="48">
        <f>M551*E551*Overview!$F$8</f>
        <v>9.746225350951114E-2</v>
      </c>
      <c r="P551" s="48">
        <f>E551*Overview!$F$6</f>
        <v>1.8494797113084687E-3</v>
      </c>
      <c r="Q551" s="122">
        <f>O551*(G551/F551-(1+Overview!$F$35/'='!F551)/(Overview!$F$37*Overview!$F$33))/('='!G551+Overview!$F$36)</f>
        <v>4.4547032453087516E-3</v>
      </c>
      <c r="R551" s="128">
        <f>(O551/F551-Q551)*G551*Overview!$F$29*'='!F551^3</f>
        <v>122.44785440707423</v>
      </c>
      <c r="S551" s="57">
        <f t="shared" si="48"/>
        <v>6.3851104292696622E-18</v>
      </c>
      <c r="T551" s="58">
        <f t="shared" si="49"/>
        <v>2.5163774784751976E-3</v>
      </c>
      <c r="U551" s="58">
        <f>IF(I551&lt;Overview!$F$18,(1-Overview!$F$9)*'='!R551-'='!I551*'='!P551,0)</f>
        <v>0</v>
      </c>
      <c r="V551" s="54">
        <f>IF(I551&gt;=Overview!$F$18,(1-Overview!$F$9)*'='!R551-Overview!$F$18*'='!P551,0)</f>
        <v>10.105014338610001</v>
      </c>
      <c r="W551" s="2"/>
      <c r="X551" s="60">
        <f>F551^3*(1+G551*Overview!$F$38)</f>
        <v>5.9809946489040842</v>
      </c>
      <c r="Y551" s="61">
        <f>F551^3*Overview!$F$42*(1+Overview!$F$38*G551)+J551*Overview!$F$39/Overview!$F$40</f>
        <v>0.59616836712767818</v>
      </c>
      <c r="AD551" s="2"/>
    </row>
    <row r="552" spans="1:30">
      <c r="A552" s="34">
        <v>549</v>
      </c>
      <c r="B552">
        <v>0.77</v>
      </c>
      <c r="C552" s="85">
        <v>18.739999999999998</v>
      </c>
      <c r="D552" s="125">
        <f>B552/(B552+Overview!$F$22)</f>
        <v>0.52380952380952384</v>
      </c>
      <c r="E552" s="118">
        <f>EXP(Overview!$F$21/Overview!$F$5-Overview!$F$21/('='!C552+273.15))</f>
        <v>0.94169028070695959</v>
      </c>
      <c r="F552" s="77">
        <f t="shared" si="50"/>
        <v>1.6971595489120794</v>
      </c>
      <c r="G552" s="115">
        <f t="shared" si="51"/>
        <v>0.52380952380952372</v>
      </c>
      <c r="H552" s="112">
        <f>F552/Overview!$F$19</f>
        <v>2.5057722558867259</v>
      </c>
      <c r="I552" s="149">
        <f t="shared" si="52"/>
        <v>178.24101031296112</v>
      </c>
      <c r="J552" s="80">
        <f>IF((A552-Overview!$F$43)/365=ROUND((A552-Overview!$F$43)/365,0),J551*0.05,J551+V551)</f>
        <v>1342.0450477892707</v>
      </c>
      <c r="K552" s="70">
        <f>IF(I552&lt;Overview!$F$16,1,'='!F552/Overview!$F$26)</f>
        <v>73.470110342514261</v>
      </c>
      <c r="L552" s="71">
        <f>IF(I552&lt;Overview!$F$17,'='!F552/Overview!$F$26,Overview!$F$33)</f>
        <v>9.1428571428571423</v>
      </c>
      <c r="M552" s="72">
        <f t="shared" si="53"/>
        <v>9.1428571428571423</v>
      </c>
      <c r="N552" s="81">
        <f>MIN(1,Overview!$F$44*E552*(F552-Overview!$F$25)^2+0.2)</f>
        <v>1</v>
      </c>
      <c r="O552" s="48">
        <f>M552*E552*Overview!$F$8</f>
        <v>9.746225350951114E-2</v>
      </c>
      <c r="P552" s="48">
        <f>E552*Overview!$F$6</f>
        <v>1.8494797113084687E-3</v>
      </c>
      <c r="Q552" s="122">
        <f>O552*(G552/F552-(1+Overview!$F$35/'='!F552)/(Overview!$F$37*Overview!$F$33))/('='!G552+Overview!$F$36)</f>
        <v>4.4414099927086378E-3</v>
      </c>
      <c r="R552" s="128">
        <f>(O552/F552-Q552)*G552*Overview!$F$29*'='!F552^3</f>
        <v>122.82727463512418</v>
      </c>
      <c r="S552" s="57">
        <f t="shared" si="48"/>
        <v>6.3756432297408435E-18</v>
      </c>
      <c r="T552" s="58">
        <f t="shared" si="49"/>
        <v>2.512593793252998E-3</v>
      </c>
      <c r="U552" s="58">
        <f>IF(I552&lt;Overview!$F$18,(1-Overview!$F$9)*'='!R552-'='!I552*'='!P552,0)</f>
        <v>0</v>
      </c>
      <c r="V552" s="54">
        <f>IF(I552&gt;=Overview!$F$18,(1-Overview!$F$9)*'='!R552-Overview!$F$18*'='!P552,0)</f>
        <v>10.137340942039856</v>
      </c>
      <c r="W552" s="2"/>
      <c r="X552" s="60">
        <f>F552^3*(1+G552*Overview!$F$38)</f>
        <v>6.0076777878046652</v>
      </c>
      <c r="Y552" s="61">
        <f>F552^3*Overview!$F$42*(1+Overview!$F$38*G552)+J552*Overview!$F$39/Overview!$F$40</f>
        <v>0.59900895843362634</v>
      </c>
      <c r="AD552" s="2"/>
    </row>
    <row r="553" spans="1:30">
      <c r="A553" s="34">
        <v>550</v>
      </c>
      <c r="B553">
        <v>0.77</v>
      </c>
      <c r="C553" s="85">
        <v>18.739999999999998</v>
      </c>
      <c r="D553" s="125">
        <f>B553/(B553+Overview!$F$22)</f>
        <v>0.52380952380952384</v>
      </c>
      <c r="E553" s="118">
        <f>EXP(Overview!$F$21/Overview!$F$5-Overview!$F$21/('='!C553+273.15))</f>
        <v>0.94169028070695959</v>
      </c>
      <c r="F553" s="77">
        <f t="shared" si="50"/>
        <v>1.6996721427053325</v>
      </c>
      <c r="G553" s="115">
        <f t="shared" si="51"/>
        <v>0.52380952380952372</v>
      </c>
      <c r="H553" s="112">
        <f>F553/Overview!$F$19</f>
        <v>2.5094819765323084</v>
      </c>
      <c r="I553" s="149">
        <f t="shared" si="52"/>
        <v>178.24101031296112</v>
      </c>
      <c r="J553" s="80">
        <f>IF((A553-Overview!$F$43)/365=ROUND((A553-Overview!$F$43)/365,0),J552*0.05,J552+V552)</f>
        <v>1352.1823887313105</v>
      </c>
      <c r="K553" s="70">
        <f>IF(I553&lt;Overview!$F$16,1,'='!F553/Overview!$F$26)</f>
        <v>73.578880636594491</v>
      </c>
      <c r="L553" s="71">
        <f>IF(I553&lt;Overview!$F$17,'='!F553/Overview!$F$26,Overview!$F$33)</f>
        <v>9.1428571428571423</v>
      </c>
      <c r="M553" s="72">
        <f t="shared" si="53"/>
        <v>9.1428571428571423</v>
      </c>
      <c r="N553" s="81">
        <f>MIN(1,Overview!$F$44*E553*(F553-Overview!$F$25)^2+0.2)</f>
        <v>1</v>
      </c>
      <c r="O553" s="48">
        <f>M553*E553*Overview!$F$8</f>
        <v>9.746225350951114E-2</v>
      </c>
      <c r="P553" s="48">
        <f>E553*Overview!$F$6</f>
        <v>1.8494797113084687E-3</v>
      </c>
      <c r="Q553" s="122">
        <f>O553*(G553/F553-(1+Overview!$F$35/'='!F553)/(Overview!$F$37*Overview!$F$33))/('='!G553+Overview!$F$36)</f>
        <v>4.4281760009497245E-3</v>
      </c>
      <c r="R553" s="128">
        <f>(O553/F553-Q553)*G553*Overview!$F$29*'='!F553^3</f>
        <v>123.20675493248766</v>
      </c>
      <c r="S553" s="57">
        <f t="shared" si="48"/>
        <v>6.3662182346464696E-18</v>
      </c>
      <c r="T553" s="58">
        <f t="shared" si="49"/>
        <v>2.5088157972701828E-3</v>
      </c>
      <c r="U553" s="58">
        <f>IF(I553&lt;Overview!$F$18,(1-Overview!$F$9)*'='!R553-'='!I553*'='!P553,0)</f>
        <v>0</v>
      </c>
      <c r="V553" s="54">
        <f>IF(I553&gt;=Overview!$F$18,(1-Overview!$F$9)*'='!R553-Overview!$F$18*'='!P553,0)</f>
        <v>10.169672663375225</v>
      </c>
      <c r="W553" s="2"/>
      <c r="X553" s="60">
        <f>F553^3*(1+G553*Overview!$F$38)</f>
        <v>6.0343998701883717</v>
      </c>
      <c r="Y553" s="61">
        <f>F553^3*Overview!$F$42*(1+Overview!$F$38*G553)+J553*Overview!$F$39/Overview!$F$40</f>
        <v>0.60185445939091409</v>
      </c>
      <c r="AD553" s="2"/>
    </row>
    <row r="554" spans="1:30">
      <c r="A554" s="34">
        <v>551</v>
      </c>
      <c r="B554">
        <v>0.77</v>
      </c>
      <c r="C554" s="85">
        <v>18.739999999999998</v>
      </c>
      <c r="D554" s="125">
        <f>B554/(B554+Overview!$F$22)</f>
        <v>0.52380952380952384</v>
      </c>
      <c r="E554" s="118">
        <f>EXP(Overview!$F$21/Overview!$F$5-Overview!$F$21/('='!C554+273.15))</f>
        <v>0.94169028070695959</v>
      </c>
      <c r="F554" s="77">
        <f t="shared" si="50"/>
        <v>1.7021809585026026</v>
      </c>
      <c r="G554" s="115">
        <f t="shared" si="51"/>
        <v>0.52380952380952372</v>
      </c>
      <c r="H554" s="112">
        <f>F554/Overview!$F$19</f>
        <v>2.5131861191534073</v>
      </c>
      <c r="I554" s="149">
        <f t="shared" si="52"/>
        <v>178.24101031296112</v>
      </c>
      <c r="J554" s="80">
        <f>IF((A554-Overview!$F$43)/365=ROUND((A554-Overview!$F$43)/365,0),J553*0.05,J553+V553)</f>
        <v>1362.3520613946857</v>
      </c>
      <c r="K554" s="70">
        <f>IF(I554&lt;Overview!$F$16,1,'='!F554/Overview!$F$26)</f>
        <v>73.687487381065054</v>
      </c>
      <c r="L554" s="71">
        <f>IF(I554&lt;Overview!$F$17,'='!F554/Overview!$F$26,Overview!$F$33)</f>
        <v>9.1428571428571423</v>
      </c>
      <c r="M554" s="72">
        <f t="shared" si="53"/>
        <v>9.1428571428571423</v>
      </c>
      <c r="N554" s="81">
        <f>MIN(1,Overview!$F$44*E554*(F554-Overview!$F$25)^2+0.2)</f>
        <v>1</v>
      </c>
      <c r="O554" s="48">
        <f>M554*E554*Overview!$F$8</f>
        <v>9.746225350951114E-2</v>
      </c>
      <c r="P554" s="48">
        <f>E554*Overview!$F$6</f>
        <v>1.8494797113084687E-3</v>
      </c>
      <c r="Q554" s="122">
        <f>O554*(G554/F554-(1+Overview!$F$35/'='!F554)/(Overview!$F$37*Overview!$F$33))/('='!G554+Overview!$F$36)</f>
        <v>4.4150008895222559E-3</v>
      </c>
      <c r="R554" s="128">
        <f>(O554/F554-Q554)*G554*Overview!$F$29*'='!F554^3</f>
        <v>123.58629351710276</v>
      </c>
      <c r="S554" s="57">
        <f t="shared" si="48"/>
        <v>6.3568351729947866E-18</v>
      </c>
      <c r="T554" s="58">
        <f t="shared" si="49"/>
        <v>2.5050434819722787E-3</v>
      </c>
      <c r="U554" s="58">
        <f>IF(I554&lt;Overview!$F$18,(1-Overview!$F$9)*'='!R554-'='!I554*'='!P554,0)</f>
        <v>0</v>
      </c>
      <c r="V554" s="54">
        <f>IF(I554&gt;=Overview!$F$18,(1-Overview!$F$9)*'='!R554-Overview!$F$18*'='!P554,0)</f>
        <v>10.202009350784431</v>
      </c>
      <c r="W554" s="2"/>
      <c r="X554" s="60">
        <f>F554^3*(1+G554*Overview!$F$38)</f>
        <v>6.0611607166115311</v>
      </c>
      <c r="Y554" s="61">
        <f>F554^3*Overview!$F$42*(1+Overview!$F$38*G554)+J554*Overview!$F$39/Overview!$F$40</f>
        <v>0.6047048540720068</v>
      </c>
      <c r="AD554" s="2"/>
    </row>
    <row r="555" spans="1:30">
      <c r="A555" s="34">
        <v>552</v>
      </c>
      <c r="B555">
        <v>0.77</v>
      </c>
      <c r="C555" s="85">
        <v>18.739999999999998</v>
      </c>
      <c r="D555" s="125">
        <f>B555/(B555+Overview!$F$22)</f>
        <v>0.52380952380952384</v>
      </c>
      <c r="E555" s="118">
        <f>EXP(Overview!$F$21/Overview!$F$5-Overview!$F$21/('='!C555+273.15))</f>
        <v>0.94169028070695959</v>
      </c>
      <c r="F555" s="77">
        <f t="shared" si="50"/>
        <v>1.7046860019845749</v>
      </c>
      <c r="G555" s="115">
        <f t="shared" si="51"/>
        <v>0.52380952380952372</v>
      </c>
      <c r="H555" s="112">
        <f>F555/Overview!$F$19</f>
        <v>2.5168846921372729</v>
      </c>
      <c r="I555" s="149">
        <f t="shared" si="52"/>
        <v>178.24101031296112</v>
      </c>
      <c r="J555" s="80">
        <f>IF((A555-Overview!$F$43)/365=ROUND((A555-Overview!$F$43)/365,0),J554*0.05,J554+V554)</f>
        <v>1372.5540707454702</v>
      </c>
      <c r="K555" s="70">
        <f>IF(I555&lt;Overview!$F$16,1,'='!F555/Overview!$F$26)</f>
        <v>73.795930821843072</v>
      </c>
      <c r="L555" s="71">
        <f>IF(I555&lt;Overview!$F$17,'='!F555/Overview!$F$26,Overview!$F$33)</f>
        <v>9.1428571428571423</v>
      </c>
      <c r="M555" s="72">
        <f t="shared" si="53"/>
        <v>9.1428571428571423</v>
      </c>
      <c r="N555" s="81">
        <f>MIN(1,Overview!$F$44*E555*(F555-Overview!$F$25)^2+0.2)</f>
        <v>1</v>
      </c>
      <c r="O555" s="48">
        <f>M555*E555*Overview!$F$8</f>
        <v>9.746225350951114E-2</v>
      </c>
      <c r="P555" s="48">
        <f>E555*Overview!$F$6</f>
        <v>1.8494797113084687E-3</v>
      </c>
      <c r="Q555" s="122">
        <f>O555*(G555/F555-(1+Overview!$F$35/'='!F555)/(Overview!$F$37*Overview!$F$33))/('='!G555+Overview!$F$36)</f>
        <v>4.4018842811621292E-3</v>
      </c>
      <c r="R555" s="128">
        <f>(O555/F555-Q555)*G555*Overview!$F$29*'='!F555^3</f>
        <v>123.96588861375598</v>
      </c>
      <c r="S555" s="57">
        <f t="shared" si="48"/>
        <v>6.3474937761055389E-18</v>
      </c>
      <c r="T555" s="58">
        <f t="shared" si="49"/>
        <v>2.5012768388176713E-3</v>
      </c>
      <c r="U555" s="58">
        <f>IF(I555&lt;Overview!$F$18,(1-Overview!$F$9)*'='!R555-'='!I555*'='!P555,0)</f>
        <v>0</v>
      </c>
      <c r="V555" s="54">
        <f>IF(I555&gt;=Overview!$F$18,(1-Overview!$F$9)*'='!R555-Overview!$F$18*'='!P555,0)</f>
        <v>10.234350853019286</v>
      </c>
      <c r="W555" s="2"/>
      <c r="X555" s="60">
        <f>F555^3*(1+G555*Overview!$F$38)</f>
        <v>6.0879601477379159</v>
      </c>
      <c r="Y555" s="61">
        <f>F555^3*Overview!$F$42*(1+Overview!$F$38*G555)+J555*Overview!$F$39/Overview!$F$40</f>
        <v>0.60756012655244296</v>
      </c>
      <c r="AD555" s="2"/>
    </row>
    <row r="556" spans="1:30">
      <c r="A556" s="34">
        <v>553</v>
      </c>
      <c r="B556">
        <v>0.77</v>
      </c>
      <c r="C556" s="85">
        <v>18.739999999999998</v>
      </c>
      <c r="D556" s="125">
        <f>B556/(B556+Overview!$F$22)</f>
        <v>0.52380952380952384</v>
      </c>
      <c r="E556" s="118">
        <f>EXP(Overview!$F$21/Overview!$F$5-Overview!$F$21/('='!C556+273.15))</f>
        <v>0.94169028070695959</v>
      </c>
      <c r="F556" s="77">
        <f t="shared" si="50"/>
        <v>1.7071872788233926</v>
      </c>
      <c r="G556" s="115">
        <f t="shared" si="51"/>
        <v>0.52380952380952372</v>
      </c>
      <c r="H556" s="112">
        <f>F556/Overview!$F$19</f>
        <v>2.5205777038585451</v>
      </c>
      <c r="I556" s="149">
        <f t="shared" si="52"/>
        <v>178.24101031296112</v>
      </c>
      <c r="J556" s="80">
        <f>IF((A556-Overview!$F$43)/365=ROUND((A556-Overview!$F$43)/365,0),J555*0.05,J555+V555)</f>
        <v>1382.7884215984895</v>
      </c>
      <c r="K556" s="70">
        <f>IF(I556&lt;Overview!$F$16,1,'='!F556/Overview!$F$26)</f>
        <v>73.904211204475871</v>
      </c>
      <c r="L556" s="71">
        <f>IF(I556&lt;Overview!$F$17,'='!F556/Overview!$F$26,Overview!$F$33)</f>
        <v>9.1428571428571423</v>
      </c>
      <c r="M556" s="72">
        <f t="shared" si="53"/>
        <v>9.1428571428571423</v>
      </c>
      <c r="N556" s="81">
        <f>MIN(1,Overview!$F$44*E556*(F556-Overview!$F$25)^2+0.2)</f>
        <v>1</v>
      </c>
      <c r="O556" s="48">
        <f>M556*E556*Overview!$F$8</f>
        <v>9.746225350951114E-2</v>
      </c>
      <c r="P556" s="48">
        <f>E556*Overview!$F$6</f>
        <v>1.8494797113084687E-3</v>
      </c>
      <c r="Q556" s="122">
        <f>O556*(G556/F556-(1+Overview!$F$35/'='!F556)/(Overview!$F$37*Overview!$F$33))/('='!G556+Overview!$F$36)</f>
        <v>4.3888258018163631E-3</v>
      </c>
      <c r="R556" s="128">
        <f>(O556/F556-Q556)*G556*Overview!$F$29*'='!F556^3</f>
        <v>124.3455384540634</v>
      </c>
      <c r="S556" s="57">
        <f t="shared" si="48"/>
        <v>6.3381937775853676E-18</v>
      </c>
      <c r="T556" s="58">
        <f t="shared" si="49"/>
        <v>2.4975158592775901E-3</v>
      </c>
      <c r="U556" s="58">
        <f>IF(I556&lt;Overview!$F$18,(1-Overview!$F$9)*'='!R556-'='!I556*'='!P556,0)</f>
        <v>0</v>
      </c>
      <c r="V556" s="54">
        <f>IF(I556&gt;=Overview!$F$18,(1-Overview!$F$9)*'='!R556-Overview!$F$18*'='!P556,0)</f>
        <v>10.266697019413478</v>
      </c>
      <c r="W556" s="2"/>
      <c r="X556" s="60">
        <f>F556^3*(1+G556*Overview!$F$38)</f>
        <v>6.1147979843414442</v>
      </c>
      <c r="Y556" s="61">
        <f>F556^3*Overview!$F$42*(1+Overview!$F$38*G556)+J556*Overview!$F$39/Overview!$F$40</f>
        <v>0.61042026091110069</v>
      </c>
      <c r="AD556" s="2"/>
    </row>
    <row r="557" spans="1:30">
      <c r="A557" s="34">
        <v>554</v>
      </c>
      <c r="B557">
        <v>0.77</v>
      </c>
      <c r="C557" s="85">
        <v>18.739999999999998</v>
      </c>
      <c r="D557" s="125">
        <f>B557/(B557+Overview!$F$22)</f>
        <v>0.52380952380952384</v>
      </c>
      <c r="E557" s="118">
        <f>EXP(Overview!$F$21/Overview!$F$5-Overview!$F$21/('='!C557+273.15))</f>
        <v>0.94169028070695959</v>
      </c>
      <c r="F557" s="77">
        <f t="shared" si="50"/>
        <v>1.7096847946826701</v>
      </c>
      <c r="G557" s="115">
        <f t="shared" si="51"/>
        <v>0.52380952380952372</v>
      </c>
      <c r="H557" s="112">
        <f>F557/Overview!$F$19</f>
        <v>2.5242651626792707</v>
      </c>
      <c r="I557" s="149">
        <f t="shared" si="52"/>
        <v>178.24101031296112</v>
      </c>
      <c r="J557" s="80">
        <f>IF((A557-Overview!$F$43)/365=ROUND((A557-Overview!$F$43)/365,0),J556*0.05,J556+V556)</f>
        <v>1393.055118617903</v>
      </c>
      <c r="K557" s="70">
        <f>IF(I557&lt;Overview!$F$16,1,'='!F557/Overview!$F$26)</f>
        <v>74.012328774141565</v>
      </c>
      <c r="L557" s="71">
        <f>IF(I557&lt;Overview!$F$17,'='!F557/Overview!$F$26,Overview!$F$33)</f>
        <v>9.1428571428571423</v>
      </c>
      <c r="M557" s="72">
        <f t="shared" si="53"/>
        <v>9.1428571428571423</v>
      </c>
      <c r="N557" s="81">
        <f>MIN(1,Overview!$F$44*E557*(F557-Overview!$F$25)^2+0.2)</f>
        <v>1</v>
      </c>
      <c r="O557" s="48">
        <f>M557*E557*Overview!$F$8</f>
        <v>9.746225350951114E-2</v>
      </c>
      <c r="P557" s="48">
        <f>E557*Overview!$F$6</f>
        <v>1.8494797113084687E-3</v>
      </c>
      <c r="Q557" s="122">
        <f>O557*(G557/F557-(1+Overview!$F$35/'='!F557)/(Overview!$F$37*Overview!$F$33))/('='!G557+Overview!$F$36)</f>
        <v>4.3758250806089976E-3</v>
      </c>
      <c r="R557" s="128">
        <f>(O557/F557-Q557)*G557*Overview!$F$29*'='!F557^3</f>
        <v>124.72524127645197</v>
      </c>
      <c r="S557" s="57">
        <f t="shared" si="48"/>
        <v>6.3289349133035272E-18</v>
      </c>
      <c r="T557" s="58">
        <f t="shared" si="49"/>
        <v>2.493760534836091E-3</v>
      </c>
      <c r="U557" s="58">
        <f>IF(I557&lt;Overview!$F$18,(1-Overview!$F$9)*'='!R557-'='!I557*'='!P557,0)</f>
        <v>0</v>
      </c>
      <c r="V557" s="54">
        <f>IF(I557&gt;=Overview!$F$18,(1-Overview!$F$9)*'='!R557-Overview!$F$18*'='!P557,0)</f>
        <v>10.299047699880983</v>
      </c>
      <c r="W557" s="2"/>
      <c r="X557" s="60">
        <f>F557^3*(1+G557*Overview!$F$38)</f>
        <v>6.141674047308836</v>
      </c>
      <c r="Y557" s="61">
        <f>F557^3*Overview!$F$42*(1+Overview!$F$38*G557)+J557*Overview!$F$39/Overview!$F$40</f>
        <v>0.61328524123046402</v>
      </c>
      <c r="AD557" s="2"/>
    </row>
    <row r="558" spans="1:30">
      <c r="A558" s="34">
        <v>555</v>
      </c>
      <c r="B558">
        <v>0.77</v>
      </c>
      <c r="C558" s="85">
        <v>18.739999999999998</v>
      </c>
      <c r="D558" s="125">
        <f>B558/(B558+Overview!$F$22)</f>
        <v>0.52380952380952384</v>
      </c>
      <c r="E558" s="118">
        <f>EXP(Overview!$F$21/Overview!$F$5-Overview!$F$21/('='!C558+273.15))</f>
        <v>0.94169028070695959</v>
      </c>
      <c r="F558" s="77">
        <f t="shared" si="50"/>
        <v>1.7121785552175062</v>
      </c>
      <c r="G558" s="115">
        <f t="shared" si="51"/>
        <v>0.52380952380952372</v>
      </c>
      <c r="H558" s="112">
        <f>F558/Overview!$F$19</f>
        <v>2.5279470769489238</v>
      </c>
      <c r="I558" s="149">
        <f t="shared" si="52"/>
        <v>178.24101031296112</v>
      </c>
      <c r="J558" s="80">
        <f>IF((A558-Overview!$F$43)/365=ROUND((A558-Overview!$F$43)/365,0),J557*0.05,J557+V557)</f>
        <v>1403.3541663177839</v>
      </c>
      <c r="K558" s="70">
        <f>IF(I558&lt;Overview!$F$16,1,'='!F558/Overview!$F$26)</f>
        <v>74.120283775649625</v>
      </c>
      <c r="L558" s="71">
        <f>IF(I558&lt;Overview!$F$17,'='!F558/Overview!$F$26,Overview!$F$33)</f>
        <v>9.1428571428571423</v>
      </c>
      <c r="M558" s="72">
        <f t="shared" si="53"/>
        <v>9.1428571428571423</v>
      </c>
      <c r="N558" s="81">
        <f>MIN(1,Overview!$F$44*E558*(F558-Overview!$F$25)^2+0.2)</f>
        <v>1</v>
      </c>
      <c r="O558" s="48">
        <f>M558*E558*Overview!$F$8</f>
        <v>9.746225350951114E-2</v>
      </c>
      <c r="P558" s="48">
        <f>E558*Overview!$F$6</f>
        <v>1.8494797113084687E-3</v>
      </c>
      <c r="Q558" s="122">
        <f>O558*(G558/F558-(1+Overview!$F$35/'='!F558)/(Overview!$F$37*Overview!$F$33))/('='!G558+Overview!$F$36)</f>
        <v>4.3628817498074166E-3</v>
      </c>
      <c r="R558" s="128">
        <f>(O558/F558-Q558)*G558*Overview!$F$29*'='!F558^3</f>
        <v>125.10499532614094</v>
      </c>
      <c r="S558" s="57">
        <f t="shared" si="48"/>
        <v>6.319716921367904E-18</v>
      </c>
      <c r="T558" s="58">
        <f t="shared" si="49"/>
        <v>2.4900108569900293E-3</v>
      </c>
      <c r="U558" s="58">
        <f>IF(I558&lt;Overview!$F$18,(1-Overview!$F$9)*'='!R558-'='!I558*'='!P558,0)</f>
        <v>0</v>
      </c>
      <c r="V558" s="54">
        <f>IF(I558&gt;=Overview!$F$18,(1-Overview!$F$9)*'='!R558-Overview!$F$18*'='!P558,0)</f>
        <v>10.331402744914485</v>
      </c>
      <c r="W558" s="2"/>
      <c r="X558" s="60">
        <f>F558^3*(1+G558*Overview!$F$38)</f>
        <v>6.1685881576422732</v>
      </c>
      <c r="Y558" s="61">
        <f>F558^3*Overview!$F$42*(1+Overview!$F$38*G558)+J558*Overview!$F$39/Overview!$F$40</f>
        <v>0.61615505159688644</v>
      </c>
      <c r="AD558" s="2"/>
    </row>
    <row r="559" spans="1:30">
      <c r="A559" s="34">
        <v>556</v>
      </c>
      <c r="B559">
        <v>0.77</v>
      </c>
      <c r="C559" s="85">
        <v>18.739999999999998</v>
      </c>
      <c r="D559" s="125">
        <f>B559/(B559+Overview!$F$22)</f>
        <v>0.52380952380952384</v>
      </c>
      <c r="E559" s="118">
        <f>EXP(Overview!$F$21/Overview!$F$5-Overview!$F$21/('='!C559+273.15))</f>
        <v>0.94169028070695959</v>
      </c>
      <c r="F559" s="77">
        <f t="shared" si="50"/>
        <v>1.7146685660744962</v>
      </c>
      <c r="G559" s="115">
        <f t="shared" si="51"/>
        <v>0.52380952380952372</v>
      </c>
      <c r="H559" s="112">
        <f>F559/Overview!$F$19</f>
        <v>2.5316234550044237</v>
      </c>
      <c r="I559" s="149">
        <f t="shared" si="52"/>
        <v>178.24101031296112</v>
      </c>
      <c r="J559" s="80">
        <f>IF((A559-Overview!$F$43)/365=ROUND((A559-Overview!$F$43)/365,0),J558*0.05,J558+V558)</f>
        <v>1413.6855690626983</v>
      </c>
      <c r="K559" s="70">
        <f>IF(I559&lt;Overview!$F$16,1,'='!F559/Overview!$F$26)</f>
        <v>74.228076453441403</v>
      </c>
      <c r="L559" s="71">
        <f>IF(I559&lt;Overview!$F$17,'='!F559/Overview!$F$26,Overview!$F$33)</f>
        <v>9.1428571428571423</v>
      </c>
      <c r="M559" s="72">
        <f t="shared" si="53"/>
        <v>9.1428571428571423</v>
      </c>
      <c r="N559" s="81">
        <f>MIN(1,Overview!$F$44*E559*(F559-Overview!$F$25)^2+0.2)</f>
        <v>1</v>
      </c>
      <c r="O559" s="48">
        <f>M559*E559*Overview!$F$8</f>
        <v>9.746225350951114E-2</v>
      </c>
      <c r="P559" s="48">
        <f>E559*Overview!$F$6</f>
        <v>1.8494797113084687E-3</v>
      </c>
      <c r="Q559" s="122">
        <f>O559*(G559/F559-(1+Overview!$F$35/'='!F559)/(Overview!$F$37*Overview!$F$33))/('='!G559+Overview!$F$36)</f>
        <v>4.3499954447891245E-3</v>
      </c>
      <c r="R559" s="128">
        <f>(O559/F559-Q559)*G559*Overview!$F$29*'='!F559^3</f>
        <v>125.48479885512334</v>
      </c>
      <c r="S559" s="57">
        <f t="shared" si="48"/>
        <v>6.3105395421013467E-18</v>
      </c>
      <c r="T559" s="58">
        <f t="shared" si="49"/>
        <v>2.4862668172490527E-3</v>
      </c>
      <c r="U559" s="58">
        <f>IF(I559&lt;Overview!$F$18,(1-Overview!$F$9)*'='!R559-'='!I559*'='!P559,0)</f>
        <v>0</v>
      </c>
      <c r="V559" s="54">
        <f>IF(I559&gt;=Overview!$F$18,(1-Overview!$F$9)*'='!R559-Overview!$F$18*'='!P559,0)</f>
        <v>10.363762005583785</v>
      </c>
      <c r="W559" s="2"/>
      <c r="X559" s="60">
        <f>F559^3*(1+G559*Overview!$F$38)</f>
        <v>6.1955401364620224</v>
      </c>
      <c r="Y559" s="61">
        <f>F559^3*Overview!$F$42*(1+Overview!$F$38*G559)+J559*Overview!$F$39/Overview!$F$40</f>
        <v>0.61902967610085191</v>
      </c>
      <c r="AD559" s="2"/>
    </row>
    <row r="560" spans="1:30">
      <c r="A560" s="34">
        <v>557</v>
      </c>
      <c r="B560">
        <v>0.77</v>
      </c>
      <c r="C560" s="85">
        <v>18.739999999999998</v>
      </c>
      <c r="D560" s="125">
        <f>B560/(B560+Overview!$F$22)</f>
        <v>0.52380952380952384</v>
      </c>
      <c r="E560" s="118">
        <f>EXP(Overview!$F$21/Overview!$F$5-Overview!$F$21/('='!C560+273.15))</f>
        <v>0.94169028070695959</v>
      </c>
      <c r="F560" s="77">
        <f t="shared" si="50"/>
        <v>1.7171548328917452</v>
      </c>
      <c r="G560" s="115">
        <f t="shared" si="51"/>
        <v>0.52380952380952372</v>
      </c>
      <c r="H560" s="112">
        <f>F560/Overview!$F$19</f>
        <v>2.535294305170154</v>
      </c>
      <c r="I560" s="149">
        <f t="shared" si="52"/>
        <v>178.24101031296112</v>
      </c>
      <c r="J560" s="80">
        <f>IF((A560-Overview!$F$43)/365=ROUND((A560-Overview!$F$43)/365,0),J559*0.05,J559+V559)</f>
        <v>1424.0493310682821</v>
      </c>
      <c r="K560" s="70">
        <f>IF(I560&lt;Overview!$F$16,1,'='!F560/Overview!$F$26)</f>
        <v>74.335707051590703</v>
      </c>
      <c r="L560" s="71">
        <f>IF(I560&lt;Overview!$F$17,'='!F560/Overview!$F$26,Overview!$F$33)</f>
        <v>9.1428571428571423</v>
      </c>
      <c r="M560" s="72">
        <f t="shared" si="53"/>
        <v>9.1428571428571423</v>
      </c>
      <c r="N560" s="81">
        <f>MIN(1,Overview!$F$44*E560*(F560-Overview!$F$25)^2+0.2)</f>
        <v>1</v>
      </c>
      <c r="O560" s="48">
        <f>M560*E560*Overview!$F$8</f>
        <v>9.746225350951114E-2</v>
      </c>
      <c r="P560" s="48">
        <f>E560*Overview!$F$6</f>
        <v>1.8494797113084687E-3</v>
      </c>
      <c r="Q560" s="122">
        <f>O560*(G560/F560-(1+Overview!$F$35/'='!F560)/(Overview!$F$37*Overview!$F$33))/('='!G560+Overview!$F$36)</f>
        <v>4.3371658040089085E-3</v>
      </c>
      <c r="R560" s="128">
        <f>(O560/F560-Q560)*G560*Overview!$F$29*'='!F560^3</f>
        <v>125.86465012214717</v>
      </c>
      <c r="S560" s="57">
        <f t="shared" si="48"/>
        <v>6.3014025180182924E-18</v>
      </c>
      <c r="T560" s="58">
        <f t="shared" si="49"/>
        <v>2.48252840713557E-3</v>
      </c>
      <c r="U560" s="58">
        <f>IF(I560&lt;Overview!$F$18,(1-Overview!$F$9)*'='!R560-'='!I560*'='!P560,0)</f>
        <v>0</v>
      </c>
      <c r="V560" s="54">
        <f>IF(I560&gt;=Overview!$F$18,(1-Overview!$F$9)*'='!R560-Overview!$F$18*'='!P560,0)</f>
        <v>10.396125333534215</v>
      </c>
      <c r="W560" s="2"/>
      <c r="X560" s="60">
        <f>F560^3*(1+G560*Overview!$F$38)</f>
        <v>6.2225298050090236</v>
      </c>
      <c r="Y560" s="61">
        <f>F560^3*Overview!$F$42*(1+Overview!$F$38*G560)+J560*Overview!$F$39/Overview!$F$40</f>
        <v>0.62190909883723389</v>
      </c>
      <c r="AD560" s="2"/>
    </row>
    <row r="561" spans="1:30">
      <c r="A561" s="34">
        <v>558</v>
      </c>
      <c r="B561">
        <v>0.77</v>
      </c>
      <c r="C561" s="85">
        <v>18.739999999999998</v>
      </c>
      <c r="D561" s="125">
        <f>B561/(B561+Overview!$F$22)</f>
        <v>0.52380952380952384</v>
      </c>
      <c r="E561" s="118">
        <f>EXP(Overview!$F$21/Overview!$F$5-Overview!$F$21/('='!C561+273.15))</f>
        <v>0.94169028070695959</v>
      </c>
      <c r="F561" s="77">
        <f t="shared" si="50"/>
        <v>1.7196373612988807</v>
      </c>
      <c r="G561" s="115">
        <f t="shared" si="51"/>
        <v>0.52380952380952372</v>
      </c>
      <c r="H561" s="112">
        <f>F561/Overview!$F$19</f>
        <v>2.5389596357579811</v>
      </c>
      <c r="I561" s="149">
        <f t="shared" si="52"/>
        <v>178.24101031296112</v>
      </c>
      <c r="J561" s="80">
        <f>IF((A561-Overview!$F$43)/365=ROUND((A561-Overview!$F$43)/365,0),J560*0.05,J560+V560)</f>
        <v>1434.4454564018163</v>
      </c>
      <c r="K561" s="70">
        <f>IF(I561&lt;Overview!$F$16,1,'='!F561/Overview!$F$26)</f>
        <v>74.443175813804359</v>
      </c>
      <c r="L561" s="71">
        <f>IF(I561&lt;Overview!$F$17,'='!F561/Overview!$F$26,Overview!$F$33)</f>
        <v>9.1428571428571423</v>
      </c>
      <c r="M561" s="72">
        <f t="shared" si="53"/>
        <v>9.1428571428571423</v>
      </c>
      <c r="N561" s="81">
        <f>MIN(1,Overview!$F$44*E561*(F561-Overview!$F$25)^2+0.2)</f>
        <v>1</v>
      </c>
      <c r="O561" s="48">
        <f>M561*E561*Overview!$F$8</f>
        <v>9.746225350951114E-2</v>
      </c>
      <c r="P561" s="48">
        <f>E561*Overview!$F$6</f>
        <v>1.8494797113084687E-3</v>
      </c>
      <c r="Q561" s="122">
        <f>O561*(G561/F561-(1+Overview!$F$35/'='!F561)/(Overview!$F$37*Overview!$F$33))/('='!G561+Overview!$F$36)</f>
        <v>4.3243924689664506E-3</v>
      </c>
      <c r="R561" s="128">
        <f>(O561/F561-Q561)*G561*Overview!$F$29*'='!F561^3</f>
        <v>126.24454739269719</v>
      </c>
      <c r="S561" s="57">
        <f t="shared" si="48"/>
        <v>6.2923055938016896E-18</v>
      </c>
      <c r="T561" s="58">
        <f t="shared" si="49"/>
        <v>2.4787956181847397E-3</v>
      </c>
      <c r="U561" s="58">
        <f>IF(I561&lt;Overview!$F$18,(1-Overview!$F$9)*'='!R561-'='!I561*'='!P561,0)</f>
        <v>0</v>
      </c>
      <c r="V561" s="54">
        <f>IF(I561&gt;=Overview!$F$18,(1-Overview!$F$9)*'='!R561-Overview!$F$18*'='!P561,0)</f>
        <v>10.428492580985077</v>
      </c>
      <c r="W561" s="2"/>
      <c r="X561" s="60">
        <f>F561^3*(1+G561*Overview!$F$38)</f>
        <v>6.2495569846474934</v>
      </c>
      <c r="Y561" s="61">
        <f>F561^3*Overview!$F$42*(1+Overview!$F$38*G561)+J561*Overview!$F$39/Overview!$F$40</f>
        <v>0.62479330390555332</v>
      </c>
      <c r="AD561" s="2"/>
    </row>
    <row r="562" spans="1:30">
      <c r="A562" s="34">
        <v>559</v>
      </c>
      <c r="B562">
        <v>0.77</v>
      </c>
      <c r="C562" s="85">
        <v>18.739999999999998</v>
      </c>
      <c r="D562" s="125">
        <f>B562/(B562+Overview!$F$22)</f>
        <v>0.52380952380952384</v>
      </c>
      <c r="E562" s="118">
        <f>EXP(Overview!$F$21/Overview!$F$5-Overview!$F$21/('='!C562+273.15))</f>
        <v>0.94169028070695959</v>
      </c>
      <c r="F562" s="77">
        <f t="shared" si="50"/>
        <v>1.7221161569170653</v>
      </c>
      <c r="G562" s="115">
        <f t="shared" si="51"/>
        <v>0.52380952380952372</v>
      </c>
      <c r="H562" s="112">
        <f>F562/Overview!$F$19</f>
        <v>2.5426194550672747</v>
      </c>
      <c r="I562" s="149">
        <f t="shared" si="52"/>
        <v>178.24101031296112</v>
      </c>
      <c r="J562" s="80">
        <f>IF((A562-Overview!$F$43)/365=ROUND((A562-Overview!$F$43)/365,0),J561*0.05,J561+V561)</f>
        <v>1444.8739489828013</v>
      </c>
      <c r="K562" s="70">
        <f>IF(I562&lt;Overview!$F$16,1,'='!F562/Overview!$F$26)</f>
        <v>74.550482983422739</v>
      </c>
      <c r="L562" s="71">
        <f>IF(I562&lt;Overview!$F$17,'='!F562/Overview!$F$26,Overview!$F$33)</f>
        <v>9.1428571428571423</v>
      </c>
      <c r="M562" s="72">
        <f t="shared" si="53"/>
        <v>9.1428571428571423</v>
      </c>
      <c r="N562" s="81">
        <f>MIN(1,Overview!$F$44*E562*(F562-Overview!$F$25)^2+0.2)</f>
        <v>1</v>
      </c>
      <c r="O562" s="48">
        <f>M562*E562*Overview!$F$8</f>
        <v>9.746225350951114E-2</v>
      </c>
      <c r="P562" s="48">
        <f>E562*Overview!$F$6</f>
        <v>1.8494797113084687E-3</v>
      </c>
      <c r="Q562" s="122">
        <f>O562*(G562/F562-(1+Overview!$F$35/'='!F562)/(Overview!$F$37*Overview!$F$33))/('='!G562+Overview!$F$36)</f>
        <v>4.3116750841743177E-3</v>
      </c>
      <c r="R562" s="128">
        <f>(O562/F562-Q562)*G562*Overview!$F$29*'='!F562^3</f>
        <v>126.62448893897619</v>
      </c>
      <c r="S562" s="57">
        <f t="shared" si="48"/>
        <v>6.2832485162802071E-18</v>
      </c>
      <c r="T562" s="58">
        <f t="shared" si="49"/>
        <v>2.4750684419444467E-3</v>
      </c>
      <c r="U562" s="58">
        <f>IF(I562&lt;Overview!$F$18,(1-Overview!$F$9)*'='!R562-'='!I562*'='!P562,0)</f>
        <v>0</v>
      </c>
      <c r="V562" s="54">
        <f>IF(I562&gt;=Overview!$F$18,(1-Overview!$F$9)*'='!R562-Overview!$F$18*'='!P562,0)</f>
        <v>10.460863600728047</v>
      </c>
      <c r="W562" s="2"/>
      <c r="X562" s="60">
        <f>F562^3*(1+G562*Overview!$F$38)</f>
        <v>6.2766214968674552</v>
      </c>
      <c r="Y562" s="61">
        <f>F562^3*Overview!$F$42*(1+Overview!$F$38*G562)+J562*Overview!$F$39/Overview!$F$40</f>
        <v>0.62768227541023269</v>
      </c>
      <c r="AD562" s="2"/>
    </row>
    <row r="563" spans="1:30">
      <c r="A563" s="34">
        <v>560</v>
      </c>
      <c r="B563">
        <v>0.77</v>
      </c>
      <c r="C563" s="85">
        <v>18.739999999999998</v>
      </c>
      <c r="D563" s="125">
        <f>B563/(B563+Overview!$F$22)</f>
        <v>0.52380952380952384</v>
      </c>
      <c r="E563" s="118">
        <f>EXP(Overview!$F$21/Overview!$F$5-Overview!$F$21/('='!C563+273.15))</f>
        <v>0.94169028070695959</v>
      </c>
      <c r="F563" s="77">
        <f t="shared" si="50"/>
        <v>1.7245912253590097</v>
      </c>
      <c r="G563" s="115">
        <f t="shared" si="51"/>
        <v>0.52380952380952372</v>
      </c>
      <c r="H563" s="112">
        <f>F563/Overview!$F$19</f>
        <v>2.5462737713849251</v>
      </c>
      <c r="I563" s="149">
        <f t="shared" si="52"/>
        <v>178.24101031296112</v>
      </c>
      <c r="J563" s="80">
        <f>IF((A563-Overview!$F$43)/365=ROUND((A563-Overview!$F$43)/365,0),J562*0.05,J562+V562)</f>
        <v>1455.3348125835294</v>
      </c>
      <c r="K563" s="70">
        <f>IF(I563&lt;Overview!$F$16,1,'='!F563/Overview!$F$26)</f>
        <v>74.657628803420337</v>
      </c>
      <c r="L563" s="71">
        <f>IF(I563&lt;Overview!$F$17,'='!F563/Overview!$F$26,Overview!$F$33)</f>
        <v>9.1428571428571423</v>
      </c>
      <c r="M563" s="72">
        <f t="shared" si="53"/>
        <v>9.1428571428571423</v>
      </c>
      <c r="N563" s="81">
        <f>MIN(1,Overview!$F$44*E563*(F563-Overview!$F$25)^2+0.2)</f>
        <v>1</v>
      </c>
      <c r="O563" s="48">
        <f>M563*E563*Overview!$F$8</f>
        <v>9.746225350951114E-2</v>
      </c>
      <c r="P563" s="48">
        <f>E563*Overview!$F$6</f>
        <v>1.8494797113084687E-3</v>
      </c>
      <c r="Q563" s="122">
        <f>O563*(G563/F563-(1+Overview!$F$35/'='!F563)/(Overview!$F$37*Overview!$F$33))/('='!G563+Overview!$F$36)</f>
        <v>4.2990132971263799E-3</v>
      </c>
      <c r="R563" s="128">
        <f>(O563/F563-Q563)*G563*Overview!$F$29*'='!F563^3</f>
        <v>127.00447303988669</v>
      </c>
      <c r="S563" s="57">
        <f t="shared" si="48"/>
        <v>6.2742310344057412E-18</v>
      </c>
      <c r="T563" s="58">
        <f t="shared" si="49"/>
        <v>2.4713468699752868E-3</v>
      </c>
      <c r="U563" s="58">
        <f>IF(I563&lt;Overview!$F$18,(1-Overview!$F$9)*'='!R563-'='!I563*'='!P563,0)</f>
        <v>0</v>
      </c>
      <c r="V563" s="54">
        <f>IF(I563&gt;=Overview!$F$18,(1-Overview!$F$9)*'='!R563-Overview!$F$18*'='!P563,0)</f>
        <v>10.493238246125623</v>
      </c>
      <c r="W563" s="2"/>
      <c r="X563" s="60">
        <f>F563^3*(1+G563*Overview!$F$38)</f>
        <v>6.3037231632872928</v>
      </c>
      <c r="Y563" s="61">
        <f>F563^3*Overview!$F$42*(1+Overview!$F$38*G563)+J563*Overview!$F$39/Overview!$F$40</f>
        <v>0.63057599746084958</v>
      </c>
      <c r="AD563" s="2"/>
    </row>
    <row r="564" spans="1:30">
      <c r="A564" s="34">
        <v>561</v>
      </c>
      <c r="B564">
        <v>0.77</v>
      </c>
      <c r="C564" s="85">
        <v>18.739999999999998</v>
      </c>
      <c r="D564" s="125">
        <f>B564/(B564+Overview!$F$22)</f>
        <v>0.52380952380952384</v>
      </c>
      <c r="E564" s="118">
        <f>EXP(Overview!$F$21/Overview!$F$5-Overview!$F$21/('='!C564+273.15))</f>
        <v>0.94169028070695959</v>
      </c>
      <c r="F564" s="77">
        <f t="shared" si="50"/>
        <v>1.727062572228985</v>
      </c>
      <c r="G564" s="115">
        <f t="shared" si="51"/>
        <v>0.52380952380952372</v>
      </c>
      <c r="H564" s="112">
        <f>F564/Overview!$F$19</f>
        <v>2.5499225929853608</v>
      </c>
      <c r="I564" s="149">
        <f t="shared" si="52"/>
        <v>178.24101031296112</v>
      </c>
      <c r="J564" s="80">
        <f>IF((A564-Overview!$F$43)/365=ROUND((A564-Overview!$F$43)/365,0),J563*0.05,J563+V563)</f>
        <v>1465.828050829655</v>
      </c>
      <c r="K564" s="70">
        <f>IF(I564&lt;Overview!$F$16,1,'='!F564/Overview!$F$26)</f>
        <v>74.764613516406285</v>
      </c>
      <c r="L564" s="71">
        <f>IF(I564&lt;Overview!$F$17,'='!F564/Overview!$F$26,Overview!$F$33)</f>
        <v>9.1428571428571423</v>
      </c>
      <c r="M564" s="72">
        <f t="shared" si="53"/>
        <v>9.1428571428571423</v>
      </c>
      <c r="N564" s="81">
        <f>MIN(1,Overview!$F$44*E564*(F564-Overview!$F$25)^2+0.2)</f>
        <v>1</v>
      </c>
      <c r="O564" s="48">
        <f>M564*E564*Overview!$F$8</f>
        <v>9.746225350951114E-2</v>
      </c>
      <c r="P564" s="48">
        <f>E564*Overview!$F$6</f>
        <v>1.8494797113084687E-3</v>
      </c>
      <c r="Q564" s="122">
        <f>O564*(G564/F564-(1+Overview!$F$35/'='!F564)/(Overview!$F$37*Overview!$F$33))/('='!G564+Overview!$F$36)</f>
        <v>4.2864067582666079E-3</v>
      </c>
      <c r="R564" s="128">
        <f>(O564/F564-Q564)*G564*Overview!$F$29*'='!F564^3</f>
        <v>127.38449798101223</v>
      </c>
      <c r="S564" s="57">
        <f t="shared" si="48"/>
        <v>6.2652528992311898E-18</v>
      </c>
      <c r="T564" s="58">
        <f t="shared" si="49"/>
        <v>2.4676308938505445E-3</v>
      </c>
      <c r="U564" s="58">
        <f>IF(I564&lt;Overview!$F$18,(1-Overview!$F$9)*'='!R564-'='!I564*'='!P564,0)</f>
        <v>0</v>
      </c>
      <c r="V564" s="54">
        <f>IF(I564&gt;=Overview!$F$18,(1-Overview!$F$9)*'='!R564-Overview!$F$18*'='!P564,0)</f>
        <v>10.525616371109519</v>
      </c>
      <c r="W564" s="2"/>
      <c r="X564" s="60">
        <f>F564^3*(1+G564*Overview!$F$38)</f>
        <v>6.3308618056562453</v>
      </c>
      <c r="Y564" s="61">
        <f>F564^3*Overview!$F$42*(1+Overview!$F$38*G564)+J564*Overview!$F$39/Overview!$F$40</f>
        <v>0.63347445417238712</v>
      </c>
      <c r="AD564" s="2"/>
    </row>
    <row r="565" spans="1:30">
      <c r="A565" s="34">
        <v>562</v>
      </c>
      <c r="B565">
        <v>0.77</v>
      </c>
      <c r="C565" s="85">
        <v>18.739999999999998</v>
      </c>
      <c r="D565" s="125">
        <f>B565/(B565+Overview!$F$22)</f>
        <v>0.52380952380952384</v>
      </c>
      <c r="E565" s="118">
        <f>EXP(Overview!$F$21/Overview!$F$5-Overview!$F$21/('='!C565+273.15))</f>
        <v>0.94169028070695959</v>
      </c>
      <c r="F565" s="77">
        <f t="shared" si="50"/>
        <v>1.7295302031228355</v>
      </c>
      <c r="G565" s="115">
        <f t="shared" si="51"/>
        <v>0.52380952380952372</v>
      </c>
      <c r="H565" s="112">
        <f>F565/Overview!$F$19</f>
        <v>2.5535659281305705</v>
      </c>
      <c r="I565" s="149">
        <f t="shared" si="52"/>
        <v>178.24101031296112</v>
      </c>
      <c r="J565" s="80">
        <f>IF((A565-Overview!$F$43)/365=ROUND((A565-Overview!$F$43)/365,0),J564*0.05,J564+V564)</f>
        <v>1476.3536672007644</v>
      </c>
      <c r="K565" s="70">
        <f>IF(I565&lt;Overview!$F$16,1,'='!F565/Overview!$F$26)</f>
        <v>74.87143736462491</v>
      </c>
      <c r="L565" s="71">
        <f>IF(I565&lt;Overview!$F$17,'='!F565/Overview!$F$26,Overview!$F$33)</f>
        <v>9.1428571428571423</v>
      </c>
      <c r="M565" s="72">
        <f t="shared" si="53"/>
        <v>9.1428571428571423</v>
      </c>
      <c r="N565" s="81">
        <f>MIN(1,Overview!$F$44*E565*(F565-Overview!$F$25)^2+0.2)</f>
        <v>1</v>
      </c>
      <c r="O565" s="48">
        <f>M565*E565*Overview!$F$8</f>
        <v>9.746225350951114E-2</v>
      </c>
      <c r="P565" s="48">
        <f>E565*Overview!$F$6</f>
        <v>1.8494797113084687E-3</v>
      </c>
      <c r="Q565" s="122">
        <f>O565*(G565/F565-(1+Overview!$F$35/'='!F565)/(Overview!$F$37*Overview!$F$33))/('='!G565+Overview!$F$36)</f>
        <v>4.2738551209582625E-3</v>
      </c>
      <c r="R565" s="128">
        <f>(O565/F565-Q565)*G565*Overview!$F$29*'='!F565^3</f>
        <v>127.76456205459944</v>
      </c>
      <c r="S565" s="57">
        <f t="shared" si="48"/>
        <v>6.2563138638885201E-18</v>
      </c>
      <c r="T565" s="58">
        <f t="shared" si="49"/>
        <v>2.4639205051561713E-3</v>
      </c>
      <c r="U565" s="58">
        <f>IF(I565&lt;Overview!$F$18,(1-Overview!$F$9)*'='!R565-'='!I565*'='!P565,0)</f>
        <v>0</v>
      </c>
      <c r="V565" s="54">
        <f>IF(I565&gt;=Overview!$F$18,(1-Overview!$F$9)*'='!R565-Overview!$F$18*'='!P565,0)</f>
        <v>10.557997830179149</v>
      </c>
      <c r="W565" s="2"/>
      <c r="X565" s="60">
        <f>F565^3*(1+G565*Overview!$F$38)</f>
        <v>6.358037245856913</v>
      </c>
      <c r="Y565" s="61">
        <f>F565^3*Overview!$F$42*(1+Overview!$F$38*G565)+J565*Overview!$F$39/Overview!$F$40</f>
        <v>0.63637762966548261</v>
      </c>
      <c r="AD565" s="2"/>
    </row>
    <row r="566" spans="1:30">
      <c r="A566" s="34">
        <v>563</v>
      </c>
      <c r="B566">
        <v>0.77</v>
      </c>
      <c r="C566" s="85">
        <v>18.739999999999998</v>
      </c>
      <c r="D566" s="125">
        <f>B566/(B566+Overview!$F$22)</f>
        <v>0.52380952380952384</v>
      </c>
      <c r="E566" s="118">
        <f>EXP(Overview!$F$21/Overview!$F$5-Overview!$F$21/('='!C566+273.15))</f>
        <v>0.94169028070695959</v>
      </c>
      <c r="F566" s="77">
        <f t="shared" si="50"/>
        <v>1.7319941236279917</v>
      </c>
      <c r="G566" s="115">
        <f t="shared" si="51"/>
        <v>0.52380952380952372</v>
      </c>
      <c r="H566" s="112">
        <f>F566/Overview!$F$19</f>
        <v>2.557203785070119</v>
      </c>
      <c r="I566" s="149">
        <f t="shared" si="52"/>
        <v>178.24101031296112</v>
      </c>
      <c r="J566" s="80">
        <f>IF((A566-Overview!$F$43)/365=ROUND((A566-Overview!$F$43)/365,0),J565*0.05,J565+V565)</f>
        <v>1486.9116650309436</v>
      </c>
      <c r="K566" s="70">
        <f>IF(I566&lt;Overview!$F$16,1,'='!F566/Overview!$F$26)</f>
        <v>74.978100589956355</v>
      </c>
      <c r="L566" s="71">
        <f>IF(I566&lt;Overview!$F$17,'='!F566/Overview!$F$26,Overview!$F$33)</f>
        <v>9.1428571428571423</v>
      </c>
      <c r="M566" s="72">
        <f t="shared" si="53"/>
        <v>9.1428571428571423</v>
      </c>
      <c r="N566" s="81">
        <f>MIN(1,Overview!$F$44*E566*(F566-Overview!$F$25)^2+0.2)</f>
        <v>1</v>
      </c>
      <c r="O566" s="48">
        <f>M566*E566*Overview!$F$8</f>
        <v>9.746225350951114E-2</v>
      </c>
      <c r="P566" s="48">
        <f>E566*Overview!$F$6</f>
        <v>1.8494797113084687E-3</v>
      </c>
      <c r="Q566" s="122">
        <f>O566*(G566/F566-(1+Overview!$F$35/'='!F566)/(Overview!$F$37*Overview!$F$33))/('='!G566+Overview!$F$36)</f>
        <v>4.2613580414534898E-3</v>
      </c>
      <c r="R566" s="128">
        <f>(O566/F566-Q566)*G566*Overview!$F$29*'='!F566^3</f>
        <v>128.14466355953928</v>
      </c>
      <c r="S566" s="57">
        <f t="shared" si="48"/>
        <v>6.2474136835671006E-18</v>
      </c>
      <c r="T566" s="58">
        <f t="shared" si="49"/>
        <v>2.4602156954907774E-3</v>
      </c>
      <c r="U566" s="58">
        <f>IF(I566&lt;Overview!$F$18,(1-Overview!$F$9)*'='!R566-'='!I566*'='!P566,0)</f>
        <v>0</v>
      </c>
      <c r="V566" s="54">
        <f>IF(I566&gt;=Overview!$F$18,(1-Overview!$F$9)*'='!R566-Overview!$F$18*'='!P566,0)</f>
        <v>10.590382478400024</v>
      </c>
      <c r="W566" s="2"/>
      <c r="X566" s="60">
        <f>F566^3*(1+G566*Overview!$F$38)</f>
        <v>6.3852493059077124</v>
      </c>
      <c r="Y566" s="61">
        <f>F566^3*Overview!$F$42*(1+Overview!$F$38*G566)+J566*Overview!$F$39/Overview!$F$40</f>
        <v>0.63928550806667517</v>
      </c>
      <c r="AD566" s="2"/>
    </row>
    <row r="567" spans="1:30">
      <c r="A567" s="34">
        <v>564</v>
      </c>
      <c r="B567">
        <v>0.77</v>
      </c>
      <c r="C567" s="85">
        <v>18.739999999999998</v>
      </c>
      <c r="D567" s="125">
        <f>B567/(B567+Overview!$F$22)</f>
        <v>0.52380952380952384</v>
      </c>
      <c r="E567" s="118">
        <f>EXP(Overview!$F$21/Overview!$F$5-Overview!$F$21/('='!C567+273.15))</f>
        <v>0.94169028070695959</v>
      </c>
      <c r="F567" s="77">
        <f t="shared" si="50"/>
        <v>1.7344543393234824</v>
      </c>
      <c r="G567" s="115">
        <f t="shared" si="51"/>
        <v>0.52380952380952372</v>
      </c>
      <c r="H567" s="112">
        <f>F567/Overview!$F$19</f>
        <v>2.5608361720411668</v>
      </c>
      <c r="I567" s="149">
        <f t="shared" si="52"/>
        <v>178.24101031296112</v>
      </c>
      <c r="J567" s="80">
        <f>IF((A567-Overview!$F$43)/365=ROUND((A567-Overview!$F$43)/365,0),J566*0.05,J566+V566)</f>
        <v>1497.5020475093436</v>
      </c>
      <c r="K567" s="70">
        <f>IF(I567&lt;Overview!$F$16,1,'='!F567/Overview!$F$26)</f>
        <v>75.084603433916982</v>
      </c>
      <c r="L567" s="71">
        <f>IF(I567&lt;Overview!$F$17,'='!F567/Overview!$F$26,Overview!$F$33)</f>
        <v>9.1428571428571423</v>
      </c>
      <c r="M567" s="72">
        <f t="shared" si="53"/>
        <v>9.1428571428571423</v>
      </c>
      <c r="N567" s="81">
        <f>MIN(1,Overview!$F$44*E567*(F567-Overview!$F$25)^2+0.2)</f>
        <v>1</v>
      </c>
      <c r="O567" s="48">
        <f>M567*E567*Overview!$F$8</f>
        <v>9.746225350951114E-2</v>
      </c>
      <c r="P567" s="48">
        <f>E567*Overview!$F$6</f>
        <v>1.8494797113084687E-3</v>
      </c>
      <c r="Q567" s="122">
        <f>O567*(G567/F567-(1+Overview!$F$35/'='!F567)/(Overview!$F$37*Overview!$F$33))/('='!G567+Overview!$F$36)</f>
        <v>4.2489151788632643E-3</v>
      </c>
      <c r="R567" s="128">
        <f>(O567/F567-Q567)*G567*Overview!$F$29*'='!F567^3</f>
        <v>128.52480080134882</v>
      </c>
      <c r="S567" s="57">
        <f t="shared" si="48"/>
        <v>6.2385521154923076E-18</v>
      </c>
      <c r="T567" s="58">
        <f t="shared" si="49"/>
        <v>2.4565164564655999E-3</v>
      </c>
      <c r="U567" s="58">
        <f>IF(I567&lt;Overview!$F$18,(1-Overview!$F$9)*'='!R567-'='!I567*'='!P567,0)</f>
        <v>0</v>
      </c>
      <c r="V567" s="54">
        <f>IF(I567&gt;=Overview!$F$18,(1-Overview!$F$9)*'='!R567-Overview!$F$18*'='!P567,0)</f>
        <v>10.622770171402196</v>
      </c>
      <c r="W567" s="2"/>
      <c r="X567" s="60">
        <f>F567^3*(1+G567*Overview!$F$38)</f>
        <v>6.4124978079653223</v>
      </c>
      <c r="Y567" s="61">
        <f>F567^3*Overview!$F$42*(1+Overview!$F$38*G567)+J567*Overview!$F$39/Overview!$F$40</f>
        <v>0.64219807350864855</v>
      </c>
      <c r="AD567" s="2"/>
    </row>
    <row r="568" spans="1:30">
      <c r="A568" s="34">
        <v>565</v>
      </c>
      <c r="B568">
        <v>0.77</v>
      </c>
      <c r="C568" s="85">
        <v>18.739999999999998</v>
      </c>
      <c r="D568" s="125">
        <f>B568/(B568+Overview!$F$22)</f>
        <v>0.52380952380952384</v>
      </c>
      <c r="E568" s="118">
        <f>EXP(Overview!$F$21/Overview!$F$5-Overview!$F$21/('='!C568+273.15))</f>
        <v>0.94169028070695959</v>
      </c>
      <c r="F568" s="77">
        <f t="shared" si="50"/>
        <v>1.736910855779948</v>
      </c>
      <c r="G568" s="115">
        <f t="shared" si="51"/>
        <v>0.52380952380952372</v>
      </c>
      <c r="H568" s="112">
        <f>F568/Overview!$F$19</f>
        <v>2.5644630972684896</v>
      </c>
      <c r="I568" s="149">
        <f t="shared" si="52"/>
        <v>178.24101031296112</v>
      </c>
      <c r="J568" s="80">
        <f>IF((A568-Overview!$F$43)/365=ROUND((A568-Overview!$F$43)/365,0),J567*0.05,J567+V567)</f>
        <v>1508.1248176807458</v>
      </c>
      <c r="K568" s="70">
        <f>IF(I568&lt;Overview!$F$16,1,'='!F568/Overview!$F$26)</f>
        <v>75.190946137660092</v>
      </c>
      <c r="L568" s="71">
        <f>IF(I568&lt;Overview!$F$17,'='!F568/Overview!$F$26,Overview!$F$33)</f>
        <v>9.1428571428571423</v>
      </c>
      <c r="M568" s="72">
        <f t="shared" si="53"/>
        <v>9.1428571428571423</v>
      </c>
      <c r="N568" s="81">
        <f>MIN(1,Overview!$F$44*E568*(F568-Overview!$F$25)^2+0.2)</f>
        <v>1</v>
      </c>
      <c r="O568" s="48">
        <f>M568*E568*Overview!$F$8</f>
        <v>9.746225350951114E-2</v>
      </c>
      <c r="P568" s="48">
        <f>E568*Overview!$F$6</f>
        <v>1.8494797113084687E-3</v>
      </c>
      <c r="Q568" s="122">
        <f>O568*(G568/F568-(1+Overview!$F$35/'='!F568)/(Overview!$F$37*Overview!$F$33))/('='!G568+Overview!$F$36)</f>
        <v>4.2365261951277326E-3</v>
      </c>
      <c r="R568" s="128">
        <f>(O568/F568-Q568)*G568*Overview!$F$29*'='!F568^3</f>
        <v>128.90497209215312</v>
      </c>
      <c r="S568" s="57">
        <f t="shared" si="48"/>
        <v>6.2297289189043954E-18</v>
      </c>
      <c r="T568" s="58">
        <f t="shared" si="49"/>
        <v>2.4528227797044923E-3</v>
      </c>
      <c r="U568" s="58">
        <f>IF(I568&lt;Overview!$F$18,(1-Overview!$F$9)*'='!R568-'='!I568*'='!P568,0)</f>
        <v>0</v>
      </c>
      <c r="V568" s="54">
        <f>IF(I568&gt;=Overview!$F$18,(1-Overview!$F$9)*'='!R568-Overview!$F$18*'='!P568,0)</f>
        <v>10.655160765378723</v>
      </c>
      <c r="W568" s="2"/>
      <c r="X568" s="60">
        <f>F568^3*(1+G568*Overview!$F$38)</f>
        <v>6.4397825743271149</v>
      </c>
      <c r="Y568" s="61">
        <f>F568^3*Overview!$F$42*(1+Overview!$F$38*G568)+J568*Overview!$F$39/Overview!$F$40</f>
        <v>0.64511531013047629</v>
      </c>
      <c r="AD568" s="2"/>
    </row>
    <row r="569" spans="1:30">
      <c r="A569" s="34">
        <v>566</v>
      </c>
      <c r="B569">
        <v>0.77</v>
      </c>
      <c r="C569" s="85">
        <v>18.739999999999998</v>
      </c>
      <c r="D569" s="125">
        <f>B569/(B569+Overview!$F$22)</f>
        <v>0.52380952380952384</v>
      </c>
      <c r="E569" s="118">
        <f>EXP(Overview!$F$21/Overview!$F$5-Overview!$F$21/('='!C569+273.15))</f>
        <v>0.94169028070695959</v>
      </c>
      <c r="F569" s="77">
        <f t="shared" si="50"/>
        <v>1.7393636785596525</v>
      </c>
      <c r="G569" s="115">
        <f t="shared" si="51"/>
        <v>0.52380952380952372</v>
      </c>
      <c r="H569" s="112">
        <f>F569/Overview!$F$19</f>
        <v>2.5680845689644949</v>
      </c>
      <c r="I569" s="149">
        <f t="shared" si="52"/>
        <v>178.24101031296112</v>
      </c>
      <c r="J569" s="80">
        <f>IF((A569-Overview!$F$43)/365=ROUND((A569-Overview!$F$43)/365,0),J568*0.05,J568+V568)</f>
        <v>1518.7799784461245</v>
      </c>
      <c r="K569" s="70">
        <f>IF(I569&lt;Overview!$F$16,1,'='!F569/Overview!$F$26)</f>
        <v>75.297128941976297</v>
      </c>
      <c r="L569" s="71">
        <f>IF(I569&lt;Overview!$F$17,'='!F569/Overview!$F$26,Overview!$F$33)</f>
        <v>9.1428571428571423</v>
      </c>
      <c r="M569" s="72">
        <f t="shared" si="53"/>
        <v>9.1428571428571423</v>
      </c>
      <c r="N569" s="81">
        <f>MIN(1,Overview!$F$44*E569*(F569-Overview!$F$25)^2+0.2)</f>
        <v>1</v>
      </c>
      <c r="O569" s="48">
        <f>M569*E569*Overview!$F$8</f>
        <v>9.746225350951114E-2</v>
      </c>
      <c r="P569" s="48">
        <f>E569*Overview!$F$6</f>
        <v>1.8494797113084687E-3</v>
      </c>
      <c r="Q569" s="122">
        <f>O569*(G569/F569-(1+Overview!$F$35/'='!F569)/(Overview!$F$37*Overview!$F$33))/('='!G569+Overview!$F$36)</f>
        <v>4.2241907549869047E-3</v>
      </c>
      <c r="R569" s="128">
        <f>(O569/F569-Q569)*G569*Overview!$F$29*'='!F569^3</f>
        <v>129.28517575066687</v>
      </c>
      <c r="S569" s="57">
        <f t="shared" si="48"/>
        <v>6.2209438550376334E-18</v>
      </c>
      <c r="T569" s="58">
        <f t="shared" si="49"/>
        <v>2.4491346568438995E-3</v>
      </c>
      <c r="U569" s="58">
        <f>IF(I569&lt;Overview!$F$18,(1-Overview!$F$9)*'='!R569-'='!I569*'='!P569,0)</f>
        <v>0</v>
      </c>
      <c r="V569" s="54">
        <f>IF(I569&gt;=Overview!$F$18,(1-Overview!$F$9)*'='!R569-Overview!$F$18*'='!P569,0)</f>
        <v>10.687554117084094</v>
      </c>
      <c r="W569" s="2"/>
      <c r="X569" s="60">
        <f>F569^3*(1+G569*Overview!$F$38)</f>
        <v>6.4671034274335542</v>
      </c>
      <c r="Y569" s="61">
        <f>F569^3*Overview!$F$42*(1+Overview!$F$38*G569)+J569*Overview!$F$39/Overview!$F$40</f>
        <v>0.64803720207786053</v>
      </c>
      <c r="AD569" s="2"/>
    </row>
    <row r="570" spans="1:30">
      <c r="A570" s="34">
        <v>567</v>
      </c>
      <c r="B570">
        <v>0.77</v>
      </c>
      <c r="C570" s="85">
        <v>18.739999999999998</v>
      </c>
      <c r="D570" s="125">
        <f>B570/(B570+Overview!$F$22)</f>
        <v>0.52380952380952384</v>
      </c>
      <c r="E570" s="118">
        <f>EXP(Overview!$F$21/Overview!$F$5-Overview!$F$21/('='!C570+273.15))</f>
        <v>0.94169028070695959</v>
      </c>
      <c r="F570" s="77">
        <f t="shared" si="50"/>
        <v>1.7418128132164963</v>
      </c>
      <c r="G570" s="115">
        <f t="shared" si="51"/>
        <v>0.52380952380952372</v>
      </c>
      <c r="H570" s="112">
        <f>F570/Overview!$F$19</f>
        <v>2.5717005953292431</v>
      </c>
      <c r="I570" s="149">
        <f t="shared" si="52"/>
        <v>178.24101031296112</v>
      </c>
      <c r="J570" s="80">
        <f>IF((A570-Overview!$F$43)/365=ROUND((A570-Overview!$F$43)/365,0),J569*0.05,J569+V569)</f>
        <v>1529.4675325632086</v>
      </c>
      <c r="K570" s="70">
        <f>IF(I570&lt;Overview!$F$16,1,'='!F570/Overview!$F$26)</f>
        <v>75.403152087294217</v>
      </c>
      <c r="L570" s="71">
        <f>IF(I570&lt;Overview!$F$17,'='!F570/Overview!$F$26,Overview!$F$33)</f>
        <v>9.1428571428571423</v>
      </c>
      <c r="M570" s="72">
        <f t="shared" si="53"/>
        <v>9.1428571428571423</v>
      </c>
      <c r="N570" s="81">
        <f>MIN(1,Overview!$F$44*E570*(F570-Overview!$F$25)^2+0.2)</f>
        <v>1</v>
      </c>
      <c r="O570" s="48">
        <f>M570*E570*Overview!$F$8</f>
        <v>9.746225350951114E-2</v>
      </c>
      <c r="P570" s="48">
        <f>E570*Overview!$F$6</f>
        <v>1.8494797113084687E-3</v>
      </c>
      <c r="Q570" s="122">
        <f>O570*(G570/F570-(1+Overview!$F$35/'='!F570)/(Overview!$F$37*Overview!$F$33))/('='!G570+Overview!$F$36)</f>
        <v>4.2119085259517347E-3</v>
      </c>
      <c r="R570" s="128">
        <f>(O570/F570-Q570)*G570*Overview!$F$29*'='!F570^3</f>
        <v>129.66541010217605</v>
      </c>
      <c r="S570" s="57">
        <f t="shared" si="48"/>
        <v>6.2121966870996985E-18</v>
      </c>
      <c r="T570" s="58">
        <f t="shared" si="49"/>
        <v>2.4454520795328459E-3</v>
      </c>
      <c r="U570" s="58">
        <f>IF(I570&lt;Overview!$F$18,(1-Overview!$F$9)*'='!R570-'='!I570*'='!P570,0)</f>
        <v>0</v>
      </c>
      <c r="V570" s="54">
        <f>IF(I570&gt;=Overview!$F$18,(1-Overview!$F$9)*'='!R570-Overview!$F$18*'='!P570,0)</f>
        <v>10.719950083832677</v>
      </c>
      <c r="W570" s="2"/>
      <c r="X570" s="60">
        <f>F570^3*(1+G570*Overview!$F$38)</f>
        <v>6.4944601898705683</v>
      </c>
      <c r="Y570" s="61">
        <f>F570^3*Overview!$F$42*(1+Overview!$F$38*G570)+J570*Overview!$F$39/Overview!$F$40</f>
        <v>0.65096373350337056</v>
      </c>
      <c r="AD570" s="2"/>
    </row>
    <row r="571" spans="1:30">
      <c r="A571" s="34">
        <v>568</v>
      </c>
      <c r="B571">
        <v>0.77</v>
      </c>
      <c r="C571" s="85">
        <v>18.739999999999998</v>
      </c>
      <c r="D571" s="125">
        <f>B571/(B571+Overview!$F$22)</f>
        <v>0.52380952380952384</v>
      </c>
      <c r="E571" s="118">
        <f>EXP(Overview!$F$21/Overview!$F$5-Overview!$F$21/('='!C571+273.15))</f>
        <v>0.94169028070695959</v>
      </c>
      <c r="F571" s="77">
        <f t="shared" si="50"/>
        <v>1.7442582652960292</v>
      </c>
      <c r="G571" s="115">
        <f t="shared" si="51"/>
        <v>0.52380952380952372</v>
      </c>
      <c r="H571" s="112">
        <f>F571/Overview!$F$19</f>
        <v>2.5753111845504639</v>
      </c>
      <c r="I571" s="149">
        <f t="shared" si="52"/>
        <v>178.24101031296112</v>
      </c>
      <c r="J571" s="80">
        <f>IF((A571-Overview!$F$43)/365=ROUND((A571-Overview!$F$43)/365,0),J570*0.05,J570+V570)</f>
        <v>1540.1874826470412</v>
      </c>
      <c r="K571" s="70">
        <f>IF(I571&lt;Overview!$F$16,1,'='!F571/Overview!$F$26)</f>
        <v>75.509015813680918</v>
      </c>
      <c r="L571" s="71">
        <f>IF(I571&lt;Overview!$F$17,'='!F571/Overview!$F$26,Overview!$F$33)</f>
        <v>9.1428571428571423</v>
      </c>
      <c r="M571" s="72">
        <f t="shared" si="53"/>
        <v>9.1428571428571423</v>
      </c>
      <c r="N571" s="81">
        <f>MIN(1,Overview!$F$44*E571*(F571-Overview!$F$25)^2+0.2)</f>
        <v>1</v>
      </c>
      <c r="O571" s="48">
        <f>M571*E571*Overview!$F$8</f>
        <v>9.746225350951114E-2</v>
      </c>
      <c r="P571" s="48">
        <f>E571*Overview!$F$6</f>
        <v>1.8494797113084687E-3</v>
      </c>
      <c r="Q571" s="122">
        <f>O571*(G571/F571-(1+Overview!$F$35/'='!F571)/(Overview!$F$37*Overview!$F$33))/('='!G571+Overview!$F$36)</f>
        <v>4.1996791782755319E-3</v>
      </c>
      <c r="R571" s="128">
        <f>(O571/F571-Q571)*G571*Overview!$F$29*'='!F571^3</f>
        <v>130.04567347851994</v>
      </c>
      <c r="S571" s="57">
        <f t="shared" si="48"/>
        <v>6.2034871802513198E-18</v>
      </c>
      <c r="T571" s="58">
        <f t="shared" si="49"/>
        <v>2.4417750394329107E-3</v>
      </c>
      <c r="U571" s="58">
        <f>IF(I571&lt;Overview!$F$18,(1-Overview!$F$9)*'='!R571-'='!I571*'='!P571,0)</f>
        <v>0</v>
      </c>
      <c r="V571" s="54">
        <f>IF(I571&gt;=Overview!$F$18,(1-Overview!$F$9)*'='!R571-Overview!$F$18*'='!P571,0)</f>
        <v>10.752348523497176</v>
      </c>
      <c r="W571" s="2"/>
      <c r="X571" s="60">
        <f>F571^3*(1+G571*Overview!$F$38)</f>
        <v>6.5218526843719227</v>
      </c>
      <c r="Y571" s="61">
        <f>F571^3*Overview!$F$42*(1+Overview!$F$38*G571)+J571*Overview!$F$39/Overview!$F$40</f>
        <v>0.65389488856668077</v>
      </c>
      <c r="AD571" s="2"/>
    </row>
    <row r="572" spans="1:30">
      <c r="A572" s="34">
        <v>569</v>
      </c>
      <c r="B572">
        <v>0.77</v>
      </c>
      <c r="C572" s="85">
        <v>18.739999999999998</v>
      </c>
      <c r="D572" s="125">
        <f>B572/(B572+Overview!$F$22)</f>
        <v>0.52380952380952384</v>
      </c>
      <c r="E572" s="118">
        <f>EXP(Overview!$F$21/Overview!$F$5-Overview!$F$21/('='!C572+273.15))</f>
        <v>0.94169028070695959</v>
      </c>
      <c r="F572" s="77">
        <f t="shared" si="50"/>
        <v>1.7467000403354622</v>
      </c>
      <c r="G572" s="115">
        <f t="shared" si="51"/>
        <v>0.52380952380952372</v>
      </c>
      <c r="H572" s="112">
        <f>F572/Overview!$F$19</f>
        <v>2.5789163448035763</v>
      </c>
      <c r="I572" s="149">
        <f t="shared" si="52"/>
        <v>178.24101031296112</v>
      </c>
      <c r="J572" s="80">
        <f>IF((A572-Overview!$F$43)/365=ROUND((A572-Overview!$F$43)/365,0),J571*0.05,J571+V571)</f>
        <v>1550.9398311705384</v>
      </c>
      <c r="K572" s="70">
        <f>IF(I572&lt;Overview!$F$16,1,'='!F572/Overview!$F$26)</f>
        <v>75.614720360842526</v>
      </c>
      <c r="L572" s="71">
        <f>IF(I572&lt;Overview!$F$17,'='!F572/Overview!$F$26,Overview!$F$33)</f>
        <v>9.1428571428571423</v>
      </c>
      <c r="M572" s="72">
        <f t="shared" si="53"/>
        <v>9.1428571428571423</v>
      </c>
      <c r="N572" s="81">
        <f>MIN(1,Overview!$F$44*E572*(F572-Overview!$F$25)^2+0.2)</f>
        <v>1</v>
      </c>
      <c r="O572" s="48">
        <f>M572*E572*Overview!$F$8</f>
        <v>9.746225350951114E-2</v>
      </c>
      <c r="P572" s="48">
        <f>E572*Overview!$F$6</f>
        <v>1.8494797113084687E-3</v>
      </c>
      <c r="Q572" s="122">
        <f>O572*(G572/F572-(1+Overview!$F$35/'='!F572)/(Overview!$F$37*Overview!$F$33))/('='!G572+Overview!$F$36)</f>
        <v>4.1875023849257389E-3</v>
      </c>
      <c r="R572" s="128">
        <f>(O572/F572-Q572)*G572*Overview!$F$29*'='!F572^3</f>
        <v>130.42596421807301</v>
      </c>
      <c r="S572" s="57">
        <f t="shared" si="48"/>
        <v>6.194815101586187E-18</v>
      </c>
      <c r="T572" s="58">
        <f t="shared" si="49"/>
        <v>2.4381035282182105E-3</v>
      </c>
      <c r="U572" s="58">
        <f>IF(I572&lt;Overview!$F$18,(1-Overview!$F$9)*'='!R572-'='!I572*'='!P572,0)</f>
        <v>0</v>
      </c>
      <c r="V572" s="54">
        <f>IF(I572&gt;=Overview!$F$18,(1-Overview!$F$9)*'='!R572-Overview!$F$18*'='!P572,0)</f>
        <v>10.784749294507098</v>
      </c>
      <c r="W572" s="2"/>
      <c r="X572" s="60">
        <f>F572^3*(1+G572*Overview!$F$38)</f>
        <v>6.5492807338215462</v>
      </c>
      <c r="Y572" s="61">
        <f>F572^3*Overview!$F$42*(1+Overview!$F$38*G572)+J572*Overview!$F$39/Overview!$F$40</f>
        <v>0.65683065143480435</v>
      </c>
      <c r="AD572" s="2"/>
    </row>
    <row r="573" spans="1:30">
      <c r="A573" s="34">
        <v>570</v>
      </c>
      <c r="B573">
        <v>0.77</v>
      </c>
      <c r="C573" s="85">
        <v>18.739999999999998</v>
      </c>
      <c r="D573" s="125">
        <f>B573/(B573+Overview!$F$22)</f>
        <v>0.52380952380952384</v>
      </c>
      <c r="E573" s="118">
        <f>EXP(Overview!$F$21/Overview!$F$5-Overview!$F$21/('='!C573+273.15))</f>
        <v>0.94169028070695959</v>
      </c>
      <c r="F573" s="77">
        <f t="shared" si="50"/>
        <v>1.7491381438636804</v>
      </c>
      <c r="G573" s="115">
        <f t="shared" si="51"/>
        <v>0.52380952380952372</v>
      </c>
      <c r="H573" s="112">
        <f>F573/Overview!$F$19</f>
        <v>2.5825160842517056</v>
      </c>
      <c r="I573" s="149">
        <f t="shared" si="52"/>
        <v>178.24101031296112</v>
      </c>
      <c r="J573" s="80">
        <f>IF((A573-Overview!$F$43)/365=ROUND((A573-Overview!$F$43)/365,0),J572*0.05,J572+V572)</f>
        <v>1561.7245804650454</v>
      </c>
      <c r="K573" s="70">
        <f>IF(I573&lt;Overview!$F$16,1,'='!F573/Overview!$F$26)</f>
        <v>75.720265968124693</v>
      </c>
      <c r="L573" s="71">
        <f>IF(I573&lt;Overview!$F$17,'='!F573/Overview!$F$26,Overview!$F$33)</f>
        <v>9.1428571428571423</v>
      </c>
      <c r="M573" s="72">
        <f t="shared" si="53"/>
        <v>9.1428571428571423</v>
      </c>
      <c r="N573" s="81">
        <f>MIN(1,Overview!$F$44*E573*(F573-Overview!$F$25)^2+0.2)</f>
        <v>1</v>
      </c>
      <c r="O573" s="48">
        <f>M573*E573*Overview!$F$8</f>
        <v>9.746225350951114E-2</v>
      </c>
      <c r="P573" s="48">
        <f>E573*Overview!$F$6</f>
        <v>1.8494797113084687E-3</v>
      </c>
      <c r="Q573" s="122">
        <f>O573*(G573/F573-(1+Overview!$F$35/'='!F573)/(Overview!$F$37*Overview!$F$33))/('='!G573+Overview!$F$36)</f>
        <v>4.1753778215560628E-3</v>
      </c>
      <c r="R573" s="128">
        <f>(O573/F573-Q573)*G573*Overview!$F$29*'='!F573^3</f>
        <v>130.80628066572643</v>
      </c>
      <c r="S573" s="57">
        <f t="shared" si="48"/>
        <v>6.186180220111089E-18</v>
      </c>
      <c r="T573" s="58">
        <f t="shared" si="49"/>
        <v>2.4344375375753829E-3</v>
      </c>
      <c r="U573" s="58">
        <f>IF(I573&lt;Overview!$F$18,(1-Overview!$F$9)*'='!R573-'='!I573*'='!P573,0)</f>
        <v>0</v>
      </c>
      <c r="V573" s="54">
        <f>IF(I573&gt;=Overview!$F$18,(1-Overview!$F$9)*'='!R573-Overview!$F$18*'='!P573,0)</f>
        <v>10.817152255847169</v>
      </c>
      <c r="W573" s="2"/>
      <c r="X573" s="60">
        <f>F573^3*(1+G573*Overview!$F$38)</f>
        <v>6.5767441612558502</v>
      </c>
      <c r="Y573" s="61">
        <f>F573^3*Overview!$F$42*(1+Overview!$F$38*G573)+J573*Overview!$F$39/Overview!$F$40</f>
        <v>0.65977100628232577</v>
      </c>
      <c r="AD573" s="2"/>
    </row>
    <row r="574" spans="1:30">
      <c r="A574" s="34">
        <v>571</v>
      </c>
      <c r="B574">
        <v>0.77</v>
      </c>
      <c r="C574" s="85">
        <v>18.739999999999998</v>
      </c>
      <c r="D574" s="125">
        <f>B574/(B574+Overview!$F$22)</f>
        <v>0.52380952380952384</v>
      </c>
      <c r="E574" s="118">
        <f>EXP(Overview!$F$21/Overview!$F$5-Overview!$F$21/('='!C574+273.15))</f>
        <v>0.94169028070695959</v>
      </c>
      <c r="F574" s="77">
        <f t="shared" si="50"/>
        <v>1.7515725814012557</v>
      </c>
      <c r="G574" s="115">
        <f t="shared" si="51"/>
        <v>0.52380952380952372</v>
      </c>
      <c r="H574" s="112">
        <f>F574/Overview!$F$19</f>
        <v>2.5861104110457047</v>
      </c>
      <c r="I574" s="149">
        <f t="shared" si="52"/>
        <v>178.24101031296112</v>
      </c>
      <c r="J574" s="80">
        <f>IF((A574-Overview!$F$43)/365=ROUND((A574-Overview!$F$43)/365,0),J573*0.05,J573+V573)</f>
        <v>1572.5417327208925</v>
      </c>
      <c r="K574" s="70">
        <f>IF(I574&lt;Overview!$F$16,1,'='!F574/Overview!$F$26)</f>
        <v>75.825652874513239</v>
      </c>
      <c r="L574" s="71">
        <f>IF(I574&lt;Overview!$F$17,'='!F574/Overview!$F$26,Overview!$F$33)</f>
        <v>9.1428571428571423</v>
      </c>
      <c r="M574" s="72">
        <f t="shared" si="53"/>
        <v>9.1428571428571423</v>
      </c>
      <c r="N574" s="81">
        <f>MIN(1,Overview!$F$44*E574*(F574-Overview!$F$25)^2+0.2)</f>
        <v>1</v>
      </c>
      <c r="O574" s="48">
        <f>M574*E574*Overview!$F$8</f>
        <v>9.746225350951114E-2</v>
      </c>
      <c r="P574" s="48">
        <f>E574*Overview!$F$6</f>
        <v>1.8494797113084687E-3</v>
      </c>
      <c r="Q574" s="122">
        <f>O574*(G574/F574-(1+Overview!$F$35/'='!F574)/(Overview!$F$37*Overview!$F$33))/('='!G574+Overview!$F$36)</f>
        <v>4.1633051664789339E-3</v>
      </c>
      <c r="R574" s="128">
        <f>(O574/F574-Q574)*G574*Overview!$F$29*'='!F574^3</f>
        <v>131.18662117287047</v>
      </c>
      <c r="S574" s="57">
        <f t="shared" si="48"/>
        <v>6.1775823067263082E-18</v>
      </c>
      <c r="T574" s="58">
        <f t="shared" si="49"/>
        <v>2.4307770592035638E-3</v>
      </c>
      <c r="U574" s="58">
        <f>IF(I574&lt;Overview!$F$18,(1-Overview!$F$9)*'='!R574-'='!I574*'='!P574,0)</f>
        <v>0</v>
      </c>
      <c r="V574" s="54">
        <f>IF(I574&gt;=Overview!$F$18,(1-Overview!$F$9)*'='!R574-Overview!$F$18*'='!P574,0)</f>
        <v>10.849557267055841</v>
      </c>
      <c r="W574" s="2"/>
      <c r="X574" s="60">
        <f>F574^3*(1+G574*Overview!$F$38)</f>
        <v>6.6042427898660288</v>
      </c>
      <c r="Y574" s="61">
        <f>F574^3*Overview!$F$42*(1+Overview!$F$38*G574)+J574*Overview!$F$39/Overview!$F$40</f>
        <v>0.66271593729163225</v>
      </c>
      <c r="AD574" s="2"/>
    </row>
    <row r="575" spans="1:30">
      <c r="A575" s="34">
        <v>572</v>
      </c>
      <c r="B575">
        <v>0.77</v>
      </c>
      <c r="C575" s="85">
        <v>18.739999999999998</v>
      </c>
      <c r="D575" s="125">
        <f>B575/(B575+Overview!$F$22)</f>
        <v>0.52380952380952384</v>
      </c>
      <c r="E575" s="118">
        <f>EXP(Overview!$F$21/Overview!$F$5-Overview!$F$21/('='!C575+273.15))</f>
        <v>0.94169028070695959</v>
      </c>
      <c r="F575" s="77">
        <f t="shared" si="50"/>
        <v>1.7540033584604593</v>
      </c>
      <c r="G575" s="115">
        <f t="shared" si="51"/>
        <v>0.52380952380952372</v>
      </c>
      <c r="H575" s="112">
        <f>F575/Overview!$F$19</f>
        <v>2.5896993333241682</v>
      </c>
      <c r="I575" s="149">
        <f t="shared" si="52"/>
        <v>178.24101031296112</v>
      </c>
      <c r="J575" s="80">
        <f>IF((A575-Overview!$F$43)/365=ROUND((A575-Overview!$F$43)/365,0),J574*0.05,J574+V574)</f>
        <v>1583.3912899879483</v>
      </c>
      <c r="K575" s="70">
        <f>IF(I575&lt;Overview!$F$16,1,'='!F575/Overview!$F$26)</f>
        <v>75.930881318634604</v>
      </c>
      <c r="L575" s="71">
        <f>IF(I575&lt;Overview!$F$17,'='!F575/Overview!$F$26,Overview!$F$33)</f>
        <v>9.1428571428571423</v>
      </c>
      <c r="M575" s="72">
        <f t="shared" si="53"/>
        <v>9.1428571428571423</v>
      </c>
      <c r="N575" s="81">
        <f>MIN(1,Overview!$F$44*E575*(F575-Overview!$F$25)^2+0.2)</f>
        <v>1</v>
      </c>
      <c r="O575" s="48">
        <f>M575*E575*Overview!$F$8</f>
        <v>9.746225350951114E-2</v>
      </c>
      <c r="P575" s="48">
        <f>E575*Overview!$F$6</f>
        <v>1.8494797113084687E-3</v>
      </c>
      <c r="Q575" s="122">
        <f>O575*(G575/F575-(1+Overview!$F$35/'='!F575)/(Overview!$F$37*Overview!$F$33))/('='!G575+Overview!$F$36)</f>
        <v>4.1512841006383127E-3</v>
      </c>
      <c r="R575" s="128">
        <f>(O575/F575-Q575)*G575*Overview!$F$29*'='!F575^3</f>
        <v>131.56698409737626</v>
      </c>
      <c r="S575" s="57">
        <f t="shared" si="48"/>
        <v>6.1690211342062556E-18</v>
      </c>
      <c r="T575" s="58">
        <f t="shared" si="49"/>
        <v>2.4271220848143694E-3</v>
      </c>
      <c r="U575" s="58">
        <f>IF(I575&lt;Overview!$F$18,(1-Overview!$F$9)*'='!R575-'='!I575*'='!P575,0)</f>
        <v>0</v>
      </c>
      <c r="V575" s="54">
        <f>IF(I575&gt;=Overview!$F$18,(1-Overview!$F$9)*'='!R575-Overview!$F$18*'='!P575,0)</f>
        <v>10.881964188223733</v>
      </c>
      <c r="W575" s="2"/>
      <c r="X575" s="60">
        <f>F575^3*(1+G575*Overview!$F$38)</f>
        <v>6.6317764430003319</v>
      </c>
      <c r="Y575" s="61">
        <f>F575^3*Overview!$F$42*(1+Overview!$F$38*G575)+J575*Overview!$F$39/Overview!$F$40</f>
        <v>0.66566542865314249</v>
      </c>
      <c r="AD575" s="2"/>
    </row>
    <row r="576" spans="1:30">
      <c r="A576" s="34">
        <v>573</v>
      </c>
      <c r="B576">
        <v>0.77</v>
      </c>
      <c r="C576" s="85">
        <v>18.739999999999998</v>
      </c>
      <c r="D576" s="125">
        <f>B576/(B576+Overview!$F$22)</f>
        <v>0.52380952380952384</v>
      </c>
      <c r="E576" s="118">
        <f>EXP(Overview!$F$21/Overview!$F$5-Overview!$F$21/('='!C576+273.15))</f>
        <v>0.94169028070695959</v>
      </c>
      <c r="F576" s="77">
        <f t="shared" si="50"/>
        <v>1.7564304805452737</v>
      </c>
      <c r="G576" s="115">
        <f t="shared" si="51"/>
        <v>0.52380952380952372</v>
      </c>
      <c r="H576" s="112">
        <f>F576/Overview!$F$19</f>
        <v>2.5932828592134558</v>
      </c>
      <c r="I576" s="149">
        <f t="shared" si="52"/>
        <v>178.24101031296112</v>
      </c>
      <c r="J576" s="80">
        <f>IF((A576-Overview!$F$43)/365=ROUND((A576-Overview!$F$43)/365,0),J575*0.05,J575+V575)</f>
        <v>1594.273254176172</v>
      </c>
      <c r="K576" s="70">
        <f>IF(I576&lt;Overview!$F$16,1,'='!F576/Overview!$F$26)</f>
        <v>76.035951538756436</v>
      </c>
      <c r="L576" s="71">
        <f>IF(I576&lt;Overview!$F$17,'='!F576/Overview!$F$26,Overview!$F$33)</f>
        <v>9.1428571428571423</v>
      </c>
      <c r="M576" s="72">
        <f t="shared" si="53"/>
        <v>9.1428571428571423</v>
      </c>
      <c r="N576" s="81">
        <f>MIN(1,Overview!$F$44*E576*(F576-Overview!$F$25)^2+0.2)</f>
        <v>1</v>
      </c>
      <c r="O576" s="48">
        <f>M576*E576*Overview!$F$8</f>
        <v>9.746225350951114E-2</v>
      </c>
      <c r="P576" s="48">
        <f>E576*Overview!$F$6</f>
        <v>1.8494797113084687E-3</v>
      </c>
      <c r="Q576" s="122">
        <f>O576*(G576/F576-(1+Overview!$F$35/'='!F576)/(Overview!$F$37*Overview!$F$33))/('='!G576+Overview!$F$36)</f>
        <v>4.139314307582834E-3</v>
      </c>
      <c r="R576" s="128">
        <f>(O576/F576-Q576)*G576*Overview!$F$29*'='!F576^3</f>
        <v>131.94736780357775</v>
      </c>
      <c r="S576" s="57">
        <f t="shared" si="48"/>
        <v>6.1604964771803362E-18</v>
      </c>
      <c r="T576" s="58">
        <f t="shared" si="49"/>
        <v>2.4234726061318815E-3</v>
      </c>
      <c r="U576" s="58">
        <f>IF(I576&lt;Overview!$F$18,(1-Overview!$F$9)*'='!R576-'='!I576*'='!P576,0)</f>
        <v>0</v>
      </c>
      <c r="V576" s="54">
        <f>IF(I576&gt;=Overview!$F$18,(1-Overview!$F$9)*'='!R576-Overview!$F$18*'='!P576,0)</f>
        <v>10.914372879992101</v>
      </c>
      <c r="W576" s="2"/>
      <c r="X576" s="60">
        <f>F576^3*(1+G576*Overview!$F$38)</f>
        <v>6.6593449441663131</v>
      </c>
      <c r="Y576" s="61">
        <f>F576^3*Overview!$F$42*(1+Overview!$F$38*G576)+J576*Overview!$F$39/Overview!$F$40</f>
        <v>0.66861946456553278</v>
      </c>
      <c r="AD576" s="2"/>
    </row>
    <row r="577" spans="1:30">
      <c r="A577" s="34">
        <v>574</v>
      </c>
      <c r="B577">
        <v>0.77</v>
      </c>
      <c r="C577" s="85">
        <v>18.739999999999998</v>
      </c>
      <c r="D577" s="125">
        <f>B577/(B577+Overview!$F$22)</f>
        <v>0.52380952380952384</v>
      </c>
      <c r="E577" s="118">
        <f>EXP(Overview!$F$21/Overview!$F$5-Overview!$F$21/('='!C577+273.15))</f>
        <v>0.94169028070695959</v>
      </c>
      <c r="F577" s="77">
        <f t="shared" si="50"/>
        <v>1.7588539531514056</v>
      </c>
      <c r="G577" s="115">
        <f t="shared" si="51"/>
        <v>0.52380952380952372</v>
      </c>
      <c r="H577" s="112">
        <f>F577/Overview!$F$19</f>
        <v>2.5968609968277065</v>
      </c>
      <c r="I577" s="149">
        <f t="shared" si="52"/>
        <v>178.24101031296112</v>
      </c>
      <c r="J577" s="80">
        <f>IF((A577-Overview!$F$43)/365=ROUND((A577-Overview!$F$43)/365,0),J576*0.05,J576+V576)</f>
        <v>1605.187627056164</v>
      </c>
      <c r="K577" s="70">
        <f>IF(I577&lt;Overview!$F$16,1,'='!F577/Overview!$F$26)</f>
        <v>76.140863772788123</v>
      </c>
      <c r="L577" s="71">
        <f>IF(I577&lt;Overview!$F$17,'='!F577/Overview!$F$26,Overview!$F$33)</f>
        <v>9.1428571428571423</v>
      </c>
      <c r="M577" s="72">
        <f t="shared" si="53"/>
        <v>9.1428571428571423</v>
      </c>
      <c r="N577" s="81">
        <f>MIN(1,Overview!$F$44*E577*(F577-Overview!$F$25)^2+0.2)</f>
        <v>1</v>
      </c>
      <c r="O577" s="48">
        <f>M577*E577*Overview!$F$8</f>
        <v>9.746225350951114E-2</v>
      </c>
      <c r="P577" s="48">
        <f>E577*Overview!$F$6</f>
        <v>1.8494797113084687E-3</v>
      </c>
      <c r="Q577" s="122">
        <f>O577*(G577/F577-(1+Overview!$F$35/'='!F577)/(Overview!$F$37*Overview!$F$33))/('='!G577+Overview!$F$36)</f>
        <v>4.1273954734392677E-3</v>
      </c>
      <c r="R577" s="128">
        <f>(O577/F577-Q577)*G577*Overview!$F$29*'='!F577^3</f>
        <v>132.3277706622537</v>
      </c>
      <c r="S577" s="57">
        <f t="shared" si="48"/>
        <v>6.1520081121140567E-18</v>
      </c>
      <c r="T577" s="58">
        <f t="shared" si="49"/>
        <v>2.4198286148926244E-3</v>
      </c>
      <c r="U577" s="58">
        <f>IF(I577&lt;Overview!$F$18,(1-Overview!$F$9)*'='!R577-'='!I577*'='!P577,0)</f>
        <v>0</v>
      </c>
      <c r="V577" s="54">
        <f>IF(I577&gt;=Overview!$F$18,(1-Overview!$F$9)*'='!R577-Overview!$F$18*'='!P577,0)</f>
        <v>10.946783203551291</v>
      </c>
      <c r="W577" s="2"/>
      <c r="X577" s="60">
        <f>F577^3*(1+G577*Overview!$F$38)</f>
        <v>6.6869481170330687</v>
      </c>
      <c r="Y577" s="61">
        <f>F577^3*Overview!$F$42*(1+Overview!$F$38*G577)+J577*Overview!$F$39/Overview!$F$40</f>
        <v>0.67157802923596222</v>
      </c>
      <c r="AD577" s="2"/>
    </row>
    <row r="578" spans="1:30">
      <c r="A578" s="34">
        <v>575</v>
      </c>
      <c r="B578">
        <v>0.77</v>
      </c>
      <c r="C578" s="85">
        <v>18.739999999999998</v>
      </c>
      <c r="D578" s="125">
        <f>B578/(B578+Overview!$F$22)</f>
        <v>0.52380952380952384</v>
      </c>
      <c r="E578" s="118">
        <f>EXP(Overview!$F$21/Overview!$F$5-Overview!$F$21/('='!C578+273.15))</f>
        <v>0.94169028070695959</v>
      </c>
      <c r="F578" s="77">
        <f t="shared" si="50"/>
        <v>1.7612737817662982</v>
      </c>
      <c r="G578" s="115">
        <f t="shared" si="51"/>
        <v>0.52380952380952372</v>
      </c>
      <c r="H578" s="112">
        <f>F578/Overview!$F$19</f>
        <v>2.6004337542688591</v>
      </c>
      <c r="I578" s="149">
        <f t="shared" si="52"/>
        <v>178.24101031296112</v>
      </c>
      <c r="J578" s="80">
        <f>IF((A578-Overview!$F$43)/365=ROUND((A578-Overview!$F$43)/365,0),J577*0.05,J577+V577)</f>
        <v>1616.1344102597154</v>
      </c>
      <c r="K578" s="70">
        <f>IF(I578&lt;Overview!$F$16,1,'='!F578/Overview!$F$26)</f>
        <v>76.245618258281311</v>
      </c>
      <c r="L578" s="71">
        <f>IF(I578&lt;Overview!$F$17,'='!F578/Overview!$F$26,Overview!$F$33)</f>
        <v>9.1428571428571423</v>
      </c>
      <c r="M578" s="72">
        <f t="shared" si="53"/>
        <v>9.1428571428571423</v>
      </c>
      <c r="N578" s="81">
        <f>MIN(1,Overview!$F$44*E578*(F578-Overview!$F$25)^2+0.2)</f>
        <v>1</v>
      </c>
      <c r="O578" s="48">
        <f>M578*E578*Overview!$F$8</f>
        <v>9.746225350951114E-2</v>
      </c>
      <c r="P578" s="48">
        <f>E578*Overview!$F$6</f>
        <v>1.8494797113084687E-3</v>
      </c>
      <c r="Q578" s="122">
        <f>O578*(G578/F578-(1+Overview!$F$35/'='!F578)/(Overview!$F$37*Overview!$F$33))/('='!G578+Overview!$F$36)</f>
        <v>4.1155272868863071E-3</v>
      </c>
      <c r="R578" s="128">
        <f>(O578/F578-Q578)*G578*Overview!$F$29*'='!F578^3</f>
        <v>132.70819105060986</v>
      </c>
      <c r="S578" s="57">
        <f t="shared" si="48"/>
        <v>6.1435558172903543E-18</v>
      </c>
      <c r="T578" s="58">
        <f t="shared" si="49"/>
        <v>2.4161901028455462E-3</v>
      </c>
      <c r="U578" s="58">
        <f>IF(I578&lt;Overview!$F$18,(1-Overview!$F$9)*'='!R578-'='!I578*'='!P578,0)</f>
        <v>0</v>
      </c>
      <c r="V578" s="54">
        <f>IF(I578&gt;=Overview!$F$18,(1-Overview!$F$9)*'='!R578-Overview!$F$18*'='!P578,0)</f>
        <v>10.979195020639237</v>
      </c>
      <c r="W578" s="2"/>
      <c r="X578" s="60">
        <f>F578^3*(1+G578*Overview!$F$38)</f>
        <v>6.7145857854334494</v>
      </c>
      <c r="Y578" s="61">
        <f>F578^3*Overview!$F$42*(1+Overview!$F$38*G578)+J578*Overview!$F$39/Overview!$F$40</f>
        <v>0.67454110688029623</v>
      </c>
      <c r="AD578" s="2"/>
    </row>
    <row r="579" spans="1:30">
      <c r="A579" s="34">
        <v>576</v>
      </c>
      <c r="B579">
        <v>0.77</v>
      </c>
      <c r="C579" s="85">
        <v>18.739999999999998</v>
      </c>
      <c r="D579" s="125">
        <f>B579/(B579+Overview!$F$22)</f>
        <v>0.52380952380952384</v>
      </c>
      <c r="E579" s="118">
        <f>EXP(Overview!$F$21/Overview!$F$5-Overview!$F$21/('='!C579+273.15))</f>
        <v>0.94169028070695959</v>
      </c>
      <c r="F579" s="77">
        <f t="shared" si="50"/>
        <v>1.7636899718691437</v>
      </c>
      <c r="G579" s="115">
        <f t="shared" si="51"/>
        <v>0.52380952380952372</v>
      </c>
      <c r="H579" s="112">
        <f>F579/Overview!$F$19</f>
        <v>2.60400113962667</v>
      </c>
      <c r="I579" s="149">
        <f t="shared" si="52"/>
        <v>178.24101031296112</v>
      </c>
      <c r="J579" s="80">
        <f>IF((A579-Overview!$F$43)/365=ROUND((A579-Overview!$F$43)/365,0),J578*0.05,J578+V578)</f>
        <v>1627.1136052803547</v>
      </c>
      <c r="K579" s="70">
        <f>IF(I579&lt;Overview!$F$16,1,'='!F579/Overview!$F$26)</f>
        <v>76.350215232430472</v>
      </c>
      <c r="L579" s="71">
        <f>IF(I579&lt;Overview!$F$17,'='!F579/Overview!$F$26,Overview!$F$33)</f>
        <v>9.1428571428571423</v>
      </c>
      <c r="M579" s="72">
        <f t="shared" si="53"/>
        <v>9.1428571428571423</v>
      </c>
      <c r="N579" s="81">
        <f>MIN(1,Overview!$F$44*E579*(F579-Overview!$F$25)^2+0.2)</f>
        <v>1</v>
      </c>
      <c r="O579" s="48">
        <f>M579*E579*Overview!$F$8</f>
        <v>9.746225350951114E-2</v>
      </c>
      <c r="P579" s="48">
        <f>E579*Overview!$F$6</f>
        <v>1.8494797113084687E-3</v>
      </c>
      <c r="Q579" s="122">
        <f>O579*(G579/F579-(1+Overview!$F$35/'='!F579)/(Overview!$F$37*Overview!$F$33))/('='!G579+Overview!$F$36)</f>
        <v>4.1037094391286879E-3</v>
      </c>
      <c r="R579" s="128">
        <f>(O579/F579-Q579)*G579*Overview!$F$29*'='!F579^3</f>
        <v>133.08862735226106</v>
      </c>
      <c r="S579" s="57">
        <f t="shared" ref="S579:S642" si="54">(D579*N579-G579)*O579/F579</f>
        <v>6.1351393727911637E-18</v>
      </c>
      <c r="T579" s="58">
        <f t="shared" ref="T579:T642" si="55">F579*Q579/3</f>
        <v>2.4125570617520051E-3</v>
      </c>
      <c r="U579" s="58">
        <f>IF(I579&lt;Overview!$F$18,(1-Overview!$F$9)*'='!R579-'='!I579*'='!P579,0)</f>
        <v>0</v>
      </c>
      <c r="V579" s="54">
        <f>IF(I579&gt;=Overview!$F$18,(1-Overview!$F$9)*'='!R579-Overview!$F$18*'='!P579,0)</f>
        <v>11.011608193539919</v>
      </c>
      <c r="W579" s="2"/>
      <c r="X579" s="60">
        <f>F579^3*(1+G579*Overview!$F$38)</f>
        <v>6.7422577733662532</v>
      </c>
      <c r="Y579" s="61">
        <f>F579^3*Overview!$F$42*(1+Overview!$F$38*G579)+J579*Overview!$F$39/Overview!$F$40</f>
        <v>0.67750868172332723</v>
      </c>
      <c r="AD579" s="2"/>
    </row>
    <row r="580" spans="1:30">
      <c r="A580" s="34">
        <v>577</v>
      </c>
      <c r="B580">
        <v>0.77</v>
      </c>
      <c r="C580" s="85">
        <v>18.739999999999998</v>
      </c>
      <c r="D580" s="125">
        <f>B580/(B580+Overview!$F$22)</f>
        <v>0.52380952380952384</v>
      </c>
      <c r="E580" s="118">
        <f>EXP(Overview!$F$21/Overview!$F$5-Overview!$F$21/('='!C580+273.15))</f>
        <v>0.94169028070695959</v>
      </c>
      <c r="F580" s="77">
        <f t="shared" ref="F580:F643" si="56">F579+T579</f>
        <v>1.7661025289308956</v>
      </c>
      <c r="G580" s="115">
        <f t="shared" ref="G580:G643" si="57">G579+S579</f>
        <v>0.52380952380952372</v>
      </c>
      <c r="H580" s="112">
        <f>F580/Overview!$F$19</f>
        <v>2.6075631609787324</v>
      </c>
      <c r="I580" s="149">
        <f t="shared" ref="I580:I643" si="58">I579+U579</f>
        <v>178.24101031296112</v>
      </c>
      <c r="J580" s="80">
        <f>IF((A580-Overview!$F$43)/365=ROUND((A580-Overview!$F$43)/365,0),J579*0.05,J579+V579)</f>
        <v>1638.1252134738945</v>
      </c>
      <c r="K580" s="70">
        <f>IF(I580&lt;Overview!$F$16,1,'='!F580/Overview!$F$26)</f>
        <v>76.45465493207341</v>
      </c>
      <c r="L580" s="71">
        <f>IF(I580&lt;Overview!$F$17,'='!F580/Overview!$F$26,Overview!$F$33)</f>
        <v>9.1428571428571423</v>
      </c>
      <c r="M580" s="72">
        <f t="shared" ref="M580:M643" si="59">IF(K580=1,1,L580)</f>
        <v>9.1428571428571423</v>
      </c>
      <c r="N580" s="81">
        <f>MIN(1,Overview!$F$44*E580*(F580-Overview!$F$25)^2+0.2)</f>
        <v>1</v>
      </c>
      <c r="O580" s="48">
        <f>M580*E580*Overview!$F$8</f>
        <v>9.746225350951114E-2</v>
      </c>
      <c r="P580" s="48">
        <f>E580*Overview!$F$6</f>
        <v>1.8494797113084687E-3</v>
      </c>
      <c r="Q580" s="122">
        <f>O580*(G580/F580-(1+Overview!$F$35/'='!F580)/(Overview!$F$37*Overview!$F$33))/('='!G580+Overview!$F$36)</f>
        <v>4.0919416238716011E-3</v>
      </c>
      <c r="R580" s="128">
        <f>(O580/F580-Q580)*G580*Overview!$F$29*'='!F580^3</f>
        <v>133.46907795721324</v>
      </c>
      <c r="S580" s="57">
        <f t="shared" si="54"/>
        <v>6.1267585604791975E-18</v>
      </c>
      <c r="T580" s="58">
        <f t="shared" si="55"/>
        <v>2.4089294833857435E-3</v>
      </c>
      <c r="U580" s="58">
        <f>IF(I580&lt;Overview!$F$18,(1-Overview!$F$9)*'='!R580-'='!I580*'='!P580,0)</f>
        <v>0</v>
      </c>
      <c r="V580" s="54">
        <f>IF(I580&gt;=Overview!$F$18,(1-Overview!$F$9)*'='!R580-Overview!$F$18*'='!P580,0)</f>
        <v>11.044022585081846</v>
      </c>
      <c r="W580" s="2"/>
      <c r="X580" s="60">
        <f>F580^3*(1+G580*Overview!$F$38)</f>
        <v>6.769963904998396</v>
      </c>
      <c r="Y580" s="61">
        <f>F580^3*Overview!$F$42*(1+Overview!$F$38*G580)+J580*Overview!$F$39/Overview!$F$40</f>
        <v>0.68048073799899389</v>
      </c>
      <c r="AD580" s="2"/>
    </row>
    <row r="581" spans="1:30">
      <c r="A581" s="34">
        <v>578</v>
      </c>
      <c r="B581">
        <v>0.77</v>
      </c>
      <c r="C581" s="85">
        <v>18.739999999999998</v>
      </c>
      <c r="D581" s="125">
        <f>B581/(B581+Overview!$F$22)</f>
        <v>0.52380952380952384</v>
      </c>
      <c r="E581" s="118">
        <f>EXP(Overview!$F$21/Overview!$F$5-Overview!$F$21/('='!C581+273.15))</f>
        <v>0.94169028070695959</v>
      </c>
      <c r="F581" s="77">
        <f t="shared" si="56"/>
        <v>1.7685114584142814</v>
      </c>
      <c r="G581" s="115">
        <f t="shared" si="57"/>
        <v>0.52380952380952372</v>
      </c>
      <c r="H581" s="112">
        <f>F581/Overview!$F$19</f>
        <v>2.6111198263904938</v>
      </c>
      <c r="I581" s="149">
        <f t="shared" si="58"/>
        <v>178.24101031296112</v>
      </c>
      <c r="J581" s="80">
        <f>IF((A581-Overview!$F$43)/365=ROUND((A581-Overview!$F$43)/365,0),J580*0.05,J580+V580)</f>
        <v>1649.1692360589764</v>
      </c>
      <c r="K581" s="70">
        <f>IF(I581&lt;Overview!$F$16,1,'='!F581/Overview!$F$26)</f>
        <v>76.558937593691837</v>
      </c>
      <c r="L581" s="71">
        <f>IF(I581&lt;Overview!$F$17,'='!F581/Overview!$F$26,Overview!$F$33)</f>
        <v>9.1428571428571423</v>
      </c>
      <c r="M581" s="72">
        <f t="shared" si="59"/>
        <v>9.1428571428571423</v>
      </c>
      <c r="N581" s="81">
        <f>MIN(1,Overview!$F$44*E581*(F581-Overview!$F$25)^2+0.2)</f>
        <v>1</v>
      </c>
      <c r="O581" s="48">
        <f>M581*E581*Overview!$F$8</f>
        <v>9.746225350951114E-2</v>
      </c>
      <c r="P581" s="48">
        <f>E581*Overview!$F$6</f>
        <v>1.8494797113084687E-3</v>
      </c>
      <c r="Q581" s="122">
        <f>O581*(G581/F581-(1+Overview!$F$35/'='!F581)/(Overview!$F$37*Overview!$F$33))/('='!G581+Overview!$F$36)</f>
        <v>4.0802235372954312E-3</v>
      </c>
      <c r="R581" s="128">
        <f>(O581/F581-Q581)*G581*Overview!$F$29*'='!F581^3</f>
        <v>133.84954126184579</v>
      </c>
      <c r="S581" s="57">
        <f t="shared" si="54"/>
        <v>6.1184131639799528E-18</v>
      </c>
      <c r="T581" s="58">
        <f t="shared" si="55"/>
        <v>2.4053073595328737E-3</v>
      </c>
      <c r="U581" s="58">
        <f>IF(I581&lt;Overview!$F$18,(1-Overview!$F$9)*'='!R581-'='!I581*'='!P581,0)</f>
        <v>0</v>
      </c>
      <c r="V581" s="54">
        <f>IF(I581&gt;=Overview!$F$18,(1-Overview!$F$9)*'='!R581-Overview!$F$18*'='!P581,0)</f>
        <v>11.076438058636537</v>
      </c>
      <c r="W581" s="2"/>
      <c r="X581" s="60">
        <f>F581^3*(1+G581*Overview!$F$38)</f>
        <v>6.797704004667068</v>
      </c>
      <c r="Y581" s="61">
        <f>F581^3*Overview!$F$42*(1+Overview!$F$38*G581)+J581*Overview!$F$39/Overview!$F$40</f>
        <v>0.68345725995059881</v>
      </c>
      <c r="AD581" s="2"/>
    </row>
    <row r="582" spans="1:30">
      <c r="A582" s="34">
        <v>579</v>
      </c>
      <c r="B582">
        <v>0.77</v>
      </c>
      <c r="C582" s="85">
        <v>18.739999999999998</v>
      </c>
      <c r="D582" s="125">
        <f>B582/(B582+Overview!$F$22)</f>
        <v>0.52380952380952384</v>
      </c>
      <c r="E582" s="118">
        <f>EXP(Overview!$F$21/Overview!$F$5-Overview!$F$21/('='!C582+273.15))</f>
        <v>0.94169028070695959</v>
      </c>
      <c r="F582" s="77">
        <f t="shared" si="56"/>
        <v>1.7709167657738143</v>
      </c>
      <c r="G582" s="115">
        <f t="shared" si="57"/>
        <v>0.52380952380952372</v>
      </c>
      <c r="H582" s="112">
        <f>F582/Overview!$F$19</f>
        <v>2.614671143915273</v>
      </c>
      <c r="I582" s="149">
        <f t="shared" si="58"/>
        <v>178.24101031296112</v>
      </c>
      <c r="J582" s="80">
        <f>IF((A582-Overview!$F$43)/365=ROUND((A582-Overview!$F$43)/365,0),J581*0.05,J581+V581)</f>
        <v>1660.2456741176129</v>
      </c>
      <c r="K582" s="70">
        <f>IF(I582&lt;Overview!$F$16,1,'='!F582/Overview!$F$26)</f>
        <v>76.66306345341188</v>
      </c>
      <c r="L582" s="71">
        <f>IF(I582&lt;Overview!$F$17,'='!F582/Overview!$F$26,Overview!$F$33)</f>
        <v>9.1428571428571423</v>
      </c>
      <c r="M582" s="72">
        <f t="shared" si="59"/>
        <v>9.1428571428571423</v>
      </c>
      <c r="N582" s="81">
        <f>MIN(1,Overview!$F$44*E582*(F582-Overview!$F$25)^2+0.2)</f>
        <v>1</v>
      </c>
      <c r="O582" s="48">
        <f>M582*E582*Overview!$F$8</f>
        <v>9.746225350951114E-2</v>
      </c>
      <c r="P582" s="48">
        <f>E582*Overview!$F$6</f>
        <v>1.8494797113084687E-3</v>
      </c>
      <c r="Q582" s="122">
        <f>O582*(G582/F582-(1+Overview!$F$35/'='!F582)/(Overview!$F$37*Overview!$F$33))/('='!G582+Overview!$F$36)</f>
        <v>4.0685548780308011E-3</v>
      </c>
      <c r="R582" s="128">
        <f>(O582/F582-Q582)*G582*Overview!$F$29*'='!F582^3</f>
        <v>134.23001566889357</v>
      </c>
      <c r="S582" s="57">
        <f t="shared" si="54"/>
        <v>6.1101029686639385E-18</v>
      </c>
      <c r="T582" s="58">
        <f t="shared" si="55"/>
        <v>2.4016906819918607E-3</v>
      </c>
      <c r="U582" s="58">
        <f>IF(I582&lt;Overview!$F$18,(1-Overview!$F$9)*'='!R582-'='!I582*'='!P582,0)</f>
        <v>0</v>
      </c>
      <c r="V582" s="54">
        <f>IF(I582&gt;=Overview!$F$18,(1-Overview!$F$9)*'='!R582-Overview!$F$18*'='!P582,0)</f>
        <v>11.10885447811701</v>
      </c>
      <c r="W582" s="2"/>
      <c r="X582" s="60">
        <f>F582^3*(1+G582*Overview!$F$38)</f>
        <v>6.8254778968818588</v>
      </c>
      <c r="Y582" s="61">
        <f>F582^3*Overview!$F$42*(1+Overview!$F$38*G582)+J582*Overview!$F$39/Overview!$F$40</f>
        <v>0.68643823183102348</v>
      </c>
      <c r="AD582" s="2"/>
    </row>
    <row r="583" spans="1:30">
      <c r="A583" s="34">
        <v>580</v>
      </c>
      <c r="B583">
        <v>0.77</v>
      </c>
      <c r="C583" s="85">
        <v>18.739999999999998</v>
      </c>
      <c r="D583" s="125">
        <f>B583/(B583+Overview!$F$22)</f>
        <v>0.52380952380952384</v>
      </c>
      <c r="E583" s="118">
        <f>EXP(Overview!$F$21/Overview!$F$5-Overview!$F$21/('='!C583+273.15))</f>
        <v>0.94169028070695959</v>
      </c>
      <c r="F583" s="77">
        <f t="shared" si="56"/>
        <v>1.7733184564558062</v>
      </c>
      <c r="G583" s="115">
        <f t="shared" si="57"/>
        <v>0.52380952380952372</v>
      </c>
      <c r="H583" s="112">
        <f>F583/Overview!$F$19</f>
        <v>2.6182171215942804</v>
      </c>
      <c r="I583" s="149">
        <f t="shared" si="58"/>
        <v>178.24101031296112</v>
      </c>
      <c r="J583" s="80">
        <f>IF((A583-Overview!$F$43)/365=ROUND((A583-Overview!$F$43)/365,0),J582*0.05,J582+V582)</f>
        <v>1671.35452859573</v>
      </c>
      <c r="K583" s="70">
        <f>IF(I583&lt;Overview!$F$16,1,'='!F583/Overview!$F$26)</f>
        <v>76.767032747004606</v>
      </c>
      <c r="L583" s="71">
        <f>IF(I583&lt;Overview!$F$17,'='!F583/Overview!$F$26,Overview!$F$33)</f>
        <v>9.1428571428571423</v>
      </c>
      <c r="M583" s="72">
        <f t="shared" si="59"/>
        <v>9.1428571428571423</v>
      </c>
      <c r="N583" s="81">
        <f>MIN(1,Overview!$F$44*E583*(F583-Overview!$F$25)^2+0.2)</f>
        <v>1</v>
      </c>
      <c r="O583" s="48">
        <f>M583*E583*Overview!$F$8</f>
        <v>9.746225350951114E-2</v>
      </c>
      <c r="P583" s="48">
        <f>E583*Overview!$F$6</f>
        <v>1.8494797113084687E-3</v>
      </c>
      <c r="Q583" s="122">
        <f>O583*(G583/F583-(1+Overview!$F$35/'='!F583)/(Overview!$F$37*Overview!$F$33))/('='!G583+Overview!$F$36)</f>
        <v>4.0569353471339026E-3</v>
      </c>
      <c r="R583" s="128">
        <f>(O583/F583-Q583)*G583*Overview!$F$29*'='!F583^3</f>
        <v>134.61049958742925</v>
      </c>
      <c r="S583" s="57">
        <f t="shared" si="54"/>
        <v>6.1018277616291118E-18</v>
      </c>
      <c r="T583" s="58">
        <f t="shared" si="55"/>
        <v>2.3980794425734974E-3</v>
      </c>
      <c r="U583" s="58">
        <f>IF(I583&lt;Overview!$F$18,(1-Overview!$F$9)*'='!R583-'='!I583*'='!P583,0)</f>
        <v>0</v>
      </c>
      <c r="V583" s="54">
        <f>IF(I583&gt;=Overview!$F$18,(1-Overview!$F$9)*'='!R583-Overview!$F$18*'='!P583,0)</f>
        <v>11.141271707976248</v>
      </c>
      <c r="W583" s="2"/>
      <c r="X583" s="60">
        <f>F583^3*(1+G583*Overview!$F$38)</f>
        <v>6.853285406326874</v>
      </c>
      <c r="Y583" s="61">
        <f>F583^3*Overview!$F$42*(1+Overview!$F$38*G583)+J583*Overview!$F$39/Overview!$F$40</f>
        <v>0.68942363790294203</v>
      </c>
      <c r="AD583" s="2"/>
    </row>
    <row r="584" spans="1:30">
      <c r="A584" s="34">
        <v>581</v>
      </c>
      <c r="B584">
        <v>0.77</v>
      </c>
      <c r="C584" s="85">
        <v>18.739999999999998</v>
      </c>
      <c r="D584" s="125">
        <f>B584/(B584+Overview!$F$22)</f>
        <v>0.52380952380952384</v>
      </c>
      <c r="E584" s="118">
        <f>EXP(Overview!$F$21/Overview!$F$5-Overview!$F$21/('='!C584+273.15))</f>
        <v>0.94169028070695959</v>
      </c>
      <c r="F584" s="77">
        <f t="shared" si="56"/>
        <v>1.7757165358983797</v>
      </c>
      <c r="G584" s="115">
        <f t="shared" si="57"/>
        <v>0.52380952380952372</v>
      </c>
      <c r="H584" s="112">
        <f>F584/Overview!$F$19</f>
        <v>2.6217577674566361</v>
      </c>
      <c r="I584" s="149">
        <f t="shared" si="58"/>
        <v>178.24101031296112</v>
      </c>
      <c r="J584" s="80">
        <f>IF((A584-Overview!$F$43)/365=ROUND((A584-Overview!$F$43)/365,0),J583*0.05,J583+V583)</f>
        <v>1682.4958003037063</v>
      </c>
      <c r="K584" s="70">
        <f>IF(I584&lt;Overview!$F$16,1,'='!F584/Overview!$F$26)</f>
        <v>76.870845709886567</v>
      </c>
      <c r="L584" s="71">
        <f>IF(I584&lt;Overview!$F$17,'='!F584/Overview!$F$26,Overview!$F$33)</f>
        <v>9.1428571428571423</v>
      </c>
      <c r="M584" s="72">
        <f t="shared" si="59"/>
        <v>9.1428571428571423</v>
      </c>
      <c r="N584" s="81">
        <f>MIN(1,Overview!$F$44*E584*(F584-Overview!$F$25)^2+0.2)</f>
        <v>1</v>
      </c>
      <c r="O584" s="48">
        <f>M584*E584*Overview!$F$8</f>
        <v>9.746225350951114E-2</v>
      </c>
      <c r="P584" s="48">
        <f>E584*Overview!$F$6</f>
        <v>1.8494797113084687E-3</v>
      </c>
      <c r="Q584" s="122">
        <f>O584*(G584/F584-(1+Overview!$F$35/'='!F584)/(Overview!$F$37*Overview!$F$33))/('='!G584+Overview!$F$36)</f>
        <v>4.0453646480621509E-3</v>
      </c>
      <c r="R584" s="128">
        <f>(O584/F584-Q584)*G584*Overview!$F$29*'='!F584^3</f>
        <v>134.99099143284553</v>
      </c>
      <c r="S584" s="57">
        <f t="shared" si="54"/>
        <v>6.093587331683527E-18</v>
      </c>
      <c r="T584" s="58">
        <f t="shared" si="55"/>
        <v>2.3944736331008971E-3</v>
      </c>
      <c r="U584" s="58">
        <f>IF(I584&lt;Overview!$F$18,(1-Overview!$F$9)*'='!R584-'='!I584*'='!P584,0)</f>
        <v>0</v>
      </c>
      <c r="V584" s="54">
        <f>IF(I584&gt;=Overview!$F$18,(1-Overview!$F$9)*'='!R584-Overview!$F$18*'='!P584,0)</f>
        <v>11.173689613205717</v>
      </c>
      <c r="W584" s="2"/>
      <c r="X584" s="60">
        <f>F584^3*(1+G584*Overview!$F$38)</f>
        <v>6.8811263578628266</v>
      </c>
      <c r="Y584" s="61">
        <f>F584^3*Overview!$F$42*(1+Overview!$F$38*G584)+J584*Overview!$F$39/Overview!$F$40</f>
        <v>0.69241346243903357</v>
      </c>
      <c r="AD584" s="2"/>
    </row>
    <row r="585" spans="1:30">
      <c r="A585" s="34">
        <v>582</v>
      </c>
      <c r="B585">
        <v>0.77</v>
      </c>
      <c r="C585" s="85">
        <v>18.739999999999998</v>
      </c>
      <c r="D585" s="125">
        <f>B585/(B585+Overview!$F$22)</f>
        <v>0.52380952380952384</v>
      </c>
      <c r="E585" s="118">
        <f>EXP(Overview!$F$21/Overview!$F$5-Overview!$F$21/('='!C585+273.15))</f>
        <v>0.94169028070695959</v>
      </c>
      <c r="F585" s="77">
        <f t="shared" si="56"/>
        <v>1.7781110095314807</v>
      </c>
      <c r="G585" s="115">
        <f t="shared" si="57"/>
        <v>0.52380952380952372</v>
      </c>
      <c r="H585" s="112">
        <f>F585/Overview!$F$19</f>
        <v>2.6252930895193867</v>
      </c>
      <c r="I585" s="149">
        <f t="shared" si="58"/>
        <v>178.24101031296112</v>
      </c>
      <c r="J585" s="80">
        <f>IF((A585-Overview!$F$43)/365=ROUND((A585-Overview!$F$43)/365,0),J584*0.05,J584+V584)</f>
        <v>1693.669489916912</v>
      </c>
      <c r="K585" s="70">
        <f>IF(I585&lt;Overview!$F$16,1,'='!F585/Overview!$F$26)</f>
        <v>76.974502577120376</v>
      </c>
      <c r="L585" s="71">
        <f>IF(I585&lt;Overview!$F$17,'='!F585/Overview!$F$26,Overview!$F$33)</f>
        <v>9.1428571428571423</v>
      </c>
      <c r="M585" s="72">
        <f t="shared" si="59"/>
        <v>9.1428571428571423</v>
      </c>
      <c r="N585" s="81">
        <f>MIN(1,Overview!$F$44*E585*(F585-Overview!$F$25)^2+0.2)</f>
        <v>1</v>
      </c>
      <c r="O585" s="48">
        <f>M585*E585*Overview!$F$8</f>
        <v>9.746225350951114E-2</v>
      </c>
      <c r="P585" s="48">
        <f>E585*Overview!$F$6</f>
        <v>1.8494797113084687E-3</v>
      </c>
      <c r="Q585" s="122">
        <f>O585*(G585/F585-(1+Overview!$F$35/'='!F585)/(Overview!$F$37*Overview!$F$33))/('='!G585+Overview!$F$36)</f>
        <v>4.0338424866500936E-3</v>
      </c>
      <c r="R585" s="128">
        <f>(O585/F585-Q585)*G585*Overview!$F$29*'='!F585^3</f>
        <v>135.37148962683756</v>
      </c>
      <c r="S585" s="57">
        <f t="shared" si="54"/>
        <v>6.0853814693281957E-18</v>
      </c>
      <c r="T585" s="58">
        <f t="shared" si="55"/>
        <v>2.3908732454094588E-3</v>
      </c>
      <c r="U585" s="58">
        <f>IF(I585&lt;Overview!$F$18,(1-Overview!$F$9)*'='!R585-'='!I585*'='!P585,0)</f>
        <v>0</v>
      </c>
      <c r="V585" s="54">
        <f>IF(I585&gt;=Overview!$F$18,(1-Overview!$F$9)*'='!R585-Overview!$F$18*'='!P585,0)</f>
        <v>11.206108059333836</v>
      </c>
      <c r="W585" s="2"/>
      <c r="X585" s="60">
        <f>F585^3*(1+G585*Overview!$F$38)</f>
        <v>6.9090005765291114</v>
      </c>
      <c r="Y585" s="61">
        <f>F585^3*Overview!$F$42*(1+Overview!$F$38*G585)+J585*Overview!$F$39/Overview!$F$40</f>
        <v>0.69540768972219125</v>
      </c>
      <c r="AD585" s="2"/>
    </row>
    <row r="586" spans="1:30">
      <c r="A586" s="34">
        <v>583</v>
      </c>
      <c r="B586">
        <v>0.77</v>
      </c>
      <c r="C586" s="85">
        <v>18.739999999999998</v>
      </c>
      <c r="D586" s="125">
        <f>B586/(B586+Overview!$F$22)</f>
        <v>0.52380952380952384</v>
      </c>
      <c r="E586" s="118">
        <f>EXP(Overview!$F$21/Overview!$F$5-Overview!$F$21/('='!C586+273.15))</f>
        <v>0.94169028070695959</v>
      </c>
      <c r="F586" s="77">
        <f t="shared" si="56"/>
        <v>1.7805018827768901</v>
      </c>
      <c r="G586" s="115">
        <f t="shared" si="57"/>
        <v>0.52380952380952372</v>
      </c>
      <c r="H586" s="112">
        <f>F586/Overview!$F$19</f>
        <v>2.6288230957875243</v>
      </c>
      <c r="I586" s="149">
        <f t="shared" si="58"/>
        <v>178.24101031296112</v>
      </c>
      <c r="J586" s="80">
        <f>IF((A586-Overview!$F$43)/365=ROUND((A586-Overview!$F$43)/365,0),J585*0.05,J585+V585)</f>
        <v>1704.8755979762459</v>
      </c>
      <c r="K586" s="70">
        <f>IF(I586&lt;Overview!$F$16,1,'='!F586/Overview!$F$26)</f>
        <v>77.078003583415168</v>
      </c>
      <c r="L586" s="71">
        <f>IF(I586&lt;Overview!$F$17,'='!F586/Overview!$F$26,Overview!$F$33)</f>
        <v>9.1428571428571423</v>
      </c>
      <c r="M586" s="72">
        <f t="shared" si="59"/>
        <v>9.1428571428571423</v>
      </c>
      <c r="N586" s="81">
        <f>MIN(1,Overview!$F$44*E586*(F586-Overview!$F$25)^2+0.2)</f>
        <v>1</v>
      </c>
      <c r="O586" s="48">
        <f>M586*E586*Overview!$F$8</f>
        <v>9.746225350951114E-2</v>
      </c>
      <c r="P586" s="48">
        <f>E586*Overview!$F$6</f>
        <v>1.8494797113084687E-3</v>
      </c>
      <c r="Q586" s="122">
        <f>O586*(G586/F586-(1+Overview!$F$35/'='!F586)/(Overview!$F$37*Overview!$F$33))/('='!G586+Overview!$F$36)</f>
        <v>4.0223685710856563E-3</v>
      </c>
      <c r="R586" s="128">
        <f>(O586/F586-Q586)*G586*Overview!$F$29*'='!F586^3</f>
        <v>135.75199259738505</v>
      </c>
      <c r="S586" s="57">
        <f t="shared" si="54"/>
        <v>6.0772099667401529E-18</v>
      </c>
      <c r="T586" s="58">
        <f t="shared" si="55"/>
        <v>2.3872782713468669E-3</v>
      </c>
      <c r="U586" s="58">
        <f>IF(I586&lt;Overview!$F$18,(1-Overview!$F$9)*'='!R586-'='!I586*'='!P586,0)</f>
        <v>0</v>
      </c>
      <c r="V586" s="54">
        <f>IF(I586&gt;=Overview!$F$18,(1-Overview!$F$9)*'='!R586-Overview!$F$18*'='!P586,0)</f>
        <v>11.238526912424483</v>
      </c>
      <c r="W586" s="2"/>
      <c r="X586" s="60">
        <f>F586^3*(1+G586*Overview!$F$38)</f>
        <v>6.9369078875458561</v>
      </c>
      <c r="Y586" s="61">
        <f>F586^3*Overview!$F$42*(1+Overview!$F$38*G586)+J586*Overview!$F$39/Overview!$F$40</f>
        <v>0.69840630404573112</v>
      </c>
      <c r="AD586" s="2"/>
    </row>
    <row r="587" spans="1:30">
      <c r="A587" s="34">
        <v>584</v>
      </c>
      <c r="B587">
        <v>0.77</v>
      </c>
      <c r="C587" s="85">
        <v>18.739999999999998</v>
      </c>
      <c r="D587" s="125">
        <f>B587/(B587+Overview!$F$22)</f>
        <v>0.52380952380952384</v>
      </c>
      <c r="E587" s="118">
        <f>EXP(Overview!$F$21/Overview!$F$5-Overview!$F$21/('='!C587+273.15))</f>
        <v>0.94169028070695959</v>
      </c>
      <c r="F587" s="77">
        <f t="shared" si="56"/>
        <v>1.7828891610482369</v>
      </c>
      <c r="G587" s="115">
        <f t="shared" si="57"/>
        <v>0.52380952380952372</v>
      </c>
      <c r="H587" s="112">
        <f>F587/Overview!$F$19</f>
        <v>2.6323477942540041</v>
      </c>
      <c r="I587" s="149">
        <f t="shared" si="58"/>
        <v>178.24101031296112</v>
      </c>
      <c r="J587" s="80">
        <f>IF((A587-Overview!$F$43)/365=ROUND((A587-Overview!$F$43)/365,0),J586*0.05,J586+V586)</f>
        <v>1716.1141248886704</v>
      </c>
      <c r="K587" s="70">
        <f>IF(I587&lt;Overview!$F$16,1,'='!F587/Overview!$F$26)</f>
        <v>77.181348963127149</v>
      </c>
      <c r="L587" s="71">
        <f>IF(I587&lt;Overview!$F$17,'='!F587/Overview!$F$26,Overview!$F$33)</f>
        <v>9.1428571428571423</v>
      </c>
      <c r="M587" s="72">
        <f t="shared" si="59"/>
        <v>9.1428571428571423</v>
      </c>
      <c r="N587" s="81">
        <f>MIN(1,Overview!$F$44*E587*(F587-Overview!$F$25)^2+0.2)</f>
        <v>1</v>
      </c>
      <c r="O587" s="48">
        <f>M587*E587*Overview!$F$8</f>
        <v>9.746225350951114E-2</v>
      </c>
      <c r="P587" s="48">
        <f>E587*Overview!$F$6</f>
        <v>1.8494797113084687E-3</v>
      </c>
      <c r="Q587" s="122">
        <f>O587*(G587/F587-(1+Overview!$F$35/'='!F587)/(Overview!$F$37*Overview!$F$33))/('='!G587+Overview!$F$36)</f>
        <v>4.0109426118866282E-3</v>
      </c>
      <c r="R587" s="128">
        <f>(O587/F587-Q587)*G587*Overview!$F$29*'='!F587^3</f>
        <v>136.13249877873506</v>
      </c>
      <c r="S587" s="57">
        <f t="shared" si="54"/>
        <v>6.0690726177557208E-18</v>
      </c>
      <c r="T587" s="58">
        <f t="shared" si="55"/>
        <v>2.3836887027730582E-3</v>
      </c>
      <c r="U587" s="58">
        <f>IF(I587&lt;Overview!$F$18,(1-Overview!$F$9)*'='!R587-'='!I587*'='!P587,0)</f>
        <v>0</v>
      </c>
      <c r="V587" s="54">
        <f>IF(I587&gt;=Overview!$F$18,(1-Overview!$F$9)*'='!R587-Overview!$F$18*'='!P587,0)</f>
        <v>11.270946039075504</v>
      </c>
      <c r="W587" s="2"/>
      <c r="X587" s="60">
        <f>F587^3*(1+G587*Overview!$F$38)</f>
        <v>6.9648481163159577</v>
      </c>
      <c r="Y587" s="61">
        <f>F587^3*Overview!$F$42*(1+Overview!$F$38*G587)+J587*Overview!$F$39/Overview!$F$40</f>
        <v>0.70140928971359839</v>
      </c>
      <c r="AD587" s="2"/>
    </row>
    <row r="588" spans="1:30">
      <c r="A588" s="34">
        <v>585</v>
      </c>
      <c r="B588">
        <v>0.77</v>
      </c>
      <c r="C588" s="85">
        <v>18.739999999999998</v>
      </c>
      <c r="D588" s="125">
        <f>B588/(B588+Overview!$F$22)</f>
        <v>0.52380952380952384</v>
      </c>
      <c r="E588" s="118">
        <f>EXP(Overview!$F$21/Overview!$F$5-Overview!$F$21/('='!C588+273.15))</f>
        <v>0.94169028070695959</v>
      </c>
      <c r="F588" s="77">
        <f t="shared" si="56"/>
        <v>1.78527284975101</v>
      </c>
      <c r="G588" s="115">
        <f t="shared" si="57"/>
        <v>0.52380952380952372</v>
      </c>
      <c r="H588" s="112">
        <f>F588/Overview!$F$19</f>
        <v>2.6358671928997635</v>
      </c>
      <c r="I588" s="149">
        <f t="shared" si="58"/>
        <v>178.24101031296112</v>
      </c>
      <c r="J588" s="80">
        <f>IF((A588-Overview!$F$43)/365=ROUND((A588-Overview!$F$43)/365,0),J587*0.05,J587+V587)</f>
        <v>1727.3850709277458</v>
      </c>
      <c r="K588" s="70">
        <f>IF(I588&lt;Overview!$F$16,1,'='!F588/Overview!$F$26)</f>
        <v>77.284538950260171</v>
      </c>
      <c r="L588" s="71">
        <f>IF(I588&lt;Overview!$F$17,'='!F588/Overview!$F$26,Overview!$F$33)</f>
        <v>9.1428571428571423</v>
      </c>
      <c r="M588" s="72">
        <f t="shared" si="59"/>
        <v>9.1428571428571423</v>
      </c>
      <c r="N588" s="81">
        <f>MIN(1,Overview!$F$44*E588*(F588-Overview!$F$25)^2+0.2)</f>
        <v>1</v>
      </c>
      <c r="O588" s="48">
        <f>M588*E588*Overview!$F$8</f>
        <v>9.746225350951114E-2</v>
      </c>
      <c r="P588" s="48">
        <f>E588*Overview!$F$6</f>
        <v>1.8494797113084687E-3</v>
      </c>
      <c r="Q588" s="122">
        <f>O588*(G588/F588-(1+Overview!$F$35/'='!F588)/(Overview!$F$37*Overview!$F$33))/('='!G588+Overview!$F$36)</f>
        <v>3.9995643218774567E-3</v>
      </c>
      <c r="R588" s="128">
        <f>(O588/F588-Q588)*G588*Overview!$F$29*'='!F588^3</f>
        <v>136.51300661138393</v>
      </c>
      <c r="S588" s="57">
        <f t="shared" si="54"/>
        <v>6.0609692178539793E-18</v>
      </c>
      <c r="T588" s="58">
        <f t="shared" si="55"/>
        <v>2.3801045315602109E-3</v>
      </c>
      <c r="U588" s="58">
        <f>IF(I588&lt;Overview!$F$18,(1-Overview!$F$9)*'='!R588-'='!I588*'='!P588,0)</f>
        <v>0</v>
      </c>
      <c r="V588" s="54">
        <f>IF(I588&gt;=Overview!$F$18,(1-Overview!$F$9)*'='!R588-Overview!$F$18*'='!P588,0)</f>
        <v>11.303365306417188</v>
      </c>
      <c r="W588" s="2"/>
      <c r="X588" s="60">
        <f>F588^3*(1+G588*Overview!$F$38)</f>
        <v>6.9928210884270969</v>
      </c>
      <c r="Y588" s="61">
        <f>F588^3*Overview!$F$42*(1+Overview!$F$38*G588)+J588*Overview!$F$39/Overview!$F$40</f>
        <v>0.70441663104057173</v>
      </c>
      <c r="AD588" s="2"/>
    </row>
    <row r="589" spans="1:30">
      <c r="A589" s="34">
        <v>586</v>
      </c>
      <c r="B589">
        <v>0.77</v>
      </c>
      <c r="C589" s="85">
        <v>18.739999999999998</v>
      </c>
      <c r="D589" s="125">
        <f>B589/(B589+Overview!$F$22)</f>
        <v>0.52380952380952384</v>
      </c>
      <c r="E589" s="118">
        <f>EXP(Overview!$F$21/Overview!$F$5-Overview!$F$21/('='!C589+273.15))</f>
        <v>0.94169028070695959</v>
      </c>
      <c r="F589" s="77">
        <f t="shared" si="56"/>
        <v>1.7876529542825701</v>
      </c>
      <c r="G589" s="115">
        <f t="shared" si="57"/>
        <v>0.52380952380952372</v>
      </c>
      <c r="H589" s="112">
        <f>F589/Overview!$F$19</f>
        <v>2.6393812996937398</v>
      </c>
      <c r="I589" s="149">
        <f t="shared" si="58"/>
        <v>178.24101031296112</v>
      </c>
      <c r="J589" s="80">
        <f>IF((A589-Overview!$F$43)/365=ROUND((A589-Overview!$F$43)/365,0),J588*0.05,J588+V588)</f>
        <v>1738.688436234163</v>
      </c>
      <c r="K589" s="70">
        <f>IF(I589&lt;Overview!$F$16,1,'='!F589/Overview!$F$26)</f>
        <v>77.387573778466248</v>
      </c>
      <c r="L589" s="71">
        <f>IF(I589&lt;Overview!$F$17,'='!F589/Overview!$F$26,Overview!$F$33)</f>
        <v>9.1428571428571423</v>
      </c>
      <c r="M589" s="72">
        <f t="shared" si="59"/>
        <v>9.1428571428571423</v>
      </c>
      <c r="N589" s="81">
        <f>MIN(1,Overview!$F$44*E589*(F589-Overview!$F$25)^2+0.2)</f>
        <v>1</v>
      </c>
      <c r="O589" s="48">
        <f>M589*E589*Overview!$F$8</f>
        <v>9.746225350951114E-2</v>
      </c>
      <c r="P589" s="48">
        <f>E589*Overview!$F$6</f>
        <v>1.8494797113084687E-3</v>
      </c>
      <c r="Q589" s="122">
        <f>O589*(G589/F589-(1+Overview!$F$35/'='!F589)/(Overview!$F$37*Overview!$F$33))/('='!G589+Overview!$F$36)</f>
        <v>3.9882334161663122E-3</v>
      </c>
      <c r="R589" s="128">
        <f>(O589/F589-Q589)*G589*Overview!$F$29*'='!F589^3</f>
        <v>136.89351454206007</v>
      </c>
      <c r="S589" s="57">
        <f t="shared" si="54"/>
        <v>6.0528995641404319E-18</v>
      </c>
      <c r="T589" s="58">
        <f t="shared" si="55"/>
        <v>2.3765257495927251E-3</v>
      </c>
      <c r="U589" s="58">
        <f>IF(I589&lt;Overview!$F$18,(1-Overview!$F$9)*'='!R589-'='!I589*'='!P589,0)</f>
        <v>0</v>
      </c>
      <c r="V589" s="54">
        <f>IF(I589&gt;=Overview!$F$18,(1-Overview!$F$9)*'='!R589-Overview!$F$18*'='!P589,0)</f>
        <v>11.335784582110795</v>
      </c>
      <c r="W589" s="2"/>
      <c r="X589" s="60">
        <f>F589^3*(1+G589*Overview!$F$38)</f>
        <v>7.0208266296537323</v>
      </c>
      <c r="Y589" s="61">
        <f>F589^3*Overview!$F$42*(1+Overview!$F$38*G589)+J589*Overview!$F$39/Overview!$F$40</f>
        <v>0.70742831235246584</v>
      </c>
      <c r="AD589" s="2"/>
    </row>
    <row r="590" spans="1:30">
      <c r="A590" s="34">
        <v>587</v>
      </c>
      <c r="B590">
        <v>0.77</v>
      </c>
      <c r="C590" s="85">
        <v>18.739999999999998</v>
      </c>
      <c r="D590" s="125">
        <f>B590/(B590+Overview!$F$22)</f>
        <v>0.52380952380952384</v>
      </c>
      <c r="E590" s="118">
        <f>EXP(Overview!$F$21/Overview!$F$5-Overview!$F$21/('='!C590+273.15))</f>
        <v>0.94169028070695959</v>
      </c>
      <c r="F590" s="77">
        <f t="shared" si="56"/>
        <v>1.7900294800321628</v>
      </c>
      <c r="G590" s="115">
        <f t="shared" si="57"/>
        <v>0.52380952380952372</v>
      </c>
      <c r="H590" s="112">
        <f>F590/Overview!$F$19</f>
        <v>2.6428901225928874</v>
      </c>
      <c r="I590" s="149">
        <f t="shared" si="58"/>
        <v>178.24101031296112</v>
      </c>
      <c r="J590" s="80">
        <f>IF((A590-Overview!$F$43)/365=ROUND((A590-Overview!$F$43)/365,0),J589*0.05,J589+V589)</f>
        <v>1750.0242208162738</v>
      </c>
      <c r="K590" s="70">
        <f>IF(I590&lt;Overview!$F$16,1,'='!F590/Overview!$F$26)</f>
        <v>77.490453681046006</v>
      </c>
      <c r="L590" s="71">
        <f>IF(I590&lt;Overview!$F$17,'='!F590/Overview!$F$26,Overview!$F$33)</f>
        <v>9.1428571428571423</v>
      </c>
      <c r="M590" s="72">
        <f t="shared" si="59"/>
        <v>9.1428571428571423</v>
      </c>
      <c r="N590" s="81">
        <f>MIN(1,Overview!$F$44*E590*(F590-Overview!$F$25)^2+0.2)</f>
        <v>1</v>
      </c>
      <c r="O590" s="48">
        <f>M590*E590*Overview!$F$8</f>
        <v>9.746225350951114E-2</v>
      </c>
      <c r="P590" s="48">
        <f>E590*Overview!$F$6</f>
        <v>1.8494797113084687E-3</v>
      </c>
      <c r="Q590" s="122">
        <f>O590*(G590/F590-(1+Overview!$F$35/'='!F590)/(Overview!$F$37*Overview!$F$33))/('='!G590+Overview!$F$36)</f>
        <v>3.9769496121224192E-3</v>
      </c>
      <c r="R590" s="128">
        <f>(O590/F590-Q590)*G590*Overview!$F$29*'='!F590^3</f>
        <v>137.27402102370633</v>
      </c>
      <c r="S590" s="57">
        <f t="shared" si="54"/>
        <v>6.0448634553308608E-18</v>
      </c>
      <c r="T590" s="58">
        <f t="shared" si="55"/>
        <v>2.3729523487672015E-3</v>
      </c>
      <c r="U590" s="58">
        <f>IF(I590&lt;Overview!$F$18,(1-Overview!$F$9)*'='!R590-'='!I590*'='!P590,0)</f>
        <v>0</v>
      </c>
      <c r="V590" s="54">
        <f>IF(I590&gt;=Overview!$F$18,(1-Overview!$F$9)*'='!R590-Overview!$F$18*'='!P590,0)</f>
        <v>11.368203734347055</v>
      </c>
      <c r="W590" s="2"/>
      <c r="X590" s="60">
        <f>F590^3*(1+G590*Overview!$F$38)</f>
        <v>7.0488645659590752</v>
      </c>
      <c r="Y590" s="61">
        <f>F590^3*Overview!$F$42*(1+Overview!$F$38*G590)+J590*Overview!$F$39/Overview!$F$40</f>
        <v>0.71044431798633301</v>
      </c>
      <c r="AD590" s="2"/>
    </row>
    <row r="591" spans="1:30">
      <c r="A591" s="34">
        <v>588</v>
      </c>
      <c r="B591">
        <v>0.77</v>
      </c>
      <c r="C591" s="85">
        <v>18.739999999999998</v>
      </c>
      <c r="D591" s="125">
        <f>B591/(B591+Overview!$F$22)</f>
        <v>0.52380952380952384</v>
      </c>
      <c r="E591" s="118">
        <f>EXP(Overview!$F$21/Overview!$F$5-Overview!$F$21/('='!C591+273.15))</f>
        <v>0.94169028070695959</v>
      </c>
      <c r="F591" s="77">
        <f t="shared" si="56"/>
        <v>1.79240243238093</v>
      </c>
      <c r="G591" s="115">
        <f t="shared" si="57"/>
        <v>0.52380952380952372</v>
      </c>
      <c r="H591" s="112">
        <f>F591/Overview!$F$19</f>
        <v>2.646393669542197</v>
      </c>
      <c r="I591" s="149">
        <f t="shared" si="58"/>
        <v>178.24101031296112</v>
      </c>
      <c r="J591" s="80">
        <f>IF((A591-Overview!$F$43)/365=ROUND((A591-Overview!$F$43)/365,0),J590*0.05,J590+V590)</f>
        <v>1761.3924245506209</v>
      </c>
      <c r="K591" s="70">
        <f>IF(I591&lt;Overview!$F$16,1,'='!F591/Overview!$F$26)</f>
        <v>77.59317889094936</v>
      </c>
      <c r="L591" s="71">
        <f>IF(I591&lt;Overview!$F$17,'='!F591/Overview!$F$26,Overview!$F$33)</f>
        <v>9.1428571428571423</v>
      </c>
      <c r="M591" s="72">
        <f t="shared" si="59"/>
        <v>9.1428571428571423</v>
      </c>
      <c r="N591" s="81">
        <f>MIN(1,Overview!$F$44*E591*(F591-Overview!$F$25)^2+0.2)</f>
        <v>1</v>
      </c>
      <c r="O591" s="48">
        <f>M591*E591*Overview!$F$8</f>
        <v>9.746225350951114E-2</v>
      </c>
      <c r="P591" s="48">
        <f>E591*Overview!$F$6</f>
        <v>1.8494797113084687E-3</v>
      </c>
      <c r="Q591" s="122">
        <f>O591*(G591/F591-(1+Overview!$F$35/'='!F591)/(Overview!$F$37*Overview!$F$33))/('='!G591+Overview!$F$36)</f>
        <v>3.9657126293536652E-3</v>
      </c>
      <c r="R591" s="128">
        <f>(O591/F591-Q591)*G591*Overview!$F$29*'='!F591^3</f>
        <v>137.65452451546244</v>
      </c>
      <c r="S591" s="57">
        <f t="shared" si="54"/>
        <v>6.0368606917353831E-18</v>
      </c>
      <c r="T591" s="58">
        <f t="shared" si="55"/>
        <v>2.3693843209924279E-3</v>
      </c>
      <c r="U591" s="58">
        <f>IF(I591&lt;Overview!$F$18,(1-Overview!$F$9)*'='!R591-'='!I591*'='!P591,0)</f>
        <v>0</v>
      </c>
      <c r="V591" s="54">
        <f>IF(I591&gt;=Overview!$F$18,(1-Overview!$F$9)*'='!R591-Overview!$F$18*'='!P591,0)</f>
        <v>11.400622631844676</v>
      </c>
      <c r="W591" s="2"/>
      <c r="X591" s="60">
        <f>F591^3*(1+G591*Overview!$F$38)</f>
        <v>7.076934723497053</v>
      </c>
      <c r="Y591" s="61">
        <f>F591^3*Overview!$F$42*(1+Overview!$F$38*G591)+J591*Overview!$F$39/Overview!$F$40</f>
        <v>0.7134646322906617</v>
      </c>
      <c r="AD591" s="2"/>
    </row>
    <row r="592" spans="1:30">
      <c r="A592" s="34">
        <v>589</v>
      </c>
      <c r="B592">
        <v>0.77</v>
      </c>
      <c r="C592" s="85">
        <v>18.739999999999998</v>
      </c>
      <c r="D592" s="125">
        <f>B592/(B592+Overview!$F$22)</f>
        <v>0.52380952380952384</v>
      </c>
      <c r="E592" s="118">
        <f>EXP(Overview!$F$21/Overview!$F$5-Overview!$F$21/('='!C592+273.15))</f>
        <v>0.94169028070695959</v>
      </c>
      <c r="F592" s="77">
        <f t="shared" si="56"/>
        <v>1.7947718167019224</v>
      </c>
      <c r="G592" s="115">
        <f t="shared" si="57"/>
        <v>0.52380952380952372</v>
      </c>
      <c r="H592" s="112">
        <f>F592/Overview!$F$19</f>
        <v>2.6498919484747119</v>
      </c>
      <c r="I592" s="149">
        <f t="shared" si="58"/>
        <v>178.24101031296112</v>
      </c>
      <c r="J592" s="80">
        <f>IF((A592-Overview!$F$43)/365=ROUND((A592-Overview!$F$43)/365,0),J591*0.05,J591+V591)</f>
        <v>1772.7930471824657</v>
      </c>
      <c r="K592" s="70">
        <f>IF(I592&lt;Overview!$F$16,1,'='!F592/Overview!$F$26)</f>
        <v>77.695749640775873</v>
      </c>
      <c r="L592" s="71">
        <f>IF(I592&lt;Overview!$F$17,'='!F592/Overview!$F$26,Overview!$F$33)</f>
        <v>9.1428571428571423</v>
      </c>
      <c r="M592" s="72">
        <f t="shared" si="59"/>
        <v>9.1428571428571423</v>
      </c>
      <c r="N592" s="81">
        <f>MIN(1,Overview!$F$44*E592*(F592-Overview!$F$25)^2+0.2)</f>
        <v>1</v>
      </c>
      <c r="O592" s="48">
        <f>M592*E592*Overview!$F$8</f>
        <v>9.746225350951114E-2</v>
      </c>
      <c r="P592" s="48">
        <f>E592*Overview!$F$6</f>
        <v>1.8494797113084687E-3</v>
      </c>
      <c r="Q592" s="122">
        <f>O592*(G592/F592-(1+Overview!$F$35/'='!F592)/(Overview!$F$37*Overview!$F$33))/('='!G592+Overview!$F$36)</f>
        <v>3.9545221896844741E-3</v>
      </c>
      <c r="R592" s="128">
        <f>(O592/F592-Q592)*G592*Overview!$F$29*'='!F592^3</f>
        <v>138.03502348264774</v>
      </c>
      <c r="S592" s="57">
        <f t="shared" si="54"/>
        <v>6.0288910752426872E-18</v>
      </c>
      <c r="T592" s="58">
        <f t="shared" si="55"/>
        <v>2.365821658189356E-3</v>
      </c>
      <c r="U592" s="58">
        <f>IF(I592&lt;Overview!$F$18,(1-Overview!$F$9)*'='!R592-'='!I592*'='!P592,0)</f>
        <v>0</v>
      </c>
      <c r="V592" s="54">
        <f>IF(I592&gt;=Overview!$F$18,(1-Overview!$F$9)*'='!R592-Overview!$F$18*'='!P592,0)</f>
        <v>11.433041143848865</v>
      </c>
      <c r="W592" s="2"/>
      <c r="X592" s="60">
        <f>F592^3*(1+G592*Overview!$F$38)</f>
        <v>7.1050369286142425</v>
      </c>
      <c r="Y592" s="61">
        <f>F592^3*Overview!$F$42*(1+Overview!$F$38*G592)+J592*Overview!$F$39/Overview!$F$40</f>
        <v>0.71648923962557431</v>
      </c>
      <c r="AD592" s="2"/>
    </row>
    <row r="593" spans="1:30">
      <c r="A593" s="34">
        <v>590</v>
      </c>
      <c r="B593">
        <v>0.77</v>
      </c>
      <c r="C593" s="85">
        <v>18.739999999999998</v>
      </c>
      <c r="D593" s="125">
        <f>B593/(B593+Overview!$F$22)</f>
        <v>0.52380952380952384</v>
      </c>
      <c r="E593" s="118">
        <f>EXP(Overview!$F$21/Overview!$F$5-Overview!$F$21/('='!C593+273.15))</f>
        <v>0.94169028070695959</v>
      </c>
      <c r="F593" s="77">
        <f t="shared" si="56"/>
        <v>1.7971376383601119</v>
      </c>
      <c r="G593" s="115">
        <f t="shared" si="57"/>
        <v>0.52380952380952372</v>
      </c>
      <c r="H593" s="112">
        <f>F593/Overview!$F$19</f>
        <v>2.6533849673115486</v>
      </c>
      <c r="I593" s="149">
        <f t="shared" si="58"/>
        <v>178.24101031296112</v>
      </c>
      <c r="J593" s="80">
        <f>IF((A593-Overview!$F$43)/365=ROUND((A593-Overview!$F$43)/365,0),J592*0.05,J592+V592)</f>
        <v>1784.2260883263145</v>
      </c>
      <c r="K593" s="70">
        <f>IF(I593&lt;Overview!$F$16,1,'='!F593/Overview!$F$26)</f>
        <v>77.798166162775402</v>
      </c>
      <c r="L593" s="71">
        <f>IF(I593&lt;Overview!$F$17,'='!F593/Overview!$F$26,Overview!$F$33)</f>
        <v>9.1428571428571423</v>
      </c>
      <c r="M593" s="72">
        <f t="shared" si="59"/>
        <v>9.1428571428571423</v>
      </c>
      <c r="N593" s="81">
        <f>MIN(1,Overview!$F$44*E593*(F593-Overview!$F$25)^2+0.2)</f>
        <v>1</v>
      </c>
      <c r="O593" s="48">
        <f>M593*E593*Overview!$F$8</f>
        <v>9.746225350951114E-2</v>
      </c>
      <c r="P593" s="48">
        <f>E593*Overview!$F$6</f>
        <v>1.8494797113084687E-3</v>
      </c>
      <c r="Q593" s="122">
        <f>O593*(G593/F593-(1+Overview!$F$35/'='!F593)/(Overview!$F$37*Overview!$F$33))/('='!G593+Overview!$F$36)</f>
        <v>3.943378017133934E-3</v>
      </c>
      <c r="R593" s="128">
        <f>(O593/F593-Q593)*G593*Overview!$F$29*'='!F593^3</f>
        <v>138.41551639674361</v>
      </c>
      <c r="S593" s="57">
        <f t="shared" si="54"/>
        <v>6.0209544093044626E-18</v>
      </c>
      <c r="T593" s="58">
        <f t="shared" si="55"/>
        <v>2.3622643522910863E-3</v>
      </c>
      <c r="U593" s="58">
        <f>IF(I593&lt;Overview!$F$18,(1-Overview!$F$9)*'='!R593-'='!I593*'='!P593,0)</f>
        <v>0</v>
      </c>
      <c r="V593" s="54">
        <f>IF(I593&gt;=Overview!$F$18,(1-Overview!$F$9)*'='!R593-Overview!$F$18*'='!P593,0)</f>
        <v>11.465459140129832</v>
      </c>
      <c r="W593" s="2"/>
      <c r="X593" s="60">
        <f>F593^3*(1+G593*Overview!$F$38)</f>
        <v>7.1331710078517947</v>
      </c>
      <c r="Y593" s="61">
        <f>F593^3*Overview!$F$42*(1+Overview!$F$38*G593)+J593*Overview!$F$39/Overview!$F$40</f>
        <v>0.7195181243630232</v>
      </c>
      <c r="AD593" s="2"/>
    </row>
    <row r="594" spans="1:30">
      <c r="A594" s="34">
        <v>591</v>
      </c>
      <c r="B594">
        <v>0.77</v>
      </c>
      <c r="C594" s="85">
        <v>18.739999999999998</v>
      </c>
      <c r="D594" s="125">
        <f>B594/(B594+Overview!$F$22)</f>
        <v>0.52380952380952384</v>
      </c>
      <c r="E594" s="118">
        <f>EXP(Overview!$F$21/Overview!$F$5-Overview!$F$21/('='!C594+273.15))</f>
        <v>0.94169028070695959</v>
      </c>
      <c r="F594" s="77">
        <f t="shared" si="56"/>
        <v>1.799499902712403</v>
      </c>
      <c r="G594" s="115">
        <f t="shared" si="57"/>
        <v>0.52380952380952372</v>
      </c>
      <c r="H594" s="112">
        <f>F594/Overview!$F$19</f>
        <v>2.656872733961912</v>
      </c>
      <c r="I594" s="149">
        <f t="shared" si="58"/>
        <v>178.24101031296112</v>
      </c>
      <c r="J594" s="80">
        <f>IF((A594-Overview!$F$43)/365=ROUND((A594-Overview!$F$43)/365,0),J593*0.05,J593+V593)</f>
        <v>1795.6915474664443</v>
      </c>
      <c r="K594" s="70">
        <f>IF(I594&lt;Overview!$F$16,1,'='!F594/Overview!$F$26)</f>
        <v>77.900428688848621</v>
      </c>
      <c r="L594" s="71">
        <f>IF(I594&lt;Overview!$F$17,'='!F594/Overview!$F$26,Overview!$F$33)</f>
        <v>9.1428571428571423</v>
      </c>
      <c r="M594" s="72">
        <f t="shared" si="59"/>
        <v>9.1428571428571423</v>
      </c>
      <c r="N594" s="81">
        <f>MIN(1,Overview!$F$44*E594*(F594-Overview!$F$25)^2+0.2)</f>
        <v>1</v>
      </c>
      <c r="O594" s="48">
        <f>M594*E594*Overview!$F$8</f>
        <v>9.746225350951114E-2</v>
      </c>
      <c r="P594" s="48">
        <f>E594*Overview!$F$6</f>
        <v>1.8494797113084687E-3</v>
      </c>
      <c r="Q594" s="122">
        <f>O594*(G594/F594-(1+Overview!$F$35/'='!F594)/(Overview!$F$37*Overview!$F$33))/('='!G594+Overview!$F$36)</f>
        <v>3.9322798378941953E-3</v>
      </c>
      <c r="R594" s="128">
        <f>(O594/F594-Q594)*G594*Overview!$F$29*'='!F594^3</f>
        <v>138.79600173537617</v>
      </c>
      <c r="S594" s="57">
        <f t="shared" si="54"/>
        <v>6.0130504989200096E-18</v>
      </c>
      <c r="T594" s="58">
        <f t="shared" si="55"/>
        <v>2.3587123952428495E-3</v>
      </c>
      <c r="U594" s="58">
        <f>IF(I594&lt;Overview!$F$18,(1-Overview!$F$9)*'='!R594-'='!I594*'='!P594,0)</f>
        <v>0</v>
      </c>
      <c r="V594" s="54">
        <f>IF(I594&gt;=Overview!$F$18,(1-Overview!$F$9)*'='!R594-Overview!$F$18*'='!P594,0)</f>
        <v>11.497876490981326</v>
      </c>
      <c r="W594" s="2"/>
      <c r="X594" s="60">
        <f>F594^3*(1+G594*Overview!$F$38)</f>
        <v>7.16133678794733</v>
      </c>
      <c r="Y594" s="61">
        <f>F594^3*Overview!$F$42*(1+Overview!$F$38*G594)+J594*Overview!$F$39/Overview!$F$40</f>
        <v>0.72255127088698334</v>
      </c>
      <c r="AD594" s="2"/>
    </row>
    <row r="595" spans="1:30">
      <c r="A595" s="34">
        <v>592</v>
      </c>
      <c r="B595">
        <v>0.77</v>
      </c>
      <c r="C595" s="85">
        <v>18.739999999999998</v>
      </c>
      <c r="D595" s="125">
        <f>B595/(B595+Overview!$F$22)</f>
        <v>0.52380952380952384</v>
      </c>
      <c r="E595" s="118">
        <f>EXP(Overview!$F$21/Overview!$F$5-Overview!$F$21/('='!C595+273.15))</f>
        <v>0.94169028070695959</v>
      </c>
      <c r="F595" s="77">
        <f t="shared" si="56"/>
        <v>1.8018586151076459</v>
      </c>
      <c r="G595" s="115">
        <f t="shared" si="57"/>
        <v>0.52380952380952372</v>
      </c>
      <c r="H595" s="112">
        <f>F595/Overview!$F$19</f>
        <v>2.6603552563231152</v>
      </c>
      <c r="I595" s="149">
        <f t="shared" si="58"/>
        <v>178.24101031296112</v>
      </c>
      <c r="J595" s="80">
        <f>IF((A595-Overview!$F$43)/365=ROUND((A595-Overview!$F$43)/365,0),J594*0.05,J594+V594)</f>
        <v>1807.1894239574256</v>
      </c>
      <c r="K595" s="70">
        <f>IF(I595&lt;Overview!$F$16,1,'='!F595/Overview!$F$26)</f>
        <v>78.00253745054745</v>
      </c>
      <c r="L595" s="71">
        <f>IF(I595&lt;Overview!$F$17,'='!F595/Overview!$F$26,Overview!$F$33)</f>
        <v>9.1428571428571423</v>
      </c>
      <c r="M595" s="72">
        <f t="shared" si="59"/>
        <v>9.1428571428571423</v>
      </c>
      <c r="N595" s="81">
        <f>MIN(1,Overview!$F$44*E595*(F595-Overview!$F$25)^2+0.2)</f>
        <v>1</v>
      </c>
      <c r="O595" s="48">
        <f>M595*E595*Overview!$F$8</f>
        <v>9.746225350951114E-2</v>
      </c>
      <c r="P595" s="48">
        <f>E595*Overview!$F$6</f>
        <v>1.8494797113084687E-3</v>
      </c>
      <c r="Q595" s="122">
        <f>O595*(G595/F595-(1+Overview!$F$35/'='!F595)/(Overview!$F$37*Overview!$F$33))/('='!G595+Overview!$F$36)</f>
        <v>3.9212273803091134E-3</v>
      </c>
      <c r="R595" s="128">
        <f>(O595/F595-Q595)*G595*Overview!$F$29*'='!F595^3</f>
        <v>139.17647798229891</v>
      </c>
      <c r="S595" s="57">
        <f t="shared" si="54"/>
        <v>6.0051791506210326E-18</v>
      </c>
      <c r="T595" s="58">
        <f t="shared" si="55"/>
        <v>2.3551657790019873E-3</v>
      </c>
      <c r="U595" s="58">
        <f>IF(I595&lt;Overview!$F$18,(1-Overview!$F$9)*'='!R595-'='!I595*'='!P595,0)</f>
        <v>0</v>
      </c>
      <c r="V595" s="54">
        <f>IF(I595&gt;=Overview!$F$18,(1-Overview!$F$9)*'='!R595-Overview!$F$18*'='!P595,0)</f>
        <v>11.530293067219144</v>
      </c>
      <c r="W595" s="2"/>
      <c r="X595" s="60">
        <f>F595^3*(1+G595*Overview!$F$38)</f>
        <v>7.1895340958368292</v>
      </c>
      <c r="Y595" s="61">
        <f>F595^3*Overview!$F$42*(1+Overview!$F$38*G595)+J595*Overview!$F$39/Overview!$F$40</f>
        <v>0.72558866359364638</v>
      </c>
      <c r="AD595" s="2"/>
    </row>
    <row r="596" spans="1:30">
      <c r="A596" s="34">
        <v>593</v>
      </c>
      <c r="B596">
        <v>0.77</v>
      </c>
      <c r="C596" s="85">
        <v>18.739999999999998</v>
      </c>
      <c r="D596" s="125">
        <f>B596/(B596+Overview!$F$22)</f>
        <v>0.52380952380952384</v>
      </c>
      <c r="E596" s="118">
        <f>EXP(Overview!$F$21/Overview!$F$5-Overview!$F$21/('='!C596+273.15))</f>
        <v>0.94169028070695959</v>
      </c>
      <c r="F596" s="77">
        <f t="shared" si="56"/>
        <v>1.8042137808866479</v>
      </c>
      <c r="G596" s="115">
        <f t="shared" si="57"/>
        <v>0.52380952380952372</v>
      </c>
      <c r="H596" s="112">
        <f>F596/Overview!$F$19</f>
        <v>2.6638325422805962</v>
      </c>
      <c r="I596" s="149">
        <f t="shared" si="58"/>
        <v>178.24101031296112</v>
      </c>
      <c r="J596" s="80">
        <f>IF((A596-Overview!$F$43)/365=ROUND((A596-Overview!$F$43)/365,0),J595*0.05,J595+V595)</f>
        <v>1818.7197170246448</v>
      </c>
      <c r="K596" s="70">
        <f>IF(I596&lt;Overview!$F$16,1,'='!F596/Overview!$F$26)</f>
        <v>78.104492679075662</v>
      </c>
      <c r="L596" s="71">
        <f>IF(I596&lt;Overview!$F$17,'='!F596/Overview!$F$26,Overview!$F$33)</f>
        <v>9.1428571428571423</v>
      </c>
      <c r="M596" s="72">
        <f t="shared" si="59"/>
        <v>9.1428571428571423</v>
      </c>
      <c r="N596" s="81">
        <f>MIN(1,Overview!$F$44*E596*(F596-Overview!$F$25)^2+0.2)</f>
        <v>1</v>
      </c>
      <c r="O596" s="48">
        <f>M596*E596*Overview!$F$8</f>
        <v>9.746225350951114E-2</v>
      </c>
      <c r="P596" s="48">
        <f>E596*Overview!$F$6</f>
        <v>1.8494797113084687E-3</v>
      </c>
      <c r="Q596" s="122">
        <f>O596*(G596/F596-(1+Overview!$F$35/'='!F596)/(Overview!$F$37*Overview!$F$33))/('='!G596+Overview!$F$36)</f>
        <v>3.9102203748531458E-3</v>
      </c>
      <c r="R596" s="128">
        <f>(O596/F596-Q596)*G596*Overview!$F$29*'='!F596^3</f>
        <v>139.5569436273754</v>
      </c>
      <c r="S596" s="57">
        <f t="shared" si="54"/>
        <v>5.9973401724566113E-18</v>
      </c>
      <c r="T596" s="58">
        <f t="shared" si="55"/>
        <v>2.3516244955379332E-3</v>
      </c>
      <c r="U596" s="58">
        <f>IF(I596&lt;Overview!$F$18,(1-Overview!$F$9)*'='!R596-'='!I596*'='!P596,0)</f>
        <v>0</v>
      </c>
      <c r="V596" s="54">
        <f>IF(I596&gt;=Overview!$F$18,(1-Overview!$F$9)*'='!R596-Overview!$F$18*'='!P596,0)</f>
        <v>11.562708740179662</v>
      </c>
      <c r="W596" s="2"/>
      <c r="X596" s="60">
        <f>F596^3*(1+G596*Overview!$F$38)</f>
        <v>7.2177627586564945</v>
      </c>
      <c r="Y596" s="61">
        <f>F596^3*Overview!$F$42*(1+Overview!$F$38*G596)+J596*Overview!$F$39/Overview!$F$40</f>
        <v>0.72863028689160991</v>
      </c>
      <c r="AD596" s="2"/>
    </row>
    <row r="597" spans="1:30">
      <c r="A597" s="34">
        <v>594</v>
      </c>
      <c r="B597">
        <v>0.77</v>
      </c>
      <c r="C597" s="85">
        <v>18.739999999999998</v>
      </c>
      <c r="D597" s="125">
        <f>B597/(B597+Overview!$F$22)</f>
        <v>0.52380952380952384</v>
      </c>
      <c r="E597" s="118">
        <f>EXP(Overview!$F$21/Overview!$F$5-Overview!$F$21/('='!C597+273.15))</f>
        <v>0.94169028070695959</v>
      </c>
      <c r="F597" s="77">
        <f t="shared" si="56"/>
        <v>1.8065654053821858</v>
      </c>
      <c r="G597" s="115">
        <f t="shared" si="57"/>
        <v>0.52380952380952372</v>
      </c>
      <c r="H597" s="112">
        <f>F597/Overview!$F$19</f>
        <v>2.6673045997079372</v>
      </c>
      <c r="I597" s="149">
        <f t="shared" si="58"/>
        <v>178.24101031296112</v>
      </c>
      <c r="J597" s="80">
        <f>IF((A597-Overview!$F$43)/365=ROUND((A597-Overview!$F$43)/365,0),J596*0.05,J596+V596)</f>
        <v>1830.2824257648244</v>
      </c>
      <c r="K597" s="70">
        <f>IF(I597&lt;Overview!$F$16,1,'='!F597/Overview!$F$26)</f>
        <v>78.206294605289429</v>
      </c>
      <c r="L597" s="71">
        <f>IF(I597&lt;Overview!$F$17,'='!F597/Overview!$F$26,Overview!$F$33)</f>
        <v>9.1428571428571423</v>
      </c>
      <c r="M597" s="72">
        <f t="shared" si="59"/>
        <v>9.1428571428571423</v>
      </c>
      <c r="N597" s="81">
        <f>MIN(1,Overview!$F$44*E597*(F597-Overview!$F$25)^2+0.2)</f>
        <v>1</v>
      </c>
      <c r="O597" s="48">
        <f>M597*E597*Overview!$F$8</f>
        <v>9.746225350951114E-2</v>
      </c>
      <c r="P597" s="48">
        <f>E597*Overview!$F$6</f>
        <v>1.8494797113084687E-3</v>
      </c>
      <c r="Q597" s="122">
        <f>O597*(G597/F597-(1+Overview!$F$35/'='!F597)/(Overview!$F$37*Overview!$F$33))/('='!G597+Overview!$F$36)</f>
        <v>3.8992585541105019E-3</v>
      </c>
      <c r="R597" s="128">
        <f>(O597/F597-Q597)*G597*Overview!$F$29*'='!F597^3</f>
        <v>139.93739716656208</v>
      </c>
      <c r="S597" s="57">
        <f t="shared" si="54"/>
        <v>5.9895333739783474E-18</v>
      </c>
      <c r="T597" s="58">
        <f t="shared" si="55"/>
        <v>2.348088536832198E-3</v>
      </c>
      <c r="U597" s="58">
        <f>IF(I597&lt;Overview!$F$18,(1-Overview!$F$9)*'='!R597-'='!I597*'='!P597,0)</f>
        <v>0</v>
      </c>
      <c r="V597" s="54">
        <f>IF(I597&gt;=Overview!$F$18,(1-Overview!$F$9)*'='!R597-Overview!$F$18*'='!P597,0)</f>
        <v>11.595123381718366</v>
      </c>
      <c r="W597" s="2"/>
      <c r="X597" s="60">
        <f>F597^3*(1+G597*Overview!$F$38)</f>
        <v>7.2460226037445947</v>
      </c>
      <c r="Y597" s="61">
        <f>F597^3*Overview!$F$42*(1+Overview!$F$38*G597)+J597*Overview!$F$39/Overview!$F$40</f>
        <v>0.73167612520206682</v>
      </c>
      <c r="AD597" s="2"/>
    </row>
    <row r="598" spans="1:30">
      <c r="A598" s="34">
        <v>595</v>
      </c>
      <c r="B598">
        <v>0.77</v>
      </c>
      <c r="C598" s="85">
        <v>18.739999999999998</v>
      </c>
      <c r="D598" s="125">
        <f>B598/(B598+Overview!$F$22)</f>
        <v>0.52380952380952384</v>
      </c>
      <c r="E598" s="118">
        <f>EXP(Overview!$F$21/Overview!$F$5-Overview!$F$21/('='!C598+273.15))</f>
        <v>0.94169028070695959</v>
      </c>
      <c r="F598" s="77">
        <f t="shared" si="56"/>
        <v>1.8089134939190179</v>
      </c>
      <c r="G598" s="115">
        <f t="shared" si="57"/>
        <v>0.52380952380952372</v>
      </c>
      <c r="H598" s="112">
        <f>F598/Overview!$F$19</f>
        <v>2.6707714364668802</v>
      </c>
      <c r="I598" s="149">
        <f t="shared" si="58"/>
        <v>178.24101031296112</v>
      </c>
      <c r="J598" s="80">
        <f>IF((A598-Overview!$F$43)/365=ROUND((A598-Overview!$F$43)/365,0),J597*0.05,J597+V597)</f>
        <v>1841.8775491465428</v>
      </c>
      <c r="K598" s="70">
        <f>IF(I598&lt;Overview!$F$16,1,'='!F598/Overview!$F$26)</f>
        <v>78.307943459697753</v>
      </c>
      <c r="L598" s="71">
        <f>IF(I598&lt;Overview!$F$17,'='!F598/Overview!$F$26,Overview!$F$33)</f>
        <v>9.1428571428571423</v>
      </c>
      <c r="M598" s="72">
        <f t="shared" si="59"/>
        <v>9.1428571428571423</v>
      </c>
      <c r="N598" s="81">
        <f>MIN(1,Overview!$F$44*E598*(F598-Overview!$F$25)^2+0.2)</f>
        <v>1</v>
      </c>
      <c r="O598" s="48">
        <f>M598*E598*Overview!$F$8</f>
        <v>9.746225350951114E-2</v>
      </c>
      <c r="P598" s="48">
        <f>E598*Overview!$F$6</f>
        <v>1.8494797113084687E-3</v>
      </c>
      <c r="Q598" s="122">
        <f>O598*(G598/F598-(1+Overview!$F$35/'='!F598)/(Overview!$F$37*Overview!$F$33))/('='!G598+Overview!$F$36)</f>
        <v>3.888341652754528E-3</v>
      </c>
      <c r="R598" s="128">
        <f>(O598/F598-Q598)*G598*Overview!$F$29*'='!F598^3</f>
        <v>140.31783710189083</v>
      </c>
      <c r="S598" s="57">
        <f t="shared" si="54"/>
        <v>5.9817585662256875E-18</v>
      </c>
      <c r="T598" s="58">
        <f t="shared" si="55"/>
        <v>2.3445578948783474E-3</v>
      </c>
      <c r="U598" s="58">
        <f>IF(I598&lt;Overview!$F$18,(1-Overview!$F$9)*'='!R598-'='!I598*'='!P598,0)</f>
        <v>0</v>
      </c>
      <c r="V598" s="54">
        <f>IF(I598&gt;=Overview!$F$18,(1-Overview!$F$9)*'='!R598-Overview!$F$18*'='!P598,0)</f>
        <v>11.627536864208375</v>
      </c>
      <c r="W598" s="2"/>
      <c r="X598" s="60">
        <f>F598^3*(1+G598*Overview!$F$38)</f>
        <v>7.2743134586432987</v>
      </c>
      <c r="Y598" s="61">
        <f>F598^3*Overview!$F$42*(1+Overview!$F$38*G598)+J598*Overview!$F$39/Overview!$F$40</f>
        <v>0.73472616295899207</v>
      </c>
      <c r="AD598" s="2"/>
    </row>
    <row r="599" spans="1:30">
      <c r="A599" s="34">
        <v>596</v>
      </c>
      <c r="B599">
        <v>0.77</v>
      </c>
      <c r="C599" s="85">
        <v>18.739999999999998</v>
      </c>
      <c r="D599" s="125">
        <f>B599/(B599+Overview!$F$22)</f>
        <v>0.52380952380952384</v>
      </c>
      <c r="E599" s="118">
        <f>EXP(Overview!$F$21/Overview!$F$5-Overview!$F$21/('='!C599+273.15))</f>
        <v>0.94169028070695959</v>
      </c>
      <c r="F599" s="77">
        <f t="shared" si="56"/>
        <v>1.8112580518138963</v>
      </c>
      <c r="G599" s="115">
        <f t="shared" si="57"/>
        <v>0.52380952380952372</v>
      </c>
      <c r="H599" s="112">
        <f>F599/Overview!$F$19</f>
        <v>2.6742330604073472</v>
      </c>
      <c r="I599" s="149">
        <f t="shared" si="58"/>
        <v>178.24101031296112</v>
      </c>
      <c r="J599" s="80">
        <f>IF((A599-Overview!$F$43)/365=ROUND((A599-Overview!$F$43)/365,0),J598*0.05,J598+V598)</f>
        <v>1853.5050860107513</v>
      </c>
      <c r="K599" s="70">
        <f>IF(I599&lt;Overview!$F$16,1,'='!F599/Overview!$F$26)</f>
        <v>78.409439472463049</v>
      </c>
      <c r="L599" s="71">
        <f>IF(I599&lt;Overview!$F$17,'='!F599/Overview!$F$26,Overview!$F$33)</f>
        <v>9.1428571428571423</v>
      </c>
      <c r="M599" s="72">
        <f t="shared" si="59"/>
        <v>9.1428571428571423</v>
      </c>
      <c r="N599" s="81">
        <f>MIN(1,Overview!$F$44*E599*(F599-Overview!$F$25)^2+0.2)</f>
        <v>1</v>
      </c>
      <c r="O599" s="48">
        <f>M599*E599*Overview!$F$8</f>
        <v>9.746225350951114E-2</v>
      </c>
      <c r="P599" s="48">
        <f>E599*Overview!$F$6</f>
        <v>1.8494797113084687E-3</v>
      </c>
      <c r="Q599" s="122">
        <f>O599*(G599/F599-(1+Overview!$F$35/'='!F599)/(Overview!$F$37*Overview!$F$33))/('='!G599+Overview!$F$36)</f>
        <v>3.8774694075273436E-3</v>
      </c>
      <c r="R599" s="128">
        <f>(O599/F599-Q599)*G599*Overview!$F$29*'='!F599^3</f>
        <v>140.69826194145193</v>
      </c>
      <c r="S599" s="57">
        <f t="shared" si="54"/>
        <v>5.9740155617114185E-18</v>
      </c>
      <c r="T599" s="58">
        <f t="shared" si="55"/>
        <v>2.3410325616819863E-3</v>
      </c>
      <c r="U599" s="58">
        <f>IF(I599&lt;Overview!$F$18,(1-Overview!$F$9)*'='!R599-'='!I599*'='!P599,0)</f>
        <v>0</v>
      </c>
      <c r="V599" s="54">
        <f>IF(I599&gt;=Overview!$F$18,(1-Overview!$F$9)*'='!R599-Overview!$F$18*'='!P599,0)</f>
        <v>11.659949060538981</v>
      </c>
      <c r="W599" s="2"/>
      <c r="X599" s="60">
        <f>F599^3*(1+G599*Overview!$F$38)</f>
        <v>7.302635151100481</v>
      </c>
      <c r="Y599" s="61">
        <f>F599^3*Overview!$F$42*(1+Overview!$F$38*G599)+J599*Overview!$F$39/Overview!$F$40</f>
        <v>0.7377803846093286</v>
      </c>
      <c r="AD599" s="2"/>
    </row>
    <row r="600" spans="1:30">
      <c r="A600" s="34">
        <v>597</v>
      </c>
      <c r="B600">
        <v>0.77</v>
      </c>
      <c r="C600" s="85">
        <v>18.739999999999998</v>
      </c>
      <c r="D600" s="125">
        <f>B600/(B600+Overview!$F$22)</f>
        <v>0.52380952380952384</v>
      </c>
      <c r="E600" s="118">
        <f>EXP(Overview!$F$21/Overview!$F$5-Overview!$F$21/('='!C600+273.15))</f>
        <v>0.94169028070695959</v>
      </c>
      <c r="F600" s="77">
        <f t="shared" si="56"/>
        <v>1.8135990843755783</v>
      </c>
      <c r="G600" s="115">
        <f t="shared" si="57"/>
        <v>0.52380952380952372</v>
      </c>
      <c r="H600" s="112">
        <f>F600/Overview!$F$19</f>
        <v>2.6776894793674564</v>
      </c>
      <c r="I600" s="149">
        <f t="shared" si="58"/>
        <v>178.24101031296112</v>
      </c>
      <c r="J600" s="80">
        <f>IF((A600-Overview!$F$43)/365=ROUND((A600-Overview!$F$43)/365,0),J599*0.05,J599+V599)</f>
        <v>1865.1650350712903</v>
      </c>
      <c r="K600" s="70">
        <f>IF(I600&lt;Overview!$F$16,1,'='!F600/Overview!$F$26)</f>
        <v>78.510782873401666</v>
      </c>
      <c r="L600" s="71">
        <f>IF(I600&lt;Overview!$F$17,'='!F600/Overview!$F$26,Overview!$F$33)</f>
        <v>9.1428571428571423</v>
      </c>
      <c r="M600" s="72">
        <f t="shared" si="59"/>
        <v>9.1428571428571423</v>
      </c>
      <c r="N600" s="81">
        <f>MIN(1,Overview!$F$44*E600*(F600-Overview!$F$25)^2+0.2)</f>
        <v>1</v>
      </c>
      <c r="O600" s="48">
        <f>M600*E600*Overview!$F$8</f>
        <v>9.746225350951114E-2</v>
      </c>
      <c r="P600" s="48">
        <f>E600*Overview!$F$6</f>
        <v>1.8494797113084687E-3</v>
      </c>
      <c r="Q600" s="122">
        <f>O600*(G600/F600-(1+Overview!$F$35/'='!F600)/(Overview!$F$37*Overview!$F$33))/('='!G600+Overview!$F$36)</f>
        <v>3.8666415572197067E-3</v>
      </c>
      <c r="R600" s="128">
        <f>(O600/F600-Q600)*G600*Overview!$F$29*'='!F600^3</f>
        <v>141.078670199377</v>
      </c>
      <c r="S600" s="57">
        <f t="shared" si="54"/>
        <v>5.96630417440733E-18</v>
      </c>
      <c r="T600" s="58">
        <f t="shared" si="55"/>
        <v>2.3375125292607398E-3</v>
      </c>
      <c r="U600" s="58">
        <f>IF(I600&lt;Overview!$F$18,(1-Overview!$F$9)*'='!R600-'='!I600*'='!P600,0)</f>
        <v>0</v>
      </c>
      <c r="V600" s="54">
        <f>IF(I600&gt;=Overview!$F$18,(1-Overview!$F$9)*'='!R600-Overview!$F$18*'='!P600,0)</f>
        <v>11.692359844114197</v>
      </c>
      <c r="W600" s="2"/>
      <c r="X600" s="60">
        <f>F600^3*(1+G600*Overview!$F$38)</f>
        <v>7.3309875090715177</v>
      </c>
      <c r="Y600" s="61">
        <f>F600^3*Overview!$F$42*(1+Overview!$F$38*G600)+J600*Overview!$F$39/Overview!$F$40</f>
        <v>0.74083877461317083</v>
      </c>
      <c r="AD600" s="2"/>
    </row>
    <row r="601" spans="1:30">
      <c r="A601" s="34">
        <v>598</v>
      </c>
      <c r="B601">
        <v>0.77</v>
      </c>
      <c r="C601" s="85">
        <v>18.739999999999998</v>
      </c>
      <c r="D601" s="125">
        <f>B601/(B601+Overview!$F$22)</f>
        <v>0.52380952380952384</v>
      </c>
      <c r="E601" s="118">
        <f>EXP(Overview!$F$21/Overview!$F$5-Overview!$F$21/('='!C601+273.15))</f>
        <v>0.94169028070695959</v>
      </c>
      <c r="F601" s="77">
        <f t="shared" si="56"/>
        <v>1.8159365969048391</v>
      </c>
      <c r="G601" s="115">
        <f t="shared" si="57"/>
        <v>0.52380952380952372</v>
      </c>
      <c r="H601" s="112">
        <f>F601/Overview!$F$19</f>
        <v>2.6811407011735406</v>
      </c>
      <c r="I601" s="149">
        <f t="shared" si="58"/>
        <v>178.24101031296112</v>
      </c>
      <c r="J601" s="80">
        <f>IF((A601-Overview!$F$43)/365=ROUND((A601-Overview!$F$43)/365,0),J600*0.05,J600+V600)</f>
        <v>1876.8573949154045</v>
      </c>
      <c r="K601" s="70">
        <f>IF(I601&lt;Overview!$F$16,1,'='!F601/Overview!$F$26)</f>
        <v>78.611973891984377</v>
      </c>
      <c r="L601" s="71">
        <f>IF(I601&lt;Overview!$F$17,'='!F601/Overview!$F$26,Overview!$F$33)</f>
        <v>9.1428571428571423</v>
      </c>
      <c r="M601" s="72">
        <f t="shared" si="59"/>
        <v>9.1428571428571423</v>
      </c>
      <c r="N601" s="81">
        <f>MIN(1,Overview!$F$44*E601*(F601-Overview!$F$25)^2+0.2)</f>
        <v>1</v>
      </c>
      <c r="O601" s="48">
        <f>M601*E601*Overview!$F$8</f>
        <v>9.746225350951114E-2</v>
      </c>
      <c r="P601" s="48">
        <f>E601*Overview!$F$6</f>
        <v>1.8494797113084687E-3</v>
      </c>
      <c r="Q601" s="122">
        <f>O601*(G601/F601-(1+Overview!$F$35/'='!F601)/(Overview!$F$37*Overview!$F$33))/('='!G601+Overview!$F$36)</f>
        <v>3.8558578426511215E-3</v>
      </c>
      <c r="R601" s="128">
        <f>(O601/F601-Q601)*G601*Overview!$F$29*'='!F601^3</f>
        <v>141.45906039582147</v>
      </c>
      <c r="S601" s="57">
        <f t="shared" si="54"/>
        <v>5.9586242197300413E-18</v>
      </c>
      <c r="T601" s="58">
        <f t="shared" si="55"/>
        <v>2.3339977896442376E-3</v>
      </c>
      <c r="U601" s="58">
        <f>IF(I601&lt;Overview!$F$18,(1-Overview!$F$9)*'='!R601-'='!I601*'='!P601,0)</f>
        <v>0</v>
      </c>
      <c r="V601" s="54">
        <f>IF(I601&gt;=Overview!$F$18,(1-Overview!$F$9)*'='!R601-Overview!$F$18*'='!P601,0)</f>
        <v>11.724769088851266</v>
      </c>
      <c r="W601" s="2"/>
      <c r="X601" s="60">
        <f>F601^3*(1+G601*Overview!$F$38)</f>
        <v>7.3593703607210603</v>
      </c>
      <c r="Y601" s="61">
        <f>F601^3*Overview!$F$42*(1+Overview!$F$38*G601)+J601*Overview!$F$39/Overview!$F$40</f>
        <v>0.74390131744394661</v>
      </c>
      <c r="AD601" s="2"/>
    </row>
    <row r="602" spans="1:30">
      <c r="A602" s="34">
        <v>599</v>
      </c>
      <c r="B602">
        <v>0.77</v>
      </c>
      <c r="C602" s="85">
        <v>18.739999999999998</v>
      </c>
      <c r="D602" s="125">
        <f>B602/(B602+Overview!$F$22)</f>
        <v>0.52380952380952384</v>
      </c>
      <c r="E602" s="118">
        <f>EXP(Overview!$F$21/Overview!$F$5-Overview!$F$21/('='!C602+273.15))</f>
        <v>0.94169028070695959</v>
      </c>
      <c r="F602" s="77">
        <f t="shared" si="56"/>
        <v>1.8182705946944833</v>
      </c>
      <c r="G602" s="115">
        <f t="shared" si="57"/>
        <v>0.52380952380952372</v>
      </c>
      <c r="H602" s="112">
        <f>F602/Overview!$F$19</f>
        <v>2.6845867336401641</v>
      </c>
      <c r="I602" s="149">
        <f t="shared" si="58"/>
        <v>178.24101031296112</v>
      </c>
      <c r="J602" s="80">
        <f>IF((A602-Overview!$F$43)/365=ROUND((A602-Overview!$F$43)/365,0),J601*0.05,J601+V601)</f>
        <v>1888.5821640042557</v>
      </c>
      <c r="K602" s="70">
        <f>IF(I602&lt;Overview!$F$16,1,'='!F602/Overview!$F$26)</f>
        <v>78.713012757336941</v>
      </c>
      <c r="L602" s="71">
        <f>IF(I602&lt;Overview!$F$17,'='!F602/Overview!$F$26,Overview!$F$33)</f>
        <v>9.1428571428571423</v>
      </c>
      <c r="M602" s="72">
        <f t="shared" si="59"/>
        <v>9.1428571428571423</v>
      </c>
      <c r="N602" s="81">
        <f>MIN(1,Overview!$F$44*E602*(F602-Overview!$F$25)^2+0.2)</f>
        <v>1</v>
      </c>
      <c r="O602" s="48">
        <f>M602*E602*Overview!$F$8</f>
        <v>9.746225350951114E-2</v>
      </c>
      <c r="P602" s="48">
        <f>E602*Overview!$F$6</f>
        <v>1.8494797113084687E-3</v>
      </c>
      <c r="Q602" s="122">
        <f>O602*(G602/F602-(1+Overview!$F$35/'='!F602)/(Overview!$F$37*Overview!$F$33))/('='!G602+Overview!$F$36)</f>
        <v>3.8451180066501715E-3</v>
      </c>
      <c r="R602" s="128">
        <f>(O602/F602-Q602)*G602*Overview!$F$29*'='!F602^3</f>
        <v>141.83943105694786</v>
      </c>
      <c r="S602" s="57">
        <f t="shared" si="54"/>
        <v>5.9509755145270035E-18</v>
      </c>
      <c r="T602" s="58">
        <f t="shared" si="55"/>
        <v>2.330488334874091E-3</v>
      </c>
      <c r="U602" s="58">
        <f>IF(I602&lt;Overview!$F$18,(1-Overview!$F$9)*'='!R602-'='!I602*'='!P602,0)</f>
        <v>0</v>
      </c>
      <c r="V602" s="54">
        <f>IF(I602&gt;=Overview!$F$18,(1-Overview!$F$9)*'='!R602-Overview!$F$18*'='!P602,0)</f>
        <v>11.757176669179234</v>
      </c>
      <c r="W602" s="2"/>
      <c r="X602" s="60">
        <f>F602^3*(1+G602*Overview!$F$38)</f>
        <v>7.3877835344247904</v>
      </c>
      <c r="Y602" s="61">
        <f>F602^3*Overview!$F$42*(1+Overview!$F$38*G602)+J602*Overview!$F$39/Overview!$F$40</f>
        <v>0.74696799758859789</v>
      </c>
      <c r="AD602" s="2"/>
    </row>
    <row r="603" spans="1:30">
      <c r="A603" s="34">
        <v>600</v>
      </c>
      <c r="B603">
        <v>0.77</v>
      </c>
      <c r="C603" s="85">
        <v>18.739999999999998</v>
      </c>
      <c r="D603" s="125">
        <f>B603/(B603+Overview!$F$22)</f>
        <v>0.52380952380952384</v>
      </c>
      <c r="E603" s="118">
        <f>EXP(Overview!$F$21/Overview!$F$5-Overview!$F$21/('='!C603+273.15))</f>
        <v>0.94169028070695959</v>
      </c>
      <c r="F603" s="77">
        <f t="shared" si="56"/>
        <v>1.8206010830293573</v>
      </c>
      <c r="G603" s="115">
        <f t="shared" si="57"/>
        <v>0.52380952380952372</v>
      </c>
      <c r="H603" s="112">
        <f>F603/Overview!$F$19</f>
        <v>2.688027584570142</v>
      </c>
      <c r="I603" s="149">
        <f t="shared" si="58"/>
        <v>178.24101031296112</v>
      </c>
      <c r="J603" s="80">
        <f>IF((A603-Overview!$F$43)/365=ROUND((A603-Overview!$F$43)/365,0),J602*0.05,J602+V602)</f>
        <v>1900.3393406734349</v>
      </c>
      <c r="K603" s="70">
        <f>IF(I603&lt;Overview!$F$16,1,'='!F603/Overview!$F$26)</f>
        <v>78.813899698240576</v>
      </c>
      <c r="L603" s="71">
        <f>IF(I603&lt;Overview!$F$17,'='!F603/Overview!$F$26,Overview!$F$33)</f>
        <v>9.1428571428571423</v>
      </c>
      <c r="M603" s="72">
        <f t="shared" si="59"/>
        <v>9.1428571428571423</v>
      </c>
      <c r="N603" s="81">
        <f>MIN(1,Overview!$F$44*E603*(F603-Overview!$F$25)^2+0.2)</f>
        <v>1</v>
      </c>
      <c r="O603" s="48">
        <f>M603*E603*Overview!$F$8</f>
        <v>9.746225350951114E-2</v>
      </c>
      <c r="P603" s="48">
        <f>E603*Overview!$F$6</f>
        <v>1.8494797113084687E-3</v>
      </c>
      <c r="Q603" s="122">
        <f>O603*(G603/F603-(1+Overview!$F$35/'='!F603)/(Overview!$F$37*Overview!$F$33))/('='!G603+Overview!$F$36)</f>
        <v>3.8344217940350796E-3</v>
      </c>
      <c r="R603" s="128">
        <f>(O603/F603-Q603)*G603*Overview!$F$29*'='!F603^3</f>
        <v>142.21978071490869</v>
      </c>
      <c r="S603" s="57">
        <f t="shared" si="54"/>
        <v>5.9433578770626508E-18</v>
      </c>
      <c r="T603" s="58">
        <f t="shared" si="55"/>
        <v>2.3269841570038789E-3</v>
      </c>
      <c r="U603" s="58">
        <f>IF(I603&lt;Overview!$F$18,(1-Overview!$F$9)*'='!R603-'='!I603*'='!P603,0)</f>
        <v>0</v>
      </c>
      <c r="V603" s="54">
        <f>IF(I603&gt;=Overview!$F$18,(1-Overview!$F$9)*'='!R603-Overview!$F$18*'='!P603,0)</f>
        <v>11.789582460037497</v>
      </c>
      <c r="W603" s="2"/>
      <c r="X603" s="60">
        <f>F603^3*(1+G603*Overview!$F$38)</f>
        <v>7.4162268587711679</v>
      </c>
      <c r="Y603" s="61">
        <f>F603^3*Overview!$F$42*(1+Overview!$F$38*G603)+J603*Overview!$F$39/Overview!$F$40</f>
        <v>0.75003879954775976</v>
      </c>
      <c r="AD603" s="2"/>
    </row>
    <row r="604" spans="1:30">
      <c r="A604" s="34">
        <v>601</v>
      </c>
      <c r="B604">
        <v>0.77</v>
      </c>
      <c r="C604" s="85">
        <v>18.739999999999998</v>
      </c>
      <c r="D604" s="125">
        <f>B604/(B604+Overview!$F$22)</f>
        <v>0.52380952380952384</v>
      </c>
      <c r="E604" s="118">
        <f>EXP(Overview!$F$21/Overview!$F$5-Overview!$F$21/('='!C604+273.15))</f>
        <v>0.94169028070695959</v>
      </c>
      <c r="F604" s="77">
        <f t="shared" si="56"/>
        <v>1.8229280671863612</v>
      </c>
      <c r="G604" s="115">
        <f t="shared" si="57"/>
        <v>0.52380952380952372</v>
      </c>
      <c r="H604" s="112">
        <f>F604/Overview!$F$19</f>
        <v>2.6914632617545569</v>
      </c>
      <c r="I604" s="149">
        <f t="shared" si="58"/>
        <v>178.24101031296112</v>
      </c>
      <c r="J604" s="80">
        <f>IF((A604-Overview!$F$43)/365=ROUND((A604-Overview!$F$43)/365,0),J603*0.05,J603+V603)</f>
        <v>1912.1289231334724</v>
      </c>
      <c r="K604" s="70">
        <f>IF(I604&lt;Overview!$F$16,1,'='!F604/Overview!$F$26)</f>
        <v>78.914634943132526</v>
      </c>
      <c r="L604" s="71">
        <f>IF(I604&lt;Overview!$F$17,'='!F604/Overview!$F$26,Overview!$F$33)</f>
        <v>9.1428571428571423</v>
      </c>
      <c r="M604" s="72">
        <f t="shared" si="59"/>
        <v>9.1428571428571423</v>
      </c>
      <c r="N604" s="81">
        <f>MIN(1,Overview!$F$44*E604*(F604-Overview!$F$25)^2+0.2)</f>
        <v>1</v>
      </c>
      <c r="O604" s="48">
        <f>M604*E604*Overview!$F$8</f>
        <v>9.746225350951114E-2</v>
      </c>
      <c r="P604" s="48">
        <f>E604*Overview!$F$6</f>
        <v>1.8494797113084687E-3</v>
      </c>
      <c r="Q604" s="122">
        <f>O604*(G604/F604-(1+Overview!$F$35/'='!F604)/(Overview!$F$37*Overview!$F$33))/('='!G604+Overview!$F$36)</f>
        <v>3.8237689515945041E-3</v>
      </c>
      <c r="R604" s="128">
        <f>(O604/F604-Q604)*G604*Overview!$F$29*'='!F604^3</f>
        <v>142.60010790782917</v>
      </c>
      <c r="S604" s="57">
        <f t="shared" si="54"/>
        <v>5.9357711270047198E-18</v>
      </c>
      <c r="T604" s="58">
        <f t="shared" si="55"/>
        <v>2.3234852480991295E-3</v>
      </c>
      <c r="U604" s="58">
        <f>IF(I604&lt;Overview!$F$18,(1-Overview!$F$9)*'='!R604-'='!I604*'='!P604,0)</f>
        <v>0</v>
      </c>
      <c r="V604" s="54">
        <f>IF(I604&gt;=Overview!$F$18,(1-Overview!$F$9)*'='!R604-Overview!$F$18*'='!P604,0)</f>
        <v>11.821986336874323</v>
      </c>
      <c r="W604" s="2"/>
      <c r="X604" s="60">
        <f>F604^3*(1+G604*Overview!$F$38)</f>
        <v>7.4447001625631435</v>
      </c>
      <c r="Y604" s="61">
        <f>F604^3*Overview!$F$42*(1+Overview!$F$38*G604)+J604*Overview!$F$39/Overview!$F$40</f>
        <v>0.75311370783593745</v>
      </c>
      <c r="AD604" s="2"/>
    </row>
    <row r="605" spans="1:30">
      <c r="A605" s="34">
        <v>602</v>
      </c>
      <c r="B605">
        <v>0.77</v>
      </c>
      <c r="C605" s="85">
        <v>18.739999999999998</v>
      </c>
      <c r="D605" s="125">
        <f>B605/(B605+Overview!$F$22)</f>
        <v>0.52380952380952384</v>
      </c>
      <c r="E605" s="118">
        <f>EXP(Overview!$F$21/Overview!$F$5-Overview!$F$21/('='!C605+273.15))</f>
        <v>0.94169028070695959</v>
      </c>
      <c r="F605" s="77">
        <f t="shared" si="56"/>
        <v>1.8252515524344604</v>
      </c>
      <c r="G605" s="115">
        <f t="shared" si="57"/>
        <v>0.52380952380952372</v>
      </c>
      <c r="H605" s="112">
        <f>F605/Overview!$F$19</f>
        <v>2.6948937729727747</v>
      </c>
      <c r="I605" s="149">
        <f t="shared" si="58"/>
        <v>178.24101031296112</v>
      </c>
      <c r="J605" s="80">
        <f>IF((A605-Overview!$F$43)/365=ROUND((A605-Overview!$F$43)/365,0),J604*0.05,J604+V604)</f>
        <v>1923.9509094703467</v>
      </c>
      <c r="K605" s="70">
        <f>IF(I605&lt;Overview!$F$16,1,'='!F605/Overview!$F$26)</f>
        <v>79.015218720106517</v>
      </c>
      <c r="L605" s="71">
        <f>IF(I605&lt;Overview!$F$17,'='!F605/Overview!$F$26,Overview!$F$33)</f>
        <v>9.1428571428571423</v>
      </c>
      <c r="M605" s="72">
        <f t="shared" si="59"/>
        <v>9.1428571428571423</v>
      </c>
      <c r="N605" s="81">
        <f>MIN(1,Overview!$F$44*E605*(F605-Overview!$F$25)^2+0.2)</f>
        <v>1</v>
      </c>
      <c r="O605" s="48">
        <f>M605*E605*Overview!$F$8</f>
        <v>9.746225350951114E-2</v>
      </c>
      <c r="P605" s="48">
        <f>E605*Overview!$F$6</f>
        <v>1.8494797113084687E-3</v>
      </c>
      <c r="Q605" s="122">
        <f>O605*(G605/F605-(1+Overview!$F$35/'='!F605)/(Overview!$F$37*Overview!$F$33))/('='!G605+Overview!$F$36)</f>
        <v>3.8131592280685423E-3</v>
      </c>
      <c r="R605" s="128">
        <f>(O605/F605-Q605)*G605*Overview!$F$29*'='!F605^3</f>
        <v>142.98041117979048</v>
      </c>
      <c r="S605" s="57">
        <f t="shared" si="54"/>
        <v>5.9282150854107307E-18</v>
      </c>
      <c r="T605" s="58">
        <f t="shared" si="55"/>
        <v>2.3199916002372982E-3</v>
      </c>
      <c r="U605" s="58">
        <f>IF(I605&lt;Overview!$F$18,(1-Overview!$F$9)*'='!R605-'='!I605*'='!P605,0)</f>
        <v>0</v>
      </c>
      <c r="V605" s="54">
        <f>IF(I605&gt;=Overview!$F$18,(1-Overview!$F$9)*'='!R605-Overview!$F$18*'='!P605,0)</f>
        <v>11.854388175645425</v>
      </c>
      <c r="W605" s="2"/>
      <c r="X605" s="60">
        <f>F605^3*(1+G605*Overview!$F$38)</f>
        <v>7.4732032748198716</v>
      </c>
      <c r="Y605" s="61">
        <f>F605^3*Overview!$F$42*(1+Overview!$F$38*G605)+J605*Overview!$F$39/Overview!$F$40</f>
        <v>0.75619270698168162</v>
      </c>
      <c r="AD605" s="2"/>
    </row>
    <row r="606" spans="1:30">
      <c r="A606" s="34">
        <v>603</v>
      </c>
      <c r="B606">
        <v>0.77</v>
      </c>
      <c r="C606" s="85">
        <v>18.739999999999998</v>
      </c>
      <c r="D606" s="125">
        <f>B606/(B606+Overview!$F$22)</f>
        <v>0.52380952380952384</v>
      </c>
      <c r="E606" s="118">
        <f>EXP(Overview!$F$21/Overview!$F$5-Overview!$F$21/('='!C606+273.15))</f>
        <v>0.94169028070695959</v>
      </c>
      <c r="F606" s="77">
        <f t="shared" si="56"/>
        <v>1.8275715440346976</v>
      </c>
      <c r="G606" s="115">
        <f t="shared" si="57"/>
        <v>0.52380952380952372</v>
      </c>
      <c r="H606" s="112">
        <f>F606/Overview!$F$19</f>
        <v>2.6983191259924664</v>
      </c>
      <c r="I606" s="149">
        <f t="shared" si="58"/>
        <v>178.24101031296112</v>
      </c>
      <c r="J606" s="80">
        <f>IF((A606-Overview!$F$43)/365=ROUND((A606-Overview!$F$43)/365,0),J605*0.05,J605+V605)</f>
        <v>1935.8052976459921</v>
      </c>
      <c r="K606" s="70">
        <f>IF(I606&lt;Overview!$F$16,1,'='!F606/Overview!$F$26)</f>
        <v>79.115651256913324</v>
      </c>
      <c r="L606" s="71">
        <f>IF(I606&lt;Overview!$F$17,'='!F606/Overview!$F$26,Overview!$F$33)</f>
        <v>9.1428571428571423</v>
      </c>
      <c r="M606" s="72">
        <f t="shared" si="59"/>
        <v>9.1428571428571423</v>
      </c>
      <c r="N606" s="81">
        <f>MIN(1,Overview!$F$44*E606*(F606-Overview!$F$25)^2+0.2)</f>
        <v>1</v>
      </c>
      <c r="O606" s="48">
        <f>M606*E606*Overview!$F$8</f>
        <v>9.746225350951114E-2</v>
      </c>
      <c r="P606" s="48">
        <f>E606*Overview!$F$6</f>
        <v>1.8494797113084687E-3</v>
      </c>
      <c r="Q606" s="122">
        <f>O606*(G606/F606-(1+Overview!$F$35/'='!F606)/(Overview!$F$37*Overview!$F$33))/('='!G606+Overview!$F$36)</f>
        <v>3.8025923741299697E-3</v>
      </c>
      <c r="R606" s="128">
        <f>(O606/F606-Q606)*G606*Overview!$F$29*'='!F606^3</f>
        <v>143.36068908081268</v>
      </c>
      <c r="S606" s="57">
        <f t="shared" si="54"/>
        <v>5.9206895747146134E-18</v>
      </c>
      <c r="T606" s="58">
        <f t="shared" si="55"/>
        <v>2.3165032055077581E-3</v>
      </c>
      <c r="U606" s="58">
        <f>IF(I606&lt;Overview!$F$18,(1-Overview!$F$9)*'='!R606-'='!I606*'='!P606,0)</f>
        <v>0</v>
      </c>
      <c r="V606" s="54">
        <f>IF(I606&gt;=Overview!$F$18,(1-Overview!$F$9)*'='!R606-Overview!$F$18*'='!P606,0)</f>
        <v>11.886787852812517</v>
      </c>
      <c r="W606" s="2"/>
      <c r="X606" s="60">
        <f>F606^3*(1+G606*Overview!$F$38)</f>
        <v>7.5017360247783902</v>
      </c>
      <c r="Y606" s="61">
        <f>F606^3*Overview!$F$42*(1+Overview!$F$38*G606)+J606*Overview!$F$39/Overview!$F$40</f>
        <v>0.75927578152776276</v>
      </c>
      <c r="AD606" s="2"/>
    </row>
    <row r="607" spans="1:30">
      <c r="A607" s="34">
        <v>604</v>
      </c>
      <c r="B607">
        <v>0.77</v>
      </c>
      <c r="C607" s="85">
        <v>18.739999999999998</v>
      </c>
      <c r="D607" s="125">
        <f>B607/(B607+Overview!$F$22)</f>
        <v>0.52380952380952384</v>
      </c>
      <c r="E607" s="118">
        <f>EXP(Overview!$F$21/Overview!$F$5-Overview!$F$21/('='!C607+273.15))</f>
        <v>0.94169028070695959</v>
      </c>
      <c r="F607" s="77">
        <f t="shared" si="56"/>
        <v>1.8298880472402053</v>
      </c>
      <c r="G607" s="115">
        <f t="shared" si="57"/>
        <v>0.52380952380952372</v>
      </c>
      <c r="H607" s="112">
        <f>F607/Overview!$F$19</f>
        <v>2.7017393285696225</v>
      </c>
      <c r="I607" s="149">
        <f t="shared" si="58"/>
        <v>178.24101031296112</v>
      </c>
      <c r="J607" s="80">
        <f>IF((A607-Overview!$F$43)/365=ROUND((A607-Overview!$F$43)/365,0),J606*0.05,J606+V606)</f>
        <v>1947.6920854988048</v>
      </c>
      <c r="K607" s="70">
        <f>IF(I607&lt;Overview!$F$16,1,'='!F607/Overview!$F$26)</f>
        <v>79.215932780961268</v>
      </c>
      <c r="L607" s="71">
        <f>IF(I607&lt;Overview!$F$17,'='!F607/Overview!$F$26,Overview!$F$33)</f>
        <v>9.1428571428571423</v>
      </c>
      <c r="M607" s="72">
        <f t="shared" si="59"/>
        <v>9.1428571428571423</v>
      </c>
      <c r="N607" s="81">
        <f>MIN(1,Overview!$F$44*E607*(F607-Overview!$F$25)^2+0.2)</f>
        <v>1</v>
      </c>
      <c r="O607" s="48">
        <f>M607*E607*Overview!$F$8</f>
        <v>9.746225350951114E-2</v>
      </c>
      <c r="P607" s="48">
        <f>E607*Overview!$F$6</f>
        <v>1.8494797113084687E-3</v>
      </c>
      <c r="Q607" s="122">
        <f>O607*(G607/F607-(1+Overview!$F$35/'='!F607)/(Overview!$F$37*Overview!$F$33))/('='!G607+Overview!$F$36)</f>
        <v>3.7920681423656765E-3</v>
      </c>
      <c r="R607" s="128">
        <f>(O607/F607-Q607)*G607*Overview!$F$29*'='!F607^3</f>
        <v>143.74094016683793</v>
      </c>
      <c r="S607" s="57">
        <f t="shared" si="54"/>
        <v>5.913194418713498E-18</v>
      </c>
      <c r="T607" s="58">
        <f t="shared" si="55"/>
        <v>2.3130200560117736E-3</v>
      </c>
      <c r="U607" s="58">
        <f>IF(I607&lt;Overview!$F$18,(1-Overview!$F$9)*'='!R607-'='!I607*'='!P607,0)</f>
        <v>0</v>
      </c>
      <c r="V607" s="54">
        <f>IF(I607&gt;=Overview!$F$18,(1-Overview!$F$9)*'='!R607-Overview!$F$18*'='!P607,0)</f>
        <v>11.919185245341868</v>
      </c>
      <c r="W607" s="2"/>
      <c r="X607" s="60">
        <f>F607^3*(1+G607*Overview!$F$38)</f>
        <v>7.5302982418953031</v>
      </c>
      <c r="Y607" s="61">
        <f>F607^3*Overview!$F$42*(1+Overview!$F$38*G607)+J607*Overview!$F$39/Overview!$F$40</f>
        <v>0.76236291603134343</v>
      </c>
      <c r="AD607" s="2"/>
    </row>
    <row r="608" spans="1:30">
      <c r="A608" s="34">
        <v>605</v>
      </c>
      <c r="B608">
        <v>0.77</v>
      </c>
      <c r="C608" s="85">
        <v>18.739999999999998</v>
      </c>
      <c r="D608" s="125">
        <f>B608/(B608+Overview!$F$22)</f>
        <v>0.52380952380952384</v>
      </c>
      <c r="E608" s="118">
        <f>EXP(Overview!$F$21/Overview!$F$5-Overview!$F$21/('='!C608+273.15))</f>
        <v>0.94169028070695959</v>
      </c>
      <c r="F608" s="77">
        <f t="shared" si="56"/>
        <v>1.832201067296217</v>
      </c>
      <c r="G608" s="115">
        <f t="shared" si="57"/>
        <v>0.52380952380952372</v>
      </c>
      <c r="H608" s="112">
        <f>F608/Overview!$F$19</f>
        <v>2.7051543884485709</v>
      </c>
      <c r="I608" s="149">
        <f t="shared" si="58"/>
        <v>178.24101031296112</v>
      </c>
      <c r="J608" s="80">
        <f>IF((A608-Overview!$F$43)/365=ROUND((A608-Overview!$F$43)/365,0),J607*0.05,J607+V607)</f>
        <v>1959.6112707441466</v>
      </c>
      <c r="K608" s="70">
        <f>IF(I608&lt;Overview!$F$16,1,'='!F608/Overview!$F$26)</f>
        <v>79.316063519316756</v>
      </c>
      <c r="L608" s="71">
        <f>IF(I608&lt;Overview!$F$17,'='!F608/Overview!$F$26,Overview!$F$33)</f>
        <v>9.1428571428571423</v>
      </c>
      <c r="M608" s="72">
        <f t="shared" si="59"/>
        <v>9.1428571428571423</v>
      </c>
      <c r="N608" s="81">
        <f>MIN(1,Overview!$F$44*E608*(F608-Overview!$F$25)^2+0.2)</f>
        <v>1</v>
      </c>
      <c r="O608" s="48">
        <f>M608*E608*Overview!$F$8</f>
        <v>9.746225350951114E-2</v>
      </c>
      <c r="P608" s="48">
        <f>E608*Overview!$F$6</f>
        <v>1.8494797113084687E-3</v>
      </c>
      <c r="Q608" s="122">
        <f>O608*(G608/F608-(1+Overview!$F$35/'='!F608)/(Overview!$F$37*Overview!$F$33))/('='!G608+Overview!$F$36)</f>
        <v>3.7815862872583334E-3</v>
      </c>
      <c r="R608" s="128">
        <f>(O608/F608-Q608)*G608*Overview!$F$29*'='!F608^3</f>
        <v>144.12116299971331</v>
      </c>
      <c r="S608" s="57">
        <f t="shared" si="54"/>
        <v>5.9057294425546508E-18</v>
      </c>
      <c r="T608" s="58">
        <f t="shared" si="55"/>
        <v>2.3095421438624857E-3</v>
      </c>
      <c r="U608" s="58">
        <f>IF(I608&lt;Overview!$F$18,(1-Overview!$F$9)*'='!R608-'='!I608*'='!P608,0)</f>
        <v>0</v>
      </c>
      <c r="V608" s="54">
        <f>IF(I608&gt;=Overview!$F$18,(1-Overview!$F$9)*'='!R608-Overview!$F$18*'='!P608,0)</f>
        <v>11.95158023070285</v>
      </c>
      <c r="W608" s="2"/>
      <c r="X608" s="60">
        <f>F608^3*(1+G608*Overview!$F$38)</f>
        <v>7.55888975584842</v>
      </c>
      <c r="Y608" s="61">
        <f>F608^3*Overview!$F$42*(1+Overview!$F$38*G608)+J608*Overview!$F$39/Overview!$F$40</f>
        <v>0.76545409506414885</v>
      </c>
      <c r="AD608" s="2"/>
    </row>
    <row r="609" spans="1:30">
      <c r="A609" s="34">
        <v>606</v>
      </c>
      <c r="B609">
        <v>0.77</v>
      </c>
      <c r="C609" s="85">
        <v>18.739999999999998</v>
      </c>
      <c r="D609" s="125">
        <f>B609/(B609+Overview!$F$22)</f>
        <v>0.52380952380952384</v>
      </c>
      <c r="E609" s="118">
        <f>EXP(Overview!$F$21/Overview!$F$5-Overview!$F$21/('='!C609+273.15))</f>
        <v>0.94169028070695959</v>
      </c>
      <c r="F609" s="77">
        <f t="shared" si="56"/>
        <v>1.8345106094400796</v>
      </c>
      <c r="G609" s="115">
        <f t="shared" si="57"/>
        <v>0.52380952380952372</v>
      </c>
      <c r="H609" s="112">
        <f>F609/Overview!$F$19</f>
        <v>2.7085643133619954</v>
      </c>
      <c r="I609" s="149">
        <f t="shared" si="58"/>
        <v>178.24101031296112</v>
      </c>
      <c r="J609" s="80">
        <f>IF((A609-Overview!$F$43)/365=ROUND((A609-Overview!$F$43)/365,0),J608*0.05,J608+V608)</f>
        <v>1971.5628509748494</v>
      </c>
      <c r="K609" s="70">
        <f>IF(I609&lt;Overview!$F$16,1,'='!F609/Overview!$F$26)</f>
        <v>79.416043698704755</v>
      </c>
      <c r="L609" s="71">
        <f>IF(I609&lt;Overview!$F$17,'='!F609/Overview!$F$26,Overview!$F$33)</f>
        <v>9.1428571428571423</v>
      </c>
      <c r="M609" s="72">
        <f t="shared" si="59"/>
        <v>9.1428571428571423</v>
      </c>
      <c r="N609" s="81">
        <f>MIN(1,Overview!$F$44*E609*(F609-Overview!$F$25)^2+0.2)</f>
        <v>1</v>
      </c>
      <c r="O609" s="48">
        <f>M609*E609*Overview!$F$8</f>
        <v>9.746225350951114E-2</v>
      </c>
      <c r="P609" s="48">
        <f>E609*Overview!$F$6</f>
        <v>1.8494797113084687E-3</v>
      </c>
      <c r="Q609" s="122">
        <f>O609*(G609/F609-(1+Overview!$F$35/'='!F609)/(Overview!$F$37*Overview!$F$33))/('='!G609+Overview!$F$36)</f>
        <v>3.7711465651682572E-3</v>
      </c>
      <c r="R609" s="128">
        <f>(O609/F609-Q609)*G609*Overview!$F$29*'='!F609^3</f>
        <v>144.50135614717428</v>
      </c>
      <c r="S609" s="57">
        <f t="shared" si="54"/>
        <v>5.8982944727225635E-18</v>
      </c>
      <c r="T609" s="58">
        <f t="shared" si="55"/>
        <v>2.3060694611848941E-3</v>
      </c>
      <c r="U609" s="58">
        <f>IF(I609&lt;Overview!$F$18,(1-Overview!$F$9)*'='!R609-'='!I609*'='!P609,0)</f>
        <v>0</v>
      </c>
      <c r="V609" s="54">
        <f>IF(I609&gt;=Overview!$F$18,(1-Overview!$F$9)*'='!R609-Overview!$F$18*'='!P609,0)</f>
        <v>11.983972686866526</v>
      </c>
      <c r="W609" s="2"/>
      <c r="X609" s="60">
        <f>F609^3*(1+G609*Overview!$F$38)</f>
        <v>7.5875103965384083</v>
      </c>
      <c r="Y609" s="61">
        <f>F609^3*Overview!$F$42*(1+Overview!$F$38*G609)+J609*Overview!$F$39/Overview!$F$40</f>
        <v>0.76854930321263648</v>
      </c>
      <c r="AD609" s="2"/>
    </row>
    <row r="610" spans="1:30">
      <c r="A610" s="34">
        <v>607</v>
      </c>
      <c r="B610">
        <v>0.77</v>
      </c>
      <c r="C610" s="85">
        <v>18.739999999999998</v>
      </c>
      <c r="D610" s="125">
        <f>B610/(B610+Overview!$F$22)</f>
        <v>0.52380952380952384</v>
      </c>
      <c r="E610" s="118">
        <f>EXP(Overview!$F$21/Overview!$F$5-Overview!$F$21/('='!C610+273.15))</f>
        <v>0.94169028070695959</v>
      </c>
      <c r="F610" s="77">
        <f t="shared" si="56"/>
        <v>1.8368166789012645</v>
      </c>
      <c r="G610" s="115">
        <f t="shared" si="57"/>
        <v>0.52380952380952372</v>
      </c>
      <c r="H610" s="112">
        <f>F610/Overview!$F$19</f>
        <v>2.7119691110309532</v>
      </c>
      <c r="I610" s="149">
        <f t="shared" si="58"/>
        <v>178.24101031296112</v>
      </c>
      <c r="J610" s="80">
        <f>IF((A610-Overview!$F$43)/365=ROUND((A610-Overview!$F$43)/365,0),J609*0.05,J609+V609)</f>
        <v>1983.546823661716</v>
      </c>
      <c r="K610" s="70">
        <f>IF(I610&lt;Overview!$F$16,1,'='!F610/Overview!$F$26)</f>
        <v>79.515873545509294</v>
      </c>
      <c r="L610" s="71">
        <f>IF(I610&lt;Overview!$F$17,'='!F610/Overview!$F$26,Overview!$F$33)</f>
        <v>9.1428571428571423</v>
      </c>
      <c r="M610" s="72">
        <f t="shared" si="59"/>
        <v>9.1428571428571423</v>
      </c>
      <c r="N610" s="81">
        <f>MIN(1,Overview!$F$44*E610*(F610-Overview!$F$25)^2+0.2)</f>
        <v>1</v>
      </c>
      <c r="O610" s="48">
        <f>M610*E610*Overview!$F$8</f>
        <v>9.746225350951114E-2</v>
      </c>
      <c r="P610" s="48">
        <f>E610*Overview!$F$6</f>
        <v>1.8494797113084687E-3</v>
      </c>
      <c r="Q610" s="122">
        <f>O610*(G610/F610-(1+Overview!$F$35/'='!F610)/(Overview!$F$37*Overview!$F$33))/('='!G610+Overview!$F$36)</f>
        <v>3.760748734315499E-3</v>
      </c>
      <c r="R610" s="128">
        <f>(O610/F610-Q610)*G610*Overview!$F$29*'='!F610^3</f>
        <v>144.88151818282765</v>
      </c>
      <c r="S610" s="57">
        <f t="shared" si="54"/>
        <v>5.8908893370261931E-18</v>
      </c>
      <c r="T610" s="58">
        <f t="shared" si="55"/>
        <v>2.302602000115843E-3</v>
      </c>
      <c r="U610" s="58">
        <f>IF(I610&lt;Overview!$F$18,(1-Overview!$F$9)*'='!R610-'='!I610*'='!P610,0)</f>
        <v>0</v>
      </c>
      <c r="V610" s="54">
        <f>IF(I610&gt;=Overview!$F$18,(1-Overview!$F$9)*'='!R610-Overview!$F$18*'='!P610,0)</f>
        <v>12.016362492304193</v>
      </c>
      <c r="W610" s="2"/>
      <c r="X610" s="60">
        <f>F610^3*(1+G610*Overview!$F$38)</f>
        <v>7.6161599940903972</v>
      </c>
      <c r="Y610" s="61">
        <f>F610^3*Overview!$F$42*(1+Overview!$F$38*G610)+J610*Overview!$F$39/Overview!$F$40</f>
        <v>0.77164852507816295</v>
      </c>
      <c r="AD610" s="2"/>
    </row>
    <row r="611" spans="1:30">
      <c r="A611" s="34">
        <v>608</v>
      </c>
      <c r="B611">
        <v>0.77</v>
      </c>
      <c r="C611" s="85">
        <v>18.739999999999998</v>
      </c>
      <c r="D611" s="125">
        <f>B611/(B611+Overview!$F$22)</f>
        <v>0.52380952380952384</v>
      </c>
      <c r="E611" s="118">
        <f>EXP(Overview!$F$21/Overview!$F$5-Overview!$F$21/('='!C611+273.15))</f>
        <v>0.94169028070695959</v>
      </c>
      <c r="F611" s="77">
        <f t="shared" si="56"/>
        <v>1.8391192809013803</v>
      </c>
      <c r="G611" s="115">
        <f t="shared" si="57"/>
        <v>0.52380952380952372</v>
      </c>
      <c r="H611" s="112">
        <f>F611/Overview!$F$19</f>
        <v>2.7153687891648906</v>
      </c>
      <c r="I611" s="149">
        <f t="shared" si="58"/>
        <v>178.24101031296112</v>
      </c>
      <c r="J611" s="80">
        <f>IF((A611-Overview!$F$43)/365=ROUND((A611-Overview!$F$43)/365,0),J610*0.05,J610+V610)</f>
        <v>1995.5631861540201</v>
      </c>
      <c r="K611" s="70">
        <f>IF(I611&lt;Overview!$F$16,1,'='!F611/Overview!$F$26)</f>
        <v>79.615553285774041</v>
      </c>
      <c r="L611" s="71">
        <f>IF(I611&lt;Overview!$F$17,'='!F611/Overview!$F$26,Overview!$F$33)</f>
        <v>9.1428571428571423</v>
      </c>
      <c r="M611" s="72">
        <f t="shared" si="59"/>
        <v>9.1428571428571423</v>
      </c>
      <c r="N611" s="81">
        <f>MIN(1,Overview!$F$44*E611*(F611-Overview!$F$25)^2+0.2)</f>
        <v>1</v>
      </c>
      <c r="O611" s="48">
        <f>M611*E611*Overview!$F$8</f>
        <v>9.746225350951114E-2</v>
      </c>
      <c r="P611" s="48">
        <f>E611*Overview!$F$6</f>
        <v>1.8494797113084687E-3</v>
      </c>
      <c r="Q611" s="122">
        <f>O611*(G611/F611-(1+Overview!$F$35/'='!F611)/(Overview!$F$37*Overview!$F$33))/('='!G611+Overview!$F$36)</f>
        <v>3.7503925547621103E-3</v>
      </c>
      <c r="R611" s="128">
        <f>(O611/F611-Q611)*G611*Overview!$F$29*'='!F611^3</f>
        <v>145.26164768613495</v>
      </c>
      <c r="S611" s="57">
        <f t="shared" si="54"/>
        <v>5.8835138645863361E-18</v>
      </c>
      <c r="T611" s="58">
        <f t="shared" si="55"/>
        <v>2.2991397528039944E-3</v>
      </c>
      <c r="U611" s="58">
        <f>IF(I611&lt;Overview!$F$18,(1-Overview!$F$9)*'='!R611-'='!I611*'='!P611,0)</f>
        <v>0</v>
      </c>
      <c r="V611" s="54">
        <f>IF(I611&gt;=Overview!$F$18,(1-Overview!$F$9)*'='!R611-Overview!$F$18*'='!P611,0)</f>
        <v>12.048749525985976</v>
      </c>
      <c r="W611" s="2"/>
      <c r="X611" s="60">
        <f>F611^3*(1+G611*Overview!$F$38)</f>
        <v>7.6448383788555931</v>
      </c>
      <c r="Y611" s="61">
        <f>F611^3*Overview!$F$42*(1+Overview!$F$38*G611)+J611*Overview!$F$39/Overview!$F$40</f>
        <v>0.77475174527715074</v>
      </c>
      <c r="AD611" s="2"/>
    </row>
    <row r="612" spans="1:30">
      <c r="A612" s="34">
        <v>609</v>
      </c>
      <c r="B612">
        <v>0.77</v>
      </c>
      <c r="C612" s="85">
        <v>18.739999999999998</v>
      </c>
      <c r="D612" s="125">
        <f>B612/(B612+Overview!$F$22)</f>
        <v>0.52380952380952384</v>
      </c>
      <c r="E612" s="118">
        <f>EXP(Overview!$F$21/Overview!$F$5-Overview!$F$21/('='!C612+273.15))</f>
        <v>0.94169028070695959</v>
      </c>
      <c r="F612" s="77">
        <f t="shared" si="56"/>
        <v>1.8414184206541844</v>
      </c>
      <c r="G612" s="115">
        <f t="shared" si="57"/>
        <v>0.52380952380952372</v>
      </c>
      <c r="H612" s="112">
        <f>F612/Overview!$F$19</f>
        <v>2.7187633554616628</v>
      </c>
      <c r="I612" s="149">
        <f t="shared" si="58"/>
        <v>178.24101031296112</v>
      </c>
      <c r="J612" s="80">
        <f>IF((A612-Overview!$F$43)/365=ROUND((A612-Overview!$F$43)/365,0),J611*0.05,J611+V611)</f>
        <v>2007.6119356800061</v>
      </c>
      <c r="K612" s="70">
        <f>IF(I612&lt;Overview!$F$16,1,'='!F612/Overview!$F$26)</f>
        <v>79.715083145202797</v>
      </c>
      <c r="L612" s="71">
        <f>IF(I612&lt;Overview!$F$17,'='!F612/Overview!$F$26,Overview!$F$33)</f>
        <v>9.1428571428571423</v>
      </c>
      <c r="M612" s="72">
        <f t="shared" si="59"/>
        <v>9.1428571428571423</v>
      </c>
      <c r="N612" s="81">
        <f>MIN(1,Overview!$F$44*E612*(F612-Overview!$F$25)^2+0.2)</f>
        <v>1</v>
      </c>
      <c r="O612" s="48">
        <f>M612*E612*Overview!$F$8</f>
        <v>9.746225350951114E-2</v>
      </c>
      <c r="P612" s="48">
        <f>E612*Overview!$F$6</f>
        <v>1.8494797113084687E-3</v>
      </c>
      <c r="Q612" s="122">
        <f>O612*(G612/F612-(1+Overview!$F$35/'='!F612)/(Overview!$F$37*Overview!$F$33))/('='!G612+Overview!$F$36)</f>
        <v>3.7400777883946426E-3</v>
      </c>
      <c r="R612" s="128">
        <f>(O612/F612-Q612)*G612*Overview!$F$29*'='!F612^3</f>
        <v>145.64174324239556</v>
      </c>
      <c r="S612" s="57">
        <f t="shared" si="54"/>
        <v>5.8761678858231613E-18</v>
      </c>
      <c r="T612" s="58">
        <f t="shared" si="55"/>
        <v>2.2956827114098189E-3</v>
      </c>
      <c r="U612" s="58">
        <f>IF(I612&lt;Overview!$F$18,(1-Overview!$F$9)*'='!R612-'='!I612*'='!P612,0)</f>
        <v>0</v>
      </c>
      <c r="V612" s="54">
        <f>IF(I612&gt;=Overview!$F$18,(1-Overview!$F$9)*'='!R612-Overview!$F$18*'='!P612,0)</f>
        <v>12.08113366737938</v>
      </c>
      <c r="W612" s="2"/>
      <c r="X612" s="60">
        <f>F612^3*(1+G612*Overview!$F$38)</f>
        <v>7.6735453814128656</v>
      </c>
      <c r="Y612" s="61">
        <f>F612^3*Overview!$F$42*(1+Overview!$F$38*G612)+J612*Overview!$F$39/Overview!$F$40</f>
        <v>0.7778589484412527</v>
      </c>
      <c r="AD612" s="2"/>
    </row>
    <row r="613" spans="1:30">
      <c r="A613" s="34">
        <v>610</v>
      </c>
      <c r="B613">
        <v>0.77</v>
      </c>
      <c r="C613" s="85">
        <v>18.739999999999998</v>
      </c>
      <c r="D613" s="125">
        <f>B613/(B613+Overview!$F$22)</f>
        <v>0.52380952380952384</v>
      </c>
      <c r="E613" s="118">
        <f>EXP(Overview!$F$21/Overview!$F$5-Overview!$F$21/('='!C613+273.15))</f>
        <v>0.94169028070695959</v>
      </c>
      <c r="F613" s="77">
        <f t="shared" si="56"/>
        <v>1.8437141033655942</v>
      </c>
      <c r="G613" s="115">
        <f t="shared" si="57"/>
        <v>0.52380952380952372</v>
      </c>
      <c r="H613" s="112">
        <f>F613/Overview!$F$19</f>
        <v>2.7221528176075509</v>
      </c>
      <c r="I613" s="149">
        <f t="shared" si="58"/>
        <v>178.24101031296112</v>
      </c>
      <c r="J613" s="80">
        <f>IF((A613-Overview!$F$43)/365=ROUND((A613-Overview!$F$43)/365,0),J612*0.05,J612+V612)</f>
        <v>2019.6930693473855</v>
      </c>
      <c r="K613" s="70">
        <f>IF(I613&lt;Overview!$F$16,1,'='!F613/Overview!$F$26)</f>
        <v>79.814463349159922</v>
      </c>
      <c r="L613" s="71">
        <f>IF(I613&lt;Overview!$F$17,'='!F613/Overview!$F$26,Overview!$F$33)</f>
        <v>9.1428571428571423</v>
      </c>
      <c r="M613" s="72">
        <f t="shared" si="59"/>
        <v>9.1428571428571423</v>
      </c>
      <c r="N613" s="81">
        <f>MIN(1,Overview!$F$44*E613*(F613-Overview!$F$25)^2+0.2)</f>
        <v>1</v>
      </c>
      <c r="O613" s="48">
        <f>M613*E613*Overview!$F$8</f>
        <v>9.746225350951114E-2</v>
      </c>
      <c r="P613" s="48">
        <f>E613*Overview!$F$6</f>
        <v>1.8494797113084687E-3</v>
      </c>
      <c r="Q613" s="122">
        <f>O613*(G613/F613-(1+Overview!$F$35/'='!F613)/(Overview!$F$37*Overview!$F$33))/('='!G613+Overview!$F$36)</f>
        <v>3.7298041989068278E-3</v>
      </c>
      <c r="R613" s="128">
        <f>(O613/F613-Q613)*G613*Overview!$F$29*'='!F613^3</f>
        <v>146.02180344273003</v>
      </c>
      <c r="S613" s="57">
        <f t="shared" si="54"/>
        <v>5.8688512324438766E-18</v>
      </c>
      <c r="T613" s="58">
        <f t="shared" si="55"/>
        <v>2.2922308681055767E-3</v>
      </c>
      <c r="U613" s="58">
        <f>IF(I613&lt;Overview!$F$18,(1-Overview!$F$9)*'='!R613-'='!I613*'='!P613,0)</f>
        <v>0</v>
      </c>
      <c r="V613" s="54">
        <f>IF(I613&gt;=Overview!$F$18,(1-Overview!$F$9)*'='!R613-Overview!$F$18*'='!P613,0)</f>
        <v>12.113514796447877</v>
      </c>
      <c r="W613" s="2"/>
      <c r="X613" s="60">
        <f>F613^3*(1+G613*Overview!$F$38)</f>
        <v>7.7022808325703105</v>
      </c>
      <c r="Y613" s="61">
        <f>F613^3*Overview!$F$42*(1+Overview!$F$38*G613)+J613*Overview!$F$39/Overview!$F$40</f>
        <v>0.78097011921751425</v>
      </c>
      <c r="AD613" s="2"/>
    </row>
    <row r="614" spans="1:30">
      <c r="A614" s="34">
        <v>611</v>
      </c>
      <c r="B614">
        <v>0.77</v>
      </c>
      <c r="C614" s="85">
        <v>18.739999999999998</v>
      </c>
      <c r="D614" s="125">
        <f>B614/(B614+Overview!$F$22)</f>
        <v>0.52380952380952384</v>
      </c>
      <c r="E614" s="118">
        <f>EXP(Overview!$F$21/Overview!$F$5-Overview!$F$21/('='!C614+273.15))</f>
        <v>0.94169028070695959</v>
      </c>
      <c r="F614" s="77">
        <f t="shared" si="56"/>
        <v>1.8460063342336996</v>
      </c>
      <c r="G614" s="115">
        <f t="shared" si="57"/>
        <v>0.52380952380952372</v>
      </c>
      <c r="H614" s="112">
        <f>F614/Overview!$F$19</f>
        <v>2.725537183277277</v>
      </c>
      <c r="I614" s="149">
        <f t="shared" si="58"/>
        <v>178.24101031296112</v>
      </c>
      <c r="J614" s="80">
        <f>IF((A614-Overview!$F$43)/365=ROUND((A614-Overview!$F$43)/365,0),J613*0.05,J613+V613)</f>
        <v>2031.8065841438333</v>
      </c>
      <c r="K614" s="70">
        <f>IF(I614&lt;Overview!$F$16,1,'='!F614/Overview!$F$26)</f>
        <v>79.913694122670989</v>
      </c>
      <c r="L614" s="71">
        <f>IF(I614&lt;Overview!$F$17,'='!F614/Overview!$F$26,Overview!$F$33)</f>
        <v>9.1428571428571423</v>
      </c>
      <c r="M614" s="72">
        <f t="shared" si="59"/>
        <v>9.1428571428571423</v>
      </c>
      <c r="N614" s="81">
        <f>MIN(1,Overview!$F$44*E614*(F614-Overview!$F$25)^2+0.2)</f>
        <v>1</v>
      </c>
      <c r="O614" s="48">
        <f>M614*E614*Overview!$F$8</f>
        <v>9.746225350951114E-2</v>
      </c>
      <c r="P614" s="48">
        <f>E614*Overview!$F$6</f>
        <v>1.8494797113084687E-3</v>
      </c>
      <c r="Q614" s="122">
        <f>O614*(G614/F614-(1+Overview!$F$35/'='!F614)/(Overview!$F$37*Overview!$F$33))/('='!G614+Overview!$F$36)</f>
        <v>3.7195715517824544E-3</v>
      </c>
      <c r="R614" s="128">
        <f>(O614/F614-Q614)*G614*Overview!$F$29*'='!F614^3</f>
        <v>146.40182688406341</v>
      </c>
      <c r="S614" s="57">
        <f t="shared" si="54"/>
        <v>5.8615637374305338E-18</v>
      </c>
      <c r="T614" s="58">
        <f t="shared" si="55"/>
        <v>2.2887842150752943E-3</v>
      </c>
      <c r="U614" s="58">
        <f>IF(I614&lt;Overview!$F$18,(1-Overview!$F$9)*'='!R614-'='!I614*'='!P614,0)</f>
        <v>0</v>
      </c>
      <c r="V614" s="54">
        <f>IF(I614&gt;=Overview!$F$18,(1-Overview!$F$9)*'='!R614-Overview!$F$18*'='!P614,0)</f>
        <v>12.14589279364948</v>
      </c>
      <c r="W614" s="2"/>
      <c r="X614" s="60">
        <f>F614^3*(1+G614*Overview!$F$38)</f>
        <v>7.7310445633668134</v>
      </c>
      <c r="Y614" s="61">
        <f>F614^3*Overview!$F$42*(1+Overview!$F$38*G614)+J614*Overview!$F$39/Overview!$F$40</f>
        <v>0.78408524226853604</v>
      </c>
      <c r="AD614" s="2"/>
    </row>
    <row r="615" spans="1:30">
      <c r="A615" s="34">
        <v>612</v>
      </c>
      <c r="B615">
        <v>0.77</v>
      </c>
      <c r="C615" s="85">
        <v>18.739999999999998</v>
      </c>
      <c r="D615" s="125">
        <f>B615/(B615+Overview!$F$22)</f>
        <v>0.52380952380952384</v>
      </c>
      <c r="E615" s="118">
        <f>EXP(Overview!$F$21/Overview!$F$5-Overview!$F$21/('='!C615+273.15))</f>
        <v>0.94169028070695959</v>
      </c>
      <c r="F615" s="77">
        <f t="shared" si="56"/>
        <v>1.848295118448775</v>
      </c>
      <c r="G615" s="115">
        <f t="shared" si="57"/>
        <v>0.52380952380952372</v>
      </c>
      <c r="H615" s="112">
        <f>F615/Overview!$F$19</f>
        <v>2.728916460134025</v>
      </c>
      <c r="I615" s="149">
        <f t="shared" si="58"/>
        <v>178.24101031296112</v>
      </c>
      <c r="J615" s="80">
        <f>IF((A615-Overview!$F$43)/365=ROUND((A615-Overview!$F$43)/365,0),J614*0.05,J614+V614)</f>
        <v>2043.9524769374827</v>
      </c>
      <c r="K615" s="70">
        <f>IF(I615&lt;Overview!$F$16,1,'='!F615/Overview!$F$26)</f>
        <v>80.012775690423169</v>
      </c>
      <c r="L615" s="71">
        <f>IF(I615&lt;Overview!$F$17,'='!F615/Overview!$F$26,Overview!$F$33)</f>
        <v>9.1428571428571423</v>
      </c>
      <c r="M615" s="72">
        <f t="shared" si="59"/>
        <v>9.1428571428571423</v>
      </c>
      <c r="N615" s="81">
        <f>MIN(1,Overview!$F$44*E615*(F615-Overview!$F$25)^2+0.2)</f>
        <v>1</v>
      </c>
      <c r="O615" s="48">
        <f>M615*E615*Overview!$F$8</f>
        <v>9.746225350951114E-2</v>
      </c>
      <c r="P615" s="48">
        <f>E615*Overview!$F$6</f>
        <v>1.8494797113084687E-3</v>
      </c>
      <c r="Q615" s="122">
        <f>O615*(G615/F615-(1+Overview!$F$35/'='!F615)/(Overview!$F$37*Overview!$F$33))/('='!G615+Overview!$F$36)</f>
        <v>3.7093796142784472E-3</v>
      </c>
      <c r="R615" s="128">
        <f>(O615/F615-Q615)*G615*Overview!$F$29*'='!F615^3</f>
        <v>146.78181216910858</v>
      </c>
      <c r="S615" s="57">
        <f t="shared" si="54"/>
        <v>5.8543052350279799E-18</v>
      </c>
      <c r="T615" s="58">
        <f t="shared" si="55"/>
        <v>2.2853427445147516E-3</v>
      </c>
      <c r="U615" s="58">
        <f>IF(I615&lt;Overview!$F$18,(1-Overview!$F$9)*'='!R615-'='!I615*'='!P615,0)</f>
        <v>0</v>
      </c>
      <c r="V615" s="54">
        <f>IF(I615&gt;=Overview!$F$18,(1-Overview!$F$9)*'='!R615-Overview!$F$18*'='!P615,0)</f>
        <v>12.178267539935328</v>
      </c>
      <c r="W615" s="2"/>
      <c r="X615" s="60">
        <f>F615^3*(1+G615*Overview!$F$38)</f>
        <v>7.7598364050735791</v>
      </c>
      <c r="Y615" s="61">
        <f>F615^3*Overview!$F$42*(1+Overview!$F$38*G615)+J615*Overview!$F$39/Overview!$F$40</f>
        <v>0.78720430227263272</v>
      </c>
      <c r="AD615" s="2"/>
    </row>
    <row r="616" spans="1:30">
      <c r="A616" s="34">
        <v>613</v>
      </c>
      <c r="B616">
        <v>0.77</v>
      </c>
      <c r="C616" s="85">
        <v>18.739999999999998</v>
      </c>
      <c r="D616" s="125">
        <f>B616/(B616+Overview!$F$22)</f>
        <v>0.52380952380952384</v>
      </c>
      <c r="E616" s="118">
        <f>EXP(Overview!$F$21/Overview!$F$5-Overview!$F$21/('='!C616+273.15))</f>
        <v>0.94169028070695959</v>
      </c>
      <c r="F616" s="77">
        <f t="shared" si="56"/>
        <v>1.8505804611932899</v>
      </c>
      <c r="G616" s="115">
        <f t="shared" si="57"/>
        <v>0.52380952380952372</v>
      </c>
      <c r="H616" s="112">
        <f>F616/Overview!$F$19</f>
        <v>2.7322906558294551</v>
      </c>
      <c r="I616" s="149">
        <f t="shared" si="58"/>
        <v>178.24101031296112</v>
      </c>
      <c r="J616" s="80">
        <f>IF((A616-Overview!$F$43)/365=ROUND((A616-Overview!$F$43)/365,0),J615*0.05,J615+V615)</f>
        <v>2056.1307444774179</v>
      </c>
      <c r="K616" s="70">
        <f>IF(I616&lt;Overview!$F$16,1,'='!F616/Overview!$F$26)</f>
        <v>80.111708276765796</v>
      </c>
      <c r="L616" s="71">
        <f>IF(I616&lt;Overview!$F$17,'='!F616/Overview!$F$26,Overview!$F$33)</f>
        <v>9.1428571428571423</v>
      </c>
      <c r="M616" s="72">
        <f t="shared" si="59"/>
        <v>9.1428571428571423</v>
      </c>
      <c r="N616" s="81">
        <f>MIN(1,Overview!$F$44*E616*(F616-Overview!$F$25)^2+0.2)</f>
        <v>1</v>
      </c>
      <c r="O616" s="48">
        <f>M616*E616*Overview!$F$8</f>
        <v>9.746225350951114E-2</v>
      </c>
      <c r="P616" s="48">
        <f>E616*Overview!$F$6</f>
        <v>1.8494797113084687E-3</v>
      </c>
      <c r="Q616" s="122">
        <f>O616*(G616/F616-(1+Overview!$F$35/'='!F616)/(Overview!$F$37*Overview!$F$33))/('='!G616+Overview!$F$36)</f>
        <v>3.6992281554081353E-3</v>
      </c>
      <c r="R616" s="128">
        <f>(O616/F616-Q616)*G616*Overview!$F$29*'='!F616^3</f>
        <v>147.16175790634966</v>
      </c>
      <c r="S616" s="57">
        <f t="shared" si="54"/>
        <v>5.8470755607319381E-18</v>
      </c>
      <c r="T616" s="58">
        <f t="shared" si="55"/>
        <v>2.2819064486314634E-3</v>
      </c>
      <c r="U616" s="58">
        <f>IF(I616&lt;Overview!$F$18,(1-Overview!$F$9)*'='!R616-'='!I616*'='!P616,0)</f>
        <v>0</v>
      </c>
      <c r="V616" s="54">
        <f>IF(I616&gt;=Overview!$F$18,(1-Overview!$F$9)*'='!R616-Overview!$F$18*'='!P616,0)</f>
        <v>12.21063891674827</v>
      </c>
      <c r="W616" s="2"/>
      <c r="X616" s="60">
        <f>F616^3*(1+G616*Overview!$F$38)</f>
        <v>7.7886561891956596</v>
      </c>
      <c r="Y616" s="61">
        <f>F616^3*Overview!$F$42*(1+Overview!$F$38*G616)+J616*Overview!$F$39/Overview!$F$40</f>
        <v>0.79032728392399165</v>
      </c>
      <c r="AD616" s="2"/>
    </row>
    <row r="617" spans="1:30">
      <c r="A617" s="34">
        <v>614</v>
      </c>
      <c r="B617">
        <v>0.77</v>
      </c>
      <c r="C617" s="85">
        <v>18.739999999999998</v>
      </c>
      <c r="D617" s="125">
        <f>B617/(B617+Overview!$F$22)</f>
        <v>0.52380952380952384</v>
      </c>
      <c r="E617" s="118">
        <f>EXP(Overview!$F$21/Overview!$F$5-Overview!$F$21/('='!C617+273.15))</f>
        <v>0.94169028070695959</v>
      </c>
      <c r="F617" s="77">
        <f t="shared" si="56"/>
        <v>1.8528623676419214</v>
      </c>
      <c r="G617" s="115">
        <f t="shared" si="57"/>
        <v>0.52380952380952372</v>
      </c>
      <c r="H617" s="112">
        <f>F617/Overview!$F$19</f>
        <v>2.7356597780037224</v>
      </c>
      <c r="I617" s="149">
        <f t="shared" si="58"/>
        <v>178.24101031296112</v>
      </c>
      <c r="J617" s="80">
        <f>IF((A617-Overview!$F$43)/365=ROUND((A617-Overview!$F$43)/365,0),J616*0.05,J616+V616)</f>
        <v>2068.3413833941663</v>
      </c>
      <c r="K617" s="70">
        <f>IF(I617&lt;Overview!$F$16,1,'='!F617/Overview!$F$26)</f>
        <v>80.210492105710884</v>
      </c>
      <c r="L617" s="71">
        <f>IF(I617&lt;Overview!$F$17,'='!F617/Overview!$F$26,Overview!$F$33)</f>
        <v>9.1428571428571423</v>
      </c>
      <c r="M617" s="72">
        <f t="shared" si="59"/>
        <v>9.1428571428571423</v>
      </c>
      <c r="N617" s="81">
        <f>MIN(1,Overview!$F$44*E617*(F617-Overview!$F$25)^2+0.2)</f>
        <v>1</v>
      </c>
      <c r="O617" s="48">
        <f>M617*E617*Overview!$F$8</f>
        <v>9.746225350951114E-2</v>
      </c>
      <c r="P617" s="48">
        <f>E617*Overview!$F$6</f>
        <v>1.8494797113084687E-3</v>
      </c>
      <c r="Q617" s="122">
        <f>O617*(G617/F617-(1+Overview!$F$35/'='!F617)/(Overview!$F$37*Overview!$F$33))/('='!G617+Overview!$F$36)</f>
        <v>3.6891169459247076E-3</v>
      </c>
      <c r="R617" s="128">
        <f>(O617/F617-Q617)*G617*Overview!$F$29*'='!F617^3</f>
        <v>147.54166271002543</v>
      </c>
      <c r="S617" s="57">
        <f t="shared" si="54"/>
        <v>5.8398745512772255E-18</v>
      </c>
      <c r="T617" s="58">
        <f t="shared" si="55"/>
        <v>2.2784753196446626E-3</v>
      </c>
      <c r="U617" s="58">
        <f>IF(I617&lt;Overview!$F$18,(1-Overview!$F$9)*'='!R617-'='!I617*'='!P617,0)</f>
        <v>0</v>
      </c>
      <c r="V617" s="54">
        <f>IF(I617&gt;=Overview!$F$18,(1-Overview!$F$9)*'='!R617-Overview!$F$18*'='!P617,0)</f>
        <v>12.243006806021445</v>
      </c>
      <c r="W617" s="2"/>
      <c r="X617" s="60">
        <f>F617^3*(1+G617*Overview!$F$38)</f>
        <v>7.8175037474734559</v>
      </c>
      <c r="Y617" s="61">
        <f>F617^3*Overview!$F$42*(1+Overview!$F$38*G617)+J617*Overview!$F$39/Overview!$F$40</f>
        <v>0.7934541719328303</v>
      </c>
      <c r="AD617" s="2"/>
    </row>
    <row r="618" spans="1:30">
      <c r="A618" s="34">
        <v>615</v>
      </c>
      <c r="B618">
        <v>0.77</v>
      </c>
      <c r="C618" s="85">
        <v>18.739999999999998</v>
      </c>
      <c r="D618" s="125">
        <f>B618/(B618+Overview!$F$22)</f>
        <v>0.52380952380952384</v>
      </c>
      <c r="E618" s="118">
        <f>EXP(Overview!$F$21/Overview!$F$5-Overview!$F$21/('='!C618+273.15))</f>
        <v>0.94169028070695959</v>
      </c>
      <c r="F618" s="77">
        <f t="shared" si="56"/>
        <v>1.8551408429615661</v>
      </c>
      <c r="G618" s="115">
        <f t="shared" si="57"/>
        <v>0.52380952380952372</v>
      </c>
      <c r="H618" s="112">
        <f>F618/Overview!$F$19</f>
        <v>2.7390238342854953</v>
      </c>
      <c r="I618" s="149">
        <f t="shared" si="58"/>
        <v>178.24101031296112</v>
      </c>
      <c r="J618" s="80">
        <f>IF((A618-Overview!$F$43)/365=ROUND((A618-Overview!$F$43)/365,0),J617*0.05,J617+V617)</f>
        <v>2080.584390200188</v>
      </c>
      <c r="K618" s="70">
        <f>IF(I618&lt;Overview!$F$16,1,'='!F618/Overview!$F$26)</f>
        <v>80.309127400933605</v>
      </c>
      <c r="L618" s="71">
        <f>IF(I618&lt;Overview!$F$17,'='!F618/Overview!$F$26,Overview!$F$33)</f>
        <v>9.1428571428571423</v>
      </c>
      <c r="M618" s="72">
        <f t="shared" si="59"/>
        <v>9.1428571428571423</v>
      </c>
      <c r="N618" s="81">
        <f>MIN(1,Overview!$F$44*E618*(F618-Overview!$F$25)^2+0.2)</f>
        <v>1</v>
      </c>
      <c r="O618" s="48">
        <f>M618*E618*Overview!$F$8</f>
        <v>9.746225350951114E-2</v>
      </c>
      <c r="P618" s="48">
        <f>E618*Overview!$F$6</f>
        <v>1.8494797113084687E-3</v>
      </c>
      <c r="Q618" s="122">
        <f>O618*(G618/F618-(1+Overview!$F$35/'='!F618)/(Overview!$F$37*Overview!$F$33))/('='!G618+Overview!$F$36)</f>
        <v>3.6790457583048518E-3</v>
      </c>
      <c r="R618" s="128">
        <f>(O618/F618-Q618)*G618*Overview!$F$29*'='!F618^3</f>
        <v>147.9215252001128</v>
      </c>
      <c r="S618" s="57">
        <f t="shared" si="54"/>
        <v>5.8327020446261052E-18</v>
      </c>
      <c r="T618" s="58">
        <f t="shared" si="55"/>
        <v>2.2750493497852788E-3</v>
      </c>
      <c r="U618" s="58">
        <f>IF(I618&lt;Overview!$F$18,(1-Overview!$F$9)*'='!R618-'='!I618*'='!P618,0)</f>
        <v>0</v>
      </c>
      <c r="V618" s="54">
        <f>IF(I618&gt;=Overview!$F$18,(1-Overview!$F$9)*'='!R618-Overview!$F$18*'='!P618,0)</f>
        <v>12.275371090176888</v>
      </c>
      <c r="W618" s="2"/>
      <c r="X618" s="60">
        <f>F618^3*(1+G618*Overview!$F$38)</f>
        <v>7.8463789118842096</v>
      </c>
      <c r="Y618" s="61">
        <f>F618^3*Overview!$F$42*(1+Overview!$F$38*G618)+J618*Overview!$F$39/Overview!$F$40</f>
        <v>0.79658495102555071</v>
      </c>
      <c r="AD618" s="2"/>
    </row>
    <row r="619" spans="1:30">
      <c r="A619" s="34">
        <v>616</v>
      </c>
      <c r="B619">
        <v>0.77</v>
      </c>
      <c r="C619" s="85">
        <v>18.739999999999998</v>
      </c>
      <c r="D619" s="125">
        <f>B619/(B619+Overview!$F$22)</f>
        <v>0.52380952380952384</v>
      </c>
      <c r="E619" s="118">
        <f>EXP(Overview!$F$21/Overview!$F$5-Overview!$F$21/('='!C619+273.15))</f>
        <v>0.94169028070695959</v>
      </c>
      <c r="F619" s="77">
        <f t="shared" si="56"/>
        <v>1.8574158923113513</v>
      </c>
      <c r="G619" s="115">
        <f t="shared" si="57"/>
        <v>0.52380952380952372</v>
      </c>
      <c r="H619" s="112">
        <f>F619/Overview!$F$19</f>
        <v>2.7423828322919701</v>
      </c>
      <c r="I619" s="149">
        <f t="shared" si="58"/>
        <v>178.24101031296112</v>
      </c>
      <c r="J619" s="80">
        <f>IF((A619-Overview!$F$43)/365=ROUND((A619-Overview!$F$43)/365,0),J618*0.05,J618+V618)</f>
        <v>2092.859761290365</v>
      </c>
      <c r="K619" s="70">
        <f>IF(I619&lt;Overview!$F$16,1,'='!F619/Overview!$F$26)</f>
        <v>80.407614385772789</v>
      </c>
      <c r="L619" s="71">
        <f>IF(I619&lt;Overview!$F$17,'='!F619/Overview!$F$26,Overview!$F$33)</f>
        <v>9.1428571428571423</v>
      </c>
      <c r="M619" s="72">
        <f t="shared" si="59"/>
        <v>9.1428571428571423</v>
      </c>
      <c r="N619" s="81">
        <f>MIN(1,Overview!$F$44*E619*(F619-Overview!$F$25)^2+0.2)</f>
        <v>1</v>
      </c>
      <c r="O619" s="48">
        <f>M619*E619*Overview!$F$8</f>
        <v>9.746225350951114E-2</v>
      </c>
      <c r="P619" s="48">
        <f>E619*Overview!$F$6</f>
        <v>1.8494797113084687E-3</v>
      </c>
      <c r="Q619" s="122">
        <f>O619*(G619/F619-(1+Overview!$F$35/'='!F619)/(Overview!$F$37*Overview!$F$33))/('='!G619+Overview!$F$36)</f>
        <v>3.6690143667325883E-3</v>
      </c>
      <c r="R619" s="128">
        <f>(O619/F619-Q619)*G619*Overview!$F$29*'='!F619^3</f>
        <v>148.30134400231023</v>
      </c>
      <c r="S619" s="57">
        <f t="shared" si="54"/>
        <v>5.8255578799567678E-18</v>
      </c>
      <c r="T619" s="58">
        <f t="shared" si="55"/>
        <v>2.271628531295926E-3</v>
      </c>
      <c r="U619" s="58">
        <f>IF(I619&lt;Overview!$F$18,(1-Overview!$F$9)*'='!R619-'='!I619*'='!P619,0)</f>
        <v>0</v>
      </c>
      <c r="V619" s="54">
        <f>IF(I619&gt;=Overview!$F$18,(1-Overview!$F$9)*'='!R619-Overview!$F$18*'='!P619,0)</f>
        <v>12.30773165212411</v>
      </c>
      <c r="W619" s="2"/>
      <c r="X619" s="60">
        <f>F619^3*(1+G619*Overview!$F$38)</f>
        <v>7.8752815146434747</v>
      </c>
      <c r="Y619" s="61">
        <f>F619^3*Overview!$F$42*(1+Overview!$F$38*G619)+J619*Overview!$F$39/Overview!$F$40</f>
        <v>0.799719605944894</v>
      </c>
      <c r="AD619" s="2"/>
    </row>
    <row r="620" spans="1:30">
      <c r="A620" s="34">
        <v>617</v>
      </c>
      <c r="B620">
        <v>0.77</v>
      </c>
      <c r="C620" s="85">
        <v>18.739999999999998</v>
      </c>
      <c r="D620" s="125">
        <f>B620/(B620+Overview!$F$22)</f>
        <v>0.52380952380952384</v>
      </c>
      <c r="E620" s="118">
        <f>EXP(Overview!$F$21/Overview!$F$5-Overview!$F$21/('='!C620+273.15))</f>
        <v>0.94169028070695959</v>
      </c>
      <c r="F620" s="77">
        <f t="shared" si="56"/>
        <v>1.8596875208426473</v>
      </c>
      <c r="G620" s="115">
        <f t="shared" si="57"/>
        <v>0.52380952380952372</v>
      </c>
      <c r="H620" s="112">
        <f>F620/Overview!$F$19</f>
        <v>2.7457367796288903</v>
      </c>
      <c r="I620" s="149">
        <f t="shared" si="58"/>
        <v>178.24101031296112</v>
      </c>
      <c r="J620" s="80">
        <f>IF((A620-Overview!$F$43)/365=ROUND((A620-Overview!$F$43)/365,0),J619*0.05,J619+V619)</f>
        <v>2105.1674929424889</v>
      </c>
      <c r="K620" s="70">
        <f>IF(I620&lt;Overview!$F$16,1,'='!F620/Overview!$F$26)</f>
        <v>80.505953283231491</v>
      </c>
      <c r="L620" s="71">
        <f>IF(I620&lt;Overview!$F$17,'='!F620/Overview!$F$26,Overview!$F$33)</f>
        <v>9.1428571428571423</v>
      </c>
      <c r="M620" s="72">
        <f t="shared" si="59"/>
        <v>9.1428571428571423</v>
      </c>
      <c r="N620" s="81">
        <f>MIN(1,Overview!$F$44*E620*(F620-Overview!$F$25)^2+0.2)</f>
        <v>1</v>
      </c>
      <c r="O620" s="48">
        <f>M620*E620*Overview!$F$8</f>
        <v>9.746225350951114E-2</v>
      </c>
      <c r="P620" s="48">
        <f>E620*Overview!$F$6</f>
        <v>1.8494797113084687E-3</v>
      </c>
      <c r="Q620" s="122">
        <f>O620*(G620/F620-(1+Overview!$F$35/'='!F620)/(Overview!$F$37*Overview!$F$33))/('='!G620+Overview!$F$36)</f>
        <v>3.6590225470832737E-3</v>
      </c>
      <c r="R620" s="128">
        <f>(O620/F620-Q620)*G620*Overview!$F$29*'='!F620^3</f>
        <v>148.68111774802142</v>
      </c>
      <c r="S620" s="57">
        <f t="shared" si="54"/>
        <v>5.8184418976519398E-18</v>
      </c>
      <c r="T620" s="58">
        <f t="shared" si="55"/>
        <v>2.2682128564308806E-3</v>
      </c>
      <c r="U620" s="58">
        <f>IF(I620&lt;Overview!$F$18,(1-Overview!$F$9)*'='!R620-'='!I620*'='!P620,0)</f>
        <v>0</v>
      </c>
      <c r="V620" s="54">
        <f>IF(I620&gt;=Overview!$F$18,(1-Overview!$F$9)*'='!R620-Overview!$F$18*'='!P620,0)</f>
        <v>12.340088375258702</v>
      </c>
      <c r="W620" s="2"/>
      <c r="X620" s="60">
        <f>F620^3*(1+G620*Overview!$F$38)</f>
        <v>7.9042113882065834</v>
      </c>
      <c r="Y620" s="61">
        <f>F620^3*Overview!$F$42*(1+Overview!$F$38*G620)+J620*Overview!$F$39/Overview!$F$40</f>
        <v>0.80285812145009339</v>
      </c>
      <c r="AD620" s="2"/>
    </row>
    <row r="621" spans="1:30">
      <c r="A621" s="34">
        <v>618</v>
      </c>
      <c r="B621">
        <v>0.77</v>
      </c>
      <c r="C621" s="85">
        <v>18.739999999999998</v>
      </c>
      <c r="D621" s="125">
        <f>B621/(B621+Overview!$F$22)</f>
        <v>0.52380952380952384</v>
      </c>
      <c r="E621" s="118">
        <f>EXP(Overview!$F$21/Overview!$F$5-Overview!$F$21/('='!C621+273.15))</f>
        <v>0.94169028070695959</v>
      </c>
      <c r="F621" s="77">
        <f t="shared" si="56"/>
        <v>1.8619557336990782</v>
      </c>
      <c r="G621" s="115">
        <f t="shared" si="57"/>
        <v>0.52380952380952372</v>
      </c>
      <c r="H621" s="112">
        <f>F621/Overview!$F$19</f>
        <v>2.7490856838905628</v>
      </c>
      <c r="I621" s="149">
        <f t="shared" si="58"/>
        <v>178.24101031296112</v>
      </c>
      <c r="J621" s="80">
        <f>IF((A621-Overview!$F$43)/365=ROUND((A621-Overview!$F$43)/365,0),J620*0.05,J620+V620)</f>
        <v>2117.5075813177477</v>
      </c>
      <c r="K621" s="70">
        <f>IF(I621&lt;Overview!$F$16,1,'='!F621/Overview!$F$26)</f>
        <v>80.604144315977408</v>
      </c>
      <c r="L621" s="71">
        <f>IF(I621&lt;Overview!$F$17,'='!F621/Overview!$F$26,Overview!$F$33)</f>
        <v>9.1428571428571423</v>
      </c>
      <c r="M621" s="72">
        <f t="shared" si="59"/>
        <v>9.1428571428571423</v>
      </c>
      <c r="N621" s="81">
        <f>MIN(1,Overview!$F$44*E621*(F621-Overview!$F$25)^2+0.2)</f>
        <v>1</v>
      </c>
      <c r="O621" s="48">
        <f>M621*E621*Overview!$F$8</f>
        <v>9.746225350951114E-2</v>
      </c>
      <c r="P621" s="48">
        <f>E621*Overview!$F$6</f>
        <v>1.8494797113084687E-3</v>
      </c>
      <c r="Q621" s="122">
        <f>O621*(G621/F621-(1+Overview!$F$35/'='!F621)/(Overview!$F$37*Overview!$F$33))/('='!G621+Overview!$F$36)</f>
        <v>3.6490700769077939E-3</v>
      </c>
      <c r="R621" s="128">
        <f>(O621/F621-Q621)*G621*Overview!$F$29*'='!F621^3</f>
        <v>149.06084507433857</v>
      </c>
      <c r="S621" s="57">
        <f t="shared" si="54"/>
        <v>5.8113539392876283E-18</v>
      </c>
      <c r="T621" s="58">
        <f t="shared" si="55"/>
        <v>2.2648023174560677E-3</v>
      </c>
      <c r="U621" s="58">
        <f>IF(I621&lt;Overview!$F$18,(1-Overview!$F$9)*'='!R621-'='!I621*'='!P621,0)</f>
        <v>0</v>
      </c>
      <c r="V621" s="54">
        <f>IF(I621&gt;=Overview!$F$18,(1-Overview!$F$9)*'='!R621-Overview!$F$18*'='!P621,0)</f>
        <v>12.372441143460923</v>
      </c>
      <c r="W621" s="2"/>
      <c r="X621" s="60">
        <f>F621^3*(1+G621*Overview!$F$38)</f>
        <v>7.9331683652700757</v>
      </c>
      <c r="Y621" s="61">
        <f>F621^3*Overview!$F$42*(1+Overview!$F$38*G621)+J621*Overview!$F$39/Overview!$F$40</f>
        <v>0.80600048231702337</v>
      </c>
      <c r="AD621" s="2"/>
    </row>
    <row r="622" spans="1:30">
      <c r="A622" s="34">
        <v>619</v>
      </c>
      <c r="B622">
        <v>0.77</v>
      </c>
      <c r="C622" s="85">
        <v>18.739999999999998</v>
      </c>
      <c r="D622" s="125">
        <f>B622/(B622+Overview!$F$22)</f>
        <v>0.52380952380952384</v>
      </c>
      <c r="E622" s="118">
        <f>EXP(Overview!$F$21/Overview!$F$5-Overview!$F$21/('='!C622+273.15))</f>
        <v>0.94169028070695959</v>
      </c>
      <c r="F622" s="77">
        <f t="shared" si="56"/>
        <v>1.8642205360165343</v>
      </c>
      <c r="G622" s="115">
        <f t="shared" si="57"/>
        <v>0.52380952380952372</v>
      </c>
      <c r="H622" s="112">
        <f>F622/Overview!$F$19</f>
        <v>2.7524295526598763</v>
      </c>
      <c r="I622" s="149">
        <f t="shared" si="58"/>
        <v>178.24101031296112</v>
      </c>
      <c r="J622" s="80">
        <f>IF((A622-Overview!$F$43)/365=ROUND((A622-Overview!$F$43)/365,0),J621*0.05,J621+V621)</f>
        <v>2129.8800224612087</v>
      </c>
      <c r="K622" s="70">
        <f>IF(I622&lt;Overview!$F$16,1,'='!F622/Overview!$F$26)</f>
        <v>80.70218770634348</v>
      </c>
      <c r="L622" s="71">
        <f>IF(I622&lt;Overview!$F$17,'='!F622/Overview!$F$26,Overview!$F$33)</f>
        <v>9.1428571428571423</v>
      </c>
      <c r="M622" s="72">
        <f t="shared" si="59"/>
        <v>9.1428571428571423</v>
      </c>
      <c r="N622" s="81">
        <f>MIN(1,Overview!$F$44*E622*(F622-Overview!$F$25)^2+0.2)</f>
        <v>1</v>
      </c>
      <c r="O622" s="48">
        <f>M622*E622*Overview!$F$8</f>
        <v>9.746225350951114E-2</v>
      </c>
      <c r="P622" s="48">
        <f>E622*Overview!$F$6</f>
        <v>1.8494797113084687E-3</v>
      </c>
      <c r="Q622" s="122">
        <f>O622*(G622/F622-(1+Overview!$F$35/'='!F622)/(Overview!$F$37*Overview!$F$33))/('='!G622+Overview!$F$36)</f>
        <v>3.6391567354169237E-3</v>
      </c>
      <c r="R622" s="128">
        <f>(O622/F622-Q622)*G622*Overview!$F$29*'='!F622^3</f>
        <v>149.4405246240263</v>
      </c>
      <c r="S622" s="57">
        <f t="shared" si="54"/>
        <v>5.8042938476219819E-18</v>
      </c>
      <c r="T622" s="58">
        <f t="shared" si="55"/>
        <v>2.2613969066490394E-3</v>
      </c>
      <c r="U622" s="58">
        <f>IF(I622&lt;Overview!$F$18,(1-Overview!$F$9)*'='!R622-'='!I622*'='!P622,0)</f>
        <v>0</v>
      </c>
      <c r="V622" s="54">
        <f>IF(I622&gt;=Overview!$F$18,(1-Overview!$F$9)*'='!R622-Overview!$F$18*'='!P622,0)</f>
        <v>12.404789841094319</v>
      </c>
      <c r="W622" s="2"/>
      <c r="X622" s="60">
        <f>F622^3*(1+G622*Overview!$F$38)</f>
        <v>7.9621522787731358</v>
      </c>
      <c r="Y622" s="61">
        <f>F622^3*Overview!$F$42*(1+Overview!$F$38*G622)+J622*Overview!$F$39/Overview!$F$40</f>
        <v>0.809146673338351</v>
      </c>
      <c r="AD622" s="2"/>
    </row>
    <row r="623" spans="1:30">
      <c r="A623" s="34">
        <v>620</v>
      </c>
      <c r="B623">
        <v>0.77</v>
      </c>
      <c r="C623" s="85">
        <v>18.739999999999998</v>
      </c>
      <c r="D623" s="125">
        <f>B623/(B623+Overview!$F$22)</f>
        <v>0.52380952380952384</v>
      </c>
      <c r="E623" s="118">
        <f>EXP(Overview!$F$21/Overview!$F$5-Overview!$F$21/('='!C623+273.15))</f>
        <v>0.94169028070695959</v>
      </c>
      <c r="F623" s="77">
        <f t="shared" si="56"/>
        <v>1.8664819329231832</v>
      </c>
      <c r="G623" s="115">
        <f t="shared" si="57"/>
        <v>0.52380952380952372</v>
      </c>
      <c r="H623" s="112">
        <f>F623/Overview!$F$19</f>
        <v>2.7557683935083173</v>
      </c>
      <c r="I623" s="149">
        <f t="shared" si="58"/>
        <v>178.24101031296112</v>
      </c>
      <c r="J623" s="80">
        <f>IF((A623-Overview!$F$43)/365=ROUND((A623-Overview!$F$43)/365,0),J622*0.05,J622+V622)</f>
        <v>2142.2848123023032</v>
      </c>
      <c r="K623" s="70">
        <f>IF(I623&lt;Overview!$F$16,1,'='!F623/Overview!$F$26)</f>
        <v>80.800083676328285</v>
      </c>
      <c r="L623" s="71">
        <f>IF(I623&lt;Overview!$F$17,'='!F623/Overview!$F$26,Overview!$F$33)</f>
        <v>9.1428571428571423</v>
      </c>
      <c r="M623" s="72">
        <f t="shared" si="59"/>
        <v>9.1428571428571423</v>
      </c>
      <c r="N623" s="81">
        <f>MIN(1,Overview!$F$44*E623*(F623-Overview!$F$25)^2+0.2)</f>
        <v>1</v>
      </c>
      <c r="O623" s="48">
        <f>M623*E623*Overview!$F$8</f>
        <v>9.746225350951114E-2</v>
      </c>
      <c r="P623" s="48">
        <f>E623*Overview!$F$6</f>
        <v>1.8494797113084687E-3</v>
      </c>
      <c r="Q623" s="122">
        <f>O623*(G623/F623-(1+Overview!$F$35/'='!F623)/(Overview!$F$37*Overview!$F$33))/('='!G623+Overview!$F$36)</f>
        <v>3.6292823034658694E-3</v>
      </c>
      <c r="R623" s="128">
        <f>(O623/F623-Q623)*G623*Overview!$F$29*'='!F623^3</f>
        <v>149.8201550455052</v>
      </c>
      <c r="S623" s="57">
        <f t="shared" si="54"/>
        <v>5.7972614665842845E-18</v>
      </c>
      <c r="T623" s="58">
        <f t="shared" si="55"/>
        <v>2.2579966162989593E-3</v>
      </c>
      <c r="U623" s="58">
        <f>IF(I623&lt;Overview!$F$18,(1-Overview!$F$9)*'='!R623-'='!I623*'='!P623,0)</f>
        <v>0</v>
      </c>
      <c r="V623" s="54">
        <f>IF(I623&gt;=Overview!$F$18,(1-Overview!$F$9)*'='!R623-Overview!$F$18*'='!P623,0)</f>
        <v>12.437134353004321</v>
      </c>
      <c r="W623" s="2"/>
      <c r="X623" s="60">
        <f>F623^3*(1+G623*Overview!$F$38)</f>
        <v>7.9911629618990032</v>
      </c>
      <c r="Y623" s="61">
        <f>F623^3*Overview!$F$42*(1+Overview!$F$38*G623)+J623*Overview!$F$39/Overview!$F$40</f>
        <v>0.81229667932368299</v>
      </c>
      <c r="AD623" s="2"/>
    </row>
    <row r="624" spans="1:30">
      <c r="A624" s="34">
        <v>621</v>
      </c>
      <c r="B624">
        <v>0.77</v>
      </c>
      <c r="C624" s="85">
        <v>18.739999999999998</v>
      </c>
      <c r="D624" s="125">
        <f>B624/(B624+Overview!$F$22)</f>
        <v>0.52380952380952384</v>
      </c>
      <c r="E624" s="118">
        <f>EXP(Overview!$F$21/Overview!$F$5-Overview!$F$21/('='!C624+273.15))</f>
        <v>0.94169028070695959</v>
      </c>
      <c r="F624" s="77">
        <f t="shared" si="56"/>
        <v>1.8687399295394822</v>
      </c>
      <c r="G624" s="115">
        <f t="shared" si="57"/>
        <v>0.52380952380952372</v>
      </c>
      <c r="H624" s="112">
        <f>F624/Overview!$F$19</f>
        <v>2.7591022139959871</v>
      </c>
      <c r="I624" s="149">
        <f t="shared" si="58"/>
        <v>178.24101031296112</v>
      </c>
      <c r="J624" s="80">
        <f>IF((A624-Overview!$F$43)/365=ROUND((A624-Overview!$F$43)/365,0),J623*0.05,J623+V623)</f>
        <v>2154.7219466553074</v>
      </c>
      <c r="K624" s="70">
        <f>IF(I624&lt;Overview!$F$16,1,'='!F624/Overview!$F$26)</f>
        <v>80.897832447596642</v>
      </c>
      <c r="L624" s="71">
        <f>IF(I624&lt;Overview!$F$17,'='!F624/Overview!$F$26,Overview!$F$33)</f>
        <v>9.1428571428571423</v>
      </c>
      <c r="M624" s="72">
        <f t="shared" si="59"/>
        <v>9.1428571428571423</v>
      </c>
      <c r="N624" s="81">
        <f>MIN(1,Overview!$F$44*E624*(F624-Overview!$F$25)^2+0.2)</f>
        <v>1</v>
      </c>
      <c r="O624" s="48">
        <f>M624*E624*Overview!$F$8</f>
        <v>9.746225350951114E-2</v>
      </c>
      <c r="P624" s="48">
        <f>E624*Overview!$F$6</f>
        <v>1.8494797113084687E-3</v>
      </c>
      <c r="Q624" s="122">
        <f>O624*(G624/F624-(1+Overview!$F$35/'='!F624)/(Overview!$F$37*Overview!$F$33))/('='!G624+Overview!$F$36)</f>
        <v>3.6194465635389843E-3</v>
      </c>
      <c r="R624" s="128">
        <f>(O624/F624-Q624)*G624*Overview!$F$29*'='!F624^3</f>
        <v>150.19973499283529</v>
      </c>
      <c r="S624" s="57">
        <f t="shared" si="54"/>
        <v>5.7902566412640629E-18</v>
      </c>
      <c r="T624" s="58">
        <f t="shared" si="55"/>
        <v>2.2546014387065873E-3</v>
      </c>
      <c r="U624" s="58">
        <f>IF(I624&lt;Overview!$F$18,(1-Overview!$F$9)*'='!R624-'='!I624*'='!P624,0)</f>
        <v>0</v>
      </c>
      <c r="V624" s="54">
        <f>IF(I624&gt;=Overview!$F$18,(1-Overview!$F$9)*'='!R624-Overview!$F$18*'='!P624,0)</f>
        <v>12.469474564516844</v>
      </c>
      <c r="W624" s="2"/>
      <c r="X624" s="60">
        <f>F624^3*(1+G624*Overview!$F$38)</f>
        <v>8.0202002480763657</v>
      </c>
      <c r="Y624" s="61">
        <f>F624^3*Overview!$F$42*(1+Overview!$F$38*G624)+J624*Overview!$F$39/Overview!$F$40</f>
        <v>0.81545048509971263</v>
      </c>
      <c r="AD624" s="2"/>
    </row>
    <row r="625" spans="1:30">
      <c r="A625" s="34">
        <v>622</v>
      </c>
      <c r="B625">
        <v>0.77</v>
      </c>
      <c r="C625" s="85">
        <v>18.739999999999998</v>
      </c>
      <c r="D625" s="125">
        <f>B625/(B625+Overview!$F$22)</f>
        <v>0.52380952380952384</v>
      </c>
      <c r="E625" s="118">
        <f>EXP(Overview!$F$21/Overview!$F$5-Overview!$F$21/('='!C625+273.15))</f>
        <v>0.94169028070695959</v>
      </c>
      <c r="F625" s="77">
        <f t="shared" si="56"/>
        <v>1.8709945309781888</v>
      </c>
      <c r="G625" s="115">
        <f t="shared" si="57"/>
        <v>0.52380952380952372</v>
      </c>
      <c r="H625" s="112">
        <f>F625/Overview!$F$19</f>
        <v>2.7624310216716208</v>
      </c>
      <c r="I625" s="149">
        <f t="shared" si="58"/>
        <v>178.24101031296112</v>
      </c>
      <c r="J625" s="80">
        <f>IF((A625-Overview!$F$43)/365=ROUND((A625-Overview!$F$43)/365,0),J624*0.05,J624+V624)</f>
        <v>2167.1914212198244</v>
      </c>
      <c r="K625" s="70">
        <f>IF(I625&lt;Overview!$F$16,1,'='!F625/Overview!$F$26)</f>
        <v>80.995434241480041</v>
      </c>
      <c r="L625" s="71">
        <f>IF(I625&lt;Overview!$F$17,'='!F625/Overview!$F$26,Overview!$F$33)</f>
        <v>9.1428571428571423</v>
      </c>
      <c r="M625" s="72">
        <f t="shared" si="59"/>
        <v>9.1428571428571423</v>
      </c>
      <c r="N625" s="81">
        <f>MIN(1,Overview!$F$44*E625*(F625-Overview!$F$25)^2+0.2)</f>
        <v>1</v>
      </c>
      <c r="O625" s="48">
        <f>M625*E625*Overview!$F$8</f>
        <v>9.746225350951114E-2</v>
      </c>
      <c r="P625" s="48">
        <f>E625*Overview!$F$6</f>
        <v>1.8494797113084687E-3</v>
      </c>
      <c r="Q625" s="122">
        <f>O625*(G625/F625-(1+Overview!$F$35/'='!F625)/(Overview!$F$37*Overview!$F$33))/('='!G625+Overview!$F$36)</f>
        <v>3.6096492997346494E-3</v>
      </c>
      <c r="R625" s="128">
        <f>(O625/F625-Q625)*G625*Overview!$F$29*'='!F625^3</f>
        <v>150.57926312569995</v>
      </c>
      <c r="S625" s="57">
        <f t="shared" si="54"/>
        <v>5.7832792179003242E-18</v>
      </c>
      <c r="T625" s="58">
        <f t="shared" si="55"/>
        <v>2.2512113661842591E-3</v>
      </c>
      <c r="U625" s="58">
        <f>IF(I625&lt;Overview!$F$18,(1-Overview!$F$9)*'='!R625-'='!I625*'='!P625,0)</f>
        <v>0</v>
      </c>
      <c r="V625" s="54">
        <f>IF(I625&gt;=Overview!$F$18,(1-Overview!$F$9)*'='!R625-Overview!$F$18*'='!P625,0)</f>
        <v>12.501810361436913</v>
      </c>
      <c r="W625" s="2"/>
      <c r="X625" s="60">
        <f>F625^3*(1+G625*Overview!$F$38)</f>
        <v>8.049263970980741</v>
      </c>
      <c r="Y625" s="61">
        <f>F625^3*Overview!$F$42*(1+Overview!$F$38*G625)+J625*Overview!$F$39/Overview!$F$40</f>
        <v>0.81860807551036441</v>
      </c>
      <c r="AD625" s="2"/>
    </row>
    <row r="626" spans="1:30">
      <c r="A626" s="34">
        <v>623</v>
      </c>
      <c r="B626">
        <v>0.77</v>
      </c>
      <c r="C626" s="85">
        <v>18.739999999999998</v>
      </c>
      <c r="D626" s="125">
        <f>B626/(B626+Overview!$F$22)</f>
        <v>0.52380952380952384</v>
      </c>
      <c r="E626" s="118">
        <f>EXP(Overview!$F$21/Overview!$F$5-Overview!$F$21/('='!C626+273.15))</f>
        <v>0.94169028070695959</v>
      </c>
      <c r="F626" s="77">
        <f t="shared" si="56"/>
        <v>1.8732457423443731</v>
      </c>
      <c r="G626" s="115">
        <f t="shared" si="57"/>
        <v>0.52380952380952372</v>
      </c>
      <c r="H626" s="112">
        <f>F626/Overview!$F$19</f>
        <v>2.7657548240726015</v>
      </c>
      <c r="I626" s="149">
        <f t="shared" si="58"/>
        <v>178.24101031296112</v>
      </c>
      <c r="J626" s="80">
        <f>IF((A626-Overview!$F$43)/365=ROUND((A626-Overview!$F$43)/365,0),J625*0.05,J625+V625)</f>
        <v>2179.6932315812614</v>
      </c>
      <c r="K626" s="70">
        <f>IF(I626&lt;Overview!$F$16,1,'='!F626/Overview!$F$26)</f>
        <v>81.092889278977196</v>
      </c>
      <c r="L626" s="71">
        <f>IF(I626&lt;Overview!$F$17,'='!F626/Overview!$F$26,Overview!$F$33)</f>
        <v>9.1428571428571423</v>
      </c>
      <c r="M626" s="72">
        <f t="shared" si="59"/>
        <v>9.1428571428571423</v>
      </c>
      <c r="N626" s="81">
        <f>MIN(1,Overview!$F$44*E626*(F626-Overview!$F$25)^2+0.2)</f>
        <v>1</v>
      </c>
      <c r="O626" s="48">
        <f>M626*E626*Overview!$F$8</f>
        <v>9.746225350951114E-2</v>
      </c>
      <c r="P626" s="48">
        <f>E626*Overview!$F$6</f>
        <v>1.8494797113084687E-3</v>
      </c>
      <c r="Q626" s="122">
        <f>O626*(G626/F626-(1+Overview!$F$35/'='!F626)/(Overview!$F$37*Overview!$F$33))/('='!G626+Overview!$F$36)</f>
        <v>3.5998902977503206E-3</v>
      </c>
      <c r="R626" s="128">
        <f>(O626/F626-Q626)*G626*Overview!$F$29*'='!F626^3</f>
        <v>150.95873810938954</v>
      </c>
      <c r="S626" s="57">
        <f t="shared" si="54"/>
        <v>5.7763290438709087E-18</v>
      </c>
      <c r="T626" s="58">
        <f t="shared" si="55"/>
        <v>2.2478263910558683E-3</v>
      </c>
      <c r="U626" s="58">
        <f>IF(I626&lt;Overview!$F$18,(1-Overview!$F$9)*'='!R626-'='!I626*'='!P626,0)</f>
        <v>0</v>
      </c>
      <c r="V626" s="54">
        <f>IF(I626&gt;=Overview!$F$18,(1-Overview!$F$9)*'='!R626-Overview!$F$18*'='!P626,0)</f>
        <v>12.534141630047268</v>
      </c>
      <c r="W626" s="2"/>
      <c r="X626" s="60">
        <f>F626^3*(1+G626*Overview!$F$38)</f>
        <v>8.0783539645358449</v>
      </c>
      <c r="Y626" s="61">
        <f>F626^3*Overview!$F$42*(1+Overview!$F$38*G626)+J626*Overview!$F$39/Overview!$F$40</f>
        <v>0.82176943541693892</v>
      </c>
      <c r="AD626" s="2"/>
    </row>
    <row r="627" spans="1:30">
      <c r="A627" s="34">
        <v>624</v>
      </c>
      <c r="B627">
        <v>0.77</v>
      </c>
      <c r="C627" s="85">
        <v>18.739999999999998</v>
      </c>
      <c r="D627" s="125">
        <f>B627/(B627+Overview!$F$22)</f>
        <v>0.52380952380952384</v>
      </c>
      <c r="E627" s="118">
        <f>EXP(Overview!$F$21/Overview!$F$5-Overview!$F$21/('='!C627+273.15))</f>
        <v>0.94169028070695959</v>
      </c>
      <c r="F627" s="77">
        <f t="shared" si="56"/>
        <v>1.8754935687354291</v>
      </c>
      <c r="G627" s="115">
        <f t="shared" si="57"/>
        <v>0.52380952380952372</v>
      </c>
      <c r="H627" s="112">
        <f>F627/Overview!$F$19</f>
        <v>2.7690736287249802</v>
      </c>
      <c r="I627" s="149">
        <f t="shared" si="58"/>
        <v>178.24101031296112</v>
      </c>
      <c r="J627" s="80">
        <f>IF((A627-Overview!$F$43)/365=ROUND((A627-Overview!$F$43)/365,0),J626*0.05,J626+V626)</f>
        <v>2192.2273732113085</v>
      </c>
      <c r="K627" s="70">
        <f>IF(I627&lt;Overview!$F$16,1,'='!F627/Overview!$F$26)</f>
        <v>81.190197780754502</v>
      </c>
      <c r="L627" s="71">
        <f>IF(I627&lt;Overview!$F$17,'='!F627/Overview!$F$26,Overview!$F$33)</f>
        <v>9.1428571428571423</v>
      </c>
      <c r="M627" s="72">
        <f t="shared" si="59"/>
        <v>9.1428571428571423</v>
      </c>
      <c r="N627" s="81">
        <f>MIN(1,Overview!$F$44*E627*(F627-Overview!$F$25)^2+0.2)</f>
        <v>1</v>
      </c>
      <c r="O627" s="48">
        <f>M627*E627*Overview!$F$8</f>
        <v>9.746225350951114E-2</v>
      </c>
      <c r="P627" s="48">
        <f>E627*Overview!$F$6</f>
        <v>1.8494797113084687E-3</v>
      </c>
      <c r="Q627" s="122">
        <f>O627*(G627/F627-(1+Overview!$F$35/'='!F627)/(Overview!$F$37*Overview!$F$33))/('='!G627+Overview!$F$36)</f>
        <v>3.590169344867754E-3</v>
      </c>
      <c r="R627" s="128">
        <f>(O627/F627-Q627)*G627*Overview!$F$29*'='!F627^3</f>
        <v>151.33815861478516</v>
      </c>
      <c r="S627" s="57">
        <f t="shared" si="54"/>
        <v>5.7694059676819615E-18</v>
      </c>
      <c r="T627" s="58">
        <f t="shared" si="55"/>
        <v>2.2444465056568538E-3</v>
      </c>
      <c r="U627" s="58">
        <f>IF(I627&lt;Overview!$F$18,(1-Overview!$F$9)*'='!R627-'='!I627*'='!P627,0)</f>
        <v>0</v>
      </c>
      <c r="V627" s="54">
        <f>IF(I627&gt;=Overview!$F$18,(1-Overview!$F$9)*'='!R627-Overview!$F$18*'='!P627,0)</f>
        <v>12.566468257106973</v>
      </c>
      <c r="W627" s="2"/>
      <c r="X627" s="60">
        <f>F627^3*(1+G627*Overview!$F$38)</f>
        <v>8.1074700629149365</v>
      </c>
      <c r="Y627" s="61">
        <f>F627^3*Overview!$F$42*(1+Overview!$F$38*G627)+J627*Overview!$F$39/Overview!$F$40</f>
        <v>0.82493454969825375</v>
      </c>
      <c r="AD627" s="2"/>
    </row>
    <row r="628" spans="1:30">
      <c r="A628" s="34">
        <v>625</v>
      </c>
      <c r="B628">
        <v>0.77</v>
      </c>
      <c r="C628" s="85">
        <v>18.739999999999998</v>
      </c>
      <c r="D628" s="125">
        <f>B628/(B628+Overview!$F$22)</f>
        <v>0.52380952380952384</v>
      </c>
      <c r="E628" s="118">
        <f>EXP(Overview!$F$21/Overview!$F$5-Overview!$F$21/('='!C628+273.15))</f>
        <v>0.94169028070695959</v>
      </c>
      <c r="F628" s="77">
        <f t="shared" si="56"/>
        <v>1.8777380152410859</v>
      </c>
      <c r="G628" s="115">
        <f t="shared" si="57"/>
        <v>0.52380952380952372</v>
      </c>
      <c r="H628" s="112">
        <f>F628/Overview!$F$19</f>
        <v>2.7723874431434901</v>
      </c>
      <c r="I628" s="149">
        <f t="shared" si="58"/>
        <v>178.24101031296112</v>
      </c>
      <c r="J628" s="80">
        <f>IF((A628-Overview!$F$43)/365=ROUND((A628-Overview!$F$43)/365,0),J627*0.05,J627+V627)</f>
        <v>2204.7938414684154</v>
      </c>
      <c r="K628" s="70">
        <f>IF(I628&lt;Overview!$F$16,1,'='!F628/Overview!$F$26)</f>
        <v>81.287359967146571</v>
      </c>
      <c r="L628" s="71">
        <f>IF(I628&lt;Overview!$F$17,'='!F628/Overview!$F$26,Overview!$F$33)</f>
        <v>9.1428571428571423</v>
      </c>
      <c r="M628" s="72">
        <f t="shared" si="59"/>
        <v>9.1428571428571423</v>
      </c>
      <c r="N628" s="81">
        <f>MIN(1,Overview!$F$44*E628*(F628-Overview!$F$25)^2+0.2)</f>
        <v>1</v>
      </c>
      <c r="O628" s="48">
        <f>M628*E628*Overview!$F$8</f>
        <v>9.746225350951114E-2</v>
      </c>
      <c r="P628" s="48">
        <f>E628*Overview!$F$6</f>
        <v>1.8494797113084687E-3</v>
      </c>
      <c r="Q628" s="122">
        <f>O628*(G628/F628-(1+Overview!$F$35/'='!F628)/(Overview!$F$37*Overview!$F$33))/('='!G628+Overview!$F$36)</f>
        <v>3.580486229938376E-3</v>
      </c>
      <c r="R628" s="128">
        <f>(O628/F628-Q628)*G628*Overview!$F$29*'='!F628^3</f>
        <v>151.71752331834259</v>
      </c>
      <c r="S628" s="57">
        <f t="shared" si="54"/>
        <v>5.7625098389575203E-18</v>
      </c>
      <c r="T628" s="58">
        <f t="shared" si="55"/>
        <v>2.2410717023341746E-3</v>
      </c>
      <c r="U628" s="58">
        <f>IF(I628&lt;Overview!$F$18,(1-Overview!$F$9)*'='!R628-'='!I628*'='!P628,0)</f>
        <v>0</v>
      </c>
      <c r="V628" s="54">
        <f>IF(I628&gt;=Overview!$F$18,(1-Overview!$F$9)*'='!R628-Overview!$F$18*'='!P628,0)</f>
        <v>12.598790129850066</v>
      </c>
      <c r="W628" s="2"/>
      <c r="X628" s="60">
        <f>F628^3*(1+G628*Overview!$F$38)</f>
        <v>8.1366121005421608</v>
      </c>
      <c r="Y628" s="61">
        <f>F628^3*Overview!$F$42*(1+Overview!$F$38*G628)+J628*Overview!$F$39/Overview!$F$40</f>
        <v>0.82810340325078546</v>
      </c>
      <c r="AD628" s="2"/>
    </row>
    <row r="629" spans="1:30">
      <c r="A629" s="34">
        <v>626</v>
      </c>
      <c r="B629">
        <v>0.77</v>
      </c>
      <c r="C629" s="85">
        <v>18.739999999999998</v>
      </c>
      <c r="D629" s="125">
        <f>B629/(B629+Overview!$F$22)</f>
        <v>0.52380952380952384</v>
      </c>
      <c r="E629" s="118">
        <f>EXP(Overview!$F$21/Overview!$F$5-Overview!$F$21/('='!C629+273.15))</f>
        <v>0.94169028070695959</v>
      </c>
      <c r="F629" s="77">
        <f t="shared" si="56"/>
        <v>1.8799790869434201</v>
      </c>
      <c r="G629" s="115">
        <f t="shared" si="57"/>
        <v>0.52380952380952372</v>
      </c>
      <c r="H629" s="112">
        <f>F629/Overview!$F$19</f>
        <v>2.7756962748315668</v>
      </c>
      <c r="I629" s="149">
        <f t="shared" si="58"/>
        <v>178.24101031296112</v>
      </c>
      <c r="J629" s="80">
        <f>IF((A629-Overview!$F$43)/365=ROUND((A629-Overview!$F$43)/365,0),J628*0.05,J628+V628)</f>
        <v>2217.3926315982653</v>
      </c>
      <c r="K629" s="70">
        <f>IF(I629&lt;Overview!$F$16,1,'='!F629/Overview!$F$26)</f>
        <v>81.384376058156718</v>
      </c>
      <c r="L629" s="71">
        <f>IF(I629&lt;Overview!$F$17,'='!F629/Overview!$F$26,Overview!$F$33)</f>
        <v>9.1428571428571423</v>
      </c>
      <c r="M629" s="72">
        <f t="shared" si="59"/>
        <v>9.1428571428571423</v>
      </c>
      <c r="N629" s="81">
        <f>MIN(1,Overview!$F$44*E629*(F629-Overview!$F$25)^2+0.2)</f>
        <v>1</v>
      </c>
      <c r="O629" s="48">
        <f>M629*E629*Overview!$F$8</f>
        <v>9.746225350951114E-2</v>
      </c>
      <c r="P629" s="48">
        <f>E629*Overview!$F$6</f>
        <v>1.8494797113084687E-3</v>
      </c>
      <c r="Q629" s="122">
        <f>O629*(G629/F629-(1+Overview!$F$35/'='!F629)/(Overview!$F$37*Overview!$F$33))/('='!G629+Overview!$F$36)</f>
        <v>3.5708407433688331E-3</v>
      </c>
      <c r="R629" s="128">
        <f>(O629/F629-Q629)*G629*Overview!$F$29*'='!F629^3</f>
        <v>152.09683090207596</v>
      </c>
      <c r="S629" s="57">
        <f t="shared" si="54"/>
        <v>5.7556405084292183E-18</v>
      </c>
      <c r="T629" s="58">
        <f t="shared" si="55"/>
        <v>2.2377019734463005E-3</v>
      </c>
      <c r="U629" s="58">
        <f>IF(I629&lt;Overview!$F$18,(1-Overview!$F$9)*'='!R629-'='!I629*'='!P629,0)</f>
        <v>0</v>
      </c>
      <c r="V629" s="54">
        <f>IF(I629&gt;=Overview!$F$18,(1-Overview!$F$9)*'='!R629-Overview!$F$18*'='!P629,0)</f>
        <v>12.63110713598415</v>
      </c>
      <c r="W629" s="2"/>
      <c r="X629" s="60">
        <f>F629^3*(1+G629*Overview!$F$38)</f>
        <v>8.1657799120938694</v>
      </c>
      <c r="Y629" s="61">
        <f>F629^3*Overview!$F$42*(1+Overview!$F$38*G629)+J629*Overview!$F$39/Overview!$F$40</f>
        <v>0.83127598098880917</v>
      </c>
      <c r="AD629" s="2"/>
    </row>
    <row r="630" spans="1:30">
      <c r="A630" s="34">
        <v>627</v>
      </c>
      <c r="B630">
        <v>0.77</v>
      </c>
      <c r="C630" s="85">
        <v>18.739999999999998</v>
      </c>
      <c r="D630" s="125">
        <f>B630/(B630+Overview!$F$22)</f>
        <v>0.52380952380952384</v>
      </c>
      <c r="E630" s="118">
        <f>EXP(Overview!$F$21/Overview!$F$5-Overview!$F$21/('='!C630+273.15))</f>
        <v>0.94169028070695959</v>
      </c>
      <c r="F630" s="77">
        <f t="shared" si="56"/>
        <v>1.8822167889168664</v>
      </c>
      <c r="G630" s="115">
        <f t="shared" si="57"/>
        <v>0.52380952380952372</v>
      </c>
      <c r="H630" s="112">
        <f>F630/Overview!$F$19</f>
        <v>2.7790001312813617</v>
      </c>
      <c r="I630" s="149">
        <f t="shared" si="58"/>
        <v>178.24101031296112</v>
      </c>
      <c r="J630" s="80">
        <f>IF((A630-Overview!$F$43)/365=ROUND((A630-Overview!$F$43)/365,0),J629*0.05,J629+V629)</f>
        <v>2230.0237387342495</v>
      </c>
      <c r="K630" s="70">
        <f>IF(I630&lt;Overview!$F$16,1,'='!F630/Overview!$F$26)</f>
        <v>81.48124627345743</v>
      </c>
      <c r="L630" s="71">
        <f>IF(I630&lt;Overview!$F$17,'='!F630/Overview!$F$26,Overview!$F$33)</f>
        <v>9.1428571428571423</v>
      </c>
      <c r="M630" s="72">
        <f t="shared" si="59"/>
        <v>9.1428571428571423</v>
      </c>
      <c r="N630" s="81">
        <f>MIN(1,Overview!$F$44*E630*(F630-Overview!$F$25)^2+0.2)</f>
        <v>1</v>
      </c>
      <c r="O630" s="48">
        <f>M630*E630*Overview!$F$8</f>
        <v>9.746225350951114E-2</v>
      </c>
      <c r="P630" s="48">
        <f>E630*Overview!$F$6</f>
        <v>1.8494797113084687E-3</v>
      </c>
      <c r="Q630" s="122">
        <f>O630*(G630/F630-(1+Overview!$F$35/'='!F630)/(Overview!$F$37*Overview!$F$33))/('='!G630+Overview!$F$36)</f>
        <v>3.5612326771066911E-3</v>
      </c>
      <c r="R630" s="128">
        <f>(O630/F630-Q630)*G630*Overview!$F$29*'='!F630^3</f>
        <v>152.47608005354164</v>
      </c>
      <c r="S630" s="57">
        <f t="shared" si="54"/>
        <v>5.748797827926102E-18</v>
      </c>
      <c r="T630" s="58">
        <f t="shared" si="55"/>
        <v>2.2343373113631907E-3</v>
      </c>
      <c r="U630" s="58">
        <f>IF(I630&lt;Overview!$F$18,(1-Overview!$F$9)*'='!R630-'='!I630*'='!P630,0)</f>
        <v>0</v>
      </c>
      <c r="V630" s="54">
        <f>IF(I630&gt;=Overview!$F$18,(1-Overview!$F$9)*'='!R630-Overview!$F$18*'='!P630,0)</f>
        <v>12.663419163689026</v>
      </c>
      <c r="W630" s="2"/>
      <c r="X630" s="60">
        <f>F630^3*(1+G630*Overview!$F$38)</f>
        <v>8.1949733324999183</v>
      </c>
      <c r="Y630" s="61">
        <f>F630^3*Overview!$F$42*(1+Overview!$F$38*G630)+J630*Overview!$F$39/Overview!$F$40</f>
        <v>0.83445226784453541</v>
      </c>
      <c r="AD630" s="2"/>
    </row>
    <row r="631" spans="1:30">
      <c r="A631" s="34">
        <v>628</v>
      </c>
      <c r="B631">
        <v>0.77</v>
      </c>
      <c r="C631" s="85">
        <v>18.739999999999998</v>
      </c>
      <c r="D631" s="125">
        <f>B631/(B631+Overview!$F$22)</f>
        <v>0.52380952380952384</v>
      </c>
      <c r="E631" s="118">
        <f>EXP(Overview!$F$21/Overview!$F$5-Overview!$F$21/('='!C631+273.15))</f>
        <v>0.94169028070695959</v>
      </c>
      <c r="F631" s="77">
        <f t="shared" si="56"/>
        <v>1.8844511262282295</v>
      </c>
      <c r="G631" s="115">
        <f t="shared" si="57"/>
        <v>0.52380952380952372</v>
      </c>
      <c r="H631" s="112">
        <f>F631/Overview!$F$19</f>
        <v>2.7822990199737627</v>
      </c>
      <c r="I631" s="149">
        <f t="shared" si="58"/>
        <v>178.24101031296112</v>
      </c>
      <c r="J631" s="80">
        <f>IF((A631-Overview!$F$43)/365=ROUND((A631-Overview!$F$43)/365,0),J630*0.05,J630+V630)</f>
        <v>2242.6871578979385</v>
      </c>
      <c r="K631" s="70">
        <f>IF(I631&lt;Overview!$F$16,1,'='!F631/Overview!$F$26)</f>
        <v>81.577970832390889</v>
      </c>
      <c r="L631" s="71">
        <f>IF(I631&lt;Overview!$F$17,'='!F631/Overview!$F$26,Overview!$F$33)</f>
        <v>9.1428571428571423</v>
      </c>
      <c r="M631" s="72">
        <f t="shared" si="59"/>
        <v>9.1428571428571423</v>
      </c>
      <c r="N631" s="81">
        <f>MIN(1,Overview!$F$44*E631*(F631-Overview!$F$25)^2+0.2)</f>
        <v>1</v>
      </c>
      <c r="O631" s="48">
        <f>M631*E631*Overview!$F$8</f>
        <v>9.746225350951114E-2</v>
      </c>
      <c r="P631" s="48">
        <f>E631*Overview!$F$6</f>
        <v>1.8494797113084687E-3</v>
      </c>
      <c r="Q631" s="122">
        <f>O631*(G631/F631-(1+Overview!$F$35/'='!F631)/(Overview!$F$37*Overview!$F$33))/('='!G631+Overview!$F$36)</f>
        <v>3.5516618246262937E-3</v>
      </c>
      <c r="R631" s="128">
        <f>(O631/F631-Q631)*G631*Overview!$F$29*'='!F631^3</f>
        <v>152.85526946582226</v>
      </c>
      <c r="S631" s="57">
        <f t="shared" si="54"/>
        <v>5.7419816503645604E-18</v>
      </c>
      <c r="T631" s="58">
        <f t="shared" si="55"/>
        <v>2.230977708466276E-3</v>
      </c>
      <c r="U631" s="58">
        <f>IF(I631&lt;Overview!$F$18,(1-Overview!$F$9)*'='!R631-'='!I631*'='!P631,0)</f>
        <v>0</v>
      </c>
      <c r="V631" s="54">
        <f>IF(I631&gt;=Overview!$F$18,(1-Overview!$F$9)*'='!R631-Overview!$F$18*'='!P631,0)</f>
        <v>12.695726101615335</v>
      </c>
      <c r="W631" s="2"/>
      <c r="X631" s="60">
        <f>F631^3*(1+G631*Overview!$F$38)</f>
        <v>8.2241921969449656</v>
      </c>
      <c r="Y631" s="61">
        <f>F631^3*Overview!$F$42*(1+Overview!$F$38*G631)+J631*Overview!$F$39/Overview!$F$40</f>
        <v>0.83763224876824838</v>
      </c>
      <c r="AD631" s="2"/>
    </row>
    <row r="632" spans="1:30">
      <c r="A632" s="34">
        <v>629</v>
      </c>
      <c r="B632">
        <v>0.77</v>
      </c>
      <c r="C632" s="85">
        <v>18.739999999999998</v>
      </c>
      <c r="D632" s="125">
        <f>B632/(B632+Overview!$F$22)</f>
        <v>0.52380952380952384</v>
      </c>
      <c r="E632" s="118">
        <f>EXP(Overview!$F$21/Overview!$F$5-Overview!$F$21/('='!C632+273.15))</f>
        <v>0.94169028070695959</v>
      </c>
      <c r="F632" s="77">
        <f t="shared" si="56"/>
        <v>1.8866821039366959</v>
      </c>
      <c r="G632" s="115">
        <f t="shared" si="57"/>
        <v>0.52380952380952372</v>
      </c>
      <c r="H632" s="112">
        <f>F632/Overview!$F$19</f>
        <v>2.7855929483784081</v>
      </c>
      <c r="I632" s="149">
        <f t="shared" si="58"/>
        <v>178.24101031296112</v>
      </c>
      <c r="J632" s="80">
        <f>IF((A632-Overview!$F$43)/365=ROUND((A632-Overview!$F$43)/365,0),J631*0.05,J631+V631)</f>
        <v>2255.382883999554</v>
      </c>
      <c r="K632" s="70">
        <f>IF(I632&lt;Overview!$F$16,1,'='!F632/Overview!$F$26)</f>
        <v>81.674549953969517</v>
      </c>
      <c r="L632" s="71">
        <f>IF(I632&lt;Overview!$F$17,'='!F632/Overview!$F$26,Overview!$F$33)</f>
        <v>9.1428571428571423</v>
      </c>
      <c r="M632" s="72">
        <f t="shared" si="59"/>
        <v>9.1428571428571423</v>
      </c>
      <c r="N632" s="81">
        <f>MIN(1,Overview!$F$44*E632*(F632-Overview!$F$25)^2+0.2)</f>
        <v>1</v>
      </c>
      <c r="O632" s="48">
        <f>M632*E632*Overview!$F$8</f>
        <v>9.746225350951114E-2</v>
      </c>
      <c r="P632" s="48">
        <f>E632*Overview!$F$6</f>
        <v>1.8494797113084687E-3</v>
      </c>
      <c r="Q632" s="122">
        <f>O632*(G632/F632-(1+Overview!$F$35/'='!F632)/(Overview!$F$37*Overview!$F$33))/('='!G632+Overview!$F$36)</f>
        <v>3.5421279809147773E-3</v>
      </c>
      <c r="R632" s="128">
        <f>(O632/F632-Q632)*G632*Overview!$F$29*'='!F632^3</f>
        <v>153.2343978375105</v>
      </c>
      <c r="S632" s="57">
        <f t="shared" si="54"/>
        <v>5.735191829738363E-18</v>
      </c>
      <c r="T632" s="58">
        <f t="shared" si="55"/>
        <v>2.2276231571484442E-3</v>
      </c>
      <c r="U632" s="58">
        <f>IF(I632&lt;Overview!$F$18,(1-Overview!$F$9)*'='!R632-'='!I632*'='!P632,0)</f>
        <v>0</v>
      </c>
      <c r="V632" s="54">
        <f>IF(I632&gt;=Overview!$F$18,(1-Overview!$F$9)*'='!R632-Overview!$F$18*'='!P632,0)</f>
        <v>12.728027838883172</v>
      </c>
      <c r="W632" s="2"/>
      <c r="X632" s="60">
        <f>F632^3*(1+G632*Overview!$F$38)</f>
        <v>8.2534363408697562</v>
      </c>
      <c r="Y632" s="61">
        <f>F632^3*Overview!$F$42*(1+Overview!$F$38*G632)+J632*Overview!$F$39/Overview!$F$40</f>
        <v>0.84081590872844048</v>
      </c>
      <c r="AD632" s="2"/>
    </row>
    <row r="633" spans="1:30">
      <c r="A633" s="34">
        <v>630</v>
      </c>
      <c r="B633">
        <v>0.77</v>
      </c>
      <c r="C633" s="85">
        <v>18.739999999999998</v>
      </c>
      <c r="D633" s="125">
        <f>B633/(B633+Overview!$F$22)</f>
        <v>0.52380952380952384</v>
      </c>
      <c r="E633" s="118">
        <f>EXP(Overview!$F$21/Overview!$F$5-Overview!$F$21/('='!C633+273.15))</f>
        <v>0.94169028070695959</v>
      </c>
      <c r="F633" s="77">
        <f t="shared" si="56"/>
        <v>1.8889097270938444</v>
      </c>
      <c r="G633" s="115">
        <f t="shared" si="57"/>
        <v>0.52380952380952372</v>
      </c>
      <c r="H633" s="112">
        <f>F633/Overview!$F$19</f>
        <v>2.788881923953705</v>
      </c>
      <c r="I633" s="149">
        <f t="shared" si="58"/>
        <v>178.24101031296112</v>
      </c>
      <c r="J633" s="80">
        <f>IF((A633-Overview!$F$43)/365=ROUND((A633-Overview!$F$43)/365,0),J632*0.05,J632+V632)</f>
        <v>2268.110911838437</v>
      </c>
      <c r="K633" s="70">
        <f>IF(I633&lt;Overview!$F$16,1,'='!F633/Overview!$F$26)</f>
        <v>81.770983856876384</v>
      </c>
      <c r="L633" s="71">
        <f>IF(I633&lt;Overview!$F$17,'='!F633/Overview!$F$26,Overview!$F$33)</f>
        <v>9.1428571428571423</v>
      </c>
      <c r="M633" s="72">
        <f t="shared" si="59"/>
        <v>9.1428571428571423</v>
      </c>
      <c r="N633" s="81">
        <f>MIN(1,Overview!$F$44*E633*(F633-Overview!$F$25)^2+0.2)</f>
        <v>1</v>
      </c>
      <c r="O633" s="48">
        <f>M633*E633*Overview!$F$8</f>
        <v>9.746225350951114E-2</v>
      </c>
      <c r="P633" s="48">
        <f>E633*Overview!$F$6</f>
        <v>1.8494797113084687E-3</v>
      </c>
      <c r="Q633" s="122">
        <f>O633*(G633/F633-(1+Overview!$F$35/'='!F633)/(Overview!$F$37*Overview!$F$33))/('='!G633+Overview!$F$36)</f>
        <v>3.532630942458237E-3</v>
      </c>
      <c r="R633" s="128">
        <f>(O633/F633-Q633)*G633*Overview!$F$29*'='!F633^3</f>
        <v>153.61346387269325</v>
      </c>
      <c r="S633" s="57">
        <f t="shared" si="54"/>
        <v>5.7284282211088129E-18</v>
      </c>
      <c r="T633" s="58">
        <f t="shared" si="55"/>
        <v>2.2242736498140196E-3</v>
      </c>
      <c r="U633" s="58">
        <f>IF(I633&lt;Overview!$F$18,(1-Overview!$F$9)*'='!R633-'='!I633*'='!P633,0)</f>
        <v>0</v>
      </c>
      <c r="V633" s="54">
        <f>IF(I633&gt;=Overview!$F$18,(1-Overview!$F$9)*'='!R633-Overview!$F$18*'='!P633,0)</f>
        <v>12.760324265080742</v>
      </c>
      <c r="W633" s="2"/>
      <c r="X633" s="60">
        <f>F633^3*(1+G633*Overview!$F$38)</f>
        <v>8.2827055999723687</v>
      </c>
      <c r="Y633" s="61">
        <f>F633^3*Overview!$F$42*(1+Overview!$F$38*G633)+J633*Overview!$F$39/Overview!$F$40</f>
        <v>0.84400323271194699</v>
      </c>
      <c r="AD633" s="2"/>
    </row>
    <row r="634" spans="1:30">
      <c r="A634" s="34">
        <v>631</v>
      </c>
      <c r="B634">
        <v>0.77</v>
      </c>
      <c r="C634" s="85">
        <v>18.739999999999998</v>
      </c>
      <c r="D634" s="125">
        <f>B634/(B634+Overview!$F$22)</f>
        <v>0.52380952380952384</v>
      </c>
      <c r="E634" s="118">
        <f>EXP(Overview!$F$21/Overview!$F$5-Overview!$F$21/('='!C634+273.15))</f>
        <v>0.94169028070695959</v>
      </c>
      <c r="F634" s="77">
        <f t="shared" si="56"/>
        <v>1.8911340007436583</v>
      </c>
      <c r="G634" s="115">
        <f t="shared" si="57"/>
        <v>0.52380952380952372</v>
      </c>
      <c r="H634" s="112">
        <f>F634/Overview!$F$19</f>
        <v>2.7921659541468453</v>
      </c>
      <c r="I634" s="149">
        <f t="shared" si="58"/>
        <v>178.24101031296112</v>
      </c>
      <c r="J634" s="80">
        <f>IF((A634-Overview!$F$43)/365=ROUND((A634-Overview!$F$43)/365,0),J633*0.05,J633+V633)</f>
        <v>2280.8712361035177</v>
      </c>
      <c r="K634" s="70">
        <f>IF(I634&lt;Overview!$F$16,1,'='!F634/Overview!$F$26)</f>
        <v>81.867272759465735</v>
      </c>
      <c r="L634" s="71">
        <f>IF(I634&lt;Overview!$F$17,'='!F634/Overview!$F$26,Overview!$F$33)</f>
        <v>9.1428571428571423</v>
      </c>
      <c r="M634" s="72">
        <f t="shared" si="59"/>
        <v>9.1428571428571423</v>
      </c>
      <c r="N634" s="81">
        <f>MIN(1,Overview!$F$44*E634*(F634-Overview!$F$25)^2+0.2)</f>
        <v>1</v>
      </c>
      <c r="O634" s="48">
        <f>M634*E634*Overview!$F$8</f>
        <v>9.746225350951114E-2</v>
      </c>
      <c r="P634" s="48">
        <f>E634*Overview!$F$6</f>
        <v>1.8494797113084687E-3</v>
      </c>
      <c r="Q634" s="122">
        <f>O634*(G634/F634-(1+Overview!$F$35/'='!F634)/(Overview!$F$37*Overview!$F$33))/('='!G634+Overview!$F$36)</f>
        <v>3.5231705072280503E-3</v>
      </c>
      <c r="R634" s="128">
        <f>(O634/F634-Q634)*G634*Overview!$F$29*'='!F634^3</f>
        <v>153.99246628093536</v>
      </c>
      <c r="S634" s="57">
        <f t="shared" si="54"/>
        <v>5.721690680594998E-18</v>
      </c>
      <c r="T634" s="58">
        <f t="shared" si="55"/>
        <v>2.220929178878749E-3</v>
      </c>
      <c r="U634" s="58">
        <f>IF(I634&lt;Overview!$F$18,(1-Overview!$F$9)*'='!R634-'='!I634*'='!P634,0)</f>
        <v>0</v>
      </c>
      <c r="V634" s="54">
        <f>IF(I634&gt;=Overview!$F$18,(1-Overview!$F$9)*'='!R634-Overview!$F$18*'='!P634,0)</f>
        <v>12.792615270262971</v>
      </c>
      <c r="W634" s="2"/>
      <c r="X634" s="60">
        <f>F634^3*(1+G634*Overview!$F$38)</f>
        <v>8.3119998102094659</v>
      </c>
      <c r="Y634" s="61">
        <f>F634^3*Overview!$F$42*(1+Overview!$F$38*G634)+J634*Overview!$F$39/Overview!$F$40</f>
        <v>0.84719420572407755</v>
      </c>
      <c r="AD634" s="2"/>
    </row>
    <row r="635" spans="1:30">
      <c r="A635" s="34">
        <v>632</v>
      </c>
      <c r="B635">
        <v>0.77</v>
      </c>
      <c r="C635" s="85">
        <v>18.739999999999998</v>
      </c>
      <c r="D635" s="125">
        <f>B635/(B635+Overview!$F$22)</f>
        <v>0.52380952380952384</v>
      </c>
      <c r="E635" s="118">
        <f>EXP(Overview!$F$21/Overview!$F$5-Overview!$F$21/('='!C635+273.15))</f>
        <v>0.94169028070695959</v>
      </c>
      <c r="F635" s="77">
        <f t="shared" si="56"/>
        <v>1.8933549299225372</v>
      </c>
      <c r="G635" s="115">
        <f t="shared" si="57"/>
        <v>0.52380952380952372</v>
      </c>
      <c r="H635" s="112">
        <f>F635/Overview!$F$19</f>
        <v>2.7954450463938243</v>
      </c>
      <c r="I635" s="149">
        <f t="shared" si="58"/>
        <v>178.24101031296112</v>
      </c>
      <c r="J635" s="80">
        <f>IF((A635-Overview!$F$43)/365=ROUND((A635-Overview!$F$43)/365,0),J634*0.05,J634+V634)</f>
        <v>2293.6638513737807</v>
      </c>
      <c r="K635" s="70">
        <f>IF(I635&lt;Overview!$F$16,1,'='!F635/Overview!$F$26)</f>
        <v>81.963416879763514</v>
      </c>
      <c r="L635" s="71">
        <f>IF(I635&lt;Overview!$F$17,'='!F635/Overview!$F$26,Overview!$F$33)</f>
        <v>9.1428571428571423</v>
      </c>
      <c r="M635" s="72">
        <f t="shared" si="59"/>
        <v>9.1428571428571423</v>
      </c>
      <c r="N635" s="81">
        <f>MIN(1,Overview!$F$44*E635*(F635-Overview!$F$25)^2+0.2)</f>
        <v>1</v>
      </c>
      <c r="O635" s="48">
        <f>M635*E635*Overview!$F$8</f>
        <v>9.746225350951114E-2</v>
      </c>
      <c r="P635" s="48">
        <f>E635*Overview!$F$6</f>
        <v>1.8494797113084687E-3</v>
      </c>
      <c r="Q635" s="122">
        <f>O635*(G635/F635-(1+Overview!$F$35/'='!F635)/(Overview!$F$37*Overview!$F$33))/('='!G635+Overview!$F$36)</f>
        <v>3.51374647466734E-3</v>
      </c>
      <c r="R635" s="128">
        <f>(O635/F635-Q635)*G635*Overview!$F$29*'='!F635^3</f>
        <v>154.37140377726399</v>
      </c>
      <c r="S635" s="57">
        <f t="shared" si="54"/>
        <v>5.714979065364159E-18</v>
      </c>
      <c r="T635" s="58">
        <f t="shared" si="55"/>
        <v>2.2175897367697813E-3</v>
      </c>
      <c r="U635" s="58">
        <f>IF(I635&lt;Overview!$F$18,(1-Overview!$F$9)*'='!R635-'='!I635*'='!P635,0)</f>
        <v>0</v>
      </c>
      <c r="V635" s="54">
        <f>IF(I635&gt;=Overview!$F$18,(1-Overview!$F$9)*'='!R635-Overview!$F$18*'='!P635,0)</f>
        <v>12.82490074495017</v>
      </c>
      <c r="W635" s="2"/>
      <c r="X635" s="60">
        <f>F635^3*(1+G635*Overview!$F$38)</f>
        <v>8.3413188077975509</v>
      </c>
      <c r="Y635" s="61">
        <f>F635^3*Overview!$F$42*(1+Overview!$F$38*G635)+J635*Overview!$F$39/Overview!$F$40</f>
        <v>0.85038881278874923</v>
      </c>
      <c r="AD635" s="2"/>
    </row>
    <row r="636" spans="1:30">
      <c r="A636" s="34">
        <v>633</v>
      </c>
      <c r="B636">
        <v>0.77</v>
      </c>
      <c r="C636" s="85">
        <v>18.739999999999998</v>
      </c>
      <c r="D636" s="125">
        <f>B636/(B636+Overview!$F$22)</f>
        <v>0.52380952380952384</v>
      </c>
      <c r="E636" s="118">
        <f>EXP(Overview!$F$21/Overview!$F$5-Overview!$F$21/('='!C636+273.15))</f>
        <v>0.94169028070695959</v>
      </c>
      <c r="F636" s="77">
        <f t="shared" si="56"/>
        <v>1.895572519659307</v>
      </c>
      <c r="G636" s="115">
        <f t="shared" si="57"/>
        <v>0.52380952380952372</v>
      </c>
      <c r="H636" s="112">
        <f>F636/Overview!$F$19</f>
        <v>2.7987192081194552</v>
      </c>
      <c r="I636" s="149">
        <f t="shared" si="58"/>
        <v>178.24101031296112</v>
      </c>
      <c r="J636" s="80">
        <f>IF((A636-Overview!$F$43)/365=ROUND((A636-Overview!$F$43)/365,0),J635*0.05,J635+V635)</f>
        <v>2306.4887521187311</v>
      </c>
      <c r="K636" s="70">
        <f>IF(I636&lt;Overview!$F$16,1,'='!F636/Overview!$F$26)</f>
        <v>82.059416435467838</v>
      </c>
      <c r="L636" s="71">
        <f>IF(I636&lt;Overview!$F$17,'='!F636/Overview!$F$26,Overview!$F$33)</f>
        <v>9.1428571428571423</v>
      </c>
      <c r="M636" s="72">
        <f t="shared" si="59"/>
        <v>9.1428571428571423</v>
      </c>
      <c r="N636" s="81">
        <f>MIN(1,Overview!$F$44*E636*(F636-Overview!$F$25)^2+0.2)</f>
        <v>1</v>
      </c>
      <c r="O636" s="48">
        <f>M636*E636*Overview!$F$8</f>
        <v>9.746225350951114E-2</v>
      </c>
      <c r="P636" s="48">
        <f>E636*Overview!$F$6</f>
        <v>1.8494797113084687E-3</v>
      </c>
      <c r="Q636" s="122">
        <f>O636*(G636/F636-(1+Overview!$F$35/'='!F636)/(Overview!$F$37*Overview!$F$33))/('='!G636+Overview!$F$36)</f>
        <v>3.5043586456775999E-3</v>
      </c>
      <c r="R636" s="128">
        <f>(O636/F636-Q636)*G636*Overview!$F$29*'='!F636^3</f>
        <v>154.75027508215234</v>
      </c>
      <c r="S636" s="57">
        <f t="shared" si="54"/>
        <v>5.7082932336221565E-18</v>
      </c>
      <c r="T636" s="58">
        <f t="shared" si="55"/>
        <v>2.214255315925655E-3</v>
      </c>
      <c r="U636" s="58">
        <f>IF(I636&lt;Overview!$F$18,(1-Overview!$F$9)*'='!R636-'='!I636*'='!P636,0)</f>
        <v>0</v>
      </c>
      <c r="V636" s="54">
        <f>IF(I636&gt;=Overview!$F$18,(1-Overview!$F$9)*'='!R636-Overview!$F$18*'='!P636,0)</f>
        <v>12.857180580126657</v>
      </c>
      <c r="W636" s="2"/>
      <c r="X636" s="60">
        <f>F636^3*(1+G636*Overview!$F$38)</f>
        <v>8.3706624292141516</v>
      </c>
      <c r="Y636" s="61">
        <f>F636^3*Overview!$F$42*(1+Overview!$F$38*G636)+J636*Overview!$F$39/Overview!$F$40</f>
        <v>0.85358703894861487</v>
      </c>
      <c r="AD636" s="2"/>
    </row>
    <row r="637" spans="1:30">
      <c r="A637" s="34">
        <v>634</v>
      </c>
      <c r="B637">
        <v>0.77</v>
      </c>
      <c r="C637" s="85">
        <v>18.739999999999998</v>
      </c>
      <c r="D637" s="125">
        <f>B637/(B637+Overview!$F$22)</f>
        <v>0.52380952380952384</v>
      </c>
      <c r="E637" s="118">
        <f>EXP(Overview!$F$21/Overview!$F$5-Overview!$F$21/('='!C637+273.15))</f>
        <v>0.94169028070695959</v>
      </c>
      <c r="F637" s="77">
        <f t="shared" si="56"/>
        <v>1.8977867749752326</v>
      </c>
      <c r="G637" s="115">
        <f t="shared" si="57"/>
        <v>0.52380952380952372</v>
      </c>
      <c r="H637" s="112">
        <f>F637/Overview!$F$19</f>
        <v>2.8019884467373877</v>
      </c>
      <c r="I637" s="149">
        <f t="shared" si="58"/>
        <v>178.24101031296112</v>
      </c>
      <c r="J637" s="80">
        <f>IF((A637-Overview!$F$43)/365=ROUND((A637-Overview!$F$43)/365,0),J636*0.05,J636+V636)</f>
        <v>2319.3459326988577</v>
      </c>
      <c r="K637" s="70">
        <f>IF(I637&lt;Overview!$F$16,1,'='!F637/Overview!$F$26)</f>
        <v>82.155271643949462</v>
      </c>
      <c r="L637" s="71">
        <f>IF(I637&lt;Overview!$F$17,'='!F637/Overview!$F$26,Overview!$F$33)</f>
        <v>9.1428571428571423</v>
      </c>
      <c r="M637" s="72">
        <f t="shared" si="59"/>
        <v>9.1428571428571423</v>
      </c>
      <c r="N637" s="81">
        <f>MIN(1,Overview!$F$44*E637*(F637-Overview!$F$25)^2+0.2)</f>
        <v>1</v>
      </c>
      <c r="O637" s="48">
        <f>M637*E637*Overview!$F$8</f>
        <v>9.746225350951114E-2</v>
      </c>
      <c r="P637" s="48">
        <f>E637*Overview!$F$6</f>
        <v>1.8494797113084687E-3</v>
      </c>
      <c r="Q637" s="122">
        <f>O637*(G637/F637-(1+Overview!$F$35/'='!F637)/(Overview!$F$37*Overview!$F$33))/('='!G637+Overview!$F$36)</f>
        <v>3.4950068226054466E-3</v>
      </c>
      <c r="R637" s="128">
        <f>(O637/F637-Q637)*G637*Overview!$F$29*'='!F637^3</f>
        <v>155.12907892150409</v>
      </c>
      <c r="S637" s="57">
        <f t="shared" si="54"/>
        <v>5.7016330446040428E-18</v>
      </c>
      <c r="T637" s="58">
        <f t="shared" si="55"/>
        <v>2.2109259087962751E-3</v>
      </c>
      <c r="U637" s="58">
        <f>IF(I637&lt;Overview!$F$18,(1-Overview!$F$9)*'='!R637-'='!I637*'='!P637,0)</f>
        <v>0</v>
      </c>
      <c r="V637" s="54">
        <f>IF(I637&gt;=Overview!$F$18,(1-Overview!$F$9)*'='!R637-Overview!$F$18*'='!P637,0)</f>
        <v>12.889454667239427</v>
      </c>
      <c r="W637" s="2"/>
      <c r="X637" s="60">
        <f>F637^3*(1+G637*Overview!$F$38)</f>
        <v>8.4000305111990556</v>
      </c>
      <c r="Y637" s="61">
        <f>F637^3*Overview!$F$42*(1+Overview!$F$38*G637)+J637*Overview!$F$39/Overview!$F$40</f>
        <v>0.8567888692651926</v>
      </c>
      <c r="AD637" s="2"/>
    </row>
    <row r="638" spans="1:30">
      <c r="A638" s="34">
        <v>635</v>
      </c>
      <c r="B638">
        <v>0.77</v>
      </c>
      <c r="C638" s="85">
        <v>18.739999999999998</v>
      </c>
      <c r="D638" s="125">
        <f>B638/(B638+Overview!$F$22)</f>
        <v>0.52380952380952384</v>
      </c>
      <c r="E638" s="118">
        <f>EXP(Overview!$F$21/Overview!$F$5-Overview!$F$21/('='!C638+273.15))</f>
        <v>0.94169028070695959</v>
      </c>
      <c r="F638" s="77">
        <f t="shared" si="56"/>
        <v>1.899997700884029</v>
      </c>
      <c r="G638" s="115">
        <f t="shared" si="57"/>
        <v>0.52380952380952372</v>
      </c>
      <c r="H638" s="112">
        <f>F638/Overview!$F$19</f>
        <v>2.8052527696501239</v>
      </c>
      <c r="I638" s="149">
        <f t="shared" si="58"/>
        <v>178.24101031296112</v>
      </c>
      <c r="J638" s="80">
        <f>IF((A638-Overview!$F$43)/365=ROUND((A638-Overview!$F$43)/365,0),J637*0.05,J637+V637)</f>
        <v>2332.2353873660973</v>
      </c>
      <c r="K638" s="70">
        <f>IF(I638&lt;Overview!$F$16,1,'='!F638/Overview!$F$26)</f>
        <v>82.250982722252346</v>
      </c>
      <c r="L638" s="71">
        <f>IF(I638&lt;Overview!$F$17,'='!F638/Overview!$F$26,Overview!$F$33)</f>
        <v>9.1428571428571423</v>
      </c>
      <c r="M638" s="72">
        <f t="shared" si="59"/>
        <v>9.1428571428571423</v>
      </c>
      <c r="N638" s="81">
        <f>MIN(1,Overview!$F$44*E638*(F638-Overview!$F$25)^2+0.2)</f>
        <v>1</v>
      </c>
      <c r="O638" s="48">
        <f>M638*E638*Overview!$F$8</f>
        <v>9.746225350951114E-2</v>
      </c>
      <c r="P638" s="48">
        <f>E638*Overview!$F$6</f>
        <v>1.8494797113084687E-3</v>
      </c>
      <c r="Q638" s="122">
        <f>O638*(G638/F638-(1+Overview!$F$35/'='!F638)/(Overview!$F$37*Overview!$F$33))/('='!G638+Overview!$F$36)</f>
        <v>3.4856908092295337E-3</v>
      </c>
      <c r="R638" s="128">
        <f>(O638/F638-Q638)*G638*Overview!$F$29*'='!F638^3</f>
        <v>155.50781402663742</v>
      </c>
      <c r="S638" s="57">
        <f t="shared" si="54"/>
        <v>5.6949983585647394E-18</v>
      </c>
      <c r="T638" s="58">
        <f t="shared" si="55"/>
        <v>2.2076015078429014E-3</v>
      </c>
      <c r="U638" s="58">
        <f>IF(I638&lt;Overview!$F$18,(1-Overview!$F$9)*'='!R638-'='!I638*'='!P638,0)</f>
        <v>0</v>
      </c>
      <c r="V638" s="54">
        <f>IF(I638&gt;=Overview!$F$18,(1-Overview!$F$9)*'='!R638-Overview!$F$18*'='!P638,0)</f>
        <v>12.921722898196785</v>
      </c>
      <c r="W638" s="2"/>
      <c r="X638" s="60">
        <f>F638^3*(1+G638*Overview!$F$38)</f>
        <v>8.429422890755486</v>
      </c>
      <c r="Y638" s="61">
        <f>F638^3*Overview!$F$42*(1+Overview!$F$38*G638)+J638*Overview!$F$39/Overview!$F$40</f>
        <v>0.85999428881899309</v>
      </c>
      <c r="AD638" s="2"/>
    </row>
    <row r="639" spans="1:30">
      <c r="A639" s="34">
        <v>636</v>
      </c>
      <c r="B639">
        <v>0.77</v>
      </c>
      <c r="C639" s="85">
        <v>18.739999999999998</v>
      </c>
      <c r="D639" s="125">
        <f>B639/(B639+Overview!$F$22)</f>
        <v>0.52380952380952384</v>
      </c>
      <c r="E639" s="118">
        <f>EXP(Overview!$F$21/Overview!$F$5-Overview!$F$21/('='!C639+273.15))</f>
        <v>0.94169028070695959</v>
      </c>
      <c r="F639" s="77">
        <f t="shared" si="56"/>
        <v>1.9022053023918719</v>
      </c>
      <c r="G639" s="115">
        <f t="shared" si="57"/>
        <v>0.52380952380952372</v>
      </c>
      <c r="H639" s="112">
        <f>F639/Overview!$F$19</f>
        <v>2.8085121842490355</v>
      </c>
      <c r="I639" s="149">
        <f t="shared" si="58"/>
        <v>178.24101031296112</v>
      </c>
      <c r="J639" s="80">
        <f>IF((A639-Overview!$F$43)/365=ROUND((A639-Overview!$F$43)/365,0),J638*0.05,J638+V638)</f>
        <v>2345.1571102642943</v>
      </c>
      <c r="K639" s="70">
        <f>IF(I639&lt;Overview!$F$16,1,'='!F639/Overview!$F$26)</f>
        <v>82.346549887094028</v>
      </c>
      <c r="L639" s="71">
        <f>IF(I639&lt;Overview!$F$17,'='!F639/Overview!$F$26,Overview!$F$33)</f>
        <v>9.1428571428571423</v>
      </c>
      <c r="M639" s="72">
        <f t="shared" si="59"/>
        <v>9.1428571428571423</v>
      </c>
      <c r="N639" s="81">
        <f>MIN(1,Overview!$F$44*E639*(F639-Overview!$F$25)^2+0.2)</f>
        <v>1</v>
      </c>
      <c r="O639" s="48">
        <f>M639*E639*Overview!$F$8</f>
        <v>9.746225350951114E-2</v>
      </c>
      <c r="P639" s="48">
        <f>E639*Overview!$F$6</f>
        <v>1.8494797113084687E-3</v>
      </c>
      <c r="Q639" s="122">
        <f>O639*(G639/F639-(1+Overview!$F$35/'='!F639)/(Overview!$F$37*Overview!$F$33))/('='!G639+Overview!$F$36)</f>
        <v>3.4764104107475953E-3</v>
      </c>
      <c r="R639" s="128">
        <f>(O639/F639-Q639)*G639*Overview!$F$29*'='!F639^3</f>
        <v>155.88647913426897</v>
      </c>
      <c r="S639" s="57">
        <f t="shared" si="54"/>
        <v>5.6883890367698087E-18</v>
      </c>
      <c r="T639" s="58">
        <f t="shared" si="55"/>
        <v>2.204282105538127E-3</v>
      </c>
      <c r="U639" s="58">
        <f>IF(I639&lt;Overview!$F$18,(1-Overview!$F$9)*'='!R639-'='!I639*'='!P639,0)</f>
        <v>0</v>
      </c>
      <c r="V639" s="54">
        <f>IF(I639&gt;=Overview!$F$18,(1-Overview!$F$9)*'='!R639-Overview!$F$18*'='!P639,0)</f>
        <v>12.953985165366994</v>
      </c>
      <c r="W639" s="2"/>
      <c r="X639" s="60">
        <f>F639^3*(1+G639*Overview!$F$38)</f>
        <v>8.4588394051512825</v>
      </c>
      <c r="Y639" s="61">
        <f>F639^3*Overview!$F$42*(1+Overview!$F$38*G639)+J639*Overview!$F$39/Overview!$F$40</f>
        <v>0.86320328270964553</v>
      </c>
      <c r="AD639" s="2"/>
    </row>
    <row r="640" spans="1:30">
      <c r="A640" s="34">
        <v>637</v>
      </c>
      <c r="B640">
        <v>0.77</v>
      </c>
      <c r="C640" s="85">
        <v>18.739999999999998</v>
      </c>
      <c r="D640" s="125">
        <f>B640/(B640+Overview!$F$22)</f>
        <v>0.52380952380952384</v>
      </c>
      <c r="E640" s="118">
        <f>EXP(Overview!$F$21/Overview!$F$5-Overview!$F$21/('='!C640+273.15))</f>
        <v>0.94169028070695959</v>
      </c>
      <c r="F640" s="77">
        <f t="shared" si="56"/>
        <v>1.90440958449741</v>
      </c>
      <c r="G640" s="115">
        <f t="shared" si="57"/>
        <v>0.52380952380952372</v>
      </c>
      <c r="H640" s="112">
        <f>F640/Overview!$F$19</f>
        <v>2.8117666979143805</v>
      </c>
      <c r="I640" s="149">
        <f t="shared" si="58"/>
        <v>178.24101031296112</v>
      </c>
      <c r="J640" s="80">
        <f>IF((A640-Overview!$F$43)/365=ROUND((A640-Overview!$F$43)/365,0),J639*0.05,J639+V639)</f>
        <v>2358.1110954296614</v>
      </c>
      <c r="K640" s="70">
        <f>IF(I640&lt;Overview!$F$16,1,'='!F640/Overview!$F$26)</f>
        <v>82.441973354866235</v>
      </c>
      <c r="L640" s="71">
        <f>IF(I640&lt;Overview!$F$17,'='!F640/Overview!$F$26,Overview!$F$33)</f>
        <v>9.1428571428571423</v>
      </c>
      <c r="M640" s="72">
        <f t="shared" si="59"/>
        <v>9.1428571428571423</v>
      </c>
      <c r="N640" s="81">
        <f>MIN(1,Overview!$F$44*E640*(F640-Overview!$F$25)^2+0.2)</f>
        <v>1</v>
      </c>
      <c r="O640" s="48">
        <f>M640*E640*Overview!$F$8</f>
        <v>9.746225350951114E-2</v>
      </c>
      <c r="P640" s="48">
        <f>E640*Overview!$F$6</f>
        <v>1.8494797113084687E-3</v>
      </c>
      <c r="Q640" s="122">
        <f>O640*(G640/F640-(1+Overview!$F$35/'='!F640)/(Overview!$F$37*Overview!$F$33))/('='!G640+Overview!$F$36)</f>
        <v>3.4671654337636408E-3</v>
      </c>
      <c r="R640" s="128">
        <f>(O640/F640-Q640)*G640*Overview!$F$29*'='!F640^3</f>
        <v>156.26507298649838</v>
      </c>
      <c r="S640" s="57">
        <f t="shared" si="54"/>
        <v>5.6818049414863355E-18</v>
      </c>
      <c r="T640" s="58">
        <f t="shared" si="55"/>
        <v>2.2009676943658659E-3</v>
      </c>
      <c r="U640" s="58">
        <f>IF(I640&lt;Overview!$F$18,(1-Overview!$F$9)*'='!R640-'='!I640*'='!P640,0)</f>
        <v>0</v>
      </c>
      <c r="V640" s="54">
        <f>IF(I640&gt;=Overview!$F$18,(1-Overview!$F$9)*'='!R640-Overview!$F$18*'='!P640,0)</f>
        <v>12.986241361576941</v>
      </c>
      <c r="W640" s="2"/>
      <c r="X640" s="60">
        <f>F640^3*(1+G640*Overview!$F$38)</f>
        <v>8.488279891920067</v>
      </c>
      <c r="Y640" s="61">
        <f>F640^3*Overview!$F$42*(1+Overview!$F$38*G640)+J640*Overview!$F$39/Overview!$F$40</f>
        <v>0.86641583605602213</v>
      </c>
      <c r="AD640" s="2"/>
    </row>
    <row r="641" spans="1:30">
      <c r="A641" s="34">
        <v>638</v>
      </c>
      <c r="B641">
        <v>0.77</v>
      </c>
      <c r="C641" s="85">
        <v>18.739999999999998</v>
      </c>
      <c r="D641" s="125">
        <f>B641/(B641+Overview!$F$22)</f>
        <v>0.52380952380952384</v>
      </c>
      <c r="E641" s="118">
        <f>EXP(Overview!$F$21/Overview!$F$5-Overview!$F$21/('='!C641+273.15))</f>
        <v>0.94169028070695959</v>
      </c>
      <c r="F641" s="77">
        <f t="shared" si="56"/>
        <v>1.906610552191776</v>
      </c>
      <c r="G641" s="115">
        <f t="shared" si="57"/>
        <v>0.52380952380952372</v>
      </c>
      <c r="H641" s="112">
        <f>F641/Overview!$F$19</f>
        <v>2.8150163180153194</v>
      </c>
      <c r="I641" s="149">
        <f t="shared" si="58"/>
        <v>178.24101031296112</v>
      </c>
      <c r="J641" s="80">
        <f>IF((A641-Overview!$F$43)/365=ROUND((A641-Overview!$F$43)/365,0),J640*0.05,J640+V640)</f>
        <v>2371.0973367912384</v>
      </c>
      <c r="K641" s="70">
        <f>IF(I641&lt;Overview!$F$16,1,'='!F641/Overview!$F$26)</f>
        <v>82.537253341635335</v>
      </c>
      <c r="L641" s="71">
        <f>IF(I641&lt;Overview!$F$17,'='!F641/Overview!$F$26,Overview!$F$33)</f>
        <v>9.1428571428571423</v>
      </c>
      <c r="M641" s="72">
        <f t="shared" si="59"/>
        <v>9.1428571428571423</v>
      </c>
      <c r="N641" s="81">
        <f>MIN(1,Overview!$F$44*E641*(F641-Overview!$F$25)^2+0.2)</f>
        <v>1</v>
      </c>
      <c r="O641" s="48">
        <f>M641*E641*Overview!$F$8</f>
        <v>9.746225350951114E-2</v>
      </c>
      <c r="P641" s="48">
        <f>E641*Overview!$F$6</f>
        <v>1.8494797113084687E-3</v>
      </c>
      <c r="Q641" s="122">
        <f>O641*(G641/F641-(1+Overview!$F$35/'='!F641)/(Overview!$F$37*Overview!$F$33))/('='!G641+Overview!$F$36)</f>
        <v>3.4579556862752749E-3</v>
      </c>
      <c r="R641" s="128">
        <f>(O641/F641-Q641)*G641*Overview!$F$29*'='!F641^3</f>
        <v>156.6435943307925</v>
      </c>
      <c r="S641" s="57">
        <f t="shared" si="54"/>
        <v>5.6752459359738968E-18</v>
      </c>
      <c r="T641" s="58">
        <f t="shared" si="55"/>
        <v>2.197658266821331E-3</v>
      </c>
      <c r="U641" s="58">
        <f>IF(I641&lt;Overview!$F$18,(1-Overview!$F$9)*'='!R641-'='!I641*'='!P641,0)</f>
        <v>0</v>
      </c>
      <c r="V641" s="54">
        <f>IF(I641&gt;=Overview!$F$18,(1-Overview!$F$9)*'='!R641-Overview!$F$18*'='!P641,0)</f>
        <v>13.018491380110799</v>
      </c>
      <c r="W641" s="2"/>
      <c r="X641" s="60">
        <f>F641^3*(1+G641*Overview!$F$38)</f>
        <v>8.5177441888623928</v>
      </c>
      <c r="Y641" s="61">
        <f>F641^3*Overview!$F$42*(1+Overview!$F$38*G641)+J641*Overview!$F$39/Overview!$F$40</f>
        <v>0.86963193399636196</v>
      </c>
      <c r="AD641" s="2"/>
    </row>
    <row r="642" spans="1:30">
      <c r="A642" s="34">
        <v>639</v>
      </c>
      <c r="B642">
        <v>0.77</v>
      </c>
      <c r="C642" s="85">
        <v>18.739999999999998</v>
      </c>
      <c r="D642" s="125">
        <f>B642/(B642+Overview!$F$22)</f>
        <v>0.52380952380952384</v>
      </c>
      <c r="E642" s="118">
        <f>EXP(Overview!$F$21/Overview!$F$5-Overview!$F$21/('='!C642+273.15))</f>
        <v>0.94169028070695959</v>
      </c>
      <c r="F642" s="77">
        <f t="shared" si="56"/>
        <v>1.9088082104585973</v>
      </c>
      <c r="G642" s="115">
        <f t="shared" si="57"/>
        <v>0.52380952380952372</v>
      </c>
      <c r="H642" s="112">
        <f>F642/Overview!$F$19</f>
        <v>2.8182610519099325</v>
      </c>
      <c r="I642" s="149">
        <f t="shared" si="58"/>
        <v>178.24101031296112</v>
      </c>
      <c r="J642" s="80">
        <f>IF((A642-Overview!$F$43)/365=ROUND((A642-Overview!$F$43)/365,0),J641*0.05,J641+V641)</f>
        <v>2384.1158281713492</v>
      </c>
      <c r="K642" s="70">
        <f>IF(I642&lt;Overview!$F$16,1,'='!F642/Overview!$F$26)</f>
        <v>82.632390063142736</v>
      </c>
      <c r="L642" s="71">
        <f>IF(I642&lt;Overview!$F$17,'='!F642/Overview!$F$26,Overview!$F$33)</f>
        <v>9.1428571428571423</v>
      </c>
      <c r="M642" s="72">
        <f t="shared" si="59"/>
        <v>9.1428571428571423</v>
      </c>
      <c r="N642" s="81">
        <f>MIN(1,Overview!$F$44*E642*(F642-Overview!$F$25)^2+0.2)</f>
        <v>1</v>
      </c>
      <c r="O642" s="48">
        <f>M642*E642*Overview!$F$8</f>
        <v>9.746225350951114E-2</v>
      </c>
      <c r="P642" s="48">
        <f>E642*Overview!$F$6</f>
        <v>1.8494797113084687E-3</v>
      </c>
      <c r="Q642" s="122">
        <f>O642*(G642/F642-(1+Overview!$F$35/'='!F642)/(Overview!$F$37*Overview!$F$33))/('='!G642+Overview!$F$36)</f>
        <v>3.4487809776611697E-3</v>
      </c>
      <c r="R642" s="128">
        <f>(O642/F642-Q642)*G642*Overview!$F$29*'='!F642^3</f>
        <v>157.02204191996927</v>
      </c>
      <c r="S642" s="57">
        <f t="shared" si="54"/>
        <v>5.6687118844756369E-18</v>
      </c>
      <c r="T642" s="58">
        <f t="shared" si="55"/>
        <v>2.194353815411023E-3</v>
      </c>
      <c r="U642" s="58">
        <f>IF(I642&lt;Overview!$F$18,(1-Overview!$F$9)*'='!R642-'='!I642*'='!P642,0)</f>
        <v>0</v>
      </c>
      <c r="V642" s="54">
        <f>IF(I642&gt;=Overview!$F$18,(1-Overview!$F$9)*'='!R642-Overview!$F$18*'='!P642,0)</f>
        <v>13.05073511470866</v>
      </c>
      <c r="W642" s="2"/>
      <c r="X642" s="60">
        <f>F642^3*(1+G642*Overview!$F$38)</f>
        <v>8.5472321340468813</v>
      </c>
      <c r="Y642" s="61">
        <f>F642^3*Overview!$F$42*(1+Overview!$F$38*G642)+J642*Overview!$F$39/Overview!$F$40</f>
        <v>0.87285156168839251</v>
      </c>
      <c r="AD642" s="2"/>
    </row>
    <row r="643" spans="1:30">
      <c r="A643" s="34">
        <v>640</v>
      </c>
      <c r="B643">
        <v>0.77</v>
      </c>
      <c r="C643" s="85">
        <v>18.739999999999998</v>
      </c>
      <c r="D643" s="125">
        <f>B643/(B643+Overview!$F$22)</f>
        <v>0.52380952380952384</v>
      </c>
      <c r="E643" s="118">
        <f>EXP(Overview!$F$21/Overview!$F$5-Overview!$F$21/('='!C643+273.15))</f>
        <v>0.94169028070695959</v>
      </c>
      <c r="F643" s="77">
        <f t="shared" si="56"/>
        <v>1.9110025642740083</v>
      </c>
      <c r="G643" s="115">
        <f t="shared" si="57"/>
        <v>0.52380952380952372</v>
      </c>
      <c r="H643" s="112">
        <f>F643/Overview!$F$19</f>
        <v>2.8215009069452357</v>
      </c>
      <c r="I643" s="149">
        <f t="shared" si="58"/>
        <v>178.24101031296112</v>
      </c>
      <c r="J643" s="80">
        <f>IF((A643-Overview!$F$43)/365=ROUND((A643-Overview!$F$43)/365,0),J642*0.05,J642+V642)</f>
        <v>2397.1665632860577</v>
      </c>
      <c r="K643" s="70">
        <f>IF(I643&lt;Overview!$F$16,1,'='!F643/Overview!$F$26)</f>
        <v>82.727383734805557</v>
      </c>
      <c r="L643" s="71">
        <f>IF(I643&lt;Overview!$F$17,'='!F643/Overview!$F$26,Overview!$F$33)</f>
        <v>9.1428571428571423</v>
      </c>
      <c r="M643" s="72">
        <f t="shared" si="59"/>
        <v>9.1428571428571423</v>
      </c>
      <c r="N643" s="81">
        <f>MIN(1,Overview!$F$44*E643*(F643-Overview!$F$25)^2+0.2)</f>
        <v>1</v>
      </c>
      <c r="O643" s="48">
        <f>M643*E643*Overview!$F$8</f>
        <v>9.746225350951114E-2</v>
      </c>
      <c r="P643" s="48">
        <f>E643*Overview!$F$6</f>
        <v>1.8494797113084687E-3</v>
      </c>
      <c r="Q643" s="122">
        <f>O643*(G643/F643-(1+Overview!$F$35/'='!F643)/(Overview!$F$37*Overview!$F$33))/('='!G643+Overview!$F$36)</f>
        <v>3.4396411186686524E-3</v>
      </c>
      <c r="R643" s="128">
        <f>(O643/F643-Q643)*G643*Overview!$F$29*'='!F643^3</f>
        <v>157.40041451218275</v>
      </c>
      <c r="S643" s="57">
        <f t="shared" ref="S643:S706" si="60">(D643*N643-G643)*O643/F643</f>
        <v>5.6622026522094361E-18</v>
      </c>
      <c r="T643" s="58">
        <f t="shared" ref="T643:T706" si="61">F643*Q643/3</f>
        <v>2.1910543326527044E-3</v>
      </c>
      <c r="U643" s="58">
        <f>IF(I643&lt;Overview!$F$18,(1-Overview!$F$9)*'='!R643-'='!I643*'='!P643,0)</f>
        <v>0</v>
      </c>
      <c r="V643" s="54">
        <f>IF(I643&gt;=Overview!$F$18,(1-Overview!$F$9)*'='!R643-Overview!$F$18*'='!P643,0)</f>
        <v>13.082972459565248</v>
      </c>
      <c r="W643" s="2"/>
      <c r="X643" s="60">
        <f>F643^3*(1+G643*Overview!$F$38)</f>
        <v>8.5767435658113467</v>
      </c>
      <c r="Y643" s="61">
        <f>F643^3*Overview!$F$42*(1+Overview!$F$38*G643)+J643*Overview!$F$39/Overview!$F$40</f>
        <v>0.87607470430945167</v>
      </c>
      <c r="AD643" s="2"/>
    </row>
    <row r="644" spans="1:30">
      <c r="A644" s="34">
        <v>641</v>
      </c>
      <c r="B644">
        <v>0.77</v>
      </c>
      <c r="C644" s="85">
        <v>18.739999999999998</v>
      </c>
      <c r="D644" s="125">
        <f>B644/(B644+Overview!$F$22)</f>
        <v>0.52380952380952384</v>
      </c>
      <c r="E644" s="118">
        <f>EXP(Overview!$F$21/Overview!$F$5-Overview!$F$21/('='!C644+273.15))</f>
        <v>0.94169028070695959</v>
      </c>
      <c r="F644" s="77">
        <f t="shared" ref="F644:F707" si="62">F643+T643</f>
        <v>1.9131936186066609</v>
      </c>
      <c r="G644" s="115">
        <f t="shared" ref="G644:G707" si="63">G643+S643</f>
        <v>0.52380952380952372</v>
      </c>
      <c r="H644" s="112">
        <f>F644/Overview!$F$19</f>
        <v>2.8247358904571991</v>
      </c>
      <c r="I644" s="149">
        <f t="shared" ref="I644:I707" si="64">I643+U643</f>
        <v>178.24101031296112</v>
      </c>
      <c r="J644" s="80">
        <f>IF((A644-Overview!$F$43)/365=ROUND((A644-Overview!$F$43)/365,0),J643*0.05,J643+V643)</f>
        <v>2410.2495357456228</v>
      </c>
      <c r="K644" s="70">
        <f>IF(I644&lt;Overview!$F$16,1,'='!F644/Overview!$F$26)</f>
        <v>82.822234571716933</v>
      </c>
      <c r="L644" s="71">
        <f>IF(I644&lt;Overview!$F$17,'='!F644/Overview!$F$26,Overview!$F$33)</f>
        <v>9.1428571428571423</v>
      </c>
      <c r="M644" s="72">
        <f t="shared" ref="M644:M707" si="65">IF(K644=1,1,L644)</f>
        <v>9.1428571428571423</v>
      </c>
      <c r="N644" s="81">
        <f>MIN(1,Overview!$F$44*E644*(F644-Overview!$F$25)^2+0.2)</f>
        <v>1</v>
      </c>
      <c r="O644" s="48">
        <f>M644*E644*Overview!$F$8</f>
        <v>9.746225350951114E-2</v>
      </c>
      <c r="P644" s="48">
        <f>E644*Overview!$F$6</f>
        <v>1.8494797113084687E-3</v>
      </c>
      <c r="Q644" s="122">
        <f>O644*(G644/F644-(1+Overview!$F$35/'='!F644)/(Overview!$F$37*Overview!$F$33))/('='!G644+Overview!$F$36)</f>
        <v>3.4305359214014531E-3</v>
      </c>
      <c r="R644" s="128">
        <f>(O644/F644-Q644)*G644*Overview!$F$29*'='!F644^3</f>
        <v>157.77871087090671</v>
      </c>
      <c r="S644" s="57">
        <f t="shared" si="60"/>
        <v>5.6557181053591728E-18</v>
      </c>
      <c r="T644" s="58">
        <f t="shared" si="61"/>
        <v>2.187759811075394E-3</v>
      </c>
      <c r="U644" s="58">
        <f>IF(I644&lt;Overview!$F$18,(1-Overview!$F$9)*'='!R644-'='!I644*'='!P644,0)</f>
        <v>0</v>
      </c>
      <c r="V644" s="54">
        <f>IF(I644&gt;=Overview!$F$18,(1-Overview!$F$9)*'='!R644-Overview!$F$18*'='!P644,0)</f>
        <v>13.11520330932853</v>
      </c>
      <c r="W644" s="2"/>
      <c r="X644" s="60">
        <f>F644^3*(1+G644*Overview!$F$38)</f>
        <v>8.6062783227638953</v>
      </c>
      <c r="Y644" s="61">
        <f>F644^3*Overview!$F$42*(1+Overview!$F$38*G644)+J644*Overview!$F$39/Overview!$F$40</f>
        <v>0.87930134705660579</v>
      </c>
      <c r="AD644" s="2"/>
    </row>
    <row r="645" spans="1:30">
      <c r="A645" s="34">
        <v>642</v>
      </c>
      <c r="B645">
        <v>0.77</v>
      </c>
      <c r="C645" s="85">
        <v>18.739999999999998</v>
      </c>
      <c r="D645" s="125">
        <f>B645/(B645+Overview!$F$22)</f>
        <v>0.52380952380952384</v>
      </c>
      <c r="E645" s="118">
        <f>EXP(Overview!$F$21/Overview!$F$5-Overview!$F$21/('='!C645+273.15))</f>
        <v>0.94169028070695959</v>
      </c>
      <c r="F645" s="77">
        <f t="shared" si="62"/>
        <v>1.9153813784177363</v>
      </c>
      <c r="G645" s="115">
        <f t="shared" si="63"/>
        <v>0.52380952380952372</v>
      </c>
      <c r="H645" s="112">
        <f>F645/Overview!$F$19</f>
        <v>2.8279660097707606</v>
      </c>
      <c r="I645" s="149">
        <f t="shared" si="64"/>
        <v>178.24101031296112</v>
      </c>
      <c r="J645" s="80">
        <f>IF((A645-Overview!$F$43)/365=ROUND((A645-Overview!$F$43)/365,0),J644*0.05,J644+V644)</f>
        <v>2423.3647390549513</v>
      </c>
      <c r="K645" s="70">
        <f>IF(I645&lt;Overview!$F$16,1,'='!F645/Overview!$F$26)</f>
        <v>82.916942788646594</v>
      </c>
      <c r="L645" s="71">
        <f>IF(I645&lt;Overview!$F$17,'='!F645/Overview!$F$26,Overview!$F$33)</f>
        <v>9.1428571428571423</v>
      </c>
      <c r="M645" s="72">
        <f t="shared" si="65"/>
        <v>9.1428571428571423</v>
      </c>
      <c r="N645" s="81">
        <f>MIN(1,Overview!$F$44*E645*(F645-Overview!$F$25)^2+0.2)</f>
        <v>1</v>
      </c>
      <c r="O645" s="48">
        <f>M645*E645*Overview!$F$8</f>
        <v>9.746225350951114E-2</v>
      </c>
      <c r="P645" s="48">
        <f>E645*Overview!$F$6</f>
        <v>1.8494797113084687E-3</v>
      </c>
      <c r="Q645" s="122">
        <f>O645*(G645/F645-(1+Overview!$F$35/'='!F645)/(Overview!$F$37*Overview!$F$33))/('='!G645+Overview!$F$36)</f>
        <v>3.4214651993075555E-3</v>
      </c>
      <c r="R645" s="128">
        <f>(O645/F645-Q645)*G645*Overview!$F$29*'='!F645^3</f>
        <v>158.15692976491951</v>
      </c>
      <c r="S645" s="57">
        <f t="shared" si="60"/>
        <v>5.6492581110660789E-18</v>
      </c>
      <c r="T645" s="58">
        <f t="shared" si="61"/>
        <v>2.1844702432193401E-3</v>
      </c>
      <c r="U645" s="58">
        <f>IF(I645&lt;Overview!$F$18,(1-Overview!$F$9)*'='!R645-'='!I645*'='!P645,0)</f>
        <v>0</v>
      </c>
      <c r="V645" s="54">
        <f>IF(I645&gt;=Overview!$F$18,(1-Overview!$F$9)*'='!R645-Overview!$F$18*'='!P645,0)</f>
        <v>13.147427559098421</v>
      </c>
      <c r="W645" s="2"/>
      <c r="X645" s="60">
        <f>F645^3*(1+G645*Overview!$F$38)</f>
        <v>8.6358362437840359</v>
      </c>
      <c r="Y645" s="61">
        <f>F645^3*Overview!$F$42*(1+Overview!$F$38*G645)+J645*Overview!$F$39/Overview!$F$40</f>
        <v>0.88253147514676933</v>
      </c>
      <c r="AD645" s="2"/>
    </row>
    <row r="646" spans="1:30">
      <c r="A646" s="34">
        <v>643</v>
      </c>
      <c r="B646">
        <v>0.77</v>
      </c>
      <c r="C646" s="85">
        <v>18.739999999999998</v>
      </c>
      <c r="D646" s="125">
        <f>B646/(B646+Overview!$F$22)</f>
        <v>0.52380952380952384</v>
      </c>
      <c r="E646" s="118">
        <f>EXP(Overview!$F$21/Overview!$F$5-Overview!$F$21/('='!C646+273.15))</f>
        <v>0.94169028070695959</v>
      </c>
      <c r="F646" s="77">
        <f t="shared" si="62"/>
        <v>1.9175658486609557</v>
      </c>
      <c r="G646" s="115">
        <f t="shared" si="63"/>
        <v>0.52380952380952372</v>
      </c>
      <c r="H646" s="112">
        <f>F646/Overview!$F$19</f>
        <v>2.8311912721998458</v>
      </c>
      <c r="I646" s="149">
        <f t="shared" si="64"/>
        <v>178.24101031296112</v>
      </c>
      <c r="J646" s="80">
        <f>IF((A646-Overview!$F$43)/365=ROUND((A646-Overview!$F$43)/365,0),J645*0.05,J645+V645)</f>
        <v>2436.5121666140499</v>
      </c>
      <c r="K646" s="70">
        <f>IF(I646&lt;Overview!$F$16,1,'='!F646/Overview!$F$26)</f>
        <v>83.011508600041381</v>
      </c>
      <c r="L646" s="71">
        <f>IF(I646&lt;Overview!$F$17,'='!F646/Overview!$F$26,Overview!$F$33)</f>
        <v>9.1428571428571423</v>
      </c>
      <c r="M646" s="72">
        <f t="shared" si="65"/>
        <v>9.1428571428571423</v>
      </c>
      <c r="N646" s="81">
        <f>MIN(1,Overview!$F$44*E646*(F646-Overview!$F$25)^2+0.2)</f>
        <v>1</v>
      </c>
      <c r="O646" s="48">
        <f>M646*E646*Overview!$F$8</f>
        <v>9.746225350951114E-2</v>
      </c>
      <c r="P646" s="48">
        <f>E646*Overview!$F$6</f>
        <v>1.8494797113084687E-3</v>
      </c>
      <c r="Q646" s="122">
        <f>O646*(G646/F646-(1+Overview!$F$35/'='!F646)/(Overview!$F$37*Overview!$F$33))/('='!G646+Overview!$F$36)</f>
        <v>3.4124287671671995E-3</v>
      </c>
      <c r="R646" s="128">
        <f>(O646/F646-Q646)*G646*Overview!$F$29*'='!F646^3</f>
        <v>158.53506996828841</v>
      </c>
      <c r="S646" s="57">
        <f t="shared" si="60"/>
        <v>5.6428225374201951E-18</v>
      </c>
      <c r="T646" s="58">
        <f t="shared" si="61"/>
        <v>2.18118562163601E-3</v>
      </c>
      <c r="U646" s="58">
        <f>IF(I646&lt;Overview!$F$18,(1-Overview!$F$9)*'='!R646-'='!I646*'='!P646,0)</f>
        <v>0</v>
      </c>
      <c r="V646" s="54">
        <f>IF(I646&gt;=Overview!$F$18,(1-Overview!$F$9)*'='!R646-Overview!$F$18*'='!P646,0)</f>
        <v>13.17964510442545</v>
      </c>
      <c r="W646" s="2"/>
      <c r="X646" s="60">
        <f>F646^3*(1+G646*Overview!$F$38)</f>
        <v>8.6654171680237564</v>
      </c>
      <c r="Y646" s="61">
        <f>F646^3*Overview!$F$42*(1+Overview!$F$38*G646)+J646*Overview!$F$39/Overview!$F$40</f>
        <v>0.88576507381682135</v>
      </c>
      <c r="AD646" s="2"/>
    </row>
    <row r="647" spans="1:30">
      <c r="A647" s="34">
        <v>644</v>
      </c>
      <c r="B647">
        <v>0.77</v>
      </c>
      <c r="C647" s="85">
        <v>18.739999999999998</v>
      </c>
      <c r="D647" s="125">
        <f>B647/(B647+Overview!$F$22)</f>
        <v>0.52380952380952384</v>
      </c>
      <c r="E647" s="118">
        <f>EXP(Overview!$F$21/Overview!$F$5-Overview!$F$21/('='!C647+273.15))</f>
        <v>0.94169028070695959</v>
      </c>
      <c r="F647" s="77">
        <f t="shared" si="62"/>
        <v>1.9197470342825917</v>
      </c>
      <c r="G647" s="115">
        <f t="shared" si="63"/>
        <v>0.52380952380952372</v>
      </c>
      <c r="H647" s="112">
        <f>F647/Overview!$F$19</f>
        <v>2.8344116850473817</v>
      </c>
      <c r="I647" s="149">
        <f t="shared" si="64"/>
        <v>178.24101031296112</v>
      </c>
      <c r="J647" s="80">
        <f>IF((A647-Overview!$F$43)/365=ROUND((A647-Overview!$F$43)/365,0),J646*0.05,J646+V646)</f>
        <v>2449.6918117184755</v>
      </c>
      <c r="K647" s="70">
        <f>IF(I647&lt;Overview!$F$16,1,'='!F647/Overview!$F$26)</f>
        <v>83.105932220025622</v>
      </c>
      <c r="L647" s="71">
        <f>IF(I647&lt;Overview!$F$17,'='!F647/Overview!$F$26,Overview!$F$33)</f>
        <v>9.1428571428571423</v>
      </c>
      <c r="M647" s="72">
        <f t="shared" si="65"/>
        <v>9.1428571428571423</v>
      </c>
      <c r="N647" s="81">
        <f>MIN(1,Overview!$F$44*E647*(F647-Overview!$F$25)^2+0.2)</f>
        <v>1</v>
      </c>
      <c r="O647" s="48">
        <f>M647*E647*Overview!$F$8</f>
        <v>9.746225350951114E-2</v>
      </c>
      <c r="P647" s="48">
        <f>E647*Overview!$F$6</f>
        <v>1.8494797113084687E-3</v>
      </c>
      <c r="Q647" s="122">
        <f>O647*(G647/F647-(1+Overview!$F$35/'='!F647)/(Overview!$F$37*Overview!$F$33))/('='!G647+Overview!$F$36)</f>
        <v>3.4034264410810022E-3</v>
      </c>
      <c r="R647" s="128">
        <f>(O647/F647-Q647)*G647*Overview!$F$29*'='!F647^3</f>
        <v>158.91313026035382</v>
      </c>
      <c r="S647" s="57">
        <f t="shared" si="60"/>
        <v>5.6364112534519065E-18</v>
      </c>
      <c r="T647" s="58">
        <f t="shared" si="61"/>
        <v>2.1779059388880701E-3</v>
      </c>
      <c r="U647" s="58">
        <f>IF(I647&lt;Overview!$F$18,(1-Overview!$F$9)*'='!R647-'='!I647*'='!P647,0)</f>
        <v>0</v>
      </c>
      <c r="V647" s="54">
        <f>IF(I647&gt;=Overview!$F$18,(1-Overview!$F$9)*'='!R647-Overview!$F$18*'='!P647,0)</f>
        <v>13.211855841309424</v>
      </c>
      <c r="W647" s="2"/>
      <c r="X647" s="60">
        <f>F647^3*(1+G647*Overview!$F$38)</f>
        <v>8.6950209349085892</v>
      </c>
      <c r="Y647" s="61">
        <f>F647^3*Overview!$F$42*(1+Overview!$F$38*G647)+J647*Overview!$F$39/Overview!$F$40</f>
        <v>0.88900212832372127</v>
      </c>
      <c r="AD647" s="2"/>
    </row>
    <row r="648" spans="1:30">
      <c r="A648" s="34">
        <v>645</v>
      </c>
      <c r="B648">
        <v>0.77</v>
      </c>
      <c r="C648" s="85">
        <v>18.739999999999998</v>
      </c>
      <c r="D648" s="125">
        <f>B648/(B648+Overview!$F$22)</f>
        <v>0.52380952380952384</v>
      </c>
      <c r="E648" s="118">
        <f>EXP(Overview!$F$21/Overview!$F$5-Overview!$F$21/('='!C648+273.15))</f>
        <v>0.94169028070695959</v>
      </c>
      <c r="F648" s="77">
        <f t="shared" si="62"/>
        <v>1.9219249402214797</v>
      </c>
      <c r="G648" s="115">
        <f t="shared" si="63"/>
        <v>0.52380952380952372</v>
      </c>
      <c r="H648" s="112">
        <f>F648/Overview!$F$19</f>
        <v>2.8376272556053146</v>
      </c>
      <c r="I648" s="149">
        <f t="shared" si="64"/>
        <v>178.24101031296112</v>
      </c>
      <c r="J648" s="80">
        <f>IF((A648-Overview!$F$43)/365=ROUND((A648-Overview!$F$43)/365,0),J647*0.05,J647+V647)</f>
        <v>2462.9036675597849</v>
      </c>
      <c r="K648" s="70">
        <f>IF(I648&lt;Overview!$F$16,1,'='!F648/Overview!$F$26)</f>
        <v>83.200213862401725</v>
      </c>
      <c r="L648" s="71">
        <f>IF(I648&lt;Overview!$F$17,'='!F648/Overview!$F$26,Overview!$F$33)</f>
        <v>9.1428571428571423</v>
      </c>
      <c r="M648" s="72">
        <f t="shared" si="65"/>
        <v>9.1428571428571423</v>
      </c>
      <c r="N648" s="81">
        <f>MIN(1,Overview!$F$44*E648*(F648-Overview!$F$25)^2+0.2)</f>
        <v>1</v>
      </c>
      <c r="O648" s="48">
        <f>M648*E648*Overview!$F$8</f>
        <v>9.746225350951114E-2</v>
      </c>
      <c r="P648" s="48">
        <f>E648*Overview!$F$6</f>
        <v>1.8494797113084687E-3</v>
      </c>
      <c r="Q648" s="122">
        <f>O648*(G648/F648-(1+Overview!$F$35/'='!F648)/(Overview!$F$37*Overview!$F$33))/('='!G648+Overview!$F$36)</f>
        <v>3.3944580384582053E-3</v>
      </c>
      <c r="R648" s="128">
        <f>(O648/F648-Q648)*G648*Overview!$F$29*'='!F648^3</f>
        <v>159.29110942571404</v>
      </c>
      <c r="S648" s="57">
        <f t="shared" si="60"/>
        <v>5.6300241291235794E-18</v>
      </c>
      <c r="T648" s="58">
        <f t="shared" si="61"/>
        <v>2.1746311875493695E-3</v>
      </c>
      <c r="U648" s="58">
        <f>IF(I648&lt;Overview!$F$18,(1-Overview!$F$9)*'='!R648-'='!I648*'='!P648,0)</f>
        <v>0</v>
      </c>
      <c r="V648" s="54">
        <f>IF(I648&gt;=Overview!$F$18,(1-Overview!$F$9)*'='!R648-Overview!$F$18*'='!P648,0)</f>
        <v>13.244059666198114</v>
      </c>
      <c r="W648" s="2"/>
      <c r="X648" s="60">
        <f>F648^3*(1+G648*Overview!$F$38)</f>
        <v>8.7246473841386667</v>
      </c>
      <c r="Y648" s="61">
        <f>F648^3*Overview!$F$42*(1+Overview!$F$38*G648)+J648*Overview!$F$39/Overview!$F$40</f>
        <v>0.8922426239446235</v>
      </c>
      <c r="AD648" s="2"/>
    </row>
    <row r="649" spans="1:30">
      <c r="A649" s="34">
        <v>646</v>
      </c>
      <c r="B649">
        <v>0.77</v>
      </c>
      <c r="C649" s="85">
        <v>18.739999999999998</v>
      </c>
      <c r="D649" s="125">
        <f>B649/(B649+Overview!$F$22)</f>
        <v>0.52380952380952384</v>
      </c>
      <c r="E649" s="118">
        <f>EXP(Overview!$F$21/Overview!$F$5-Overview!$F$21/('='!C649+273.15))</f>
        <v>0.94169028070695959</v>
      </c>
      <c r="F649" s="77">
        <f t="shared" si="62"/>
        <v>1.9240995714090292</v>
      </c>
      <c r="G649" s="115">
        <f t="shared" si="63"/>
        <v>0.52380952380952372</v>
      </c>
      <c r="H649" s="112">
        <f>F649/Overview!$F$19</f>
        <v>2.8408379911546273</v>
      </c>
      <c r="I649" s="149">
        <f t="shared" si="64"/>
        <v>178.24101031296112</v>
      </c>
      <c r="J649" s="80">
        <f>IF((A649-Overview!$F$43)/365=ROUND((A649-Overview!$F$43)/365,0),J648*0.05,J648+V648)</f>
        <v>2476.1477272259831</v>
      </c>
      <c r="K649" s="70">
        <f>IF(I649&lt;Overview!$F$16,1,'='!F649/Overview!$F$26)</f>
        <v>83.294353740650621</v>
      </c>
      <c r="L649" s="71">
        <f>IF(I649&lt;Overview!$F$17,'='!F649/Overview!$F$26,Overview!$F$33)</f>
        <v>9.1428571428571423</v>
      </c>
      <c r="M649" s="72">
        <f t="shared" si="65"/>
        <v>9.1428571428571423</v>
      </c>
      <c r="N649" s="81">
        <f>MIN(1,Overview!$F$44*E649*(F649-Overview!$F$25)^2+0.2)</f>
        <v>1</v>
      </c>
      <c r="O649" s="48">
        <f>M649*E649*Overview!$F$8</f>
        <v>9.746225350951114E-2</v>
      </c>
      <c r="P649" s="48">
        <f>E649*Overview!$F$6</f>
        <v>1.8494797113084687E-3</v>
      </c>
      <c r="Q649" s="122">
        <f>O649*(G649/F649-(1+Overview!$F$35/'='!F649)/(Overview!$F$37*Overview!$F$33))/('='!G649+Overview!$F$36)</f>
        <v>3.3855233780050527E-3</v>
      </c>
      <c r="R649" s="128">
        <f>(O649/F649-Q649)*G649*Overview!$F$29*'='!F649^3</f>
        <v>159.66900625420971</v>
      </c>
      <c r="S649" s="57">
        <f t="shared" si="60"/>
        <v>5.6236610353212757E-18</v>
      </c>
      <c r="T649" s="58">
        <f t="shared" si="61"/>
        <v>2.1713613602049237E-3</v>
      </c>
      <c r="U649" s="58">
        <f>IF(I649&lt;Overview!$F$18,(1-Overview!$F$9)*'='!R649-'='!I649*'='!P649,0)</f>
        <v>0</v>
      </c>
      <c r="V649" s="54">
        <f>IF(I649&gt;=Overview!$F$18,(1-Overview!$F$9)*'='!R649-Overview!$F$18*'='!P649,0)</f>
        <v>13.276256475985946</v>
      </c>
      <c r="W649" s="2"/>
      <c r="X649" s="60">
        <f>F649^3*(1+G649*Overview!$F$38)</f>
        <v>8.7542963556897799</v>
      </c>
      <c r="Y649" s="61">
        <f>F649^3*Overview!$F$42*(1+Overview!$F$38*G649)+J649*Overview!$F$39/Overview!$F$40</f>
        <v>0.89548654597699107</v>
      </c>
      <c r="AD649" s="2"/>
    </row>
    <row r="650" spans="1:30">
      <c r="A650" s="34">
        <v>647</v>
      </c>
      <c r="B650">
        <v>0.77</v>
      </c>
      <c r="C650" s="85">
        <v>18.739999999999998</v>
      </c>
      <c r="D650" s="125">
        <f>B650/(B650+Overview!$F$22)</f>
        <v>0.52380952380952384</v>
      </c>
      <c r="E650" s="118">
        <f>EXP(Overview!$F$21/Overview!$F$5-Overview!$F$21/('='!C650+273.15))</f>
        <v>0.94169028070695959</v>
      </c>
      <c r="F650" s="77">
        <f t="shared" si="62"/>
        <v>1.9262709327692342</v>
      </c>
      <c r="G650" s="115">
        <f t="shared" si="63"/>
        <v>0.52380952380952372</v>
      </c>
      <c r="H650" s="112">
        <f>F650/Overview!$F$19</f>
        <v>2.8440438989653538</v>
      </c>
      <c r="I650" s="149">
        <f t="shared" si="64"/>
        <v>178.24101031296112</v>
      </c>
      <c r="J650" s="80">
        <f>IF((A650-Overview!$F$43)/365=ROUND((A650-Overview!$F$43)/365,0),J649*0.05,J649+V649)</f>
        <v>2489.4239837019691</v>
      </c>
      <c r="K650" s="70">
        <f>IF(I650&lt;Overview!$F$16,1,'='!F650/Overview!$F$26)</f>
        <v>83.388352067932217</v>
      </c>
      <c r="L650" s="71">
        <f>IF(I650&lt;Overview!$F$17,'='!F650/Overview!$F$26,Overview!$F$33)</f>
        <v>9.1428571428571423</v>
      </c>
      <c r="M650" s="72">
        <f t="shared" si="65"/>
        <v>9.1428571428571423</v>
      </c>
      <c r="N650" s="81">
        <f>MIN(1,Overview!$F$44*E650*(F650-Overview!$F$25)^2+0.2)</f>
        <v>1</v>
      </c>
      <c r="O650" s="48">
        <f>M650*E650*Overview!$F$8</f>
        <v>9.746225350951114E-2</v>
      </c>
      <c r="P650" s="48">
        <f>E650*Overview!$F$6</f>
        <v>1.8494797113084687E-3</v>
      </c>
      <c r="Q650" s="122">
        <f>O650*(G650/F650-(1+Overview!$F$35/'='!F650)/(Overview!$F$37*Overview!$F$33))/('='!G650+Overview!$F$36)</f>
        <v>3.3766222797132865E-3</v>
      </c>
      <c r="R650" s="128">
        <f>(O650/F650-Q650)*G650*Overview!$F$29*'='!F650^3</f>
        <v>160.04681954090827</v>
      </c>
      <c r="S650" s="57">
        <f t="shared" si="60"/>
        <v>5.6173218438465679E-18</v>
      </c>
      <c r="T650" s="58">
        <f t="shared" si="61"/>
        <v>2.1680964494508966E-3</v>
      </c>
      <c r="U650" s="58">
        <f>IF(I650&lt;Overview!$F$18,(1-Overview!$F$9)*'='!R650-'='!I650*'='!P650,0)</f>
        <v>0</v>
      </c>
      <c r="V650" s="54">
        <f>IF(I650&gt;=Overview!$F$18,(1-Overview!$F$9)*'='!R650-Overview!$F$18*'='!P650,0)</f>
        <v>13.308446168012663</v>
      </c>
      <c r="W650" s="2"/>
      <c r="X650" s="60">
        <f>F650^3*(1+G650*Overview!$F$38)</f>
        <v>8.7839676898143875</v>
      </c>
      <c r="Y650" s="61">
        <f>F650^3*Overview!$F$42*(1+Overview!$F$38*G650)+J650*Overview!$F$39/Overview!$F$40</f>
        <v>0.89873387973870777</v>
      </c>
      <c r="AD650" s="2"/>
    </row>
    <row r="651" spans="1:30">
      <c r="A651" s="34">
        <v>648</v>
      </c>
      <c r="B651">
        <v>0.77</v>
      </c>
      <c r="C651" s="85">
        <v>18.739999999999998</v>
      </c>
      <c r="D651" s="125">
        <f>B651/(B651+Overview!$F$22)</f>
        <v>0.52380952380952384</v>
      </c>
      <c r="E651" s="118">
        <f>EXP(Overview!$F$21/Overview!$F$5-Overview!$F$21/('='!C651+273.15))</f>
        <v>0.94169028070695959</v>
      </c>
      <c r="F651" s="77">
        <f t="shared" si="62"/>
        <v>1.928439029218685</v>
      </c>
      <c r="G651" s="115">
        <f t="shared" si="63"/>
        <v>0.52380952380952372</v>
      </c>
      <c r="H651" s="112">
        <f>F651/Overview!$F$19</f>
        <v>2.8472449862965967</v>
      </c>
      <c r="I651" s="149">
        <f t="shared" si="64"/>
        <v>178.24101031296112</v>
      </c>
      <c r="J651" s="80">
        <f>IF((A651-Overview!$F$43)/365=ROUND((A651-Overview!$F$43)/365,0),J650*0.05,J650+V650)</f>
        <v>2502.7324298699818</v>
      </c>
      <c r="K651" s="70">
        <f>IF(I651&lt;Overview!$F$16,1,'='!F651/Overview!$F$26)</f>
        <v>83.482209057085939</v>
      </c>
      <c r="L651" s="71">
        <f>IF(I651&lt;Overview!$F$17,'='!F651/Overview!$F$26,Overview!$F$33)</f>
        <v>9.1428571428571423</v>
      </c>
      <c r="M651" s="72">
        <f t="shared" si="65"/>
        <v>9.1428571428571423</v>
      </c>
      <c r="N651" s="81">
        <f>MIN(1,Overview!$F$44*E651*(F651-Overview!$F$25)^2+0.2)</f>
        <v>1</v>
      </c>
      <c r="O651" s="48">
        <f>M651*E651*Overview!$F$8</f>
        <v>9.746225350951114E-2</v>
      </c>
      <c r="P651" s="48">
        <f>E651*Overview!$F$6</f>
        <v>1.8494797113084687E-3</v>
      </c>
      <c r="Q651" s="122">
        <f>O651*(G651/F651-(1+Overview!$F$35/'='!F651)/(Overview!$F$37*Overview!$F$33))/('='!G651+Overview!$F$36)</f>
        <v>3.3677545648487721E-3</v>
      </c>
      <c r="R651" s="128">
        <f>(O651/F651-Q651)*G651*Overview!$F$29*'='!F651^3</f>
        <v>160.42454808608863</v>
      </c>
      <c r="S651" s="57">
        <f t="shared" si="60"/>
        <v>5.6110064274084343E-18</v>
      </c>
      <c r="T651" s="58">
        <f t="shared" si="61"/>
        <v>2.1648364478945871E-3</v>
      </c>
      <c r="U651" s="58">
        <f>IF(I651&lt;Overview!$F$18,(1-Overview!$F$9)*'='!R651-'='!I651*'='!P651,0)</f>
        <v>0</v>
      </c>
      <c r="V651" s="54">
        <f>IF(I651&gt;=Overview!$F$18,(1-Overview!$F$9)*'='!R651-Overview!$F$18*'='!P651,0)</f>
        <v>13.340628640062031</v>
      </c>
      <c r="W651" s="2"/>
      <c r="X651" s="60">
        <f>F651^3*(1+G651*Overview!$F$38)</f>
        <v>8.8136612270426475</v>
      </c>
      <c r="Y651" s="61">
        <f>F651^3*Overview!$F$42*(1+Overview!$F$38*G651)+J651*Overview!$F$39/Overview!$F$40</f>
        <v>0.90198461056818824</v>
      </c>
      <c r="AD651" s="2"/>
    </row>
    <row r="652" spans="1:30">
      <c r="A652" s="34">
        <v>649</v>
      </c>
      <c r="B652">
        <v>0.77</v>
      </c>
      <c r="C652" s="85">
        <v>18.739999999999998</v>
      </c>
      <c r="D652" s="125">
        <f>B652/(B652+Overview!$F$22)</f>
        <v>0.52380952380952384</v>
      </c>
      <c r="E652" s="118">
        <f>EXP(Overview!$F$21/Overview!$F$5-Overview!$F$21/('='!C652+273.15))</f>
        <v>0.94169028070695959</v>
      </c>
      <c r="F652" s="77">
        <f t="shared" si="62"/>
        <v>1.9306038656665796</v>
      </c>
      <c r="G652" s="115">
        <f t="shared" si="63"/>
        <v>0.52380952380952372</v>
      </c>
      <c r="H652" s="112">
        <f>F652/Overview!$F$19</f>
        <v>2.8504412603965443</v>
      </c>
      <c r="I652" s="149">
        <f t="shared" si="64"/>
        <v>178.24101031296112</v>
      </c>
      <c r="J652" s="80">
        <f>IF((A652-Overview!$F$43)/365=ROUND((A652-Overview!$F$43)/365,0),J651*0.05,J651+V651)</f>
        <v>2516.0730585100437</v>
      </c>
      <c r="K652" s="70">
        <f>IF(I652&lt;Overview!$F$16,1,'='!F652/Overview!$F$26)</f>
        <v>83.575924920631152</v>
      </c>
      <c r="L652" s="71">
        <f>IF(I652&lt;Overview!$F$17,'='!F652/Overview!$F$26,Overview!$F$33)</f>
        <v>9.1428571428571423</v>
      </c>
      <c r="M652" s="72">
        <f t="shared" si="65"/>
        <v>9.1428571428571423</v>
      </c>
      <c r="N652" s="81">
        <f>MIN(1,Overview!$F$44*E652*(F652-Overview!$F$25)^2+0.2)</f>
        <v>1</v>
      </c>
      <c r="O652" s="48">
        <f>M652*E652*Overview!$F$8</f>
        <v>9.746225350951114E-2</v>
      </c>
      <c r="P652" s="48">
        <f>E652*Overview!$F$6</f>
        <v>1.8494797113084687E-3</v>
      </c>
      <c r="Q652" s="122">
        <f>O652*(G652/F652-(1+Overview!$F$35/'='!F652)/(Overview!$F$37*Overview!$F$33))/('='!G652+Overview!$F$36)</f>
        <v>3.3589200559402356E-3</v>
      </c>
      <c r="R652" s="128">
        <f>(O652/F652-Q652)*G652*Overview!$F$29*'='!F652^3</f>
        <v>160.80219069522576</v>
      </c>
      <c r="S652" s="57">
        <f t="shared" si="60"/>
        <v>5.6047146596152365E-18</v>
      </c>
      <c r="T652" s="58">
        <f t="shared" si="61"/>
        <v>2.1615813481544077E-3</v>
      </c>
      <c r="U652" s="58">
        <f>IF(I652&lt;Overview!$F$18,(1-Overview!$F$9)*'='!R652-'='!I652*'='!P652,0)</f>
        <v>0</v>
      </c>
      <c r="V652" s="54">
        <f>IF(I652&gt;=Overview!$F$18,(1-Overview!$F$9)*'='!R652-Overview!$F$18*'='!P652,0)</f>
        <v>13.372803790360512</v>
      </c>
      <c r="W652" s="2"/>
      <c r="X652" s="60">
        <f>F652^3*(1+G652*Overview!$F$38)</f>
        <v>8.8433768081834163</v>
      </c>
      <c r="Y652" s="61">
        <f>F652^3*Overview!$F$42*(1+Overview!$F$38*G652)+J652*Overview!$F$39/Overview!$F$40</f>
        <v>0.90523872382448933</v>
      </c>
      <c r="AD652" s="2"/>
    </row>
    <row r="653" spans="1:30">
      <c r="A653" s="34">
        <v>650</v>
      </c>
      <c r="B653">
        <v>0.77</v>
      </c>
      <c r="C653" s="85">
        <v>18.739999999999998</v>
      </c>
      <c r="D653" s="125">
        <f>B653/(B653+Overview!$F$22)</f>
        <v>0.52380952380952384</v>
      </c>
      <c r="E653" s="118">
        <f>EXP(Overview!$F$21/Overview!$F$5-Overview!$F$21/('='!C653+273.15))</f>
        <v>0.94169028070695959</v>
      </c>
      <c r="F653" s="77">
        <f t="shared" si="62"/>
        <v>1.932765447014734</v>
      </c>
      <c r="G653" s="115">
        <f t="shared" si="63"/>
        <v>0.52380952380952372</v>
      </c>
      <c r="H653" s="112">
        <f>F653/Overview!$F$19</f>
        <v>2.8536327285024861</v>
      </c>
      <c r="I653" s="149">
        <f t="shared" si="64"/>
        <v>178.24101031296112</v>
      </c>
      <c r="J653" s="80">
        <f>IF((A653-Overview!$F$43)/365=ROUND((A653-Overview!$F$43)/365,0),J652*0.05,J652+V652)</f>
        <v>2529.4458623004043</v>
      </c>
      <c r="K653" s="70">
        <f>IF(I653&lt;Overview!$F$16,1,'='!F653/Overview!$F$26)</f>
        <v>83.669499870767709</v>
      </c>
      <c r="L653" s="71">
        <f>IF(I653&lt;Overview!$F$17,'='!F653/Overview!$F$26,Overview!$F$33)</f>
        <v>9.1428571428571423</v>
      </c>
      <c r="M653" s="72">
        <f t="shared" si="65"/>
        <v>9.1428571428571423</v>
      </c>
      <c r="N653" s="81">
        <f>MIN(1,Overview!$F$44*E653*(F653-Overview!$F$25)^2+0.2)</f>
        <v>1</v>
      </c>
      <c r="O653" s="48">
        <f>M653*E653*Overview!$F$8</f>
        <v>9.746225350951114E-2</v>
      </c>
      <c r="P653" s="48">
        <f>E653*Overview!$F$6</f>
        <v>1.8494797113084687E-3</v>
      </c>
      <c r="Q653" s="122">
        <f>O653*(G653/F653-(1+Overview!$F$35/'='!F653)/(Overview!$F$37*Overview!$F$33))/('='!G653+Overview!$F$36)</f>
        <v>3.350118576768125E-3</v>
      </c>
      <c r="R653" s="128">
        <f>(O653/F653-Q653)*G653*Overview!$F$29*'='!F653^3</f>
        <v>161.17974617897534</v>
      </c>
      <c r="S653" s="57">
        <f t="shared" si="60"/>
        <v>5.5984464149667908E-18</v>
      </c>
      <c r="T653" s="58">
        <f t="shared" si="61"/>
        <v>2.1583311428598696E-3</v>
      </c>
      <c r="U653" s="58">
        <f>IF(I653&lt;Overview!$F$18,(1-Overview!$F$9)*'='!R653-'='!I653*'='!P653,0)</f>
        <v>0</v>
      </c>
      <c r="V653" s="54">
        <f>IF(I653&gt;=Overview!$F$18,(1-Overview!$F$9)*'='!R653-Overview!$F$18*'='!P653,0)</f>
        <v>13.404971517575976</v>
      </c>
      <c r="W653" s="2"/>
      <c r="X653" s="60">
        <f>F653^3*(1+G653*Overview!$F$38)</f>
        <v>8.8731142743252445</v>
      </c>
      <c r="Y653" s="61">
        <f>F653^3*Overview!$F$42*(1+Overview!$F$38*G653)+J653*Overview!$F$39/Overview!$F$40</f>
        <v>0.90849620488741678</v>
      </c>
      <c r="AD653" s="2"/>
    </row>
    <row r="654" spans="1:30">
      <c r="A654" s="34">
        <v>651</v>
      </c>
      <c r="B654">
        <v>0.77</v>
      </c>
      <c r="C654" s="85">
        <v>18.739999999999998</v>
      </c>
      <c r="D654" s="125">
        <f>B654/(B654+Overview!$F$22)</f>
        <v>0.52380952380952384</v>
      </c>
      <c r="E654" s="118">
        <f>EXP(Overview!$F$21/Overview!$F$5-Overview!$F$21/('='!C654+273.15))</f>
        <v>0.94169028070695959</v>
      </c>
      <c r="F654" s="77">
        <f t="shared" si="62"/>
        <v>1.9349237781575939</v>
      </c>
      <c r="G654" s="115">
        <f t="shared" si="63"/>
        <v>0.52380952380952372</v>
      </c>
      <c r="H654" s="112">
        <f>F654/Overview!$F$19</f>
        <v>2.8568193978408294</v>
      </c>
      <c r="I654" s="149">
        <f t="shared" si="64"/>
        <v>178.24101031296112</v>
      </c>
      <c r="J654" s="80">
        <f>IF((A654-Overview!$F$43)/365=ROUND((A654-Overview!$F$43)/365,0),J653*0.05,J653+V653)</f>
        <v>2542.8508338179804</v>
      </c>
      <c r="K654" s="70">
        <f>IF(I654&lt;Overview!$F$16,1,'='!F654/Overview!$F$26)</f>
        <v>83.762934119376368</v>
      </c>
      <c r="L654" s="71">
        <f>IF(I654&lt;Overview!$F$17,'='!F654/Overview!$F$26,Overview!$F$33)</f>
        <v>9.1428571428571423</v>
      </c>
      <c r="M654" s="72">
        <f t="shared" si="65"/>
        <v>9.1428571428571423</v>
      </c>
      <c r="N654" s="81">
        <f>MIN(1,Overview!$F$44*E654*(F654-Overview!$F$25)^2+0.2)</f>
        <v>1</v>
      </c>
      <c r="O654" s="48">
        <f>M654*E654*Overview!$F$8</f>
        <v>9.746225350951114E-2</v>
      </c>
      <c r="P654" s="48">
        <f>E654*Overview!$F$6</f>
        <v>1.8494797113084687E-3</v>
      </c>
      <c r="Q654" s="122">
        <f>O654*(G654/F654-(1+Overview!$F$35/'='!F654)/(Overview!$F$37*Overview!$F$33))/('='!G654+Overview!$F$36)</f>
        <v>3.3413499523535927E-3</v>
      </c>
      <c r="R654" s="128">
        <f>(O654/F654-Q654)*G654*Overview!$F$29*'='!F654^3</f>
        <v>161.5572133531584</v>
      </c>
      <c r="S654" s="57">
        <f t="shared" si="60"/>
        <v>5.5922015688465153E-18</v>
      </c>
      <c r="T654" s="58">
        <f t="shared" si="61"/>
        <v>2.1550858246515698E-3</v>
      </c>
      <c r="U654" s="58">
        <f>IF(I654&lt;Overview!$F$18,(1-Overview!$F$9)*'='!R654-'='!I654*'='!P654,0)</f>
        <v>0</v>
      </c>
      <c r="V654" s="54">
        <f>IF(I654&gt;=Overview!$F$18,(1-Overview!$F$9)*'='!R654-Overview!$F$18*'='!P654,0)</f>
        <v>13.437131720816375</v>
      </c>
      <c r="W654" s="2"/>
      <c r="X654" s="60">
        <f>F654^3*(1+G654*Overview!$F$38)</f>
        <v>8.9028734668373541</v>
      </c>
      <c r="Y654" s="61">
        <f>F654^3*Overview!$F$42*(1+Overview!$F$38*G654)+J654*Overview!$F$39/Overview!$F$40</f>
        <v>0.91175703915763406</v>
      </c>
      <c r="AD654" s="2"/>
    </row>
    <row r="655" spans="1:30">
      <c r="A655" s="34">
        <v>652</v>
      </c>
      <c r="B655">
        <v>0.77</v>
      </c>
      <c r="C655" s="85">
        <v>18.739999999999998</v>
      </c>
      <c r="D655" s="125">
        <f>B655/(B655+Overview!$F$22)</f>
        <v>0.52380952380952384</v>
      </c>
      <c r="E655" s="118">
        <f>EXP(Overview!$F$21/Overview!$F$5-Overview!$F$21/('='!C655+273.15))</f>
        <v>0.94169028070695959</v>
      </c>
      <c r="F655" s="77">
        <f t="shared" si="62"/>
        <v>1.9370788639822454</v>
      </c>
      <c r="G655" s="115">
        <f t="shared" si="63"/>
        <v>0.52380952380952372</v>
      </c>
      <c r="H655" s="112">
        <f>F655/Overview!$F$19</f>
        <v>2.8600012756271154</v>
      </c>
      <c r="I655" s="149">
        <f t="shared" si="64"/>
        <v>178.24101031296112</v>
      </c>
      <c r="J655" s="80">
        <f>IF((A655-Overview!$F$43)/365=ROUND((A655-Overview!$F$43)/365,0),J654*0.05,J654+V654)</f>
        <v>2556.2879655387969</v>
      </c>
      <c r="K655" s="70">
        <f>IF(I655&lt;Overview!$F$16,1,'='!F655/Overview!$F$26)</f>
        <v>83.856227878019283</v>
      </c>
      <c r="L655" s="71">
        <f>IF(I655&lt;Overview!$F$17,'='!F655/Overview!$F$26,Overview!$F$33)</f>
        <v>9.1428571428571423</v>
      </c>
      <c r="M655" s="72">
        <f t="shared" si="65"/>
        <v>9.1428571428571423</v>
      </c>
      <c r="N655" s="81">
        <f>MIN(1,Overview!$F$44*E655*(F655-Overview!$F$25)^2+0.2)</f>
        <v>1</v>
      </c>
      <c r="O655" s="48">
        <f>M655*E655*Overview!$F$8</f>
        <v>9.746225350951114E-2</v>
      </c>
      <c r="P655" s="48">
        <f>E655*Overview!$F$6</f>
        <v>1.8494797113084687E-3</v>
      </c>
      <c r="Q655" s="122">
        <f>O655*(G655/F655-(1+Overview!$F$35/'='!F655)/(Overview!$F$37*Overview!$F$33))/('='!G655+Overview!$F$36)</f>
        <v>3.3326140089475825E-3</v>
      </c>
      <c r="R655" s="128">
        <f>(O655/F655-Q655)*G655*Overview!$F$29*'='!F655^3</f>
        <v>161.93459103874633</v>
      </c>
      <c r="S655" s="57">
        <f t="shared" si="60"/>
        <v>5.585979997513669E-18</v>
      </c>
      <c r="T655" s="58">
        <f t="shared" si="61"/>
        <v>2.1518453861811668E-3</v>
      </c>
      <c r="U655" s="58">
        <f>IF(I655&lt;Overview!$F$18,(1-Overview!$F$9)*'='!R655-'='!I655*'='!P655,0)</f>
        <v>0</v>
      </c>
      <c r="V655" s="54">
        <f>IF(I655&gt;=Overview!$F$18,(1-Overview!$F$9)*'='!R655-Overview!$F$18*'='!P655,0)</f>
        <v>13.469284299628466</v>
      </c>
      <c r="W655" s="2"/>
      <c r="X655" s="60">
        <f>F655^3*(1+G655*Overview!$F$38)</f>
        <v>8.9326542273706018</v>
      </c>
      <c r="Y655" s="61">
        <f>F655^3*Overview!$F$42*(1+Overview!$F$38*G655)+J655*Overview!$F$39/Overview!$F$40</f>
        <v>0.91502121205676734</v>
      </c>
      <c r="AD655" s="2"/>
    </row>
    <row r="656" spans="1:30">
      <c r="A656" s="34">
        <v>653</v>
      </c>
      <c r="B656">
        <v>0.77</v>
      </c>
      <c r="C656" s="85">
        <v>18.739999999999998</v>
      </c>
      <c r="D656" s="125">
        <f>B656/(B656+Overview!$F$22)</f>
        <v>0.52380952380952384</v>
      </c>
      <c r="E656" s="118">
        <f>EXP(Overview!$F$21/Overview!$F$5-Overview!$F$21/('='!C656+273.15))</f>
        <v>0.94169028070695959</v>
      </c>
      <c r="F656" s="77">
        <f t="shared" si="62"/>
        <v>1.9392307093684265</v>
      </c>
      <c r="G656" s="115">
        <f t="shared" si="63"/>
        <v>0.52380952380952372</v>
      </c>
      <c r="H656" s="112">
        <f>F656/Overview!$F$19</f>
        <v>2.8631783690660364</v>
      </c>
      <c r="I656" s="149">
        <f t="shared" si="64"/>
        <v>178.24101031296112</v>
      </c>
      <c r="J656" s="80">
        <f>IF((A656-Overview!$F$43)/365=ROUND((A656-Overview!$F$43)/365,0),J655*0.05,J655+V655)</f>
        <v>2569.7572498384252</v>
      </c>
      <c r="K656" s="70">
        <f>IF(I656&lt;Overview!$F$16,1,'='!F656/Overview!$F$26)</f>
        <v>83.949381357940538</v>
      </c>
      <c r="L656" s="71">
        <f>IF(I656&lt;Overview!$F$17,'='!F656/Overview!$F$26,Overview!$F$33)</f>
        <v>9.1428571428571423</v>
      </c>
      <c r="M656" s="72">
        <f t="shared" si="65"/>
        <v>9.1428571428571423</v>
      </c>
      <c r="N656" s="81">
        <f>MIN(1,Overview!$F$44*E656*(F656-Overview!$F$25)^2+0.2)</f>
        <v>1</v>
      </c>
      <c r="O656" s="48">
        <f>M656*E656*Overview!$F$8</f>
        <v>9.746225350951114E-2</v>
      </c>
      <c r="P656" s="48">
        <f>E656*Overview!$F$6</f>
        <v>1.8494797113084687E-3</v>
      </c>
      <c r="Q656" s="122">
        <f>O656*(G656/F656-(1+Overview!$F$35/'='!F656)/(Overview!$F$37*Overview!$F$33))/('='!G656+Overview!$F$36)</f>
        <v>3.3239105740200479E-3</v>
      </c>
      <c r="R656" s="128">
        <f>(O656/F656-Q656)*G656*Overview!$F$29*'='!F656^3</f>
        <v>162.31187806184514</v>
      </c>
      <c r="S656" s="57">
        <f t="shared" si="60"/>
        <v>5.5797815780956595E-18</v>
      </c>
      <c r="T656" s="58">
        <f t="shared" si="61"/>
        <v>2.1486098201113704E-3</v>
      </c>
      <c r="U656" s="58">
        <f>IF(I656&lt;Overview!$F$18,(1-Overview!$F$9)*'='!R656-'='!I656*'='!P656,0)</f>
        <v>0</v>
      </c>
      <c r="V656" s="54">
        <f>IF(I656&gt;=Overview!$F$18,(1-Overview!$F$9)*'='!R656-Overview!$F$18*'='!P656,0)</f>
        <v>13.501429153996483</v>
      </c>
      <c r="W656" s="2"/>
      <c r="X656" s="60">
        <f>F656^3*(1+G656*Overview!$F$38)</f>
        <v>8.9624563978584373</v>
      </c>
      <c r="Y656" s="61">
        <f>F656^3*Overview!$F$42*(1+Overview!$F$38*G656)+J656*Overview!$F$39/Overview!$F$40</f>
        <v>0.91828870902751081</v>
      </c>
      <c r="AD656" s="2"/>
    </row>
    <row r="657" spans="1:30">
      <c r="A657" s="34">
        <v>654</v>
      </c>
      <c r="B657">
        <v>0.77</v>
      </c>
      <c r="C657" s="85">
        <v>18.739999999999998</v>
      </c>
      <c r="D657" s="125">
        <f>B657/(B657+Overview!$F$22)</f>
        <v>0.52380952380952384</v>
      </c>
      <c r="E657" s="118">
        <f>EXP(Overview!$F$21/Overview!$F$5-Overview!$F$21/('='!C657+273.15))</f>
        <v>0.94169028070695959</v>
      </c>
      <c r="F657" s="77">
        <f t="shared" si="62"/>
        <v>1.9413793191885378</v>
      </c>
      <c r="G657" s="115">
        <f t="shared" si="63"/>
        <v>0.52380952380952372</v>
      </c>
      <c r="H657" s="112">
        <f>F657/Overview!$F$19</f>
        <v>2.8663506853514509</v>
      </c>
      <c r="I657" s="149">
        <f t="shared" si="64"/>
        <v>178.24101031296112</v>
      </c>
      <c r="J657" s="80">
        <f>IF((A657-Overview!$F$43)/365=ROUND((A657-Overview!$F$43)/365,0),J656*0.05,J656+V656)</f>
        <v>2583.2586789924217</v>
      </c>
      <c r="K657" s="70">
        <f>IF(I657&lt;Overview!$F$16,1,'='!F657/Overview!$F$26)</f>
        <v>84.042394770066579</v>
      </c>
      <c r="L657" s="71">
        <f>IF(I657&lt;Overview!$F$17,'='!F657/Overview!$F$26,Overview!$F$33)</f>
        <v>9.1428571428571423</v>
      </c>
      <c r="M657" s="72">
        <f t="shared" si="65"/>
        <v>9.1428571428571423</v>
      </c>
      <c r="N657" s="81">
        <f>MIN(1,Overview!$F$44*E657*(F657-Overview!$F$25)^2+0.2)</f>
        <v>1</v>
      </c>
      <c r="O657" s="48">
        <f>M657*E657*Overview!$F$8</f>
        <v>9.746225350951114E-2</v>
      </c>
      <c r="P657" s="48">
        <f>E657*Overview!$F$6</f>
        <v>1.8494797113084687E-3</v>
      </c>
      <c r="Q657" s="122">
        <f>O657*(G657/F657-(1+Overview!$F$35/'='!F657)/(Overview!$F$37*Overview!$F$33))/('='!G657+Overview!$F$36)</f>
        <v>3.315239476249269E-3</v>
      </c>
      <c r="R657" s="128">
        <f>(O657/F657-Q657)*G657*Overview!$F$29*'='!F657^3</f>
        <v>162.68907325368053</v>
      </c>
      <c r="S657" s="57">
        <f t="shared" si="60"/>
        <v>5.5736061885804445E-18</v>
      </c>
      <c r="T657" s="58">
        <f t="shared" si="61"/>
        <v>2.1453791191159235E-3</v>
      </c>
      <c r="U657" s="58">
        <f>IF(I657&lt;Overview!$F$18,(1-Overview!$F$9)*'='!R657-'='!I657*'='!P657,0)</f>
        <v>0</v>
      </c>
      <c r="V657" s="54">
        <f>IF(I657&gt;=Overview!$F$18,(1-Overview!$F$9)*'='!R657-Overview!$F$18*'='!P657,0)</f>
        <v>13.533566184340859</v>
      </c>
      <c r="W657" s="2"/>
      <c r="X657" s="60">
        <f>F657^3*(1+G657*Overview!$F$38)</f>
        <v>8.9922798205178509</v>
      </c>
      <c r="Y657" s="61">
        <f>F657^3*Overview!$F$42*(1+Overview!$F$38*G657)+J657*Overview!$F$39/Overview!$F$40</f>
        <v>0.92155951553373194</v>
      </c>
      <c r="AD657" s="2"/>
    </row>
    <row r="658" spans="1:30">
      <c r="A658" s="34">
        <v>655</v>
      </c>
      <c r="B658">
        <v>0.77</v>
      </c>
      <c r="C658" s="85">
        <v>18.739999999999998</v>
      </c>
      <c r="D658" s="125">
        <f>B658/(B658+Overview!$F$22)</f>
        <v>0.52380952380952384</v>
      </c>
      <c r="E658" s="118">
        <f>EXP(Overview!$F$21/Overview!$F$5-Overview!$F$21/('='!C658+273.15))</f>
        <v>0.94169028070695959</v>
      </c>
      <c r="F658" s="77">
        <f t="shared" si="62"/>
        <v>1.9435246983076537</v>
      </c>
      <c r="G658" s="115">
        <f t="shared" si="63"/>
        <v>0.52380952380952372</v>
      </c>
      <c r="H658" s="112">
        <f>F658/Overview!$F$19</f>
        <v>2.8695182316664014</v>
      </c>
      <c r="I658" s="149">
        <f t="shared" si="64"/>
        <v>178.24101031296112</v>
      </c>
      <c r="J658" s="80">
        <f>IF((A658-Overview!$F$43)/365=ROUND((A658-Overview!$F$43)/365,0),J657*0.05,J657+V657)</f>
        <v>2596.7922451767627</v>
      </c>
      <c r="K658" s="70">
        <f>IF(I658&lt;Overview!$F$16,1,'='!F658/Overview!$F$26)</f>
        <v>84.135268325006663</v>
      </c>
      <c r="L658" s="71">
        <f>IF(I658&lt;Overview!$F$17,'='!F658/Overview!$F$26,Overview!$F$33)</f>
        <v>9.1428571428571423</v>
      </c>
      <c r="M658" s="72">
        <f t="shared" si="65"/>
        <v>9.1428571428571423</v>
      </c>
      <c r="N658" s="81">
        <f>MIN(1,Overview!$F$44*E658*(F658-Overview!$F$25)^2+0.2)</f>
        <v>1</v>
      </c>
      <c r="O658" s="48">
        <f>M658*E658*Overview!$F$8</f>
        <v>9.746225350951114E-2</v>
      </c>
      <c r="P658" s="48">
        <f>E658*Overview!$F$6</f>
        <v>1.8494797113084687E-3</v>
      </c>
      <c r="Q658" s="122">
        <f>O658*(G658/F658-(1+Overview!$F$35/'='!F658)/(Overview!$F$37*Overview!$F$33))/('='!G658+Overview!$F$36)</f>
        <v>3.30660054551129E-3</v>
      </c>
      <c r="R658" s="128">
        <f>(O658/F658-Q658)*G658*Overview!$F$29*'='!F658^3</f>
        <v>163.06617545058288</v>
      </c>
      <c r="S658" s="57">
        <f t="shared" si="60"/>
        <v>5.5674537078090045E-18</v>
      </c>
      <c r="T658" s="58">
        <f t="shared" si="61"/>
        <v>2.1421532758795843E-3</v>
      </c>
      <c r="U658" s="58">
        <f>IF(I658&lt;Overview!$F$18,(1-Overview!$F$9)*'='!R658-'='!I658*'='!P658,0)</f>
        <v>0</v>
      </c>
      <c r="V658" s="54">
        <f>IF(I658&gt;=Overview!$F$18,(1-Overview!$F$9)*'='!R658-Overview!$F$18*'='!P658,0)</f>
        <v>13.56569529151694</v>
      </c>
      <c r="W658" s="2"/>
      <c r="X658" s="60">
        <f>F658^3*(1+G658*Overview!$F$38)</f>
        <v>9.0221243378502916</v>
      </c>
      <c r="Y658" s="61">
        <f>F658^3*Overview!$F$42*(1+Overview!$F$38*G658)+J658*Overview!$F$39/Overview!$F$40</f>
        <v>0.92483361706057088</v>
      </c>
      <c r="AD658" s="2"/>
    </row>
    <row r="659" spans="1:30">
      <c r="A659" s="34">
        <v>656</v>
      </c>
      <c r="B659">
        <v>0.77</v>
      </c>
      <c r="C659" s="85">
        <v>18.739999999999998</v>
      </c>
      <c r="D659" s="125">
        <f>B659/(B659+Overview!$F$22)</f>
        <v>0.52380952380952384</v>
      </c>
      <c r="E659" s="118">
        <f>EXP(Overview!$F$21/Overview!$F$5-Overview!$F$21/('='!C659+273.15))</f>
        <v>0.94169028070695959</v>
      </c>
      <c r="F659" s="77">
        <f t="shared" si="62"/>
        <v>1.9456668515835334</v>
      </c>
      <c r="G659" s="115">
        <f t="shared" si="63"/>
        <v>0.52380952380952372</v>
      </c>
      <c r="H659" s="112">
        <f>F659/Overview!$F$19</f>
        <v>2.872681015183129</v>
      </c>
      <c r="I659" s="149">
        <f t="shared" si="64"/>
        <v>178.24101031296112</v>
      </c>
      <c r="J659" s="80">
        <f>IF((A659-Overview!$F$43)/365=ROUND((A659-Overview!$F$43)/365,0),J658*0.05,J658+V658)</f>
        <v>2610.3579404682796</v>
      </c>
      <c r="K659" s="70">
        <f>IF(I659&lt;Overview!$F$16,1,'='!F659/Overview!$F$26)</f>
        <v>84.228002233053402</v>
      </c>
      <c r="L659" s="71">
        <f>IF(I659&lt;Overview!$F$17,'='!F659/Overview!$F$26,Overview!$F$33)</f>
        <v>9.1428571428571423</v>
      </c>
      <c r="M659" s="72">
        <f t="shared" si="65"/>
        <v>9.1428571428571423</v>
      </c>
      <c r="N659" s="81">
        <f>MIN(1,Overview!$F$44*E659*(F659-Overview!$F$25)^2+0.2)</f>
        <v>1</v>
      </c>
      <c r="O659" s="48">
        <f>M659*E659*Overview!$F$8</f>
        <v>9.746225350951114E-2</v>
      </c>
      <c r="P659" s="48">
        <f>E659*Overview!$F$6</f>
        <v>1.8494797113084687E-3</v>
      </c>
      <c r="Q659" s="122">
        <f>O659*(G659/F659-(1+Overview!$F$35/'='!F659)/(Overview!$F$37*Overview!$F$33))/('='!G659+Overview!$F$36)</f>
        <v>3.297993612869463E-3</v>
      </c>
      <c r="R659" s="128">
        <f>(O659/F659-Q659)*G659*Overview!$F$29*'='!F659^3</f>
        <v>163.44318349397173</v>
      </c>
      <c r="S659" s="57">
        <f t="shared" si="60"/>
        <v>5.5613240154679003E-18</v>
      </c>
      <c r="T659" s="58">
        <f t="shared" si="61"/>
        <v>2.1389322830981101E-3</v>
      </c>
      <c r="U659" s="58">
        <f>IF(I659&lt;Overview!$F$18,(1-Overview!$F$9)*'='!R659-'='!I659*'='!P659,0)</f>
        <v>0</v>
      </c>
      <c r="V659" s="54">
        <f>IF(I659&gt;=Overview!$F$18,(1-Overview!$F$9)*'='!R659-Overview!$F$18*'='!P659,0)</f>
        <v>13.59781637681367</v>
      </c>
      <c r="W659" s="2"/>
      <c r="X659" s="60">
        <f>F659^3*(1+G659*Overview!$F$38)</f>
        <v>9.0519897926425887</v>
      </c>
      <c r="Y659" s="61">
        <f>F659^3*Overview!$F$42*(1+Overview!$F$38*G659)+J659*Overview!$F$39/Overview!$F$40</f>
        <v>0.92811099911454531</v>
      </c>
      <c r="AD659" s="2"/>
    </row>
    <row r="660" spans="1:30">
      <c r="A660" s="34">
        <v>657</v>
      </c>
      <c r="B660">
        <v>0.77</v>
      </c>
      <c r="C660" s="85">
        <v>18.739999999999998</v>
      </c>
      <c r="D660" s="125">
        <f>B660/(B660+Overview!$F$22)</f>
        <v>0.52380952380952384</v>
      </c>
      <c r="E660" s="118">
        <f>EXP(Overview!$F$21/Overview!$F$5-Overview!$F$21/('='!C660+273.15))</f>
        <v>0.94169028070695959</v>
      </c>
      <c r="F660" s="77">
        <f t="shared" si="62"/>
        <v>1.9478057838666314</v>
      </c>
      <c r="G660" s="115">
        <f t="shared" si="63"/>
        <v>0.52380952380952372</v>
      </c>
      <c r="H660" s="112">
        <f>F660/Overview!$F$19</f>
        <v>2.8758390430630909</v>
      </c>
      <c r="I660" s="149">
        <f t="shared" si="64"/>
        <v>178.24101031296112</v>
      </c>
      <c r="J660" s="80">
        <f>IF((A660-Overview!$F$43)/365=ROUND((A660-Overview!$F$43)/365,0),J659*0.05,J659+V659)</f>
        <v>2623.9557568450932</v>
      </c>
      <c r="K660" s="70">
        <f>IF(I660&lt;Overview!$F$16,1,'='!F660/Overview!$F$26)</f>
        <v>84.320596704183174</v>
      </c>
      <c r="L660" s="71">
        <f>IF(I660&lt;Overview!$F$17,'='!F660/Overview!$F$26,Overview!$F$33)</f>
        <v>9.1428571428571423</v>
      </c>
      <c r="M660" s="72">
        <f t="shared" si="65"/>
        <v>9.1428571428571423</v>
      </c>
      <c r="N660" s="81">
        <f>MIN(1,Overview!$F$44*E660*(F660-Overview!$F$25)^2+0.2)</f>
        <v>1</v>
      </c>
      <c r="O660" s="48">
        <f>M660*E660*Overview!$F$8</f>
        <v>9.746225350951114E-2</v>
      </c>
      <c r="P660" s="48">
        <f>E660*Overview!$F$6</f>
        <v>1.8494797113084687E-3</v>
      </c>
      <c r="Q660" s="122">
        <f>O660*(G660/F660-(1+Overview!$F$35/'='!F660)/(Overview!$F$37*Overview!$F$33))/('='!G660+Overview!$F$36)</f>
        <v>3.2894185105641041E-3</v>
      </c>
      <c r="R660" s="128">
        <f>(O660/F660-Q660)*G660*Overview!$F$29*'='!F660^3</f>
        <v>163.82009623034088</v>
      </c>
      <c r="S660" s="57">
        <f t="shared" si="60"/>
        <v>5.5552169920819039E-18</v>
      </c>
      <c r="T660" s="58">
        <f t="shared" si="61"/>
        <v>2.1357161334782408E-3</v>
      </c>
      <c r="U660" s="58">
        <f>IF(I660&lt;Overview!$F$18,(1-Overview!$F$9)*'='!R660-'='!I660*'='!P660,0)</f>
        <v>0</v>
      </c>
      <c r="V660" s="54">
        <f>IF(I660&gt;=Overview!$F$18,(1-Overview!$F$9)*'='!R660-Overview!$F$18*'='!P660,0)</f>
        <v>13.629929341952321</v>
      </c>
      <c r="W660" s="2"/>
      <c r="X660" s="60">
        <f>F660^3*(1+G660*Overview!$F$38)</f>
        <v>9.0818760279678603</v>
      </c>
      <c r="Y660" s="61">
        <f>F660^3*Overview!$F$42*(1+Overview!$F$38*G660)+J660*Overview!$F$39/Overview!$F$40</f>
        <v>0.93139164722364887</v>
      </c>
      <c r="AD660" s="2"/>
    </row>
    <row r="661" spans="1:30">
      <c r="A661" s="34">
        <v>658</v>
      </c>
      <c r="B661">
        <v>0.77</v>
      </c>
      <c r="C661" s="85">
        <v>18.739999999999998</v>
      </c>
      <c r="D661" s="125">
        <f>B661/(B661+Overview!$F$22)</f>
        <v>0.52380952380952384</v>
      </c>
      <c r="E661" s="118">
        <f>EXP(Overview!$F$21/Overview!$F$5-Overview!$F$21/('='!C661+273.15))</f>
        <v>0.94169028070695959</v>
      </c>
      <c r="F661" s="77">
        <f t="shared" si="62"/>
        <v>1.9499415000001097</v>
      </c>
      <c r="G661" s="115">
        <f t="shared" si="63"/>
        <v>0.52380952380952372</v>
      </c>
      <c r="H661" s="112">
        <f>F661/Overview!$F$19</f>
        <v>2.8789923224569756</v>
      </c>
      <c r="I661" s="149">
        <f t="shared" si="64"/>
        <v>178.24101031296112</v>
      </c>
      <c r="J661" s="80">
        <f>IF((A661-Overview!$F$43)/365=ROUND((A661-Overview!$F$43)/365,0),J660*0.05,J660+V660)</f>
        <v>2637.5856861870457</v>
      </c>
      <c r="K661" s="70">
        <f>IF(I661&lt;Overview!$F$16,1,'='!F661/Overview!$F$26)</f>
        <v>84.413051948056705</v>
      </c>
      <c r="L661" s="71">
        <f>IF(I661&lt;Overview!$F$17,'='!F661/Overview!$F$26,Overview!$F$33)</f>
        <v>9.1428571428571423</v>
      </c>
      <c r="M661" s="72">
        <f t="shared" si="65"/>
        <v>9.1428571428571423</v>
      </c>
      <c r="N661" s="81">
        <f>MIN(1,Overview!$F$44*E661*(F661-Overview!$F$25)^2+0.2)</f>
        <v>1</v>
      </c>
      <c r="O661" s="48">
        <f>M661*E661*Overview!$F$8</f>
        <v>9.746225350951114E-2</v>
      </c>
      <c r="P661" s="48">
        <f>E661*Overview!$F$6</f>
        <v>1.8494797113084687E-3</v>
      </c>
      <c r="Q661" s="122">
        <f>O661*(G661/F661-(1+Overview!$F$35/'='!F661)/(Overview!$F$37*Overview!$F$33))/('='!G661+Overview!$F$36)</f>
        <v>3.2808750720022591E-3</v>
      </c>
      <c r="R661" s="128">
        <f>(O661/F661-Q661)*G661*Overview!$F$29*'='!F661^3</f>
        <v>164.19691251124351</v>
      </c>
      <c r="S661" s="57">
        <f t="shared" si="60"/>
        <v>5.5491325190067063E-18</v>
      </c>
      <c r="T661" s="58">
        <f t="shared" si="61"/>
        <v>2.1325048197376843E-3</v>
      </c>
      <c r="U661" s="58">
        <f>IF(I661&lt;Overview!$F$18,(1-Overview!$F$9)*'='!R661-'='!I661*'='!P661,0)</f>
        <v>0</v>
      </c>
      <c r="V661" s="54">
        <f>IF(I661&gt;=Overview!$F$18,(1-Overview!$F$9)*'='!R661-Overview!$F$18*'='!P661,0)</f>
        <v>13.662034089085225</v>
      </c>
      <c r="W661" s="2"/>
      <c r="X661" s="60">
        <f>F661^3*(1+G661*Overview!$F$38)</f>
        <v>9.1117828871864113</v>
      </c>
      <c r="Y661" s="61">
        <f>F661^3*Overview!$F$42*(1+Overview!$F$38*G661)+J661*Overview!$F$39/Overview!$F$40</f>
        <v>0.93467554693745047</v>
      </c>
      <c r="AD661" s="2"/>
    </row>
    <row r="662" spans="1:30">
      <c r="A662" s="34">
        <v>659</v>
      </c>
      <c r="B662">
        <v>0.77</v>
      </c>
      <c r="C662" s="85">
        <v>18.739999999999998</v>
      </c>
      <c r="D662" s="125">
        <f>B662/(B662+Overview!$F$22)</f>
        <v>0.52380952380952384</v>
      </c>
      <c r="E662" s="118">
        <f>EXP(Overview!$F$21/Overview!$F$5-Overview!$F$21/('='!C662+273.15))</f>
        <v>0.94169028070695959</v>
      </c>
      <c r="F662" s="77">
        <f t="shared" si="62"/>
        <v>1.9520740048198473</v>
      </c>
      <c r="G662" s="115">
        <f t="shared" si="63"/>
        <v>0.52380952380952372</v>
      </c>
      <c r="H662" s="112">
        <f>F662/Overview!$F$19</f>
        <v>2.8821408605047205</v>
      </c>
      <c r="I662" s="149">
        <f t="shared" si="64"/>
        <v>178.24101031296112</v>
      </c>
      <c r="J662" s="80">
        <f>IF((A662-Overview!$F$43)/365=ROUND((A662-Overview!$F$43)/365,0),J661*0.05,J661+V661)</f>
        <v>2651.2477202761311</v>
      </c>
      <c r="K662" s="70">
        <f>IF(I662&lt;Overview!$F$16,1,'='!F662/Overview!$F$26)</f>
        <v>84.505368174019367</v>
      </c>
      <c r="L662" s="71">
        <f>IF(I662&lt;Overview!$F$17,'='!F662/Overview!$F$26,Overview!$F$33)</f>
        <v>9.1428571428571423</v>
      </c>
      <c r="M662" s="72">
        <f t="shared" si="65"/>
        <v>9.1428571428571423</v>
      </c>
      <c r="N662" s="81">
        <f>MIN(1,Overview!$F$44*E662*(F662-Overview!$F$25)^2+0.2)</f>
        <v>1</v>
      </c>
      <c r="O662" s="48">
        <f>M662*E662*Overview!$F$8</f>
        <v>9.746225350951114E-2</v>
      </c>
      <c r="P662" s="48">
        <f>E662*Overview!$F$6</f>
        <v>1.8494797113084687E-3</v>
      </c>
      <c r="Q662" s="122">
        <f>O662*(G662/F662-(1+Overview!$F$35/'='!F662)/(Overview!$F$37*Overview!$F$33))/('='!G662+Overview!$F$36)</f>
        <v>3.2723631317475646E-3</v>
      </c>
      <c r="R662" s="128">
        <f>(O662/F662-Q662)*G662*Overview!$F$29*'='!F662^3</f>
        <v>164.57363119327658</v>
      </c>
      <c r="S662" s="57">
        <f t="shared" si="60"/>
        <v>5.5430704784217044E-18</v>
      </c>
      <c r="T662" s="58">
        <f t="shared" si="61"/>
        <v>2.1292983346050953E-3</v>
      </c>
      <c r="U662" s="58">
        <f>IF(I662&lt;Overview!$F$18,(1-Overview!$F$9)*'='!R662-'='!I662*'='!P662,0)</f>
        <v>0</v>
      </c>
      <c r="V662" s="54">
        <f>IF(I662&gt;=Overview!$F$18,(1-Overview!$F$9)*'='!R662-Overview!$F$18*'='!P662,0)</f>
        <v>13.694130520794443</v>
      </c>
      <c r="W662" s="2"/>
      <c r="X662" s="60">
        <f>F662^3*(1+G662*Overview!$F$38)</f>
        <v>9.1417102139466007</v>
      </c>
      <c r="Y662" s="61">
        <f>F662^3*Overview!$F$42*(1+Overview!$F$38*G662)+J662*Overview!$F$39/Overview!$F$40</f>
        <v>0.93796268382719306</v>
      </c>
      <c r="AD662" s="2"/>
    </row>
    <row r="663" spans="1:30">
      <c r="A663" s="34">
        <v>660</v>
      </c>
      <c r="B663">
        <v>0.77</v>
      </c>
      <c r="C663" s="85">
        <v>18.739999999999998</v>
      </c>
      <c r="D663" s="125">
        <f>B663/(B663+Overview!$F$22)</f>
        <v>0.52380952380952384</v>
      </c>
      <c r="E663" s="118">
        <f>EXP(Overview!$F$21/Overview!$F$5-Overview!$F$21/('='!C663+273.15))</f>
        <v>0.94169028070695959</v>
      </c>
      <c r="F663" s="77">
        <f t="shared" si="62"/>
        <v>1.9542033031544523</v>
      </c>
      <c r="G663" s="115">
        <f t="shared" si="63"/>
        <v>0.52380952380952372</v>
      </c>
      <c r="H663" s="112">
        <f>F663/Overview!$F$19</f>
        <v>2.885284664335527</v>
      </c>
      <c r="I663" s="149">
        <f t="shared" si="64"/>
        <v>178.24101031296112</v>
      </c>
      <c r="J663" s="80">
        <f>IF((A663-Overview!$F$43)/365=ROUND((A663-Overview!$F$43)/365,0),J662*0.05,J662+V662)</f>
        <v>2664.9418507969253</v>
      </c>
      <c r="K663" s="70">
        <f>IF(I663&lt;Overview!$F$16,1,'='!F663/Overview!$F$26)</f>
        <v>84.597545591101834</v>
      </c>
      <c r="L663" s="71">
        <f>IF(I663&lt;Overview!$F$17,'='!F663/Overview!$F$26,Overview!$F$33)</f>
        <v>9.1428571428571423</v>
      </c>
      <c r="M663" s="72">
        <f t="shared" si="65"/>
        <v>9.1428571428571423</v>
      </c>
      <c r="N663" s="81">
        <f>MIN(1,Overview!$F$44*E663*(F663-Overview!$F$25)^2+0.2)</f>
        <v>1</v>
      </c>
      <c r="O663" s="48">
        <f>M663*E663*Overview!$F$8</f>
        <v>9.746225350951114E-2</v>
      </c>
      <c r="P663" s="48">
        <f>E663*Overview!$F$6</f>
        <v>1.8494797113084687E-3</v>
      </c>
      <c r="Q663" s="122">
        <f>O663*(G663/F663-(1+Overview!$F$35/'='!F663)/(Overview!$F$37*Overview!$F$33))/('='!G663+Overview!$F$36)</f>
        <v>3.2638825255102335E-3</v>
      </c>
      <c r="R663" s="128">
        <f>(O663/F663-Q663)*G663*Overview!$F$29*'='!F663^3</f>
        <v>164.95025113806631</v>
      </c>
      <c r="S663" s="57">
        <f t="shared" si="60"/>
        <v>5.5370307533228623E-18</v>
      </c>
      <c r="T663" s="58">
        <f t="shared" si="61"/>
        <v>2.1260966708200649E-3</v>
      </c>
      <c r="U663" s="58">
        <f>IF(I663&lt;Overview!$F$18,(1-Overview!$F$9)*'='!R663-'='!I663*'='!P663,0)</f>
        <v>0</v>
      </c>
      <c r="V663" s="54">
        <f>IF(I663&gt;=Overview!$F$18,(1-Overview!$F$9)*'='!R663-Overview!$F$18*'='!P663,0)</f>
        <v>13.726218540090528</v>
      </c>
      <c r="W663" s="2"/>
      <c r="X663" s="60">
        <f>F663^3*(1+G663*Overview!$F$38)</f>
        <v>9.1716578521857173</v>
      </c>
      <c r="Y663" s="61">
        <f>F663^3*Overview!$F$42*(1+Overview!$F$38*G663)+J663*Overview!$F$39/Overview!$F$40</f>
        <v>0.94125304348589012</v>
      </c>
      <c r="AD663" s="2"/>
    </row>
    <row r="664" spans="1:30">
      <c r="A664" s="34">
        <v>661</v>
      </c>
      <c r="B664">
        <v>0.77</v>
      </c>
      <c r="C664" s="85">
        <v>18.739999999999998</v>
      </c>
      <c r="D664" s="125">
        <f>B664/(B664+Overview!$F$22)</f>
        <v>0.52380952380952384</v>
      </c>
      <c r="E664" s="118">
        <f>EXP(Overview!$F$21/Overview!$F$5-Overview!$F$21/('='!C664+273.15))</f>
        <v>0.94169028070695959</v>
      </c>
      <c r="F664" s="77">
        <f t="shared" si="62"/>
        <v>1.9563293998252724</v>
      </c>
      <c r="G664" s="115">
        <f t="shared" si="63"/>
        <v>0.52380952380952372</v>
      </c>
      <c r="H664" s="112">
        <f>F664/Overview!$F$19</f>
        <v>2.8884237410678759</v>
      </c>
      <c r="I664" s="149">
        <f t="shared" si="64"/>
        <v>178.24101031296112</v>
      </c>
      <c r="J664" s="80">
        <f>IF((A664-Overview!$F$43)/365=ROUND((A664-Overview!$F$43)/365,0),J663*0.05,J663+V663)</f>
        <v>2678.6680693370158</v>
      </c>
      <c r="K664" s="70">
        <f>IF(I664&lt;Overview!$F$16,1,'='!F664/Overview!$F$26)</f>
        <v>84.689584408020451</v>
      </c>
      <c r="L664" s="71">
        <f>IF(I664&lt;Overview!$F$17,'='!F664/Overview!$F$26,Overview!$F$33)</f>
        <v>9.1428571428571423</v>
      </c>
      <c r="M664" s="72">
        <f t="shared" si="65"/>
        <v>9.1428571428571423</v>
      </c>
      <c r="N664" s="81">
        <f>MIN(1,Overview!$F$44*E664*(F664-Overview!$F$25)^2+0.2)</f>
        <v>1</v>
      </c>
      <c r="O664" s="48">
        <f>M664*E664*Overview!$F$8</f>
        <v>9.746225350951114E-2</v>
      </c>
      <c r="P664" s="48">
        <f>E664*Overview!$F$6</f>
        <v>1.8494797113084687E-3</v>
      </c>
      <c r="Q664" s="122">
        <f>O664*(G664/F664-(1+Overview!$F$35/'='!F664)/(Overview!$F$37*Overview!$F$33))/('='!G664+Overview!$F$36)</f>
        <v>3.2554330901371263E-3</v>
      </c>
      <c r="R664" s="128">
        <f>(O664/F664-Q664)*G664*Overview!$F$29*'='!F664^3</f>
        <v>165.32677121225316</v>
      </c>
      <c r="S664" s="57">
        <f t="shared" si="60"/>
        <v>5.5310132275156447E-18</v>
      </c>
      <c r="T664" s="58">
        <f t="shared" si="61"/>
        <v>2.1228998211330987E-3</v>
      </c>
      <c r="U664" s="58">
        <f>IF(I664&lt;Overview!$F$18,(1-Overview!$F$9)*'='!R664-'='!I664*'='!P664,0)</f>
        <v>0</v>
      </c>
      <c r="V664" s="54">
        <f>IF(I664&gt;=Overview!$F$18,(1-Overview!$F$9)*'='!R664-Overview!$F$18*'='!P664,0)</f>
        <v>13.758298050411248</v>
      </c>
      <c r="W664" s="2"/>
      <c r="X664" s="60">
        <f>F664^3*(1+G664*Overview!$F$38)</f>
        <v>9.2016256461308519</v>
      </c>
      <c r="Y664" s="61">
        <f>F664^3*Overview!$F$42*(1+Overview!$F$38*G664)+J664*Overview!$F$39/Overview!$F$40</f>
        <v>0.94454661152842156</v>
      </c>
      <c r="AD664" s="2"/>
    </row>
    <row r="665" spans="1:30">
      <c r="A665" s="34">
        <v>662</v>
      </c>
      <c r="B665">
        <v>0.77</v>
      </c>
      <c r="C665" s="85">
        <v>18.739999999999998</v>
      </c>
      <c r="D665" s="125">
        <f>B665/(B665+Overview!$F$22)</f>
        <v>0.52380952380952384</v>
      </c>
      <c r="E665" s="118">
        <f>EXP(Overview!$F$21/Overview!$F$5-Overview!$F$21/('='!C665+273.15))</f>
        <v>0.94169028070695959</v>
      </c>
      <c r="F665" s="77">
        <f t="shared" si="62"/>
        <v>1.9584522996464055</v>
      </c>
      <c r="G665" s="115">
        <f t="shared" si="63"/>
        <v>0.52380952380952372</v>
      </c>
      <c r="H665" s="112">
        <f>F665/Overview!$F$19</f>
        <v>2.8915580978095461</v>
      </c>
      <c r="I665" s="149">
        <f t="shared" si="64"/>
        <v>178.24101031296112</v>
      </c>
      <c r="J665" s="80">
        <f>IF((A665-Overview!$F$43)/365=ROUND((A665-Overview!$F$43)/365,0),J664*0.05,J664+V664)</f>
        <v>2692.426367387427</v>
      </c>
      <c r="K665" s="70">
        <f>IF(I665&lt;Overview!$F$16,1,'='!F665/Overview!$F$26)</f>
        <v>84.781484833177728</v>
      </c>
      <c r="L665" s="71">
        <f>IF(I665&lt;Overview!$F$17,'='!F665/Overview!$F$26,Overview!$F$33)</f>
        <v>9.1428571428571423</v>
      </c>
      <c r="M665" s="72">
        <f t="shared" si="65"/>
        <v>9.1428571428571423</v>
      </c>
      <c r="N665" s="81">
        <f>MIN(1,Overview!$F$44*E665*(F665-Overview!$F$25)^2+0.2)</f>
        <v>1</v>
      </c>
      <c r="O665" s="48">
        <f>M665*E665*Overview!$F$8</f>
        <v>9.746225350951114E-2</v>
      </c>
      <c r="P665" s="48">
        <f>E665*Overview!$F$6</f>
        <v>1.8494797113084687E-3</v>
      </c>
      <c r="Q665" s="122">
        <f>O665*(G665/F665-(1+Overview!$F$35/'='!F665)/(Overview!$F$37*Overview!$F$33))/('='!G665+Overview!$F$36)</f>
        <v>3.2470146636019389E-3</v>
      </c>
      <c r="R665" s="128">
        <f>(O665/F665-Q665)*G665*Overview!$F$29*'='!F665^3</f>
        <v>165.70319028747659</v>
      </c>
      <c r="S665" s="57">
        <f t="shared" si="60"/>
        <v>5.5250177856080231E-18</v>
      </c>
      <c r="T665" s="58">
        <f t="shared" si="61"/>
        <v>2.1197077783056055E-3</v>
      </c>
      <c r="U665" s="58">
        <f>IF(I665&lt;Overview!$F$18,(1-Overview!$F$9)*'='!R665-'='!I665*'='!P665,0)</f>
        <v>0</v>
      </c>
      <c r="V665" s="54">
        <f>IF(I665&gt;=Overview!$F$18,(1-Overview!$F$9)*'='!R665-Overview!$F$18*'='!P665,0)</f>
        <v>13.790368955620284</v>
      </c>
      <c r="W665" s="2"/>
      <c r="X665" s="60">
        <f>F665^3*(1+G665*Overview!$F$38)</f>
        <v>9.2316134402997196</v>
      </c>
      <c r="Y665" s="61">
        <f>F665^3*Overview!$F$42*(1+Overview!$F$38*G665)+J665*Overview!$F$39/Overview!$F$40</f>
        <v>0.9478433735916284</v>
      </c>
      <c r="AD665" s="2"/>
    </row>
    <row r="666" spans="1:30">
      <c r="A666" s="34">
        <v>663</v>
      </c>
      <c r="B666">
        <v>0.77</v>
      </c>
      <c r="C666" s="85">
        <v>18.739999999999998</v>
      </c>
      <c r="D666" s="125">
        <f>B666/(B666+Overview!$F$22)</f>
        <v>0.52380952380952384</v>
      </c>
      <c r="E666" s="118">
        <f>EXP(Overview!$F$21/Overview!$F$5-Overview!$F$21/('='!C666+273.15))</f>
        <v>0.94169028070695959</v>
      </c>
      <c r="F666" s="77">
        <f t="shared" si="62"/>
        <v>1.960572007424711</v>
      </c>
      <c r="G666" s="115">
        <f t="shared" si="63"/>
        <v>0.52380952380952372</v>
      </c>
      <c r="H666" s="112">
        <f>F666/Overview!$F$19</f>
        <v>2.8946877416576275</v>
      </c>
      <c r="I666" s="149">
        <f t="shared" si="64"/>
        <v>178.24101031296112</v>
      </c>
      <c r="J666" s="80">
        <f>IF((A666-Overview!$F$43)/365=ROUND((A666-Overview!$F$43)/365,0),J665*0.05,J665+V665)</f>
        <v>2706.2167363430472</v>
      </c>
      <c r="K666" s="70">
        <f>IF(I666&lt;Overview!$F$16,1,'='!F666/Overview!$F$26)</f>
        <v>84.873247074662814</v>
      </c>
      <c r="L666" s="71">
        <f>IF(I666&lt;Overview!$F$17,'='!F666/Overview!$F$26,Overview!$F$33)</f>
        <v>9.1428571428571423</v>
      </c>
      <c r="M666" s="72">
        <f t="shared" si="65"/>
        <v>9.1428571428571423</v>
      </c>
      <c r="N666" s="81">
        <f>MIN(1,Overview!$F$44*E666*(F666-Overview!$F$25)^2+0.2)</f>
        <v>1</v>
      </c>
      <c r="O666" s="48">
        <f>M666*E666*Overview!$F$8</f>
        <v>9.746225350951114E-2</v>
      </c>
      <c r="P666" s="48">
        <f>E666*Overview!$F$6</f>
        <v>1.8494797113084687E-3</v>
      </c>
      <c r="Q666" s="122">
        <f>O666*(G666/F666-(1+Overview!$F$35/'='!F666)/(Overview!$F$37*Overview!$F$33))/('='!G666+Overview!$F$36)</f>
        <v>3.2386270849954798E-3</v>
      </c>
      <c r="R666" s="128">
        <f>(O666/F666-Q666)*G666*Overview!$F$29*'='!F666^3</f>
        <v>166.0795072403603</v>
      </c>
      <c r="S666" s="57">
        <f t="shared" si="60"/>
        <v>5.5190443130035595E-18</v>
      </c>
      <c r="T666" s="58">
        <f t="shared" si="61"/>
        <v>2.1165205351098763E-3</v>
      </c>
      <c r="U666" s="58">
        <f>IF(I666&lt;Overview!$F$18,(1-Overview!$F$9)*'='!R666-'='!I666*'='!P666,0)</f>
        <v>0</v>
      </c>
      <c r="V666" s="54">
        <f>IF(I666&gt;=Overview!$F$18,(1-Overview!$F$9)*'='!R666-Overview!$F$18*'='!P666,0)</f>
        <v>13.822431160005976</v>
      </c>
      <c r="W666" s="2"/>
      <c r="X666" s="60">
        <f>F666^3*(1+G666*Overview!$F$38)</f>
        <v>9.2616210795015022</v>
      </c>
      <c r="Y666" s="61">
        <f>F666^3*Overview!$F$42*(1+Overview!$F$38*G666)+J666*Overview!$F$39/Overview!$F$40</f>
        <v>0.95114331533440566</v>
      </c>
      <c r="AD666" s="2"/>
    </row>
    <row r="667" spans="1:30">
      <c r="A667" s="34">
        <v>664</v>
      </c>
      <c r="B667">
        <v>0.77</v>
      </c>
      <c r="C667" s="85">
        <v>18.739999999999998</v>
      </c>
      <c r="D667" s="125">
        <f>B667/(B667+Overview!$F$22)</f>
        <v>0.52380952380952384</v>
      </c>
      <c r="E667" s="118">
        <f>EXP(Overview!$F$21/Overview!$F$5-Overview!$F$21/('='!C667+273.15))</f>
        <v>0.94169028070695959</v>
      </c>
      <c r="F667" s="77">
        <f t="shared" si="62"/>
        <v>1.962688527959821</v>
      </c>
      <c r="G667" s="115">
        <f t="shared" si="63"/>
        <v>0.52380952380952372</v>
      </c>
      <c r="H667" s="112">
        <f>F667/Overview!$F$19</f>
        <v>2.8978126796985397</v>
      </c>
      <c r="I667" s="149">
        <f t="shared" si="64"/>
        <v>178.24101031296112</v>
      </c>
      <c r="J667" s="80">
        <f>IF((A667-Overview!$F$43)/365=ROUND((A667-Overview!$F$43)/365,0),J666*0.05,J666+V666)</f>
        <v>2720.0391675030532</v>
      </c>
      <c r="K667" s="70">
        <f>IF(I667&lt;Overview!$F$16,1,'='!F667/Overview!$F$26)</f>
        <v>84.964871340251989</v>
      </c>
      <c r="L667" s="71">
        <f>IF(I667&lt;Overview!$F$17,'='!F667/Overview!$F$26,Overview!$F$33)</f>
        <v>9.1428571428571423</v>
      </c>
      <c r="M667" s="72">
        <f t="shared" si="65"/>
        <v>9.1428571428571423</v>
      </c>
      <c r="N667" s="81">
        <f>MIN(1,Overview!$F$44*E667*(F667-Overview!$F$25)^2+0.2)</f>
        <v>1</v>
      </c>
      <c r="O667" s="48">
        <f>M667*E667*Overview!$F$8</f>
        <v>9.746225350951114E-2</v>
      </c>
      <c r="P667" s="48">
        <f>E667*Overview!$F$6</f>
        <v>1.8494797113084687E-3</v>
      </c>
      <c r="Q667" s="122">
        <f>O667*(G667/F667-(1+Overview!$F$35/'='!F667)/(Overview!$F$37*Overview!$F$33))/('='!G667+Overview!$F$36)</f>
        <v>3.2302701945160594E-3</v>
      </c>
      <c r="R667" s="128">
        <f>(O667/F667-Q667)*G667*Overview!$F$29*'='!F667^3</f>
        <v>166.45572095249764</v>
      </c>
      <c r="S667" s="57">
        <f t="shared" si="60"/>
        <v>5.5130926958945539E-18</v>
      </c>
      <c r="T667" s="58">
        <f t="shared" si="61"/>
        <v>2.1133380843290695E-3</v>
      </c>
      <c r="U667" s="58">
        <f>IF(I667&lt;Overview!$F$18,(1-Overview!$F$9)*'='!R667-'='!I667*'='!P667,0)</f>
        <v>0</v>
      </c>
      <c r="V667" s="54">
        <f>IF(I667&gt;=Overview!$F$18,(1-Overview!$F$9)*'='!R667-Overview!$F$18*'='!P667,0)</f>
        <v>13.854484568280078</v>
      </c>
      <c r="W667" s="2"/>
      <c r="X667" s="60">
        <f>F667^3*(1+G667*Overview!$F$38)</f>
        <v>9.2916484088376876</v>
      </c>
      <c r="Y667" s="61">
        <f>F667^3*Overview!$F$42*(1+Overview!$F$38*G667)+J667*Overview!$F$39/Overview!$F$40</f>
        <v>0.95444642243779731</v>
      </c>
      <c r="AD667" s="2"/>
    </row>
    <row r="668" spans="1:30">
      <c r="A668" s="34">
        <v>665</v>
      </c>
      <c r="B668">
        <v>0.77</v>
      </c>
      <c r="C668" s="85">
        <v>18.739999999999998</v>
      </c>
      <c r="D668" s="125">
        <f>B668/(B668+Overview!$F$22)</f>
        <v>0.52380952380952384</v>
      </c>
      <c r="E668" s="118">
        <f>EXP(Overview!$F$21/Overview!$F$5-Overview!$F$21/('='!C668+273.15))</f>
        <v>0.94169028070695959</v>
      </c>
      <c r="F668" s="77">
        <f t="shared" si="62"/>
        <v>1.96480186604415</v>
      </c>
      <c r="G668" s="115">
        <f t="shared" si="63"/>
        <v>0.52380952380952372</v>
      </c>
      <c r="H668" s="112">
        <f>F668/Overview!$F$19</f>
        <v>2.9009329190080466</v>
      </c>
      <c r="I668" s="149">
        <f t="shared" si="64"/>
        <v>178.24101031296112</v>
      </c>
      <c r="J668" s="80">
        <f>IF((A668-Overview!$F$43)/365=ROUND((A668-Overview!$F$43)/365,0),J667*0.05,J667+V667)</f>
        <v>2733.8936520713332</v>
      </c>
      <c r="K668" s="70">
        <f>IF(I668&lt;Overview!$F$16,1,'='!F668/Overview!$F$26)</f>
        <v>85.056357837409095</v>
      </c>
      <c r="L668" s="71">
        <f>IF(I668&lt;Overview!$F$17,'='!F668/Overview!$F$26,Overview!$F$33)</f>
        <v>9.1428571428571423</v>
      </c>
      <c r="M668" s="72">
        <f t="shared" si="65"/>
        <v>9.1428571428571423</v>
      </c>
      <c r="N668" s="81">
        <f>MIN(1,Overview!$F$44*E668*(F668-Overview!$F$25)^2+0.2)</f>
        <v>1</v>
      </c>
      <c r="O668" s="48">
        <f>M668*E668*Overview!$F$8</f>
        <v>9.746225350951114E-2</v>
      </c>
      <c r="P668" s="48">
        <f>E668*Overview!$F$6</f>
        <v>1.8494797113084687E-3</v>
      </c>
      <c r="Q668" s="122">
        <f>O668*(G668/F668-(1+Overview!$F$35/'='!F668)/(Overview!$F$37*Overview!$F$33))/('='!G668+Overview!$F$36)</f>
        <v>3.2219438334599687E-3</v>
      </c>
      <c r="R668" s="128">
        <f>(O668/F668-Q668)*G668*Overview!$F$29*'='!F668^3</f>
        <v>166.83183031043626</v>
      </c>
      <c r="S668" s="57">
        <f t="shared" si="60"/>
        <v>5.5071628212552721E-18</v>
      </c>
      <c r="T668" s="58">
        <f t="shared" si="61"/>
        <v>2.1101604187571963E-3</v>
      </c>
      <c r="U668" s="58">
        <f>IF(I668&lt;Overview!$F$18,(1-Overview!$F$9)*'='!R668-'='!I668*'='!P668,0)</f>
        <v>0</v>
      </c>
      <c r="V668" s="54">
        <f>IF(I668&gt;=Overview!$F$18,(1-Overview!$F$9)*'='!R668-Overview!$F$18*'='!P668,0)</f>
        <v>13.886529085576448</v>
      </c>
      <c r="W668" s="2"/>
      <c r="X668" s="60">
        <f>F668^3*(1+G668*Overview!$F$38)</f>
        <v>9.3216952737028578</v>
      </c>
      <c r="Y668" s="61">
        <f>F668^3*Overview!$F$42*(1+Overview!$F$38*G668)+J668*Overview!$F$39/Overview!$F$40</f>
        <v>0.95775268060508412</v>
      </c>
      <c r="AD668" s="2"/>
    </row>
    <row r="669" spans="1:30">
      <c r="A669" s="34">
        <v>666</v>
      </c>
      <c r="B669">
        <v>0.77</v>
      </c>
      <c r="C669" s="85">
        <v>18.739999999999998</v>
      </c>
      <c r="D669" s="125">
        <f>B669/(B669+Overview!$F$22)</f>
        <v>0.52380952380952384</v>
      </c>
      <c r="E669" s="118">
        <f>EXP(Overview!$F$21/Overview!$F$5-Overview!$F$21/('='!C669+273.15))</f>
        <v>0.94169028070695959</v>
      </c>
      <c r="F669" s="77">
        <f t="shared" si="62"/>
        <v>1.9669120264629072</v>
      </c>
      <c r="G669" s="115">
        <f t="shared" si="63"/>
        <v>0.52380952380952372</v>
      </c>
      <c r="H669" s="112">
        <f>F669/Overview!$F$19</f>
        <v>2.9040484666512731</v>
      </c>
      <c r="I669" s="149">
        <f t="shared" si="64"/>
        <v>178.24101031296112</v>
      </c>
      <c r="J669" s="80">
        <f>IF((A669-Overview!$F$43)/365=ROUND((A669-Overview!$F$43)/365,0),J668*0.05,J668+V668)</f>
        <v>2747.7801811569097</v>
      </c>
      <c r="K669" s="70">
        <f>IF(I669&lt;Overview!$F$16,1,'='!F669/Overview!$F$26)</f>
        <v>85.147706773286032</v>
      </c>
      <c r="L669" s="71">
        <f>IF(I669&lt;Overview!$F$17,'='!F669/Overview!$F$26,Overview!$F$33)</f>
        <v>9.1428571428571423</v>
      </c>
      <c r="M669" s="72">
        <f t="shared" si="65"/>
        <v>9.1428571428571423</v>
      </c>
      <c r="N669" s="81">
        <f>MIN(1,Overview!$F$44*E669*(F669-Overview!$F$25)^2+0.2)</f>
        <v>1</v>
      </c>
      <c r="O669" s="48">
        <f>M669*E669*Overview!$F$8</f>
        <v>9.746225350951114E-2</v>
      </c>
      <c r="P669" s="48">
        <f>E669*Overview!$F$6</f>
        <v>1.8494797113084687E-3</v>
      </c>
      <c r="Q669" s="122">
        <f>O669*(G669/F669-(1+Overview!$F$35/'='!F669)/(Overview!$F$37*Overview!$F$33))/('='!G669+Overview!$F$36)</f>
        <v>3.2136478442120644E-3</v>
      </c>
      <c r="R669" s="128">
        <f>(O669/F669-Q669)*G669*Overview!$F$29*'='!F669^3</f>
        <v>167.20783420566369</v>
      </c>
      <c r="S669" s="57">
        <f t="shared" si="60"/>
        <v>5.5012545768352294E-18</v>
      </c>
      <c r="T669" s="58">
        <f t="shared" si="61"/>
        <v>2.1069875311991015E-3</v>
      </c>
      <c r="U669" s="58">
        <f>IF(I669&lt;Overview!$F$18,(1-Overview!$F$9)*'='!R669-'='!I669*'='!P669,0)</f>
        <v>0</v>
      </c>
      <c r="V669" s="54">
        <f>IF(I669&gt;=Overview!$F$18,(1-Overview!$F$9)*'='!R669-Overview!$F$18*'='!P669,0)</f>
        <v>13.918564617449825</v>
      </c>
      <c r="W669" s="2"/>
      <c r="X669" s="60">
        <f>F669^3*(1+G669*Overview!$F$38)</f>
        <v>9.3517615197854997</v>
      </c>
      <c r="Y669" s="61">
        <f>F669^3*Overview!$F$42*(1+Overview!$F$38*G669)+J669*Overview!$F$39/Overview!$F$40</f>
        <v>0.96106207556187684</v>
      </c>
      <c r="AD669" s="2"/>
    </row>
    <row r="670" spans="1:30">
      <c r="A670" s="34">
        <v>667</v>
      </c>
      <c r="B670">
        <v>0.77</v>
      </c>
      <c r="C670" s="85">
        <v>18.739999999999998</v>
      </c>
      <c r="D670" s="125">
        <f>B670/(B670+Overview!$F$22)</f>
        <v>0.52380952380952384</v>
      </c>
      <c r="E670" s="118">
        <f>EXP(Overview!$F$21/Overview!$F$5-Overview!$F$21/('='!C670+273.15))</f>
        <v>0.94169028070695959</v>
      </c>
      <c r="F670" s="77">
        <f t="shared" si="62"/>
        <v>1.9690190139941064</v>
      </c>
      <c r="G670" s="115">
        <f t="shared" si="63"/>
        <v>0.52380952380952372</v>
      </c>
      <c r="H670" s="112">
        <f>F670/Overview!$F$19</f>
        <v>2.9071593296827203</v>
      </c>
      <c r="I670" s="149">
        <f t="shared" si="64"/>
        <v>178.24101031296112</v>
      </c>
      <c r="J670" s="80">
        <f>IF((A670-Overview!$F$43)/365=ROUND((A670-Overview!$F$43)/365,0),J669*0.05,J669+V669)</f>
        <v>2761.6987457743594</v>
      </c>
      <c r="K670" s="70">
        <f>IF(I670&lt;Overview!$F$16,1,'='!F670/Overview!$F$26)</f>
        <v>85.238918354723225</v>
      </c>
      <c r="L670" s="71">
        <f>IF(I670&lt;Overview!$F$17,'='!F670/Overview!$F$26,Overview!$F$33)</f>
        <v>9.1428571428571423</v>
      </c>
      <c r="M670" s="72">
        <f t="shared" si="65"/>
        <v>9.1428571428571423</v>
      </c>
      <c r="N670" s="81">
        <f>MIN(1,Overview!$F$44*E670*(F670-Overview!$F$25)^2+0.2)</f>
        <v>1</v>
      </c>
      <c r="O670" s="48">
        <f>M670*E670*Overview!$F$8</f>
        <v>9.746225350951114E-2</v>
      </c>
      <c r="P670" s="48">
        <f>E670*Overview!$F$6</f>
        <v>1.8494797113084687E-3</v>
      </c>
      <c r="Q670" s="122">
        <f>O670*(G670/F670-(1+Overview!$F$35/'='!F670)/(Overview!$F$37*Overview!$F$33))/('='!G670+Overview!$F$36)</f>
        <v>3.2053820702364444E-3</v>
      </c>
      <c r="R670" s="128">
        <f>(O670/F670-Q670)*G670*Overview!$F$29*'='!F670^3</f>
        <v>167.58373153459237</v>
      </c>
      <c r="S670" s="57">
        <f t="shared" si="60"/>
        <v>5.4953678511525593E-18</v>
      </c>
      <c r="T670" s="58">
        <f t="shared" si="61"/>
        <v>2.1038194144704504E-3</v>
      </c>
      <c r="U670" s="58">
        <f>IF(I670&lt;Overview!$F$18,(1-Overview!$F$9)*'='!R670-'='!I670*'='!P670,0)</f>
        <v>0</v>
      </c>
      <c r="V670" s="54">
        <f>IF(I670&gt;=Overview!$F$18,(1-Overview!$F$9)*'='!R670-Overview!$F$18*'='!P670,0)</f>
        <v>13.950591069874548</v>
      </c>
      <c r="W670" s="2"/>
      <c r="X670" s="60">
        <f>F670^3*(1+G670*Overview!$F$38)</f>
        <v>9.3818469930687929</v>
      </c>
      <c r="Y670" s="61">
        <f>F670^3*Overview!$F$42*(1+Overview!$F$38*G670)+J670*Overview!$F$39/Overview!$F$40</f>
        <v>0.96437459305620443</v>
      </c>
      <c r="AD670" s="2"/>
    </row>
    <row r="671" spans="1:30">
      <c r="A671" s="34">
        <v>668</v>
      </c>
      <c r="B671">
        <v>0.77</v>
      </c>
      <c r="C671" s="85">
        <v>18.739999999999998</v>
      </c>
      <c r="D671" s="125">
        <f>B671/(B671+Overview!$F$22)</f>
        <v>0.52380952380952384</v>
      </c>
      <c r="E671" s="118">
        <f>EXP(Overview!$F$21/Overview!$F$5-Overview!$F$21/('='!C671+273.15))</f>
        <v>0.94169028070695959</v>
      </c>
      <c r="F671" s="77">
        <f t="shared" si="62"/>
        <v>1.9711228334085769</v>
      </c>
      <c r="G671" s="115">
        <f t="shared" si="63"/>
        <v>0.52380952380952372</v>
      </c>
      <c r="H671" s="112">
        <f>F671/Overview!$F$19</f>
        <v>2.910265515146282</v>
      </c>
      <c r="I671" s="149">
        <f t="shared" si="64"/>
        <v>178.24101031296112</v>
      </c>
      <c r="J671" s="80">
        <f>IF((A671-Overview!$F$43)/365=ROUND((A671-Overview!$F$43)/365,0),J670*0.05,J670+V670)</f>
        <v>2775.6493368442339</v>
      </c>
      <c r="K671" s="70">
        <f>IF(I671&lt;Overview!$F$16,1,'='!F671/Overview!$F$26)</f>
        <v>85.329992788250081</v>
      </c>
      <c r="L671" s="71">
        <f>IF(I671&lt;Overview!$F$17,'='!F671/Overview!$F$26,Overview!$F$33)</f>
        <v>9.1428571428571423</v>
      </c>
      <c r="M671" s="72">
        <f t="shared" si="65"/>
        <v>9.1428571428571423</v>
      </c>
      <c r="N671" s="81">
        <f>MIN(1,Overview!$F$44*E671*(F671-Overview!$F$25)^2+0.2)</f>
        <v>1</v>
      </c>
      <c r="O671" s="48">
        <f>M671*E671*Overview!$F$8</f>
        <v>9.746225350951114E-2</v>
      </c>
      <c r="P671" s="48">
        <f>E671*Overview!$F$6</f>
        <v>1.8494797113084687E-3</v>
      </c>
      <c r="Q671" s="122">
        <f>O671*(G671/F671-(1+Overview!$F$35/'='!F671)/(Overview!$F$37*Overview!$F$33))/('='!G671+Overview!$F$36)</f>
        <v>3.1971463560672218E-3</v>
      </c>
      <c r="R671" s="128">
        <f>(O671/F671-Q671)*G671*Overview!$F$29*'='!F671^3</f>
        <v>167.95952119854488</v>
      </c>
      <c r="S671" s="57">
        <f t="shared" si="60"/>
        <v>5.48950253348744E-18</v>
      </c>
      <c r="T671" s="58">
        <f t="shared" si="61"/>
        <v>2.1006560613977096E-3</v>
      </c>
      <c r="U671" s="58">
        <f>IF(I671&lt;Overview!$F$18,(1-Overview!$F$9)*'='!R671-'='!I671*'='!P671,0)</f>
        <v>0</v>
      </c>
      <c r="V671" s="54">
        <f>IF(I671&gt;=Overview!$F$18,(1-Overview!$F$9)*'='!R671-Overview!$F$18*'='!P671,0)</f>
        <v>13.982608349243302</v>
      </c>
      <c r="W671" s="2"/>
      <c r="X671" s="60">
        <f>F671^3*(1+G671*Overview!$F$38)</f>
        <v>9.4119515398313887</v>
      </c>
      <c r="Y671" s="61">
        <f>F671^3*Overview!$F$42*(1+Overview!$F$38*G671)+J671*Overview!$F$39/Overview!$F$40</f>
        <v>0.96769021885860163</v>
      </c>
      <c r="AD671" s="2"/>
    </row>
    <row r="672" spans="1:30">
      <c r="A672" s="34">
        <v>669</v>
      </c>
      <c r="B672">
        <v>0.77</v>
      </c>
      <c r="C672" s="85">
        <v>18.739999999999998</v>
      </c>
      <c r="D672" s="125">
        <f>B672/(B672+Overview!$F$22)</f>
        <v>0.52380952380952384</v>
      </c>
      <c r="E672" s="118">
        <f>EXP(Overview!$F$21/Overview!$F$5-Overview!$F$21/('='!C672+273.15))</f>
        <v>0.94169028070695959</v>
      </c>
      <c r="F672" s="77">
        <f t="shared" si="62"/>
        <v>1.9732234894699745</v>
      </c>
      <c r="G672" s="115">
        <f t="shared" si="63"/>
        <v>0.52380952380952372</v>
      </c>
      <c r="H672" s="112">
        <f>F672/Overview!$F$19</f>
        <v>2.9133670300752614</v>
      </c>
      <c r="I672" s="149">
        <f t="shared" si="64"/>
        <v>178.24101031296112</v>
      </c>
      <c r="J672" s="80">
        <f>IF((A672-Overview!$F$43)/365=ROUND((A672-Overview!$F$43)/365,0),J671*0.05,J671+V671)</f>
        <v>2789.6319451934773</v>
      </c>
      <c r="K672" s="70">
        <f>IF(I672&lt;Overview!$F$16,1,'='!F672/Overview!$F$26)</f>
        <v>85.420930280085486</v>
      </c>
      <c r="L672" s="71">
        <f>IF(I672&lt;Overview!$F$17,'='!F672/Overview!$F$26,Overview!$F$33)</f>
        <v>9.1428571428571423</v>
      </c>
      <c r="M672" s="72">
        <f t="shared" si="65"/>
        <v>9.1428571428571423</v>
      </c>
      <c r="N672" s="81">
        <f>MIN(1,Overview!$F$44*E672*(F672-Overview!$F$25)^2+0.2)</f>
        <v>1</v>
      </c>
      <c r="O672" s="48">
        <f>M672*E672*Overview!$F$8</f>
        <v>9.746225350951114E-2</v>
      </c>
      <c r="P672" s="48">
        <f>E672*Overview!$F$6</f>
        <v>1.8494797113084687E-3</v>
      </c>
      <c r="Q672" s="122">
        <f>O672*(G672/F672-(1+Overview!$F$35/'='!F672)/(Overview!$F$37*Overview!$F$33))/('='!G672+Overview!$F$36)</f>
        <v>3.1889405472993924E-3</v>
      </c>
      <c r="R672" s="128">
        <f>(O672/F672-Q672)*G672*Overview!$F$29*'='!F672^3</f>
        <v>168.33520210373948</v>
      </c>
      <c r="S672" s="57">
        <f t="shared" si="60"/>
        <v>5.4836585138755886E-18</v>
      </c>
      <c r="T672" s="58">
        <f t="shared" si="61"/>
        <v>2.0974974648181326E-3</v>
      </c>
      <c r="U672" s="58">
        <f>IF(I672&lt;Overview!$F$18,(1-Overview!$F$9)*'='!R672-'='!I672*'='!P672,0)</f>
        <v>0</v>
      </c>
      <c r="V672" s="54">
        <f>IF(I672&gt;=Overview!$F$18,(1-Overview!$F$9)*'='!R672-Overview!$F$18*'='!P672,0)</f>
        <v>14.014616362365881</v>
      </c>
      <c r="W672" s="2"/>
      <c r="X672" s="60">
        <f>F672^3*(1+G672*Overview!$F$38)</f>
        <v>9.4420750066481727</v>
      </c>
      <c r="Y672" s="61">
        <f>F672^3*Overview!$F$42*(1+Overview!$F$38*G672)+J672*Overview!$F$39/Overview!$F$40</f>
        <v>0.97100893876219752</v>
      </c>
      <c r="AD672" s="2"/>
    </row>
    <row r="673" spans="1:30">
      <c r="A673" s="34">
        <v>670</v>
      </c>
      <c r="B673">
        <v>0.77</v>
      </c>
      <c r="C673" s="85">
        <v>18.739999999999998</v>
      </c>
      <c r="D673" s="125">
        <f>B673/(B673+Overview!$F$22)</f>
        <v>0.52380952380952384</v>
      </c>
      <c r="E673" s="118">
        <f>EXP(Overview!$F$21/Overview!$F$5-Overview!$F$21/('='!C673+273.15))</f>
        <v>0.94169028070695959</v>
      </c>
      <c r="F673" s="77">
        <f t="shared" si="62"/>
        <v>1.9753209869347927</v>
      </c>
      <c r="G673" s="115">
        <f t="shared" si="63"/>
        <v>0.52380952380952372</v>
      </c>
      <c r="H673" s="112">
        <f>F673/Overview!$F$19</f>
        <v>2.9164638814923856</v>
      </c>
      <c r="I673" s="149">
        <f t="shared" si="64"/>
        <v>178.24101031296112</v>
      </c>
      <c r="J673" s="80">
        <f>IF((A673-Overview!$F$43)/365=ROUND((A673-Overview!$F$43)/365,0),J672*0.05,J672+V672)</f>
        <v>2803.6465615558432</v>
      </c>
      <c r="K673" s="70">
        <f>IF(I673&lt;Overview!$F$16,1,'='!F673/Overview!$F$26)</f>
        <v>85.511731036138215</v>
      </c>
      <c r="L673" s="71">
        <f>IF(I673&lt;Overview!$F$17,'='!F673/Overview!$F$26,Overview!$F$33)</f>
        <v>9.1428571428571423</v>
      </c>
      <c r="M673" s="72">
        <f t="shared" si="65"/>
        <v>9.1428571428571423</v>
      </c>
      <c r="N673" s="81">
        <f>MIN(1,Overview!$F$44*E673*(F673-Overview!$F$25)^2+0.2)</f>
        <v>1</v>
      </c>
      <c r="O673" s="48">
        <f>M673*E673*Overview!$F$8</f>
        <v>9.746225350951114E-2</v>
      </c>
      <c r="P673" s="48">
        <f>E673*Overview!$F$6</f>
        <v>1.8494797113084687E-3</v>
      </c>
      <c r="Q673" s="122">
        <f>O673*(G673/F673-(1+Overview!$F$35/'='!F673)/(Overview!$F$37*Overview!$F$33))/('='!G673+Overview!$F$36)</f>
        <v>3.1807644905797986E-3</v>
      </c>
      <c r="R673" s="128">
        <f>(O673/F673-Q673)*G673*Overview!$F$29*'='!F673^3</f>
        <v>168.71077316127514</v>
      </c>
      <c r="S673" s="57">
        <f t="shared" si="60"/>
        <v>5.4778356831018259E-18</v>
      </c>
      <c r="T673" s="58">
        <f t="shared" si="61"/>
        <v>2.0943436175797437E-3</v>
      </c>
      <c r="U673" s="58">
        <f>IF(I673&lt;Overview!$F$18,(1-Overview!$F$9)*'='!R673-'='!I673*'='!P673,0)</f>
        <v>0</v>
      </c>
      <c r="V673" s="54">
        <f>IF(I673&gt;=Overview!$F$18,(1-Overview!$F$9)*'='!R673-Overview!$F$18*'='!P673,0)</f>
        <v>14.046615016467921</v>
      </c>
      <c r="W673" s="2"/>
      <c r="X673" s="60">
        <f>F673^3*(1+G673*Overview!$F$38)</f>
        <v>9.4722172403910232</v>
      </c>
      <c r="Y673" s="61">
        <f>F673^3*Overview!$F$42*(1+Overview!$F$38*G673)+J673*Overview!$F$39/Overview!$F$40</f>
        <v>0.9743307385828005</v>
      </c>
      <c r="AD673" s="2"/>
    </row>
    <row r="674" spans="1:30">
      <c r="A674" s="34">
        <v>671</v>
      </c>
      <c r="B674">
        <v>0.77</v>
      </c>
      <c r="C674" s="85">
        <v>18.739999999999998</v>
      </c>
      <c r="D674" s="125">
        <f>B674/(B674+Overview!$F$22)</f>
        <v>0.52380952380952384</v>
      </c>
      <c r="E674" s="118">
        <f>EXP(Overview!$F$21/Overview!$F$5-Overview!$F$21/('='!C674+273.15))</f>
        <v>0.94169028070695959</v>
      </c>
      <c r="F674" s="77">
        <f t="shared" si="62"/>
        <v>1.9774153305523725</v>
      </c>
      <c r="G674" s="115">
        <f t="shared" si="63"/>
        <v>0.52380952380952372</v>
      </c>
      <c r="H674" s="112">
        <f>F674/Overview!$F$19</f>
        <v>2.9195560764098221</v>
      </c>
      <c r="I674" s="149">
        <f t="shared" si="64"/>
        <v>178.24101031296112</v>
      </c>
      <c r="J674" s="80">
        <f>IF((A674-Overview!$F$43)/365=ROUND((A674-Overview!$F$43)/365,0),J673*0.05,J673+V673)</f>
        <v>2817.6931765723111</v>
      </c>
      <c r="K674" s="70">
        <f>IF(I674&lt;Overview!$F$16,1,'='!F674/Overview!$F$26)</f>
        <v>85.602395262007477</v>
      </c>
      <c r="L674" s="71">
        <f>IF(I674&lt;Overview!$F$17,'='!F674/Overview!$F$26,Overview!$F$33)</f>
        <v>9.1428571428571423</v>
      </c>
      <c r="M674" s="72">
        <f t="shared" si="65"/>
        <v>9.1428571428571423</v>
      </c>
      <c r="N674" s="81">
        <f>MIN(1,Overview!$F$44*E674*(F674-Overview!$F$25)^2+0.2)</f>
        <v>1</v>
      </c>
      <c r="O674" s="48">
        <f>M674*E674*Overview!$F$8</f>
        <v>9.746225350951114E-2</v>
      </c>
      <c r="P674" s="48">
        <f>E674*Overview!$F$6</f>
        <v>1.8494797113084687E-3</v>
      </c>
      <c r="Q674" s="122">
        <f>O674*(G674/F674-(1+Overview!$F$35/'='!F674)/(Overview!$F$37*Overview!$F$33))/('='!G674+Overview!$F$36)</f>
        <v>3.1726180335981753E-3</v>
      </c>
      <c r="R674" s="128">
        <f>(O674/F674-Q674)*G674*Overview!$F$29*'='!F674^3</f>
        <v>169.0862332871171</v>
      </c>
      <c r="S674" s="57">
        <f t="shared" si="60"/>
        <v>5.472033932693706E-18</v>
      </c>
      <c r="T674" s="58">
        <f t="shared" si="61"/>
        <v>2.0911945125413182E-3</v>
      </c>
      <c r="U674" s="58">
        <f>IF(I674&lt;Overview!$F$18,(1-Overview!$F$9)*'='!R674-'='!I674*'='!P674,0)</f>
        <v>0</v>
      </c>
      <c r="V674" s="54">
        <f>IF(I674&gt;=Overview!$F$18,(1-Overview!$F$9)*'='!R674-Overview!$F$18*'='!P674,0)</f>
        <v>14.078604219189655</v>
      </c>
      <c r="W674" s="2"/>
      <c r="X674" s="60">
        <f>F674^3*(1+G674*Overview!$F$38)</f>
        <v>9.5023780882295501</v>
      </c>
      <c r="Y674" s="61">
        <f>F674^3*Overview!$F$42*(1+Overview!$F$38*G674)+J674*Overview!$F$39/Overview!$F$40</f>
        <v>0.97765560415898345</v>
      </c>
      <c r="AD674" s="2"/>
    </row>
    <row r="675" spans="1:30">
      <c r="A675" s="34">
        <v>672</v>
      </c>
      <c r="B675">
        <v>0.77</v>
      </c>
      <c r="C675" s="85">
        <v>18.739999999999998</v>
      </c>
      <c r="D675" s="125">
        <f>B675/(B675+Overview!$F$22)</f>
        <v>0.52380952380952384</v>
      </c>
      <c r="E675" s="118">
        <f>EXP(Overview!$F$21/Overview!$F$5-Overview!$F$21/('='!C675+273.15))</f>
        <v>0.94169028070695959</v>
      </c>
      <c r="F675" s="77">
        <f t="shared" si="62"/>
        <v>1.9795065250649138</v>
      </c>
      <c r="G675" s="115">
        <f t="shared" si="63"/>
        <v>0.52380952380952372</v>
      </c>
      <c r="H675" s="112">
        <f>F675/Overview!$F$19</f>
        <v>2.9226436218291951</v>
      </c>
      <c r="I675" s="149">
        <f t="shared" si="64"/>
        <v>178.24101031296112</v>
      </c>
      <c r="J675" s="80">
        <f>IF((A675-Overview!$F$43)/365=ROUND((A675-Overview!$F$43)/365,0),J674*0.05,J674+V674)</f>
        <v>2831.771780791501</v>
      </c>
      <c r="K675" s="70">
        <f>IF(I675&lt;Overview!$F$16,1,'='!F675/Overview!$F$26)</f>
        <v>85.692923162983277</v>
      </c>
      <c r="L675" s="71">
        <f>IF(I675&lt;Overview!$F$17,'='!F675/Overview!$F$26,Overview!$F$33)</f>
        <v>9.1428571428571423</v>
      </c>
      <c r="M675" s="72">
        <f t="shared" si="65"/>
        <v>9.1428571428571423</v>
      </c>
      <c r="N675" s="81">
        <f>MIN(1,Overview!$F$44*E675*(F675-Overview!$F$25)^2+0.2)</f>
        <v>1</v>
      </c>
      <c r="O675" s="48">
        <f>M675*E675*Overview!$F$8</f>
        <v>9.746225350951114E-2</v>
      </c>
      <c r="P675" s="48">
        <f>E675*Overview!$F$6</f>
        <v>1.8494797113084687E-3</v>
      </c>
      <c r="Q675" s="122">
        <f>O675*(G675/F675-(1+Overview!$F$35/'='!F675)/(Overview!$F$37*Overview!$F$33))/('='!G675+Overview!$F$36)</f>
        <v>3.1645010250783076E-3</v>
      </c>
      <c r="R675" s="128">
        <f>(O675/F675-Q675)*G675*Overview!$F$29*'='!F675^3</f>
        <v>169.46158140208206</v>
      </c>
      <c r="S675" s="57">
        <f t="shared" si="60"/>
        <v>5.466253154915207E-18</v>
      </c>
      <c r="T675" s="58">
        <f t="shared" si="61"/>
        <v>2.0880501425723729E-3</v>
      </c>
      <c r="U675" s="58">
        <f>IF(I675&lt;Overview!$F$18,(1-Overview!$F$9)*'='!R675-'='!I675*'='!P675,0)</f>
        <v>0</v>
      </c>
      <c r="V675" s="54">
        <f>IF(I675&gt;=Overview!$F$18,(1-Overview!$F$9)*'='!R675-Overview!$F$18*'='!P675,0)</f>
        <v>14.11058387858467</v>
      </c>
      <c r="W675" s="2"/>
      <c r="X675" s="60">
        <f>F675^3*(1+G675*Overview!$F$38)</f>
        <v>9.5325573976318321</v>
      </c>
      <c r="Y675" s="61">
        <f>F675^3*Overview!$F$42*(1+Overview!$F$38*G675)+J675*Overview!$F$39/Overview!$F$40</f>
        <v>0.98098352135216826</v>
      </c>
      <c r="AD675" s="2"/>
    </row>
    <row r="676" spans="1:30">
      <c r="A676" s="34">
        <v>673</v>
      </c>
      <c r="B676">
        <v>0.77</v>
      </c>
      <c r="C676" s="85">
        <v>18.739999999999998</v>
      </c>
      <c r="D676" s="125">
        <f>B676/(B676+Overview!$F$22)</f>
        <v>0.52380952380952384</v>
      </c>
      <c r="E676" s="118">
        <f>EXP(Overview!$F$21/Overview!$F$5-Overview!$F$21/('='!C676+273.15))</f>
        <v>0.94169028070695959</v>
      </c>
      <c r="F676" s="77">
        <f t="shared" si="62"/>
        <v>1.9815945752074862</v>
      </c>
      <c r="G676" s="115">
        <f t="shared" si="63"/>
        <v>0.52380952380952372</v>
      </c>
      <c r="H676" s="112">
        <f>F676/Overview!$F$19</f>
        <v>2.9257265247416004</v>
      </c>
      <c r="I676" s="149">
        <f t="shared" si="64"/>
        <v>178.24101031296112</v>
      </c>
      <c r="J676" s="80">
        <f>IF((A676-Overview!$F$43)/365=ROUND((A676-Overview!$F$43)/365,0),J675*0.05,J675+V675)</f>
        <v>2845.8823646700857</v>
      </c>
      <c r="K676" s="70">
        <f>IF(I676&lt;Overview!$F$16,1,'='!F676/Overview!$F$26)</f>
        <v>85.783314944047021</v>
      </c>
      <c r="L676" s="71">
        <f>IF(I676&lt;Overview!$F$17,'='!F676/Overview!$F$26,Overview!$F$33)</f>
        <v>9.1428571428571423</v>
      </c>
      <c r="M676" s="72">
        <f t="shared" si="65"/>
        <v>9.1428571428571423</v>
      </c>
      <c r="N676" s="81">
        <f>MIN(1,Overview!$F$44*E676*(F676-Overview!$F$25)^2+0.2)</f>
        <v>1</v>
      </c>
      <c r="O676" s="48">
        <f>M676*E676*Overview!$F$8</f>
        <v>9.746225350951114E-2</v>
      </c>
      <c r="P676" s="48">
        <f>E676*Overview!$F$6</f>
        <v>1.8494797113084687E-3</v>
      </c>
      <c r="Q676" s="122">
        <f>O676*(G676/F676-(1+Overview!$F$35/'='!F676)/(Overview!$F$37*Overview!$F$33))/('='!G676+Overview!$F$36)</f>
        <v>3.1564133147692522E-3</v>
      </c>
      <c r="R676" s="128">
        <f>(O676/F676-Q676)*G676*Overview!$F$29*'='!F676^3</f>
        <v>169.83681643182382</v>
      </c>
      <c r="S676" s="57">
        <f t="shared" si="60"/>
        <v>5.4604932427604911E-18</v>
      </c>
      <c r="T676" s="58">
        <f t="shared" si="61"/>
        <v>2.0849105005531434E-3</v>
      </c>
      <c r="U676" s="58">
        <f>IF(I676&lt;Overview!$F$18,(1-Overview!$F$9)*'='!R676-'='!I676*'='!P676,0)</f>
        <v>0</v>
      </c>
      <c r="V676" s="54">
        <f>IF(I676&gt;=Overview!$F$18,(1-Overview!$F$9)*'='!R676-Overview!$F$18*'='!P676,0)</f>
        <v>14.142553903118667</v>
      </c>
      <c r="W676" s="2"/>
      <c r="X676" s="60">
        <f>F676^3*(1+G676*Overview!$F$38)</f>
        <v>9.5627550163651378</v>
      </c>
      <c r="Y676" s="61">
        <f>F676^3*Overview!$F$42*(1+Overview!$F$38*G676)+J676*Overview!$F$39/Overview!$F$40</f>
        <v>0.98431447604670785</v>
      </c>
      <c r="AD676" s="2"/>
    </row>
    <row r="677" spans="1:30">
      <c r="A677" s="34">
        <v>674</v>
      </c>
      <c r="B677">
        <v>0.77</v>
      </c>
      <c r="C677" s="85">
        <v>18.739999999999998</v>
      </c>
      <c r="D677" s="125">
        <f>B677/(B677+Overview!$F$22)</f>
        <v>0.52380952380952384</v>
      </c>
      <c r="E677" s="118">
        <f>EXP(Overview!$F$21/Overview!$F$5-Overview!$F$21/('='!C677+273.15))</f>
        <v>0.94169028070695959</v>
      </c>
      <c r="F677" s="77">
        <f t="shared" si="62"/>
        <v>1.9836794857080393</v>
      </c>
      <c r="G677" s="115">
        <f t="shared" si="63"/>
        <v>0.52380952380952372</v>
      </c>
      <c r="H677" s="112">
        <f>F677/Overview!$F$19</f>
        <v>2.9288047921276235</v>
      </c>
      <c r="I677" s="149">
        <f t="shared" si="64"/>
        <v>178.24101031296112</v>
      </c>
      <c r="J677" s="80">
        <f>IF((A677-Overview!$F$43)/365=ROUND((A677-Overview!$F$43)/365,0),J676*0.05,J676+V676)</f>
        <v>2860.0249185732046</v>
      </c>
      <c r="K677" s="70">
        <f>IF(I677&lt;Overview!$F$16,1,'='!F677/Overview!$F$26)</f>
        <v>85.873570809871836</v>
      </c>
      <c r="L677" s="71">
        <f>IF(I677&lt;Overview!$F$17,'='!F677/Overview!$F$26,Overview!$F$33)</f>
        <v>9.1428571428571423</v>
      </c>
      <c r="M677" s="72">
        <f t="shared" si="65"/>
        <v>9.1428571428571423</v>
      </c>
      <c r="N677" s="81">
        <f>MIN(1,Overview!$F$44*E677*(F677-Overview!$F$25)^2+0.2)</f>
        <v>1</v>
      </c>
      <c r="O677" s="48">
        <f>M677*E677*Overview!$F$8</f>
        <v>9.746225350951114E-2</v>
      </c>
      <c r="P677" s="48">
        <f>E677*Overview!$F$6</f>
        <v>1.8494797113084687E-3</v>
      </c>
      <c r="Q677" s="122">
        <f>O677*(G677/F677-(1+Overview!$F$35/'='!F677)/(Overview!$F$37*Overview!$F$33))/('='!G677+Overview!$F$36)</f>
        <v>3.1483547534366693E-3</v>
      </c>
      <c r="R677" s="128">
        <f>(O677/F677-Q677)*G677*Overview!$F$29*'='!F677^3</f>
        <v>170.2119373068185</v>
      </c>
      <c r="S677" s="57">
        <f t="shared" si="60"/>
        <v>5.4547540899477229E-18</v>
      </c>
      <c r="T677" s="58">
        <f t="shared" si="61"/>
        <v>2.081775579374571E-3</v>
      </c>
      <c r="U677" s="58">
        <f>IF(I677&lt;Overview!$F$18,(1-Overview!$F$9)*'='!R677-'='!I677*'='!P677,0)</f>
        <v>0</v>
      </c>
      <c r="V677" s="54">
        <f>IF(I677&gt;=Overview!$F$18,(1-Overview!$F$9)*'='!R677-Overview!$F$18*'='!P677,0)</f>
        <v>14.174514201668215</v>
      </c>
      <c r="W677" s="2"/>
      <c r="X677" s="60">
        <f>F677^3*(1+G677*Overview!$F$38)</f>
        <v>9.5929707924966436</v>
      </c>
      <c r="Y677" s="61">
        <f>F677^3*Overview!$F$42*(1+Overview!$F$38*G677)+J677*Overview!$F$39/Overview!$F$40</f>
        <v>0.98764845414996971</v>
      </c>
      <c r="AD677" s="2"/>
    </row>
    <row r="678" spans="1:30">
      <c r="A678" s="34">
        <v>675</v>
      </c>
      <c r="B678">
        <v>0.77</v>
      </c>
      <c r="C678" s="85">
        <v>18.739999999999998</v>
      </c>
      <c r="D678" s="125">
        <f>B678/(B678+Overview!$F$22)</f>
        <v>0.52380952380952384</v>
      </c>
      <c r="E678" s="118">
        <f>EXP(Overview!$F$21/Overview!$F$5-Overview!$F$21/('='!C678+273.15))</f>
        <v>0.94169028070695959</v>
      </c>
      <c r="F678" s="77">
        <f t="shared" si="62"/>
        <v>1.9857612612874138</v>
      </c>
      <c r="G678" s="115">
        <f t="shared" si="63"/>
        <v>0.52380952380952372</v>
      </c>
      <c r="H678" s="112">
        <f>F678/Overview!$F$19</f>
        <v>2.9318784309573509</v>
      </c>
      <c r="I678" s="149">
        <f t="shared" si="64"/>
        <v>178.24101031296112</v>
      </c>
      <c r="J678" s="80">
        <f>IF((A678-Overview!$F$43)/365=ROUND((A678-Overview!$F$43)/365,0),J677*0.05,J677+V677)</f>
        <v>2874.1994327748725</v>
      </c>
      <c r="K678" s="70">
        <f>IF(I678&lt;Overview!$F$16,1,'='!F678/Overview!$F$26)</f>
        <v>85.963690964823115</v>
      </c>
      <c r="L678" s="71">
        <f>IF(I678&lt;Overview!$F$17,'='!F678/Overview!$F$26,Overview!$F$33)</f>
        <v>9.1428571428571423</v>
      </c>
      <c r="M678" s="72">
        <f t="shared" si="65"/>
        <v>9.1428571428571423</v>
      </c>
      <c r="N678" s="81">
        <f>MIN(1,Overview!$F$44*E678*(F678-Overview!$F$25)^2+0.2)</f>
        <v>1</v>
      </c>
      <c r="O678" s="48">
        <f>M678*E678*Overview!$F$8</f>
        <v>9.746225350951114E-2</v>
      </c>
      <c r="P678" s="48">
        <f>E678*Overview!$F$6</f>
        <v>1.8494797113084687E-3</v>
      </c>
      <c r="Q678" s="122">
        <f>O678*(G678/F678-(1+Overview!$F$35/'='!F678)/(Overview!$F$37*Overview!$F$33))/('='!G678+Overview!$F$36)</f>
        <v>3.1403251928542354E-3</v>
      </c>
      <c r="R678" s="128">
        <f>(O678/F678-Q678)*G678*Overview!$F$29*'='!F678^3</f>
        <v>170.58694296235032</v>
      </c>
      <c r="S678" s="57">
        <f t="shared" si="60"/>
        <v>5.449035590912958E-18</v>
      </c>
      <c r="T678" s="58">
        <f t="shared" si="61"/>
        <v>2.0786453719382893E-3</v>
      </c>
      <c r="U678" s="58">
        <f>IF(I678&lt;Overview!$F$18,(1-Overview!$F$9)*'='!R678-'='!I678*'='!P678,0)</f>
        <v>0</v>
      </c>
      <c r="V678" s="54">
        <f>IF(I678&gt;=Overview!$F$18,(1-Overview!$F$9)*'='!R678-Overview!$F$18*'='!P678,0)</f>
        <v>14.206464683519526</v>
      </c>
      <c r="W678" s="2"/>
      <c r="X678" s="60">
        <f>F678^3*(1+G678*Overview!$F$38)</f>
        <v>9.6232045743941157</v>
      </c>
      <c r="Y678" s="61">
        <f>F678^3*Overview!$F$42*(1+Overview!$F$38*G678)+J678*Overview!$F$39/Overview!$F$40</f>
        <v>0.99098544159241486</v>
      </c>
      <c r="AD678" s="2"/>
    </row>
    <row r="679" spans="1:30">
      <c r="A679" s="34">
        <v>676</v>
      </c>
      <c r="B679">
        <v>0.77</v>
      </c>
      <c r="C679" s="85">
        <v>18.739999999999998</v>
      </c>
      <c r="D679" s="125">
        <f>B679/(B679+Overview!$F$22)</f>
        <v>0.52380952380952384</v>
      </c>
      <c r="E679" s="118">
        <f>EXP(Overview!$F$21/Overview!$F$5-Overview!$F$21/('='!C679+273.15))</f>
        <v>0.94169028070695959</v>
      </c>
      <c r="F679" s="77">
        <f t="shared" si="62"/>
        <v>1.9878399066593522</v>
      </c>
      <c r="G679" s="115">
        <f t="shared" si="63"/>
        <v>0.52380952380952372</v>
      </c>
      <c r="H679" s="112">
        <f>F679/Overview!$F$19</f>
        <v>2.9349474481903917</v>
      </c>
      <c r="I679" s="149">
        <f t="shared" si="64"/>
        <v>178.24101031296112</v>
      </c>
      <c r="J679" s="80">
        <f>IF((A679-Overview!$F$43)/365=ROUND((A679-Overview!$F$43)/365,0),J678*0.05,J678+V678)</f>
        <v>2888.4058974583922</v>
      </c>
      <c r="K679" s="70">
        <f>IF(I679&lt;Overview!$F$16,1,'='!F679/Overview!$F$26)</f>
        <v>86.053675612958969</v>
      </c>
      <c r="L679" s="71">
        <f>IF(I679&lt;Overview!$F$17,'='!F679/Overview!$F$26,Overview!$F$33)</f>
        <v>9.1428571428571423</v>
      </c>
      <c r="M679" s="72">
        <f t="shared" si="65"/>
        <v>9.1428571428571423</v>
      </c>
      <c r="N679" s="81">
        <f>MIN(1,Overview!$F$44*E679*(F679-Overview!$F$25)^2+0.2)</f>
        <v>1</v>
      </c>
      <c r="O679" s="48">
        <f>M679*E679*Overview!$F$8</f>
        <v>9.746225350951114E-2</v>
      </c>
      <c r="P679" s="48">
        <f>E679*Overview!$F$6</f>
        <v>1.8494797113084687E-3</v>
      </c>
      <c r="Q679" s="122">
        <f>O679*(G679/F679-(1+Overview!$F$35/'='!F679)/(Overview!$F$37*Overview!$F$33))/('='!G679+Overview!$F$36)</f>
        <v>3.1323244857951334E-3</v>
      </c>
      <c r="R679" s="128">
        <f>(O679/F679-Q679)*G679*Overview!$F$29*'='!F679^3</f>
        <v>170.96183233849692</v>
      </c>
      <c r="S679" s="57">
        <f t="shared" si="60"/>
        <v>5.4433376408040814E-18</v>
      </c>
      <c r="T679" s="58">
        <f t="shared" si="61"/>
        <v>2.0755198711566005E-3</v>
      </c>
      <c r="U679" s="58">
        <f>IF(I679&lt;Overview!$F$18,(1-Overview!$F$9)*'='!R679-'='!I679*'='!P679,0)</f>
        <v>0</v>
      </c>
      <c r="V679" s="54">
        <f>IF(I679&gt;=Overview!$F$18,(1-Overview!$F$9)*'='!R679-Overview!$F$18*'='!P679,0)</f>
        <v>14.238405258367216</v>
      </c>
      <c r="W679" s="2"/>
      <c r="X679" s="60">
        <f>F679^3*(1+G679*Overview!$F$38)</f>
        <v>9.6534562107266257</v>
      </c>
      <c r="Y679" s="61">
        <f>F679^3*Overview!$F$42*(1+Overview!$F$38*G679)+J679*Overview!$F$39/Overview!$F$40</f>
        <v>0.99432542432767912</v>
      </c>
      <c r="AD679" s="2"/>
    </row>
    <row r="680" spans="1:30">
      <c r="A680" s="34">
        <v>677</v>
      </c>
      <c r="B680">
        <v>0.77</v>
      </c>
      <c r="C680" s="85">
        <v>18.739999999999998</v>
      </c>
      <c r="D680" s="125">
        <f>B680/(B680+Overview!$F$22)</f>
        <v>0.52380952380952384</v>
      </c>
      <c r="E680" s="118">
        <f>EXP(Overview!$F$21/Overview!$F$5-Overview!$F$21/('='!C680+273.15))</f>
        <v>0.94169028070695959</v>
      </c>
      <c r="F680" s="77">
        <f t="shared" si="62"/>
        <v>1.9899154265305088</v>
      </c>
      <c r="G680" s="115">
        <f t="shared" si="63"/>
        <v>0.52380952380952372</v>
      </c>
      <c r="H680" s="112">
        <f>F680/Overview!$F$19</f>
        <v>2.9380118507758879</v>
      </c>
      <c r="I680" s="149">
        <f t="shared" si="64"/>
        <v>178.24101031296112</v>
      </c>
      <c r="J680" s="80">
        <f>IF((A680-Overview!$F$43)/365=ROUND((A680-Overview!$F$43)/365,0),J679*0.05,J679+V679)</f>
        <v>2902.6443027167593</v>
      </c>
      <c r="K680" s="70">
        <f>IF(I680&lt;Overview!$F$16,1,'='!F680/Overview!$F$26)</f>
        <v>86.143524958030682</v>
      </c>
      <c r="L680" s="71">
        <f>IF(I680&lt;Overview!$F$17,'='!F680/Overview!$F$26,Overview!$F$33)</f>
        <v>9.1428571428571423</v>
      </c>
      <c r="M680" s="72">
        <f t="shared" si="65"/>
        <v>9.1428571428571423</v>
      </c>
      <c r="N680" s="81">
        <f>MIN(1,Overview!$F$44*E680*(F680-Overview!$F$25)^2+0.2)</f>
        <v>1</v>
      </c>
      <c r="O680" s="48">
        <f>M680*E680*Overview!$F$8</f>
        <v>9.746225350951114E-2</v>
      </c>
      <c r="P680" s="48">
        <f>E680*Overview!$F$6</f>
        <v>1.8494797113084687E-3</v>
      </c>
      <c r="Q680" s="122">
        <f>O680*(G680/F680-(1+Overview!$F$35/'='!F680)/(Overview!$F$37*Overview!$F$33))/('='!G680+Overview!$F$36)</f>
        <v>3.1243524860236488E-3</v>
      </c>
      <c r="R680" s="128">
        <f>(O680/F680-Q680)*G680*Overview!$F$29*'='!F680^3</f>
        <v>171.33660438011484</v>
      </c>
      <c r="S680" s="57">
        <f t="shared" si="60"/>
        <v>5.4376601354748213E-18</v>
      </c>
      <c r="T680" s="58">
        <f t="shared" si="61"/>
        <v>2.0723990699524682E-3</v>
      </c>
      <c r="U680" s="58">
        <f>IF(I680&lt;Overview!$F$18,(1-Overview!$F$9)*'='!R680-'='!I680*'='!P680,0)</f>
        <v>0</v>
      </c>
      <c r="V680" s="54">
        <f>IF(I680&gt;=Overview!$F$18,(1-Overview!$F$9)*'='!R680-Overview!$F$18*'='!P680,0)</f>
        <v>14.270335836313063</v>
      </c>
      <c r="W680" s="2"/>
      <c r="X680" s="60">
        <f>F680^3*(1+G680*Overview!$F$38)</f>
        <v>9.6837255504652084</v>
      </c>
      <c r="Y680" s="61">
        <f>F680^3*Overview!$F$42*(1+Overview!$F$38*G680)+J680*Overview!$F$39/Overview!$F$40</f>
        <v>0.99766838833265148</v>
      </c>
      <c r="AD680" s="2"/>
    </row>
    <row r="681" spans="1:30">
      <c r="A681" s="34">
        <v>678</v>
      </c>
      <c r="B681">
        <v>0.77</v>
      </c>
      <c r="C681" s="85">
        <v>18.739999999999998</v>
      </c>
      <c r="D681" s="125">
        <f>B681/(B681+Overview!$F$22)</f>
        <v>0.52380952380952384</v>
      </c>
      <c r="E681" s="118">
        <f>EXP(Overview!$F$21/Overview!$F$5-Overview!$F$21/('='!C681+273.15))</f>
        <v>0.94169028070695959</v>
      </c>
      <c r="F681" s="77">
        <f t="shared" si="62"/>
        <v>1.9919878256004613</v>
      </c>
      <c r="G681" s="115">
        <f t="shared" si="63"/>
        <v>0.52380952380952372</v>
      </c>
      <c r="H681" s="112">
        <f>F681/Overview!$F$19</f>
        <v>2.9410716456525341</v>
      </c>
      <c r="I681" s="149">
        <f t="shared" si="64"/>
        <v>178.24101031296112</v>
      </c>
      <c r="J681" s="80">
        <f>IF((A681-Overview!$F$43)/365=ROUND((A681-Overview!$F$43)/365,0),J680*0.05,J680+V680)</f>
        <v>2916.9146385530726</v>
      </c>
      <c r="K681" s="70">
        <f>IF(I681&lt;Overview!$F$16,1,'='!F681/Overview!$F$26)</f>
        <v>86.23323920348318</v>
      </c>
      <c r="L681" s="71">
        <f>IF(I681&lt;Overview!$F$17,'='!F681/Overview!$F$26,Overview!$F$33)</f>
        <v>9.1428571428571423</v>
      </c>
      <c r="M681" s="72">
        <f t="shared" si="65"/>
        <v>9.1428571428571423</v>
      </c>
      <c r="N681" s="81">
        <f>MIN(1,Overview!$F$44*E681*(F681-Overview!$F$25)^2+0.2)</f>
        <v>1</v>
      </c>
      <c r="O681" s="48">
        <f>M681*E681*Overview!$F$8</f>
        <v>9.746225350951114E-2</v>
      </c>
      <c r="P681" s="48">
        <f>E681*Overview!$F$6</f>
        <v>1.8494797113084687E-3</v>
      </c>
      <c r="Q681" s="122">
        <f>O681*(G681/F681-(1+Overview!$F$35/'='!F681)/(Overview!$F$37*Overview!$F$33))/('='!G681+Overview!$F$36)</f>
        <v>3.1164090482868278E-3</v>
      </c>
      <c r="R681" s="128">
        <f>(O681/F681-Q681)*G681*Overview!$F$29*'='!F681^3</f>
        <v>171.71125803682531</v>
      </c>
      <c r="S681" s="57">
        <f t="shared" si="60"/>
        <v>5.4320029714788119E-18</v>
      </c>
      <c r="T681" s="58">
        <f t="shared" si="61"/>
        <v>2.0692829612594939E-3</v>
      </c>
      <c r="U681" s="58">
        <f>IF(I681&lt;Overview!$F$18,(1-Overview!$F$9)*'='!R681-'='!I681*'='!P681,0)</f>
        <v>0</v>
      </c>
      <c r="V681" s="54">
        <f>IF(I681&gt;=Overview!$F$18,(1-Overview!$F$9)*'='!R681-Overview!$F$18*'='!P681,0)</f>
        <v>14.302256327864795</v>
      </c>
      <c r="W681" s="2"/>
      <c r="X681" s="60">
        <f>F681^3*(1+G681*Overview!$F$38)</f>
        <v>9.7140124428835399</v>
      </c>
      <c r="Y681" s="61">
        <f>F681^3*Overview!$F$42*(1+Overview!$F$38*G681)+J681*Overview!$F$39/Overview!$F$40</f>
        <v>1.001014319607552</v>
      </c>
      <c r="AD681" s="2"/>
    </row>
    <row r="682" spans="1:30">
      <c r="A682" s="34">
        <v>679</v>
      </c>
      <c r="B682">
        <v>0.77</v>
      </c>
      <c r="C682" s="85">
        <v>18.739999999999998</v>
      </c>
      <c r="D682" s="125">
        <f>B682/(B682+Overview!$F$22)</f>
        <v>0.52380952380952384</v>
      </c>
      <c r="E682" s="118">
        <f>EXP(Overview!$F$21/Overview!$F$5-Overview!$F$21/('='!C682+273.15))</f>
        <v>0.94169028070695959</v>
      </c>
      <c r="F682" s="77">
        <f t="shared" si="62"/>
        <v>1.9940571085617207</v>
      </c>
      <c r="G682" s="115">
        <f t="shared" si="63"/>
        <v>0.52380952380952372</v>
      </c>
      <c r="H682" s="112">
        <f>F682/Overview!$F$19</f>
        <v>2.9441268397485909</v>
      </c>
      <c r="I682" s="149">
        <f t="shared" si="64"/>
        <v>178.24101031296112</v>
      </c>
      <c r="J682" s="80">
        <f>IF((A682-Overview!$F$43)/365=ROUND((A682-Overview!$F$43)/365,0),J681*0.05,J681+V681)</f>
        <v>2931.2168948809372</v>
      </c>
      <c r="K682" s="70">
        <f>IF(I682&lt;Overview!$F$16,1,'='!F682/Overview!$F$26)</f>
        <v>86.322818552455445</v>
      </c>
      <c r="L682" s="71">
        <f>IF(I682&lt;Overview!$F$17,'='!F682/Overview!$F$26,Overview!$F$33)</f>
        <v>9.1428571428571423</v>
      </c>
      <c r="M682" s="72">
        <f t="shared" si="65"/>
        <v>9.1428571428571423</v>
      </c>
      <c r="N682" s="81">
        <f>MIN(1,Overview!$F$44*E682*(F682-Overview!$F$25)^2+0.2)</f>
        <v>1</v>
      </c>
      <c r="O682" s="48">
        <f>M682*E682*Overview!$F$8</f>
        <v>9.746225350951114E-2</v>
      </c>
      <c r="P682" s="48">
        <f>E682*Overview!$F$6</f>
        <v>1.8494797113084687E-3</v>
      </c>
      <c r="Q682" s="122">
        <f>O682*(G682/F682-(1+Overview!$F$35/'='!F682)/(Overview!$F$37*Overview!$F$33))/('='!G682+Overview!$F$36)</f>
        <v>3.1084940283062426E-3</v>
      </c>
      <c r="R682" s="128">
        <f>(O682/F682-Q682)*G682*Overview!$F$29*'='!F682^3</f>
        <v>172.08579226299972</v>
      </c>
      <c r="S682" s="57">
        <f t="shared" si="60"/>
        <v>5.4263660460637225E-18</v>
      </c>
      <c r="T682" s="58">
        <f t="shared" si="61"/>
        <v>2.0661715380219073E-3</v>
      </c>
      <c r="U682" s="58">
        <f>IF(I682&lt;Overview!$F$18,(1-Overview!$F$9)*'='!R682-'='!I682*'='!P682,0)</f>
        <v>0</v>
      </c>
      <c r="V682" s="54">
        <f>IF(I682&gt;=Overview!$F$18,(1-Overview!$F$9)*'='!R682-Overview!$F$18*'='!P682,0)</f>
        <v>14.334166643934855</v>
      </c>
      <c r="W682" s="2"/>
      <c r="X682" s="60">
        <f>F682^3*(1+G682*Overview!$F$38)</f>
        <v>9.7443167375585933</v>
      </c>
      <c r="Y682" s="61">
        <f>F682^3*Overview!$F$42*(1+Overview!$F$38*G682)+J682*Overview!$F$39/Overview!$F$40</f>
        <v>1.0043632041760087</v>
      </c>
      <c r="AD682" s="2"/>
    </row>
    <row r="683" spans="1:30">
      <c r="A683" s="34">
        <v>680</v>
      </c>
      <c r="B683">
        <v>0.77</v>
      </c>
      <c r="C683" s="85">
        <v>18.739999999999998</v>
      </c>
      <c r="D683" s="125">
        <f>B683/(B683+Overview!$F$22)</f>
        <v>0.52380952380952384</v>
      </c>
      <c r="E683" s="118">
        <f>EXP(Overview!$F$21/Overview!$F$5-Overview!$F$21/('='!C683+273.15))</f>
        <v>0.94169028070695959</v>
      </c>
      <c r="F683" s="77">
        <f t="shared" si="62"/>
        <v>1.9961232800997426</v>
      </c>
      <c r="G683" s="115">
        <f t="shared" si="63"/>
        <v>0.52380952380952372</v>
      </c>
      <c r="H683" s="112">
        <f>F683/Overview!$F$19</f>
        <v>2.9471774399819024</v>
      </c>
      <c r="I683" s="149">
        <f t="shared" si="64"/>
        <v>178.24101031296112</v>
      </c>
      <c r="J683" s="80">
        <f>IF((A683-Overview!$F$43)/365=ROUND((A683-Overview!$F$43)/365,0),J682*0.05,J682+V682)</f>
        <v>2945.5510615248722</v>
      </c>
      <c r="K683" s="70">
        <f>IF(I683&lt;Overview!$F$16,1,'='!F683/Overview!$F$26)</f>
        <v>86.412263207781066</v>
      </c>
      <c r="L683" s="71">
        <f>IF(I683&lt;Overview!$F$17,'='!F683/Overview!$F$26,Overview!$F$33)</f>
        <v>9.1428571428571423</v>
      </c>
      <c r="M683" s="72">
        <f t="shared" si="65"/>
        <v>9.1428571428571423</v>
      </c>
      <c r="N683" s="81">
        <f>MIN(1,Overview!$F$44*E683*(F683-Overview!$F$25)^2+0.2)</f>
        <v>1</v>
      </c>
      <c r="O683" s="48">
        <f>M683*E683*Overview!$F$8</f>
        <v>9.746225350951114E-2</v>
      </c>
      <c r="P683" s="48">
        <f>E683*Overview!$F$6</f>
        <v>1.8494797113084687E-3</v>
      </c>
      <c r="Q683" s="122">
        <f>O683*(G683/F683-(1+Overview!$F$35/'='!F683)/(Overview!$F$37*Overview!$F$33))/('='!G683+Overview!$F$36)</f>
        <v>3.1006072827698145E-3</v>
      </c>
      <c r="R683" s="128">
        <f>(O683/F683-Q683)*G683*Overview!$F$29*'='!F683^3</f>
        <v>172.46020601774546</v>
      </c>
      <c r="S683" s="57">
        <f t="shared" si="60"/>
        <v>5.420749257165441E-18</v>
      </c>
      <c r="T683" s="58">
        <f t="shared" si="61"/>
        <v>2.0630647931945442E-3</v>
      </c>
      <c r="U683" s="58">
        <f>IF(I683&lt;Overview!$F$18,(1-Overview!$F$9)*'='!R683-'='!I683*'='!P683,0)</f>
        <v>0</v>
      </c>
      <c r="V683" s="54">
        <f>IF(I683&gt;=Overview!$F$18,(1-Overview!$F$9)*'='!R683-Overview!$F$18*'='!P683,0)</f>
        <v>14.366066695839192</v>
      </c>
      <c r="W683" s="2"/>
      <c r="X683" s="60">
        <f>F683^3*(1+G683*Overview!$F$38)</f>
        <v>9.7746382843712976</v>
      </c>
      <c r="Y683" s="61">
        <f>F683^3*Overview!$F$42*(1+Overview!$F$38*G683)+J683*Overview!$F$39/Overview!$F$40</f>
        <v>1.0077150280851339</v>
      </c>
      <c r="AD683" s="2"/>
    </row>
    <row r="684" spans="1:30">
      <c r="A684" s="34">
        <v>681</v>
      </c>
      <c r="B684">
        <v>0.77</v>
      </c>
      <c r="C684" s="85">
        <v>18.739999999999998</v>
      </c>
      <c r="D684" s="125">
        <f>B684/(B684+Overview!$F$22)</f>
        <v>0.52380952380952384</v>
      </c>
      <c r="E684" s="118">
        <f>EXP(Overview!$F$21/Overview!$F$5-Overview!$F$21/('='!C684+273.15))</f>
        <v>0.94169028070695959</v>
      </c>
      <c r="F684" s="77">
        <f t="shared" si="62"/>
        <v>1.9981863448929371</v>
      </c>
      <c r="G684" s="115">
        <f t="shared" si="63"/>
        <v>0.52380952380952372</v>
      </c>
      <c r="H684" s="112">
        <f>F684/Overview!$F$19</f>
        <v>2.9502234532599099</v>
      </c>
      <c r="I684" s="149">
        <f t="shared" si="64"/>
        <v>178.24101031296112</v>
      </c>
      <c r="J684" s="80">
        <f>IF((A684-Overview!$F$43)/365=ROUND((A684-Overview!$F$43)/365,0),J683*0.05,J683+V683)</f>
        <v>2959.9171282207112</v>
      </c>
      <c r="K684" s="70">
        <f>IF(I684&lt;Overview!$F$16,1,'='!F684/Overview!$F$26)</f>
        <v>86.501573371988627</v>
      </c>
      <c r="L684" s="71">
        <f>IF(I684&lt;Overview!$F$17,'='!F684/Overview!$F$26,Overview!$F$33)</f>
        <v>9.1428571428571423</v>
      </c>
      <c r="M684" s="72">
        <f t="shared" si="65"/>
        <v>9.1428571428571423</v>
      </c>
      <c r="N684" s="81">
        <f>MIN(1,Overview!$F$44*E684*(F684-Overview!$F$25)^2+0.2)</f>
        <v>1</v>
      </c>
      <c r="O684" s="48">
        <f>M684*E684*Overview!$F$8</f>
        <v>9.746225350951114E-2</v>
      </c>
      <c r="P684" s="48">
        <f>E684*Overview!$F$6</f>
        <v>1.8494797113084687E-3</v>
      </c>
      <c r="Q684" s="122">
        <f>O684*(G684/F684-(1+Overview!$F$35/'='!F684)/(Overview!$F$37*Overview!$F$33))/('='!G684+Overview!$F$36)</f>
        <v>3.0927486693237464E-3</v>
      </c>
      <c r="R684" s="128">
        <f>(O684/F684-Q684)*G684*Overview!$F$29*'='!F684^3</f>
        <v>172.83449826489132</v>
      </c>
      <c r="S684" s="57">
        <f t="shared" si="60"/>
        <v>5.415152503402322E-18</v>
      </c>
      <c r="T684" s="58">
        <f t="shared" si="61"/>
        <v>2.0599627197428372E-3</v>
      </c>
      <c r="U684" s="58">
        <f>IF(I684&lt;Overview!$F$18,(1-Overview!$F$9)*'='!R684-'='!I684*'='!P684,0)</f>
        <v>0</v>
      </c>
      <c r="V684" s="54">
        <f>IF(I684&gt;=Overview!$F$18,(1-Overview!$F$9)*'='!R684-Overview!$F$18*'='!P684,0)</f>
        <v>14.397956395296019</v>
      </c>
      <c r="W684" s="2"/>
      <c r="X684" s="60">
        <f>F684^3*(1+G684*Overview!$F$38)</f>
        <v>9.8049769335071542</v>
      </c>
      <c r="Y684" s="61">
        <f>F684^3*Overview!$F$42*(1+Overview!$F$38*G684)+J684*Overview!$F$39/Overview!$F$40</f>
        <v>1.0110697774055983</v>
      </c>
      <c r="AD684" s="2"/>
    </row>
    <row r="685" spans="1:30">
      <c r="A685" s="34">
        <v>682</v>
      </c>
      <c r="B685">
        <v>0.77</v>
      </c>
      <c r="C685" s="85">
        <v>18.739999999999998</v>
      </c>
      <c r="D685" s="125">
        <f>B685/(B685+Overview!$F$22)</f>
        <v>0.52380952380952384</v>
      </c>
      <c r="E685" s="118">
        <f>EXP(Overview!$F$21/Overview!$F$5-Overview!$F$21/('='!C685+273.15))</f>
        <v>0.94169028070695959</v>
      </c>
      <c r="F685" s="77">
        <f t="shared" si="62"/>
        <v>2.00024630761268</v>
      </c>
      <c r="G685" s="115">
        <f t="shared" si="63"/>
        <v>0.52380952380952372</v>
      </c>
      <c r="H685" s="112">
        <f>F685/Overview!$F$19</f>
        <v>2.9532648864796691</v>
      </c>
      <c r="I685" s="149">
        <f t="shared" si="64"/>
        <v>178.24101031296112</v>
      </c>
      <c r="J685" s="80">
        <f>IF((A685-Overview!$F$43)/365=ROUND((A685-Overview!$F$43)/365,0),J684*0.05,J684+V684)</f>
        <v>2974.3150846160074</v>
      </c>
      <c r="K685" s="70">
        <f>IF(I685&lt;Overview!$F$16,1,'='!F685/Overview!$F$26)</f>
        <v>86.59074924730217</v>
      </c>
      <c r="L685" s="71">
        <f>IF(I685&lt;Overview!$F$17,'='!F685/Overview!$F$26,Overview!$F$33)</f>
        <v>9.1428571428571423</v>
      </c>
      <c r="M685" s="72">
        <f t="shared" si="65"/>
        <v>9.1428571428571423</v>
      </c>
      <c r="N685" s="81">
        <f>MIN(1,Overview!$F$44*E685*(F685-Overview!$F$25)^2+0.2)</f>
        <v>1</v>
      </c>
      <c r="O685" s="48">
        <f>M685*E685*Overview!$F$8</f>
        <v>9.746225350951114E-2</v>
      </c>
      <c r="P685" s="48">
        <f>E685*Overview!$F$6</f>
        <v>1.8494797113084687E-3</v>
      </c>
      <c r="Q685" s="122">
        <f>O685*(G685/F685-(1+Overview!$F$35/'='!F685)/(Overview!$F$37*Overview!$F$33))/('='!G685+Overview!$F$36)</f>
        <v>3.0849180465645086E-3</v>
      </c>
      <c r="R685" s="128">
        <f>(O685/F685-Q685)*G685*Overview!$F$29*'='!F685^3</f>
        <v>173.20866797297344</v>
      </c>
      <c r="S685" s="57">
        <f t="shared" si="60"/>
        <v>5.4095756840694846E-18</v>
      </c>
      <c r="T685" s="58">
        <f t="shared" si="61"/>
        <v>2.0568653106427933E-3</v>
      </c>
      <c r="U685" s="58">
        <f>IF(I685&lt;Overview!$F$18,(1-Overview!$F$9)*'='!R685-'='!I685*'='!P685,0)</f>
        <v>0</v>
      </c>
      <c r="V685" s="54">
        <f>IF(I685&gt;=Overview!$F$18,(1-Overview!$F$9)*'='!R685-Overview!$F$18*'='!P685,0)</f>
        <v>14.429835654424616</v>
      </c>
      <c r="W685" s="2"/>
      <c r="X685" s="60">
        <f>F685^3*(1+G685*Overview!$F$38)</f>
        <v>9.8353325354568852</v>
      </c>
      <c r="Y685" s="61">
        <f>F685^3*Overview!$F$42*(1+Overview!$F$38*G685)+J685*Overview!$F$39/Overview!$F$40</f>
        <v>1.0144274382317062</v>
      </c>
      <c r="AD685" s="2"/>
    </row>
    <row r="686" spans="1:30">
      <c r="A686" s="34">
        <v>683</v>
      </c>
      <c r="B686">
        <v>0.77</v>
      </c>
      <c r="C686" s="85">
        <v>18.739999999999998</v>
      </c>
      <c r="D686" s="125">
        <f>B686/(B686+Overview!$F$22)</f>
        <v>0.52380952380952384</v>
      </c>
      <c r="E686" s="118">
        <f>EXP(Overview!$F$21/Overview!$F$5-Overview!$F$21/('='!C686+273.15))</f>
        <v>0.94169028070695959</v>
      </c>
      <c r="F686" s="77">
        <f t="shared" si="62"/>
        <v>2.0023031729233227</v>
      </c>
      <c r="G686" s="115">
        <f t="shared" si="63"/>
        <v>0.52380952380952372</v>
      </c>
      <c r="H686" s="112">
        <f>F686/Overview!$F$19</f>
        <v>2.9563017465278647</v>
      </c>
      <c r="I686" s="149">
        <f t="shared" si="64"/>
        <v>178.24101031296112</v>
      </c>
      <c r="J686" s="80">
        <f>IF((A686-Overview!$F$43)/365=ROUND((A686-Overview!$F$43)/365,0),J685*0.05,J685+V685)</f>
        <v>2988.744920270432</v>
      </c>
      <c r="K686" s="70">
        <f>IF(I686&lt;Overview!$F$16,1,'='!F686/Overview!$F$26)</f>
        <v>86.679791035641685</v>
      </c>
      <c r="L686" s="71">
        <f>IF(I686&lt;Overview!$F$17,'='!F686/Overview!$F$26,Overview!$F$33)</f>
        <v>9.1428571428571423</v>
      </c>
      <c r="M686" s="72">
        <f t="shared" si="65"/>
        <v>9.1428571428571423</v>
      </c>
      <c r="N686" s="81">
        <f>MIN(1,Overview!$F$44*E686*(F686-Overview!$F$25)^2+0.2)</f>
        <v>1</v>
      </c>
      <c r="O686" s="48">
        <f>M686*E686*Overview!$F$8</f>
        <v>9.746225350951114E-2</v>
      </c>
      <c r="P686" s="48">
        <f>E686*Overview!$F$6</f>
        <v>1.8494797113084687E-3</v>
      </c>
      <c r="Q686" s="122">
        <f>O686*(G686/F686-(1+Overview!$F$35/'='!F686)/(Overview!$F$37*Overview!$F$33))/('='!G686+Overview!$F$36)</f>
        <v>3.0771152740309295E-3</v>
      </c>
      <c r="R686" s="128">
        <f>(O686/F686-Q686)*G686*Overview!$F$29*'='!F686^3</f>
        <v>173.58271411522097</v>
      </c>
      <c r="S686" s="57">
        <f t="shared" si="60"/>
        <v>5.4040186991331753E-18</v>
      </c>
      <c r="T686" s="58">
        <f t="shared" si="61"/>
        <v>2.0537725588809833E-3</v>
      </c>
      <c r="U686" s="58">
        <f>IF(I686&lt;Overview!$F$18,(1-Overview!$F$9)*'='!R686-'='!I686*'='!P686,0)</f>
        <v>0</v>
      </c>
      <c r="V686" s="54">
        <f>IF(I686&gt;=Overview!$F$18,(1-Overview!$F$9)*'='!R686-Overview!$F$18*'='!P686,0)</f>
        <v>14.461704385744106</v>
      </c>
      <c r="W686" s="2"/>
      <c r="X686" s="60">
        <f>F686^3*(1+G686*Overview!$F$38)</f>
        <v>9.8657049410170377</v>
      </c>
      <c r="Y686" s="61">
        <f>F686^3*Overview!$F$42*(1+Overview!$F$38*G686)+J686*Overview!$F$39/Overview!$F$40</f>
        <v>1.0177879966814667</v>
      </c>
      <c r="AD686" s="2"/>
    </row>
    <row r="687" spans="1:30">
      <c r="A687" s="34">
        <v>684</v>
      </c>
      <c r="B687">
        <v>0.77</v>
      </c>
      <c r="C687" s="85">
        <v>18.739999999999998</v>
      </c>
      <c r="D687" s="125">
        <f>B687/(B687+Overview!$F$22)</f>
        <v>0.52380952380952384</v>
      </c>
      <c r="E687" s="118">
        <f>EXP(Overview!$F$21/Overview!$F$5-Overview!$F$21/('='!C687+273.15))</f>
        <v>0.94169028070695959</v>
      </c>
      <c r="F687" s="77">
        <f t="shared" si="62"/>
        <v>2.0043569454822037</v>
      </c>
      <c r="G687" s="115">
        <f t="shared" si="63"/>
        <v>0.52380952380952372</v>
      </c>
      <c r="H687" s="112">
        <f>F687/Overview!$F$19</f>
        <v>2.9593340402808264</v>
      </c>
      <c r="I687" s="149">
        <f t="shared" si="64"/>
        <v>178.24101031296112</v>
      </c>
      <c r="J687" s="80">
        <f>IF((A687-Overview!$F$43)/365=ROUND((A687-Overview!$F$43)/365,0),J686*0.05,J686+V686)</f>
        <v>3003.2066246561762</v>
      </c>
      <c r="K687" s="70">
        <f>IF(I687&lt;Overview!$F$16,1,'='!F687/Overview!$F$26)</f>
        <v>86.768698938623544</v>
      </c>
      <c r="L687" s="71">
        <f>IF(I687&lt;Overview!$F$17,'='!F687/Overview!$F$26,Overview!$F$33)</f>
        <v>9.1428571428571423</v>
      </c>
      <c r="M687" s="72">
        <f t="shared" si="65"/>
        <v>9.1428571428571423</v>
      </c>
      <c r="N687" s="81">
        <f>MIN(1,Overview!$F$44*E687*(F687-Overview!$F$25)^2+0.2)</f>
        <v>1</v>
      </c>
      <c r="O687" s="48">
        <f>M687*E687*Overview!$F$8</f>
        <v>9.746225350951114E-2</v>
      </c>
      <c r="P687" s="48">
        <f>E687*Overview!$F$6</f>
        <v>1.8494797113084687E-3</v>
      </c>
      <c r="Q687" s="122">
        <f>O687*(G687/F687-(1+Overview!$F$35/'='!F687)/(Overview!$F$37*Overview!$F$33))/('='!G687+Overview!$F$36)</f>
        <v>3.0693402121963424E-3</v>
      </c>
      <c r="R687" s="128">
        <f>(O687/F687-Q687)*G687*Overview!$F$29*'='!F687^3</f>
        <v>173.95663566954178</v>
      </c>
      <c r="S687" s="57">
        <f t="shared" si="60"/>
        <v>5.3984814492251804E-18</v>
      </c>
      <c r="T687" s="58">
        <f t="shared" si="61"/>
        <v>2.0506844574545197E-3</v>
      </c>
      <c r="U687" s="58">
        <f>IF(I687&lt;Overview!$F$18,(1-Overview!$F$9)*'='!R687-'='!I687*'='!P687,0)</f>
        <v>0</v>
      </c>
      <c r="V687" s="54">
        <f>IF(I687&gt;=Overview!$F$18,(1-Overview!$F$9)*'='!R687-Overview!$F$18*'='!P687,0)</f>
        <v>14.493562502172239</v>
      </c>
      <c r="W687" s="2"/>
      <c r="X687" s="60">
        <f>F687^3*(1+G687*Overview!$F$38)</f>
        <v>9.8960940012905958</v>
      </c>
      <c r="Y687" s="61">
        <f>F687^3*Overview!$F$42*(1+Overview!$F$38*G687)+J687*Overview!$F$39/Overview!$F$40</f>
        <v>1.0211514388966674</v>
      </c>
      <c r="AD687" s="2"/>
    </row>
    <row r="688" spans="1:30">
      <c r="A688" s="34">
        <v>685</v>
      </c>
      <c r="B688">
        <v>0.77</v>
      </c>
      <c r="C688" s="85">
        <v>18.739999999999998</v>
      </c>
      <c r="D688" s="125">
        <f>B688/(B688+Overview!$F$22)</f>
        <v>0.52380952380952384</v>
      </c>
      <c r="E688" s="118">
        <f>EXP(Overview!$F$21/Overview!$F$5-Overview!$F$21/('='!C688+273.15))</f>
        <v>0.94169028070695959</v>
      </c>
      <c r="F688" s="77">
        <f t="shared" si="62"/>
        <v>2.006407629939658</v>
      </c>
      <c r="G688" s="115">
        <f t="shared" si="63"/>
        <v>0.52380952380952372</v>
      </c>
      <c r="H688" s="112">
        <f>F688/Overview!$F$19</f>
        <v>2.9623617746045445</v>
      </c>
      <c r="I688" s="149">
        <f t="shared" si="64"/>
        <v>178.24101031296112</v>
      </c>
      <c r="J688" s="80">
        <f>IF((A688-Overview!$F$43)/365=ROUND((A688-Overview!$F$43)/365,0),J687*0.05,J687+V687)</f>
        <v>3017.7001871583484</v>
      </c>
      <c r="K688" s="70">
        <f>IF(I688&lt;Overview!$F$16,1,'='!F688/Overview!$F$26)</f>
        <v>86.85747315756096</v>
      </c>
      <c r="L688" s="71">
        <f>IF(I688&lt;Overview!$F$17,'='!F688/Overview!$F$26,Overview!$F$33)</f>
        <v>9.1428571428571423</v>
      </c>
      <c r="M688" s="72">
        <f t="shared" si="65"/>
        <v>9.1428571428571423</v>
      </c>
      <c r="N688" s="81">
        <f>MIN(1,Overview!$F$44*E688*(F688-Overview!$F$25)^2+0.2)</f>
        <v>1</v>
      </c>
      <c r="O688" s="48">
        <f>M688*E688*Overview!$F$8</f>
        <v>9.746225350951114E-2</v>
      </c>
      <c r="P688" s="48">
        <f>E688*Overview!$F$6</f>
        <v>1.8494797113084687E-3</v>
      </c>
      <c r="Q688" s="122">
        <f>O688*(G688/F688-(1+Overview!$F$35/'='!F688)/(Overview!$F$37*Overview!$F$33))/('='!G688+Overview!$F$36)</f>
        <v>3.0615927224608369E-3</v>
      </c>
      <c r="R688" s="128">
        <f>(O688/F688-Q688)*G688*Overview!$F$29*'='!F688^3</f>
        <v>174.33043161850847</v>
      </c>
      <c r="S688" s="57">
        <f t="shared" si="60"/>
        <v>5.3929638356373001E-18</v>
      </c>
      <c r="T688" s="58">
        <f t="shared" si="61"/>
        <v>2.0476009993710509E-3</v>
      </c>
      <c r="U688" s="58">
        <f>IF(I688&lt;Overview!$F$18,(1-Overview!$F$9)*'='!R688-'='!I688*'='!P688,0)</f>
        <v>0</v>
      </c>
      <c r="V688" s="54">
        <f>IF(I688&gt;=Overview!$F$18,(1-Overview!$F$9)*'='!R688-Overview!$F$18*'='!P688,0)</f>
        <v>14.5254099170242</v>
      </c>
      <c r="W688" s="2"/>
      <c r="X688" s="60">
        <f>F688^3*(1+G688*Overview!$F$38)</f>
        <v>9.9264995676875785</v>
      </c>
      <c r="Y688" s="61">
        <f>F688^3*Overview!$F$42*(1+Overview!$F$38*G688)+J688*Overview!$F$39/Overview!$F$40</f>
        <v>1.0245177510429448</v>
      </c>
      <c r="AD688" s="2"/>
    </row>
    <row r="689" spans="1:30">
      <c r="A689" s="34">
        <v>686</v>
      </c>
      <c r="B689">
        <v>0.77</v>
      </c>
      <c r="C689" s="85">
        <v>18.739999999999998</v>
      </c>
      <c r="D689" s="125">
        <f>B689/(B689+Overview!$F$22)</f>
        <v>0.52380952380952384</v>
      </c>
      <c r="E689" s="118">
        <f>EXP(Overview!$F$21/Overview!$F$5-Overview!$F$21/('='!C689+273.15))</f>
        <v>0.94169028070695959</v>
      </c>
      <c r="F689" s="77">
        <f t="shared" si="62"/>
        <v>2.0084552309390289</v>
      </c>
      <c r="G689" s="115">
        <f t="shared" si="63"/>
        <v>0.52380952380952372</v>
      </c>
      <c r="H689" s="112">
        <f>F689/Overview!$F$19</f>
        <v>2.9653849563546859</v>
      </c>
      <c r="I689" s="149">
        <f t="shared" si="64"/>
        <v>178.24101031296112</v>
      </c>
      <c r="J689" s="80">
        <f>IF((A689-Overview!$F$43)/365=ROUND((A689-Overview!$F$43)/365,0),J688*0.05,J688+V688)</f>
        <v>3032.2255970753727</v>
      </c>
      <c r="K689" s="70">
        <f>IF(I689&lt;Overview!$F$16,1,'='!F689/Overview!$F$26)</f>
        <v>86.946113893464457</v>
      </c>
      <c r="L689" s="71">
        <f>IF(I689&lt;Overview!$F$17,'='!F689/Overview!$F$26,Overview!$F$33)</f>
        <v>9.1428571428571423</v>
      </c>
      <c r="M689" s="72">
        <f t="shared" si="65"/>
        <v>9.1428571428571423</v>
      </c>
      <c r="N689" s="81">
        <f>MIN(1,Overview!$F$44*E689*(F689-Overview!$F$25)^2+0.2)</f>
        <v>1</v>
      </c>
      <c r="O689" s="48">
        <f>M689*E689*Overview!$F$8</f>
        <v>9.746225350951114E-2</v>
      </c>
      <c r="P689" s="48">
        <f>E689*Overview!$F$6</f>
        <v>1.8494797113084687E-3</v>
      </c>
      <c r="Q689" s="122">
        <f>O689*(G689/F689-(1+Overview!$F$35/'='!F689)/(Overview!$F$37*Overview!$F$33))/('='!G689+Overview!$F$36)</f>
        <v>3.0538726671435548E-3</v>
      </c>
      <c r="R689" s="128">
        <f>(O689/F689-Q689)*G689*Overview!$F$29*'='!F689^3</f>
        <v>174.70410094934417</v>
      </c>
      <c r="S689" s="57">
        <f t="shared" si="60"/>
        <v>5.3874657603158711E-18</v>
      </c>
      <c r="T689" s="58">
        <f t="shared" si="61"/>
        <v>2.0445221776487321E-3</v>
      </c>
      <c r="U689" s="58">
        <f>IF(I689&lt;Overview!$F$18,(1-Overview!$F$9)*'='!R689-'='!I689*'='!P689,0)</f>
        <v>0</v>
      </c>
      <c r="V689" s="54">
        <f>IF(I689&gt;=Overview!$F$18,(1-Overview!$F$9)*'='!R689-Overview!$F$18*'='!P689,0)</f>
        <v>14.557246544011402</v>
      </c>
      <c r="W689" s="2"/>
      <c r="X689" s="60">
        <f>F689^3*(1+G689*Overview!$F$38)</f>
        <v>9.9569214919256268</v>
      </c>
      <c r="Y689" s="61">
        <f>F689^3*Overview!$F$42*(1+Overview!$F$38*G689)+J689*Overview!$F$39/Overview!$F$40</f>
        <v>1.0278869193098543</v>
      </c>
      <c r="AD689" s="2"/>
    </row>
    <row r="690" spans="1:30">
      <c r="A690" s="34">
        <v>687</v>
      </c>
      <c r="B690">
        <v>0.77</v>
      </c>
      <c r="C690" s="85">
        <v>18.739999999999998</v>
      </c>
      <c r="D690" s="125">
        <f>B690/(B690+Overview!$F$22)</f>
        <v>0.52380952380952384</v>
      </c>
      <c r="E690" s="118">
        <f>EXP(Overview!$F$21/Overview!$F$5-Overview!$F$21/('='!C690+273.15))</f>
        <v>0.94169028070695959</v>
      </c>
      <c r="F690" s="77">
        <f t="shared" si="62"/>
        <v>2.0104997531166777</v>
      </c>
      <c r="G690" s="115">
        <f t="shared" si="63"/>
        <v>0.52380952380952372</v>
      </c>
      <c r="H690" s="112">
        <f>F690/Overview!$F$19</f>
        <v>2.9684035923766094</v>
      </c>
      <c r="I690" s="149">
        <f t="shared" si="64"/>
        <v>178.24101031296112</v>
      </c>
      <c r="J690" s="80">
        <f>IF((A690-Overview!$F$43)/365=ROUND((A690-Overview!$F$43)/365,0),J689*0.05,J689+V689)</f>
        <v>3046.782843619384</v>
      </c>
      <c r="K690" s="70">
        <f>IF(I690&lt;Overview!$F$16,1,'='!F690/Overview!$F$26)</f>
        <v>87.034621347042332</v>
      </c>
      <c r="L690" s="71">
        <f>IF(I690&lt;Overview!$F$17,'='!F690/Overview!$F$26,Overview!$F$33)</f>
        <v>9.1428571428571423</v>
      </c>
      <c r="M690" s="72">
        <f t="shared" si="65"/>
        <v>9.1428571428571423</v>
      </c>
      <c r="N690" s="81">
        <f>MIN(1,Overview!$F$44*E690*(F690-Overview!$F$25)^2+0.2)</f>
        <v>1</v>
      </c>
      <c r="O690" s="48">
        <f>M690*E690*Overview!$F$8</f>
        <v>9.746225350951114E-2</v>
      </c>
      <c r="P690" s="48">
        <f>E690*Overview!$F$6</f>
        <v>1.8494797113084687E-3</v>
      </c>
      <c r="Q690" s="122">
        <f>O690*(G690/F690-(1+Overview!$F$35/'='!F690)/(Overview!$F$37*Overview!$F$33))/('='!G690+Overview!$F$36)</f>
        <v>3.0461799094750972E-3</v>
      </c>
      <c r="R690" s="128">
        <f>(O690/F690-Q690)*G690*Overview!$F$29*'='!F690^3</f>
        <v>175.0776426539081</v>
      </c>
      <c r="S690" s="57">
        <f t="shared" si="60"/>
        <v>5.3819871258563469E-18</v>
      </c>
      <c r="T690" s="58">
        <f t="shared" si="61"/>
        <v>2.0414479853162223E-3</v>
      </c>
      <c r="U690" s="58">
        <f>IF(I690&lt;Overview!$F$18,(1-Overview!$F$9)*'='!R690-'='!I690*'='!P690,0)</f>
        <v>0</v>
      </c>
      <c r="V690" s="54">
        <f>IF(I690&gt;=Overview!$F$18,(1-Overview!$F$9)*'='!R690-Overview!$F$18*'='!P690,0)</f>
        <v>14.58907229724025</v>
      </c>
      <c r="W690" s="2"/>
      <c r="X690" s="60">
        <f>F690^3*(1+G690*Overview!$F$38)</f>
        <v>9.9873596260305799</v>
      </c>
      <c r="Y690" s="61">
        <f>F690^3*Overview!$F$42*(1+Overview!$F$38*G690)+J690*Overview!$F$39/Overview!$F$40</f>
        <v>1.0312589299109398</v>
      </c>
      <c r="AD690" s="2"/>
    </row>
    <row r="691" spans="1:30">
      <c r="A691" s="34">
        <v>688</v>
      </c>
      <c r="B691">
        <v>0.77</v>
      </c>
      <c r="C691" s="85">
        <v>18.739999999999998</v>
      </c>
      <c r="D691" s="125">
        <f>B691/(B691+Overview!$F$22)</f>
        <v>0.52380952380952384</v>
      </c>
      <c r="E691" s="118">
        <f>EXP(Overview!$F$21/Overview!$F$5-Overview!$F$21/('='!C691+273.15))</f>
        <v>0.94169028070695959</v>
      </c>
      <c r="F691" s="77">
        <f t="shared" si="62"/>
        <v>2.0125412011019939</v>
      </c>
      <c r="G691" s="115">
        <f t="shared" si="63"/>
        <v>0.52380952380952372</v>
      </c>
      <c r="H691" s="112">
        <f>F691/Overview!$F$19</f>
        <v>2.9714176895053801</v>
      </c>
      <c r="I691" s="149">
        <f t="shared" si="64"/>
        <v>178.24101031296112</v>
      </c>
      <c r="J691" s="80">
        <f>IF((A691-Overview!$F$43)/365=ROUND((A691-Overview!$F$43)/365,0),J690*0.05,J690+V690)</f>
        <v>3061.3719159166244</v>
      </c>
      <c r="K691" s="70">
        <f>IF(I691&lt;Overview!$F$16,1,'='!F691/Overview!$F$26)</f>
        <v>87.122995718701034</v>
      </c>
      <c r="L691" s="71">
        <f>IF(I691&lt;Overview!$F$17,'='!F691/Overview!$F$26,Overview!$F$33)</f>
        <v>9.1428571428571423</v>
      </c>
      <c r="M691" s="72">
        <f t="shared" si="65"/>
        <v>9.1428571428571423</v>
      </c>
      <c r="N691" s="81">
        <f>MIN(1,Overview!$F$44*E691*(F691-Overview!$F$25)^2+0.2)</f>
        <v>1</v>
      </c>
      <c r="O691" s="48">
        <f>M691*E691*Overview!$F$8</f>
        <v>9.746225350951114E-2</v>
      </c>
      <c r="P691" s="48">
        <f>E691*Overview!$F$6</f>
        <v>1.8494797113084687E-3</v>
      </c>
      <c r="Q691" s="122">
        <f>O691*(G691/F691-(1+Overview!$F$35/'='!F691)/(Overview!$F$37*Overview!$F$33))/('='!G691+Overview!$F$36)</f>
        <v>3.038514313589979E-3</v>
      </c>
      <c r="R691" s="128">
        <f>(O691/F691-Q691)*G691*Overview!$F$29*'='!F691^3</f>
        <v>175.45105572868198</v>
      </c>
      <c r="S691" s="57">
        <f t="shared" si="60"/>
        <v>5.376527835497938E-18</v>
      </c>
      <c r="T691" s="58">
        <f t="shared" si="61"/>
        <v>2.0383784154126591E-3</v>
      </c>
      <c r="U691" s="58">
        <f>IF(I691&lt;Overview!$F$18,(1-Overview!$F$9)*'='!R691-'='!I691*'='!P691,0)</f>
        <v>0</v>
      </c>
      <c r="V691" s="54">
        <f>IF(I691&gt;=Overview!$F$18,(1-Overview!$F$9)*'='!R691-Overview!$F$18*'='!P691,0)</f>
        <v>14.620887091210983</v>
      </c>
      <c r="W691" s="2"/>
      <c r="X691" s="60">
        <f>F691^3*(1+G691*Overview!$F$38)</f>
        <v>10.01781382233704</v>
      </c>
      <c r="Y691" s="61">
        <f>F691^3*Overview!$F$42*(1+Overview!$F$38*G691)+J691*Overview!$F$39/Overview!$F$40</f>
        <v>1.0346337690838012</v>
      </c>
      <c r="AD691" s="2"/>
    </row>
    <row r="692" spans="1:30">
      <c r="A692" s="34">
        <v>689</v>
      </c>
      <c r="B692">
        <v>0.77</v>
      </c>
      <c r="C692" s="85">
        <v>18.739999999999998</v>
      </c>
      <c r="D692" s="125">
        <f>B692/(B692+Overview!$F$22)</f>
        <v>0.52380952380952384</v>
      </c>
      <c r="E692" s="118">
        <f>EXP(Overview!$F$21/Overview!$F$5-Overview!$F$21/('='!C692+273.15))</f>
        <v>0.94169028070695959</v>
      </c>
      <c r="F692" s="77">
        <f t="shared" si="62"/>
        <v>2.0145795795174064</v>
      </c>
      <c r="G692" s="115">
        <f t="shared" si="63"/>
        <v>0.52380952380952372</v>
      </c>
      <c r="H692" s="112">
        <f>F692/Overview!$F$19</f>
        <v>2.9744272545657853</v>
      </c>
      <c r="I692" s="149">
        <f t="shared" si="64"/>
        <v>178.24101031296112</v>
      </c>
      <c r="J692" s="80">
        <f>IF((A692-Overview!$F$43)/365=ROUND((A692-Overview!$F$43)/365,0),J691*0.05,J691+V691)</f>
        <v>3075.9928030078354</v>
      </c>
      <c r="K692" s="70">
        <f>IF(I692&lt;Overview!$F$16,1,'='!F692/Overview!$F$26)</f>
        <v>87.211237208545739</v>
      </c>
      <c r="L692" s="71">
        <f>IF(I692&lt;Overview!$F$17,'='!F692/Overview!$F$26,Overview!$F$33)</f>
        <v>9.1428571428571423</v>
      </c>
      <c r="M692" s="72">
        <f t="shared" si="65"/>
        <v>9.1428571428571423</v>
      </c>
      <c r="N692" s="81">
        <f>MIN(1,Overview!$F$44*E692*(F692-Overview!$F$25)^2+0.2)</f>
        <v>1</v>
      </c>
      <c r="O692" s="48">
        <f>M692*E692*Overview!$F$8</f>
        <v>9.746225350951114E-2</v>
      </c>
      <c r="P692" s="48">
        <f>E692*Overview!$F$6</f>
        <v>1.8494797113084687E-3</v>
      </c>
      <c r="Q692" s="122">
        <f>O692*(G692/F692-(1+Overview!$F$35/'='!F692)/(Overview!$F$37*Overview!$F$33))/('='!G692+Overview!$F$36)</f>
        <v>3.0308757445191765E-3</v>
      </c>
      <c r="R692" s="128">
        <f>(O692/F692-Q692)*G692*Overview!$F$29*'='!F692^3</f>
        <v>175.82433917475564</v>
      </c>
      <c r="S692" s="57">
        <f t="shared" si="60"/>
        <v>5.3710877931182921E-18</v>
      </c>
      <c r="T692" s="58">
        <f t="shared" si="61"/>
        <v>2.0353134609876495E-3</v>
      </c>
      <c r="U692" s="58">
        <f>IF(I692&lt;Overview!$F$18,(1-Overview!$F$9)*'='!R692-'='!I692*'='!P692,0)</f>
        <v>0</v>
      </c>
      <c r="V692" s="54">
        <f>IF(I692&gt;=Overview!$F$18,(1-Overview!$F$9)*'='!R692-Overview!$F$18*'='!P692,0)</f>
        <v>14.65269084081646</v>
      </c>
      <c r="W692" s="2"/>
      <c r="X692" s="60">
        <f>F692^3*(1+G692*Overview!$F$38)</f>
        <v>10.048283933488936</v>
      </c>
      <c r="Y692" s="61">
        <f>F692^3*Overview!$F$42*(1+Overview!$F$38*G692)+J692*Overview!$F$39/Overview!$F$40</f>
        <v>1.0380114230901629</v>
      </c>
      <c r="AD692" s="2"/>
    </row>
    <row r="693" spans="1:30">
      <c r="A693" s="34">
        <v>690</v>
      </c>
      <c r="B693">
        <v>0.77</v>
      </c>
      <c r="C693" s="85">
        <v>18.739999999999998</v>
      </c>
      <c r="D693" s="125">
        <f>B693/(B693+Overview!$F$22)</f>
        <v>0.52380952380952384</v>
      </c>
      <c r="E693" s="118">
        <f>EXP(Overview!$F$21/Overview!$F$5-Overview!$F$21/('='!C693+273.15))</f>
        <v>0.94169028070695959</v>
      </c>
      <c r="F693" s="77">
        <f t="shared" si="62"/>
        <v>2.016614892978394</v>
      </c>
      <c r="G693" s="115">
        <f t="shared" si="63"/>
        <v>0.52380952380952372</v>
      </c>
      <c r="H693" s="112">
        <f>F693/Overview!$F$19</f>
        <v>2.9774322943723521</v>
      </c>
      <c r="I693" s="149">
        <f t="shared" si="64"/>
        <v>178.24101031296112</v>
      </c>
      <c r="J693" s="80">
        <f>IF((A693-Overview!$F$43)/365=ROUND((A693-Overview!$F$43)/365,0),J692*0.05,J692+V692)</f>
        <v>3090.6454938486518</v>
      </c>
      <c r="K693" s="70">
        <f>IF(I693&lt;Overview!$F$16,1,'='!F693/Overview!$F$26)</f>
        <v>87.299346016380696</v>
      </c>
      <c r="L693" s="71">
        <f>IF(I693&lt;Overview!$F$17,'='!F693/Overview!$F$26,Overview!$F$33)</f>
        <v>9.1428571428571423</v>
      </c>
      <c r="M693" s="72">
        <f t="shared" si="65"/>
        <v>9.1428571428571423</v>
      </c>
      <c r="N693" s="81">
        <f>MIN(1,Overview!$F$44*E693*(F693-Overview!$F$25)^2+0.2)</f>
        <v>1</v>
      </c>
      <c r="O693" s="48">
        <f>M693*E693*Overview!$F$8</f>
        <v>9.746225350951114E-2</v>
      </c>
      <c r="P693" s="48">
        <f>E693*Overview!$F$6</f>
        <v>1.8494797113084687E-3</v>
      </c>
      <c r="Q693" s="122">
        <f>O693*(G693/F693-(1+Overview!$F$35/'='!F693)/(Overview!$F$37*Overview!$F$33))/('='!G693+Overview!$F$36)</f>
        <v>3.0232640681827319E-3</v>
      </c>
      <c r="R693" s="128">
        <f>(O693/F693-Q693)*G693*Overview!$F$29*'='!F693^3</f>
        <v>176.19749199781307</v>
      </c>
      <c r="S693" s="57">
        <f t="shared" si="60"/>
        <v>5.3656669032282378E-18</v>
      </c>
      <c r="T693" s="58">
        <f t="shared" si="61"/>
        <v>2.0322531151012479E-3</v>
      </c>
      <c r="U693" s="58">
        <f>IF(I693&lt;Overview!$F$18,(1-Overview!$F$9)*'='!R693-'='!I693*'='!P693,0)</f>
        <v>0</v>
      </c>
      <c r="V693" s="54">
        <f>IF(I693&gt;=Overview!$F$18,(1-Overview!$F$9)*'='!R693-Overview!$F$18*'='!P693,0)</f>
        <v>14.684483461340953</v>
      </c>
      <c r="W693" s="2"/>
      <c r="X693" s="60">
        <f>F693^3*(1+G693*Overview!$F$38)</f>
        <v>10.078769812440067</v>
      </c>
      <c r="Y693" s="61">
        <f>F693^3*Overview!$F$42*(1+Overview!$F$38*G693)+J693*Overview!$F$39/Overview!$F$40</f>
        <v>1.0413918782159384</v>
      </c>
      <c r="AD693" s="2"/>
    </row>
    <row r="694" spans="1:30">
      <c r="A694" s="34">
        <v>691</v>
      </c>
      <c r="B694">
        <v>0.77</v>
      </c>
      <c r="C694" s="85">
        <v>18.739999999999998</v>
      </c>
      <c r="D694" s="125">
        <f>B694/(B694+Overview!$F$22)</f>
        <v>0.52380952380952384</v>
      </c>
      <c r="E694" s="118">
        <f>EXP(Overview!$F$21/Overview!$F$5-Overview!$F$21/('='!C694+273.15))</f>
        <v>0.94169028070695959</v>
      </c>
      <c r="F694" s="77">
        <f t="shared" si="62"/>
        <v>2.0186471460934952</v>
      </c>
      <c r="G694" s="115">
        <f t="shared" si="63"/>
        <v>0.52380952380952372</v>
      </c>
      <c r="H694" s="112">
        <f>F694/Overview!$F$19</f>
        <v>2.9804328157293596</v>
      </c>
      <c r="I694" s="149">
        <f t="shared" si="64"/>
        <v>178.24101031296112</v>
      </c>
      <c r="J694" s="80">
        <f>IF((A694-Overview!$F$43)/365=ROUND((A694-Overview!$F$43)/365,0),J693*0.05,J693+V693)</f>
        <v>3105.3299773099925</v>
      </c>
      <c r="K694" s="70">
        <f>IF(I694&lt;Overview!$F$16,1,'='!F694/Overview!$F$26)</f>
        <v>87.387322341709748</v>
      </c>
      <c r="L694" s="71">
        <f>IF(I694&lt;Overview!$F$17,'='!F694/Overview!$F$26,Overview!$F$33)</f>
        <v>9.1428571428571423</v>
      </c>
      <c r="M694" s="72">
        <f t="shared" si="65"/>
        <v>9.1428571428571423</v>
      </c>
      <c r="N694" s="81">
        <f>MIN(1,Overview!$F$44*E694*(F694-Overview!$F$25)^2+0.2)</f>
        <v>1</v>
      </c>
      <c r="O694" s="48">
        <f>M694*E694*Overview!$F$8</f>
        <v>9.746225350951114E-2</v>
      </c>
      <c r="P694" s="48">
        <f>E694*Overview!$F$6</f>
        <v>1.8494797113084687E-3</v>
      </c>
      <c r="Q694" s="122">
        <f>O694*(G694/F694-(1+Overview!$F$35/'='!F694)/(Overview!$F$37*Overview!$F$33))/('='!G694+Overview!$F$36)</f>
        <v>3.0156791513824533E-3</v>
      </c>
      <c r="R694" s="128">
        <f>(O694/F694-Q694)*G694*Overview!$F$29*'='!F694^3</f>
        <v>176.5705132081186</v>
      </c>
      <c r="S694" s="57">
        <f t="shared" si="60"/>
        <v>5.3602650709665757E-18</v>
      </c>
      <c r="T694" s="58">
        <f t="shared" si="61"/>
        <v>2.0291973708239474E-3</v>
      </c>
      <c r="U694" s="58">
        <f>IF(I694&lt;Overview!$F$18,(1-Overview!$F$9)*'='!R694-'='!I694*'='!P694,0)</f>
        <v>0</v>
      </c>
      <c r="V694" s="54">
        <f>IF(I694&gt;=Overview!$F$18,(1-Overview!$F$9)*'='!R694-Overview!$F$18*'='!P694,0)</f>
        <v>14.716264868458984</v>
      </c>
      <c r="W694" s="2"/>
      <c r="X694" s="60">
        <f>F694^3*(1+G694*Overview!$F$38)</f>
        <v>10.109271312454648</v>
      </c>
      <c r="Y694" s="61">
        <f>F694^3*Overview!$F$42*(1+Overview!$F$38*G694)+J694*Overview!$F$39/Overview!$F$40</f>
        <v>1.0447751207712979</v>
      </c>
      <c r="AD694" s="2"/>
    </row>
    <row r="695" spans="1:30">
      <c r="A695" s="34">
        <v>692</v>
      </c>
      <c r="B695">
        <v>0.77</v>
      </c>
      <c r="C695" s="85">
        <v>18.739999999999998</v>
      </c>
      <c r="D695" s="125">
        <f>B695/(B695+Overview!$F$22)</f>
        <v>0.52380952380952384</v>
      </c>
      <c r="E695" s="118">
        <f>EXP(Overview!$F$21/Overview!$F$5-Overview!$F$21/('='!C695+273.15))</f>
        <v>0.94169028070695959</v>
      </c>
      <c r="F695" s="77">
        <f t="shared" si="62"/>
        <v>2.0206763434643191</v>
      </c>
      <c r="G695" s="115">
        <f t="shared" si="63"/>
        <v>0.52380952380952372</v>
      </c>
      <c r="H695" s="112">
        <f>F695/Overview!$F$19</f>
        <v>2.9834288254308565</v>
      </c>
      <c r="I695" s="149">
        <f t="shared" si="64"/>
        <v>178.24101031296112</v>
      </c>
      <c r="J695" s="80">
        <f>IF((A695-Overview!$F$43)/365=ROUND((A695-Overview!$F$43)/365,0),J694*0.05,J694+V694)</f>
        <v>3120.0462421784514</v>
      </c>
      <c r="K695" s="70">
        <f>IF(I695&lt;Overview!$F$16,1,'='!F695/Overview!$F$26)</f>
        <v>87.475166383736763</v>
      </c>
      <c r="L695" s="71">
        <f>IF(I695&lt;Overview!$F$17,'='!F695/Overview!$F$26,Overview!$F$33)</f>
        <v>9.1428571428571423</v>
      </c>
      <c r="M695" s="72">
        <f t="shared" si="65"/>
        <v>9.1428571428571423</v>
      </c>
      <c r="N695" s="81">
        <f>MIN(1,Overview!$F$44*E695*(F695-Overview!$F$25)^2+0.2)</f>
        <v>1</v>
      </c>
      <c r="O695" s="48">
        <f>M695*E695*Overview!$F$8</f>
        <v>9.746225350951114E-2</v>
      </c>
      <c r="P695" s="48">
        <f>E695*Overview!$F$6</f>
        <v>1.8494797113084687E-3</v>
      </c>
      <c r="Q695" s="122">
        <f>O695*(G695/F695-(1+Overview!$F$35/'='!F695)/(Overview!$F$37*Overview!$F$33))/('='!G695+Overview!$F$36)</f>
        <v>3.0081208617946621E-3</v>
      </c>
      <c r="R695" s="128">
        <f>(O695/F695-Q695)*G695*Overview!$F$29*'='!F695^3</f>
        <v>176.94340182050254</v>
      </c>
      <c r="S695" s="57">
        <f t="shared" si="60"/>
        <v>5.3548822020949198E-18</v>
      </c>
      <c r="T695" s="58">
        <f t="shared" si="61"/>
        <v>2.0261462212366583E-3</v>
      </c>
      <c r="U695" s="58">
        <f>IF(I695&lt;Overview!$F$18,(1-Overview!$F$9)*'='!R695-'='!I695*'='!P695,0)</f>
        <v>0</v>
      </c>
      <c r="V695" s="54">
        <f>IF(I695&gt;=Overview!$F$18,(1-Overview!$F$9)*'='!R695-Overview!$F$18*'='!P695,0)</f>
        <v>14.748034978234095</v>
      </c>
      <c r="W695" s="2"/>
      <c r="X695" s="60">
        <f>F695^3*(1+G695*Overview!$F$38)</f>
        <v>10.139788287107827</v>
      </c>
      <c r="Y695" s="61">
        <f>F695^3*Overview!$F$42*(1+Overview!$F$38*G695)+J695*Overview!$F$39/Overview!$F$40</f>
        <v>1.0481611370907316</v>
      </c>
      <c r="AD695" s="2"/>
    </row>
    <row r="696" spans="1:30">
      <c r="A696" s="34">
        <v>693</v>
      </c>
      <c r="B696">
        <v>0.77</v>
      </c>
      <c r="C696" s="85">
        <v>18.739999999999998</v>
      </c>
      <c r="D696" s="125">
        <f>B696/(B696+Overview!$F$22)</f>
        <v>0.52380952380952384</v>
      </c>
      <c r="E696" s="118">
        <f>EXP(Overview!$F$21/Overview!$F$5-Overview!$F$21/('='!C696+273.15))</f>
        <v>0.94169028070695959</v>
      </c>
      <c r="F696" s="77">
        <f t="shared" si="62"/>
        <v>2.0227024896855559</v>
      </c>
      <c r="G696" s="115">
        <f t="shared" si="63"/>
        <v>0.52380952380952372</v>
      </c>
      <c r="H696" s="112">
        <f>F696/Overview!$F$19</f>
        <v>2.986420330260676</v>
      </c>
      <c r="I696" s="149">
        <f t="shared" si="64"/>
        <v>178.24101031296112</v>
      </c>
      <c r="J696" s="80">
        <f>IF((A696-Overview!$F$43)/365=ROUND((A696-Overview!$F$43)/365,0),J695*0.05,J695+V695)</f>
        <v>3134.7942771566854</v>
      </c>
      <c r="K696" s="70">
        <f>IF(I696&lt;Overview!$F$16,1,'='!F696/Overview!$F$26)</f>
        <v>87.562878341366059</v>
      </c>
      <c r="L696" s="71">
        <f>IF(I696&lt;Overview!$F$17,'='!F696/Overview!$F$26,Overview!$F$33)</f>
        <v>9.1428571428571423</v>
      </c>
      <c r="M696" s="72">
        <f t="shared" si="65"/>
        <v>9.1428571428571423</v>
      </c>
      <c r="N696" s="81">
        <f>MIN(1,Overview!$F$44*E696*(F696-Overview!$F$25)^2+0.2)</f>
        <v>1</v>
      </c>
      <c r="O696" s="48">
        <f>M696*E696*Overview!$F$8</f>
        <v>9.746225350951114E-2</v>
      </c>
      <c r="P696" s="48">
        <f>E696*Overview!$F$6</f>
        <v>1.8494797113084687E-3</v>
      </c>
      <c r="Q696" s="122">
        <f>O696*(G696/F696-(1+Overview!$F$35/'='!F696)/(Overview!$F$37*Overview!$F$33))/('='!G696+Overview!$F$36)</f>
        <v>3.0005890679630312E-3</v>
      </c>
      <c r="R696" s="128">
        <f>(O696/F696-Q696)*G696*Overview!$F$29*'='!F696^3</f>
        <v>177.31615685434772</v>
      </c>
      <c r="S696" s="57">
        <f t="shared" si="60"/>
        <v>5.3495182029925951E-18</v>
      </c>
      <c r="T696" s="58">
        <f t="shared" si="61"/>
        <v>2.0230996594306949E-3</v>
      </c>
      <c r="U696" s="58">
        <f>IF(I696&lt;Overview!$F$18,(1-Overview!$F$9)*'='!R696-'='!I696*'='!P696,0)</f>
        <v>0</v>
      </c>
      <c r="V696" s="54">
        <f>IF(I696&gt;=Overview!$F$18,(1-Overview!$F$9)*'='!R696-Overview!$F$18*'='!P696,0)</f>
        <v>14.779793707117705</v>
      </c>
      <c r="W696" s="2"/>
      <c r="X696" s="60">
        <f>F696^3*(1+G696*Overview!$F$38)</f>
        <v>10.170320590286213</v>
      </c>
      <c r="Y696" s="61">
        <f>F696^3*Overview!$F$42*(1+Overview!$F$38*G696)+J696*Overview!$F$39/Overview!$F$40</f>
        <v>1.0515499135331132</v>
      </c>
      <c r="AD696" s="2"/>
    </row>
    <row r="697" spans="1:30">
      <c r="A697" s="34">
        <v>694</v>
      </c>
      <c r="B697">
        <v>0.77</v>
      </c>
      <c r="C697" s="85">
        <v>18.739999999999998</v>
      </c>
      <c r="D697" s="125">
        <f>B697/(B697+Overview!$F$22)</f>
        <v>0.52380952380952384</v>
      </c>
      <c r="E697" s="118">
        <f>EXP(Overview!$F$21/Overview!$F$5-Overview!$F$21/('='!C697+273.15))</f>
        <v>0.94169028070695959</v>
      </c>
      <c r="F697" s="77">
        <f t="shared" si="62"/>
        <v>2.0247255893449867</v>
      </c>
      <c r="G697" s="115">
        <f t="shared" si="63"/>
        <v>0.52380952380952372</v>
      </c>
      <c r="H697" s="112">
        <f>F697/Overview!$F$19</f>
        <v>2.9894073369924503</v>
      </c>
      <c r="I697" s="149">
        <f t="shared" si="64"/>
        <v>178.24101031296112</v>
      </c>
      <c r="J697" s="80">
        <f>IF((A697-Overview!$F$43)/365=ROUND((A697-Overview!$F$43)/365,0),J696*0.05,J696+V696)</f>
        <v>3149.5740708638032</v>
      </c>
      <c r="K697" s="70">
        <f>IF(I697&lt;Overview!$F$16,1,'='!F697/Overview!$F$26)</f>
        <v>87.650458413202898</v>
      </c>
      <c r="L697" s="71">
        <f>IF(I697&lt;Overview!$F$17,'='!F697/Overview!$F$26,Overview!$F$33)</f>
        <v>9.1428571428571423</v>
      </c>
      <c r="M697" s="72">
        <f t="shared" si="65"/>
        <v>9.1428571428571423</v>
      </c>
      <c r="N697" s="81">
        <f>MIN(1,Overview!$F$44*E697*(F697-Overview!$F$25)^2+0.2)</f>
        <v>1</v>
      </c>
      <c r="O697" s="48">
        <f>M697*E697*Overview!$F$8</f>
        <v>9.746225350951114E-2</v>
      </c>
      <c r="P697" s="48">
        <f>E697*Overview!$F$6</f>
        <v>1.8494797113084687E-3</v>
      </c>
      <c r="Q697" s="122">
        <f>O697*(G697/F697-(1+Overview!$F$35/'='!F697)/(Overview!$F$37*Overview!$F$33))/('='!G697+Overview!$F$36)</f>
        <v>2.9930836392914792E-3</v>
      </c>
      <c r="R697" s="128">
        <f>(O697/F697-Q697)*G697*Overview!$F$29*'='!F697^3</f>
        <v>177.68877733357533</v>
      </c>
      <c r="S697" s="57">
        <f t="shared" si="60"/>
        <v>5.3441729806515798E-18</v>
      </c>
      <c r="T697" s="58">
        <f t="shared" si="61"/>
        <v>2.0200576785077595E-3</v>
      </c>
      <c r="U697" s="58">
        <f>IF(I697&lt;Overview!$F$18,(1-Overview!$F$9)*'='!R697-'='!I697*'='!P697,0)</f>
        <v>0</v>
      </c>
      <c r="V697" s="54">
        <f>IF(I697&gt;=Overview!$F$18,(1-Overview!$F$9)*'='!R697-Overview!$F$18*'='!P697,0)</f>
        <v>14.811540971947897</v>
      </c>
      <c r="W697" s="2"/>
      <c r="X697" s="60">
        <f>F697^3*(1+G697*Overview!$F$38)</f>
        <v>10.200868076188387</v>
      </c>
      <c r="Y697" s="61">
        <f>F697^3*Overview!$F$42*(1+Overview!$F$38*G697)+J697*Overview!$F$39/Overview!$F$40</f>
        <v>1.0549414364817638</v>
      </c>
      <c r="AD697" s="2"/>
    </row>
    <row r="698" spans="1:30">
      <c r="A698" s="34">
        <v>695</v>
      </c>
      <c r="B698">
        <v>0.77</v>
      </c>
      <c r="C698" s="85">
        <v>18.739999999999998</v>
      </c>
      <c r="D698" s="125">
        <f>B698/(B698+Overview!$F$22)</f>
        <v>0.52380952380952384</v>
      </c>
      <c r="E698" s="118">
        <f>EXP(Overview!$F$21/Overview!$F$5-Overview!$F$21/('='!C698+273.15))</f>
        <v>0.94169028070695959</v>
      </c>
      <c r="F698" s="77">
        <f t="shared" si="62"/>
        <v>2.0267456470234944</v>
      </c>
      <c r="G698" s="115">
        <f t="shared" si="63"/>
        <v>0.52380952380952372</v>
      </c>
      <c r="H698" s="112">
        <f>F698/Overview!$F$19</f>
        <v>2.9923898523896271</v>
      </c>
      <c r="I698" s="149">
        <f t="shared" si="64"/>
        <v>178.24101031296112</v>
      </c>
      <c r="J698" s="80">
        <f>IF((A698-Overview!$F$43)/365=ROUND((A698-Overview!$F$43)/365,0),J697*0.05,J697+V697)</f>
        <v>3164.3856118357512</v>
      </c>
      <c r="K698" s="70">
        <f>IF(I698&lt;Overview!$F$16,1,'='!F698/Overview!$F$26)</f>
        <v>87.737906797553876</v>
      </c>
      <c r="L698" s="71">
        <f>IF(I698&lt;Overview!$F$17,'='!F698/Overview!$F$26,Overview!$F$33)</f>
        <v>9.1428571428571423</v>
      </c>
      <c r="M698" s="72">
        <f t="shared" si="65"/>
        <v>9.1428571428571423</v>
      </c>
      <c r="N698" s="81">
        <f>MIN(1,Overview!$F$44*E698*(F698-Overview!$F$25)^2+0.2)</f>
        <v>1</v>
      </c>
      <c r="O698" s="48">
        <f>M698*E698*Overview!$F$8</f>
        <v>9.746225350951114E-2</v>
      </c>
      <c r="P698" s="48">
        <f>E698*Overview!$F$6</f>
        <v>1.8494797113084687E-3</v>
      </c>
      <c r="Q698" s="122">
        <f>O698*(G698/F698-(1+Overview!$F$35/'='!F698)/(Overview!$F$37*Overview!$F$33))/('='!G698+Overview!$F$36)</f>
        <v>2.9856044460371467E-3</v>
      </c>
      <c r="R698" s="128">
        <f>(O698/F698-Q698)*G698*Overview!$F$29*'='!F698^3</f>
        <v>178.06126228663112</v>
      </c>
      <c r="S698" s="57">
        <f t="shared" si="60"/>
        <v>5.3388464426714967E-18</v>
      </c>
      <c r="T698" s="58">
        <f t="shared" si="61"/>
        <v>2.0170202715799261E-3</v>
      </c>
      <c r="U698" s="58">
        <f>IF(I698&lt;Overview!$F$18,(1-Overview!$F$9)*'='!R698-'='!I698*'='!P698,0)</f>
        <v>0</v>
      </c>
      <c r="V698" s="54">
        <f>IF(I698&gt;=Overview!$F$18,(1-Overview!$F$9)*'='!R698-Overview!$F$18*'='!P698,0)</f>
        <v>14.843276689948251</v>
      </c>
      <c r="W698" s="2"/>
      <c r="X698" s="60">
        <f>F698^3*(1+G698*Overview!$F$38)</f>
        <v>10.231430599325396</v>
      </c>
      <c r="Y698" s="61">
        <f>F698^3*Overview!$F$42*(1+Overview!$F$38*G698)+J698*Overview!$F$39/Overview!$F$40</f>
        <v>1.0583356923445117</v>
      </c>
      <c r="AD698" s="2"/>
    </row>
    <row r="699" spans="1:30">
      <c r="A699" s="34">
        <v>696</v>
      </c>
      <c r="B699">
        <v>0.77</v>
      </c>
      <c r="C699" s="85">
        <v>18.739999999999998</v>
      </c>
      <c r="D699" s="125">
        <f>B699/(B699+Overview!$F$22)</f>
        <v>0.52380952380952384</v>
      </c>
      <c r="E699" s="118">
        <f>EXP(Overview!$F$21/Overview!$F$5-Overview!$F$21/('='!C699+273.15))</f>
        <v>0.94169028070695959</v>
      </c>
      <c r="F699" s="77">
        <f t="shared" si="62"/>
        <v>2.0287626672950743</v>
      </c>
      <c r="G699" s="115">
        <f t="shared" si="63"/>
        <v>0.52380952380952372</v>
      </c>
      <c r="H699" s="112">
        <f>F699/Overview!$F$19</f>
        <v>2.9953678832054837</v>
      </c>
      <c r="I699" s="149">
        <f t="shared" si="64"/>
        <v>178.24101031296112</v>
      </c>
      <c r="J699" s="80">
        <f>IF((A699-Overview!$F$43)/365=ROUND((A699-Overview!$F$43)/365,0),J698*0.05,J698+V698)</f>
        <v>3179.2288885256994</v>
      </c>
      <c r="K699" s="70">
        <f>IF(I699&lt;Overview!$F$16,1,'='!F699/Overview!$F$26)</f>
        <v>87.825223692427457</v>
      </c>
      <c r="L699" s="71">
        <f>IF(I699&lt;Overview!$F$17,'='!F699/Overview!$F$26,Overview!$F$33)</f>
        <v>9.1428571428571423</v>
      </c>
      <c r="M699" s="72">
        <f t="shared" si="65"/>
        <v>9.1428571428571423</v>
      </c>
      <c r="N699" s="81">
        <f>MIN(1,Overview!$F$44*E699*(F699-Overview!$F$25)^2+0.2)</f>
        <v>1</v>
      </c>
      <c r="O699" s="48">
        <f>M699*E699*Overview!$F$8</f>
        <v>9.746225350951114E-2</v>
      </c>
      <c r="P699" s="48">
        <f>E699*Overview!$F$6</f>
        <v>1.8494797113084687E-3</v>
      </c>
      <c r="Q699" s="122">
        <f>O699*(G699/F699-(1+Overview!$F$35/'='!F699)/(Overview!$F$37*Overview!$F$33))/('='!G699+Overview!$F$36)</f>
        <v>2.9781513593034352E-3</v>
      </c>
      <c r="R699" s="128">
        <f>(O699/F699-Q699)*G699*Overview!$F$29*'='!F699^3</f>
        <v>178.43361074647149</v>
      </c>
      <c r="S699" s="57">
        <f t="shared" si="60"/>
        <v>5.3335384972546591E-18</v>
      </c>
      <c r="T699" s="58">
        <f t="shared" si="61"/>
        <v>2.0139874317696292E-3</v>
      </c>
      <c r="U699" s="58">
        <f>IF(I699&lt;Overview!$F$18,(1-Overview!$F$9)*'='!R699-'='!I699*'='!P699,0)</f>
        <v>0</v>
      </c>
      <c r="V699" s="54">
        <f>IF(I699&gt;=Overview!$F$18,(1-Overview!$F$9)*'='!R699-Overview!$F$18*'='!P699,0)</f>
        <v>14.875000778726649</v>
      </c>
      <c r="W699" s="2"/>
      <c r="X699" s="60">
        <f>F699^3*(1+G699*Overview!$F$38)</f>
        <v>10.262008014521244</v>
      </c>
      <c r="Y699" s="61">
        <f>F699^3*Overview!$F$42*(1+Overview!$F$38*G699)+J699*Overview!$F$39/Overview!$F$40</f>
        <v>1.0617326675537559</v>
      </c>
      <c r="AD699" s="2"/>
    </row>
    <row r="700" spans="1:30">
      <c r="A700" s="34">
        <v>697</v>
      </c>
      <c r="B700">
        <v>0.77</v>
      </c>
      <c r="C700" s="85">
        <v>18.739999999999998</v>
      </c>
      <c r="D700" s="125">
        <f>B700/(B700+Overview!$F$22)</f>
        <v>0.52380952380952384</v>
      </c>
      <c r="E700" s="118">
        <f>EXP(Overview!$F$21/Overview!$F$5-Overview!$F$21/('='!C700+273.15))</f>
        <v>0.94169028070695959</v>
      </c>
      <c r="F700" s="77">
        <f t="shared" si="62"/>
        <v>2.0307766547268438</v>
      </c>
      <c r="G700" s="115">
        <f t="shared" si="63"/>
        <v>0.52380952380952372</v>
      </c>
      <c r="H700" s="112">
        <f>F700/Overview!$F$19</f>
        <v>2.9983414361831446</v>
      </c>
      <c r="I700" s="149">
        <f t="shared" si="64"/>
        <v>178.24101031296112</v>
      </c>
      <c r="J700" s="80">
        <f>IF((A700-Overview!$F$43)/365=ROUND((A700-Overview!$F$43)/365,0),J699*0.05,J699+V699)</f>
        <v>3194.103889304426</v>
      </c>
      <c r="K700" s="70">
        <f>IF(I700&lt;Overview!$F$16,1,'='!F700/Overview!$F$26)</f>
        <v>87.91240929553436</v>
      </c>
      <c r="L700" s="71">
        <f>IF(I700&lt;Overview!$F$17,'='!F700/Overview!$F$26,Overview!$F$33)</f>
        <v>9.1428571428571423</v>
      </c>
      <c r="M700" s="72">
        <f t="shared" si="65"/>
        <v>9.1428571428571423</v>
      </c>
      <c r="N700" s="81">
        <f>MIN(1,Overview!$F$44*E700*(F700-Overview!$F$25)^2+0.2)</f>
        <v>1</v>
      </c>
      <c r="O700" s="48">
        <f>M700*E700*Overview!$F$8</f>
        <v>9.746225350951114E-2</v>
      </c>
      <c r="P700" s="48">
        <f>E700*Overview!$F$6</f>
        <v>1.8494797113084687E-3</v>
      </c>
      <c r="Q700" s="122">
        <f>O700*(G700/F700-(1+Overview!$F$35/'='!F700)/(Overview!$F$37*Overview!$F$33))/('='!G700+Overview!$F$36)</f>
        <v>2.9707242510331059E-3</v>
      </c>
      <c r="R700" s="128">
        <f>(O700/F700-Q700)*G700*Overview!$F$29*'='!F700^3</f>
        <v>178.80582175054985</v>
      </c>
      <c r="S700" s="57">
        <f t="shared" si="60"/>
        <v>5.3282490532011599E-18</v>
      </c>
      <c r="T700" s="58">
        <f t="shared" si="61"/>
        <v>2.01095915220964E-3</v>
      </c>
      <c r="U700" s="58">
        <f>IF(I700&lt;Overview!$F$18,(1-Overview!$F$9)*'='!R700-'='!I700*'='!P700,0)</f>
        <v>0</v>
      </c>
      <c r="V700" s="54">
        <f>IF(I700&gt;=Overview!$F$18,(1-Overview!$F$9)*'='!R700-Overview!$F$18*'='!P700,0)</f>
        <v>14.906713156274126</v>
      </c>
      <c r="W700" s="2"/>
      <c r="X700" s="60">
        <f>F700^3*(1+G700*Overview!$F$38)</f>
        <v>10.292600176913389</v>
      </c>
      <c r="Y700" s="61">
        <f>F700^3*Overview!$F$42*(1+Overview!$F$38*G700)+J700*Overview!$F$39/Overview!$F$40</f>
        <v>1.0651323485665245</v>
      </c>
      <c r="AD700" s="2"/>
    </row>
    <row r="701" spans="1:30">
      <c r="A701" s="34">
        <v>698</v>
      </c>
      <c r="B701">
        <v>0.77</v>
      </c>
      <c r="C701" s="85">
        <v>18.739999999999998</v>
      </c>
      <c r="D701" s="125">
        <f>B701/(B701+Overview!$F$22)</f>
        <v>0.52380952380952384</v>
      </c>
      <c r="E701" s="118">
        <f>EXP(Overview!$F$21/Overview!$F$5-Overview!$F$21/('='!C701+273.15))</f>
        <v>0.94169028070695959</v>
      </c>
      <c r="F701" s="77">
        <f t="shared" si="62"/>
        <v>2.0327876138790533</v>
      </c>
      <c r="G701" s="115">
        <f t="shared" si="63"/>
        <v>0.52380952380952372</v>
      </c>
      <c r="H701" s="112">
        <f>F701/Overview!$F$19</f>
        <v>3.0013105180555932</v>
      </c>
      <c r="I701" s="149">
        <f t="shared" si="64"/>
        <v>178.24101031296112</v>
      </c>
      <c r="J701" s="80">
        <f>IF((A701-Overview!$F$43)/365=ROUND((A701-Overview!$F$43)/365,0),J700*0.05,J700+V700)</f>
        <v>3209.0106024607003</v>
      </c>
      <c r="K701" s="70">
        <f>IF(I701&lt;Overview!$F$16,1,'='!F701/Overview!$F$26)</f>
        <v>87.999463804288027</v>
      </c>
      <c r="L701" s="71">
        <f>IF(I701&lt;Overview!$F$17,'='!F701/Overview!$F$26,Overview!$F$33)</f>
        <v>9.1428571428571423</v>
      </c>
      <c r="M701" s="72">
        <f t="shared" si="65"/>
        <v>9.1428571428571423</v>
      </c>
      <c r="N701" s="81">
        <f>MIN(1,Overview!$F$44*E701*(F701-Overview!$F$25)^2+0.2)</f>
        <v>1</v>
      </c>
      <c r="O701" s="48">
        <f>M701*E701*Overview!$F$8</f>
        <v>9.746225350951114E-2</v>
      </c>
      <c r="P701" s="48">
        <f>E701*Overview!$F$6</f>
        <v>1.8494797113084687E-3</v>
      </c>
      <c r="Q701" s="122">
        <f>O701*(G701/F701-(1+Overview!$F$35/'='!F701)/(Overview!$F$37*Overview!$F$33))/('='!G701+Overview!$F$36)</f>
        <v>2.9633229940014671E-3</v>
      </c>
      <c r="R701" s="128">
        <f>(O701/F701-Q701)*G701*Overview!$F$29*'='!F701^3</f>
        <v>179.17789434080282</v>
      </c>
      <c r="S701" s="57">
        <f t="shared" si="60"/>
        <v>5.3229780199040115E-18</v>
      </c>
      <c r="T701" s="58">
        <f t="shared" si="61"/>
        <v>2.0079354260430582E-3</v>
      </c>
      <c r="U701" s="58">
        <f>IF(I701&lt;Overview!$F$18,(1-Overview!$F$9)*'='!R701-'='!I701*'='!P701,0)</f>
        <v>0</v>
      </c>
      <c r="V701" s="54">
        <f>IF(I701&gt;=Overview!$F$18,(1-Overview!$F$9)*'='!R701-Overview!$F$18*'='!P701,0)</f>
        <v>14.93841374096368</v>
      </c>
      <c r="W701" s="2"/>
      <c r="X701" s="60">
        <f>F701^3*(1+G701*Overview!$F$38)</f>
        <v>10.323206941953202</v>
      </c>
      <c r="Y701" s="61">
        <f>F701^3*Overview!$F$42*(1+Overview!$F$38*G701)+J701*Overview!$F$39/Overview!$F$40</f>
        <v>1.0685347218645351</v>
      </c>
      <c r="AD701" s="2"/>
    </row>
    <row r="702" spans="1:30">
      <c r="A702" s="34">
        <v>699</v>
      </c>
      <c r="B702">
        <v>0.77</v>
      </c>
      <c r="C702" s="85">
        <v>18.739999999999998</v>
      </c>
      <c r="D702" s="125">
        <f>B702/(B702+Overview!$F$22)</f>
        <v>0.52380952380952384</v>
      </c>
      <c r="E702" s="118">
        <f>EXP(Overview!$F$21/Overview!$F$5-Overview!$F$21/('='!C702+273.15))</f>
        <v>0.94169028070695959</v>
      </c>
      <c r="F702" s="77">
        <f t="shared" si="62"/>
        <v>2.0347955493050964</v>
      </c>
      <c r="G702" s="115">
        <f t="shared" si="63"/>
        <v>0.52380952380952372</v>
      </c>
      <c r="H702" s="112">
        <f>F702/Overview!$F$19</f>
        <v>3.0042751355456909</v>
      </c>
      <c r="I702" s="149">
        <f t="shared" si="64"/>
        <v>178.24101031296112</v>
      </c>
      <c r="J702" s="80">
        <f>IF((A702-Overview!$F$43)/365=ROUND((A702-Overview!$F$43)/365,0),J701*0.05,J701+V701)</f>
        <v>3223.9490162016641</v>
      </c>
      <c r="K702" s="70">
        <f>IF(I702&lt;Overview!$F$16,1,'='!F702/Overview!$F$26)</f>
        <v>88.086387415805049</v>
      </c>
      <c r="L702" s="71">
        <f>IF(I702&lt;Overview!$F$17,'='!F702/Overview!$F$26,Overview!$F$33)</f>
        <v>9.1428571428571423</v>
      </c>
      <c r="M702" s="72">
        <f t="shared" si="65"/>
        <v>9.1428571428571423</v>
      </c>
      <c r="N702" s="81">
        <f>MIN(1,Overview!$F$44*E702*(F702-Overview!$F$25)^2+0.2)</f>
        <v>1</v>
      </c>
      <c r="O702" s="48">
        <f>M702*E702*Overview!$F$8</f>
        <v>9.746225350951114E-2</v>
      </c>
      <c r="P702" s="48">
        <f>E702*Overview!$F$6</f>
        <v>1.8494797113084687E-3</v>
      </c>
      <c r="Q702" s="122">
        <f>O702*(G702/F702-(1+Overview!$F$35/'='!F702)/(Overview!$F$37*Overview!$F$33))/('='!G702+Overview!$F$36)</f>
        <v>2.9559474618096023E-3</v>
      </c>
      <c r="R702" s="128">
        <f>(O702/F702-Q702)*G702*Overview!$F$29*'='!F702^3</f>
        <v>179.54982756363646</v>
      </c>
      <c r="S702" s="57">
        <f t="shared" si="60"/>
        <v>5.3177253073443324E-18</v>
      </c>
      <c r="T702" s="58">
        <f t="shared" si="61"/>
        <v>2.0049162464232917E-3</v>
      </c>
      <c r="U702" s="58">
        <f>IF(I702&lt;Overview!$F$18,(1-Overview!$F$9)*'='!R702-'='!I702*'='!P702,0)</f>
        <v>0</v>
      </c>
      <c r="V702" s="54">
        <f>IF(I702&gt;=Overview!$F$18,(1-Overview!$F$9)*'='!R702-Overview!$F$18*'='!P702,0)</f>
        <v>14.970102451549105</v>
      </c>
      <c r="W702" s="2"/>
      <c r="X702" s="60">
        <f>F702^3*(1+G702*Overview!$F$38)</f>
        <v>10.353828165406441</v>
      </c>
      <c r="Y702" s="61">
        <f>F702^3*Overview!$F$42*(1+Overview!$F$38*G702)+J702*Overview!$F$39/Overview!$F$40</f>
        <v>1.0719397739542518</v>
      </c>
      <c r="AD702" s="2"/>
    </row>
    <row r="703" spans="1:30">
      <c r="A703" s="34">
        <v>700</v>
      </c>
      <c r="B703">
        <v>0.77</v>
      </c>
      <c r="C703" s="85">
        <v>18.739999999999998</v>
      </c>
      <c r="D703" s="125">
        <f>B703/(B703+Overview!$F$22)</f>
        <v>0.52380952380952384</v>
      </c>
      <c r="E703" s="118">
        <f>EXP(Overview!$F$21/Overview!$F$5-Overview!$F$21/('='!C703+273.15))</f>
        <v>0.94169028070695959</v>
      </c>
      <c r="F703" s="77">
        <f t="shared" si="62"/>
        <v>2.0368004655515195</v>
      </c>
      <c r="G703" s="115">
        <f t="shared" si="63"/>
        <v>0.52380952380952372</v>
      </c>
      <c r="H703" s="112">
        <f>F703/Overview!$F$19</f>
        <v>3.0072352953661885</v>
      </c>
      <c r="I703" s="149">
        <f t="shared" si="64"/>
        <v>178.24101031296112</v>
      </c>
      <c r="J703" s="80">
        <f>IF((A703-Overview!$F$43)/365=ROUND((A703-Overview!$F$43)/365,0),J702*0.05,J702+V702)</f>
        <v>3238.919118653213</v>
      </c>
      <c r="K703" s="70">
        <f>IF(I703&lt;Overview!$F$16,1,'='!F703/Overview!$F$26)</f>
        <v>88.173180326905609</v>
      </c>
      <c r="L703" s="71">
        <f>IF(I703&lt;Overview!$F$17,'='!F703/Overview!$F$26,Overview!$F$33)</f>
        <v>9.1428571428571423</v>
      </c>
      <c r="M703" s="72">
        <f t="shared" si="65"/>
        <v>9.1428571428571423</v>
      </c>
      <c r="N703" s="81">
        <f>MIN(1,Overview!$F$44*E703*(F703-Overview!$F$25)^2+0.2)</f>
        <v>1</v>
      </c>
      <c r="O703" s="48">
        <f>M703*E703*Overview!$F$8</f>
        <v>9.746225350951114E-2</v>
      </c>
      <c r="P703" s="48">
        <f>E703*Overview!$F$6</f>
        <v>1.8494797113084687E-3</v>
      </c>
      <c r="Q703" s="122">
        <f>O703*(G703/F703-(1+Overview!$F$35/'='!F703)/(Overview!$F$37*Overview!$F$33))/('='!G703+Overview!$F$36)</f>
        <v>2.9485975288776893E-3</v>
      </c>
      <c r="R703" s="128">
        <f>(O703/F703-Q703)*G703*Overview!$F$29*'='!F703^3</f>
        <v>179.92162046991237</v>
      </c>
      <c r="S703" s="57">
        <f t="shared" si="60"/>
        <v>5.3124908260865806E-18</v>
      </c>
      <c r="T703" s="58">
        <f t="shared" si="61"/>
        <v>2.001901606514046E-3</v>
      </c>
      <c r="U703" s="58">
        <f>IF(I703&lt;Overview!$F$18,(1-Overview!$F$9)*'='!R703-'='!I703*'='!P703,0)</f>
        <v>0</v>
      </c>
      <c r="V703" s="54">
        <f>IF(I703&gt;=Overview!$F$18,(1-Overview!$F$9)*'='!R703-Overview!$F$18*'='!P703,0)</f>
        <v>15.001779207163812</v>
      </c>
      <c r="W703" s="2"/>
      <c r="X703" s="60">
        <f>F703^3*(1+G703*Overview!$F$38)</f>
        <v>10.384463703353672</v>
      </c>
      <c r="Y703" s="61">
        <f>F703^3*Overview!$F$42*(1+Overview!$F$38*G703)+J703*Overview!$F$39/Overview!$F$40</f>
        <v>1.0753474913669427</v>
      </c>
      <c r="AD703" s="2"/>
    </row>
    <row r="704" spans="1:30">
      <c r="A704" s="34">
        <v>701</v>
      </c>
      <c r="B704">
        <v>0.77</v>
      </c>
      <c r="C704" s="85">
        <v>18.739999999999998</v>
      </c>
      <c r="D704" s="125">
        <f>B704/(B704+Overview!$F$22)</f>
        <v>0.52380952380952384</v>
      </c>
      <c r="E704" s="118">
        <f>EXP(Overview!$F$21/Overview!$F$5-Overview!$F$21/('='!C704+273.15))</f>
        <v>0.94169028070695959</v>
      </c>
      <c r="F704" s="77">
        <f t="shared" si="62"/>
        <v>2.0388023671580338</v>
      </c>
      <c r="G704" s="115">
        <f t="shared" si="63"/>
        <v>0.52380952380952372</v>
      </c>
      <c r="H704" s="112">
        <f>F704/Overview!$F$19</f>
        <v>3.0101910042197457</v>
      </c>
      <c r="I704" s="149">
        <f t="shared" si="64"/>
        <v>178.24101031296112</v>
      </c>
      <c r="J704" s="80">
        <f>IF((A704-Overview!$F$43)/365=ROUND((A704-Overview!$F$43)/365,0),J703*0.05,J703+V703)</f>
        <v>3253.920897860377</v>
      </c>
      <c r="K704" s="70">
        <f>IF(I704&lt;Overview!$F$16,1,'='!F704/Overview!$F$26)</f>
        <v>88.259842734114017</v>
      </c>
      <c r="L704" s="71">
        <f>IF(I704&lt;Overview!$F$17,'='!F704/Overview!$F$26,Overview!$F$33)</f>
        <v>9.1428571428571423</v>
      </c>
      <c r="M704" s="72">
        <f t="shared" si="65"/>
        <v>9.1428571428571423</v>
      </c>
      <c r="N704" s="81">
        <f>MIN(1,Overview!$F$44*E704*(F704-Overview!$F$25)^2+0.2)</f>
        <v>1</v>
      </c>
      <c r="O704" s="48">
        <f>M704*E704*Overview!$F$8</f>
        <v>9.746225350951114E-2</v>
      </c>
      <c r="P704" s="48">
        <f>E704*Overview!$F$6</f>
        <v>1.8494797113084687E-3</v>
      </c>
      <c r="Q704" s="122">
        <f>O704*(G704/F704-(1+Overview!$F$35/'='!F704)/(Overview!$F$37*Overview!$F$33))/('='!G704+Overview!$F$36)</f>
        <v>2.9412730704383595E-3</v>
      </c>
      <c r="R704" s="128">
        <f>(O704/F704-Q704)*G704*Overview!$F$29*'='!F704^3</f>
        <v>180.29327211493455</v>
      </c>
      <c r="S704" s="57">
        <f t="shared" si="60"/>
        <v>5.3072744872738297E-18</v>
      </c>
      <c r="T704" s="58">
        <f t="shared" si="61"/>
        <v>1.998891499489302E-3</v>
      </c>
      <c r="U704" s="58">
        <f>IF(I704&lt;Overview!$F$18,(1-Overview!$F$9)*'='!R704-'='!I704*'='!P704,0)</f>
        <v>0</v>
      </c>
      <c r="V704" s="54">
        <f>IF(I704&gt;=Overview!$F$18,(1-Overview!$F$9)*'='!R704-Overview!$F$18*'='!P704,0)</f>
        <v>15.033443927319704</v>
      </c>
      <c r="W704" s="2"/>
      <c r="X704" s="60">
        <f>F704^3*(1+G704*Overview!$F$38)</f>
        <v>10.415113412190788</v>
      </c>
      <c r="Y704" s="61">
        <f>F704^3*Overview!$F$42*(1+Overview!$F$38*G704)+J704*Overview!$F$39/Overview!$F$40</f>
        <v>1.07875786065874</v>
      </c>
      <c r="AD704" s="2"/>
    </row>
    <row r="705" spans="1:30">
      <c r="A705" s="34">
        <v>702</v>
      </c>
      <c r="B705">
        <v>0.77</v>
      </c>
      <c r="C705" s="85">
        <v>18.739999999999998</v>
      </c>
      <c r="D705" s="125">
        <f>B705/(B705+Overview!$F$22)</f>
        <v>0.52380952380952384</v>
      </c>
      <c r="E705" s="118">
        <f>EXP(Overview!$F$21/Overview!$F$5-Overview!$F$21/('='!C705+273.15))</f>
        <v>0.94169028070695959</v>
      </c>
      <c r="F705" s="77">
        <f t="shared" si="62"/>
        <v>2.040801258657523</v>
      </c>
      <c r="G705" s="115">
        <f t="shared" si="63"/>
        <v>0.52380952380952372</v>
      </c>
      <c r="H705" s="112">
        <f>F705/Overview!$F$19</f>
        <v>3.0131422687989415</v>
      </c>
      <c r="I705" s="149">
        <f t="shared" si="64"/>
        <v>178.24101031296112</v>
      </c>
      <c r="J705" s="80">
        <f>IF((A705-Overview!$F$43)/365=ROUND((A705-Overview!$F$43)/365,0),J704*0.05,J704+V704)</f>
        <v>3268.9543417876966</v>
      </c>
      <c r="K705" s="70">
        <f>IF(I705&lt;Overview!$F$16,1,'='!F705/Overview!$F$26)</f>
        <v>88.346374833659013</v>
      </c>
      <c r="L705" s="71">
        <f>IF(I705&lt;Overview!$F$17,'='!F705/Overview!$F$26,Overview!$F$33)</f>
        <v>9.1428571428571423</v>
      </c>
      <c r="M705" s="72">
        <f t="shared" si="65"/>
        <v>9.1428571428571423</v>
      </c>
      <c r="N705" s="81">
        <f>MIN(1,Overview!$F$44*E705*(F705-Overview!$F$25)^2+0.2)</f>
        <v>1</v>
      </c>
      <c r="O705" s="48">
        <f>M705*E705*Overview!$F$8</f>
        <v>9.746225350951114E-2</v>
      </c>
      <c r="P705" s="48">
        <f>E705*Overview!$F$6</f>
        <v>1.8494797113084687E-3</v>
      </c>
      <c r="Q705" s="122">
        <f>O705*(G705/F705-(1+Overview!$F$35/'='!F705)/(Overview!$F$37*Overview!$F$33))/('='!G705+Overview!$F$36)</f>
        <v>2.9339739625301444E-3</v>
      </c>
      <c r="R705" s="128">
        <f>(O705/F705-Q705)*G705*Overview!$F$29*'='!F705^3</f>
        <v>180.66478155843507</v>
      </c>
      <c r="S705" s="57">
        <f t="shared" si="60"/>
        <v>5.3020762026231003E-18</v>
      </c>
      <c r="T705" s="58">
        <f t="shared" si="61"/>
        <v>1.9958859185333065E-3</v>
      </c>
      <c r="U705" s="58">
        <f>IF(I705&lt;Overview!$F$18,(1-Overview!$F$9)*'='!R705-'='!I705*'='!P705,0)</f>
        <v>0</v>
      </c>
      <c r="V705" s="54">
        <f>IF(I705&gt;=Overview!$F$18,(1-Overview!$F$9)*'='!R705-Overview!$F$18*'='!P705,0)</f>
        <v>15.065096531905947</v>
      </c>
      <c r="W705" s="2"/>
      <c r="X705" s="60">
        <f>F705^3*(1+G705*Overview!$F$38)</f>
        <v>10.445777148629354</v>
      </c>
      <c r="Y705" s="61">
        <f>F705^3*Overview!$F$42*(1+Overview!$F$38*G705)+J705*Overview!$F$39/Overview!$F$40</f>
        <v>1.082170868410689</v>
      </c>
      <c r="AD705" s="2"/>
    </row>
    <row r="706" spans="1:30">
      <c r="A706" s="34">
        <v>703</v>
      </c>
      <c r="B706">
        <v>0.77</v>
      </c>
      <c r="C706" s="85">
        <v>18.739999999999998</v>
      </c>
      <c r="D706" s="125">
        <f>B706/(B706+Overview!$F$22)</f>
        <v>0.52380952380952384</v>
      </c>
      <c r="E706" s="118">
        <f>EXP(Overview!$F$21/Overview!$F$5-Overview!$F$21/('='!C706+273.15))</f>
        <v>0.94169028070695959</v>
      </c>
      <c r="F706" s="77">
        <f t="shared" si="62"/>
        <v>2.0427971445760562</v>
      </c>
      <c r="G706" s="115">
        <f t="shared" si="63"/>
        <v>0.52380952380952372</v>
      </c>
      <c r="H706" s="112">
        <f>F706/Overview!$F$19</f>
        <v>3.0160890957862927</v>
      </c>
      <c r="I706" s="149">
        <f t="shared" si="64"/>
        <v>178.24101031296112</v>
      </c>
      <c r="J706" s="80">
        <f>IF((A706-Overview!$F$43)/365=ROUND((A706-Overview!$F$43)/365,0),J705*0.05,J705+V705)</f>
        <v>3284.0194383196026</v>
      </c>
      <c r="K706" s="70">
        <f>IF(I706&lt;Overview!$F$16,1,'='!F706/Overview!$F$26)</f>
        <v>88.432776821474292</v>
      </c>
      <c r="L706" s="71">
        <f>IF(I706&lt;Overview!$F$17,'='!F706/Overview!$F$26,Overview!$F$33)</f>
        <v>9.1428571428571423</v>
      </c>
      <c r="M706" s="72">
        <f t="shared" si="65"/>
        <v>9.1428571428571423</v>
      </c>
      <c r="N706" s="81">
        <f>MIN(1,Overview!$F$44*E706*(F706-Overview!$F$25)^2+0.2)</f>
        <v>1</v>
      </c>
      <c r="O706" s="48">
        <f>M706*E706*Overview!$F$8</f>
        <v>9.746225350951114E-2</v>
      </c>
      <c r="P706" s="48">
        <f>E706*Overview!$F$6</f>
        <v>1.8494797113084687E-3</v>
      </c>
      <c r="Q706" s="122">
        <f>O706*(G706/F706-(1+Overview!$F$35/'='!F706)/(Overview!$F$37*Overview!$F$33))/('='!G706+Overview!$F$36)</f>
        <v>2.9267000819909734E-3</v>
      </c>
      <c r="R706" s="128">
        <f>(O706/F706-Q706)*G706*Overview!$F$29*'='!F706^3</f>
        <v>181.03614786456109</v>
      </c>
      <c r="S706" s="57">
        <f t="shared" si="60"/>
        <v>5.2968958844207266E-18</v>
      </c>
      <c r="T706" s="58">
        <f t="shared" si="61"/>
        <v>1.9928848568405567E-3</v>
      </c>
      <c r="U706" s="58">
        <f>IF(I706&lt;Overview!$F$18,(1-Overview!$F$9)*'='!R706-'='!I706*'='!P706,0)</f>
        <v>0</v>
      </c>
      <c r="V706" s="54">
        <f>IF(I706&gt;=Overview!$F$18,(1-Overview!$F$9)*'='!R706-Overview!$F$18*'='!P706,0)</f>
        <v>15.096736941187883</v>
      </c>
      <c r="W706" s="2"/>
      <c r="X706" s="60">
        <f>F706^3*(1+G706*Overview!$F$38)</f>
        <v>10.476454769697112</v>
      </c>
      <c r="Y706" s="61">
        <f>F706^3*Overview!$F$42*(1+Overview!$F$38*G706)+J706*Overview!$F$39/Overview!$F$40</f>
        <v>1.08558650122881</v>
      </c>
      <c r="AD706" s="2"/>
    </row>
    <row r="707" spans="1:30">
      <c r="A707" s="34">
        <v>704</v>
      </c>
      <c r="B707">
        <v>0.77</v>
      </c>
      <c r="C707" s="85">
        <v>18.739999999999998</v>
      </c>
      <c r="D707" s="125">
        <f>B707/(B707+Overview!$F$22)</f>
        <v>0.52380952380952384</v>
      </c>
      <c r="E707" s="118">
        <f>EXP(Overview!$F$21/Overview!$F$5-Overview!$F$21/('='!C707+273.15))</f>
        <v>0.94169028070695959</v>
      </c>
      <c r="F707" s="77">
        <f t="shared" si="62"/>
        <v>2.0447900294328969</v>
      </c>
      <c r="G707" s="115">
        <f t="shared" si="63"/>
        <v>0.52380952380952372</v>
      </c>
      <c r="H707" s="112">
        <f>F707/Overview!$F$19</f>
        <v>3.0190314918542698</v>
      </c>
      <c r="I707" s="149">
        <f t="shared" si="64"/>
        <v>178.24101031296112</v>
      </c>
      <c r="J707" s="80">
        <f>IF((A707-Overview!$F$43)/365=ROUND((A707-Overview!$F$43)/365,0),J706*0.05,J706+V706)</f>
        <v>3299.1161752607904</v>
      </c>
      <c r="K707" s="70">
        <f>IF(I707&lt;Overview!$F$16,1,'='!F707/Overview!$F$26)</f>
        <v>88.519048893198999</v>
      </c>
      <c r="L707" s="71">
        <f>IF(I707&lt;Overview!$F$17,'='!F707/Overview!$F$26,Overview!$F$33)</f>
        <v>9.1428571428571423</v>
      </c>
      <c r="M707" s="72">
        <f t="shared" si="65"/>
        <v>9.1428571428571423</v>
      </c>
      <c r="N707" s="81">
        <f>MIN(1,Overview!$F$44*E707*(F707-Overview!$F$25)^2+0.2)</f>
        <v>1</v>
      </c>
      <c r="O707" s="48">
        <f>M707*E707*Overview!$F$8</f>
        <v>9.746225350951114E-2</v>
      </c>
      <c r="P707" s="48">
        <f>E707*Overview!$F$6</f>
        <v>1.8494797113084687E-3</v>
      </c>
      <c r="Q707" s="122">
        <f>O707*(G707/F707-(1+Overview!$F$35/'='!F707)/(Overview!$F$37*Overview!$F$33))/('='!G707+Overview!$F$36)</f>
        <v>2.9194513064517264E-3</v>
      </c>
      <c r="R707" s="128">
        <f>(O707/F707-Q707)*G707*Overview!$F$29*'='!F707^3</f>
        <v>181.40737010186095</v>
      </c>
      <c r="S707" s="57">
        <f t="shared" ref="S707:S770" si="66">(D707*N707-G707)*O707/F707</f>
        <v>5.2917334455177691E-18</v>
      </c>
      <c r="T707" s="58">
        <f t="shared" ref="T707:T770" si="67">F707*Q707/3</f>
        <v>1.9898883076157783E-3</v>
      </c>
      <c r="U707" s="58">
        <f>IF(I707&lt;Overview!$F$18,(1-Overview!$F$9)*'='!R707-'='!I707*'='!P707,0)</f>
        <v>0</v>
      </c>
      <c r="V707" s="54">
        <f>IF(I707&gt;=Overview!$F$18,(1-Overview!$F$9)*'='!R707-Overview!$F$18*'='!P707,0)</f>
        <v>15.128365075805831</v>
      </c>
      <c r="W707" s="2"/>
      <c r="X707" s="60">
        <f>F707^3*(1+G707*Overview!$F$38)</f>
        <v>10.507146132738363</v>
      </c>
      <c r="Y707" s="61">
        <f>F707^3*Overview!$F$42*(1+Overview!$F$38*G707)+J707*Overview!$F$39/Overview!$F$40</f>
        <v>1.089004745744149</v>
      </c>
      <c r="AD707" s="2"/>
    </row>
    <row r="708" spans="1:30">
      <c r="A708" s="34">
        <v>705</v>
      </c>
      <c r="B708">
        <v>0.77</v>
      </c>
      <c r="C708" s="85">
        <v>18.739999999999998</v>
      </c>
      <c r="D708" s="125">
        <f>B708/(B708+Overview!$F$22)</f>
        <v>0.52380952380952384</v>
      </c>
      <c r="E708" s="118">
        <f>EXP(Overview!$F$21/Overview!$F$5-Overview!$F$21/('='!C708+273.15))</f>
        <v>0.94169028070695959</v>
      </c>
      <c r="F708" s="77">
        <f t="shared" ref="F708:F771" si="68">F707+T707</f>
        <v>2.0467799177405128</v>
      </c>
      <c r="G708" s="115">
        <f t="shared" ref="G708:G771" si="69">G707+S707</f>
        <v>0.52380952380952372</v>
      </c>
      <c r="H708" s="112">
        <f>F708/Overview!$F$19</f>
        <v>3.0219694636653074</v>
      </c>
      <c r="I708" s="149">
        <f t="shared" ref="I708:I771" si="70">I707+U707</f>
        <v>178.24101031296112</v>
      </c>
      <c r="J708" s="80">
        <f>IF((A708-Overview!$F$43)/365=ROUND((A708-Overview!$F$43)/365,0),J707*0.05,J707+V707)</f>
        <v>3314.2445403365964</v>
      </c>
      <c r="K708" s="70">
        <f>IF(I708&lt;Overview!$F$16,1,'='!F708/Overview!$F$26)</f>
        <v>88.605191244178044</v>
      </c>
      <c r="L708" s="71">
        <f>IF(I708&lt;Overview!$F$17,'='!F708/Overview!$F$26,Overview!$F$33)</f>
        <v>9.1428571428571423</v>
      </c>
      <c r="M708" s="72">
        <f t="shared" ref="M708:M771" si="71">IF(K708=1,1,L708)</f>
        <v>9.1428571428571423</v>
      </c>
      <c r="N708" s="81">
        <f>MIN(1,Overview!$F$44*E708*(F708-Overview!$F$25)^2+0.2)</f>
        <v>1</v>
      </c>
      <c r="O708" s="48">
        <f>M708*E708*Overview!$F$8</f>
        <v>9.746225350951114E-2</v>
      </c>
      <c r="P708" s="48">
        <f>E708*Overview!$F$6</f>
        <v>1.8494797113084687E-3</v>
      </c>
      <c r="Q708" s="122">
        <f>O708*(G708/F708-(1+Overview!$F$35/'='!F708)/(Overview!$F$37*Overview!$F$33))/('='!G708+Overview!$F$36)</f>
        <v>2.912227514329872E-3</v>
      </c>
      <c r="R708" s="128">
        <f>(O708/F708-Q708)*G708*Overview!$F$29*'='!F708^3</f>
        <v>181.77844734327078</v>
      </c>
      <c r="S708" s="57">
        <f t="shared" si="66"/>
        <v>5.2865887993254808E-18</v>
      </c>
      <c r="T708" s="58">
        <f t="shared" si="67"/>
        <v>1.9868962640739178E-3</v>
      </c>
      <c r="U708" s="58">
        <f>IF(I708&lt;Overview!$F$18,(1-Overview!$F$9)*'='!R708-'='!I708*'='!P708,0)</f>
        <v>0</v>
      </c>
      <c r="V708" s="54">
        <f>IF(I708&gt;=Overview!$F$18,(1-Overview!$F$9)*'='!R708-Overview!$F$18*'='!P708,0)</f>
        <v>15.15998085677395</v>
      </c>
      <c r="W708" s="2"/>
      <c r="X708" s="60">
        <f>F708^3*(1+G708*Overview!$F$38)</f>
        <v>10.537851095414387</v>
      </c>
      <c r="Y708" s="61">
        <f>F708^3*Overview!$F$42*(1+Overview!$F$38*G708)+J708*Overview!$F$39/Overview!$F$40</f>
        <v>1.0924255886128305</v>
      </c>
      <c r="AD708" s="2"/>
    </row>
    <row r="709" spans="1:30">
      <c r="A709" s="34">
        <v>706</v>
      </c>
      <c r="B709">
        <v>0.77</v>
      </c>
      <c r="C709" s="85">
        <v>18.739999999999998</v>
      </c>
      <c r="D709" s="125">
        <f>B709/(B709+Overview!$F$22)</f>
        <v>0.52380952380952384</v>
      </c>
      <c r="E709" s="118">
        <f>EXP(Overview!$F$21/Overview!$F$5-Overview!$F$21/('='!C709+273.15))</f>
        <v>0.94169028070695959</v>
      </c>
      <c r="F709" s="77">
        <f t="shared" si="68"/>
        <v>2.0487668140045869</v>
      </c>
      <c r="G709" s="115">
        <f t="shared" si="69"/>
        <v>0.52380952380952372</v>
      </c>
      <c r="H709" s="112">
        <f>F709/Overview!$F$19</f>
        <v>3.0249030178718246</v>
      </c>
      <c r="I709" s="149">
        <f t="shared" si="70"/>
        <v>178.24101031296112</v>
      </c>
      <c r="J709" s="80">
        <f>IF((A709-Overview!$F$43)/365=ROUND((A709-Overview!$F$43)/365,0),J708*0.05,J708+V708)</f>
        <v>3329.4045211933703</v>
      </c>
      <c r="K709" s="70">
        <f>IF(I709&lt;Overview!$F$16,1,'='!F709/Overview!$F$26)</f>
        <v>88.691204069462643</v>
      </c>
      <c r="L709" s="71">
        <f>IF(I709&lt;Overview!$F$17,'='!F709/Overview!$F$26,Overview!$F$33)</f>
        <v>9.1428571428571423</v>
      </c>
      <c r="M709" s="72">
        <f t="shared" si="71"/>
        <v>9.1428571428571423</v>
      </c>
      <c r="N709" s="81">
        <f>MIN(1,Overview!$F$44*E709*(F709-Overview!$F$25)^2+0.2)</f>
        <v>1</v>
      </c>
      <c r="O709" s="48">
        <f>M709*E709*Overview!$F$8</f>
        <v>9.746225350951114E-2</v>
      </c>
      <c r="P709" s="48">
        <f>E709*Overview!$F$6</f>
        <v>1.8494797113084687E-3</v>
      </c>
      <c r="Q709" s="122">
        <f>O709*(G709/F709-(1+Overview!$F$35/'='!F709)/(Overview!$F$37*Overview!$F$33))/('='!G709+Overview!$F$36)</f>
        <v>2.9050285848231435E-3</v>
      </c>
      <c r="R709" s="128">
        <f>(O709/F709-Q709)*G709*Overview!$F$29*'='!F709^3</f>
        <v>182.14937866610072</v>
      </c>
      <c r="S709" s="57">
        <f t="shared" si="66"/>
        <v>5.2814618598108052E-18</v>
      </c>
      <c r="T709" s="58">
        <f t="shared" si="67"/>
        <v>1.983908719440122E-3</v>
      </c>
      <c r="U709" s="58">
        <f>IF(I709&lt;Overview!$F$18,(1-Overview!$F$9)*'='!R709-'='!I709*'='!P709,0)</f>
        <v>0</v>
      </c>
      <c r="V709" s="54">
        <f>IF(I709&gt;=Overview!$F$18,(1-Overview!$F$9)*'='!R709-Overview!$F$18*'='!P709,0)</f>
        <v>15.19158420547906</v>
      </c>
      <c r="W709" s="2"/>
      <c r="X709" s="60">
        <f>F709^3*(1+G709*Overview!$F$38)</f>
        <v>10.568569515703834</v>
      </c>
      <c r="Y709" s="61">
        <f>F709^3*Overview!$F$42*(1+Overview!$F$38*G709)+J709*Overview!$F$39/Overview!$F$40</f>
        <v>1.0958490165161114</v>
      </c>
      <c r="AD709" s="2"/>
    </row>
    <row r="710" spans="1:30">
      <c r="A710" s="34">
        <v>707</v>
      </c>
      <c r="B710">
        <v>0.77</v>
      </c>
      <c r="C710" s="85">
        <v>18.739999999999998</v>
      </c>
      <c r="D710" s="125">
        <f>B710/(B710+Overview!$F$22)</f>
        <v>0.52380952380952384</v>
      </c>
      <c r="E710" s="118">
        <f>EXP(Overview!$F$21/Overview!$F$5-Overview!$F$21/('='!C710+273.15))</f>
        <v>0.94169028070695959</v>
      </c>
      <c r="F710" s="77">
        <f t="shared" si="68"/>
        <v>2.0507507227240271</v>
      </c>
      <c r="G710" s="115">
        <f t="shared" si="69"/>
        <v>0.52380952380952372</v>
      </c>
      <c r="H710" s="112">
        <f>F710/Overview!$F$19</f>
        <v>3.0278321611162369</v>
      </c>
      <c r="I710" s="149">
        <f t="shared" si="70"/>
        <v>178.24101031296112</v>
      </c>
      <c r="J710" s="80">
        <f>IF((A710-Overview!$F$43)/365=ROUND((A710-Overview!$F$43)/365,0),J709*0.05,J709+V709)</f>
        <v>3344.5961053988494</v>
      </c>
      <c r="K710" s="70">
        <f>IF(I710&lt;Overview!$F$16,1,'='!F710/Overview!$F$26)</f>
        <v>88.777087563810696</v>
      </c>
      <c r="L710" s="71">
        <f>IF(I710&lt;Overview!$F$17,'='!F710/Overview!$F$26,Overview!$F$33)</f>
        <v>9.1428571428571423</v>
      </c>
      <c r="M710" s="72">
        <f t="shared" si="71"/>
        <v>9.1428571428571423</v>
      </c>
      <c r="N710" s="81">
        <f>MIN(1,Overview!$F$44*E710*(F710-Overview!$F$25)^2+0.2)</f>
        <v>1</v>
      </c>
      <c r="O710" s="48">
        <f>M710*E710*Overview!$F$8</f>
        <v>9.746225350951114E-2</v>
      </c>
      <c r="P710" s="48">
        <f>E710*Overview!$F$6</f>
        <v>1.8494797113084687E-3</v>
      </c>
      <c r="Q710" s="122">
        <f>O710*(G710/F710-(1+Overview!$F$35/'='!F710)/(Overview!$F$37*Overview!$F$33))/('='!G710+Overview!$F$36)</f>
        <v>2.8978543979032941E-3</v>
      </c>
      <c r="R710" s="128">
        <f>(O710/F710-Q710)*G710*Overview!$F$29*'='!F710^3</f>
        <v>182.52016315202178</v>
      </c>
      <c r="S710" s="57">
        <f t="shared" si="66"/>
        <v>5.2763525414919258E-18</v>
      </c>
      <c r="T710" s="58">
        <f t="shared" si="67"/>
        <v>1.9809256669497269E-3</v>
      </c>
      <c r="U710" s="58">
        <f>IF(I710&lt;Overview!$F$18,(1-Overview!$F$9)*'='!R710-'='!I710*'='!P710,0)</f>
        <v>0</v>
      </c>
      <c r="V710" s="54">
        <f>IF(I710&gt;=Overview!$F$18,(1-Overview!$F$9)*'='!R710-Overview!$F$18*'='!P710,0)</f>
        <v>15.223175043679536</v>
      </c>
      <c r="W710" s="2"/>
      <c r="X710" s="60">
        <f>F710^3*(1+G710*Overview!$F$38)</f>
        <v>10.59930125190313</v>
      </c>
      <c r="Y710" s="61">
        <f>F710^3*Overview!$F$42*(1+Overview!$F$38*G710)+J710*Overview!$F$39/Overview!$F$40</f>
        <v>1.0992750161604317</v>
      </c>
      <c r="AD710" s="2"/>
    </row>
    <row r="711" spans="1:30">
      <c r="A711" s="34">
        <v>708</v>
      </c>
      <c r="B711">
        <v>0.77</v>
      </c>
      <c r="C711" s="85">
        <v>18.739999999999998</v>
      </c>
      <c r="D711" s="125">
        <f>B711/(B711+Overview!$F$22)</f>
        <v>0.52380952380952384</v>
      </c>
      <c r="E711" s="118">
        <f>EXP(Overview!$F$21/Overview!$F$5-Overview!$F$21/('='!C711+273.15))</f>
        <v>0.94169028070695959</v>
      </c>
      <c r="F711" s="77">
        <f t="shared" si="68"/>
        <v>2.052731648390977</v>
      </c>
      <c r="G711" s="115">
        <f t="shared" si="69"/>
        <v>0.52380952380952372</v>
      </c>
      <c r="H711" s="112">
        <f>F711/Overview!$F$19</f>
        <v>3.0307569000309713</v>
      </c>
      <c r="I711" s="149">
        <f t="shared" si="70"/>
        <v>178.24101031296112</v>
      </c>
      <c r="J711" s="80">
        <f>IF((A711-Overview!$F$43)/365=ROUND((A711-Overview!$F$43)/365,0),J710*0.05,J710+V710)</f>
        <v>3359.8192804425289</v>
      </c>
      <c r="K711" s="70">
        <f>IF(I711&lt;Overview!$F$16,1,'='!F711/Overview!$F$26)</f>
        <v>88.86284192168732</v>
      </c>
      <c r="L711" s="71">
        <f>IF(I711&lt;Overview!$F$17,'='!F711/Overview!$F$26,Overview!$F$33)</f>
        <v>9.1428571428571423</v>
      </c>
      <c r="M711" s="72">
        <f t="shared" si="71"/>
        <v>9.1428571428571423</v>
      </c>
      <c r="N711" s="81">
        <f>MIN(1,Overview!$F$44*E711*(F711-Overview!$F$25)^2+0.2)</f>
        <v>1</v>
      </c>
      <c r="O711" s="48">
        <f>M711*E711*Overview!$F$8</f>
        <v>9.746225350951114E-2</v>
      </c>
      <c r="P711" s="48">
        <f>E711*Overview!$F$6</f>
        <v>1.8494797113084687E-3</v>
      </c>
      <c r="Q711" s="122">
        <f>O711*(G711/F711-(1+Overview!$F$35/'='!F711)/(Overview!$F$37*Overview!$F$33))/('='!G711+Overview!$F$36)</f>
        <v>2.8907048343098933E-3</v>
      </c>
      <c r="R711" s="128">
        <f>(O711/F711-Q711)*G711*Overview!$F$29*'='!F711^3</f>
        <v>182.89079988705231</v>
      </c>
      <c r="S711" s="57">
        <f t="shared" si="66"/>
        <v>5.2712607594338513E-18</v>
      </c>
      <c r="T711" s="58">
        <f t="shared" si="67"/>
        <v>1.9779470998482376E-3</v>
      </c>
      <c r="U711" s="58">
        <f>IF(I711&lt;Overview!$F$18,(1-Overview!$F$9)*'='!R711-'='!I711*'='!P711,0)</f>
        <v>0</v>
      </c>
      <c r="V711" s="54">
        <f>IF(I711&gt;=Overview!$F$18,(1-Overview!$F$9)*'='!R711-Overview!$F$18*'='!P711,0)</f>
        <v>15.254753293504136</v>
      </c>
      <c r="W711" s="2"/>
      <c r="X711" s="60">
        <f>F711^3*(1+G711*Overview!$F$38)</f>
        <v>10.63004616262687</v>
      </c>
      <c r="Y711" s="61">
        <f>F711^3*Overview!$F$42*(1+Overview!$F$38*G711)+J711*Overview!$F$39/Overview!$F$40</f>
        <v>1.1027035742774665</v>
      </c>
      <c r="AD711" s="2"/>
    </row>
    <row r="712" spans="1:30">
      <c r="A712" s="34">
        <v>709</v>
      </c>
      <c r="B712">
        <v>0.77</v>
      </c>
      <c r="C712" s="85">
        <v>18.739999999999998</v>
      </c>
      <c r="D712" s="125">
        <f>B712/(B712+Overview!$F$22)</f>
        <v>0.52380952380952384</v>
      </c>
      <c r="E712" s="118">
        <f>EXP(Overview!$F$21/Overview!$F$5-Overview!$F$21/('='!C712+273.15))</f>
        <v>0.94169028070695959</v>
      </c>
      <c r="F712" s="77">
        <f t="shared" si="68"/>
        <v>2.0547095954908254</v>
      </c>
      <c r="G712" s="115">
        <f t="shared" si="69"/>
        <v>0.52380952380952372</v>
      </c>
      <c r="H712" s="112">
        <f>F712/Overview!$F$19</f>
        <v>3.0336772412384843</v>
      </c>
      <c r="I712" s="149">
        <f t="shared" si="70"/>
        <v>178.24101031296112</v>
      </c>
      <c r="J712" s="80">
        <f>IF((A712-Overview!$F$43)/365=ROUND((A712-Overview!$F$43)/365,0),J711*0.05,J711+V711)</f>
        <v>3375.074033736033</v>
      </c>
      <c r="K712" s="70">
        <f>IF(I712&lt;Overview!$F$16,1,'='!F712/Overview!$F$26)</f>
        <v>88.948467337265171</v>
      </c>
      <c r="L712" s="71">
        <f>IF(I712&lt;Overview!$F$17,'='!F712/Overview!$F$26,Overview!$F$33)</f>
        <v>9.1428571428571423</v>
      </c>
      <c r="M712" s="72">
        <f t="shared" si="71"/>
        <v>9.1428571428571423</v>
      </c>
      <c r="N712" s="81">
        <f>MIN(1,Overview!$F$44*E712*(F712-Overview!$F$25)^2+0.2)</f>
        <v>1</v>
      </c>
      <c r="O712" s="48">
        <f>M712*E712*Overview!$F$8</f>
        <v>9.746225350951114E-2</v>
      </c>
      <c r="P712" s="48">
        <f>E712*Overview!$F$6</f>
        <v>1.8494797113084687E-3</v>
      </c>
      <c r="Q712" s="122">
        <f>O712*(G712/F712-(1+Overview!$F$35/'='!F712)/(Overview!$F$37*Overview!$F$33))/('='!G712+Overview!$F$36)</f>
        <v>2.8835797755442007E-3</v>
      </c>
      <c r="R712" s="128">
        <f>(O712/F712-Q712)*G712*Overview!$F$29*'='!F712^3</f>
        <v>183.26128796154441</v>
      </c>
      <c r="S712" s="57">
        <f t="shared" si="66"/>
        <v>5.2661864292440534E-18</v>
      </c>
      <c r="T712" s="58">
        <f t="shared" si="67"/>
        <v>1.9749730113913168E-3</v>
      </c>
      <c r="U712" s="58">
        <f>IF(I712&lt;Overview!$F$18,(1-Overview!$F$9)*'='!R712-'='!I712*'='!P712,0)</f>
        <v>0</v>
      </c>
      <c r="V712" s="54">
        <f>IF(I712&gt;=Overview!$F$18,(1-Overview!$F$9)*'='!R712-Overview!$F$18*'='!P712,0)</f>
        <v>15.286318877450864</v>
      </c>
      <c r="W712" s="2"/>
      <c r="X712" s="60">
        <f>F712^3*(1+G712*Overview!$F$38)</f>
        <v>10.660804106808174</v>
      </c>
      <c r="Y712" s="61">
        <f>F712^3*Overview!$F$42*(1+Overview!$F$38*G712)+J712*Overview!$F$39/Overview!$F$40</f>
        <v>1.1061346776241741</v>
      </c>
      <c r="AD712" s="2"/>
    </row>
    <row r="713" spans="1:30">
      <c r="A713" s="34">
        <v>710</v>
      </c>
      <c r="B713">
        <v>0.77</v>
      </c>
      <c r="C713" s="85">
        <v>18.739999999999998</v>
      </c>
      <c r="D713" s="125">
        <f>B713/(B713+Overview!$F$22)</f>
        <v>0.52380952380952384</v>
      </c>
      <c r="E713" s="118">
        <f>EXP(Overview!$F$21/Overview!$F$5-Overview!$F$21/('='!C713+273.15))</f>
        <v>0.94169028070695959</v>
      </c>
      <c r="F713" s="77">
        <f t="shared" si="68"/>
        <v>2.0566845685022166</v>
      </c>
      <c r="G713" s="115">
        <f t="shared" si="69"/>
        <v>0.52380952380952372</v>
      </c>
      <c r="H713" s="112">
        <f>F713/Overview!$F$19</f>
        <v>3.036593191351272</v>
      </c>
      <c r="I713" s="149">
        <f t="shared" si="70"/>
        <v>178.24101031296112</v>
      </c>
      <c r="J713" s="80">
        <f>IF((A713-Overview!$F$43)/365=ROUND((A713-Overview!$F$43)/365,0),J712*0.05,J712+V712)</f>
        <v>3390.3603526134839</v>
      </c>
      <c r="K713" s="70">
        <f>IF(I713&lt;Overview!$F$16,1,'='!F713/Overview!$F$26)</f>
        <v>89.033964004424959</v>
      </c>
      <c r="L713" s="71">
        <f>IF(I713&lt;Overview!$F$17,'='!F713/Overview!$F$26,Overview!$F$33)</f>
        <v>9.1428571428571423</v>
      </c>
      <c r="M713" s="72">
        <f t="shared" si="71"/>
        <v>9.1428571428571423</v>
      </c>
      <c r="N713" s="81">
        <f>MIN(1,Overview!$F$44*E713*(F713-Overview!$F$25)^2+0.2)</f>
        <v>1</v>
      </c>
      <c r="O713" s="48">
        <f>M713*E713*Overview!$F$8</f>
        <v>9.746225350951114E-2</v>
      </c>
      <c r="P713" s="48">
        <f>E713*Overview!$F$6</f>
        <v>1.8494797113084687E-3</v>
      </c>
      <c r="Q713" s="122">
        <f>O713*(G713/F713-(1+Overview!$F$35/'='!F713)/(Overview!$F$37*Overview!$F$33))/('='!G713+Overview!$F$36)</f>
        <v>2.8764791038630882E-3</v>
      </c>
      <c r="R713" s="128">
        <f>(O713/F713-Q713)*G713*Overview!$F$29*'='!F713^3</f>
        <v>183.63162647017074</v>
      </c>
      <c r="S713" s="57">
        <f t="shared" si="66"/>
        <v>5.2611294670681348E-18</v>
      </c>
      <c r="T713" s="58">
        <f t="shared" si="67"/>
        <v>1.9720033948447662E-3</v>
      </c>
      <c r="U713" s="58">
        <f>IF(I713&lt;Overview!$F$18,(1-Overview!$F$9)*'='!R713-'='!I713*'='!P713,0)</f>
        <v>0</v>
      </c>
      <c r="V713" s="54">
        <f>IF(I713&gt;=Overview!$F$18,(1-Overview!$F$9)*'='!R713-Overview!$F$18*'='!P713,0)</f>
        <v>15.317871718385828</v>
      </c>
      <c r="W713" s="2"/>
      <c r="X713" s="60">
        <f>F713^3*(1+G713*Overview!$F$38)</f>
        <v>10.691574943699058</v>
      </c>
      <c r="Y713" s="61">
        <f>F713^3*Overview!$F$42*(1+Overview!$F$38*G713)+J713*Overview!$F$39/Overview!$F$40</f>
        <v>1.1095683129828464</v>
      </c>
      <c r="AD713" s="2"/>
    </row>
    <row r="714" spans="1:30">
      <c r="A714" s="34">
        <v>711</v>
      </c>
      <c r="B714">
        <v>0.77</v>
      </c>
      <c r="C714" s="85">
        <v>18.739999999999998</v>
      </c>
      <c r="D714" s="125">
        <f>B714/(B714+Overview!$F$22)</f>
        <v>0.52380952380952384</v>
      </c>
      <c r="E714" s="118">
        <f>EXP(Overview!$F$21/Overview!$F$5-Overview!$F$21/('='!C714+273.15))</f>
        <v>0.94169028070695959</v>
      </c>
      <c r="F714" s="77">
        <f t="shared" si="68"/>
        <v>2.0586565718970613</v>
      </c>
      <c r="G714" s="115">
        <f t="shared" si="69"/>
        <v>0.52380952380952372</v>
      </c>
      <c r="H714" s="112">
        <f>F714/Overview!$F$19</f>
        <v>3.03950475697189</v>
      </c>
      <c r="I714" s="149">
        <f t="shared" si="70"/>
        <v>178.24101031296112</v>
      </c>
      <c r="J714" s="80">
        <f>IF((A714-Overview!$F$43)/365=ROUND((A714-Overview!$F$43)/365,0),J713*0.05,J713+V713)</f>
        <v>3405.6782243318698</v>
      </c>
      <c r="K714" s="70">
        <f>IF(I714&lt;Overview!$F$16,1,'='!F714/Overview!$F$26)</f>
        <v>89.119332116755899</v>
      </c>
      <c r="L714" s="71">
        <f>IF(I714&lt;Overview!$F$17,'='!F714/Overview!$F$26,Overview!$F$33)</f>
        <v>9.1428571428571423</v>
      </c>
      <c r="M714" s="72">
        <f t="shared" si="71"/>
        <v>9.1428571428571423</v>
      </c>
      <c r="N714" s="81">
        <f>MIN(1,Overview!$F$44*E714*(F714-Overview!$F$25)^2+0.2)</f>
        <v>1</v>
      </c>
      <c r="O714" s="48">
        <f>M714*E714*Overview!$F$8</f>
        <v>9.746225350951114E-2</v>
      </c>
      <c r="P714" s="48">
        <f>E714*Overview!$F$6</f>
        <v>1.8494797113084687E-3</v>
      </c>
      <c r="Q714" s="122">
        <f>O714*(G714/F714-(1+Overview!$F$35/'='!F714)/(Overview!$F$37*Overview!$F$33))/('='!G714+Overview!$F$36)</f>
        <v>2.8694027022730258E-3</v>
      </c>
      <c r="R714" s="128">
        <f>(O714/F714-Q714)*G714*Overview!$F$29*'='!F714^3</f>
        <v>184.00181451191111</v>
      </c>
      <c r="S714" s="57">
        <f t="shared" si="66"/>
        <v>5.2560897895855449E-18</v>
      </c>
      <c r="T714" s="58">
        <f t="shared" si="67"/>
        <v>1.969038243484517E-3</v>
      </c>
      <c r="U714" s="58">
        <f>IF(I714&lt;Overview!$F$18,(1-Overview!$F$9)*'='!R714-'='!I714*'='!P714,0)</f>
        <v>0</v>
      </c>
      <c r="V714" s="54">
        <f>IF(I714&gt;=Overview!$F$18,(1-Overview!$F$9)*'='!R714-Overview!$F$18*'='!P714,0)</f>
        <v>15.349411739542106</v>
      </c>
      <c r="W714" s="2"/>
      <c r="X714" s="60">
        <f>F714^3*(1+G714*Overview!$F$38)</f>
        <v>10.72235853287081</v>
      </c>
      <c r="Y714" s="61">
        <f>F714^3*Overview!$F$42*(1+Overview!$F$38*G714)+J714*Overview!$F$39/Overview!$F$40</f>
        <v>1.1130044671611579</v>
      </c>
      <c r="AD714" s="2"/>
    </row>
    <row r="715" spans="1:30">
      <c r="A715" s="34">
        <v>712</v>
      </c>
      <c r="B715">
        <v>0.77</v>
      </c>
      <c r="C715" s="85">
        <v>18.739999999999998</v>
      </c>
      <c r="D715" s="125">
        <f>B715/(B715+Overview!$F$22)</f>
        <v>0.52380952380952384</v>
      </c>
      <c r="E715" s="118">
        <f>EXP(Overview!$F$21/Overview!$F$5-Overview!$F$21/('='!C715+273.15))</f>
        <v>0.94169028070695959</v>
      </c>
      <c r="F715" s="77">
        <f t="shared" si="68"/>
        <v>2.060625610140546</v>
      </c>
      <c r="G715" s="115">
        <f t="shared" si="69"/>
        <v>0.52380952380952372</v>
      </c>
      <c r="H715" s="112">
        <f>F715/Overview!$F$19</f>
        <v>3.0424119446929661</v>
      </c>
      <c r="I715" s="149">
        <f t="shared" si="70"/>
        <v>178.24101031296112</v>
      </c>
      <c r="J715" s="80">
        <f>IF((A715-Overview!$F$43)/365=ROUND((A715-Overview!$F$43)/365,0),J714*0.05,J714+V714)</f>
        <v>3421.027636071412</v>
      </c>
      <c r="K715" s="70">
        <f>IF(I715&lt;Overview!$F$16,1,'='!F715/Overview!$F$26)</f>
        <v>89.204571867556112</v>
      </c>
      <c r="L715" s="71">
        <f>IF(I715&lt;Overview!$F$17,'='!F715/Overview!$F$26,Overview!$F$33)</f>
        <v>9.1428571428571423</v>
      </c>
      <c r="M715" s="72">
        <f t="shared" si="71"/>
        <v>9.1428571428571423</v>
      </c>
      <c r="N715" s="81">
        <f>MIN(1,Overview!$F$44*E715*(F715-Overview!$F$25)^2+0.2)</f>
        <v>1</v>
      </c>
      <c r="O715" s="48">
        <f>M715*E715*Overview!$F$8</f>
        <v>9.746225350951114E-2</v>
      </c>
      <c r="P715" s="48">
        <f>E715*Overview!$F$6</f>
        <v>1.8494797113084687E-3</v>
      </c>
      <c r="Q715" s="122">
        <f>O715*(G715/F715-(1+Overview!$F$35/'='!F715)/(Overview!$F$37*Overview!$F$33))/('='!G715+Overview!$F$36)</f>
        <v>2.8623504545241128E-3</v>
      </c>
      <c r="R715" s="128">
        <f>(O715/F715-Q715)*G715*Overview!$F$29*'='!F715^3</f>
        <v>184.37185119003911</v>
      </c>
      <c r="S715" s="57">
        <f t="shared" si="66"/>
        <v>5.2510673140053357E-18</v>
      </c>
      <c r="T715" s="58">
        <f t="shared" si="67"/>
        <v>1.9660775505966062E-3</v>
      </c>
      <c r="U715" s="58">
        <f>IF(I715&lt;Overview!$F$18,(1-Overview!$F$9)*'='!R715-'='!I715*'='!P715,0)</f>
        <v>0</v>
      </c>
      <c r="V715" s="54">
        <f>IF(I715&gt;=Overview!$F$18,(1-Overview!$F$9)*'='!R715-Overview!$F$18*'='!P715,0)</f>
        <v>15.380938864518612</v>
      </c>
      <c r="W715" s="2"/>
      <c r="X715" s="60">
        <f>F715^3*(1+G715*Overview!$F$38)</f>
        <v>10.753154734214341</v>
      </c>
      <c r="Y715" s="61">
        <f>F715^3*Overview!$F$42*(1+Overview!$F$38*G715)+J715*Overview!$F$39/Overview!$F$40</f>
        <v>1.1164431269922119</v>
      </c>
      <c r="AD715" s="2"/>
    </row>
    <row r="716" spans="1:30">
      <c r="A716" s="34">
        <v>713</v>
      </c>
      <c r="B716">
        <v>0.77</v>
      </c>
      <c r="C716" s="85">
        <v>18.739999999999998</v>
      </c>
      <c r="D716" s="125">
        <f>B716/(B716+Overview!$F$22)</f>
        <v>0.52380952380952384</v>
      </c>
      <c r="E716" s="118">
        <f>EXP(Overview!$F$21/Overview!$F$5-Overview!$F$21/('='!C716+273.15))</f>
        <v>0.94169028070695959</v>
      </c>
      <c r="F716" s="77">
        <f t="shared" si="68"/>
        <v>2.0625916876911425</v>
      </c>
      <c r="G716" s="115">
        <f t="shared" si="69"/>
        <v>0.52380952380952372</v>
      </c>
      <c r="H716" s="112">
        <f>F716/Overview!$F$19</f>
        <v>3.0453147610972131</v>
      </c>
      <c r="I716" s="149">
        <f t="shared" si="70"/>
        <v>178.24101031296112</v>
      </c>
      <c r="J716" s="80">
        <f>IF((A716-Overview!$F$43)/365=ROUND((A716-Overview!$F$43)/365,0),J715*0.05,J715+V715)</f>
        <v>3436.4085749359306</v>
      </c>
      <c r="K716" s="70">
        <f>IF(I716&lt;Overview!$F$16,1,'='!F716/Overview!$F$26)</f>
        <v>89.289683449833021</v>
      </c>
      <c r="L716" s="71">
        <f>IF(I716&lt;Overview!$F$17,'='!F716/Overview!$F$26,Overview!$F$33)</f>
        <v>9.1428571428571423</v>
      </c>
      <c r="M716" s="72">
        <f t="shared" si="71"/>
        <v>9.1428571428571423</v>
      </c>
      <c r="N716" s="81">
        <f>MIN(1,Overview!$F$44*E716*(F716-Overview!$F$25)^2+0.2)</f>
        <v>1</v>
      </c>
      <c r="O716" s="48">
        <f>M716*E716*Overview!$F$8</f>
        <v>9.746225350951114E-2</v>
      </c>
      <c r="P716" s="48">
        <f>E716*Overview!$F$6</f>
        <v>1.8494797113084687E-3</v>
      </c>
      <c r="Q716" s="122">
        <f>O716*(G716/F716-(1+Overview!$F$35/'='!F716)/(Overview!$F$37*Overview!$F$33))/('='!G716+Overview!$F$36)</f>
        <v>2.8553222451041882E-3</v>
      </c>
      <c r="R716" s="128">
        <f>(O716/F716-Q716)*G716*Overview!$F$29*'='!F716^3</f>
        <v>184.74173561210895</v>
      </c>
      <c r="S716" s="57">
        <f t="shared" si="66"/>
        <v>5.2460619580619628E-18</v>
      </c>
      <c r="T716" s="58">
        <f t="shared" si="67"/>
        <v>1.96312130947717E-3</v>
      </c>
      <c r="U716" s="58">
        <f>IF(I716&lt;Overview!$F$18,(1-Overview!$F$9)*'='!R716-'='!I716*'='!P716,0)</f>
        <v>0</v>
      </c>
      <c r="V716" s="54">
        <f>IF(I716&gt;=Overview!$F$18,(1-Overview!$F$9)*'='!R716-Overview!$F$18*'='!P716,0)</f>
        <v>15.412453017278962</v>
      </c>
      <c r="W716" s="2"/>
      <c r="X716" s="60">
        <f>F716^3*(1+G716*Overview!$F$38)</f>
        <v>10.783963407940494</v>
      </c>
      <c r="Y716" s="61">
        <f>F716^3*Overview!$F$42*(1+Overview!$F$38*G716)+J716*Overview!$F$39/Overview!$F$40</f>
        <v>1.1198842793345876</v>
      </c>
      <c r="AD716" s="2"/>
    </row>
    <row r="717" spans="1:30">
      <c r="A717" s="34">
        <v>714</v>
      </c>
      <c r="B717">
        <v>0.77</v>
      </c>
      <c r="C717" s="85">
        <v>18.739999999999998</v>
      </c>
      <c r="D717" s="125">
        <f>B717/(B717+Overview!$F$22)</f>
        <v>0.52380952380952384</v>
      </c>
      <c r="E717" s="118">
        <f>EXP(Overview!$F$21/Overview!$F$5-Overview!$F$21/('='!C717+273.15))</f>
        <v>0.94169028070695959</v>
      </c>
      <c r="F717" s="77">
        <f t="shared" si="68"/>
        <v>2.0645548090006196</v>
      </c>
      <c r="G717" s="115">
        <f t="shared" si="69"/>
        <v>0.52380952380952372</v>
      </c>
      <c r="H717" s="112">
        <f>F717/Overview!$F$19</f>
        <v>3.0482132127574482</v>
      </c>
      <c r="I717" s="149">
        <f t="shared" si="70"/>
        <v>178.24101031296112</v>
      </c>
      <c r="J717" s="80">
        <f>IF((A717-Overview!$F$43)/365=ROUND((A717-Overview!$F$43)/365,0),J716*0.05,J716+V716)</f>
        <v>3451.8210279532095</v>
      </c>
      <c r="K717" s="70">
        <f>IF(I717&lt;Overview!$F$16,1,'='!F717/Overview!$F$26)</f>
        <v>89.374667056303878</v>
      </c>
      <c r="L717" s="71">
        <f>IF(I717&lt;Overview!$F$17,'='!F717/Overview!$F$26,Overview!$F$33)</f>
        <v>9.1428571428571423</v>
      </c>
      <c r="M717" s="72">
        <f t="shared" si="71"/>
        <v>9.1428571428571423</v>
      </c>
      <c r="N717" s="81">
        <f>MIN(1,Overview!$F$44*E717*(F717-Overview!$F$25)^2+0.2)</f>
        <v>1</v>
      </c>
      <c r="O717" s="48">
        <f>M717*E717*Overview!$F$8</f>
        <v>9.746225350951114E-2</v>
      </c>
      <c r="P717" s="48">
        <f>E717*Overview!$F$6</f>
        <v>1.8494797113084687E-3</v>
      </c>
      <c r="Q717" s="122">
        <f>O717*(G717/F717-(1+Overview!$F$35/'='!F717)/(Overview!$F$37*Overview!$F$33))/('='!G717+Overview!$F$36)</f>
        <v>2.8483179592329738E-3</v>
      </c>
      <c r="R717" s="128">
        <f>(O717/F717-Q717)*G717*Overview!$F$29*'='!F717^3</f>
        <v>185.11146688994211</v>
      </c>
      <c r="S717" s="57">
        <f t="shared" si="66"/>
        <v>5.2410736400111122E-18</v>
      </c>
      <c r="T717" s="58">
        <f t="shared" si="67"/>
        <v>1.9601695134324223E-3</v>
      </c>
      <c r="U717" s="58">
        <f>IF(I717&lt;Overview!$F$18,(1-Overview!$F$9)*'='!R717-'='!I717*'='!P717,0)</f>
        <v>0</v>
      </c>
      <c r="V717" s="54">
        <f>IF(I717&gt;=Overview!$F$18,(1-Overview!$F$9)*'='!R717-Overview!$F$18*'='!P717,0)</f>
        <v>15.443954122150346</v>
      </c>
      <c r="W717" s="2"/>
      <c r="X717" s="60">
        <f>F717^3*(1+G717*Overview!$F$38)</f>
        <v>10.814784414580426</v>
      </c>
      <c r="Y717" s="61">
        <f>F717^3*Overview!$F$42*(1+Overview!$F$38*G717)+J717*Overview!$F$39/Overview!$F$40</f>
        <v>1.1233279110723868</v>
      </c>
      <c r="AD717" s="2"/>
    </row>
    <row r="718" spans="1:30">
      <c r="A718" s="34">
        <v>715</v>
      </c>
      <c r="B718">
        <v>0.77</v>
      </c>
      <c r="C718" s="85">
        <v>18.739999999999998</v>
      </c>
      <c r="D718" s="125">
        <f>B718/(B718+Overview!$F$22)</f>
        <v>0.52380952380952384</v>
      </c>
      <c r="E718" s="118">
        <f>EXP(Overview!$F$21/Overview!$F$5-Overview!$F$21/('='!C718+273.15))</f>
        <v>0.94169028070695959</v>
      </c>
      <c r="F718" s="77">
        <f t="shared" si="68"/>
        <v>2.0665149785140522</v>
      </c>
      <c r="G718" s="115">
        <f t="shared" si="69"/>
        <v>0.52380952380952372</v>
      </c>
      <c r="H718" s="112">
        <f>F718/Overview!$F$19</f>
        <v>3.0511073062366045</v>
      </c>
      <c r="I718" s="149">
        <f t="shared" si="70"/>
        <v>178.24101031296112</v>
      </c>
      <c r="J718" s="80">
        <f>IF((A718-Overview!$F$43)/365=ROUND((A718-Overview!$F$43)/365,0),J717*0.05,J717+V717)</f>
        <v>3467.26498207536</v>
      </c>
      <c r="K718" s="70">
        <f>IF(I718&lt;Overview!$F$16,1,'='!F718/Overview!$F$26)</f>
        <v>89.459522879396204</v>
      </c>
      <c r="L718" s="71">
        <f>IF(I718&lt;Overview!$F$17,'='!F718/Overview!$F$26,Overview!$F$33)</f>
        <v>9.1428571428571423</v>
      </c>
      <c r="M718" s="72">
        <f t="shared" si="71"/>
        <v>9.1428571428571423</v>
      </c>
      <c r="N718" s="81">
        <f>MIN(1,Overview!$F$44*E718*(F718-Overview!$F$25)^2+0.2)</f>
        <v>1</v>
      </c>
      <c r="O718" s="48">
        <f>M718*E718*Overview!$F$8</f>
        <v>9.746225350951114E-2</v>
      </c>
      <c r="P718" s="48">
        <f>E718*Overview!$F$6</f>
        <v>1.8494797113084687E-3</v>
      </c>
      <c r="Q718" s="122">
        <f>O718*(G718/F718-(1+Overview!$F$35/'='!F718)/(Overview!$F$37*Overview!$F$33))/('='!G718+Overview!$F$36)</f>
        <v>2.8413374828562864E-3</v>
      </c>
      <c r="R718" s="128">
        <f>(O718/F718-Q718)*G718*Overview!$F$29*'='!F718^3</f>
        <v>185.48104413961391</v>
      </c>
      <c r="S718" s="57">
        <f t="shared" si="66"/>
        <v>5.2361022786255816E-18</v>
      </c>
      <c r="T718" s="58">
        <f t="shared" si="67"/>
        <v>1.9572221557786432E-3</v>
      </c>
      <c r="U718" s="58">
        <f>IF(I718&lt;Overview!$F$18,(1-Overview!$F$9)*'='!R718-'='!I718*'='!P718,0)</f>
        <v>0</v>
      </c>
      <c r="V718" s="54">
        <f>IF(I718&gt;=Overview!$F$18,(1-Overview!$F$9)*'='!R718-Overview!$F$18*'='!P718,0)</f>
        <v>15.475442103822385</v>
      </c>
      <c r="W718" s="2"/>
      <c r="X718" s="60">
        <f>F718^3*(1+G718*Overview!$F$38)</f>
        <v>10.845617614985905</v>
      </c>
      <c r="Y718" s="61">
        <f>F718^3*Overview!$F$42*(1+Overview!$F$38*G718)+J718*Overview!$F$39/Overview!$F$40</f>
        <v>1.1267740091152789</v>
      </c>
      <c r="AD718" s="2"/>
    </row>
    <row r="719" spans="1:30">
      <c r="A719" s="34">
        <v>716</v>
      </c>
      <c r="B719">
        <v>0.77</v>
      </c>
      <c r="C719" s="85">
        <v>18.739999999999998</v>
      </c>
      <c r="D719" s="125">
        <f>B719/(B719+Overview!$F$22)</f>
        <v>0.52380952380952384</v>
      </c>
      <c r="E719" s="118">
        <f>EXP(Overview!$F$21/Overview!$F$5-Overview!$F$21/('='!C719+273.15))</f>
        <v>0.94169028070695959</v>
      </c>
      <c r="F719" s="77">
        <f t="shared" si="68"/>
        <v>2.0684722006698308</v>
      </c>
      <c r="G719" s="115">
        <f t="shared" si="69"/>
        <v>0.52380952380952372</v>
      </c>
      <c r="H719" s="112">
        <f>F719/Overview!$F$19</f>
        <v>3.0539970480877465</v>
      </c>
      <c r="I719" s="149">
        <f t="shared" si="70"/>
        <v>178.24101031296112</v>
      </c>
      <c r="J719" s="80">
        <f>IF((A719-Overview!$F$43)/365=ROUND((A719-Overview!$F$43)/365,0),J718*0.05,J718+V718)</f>
        <v>3482.7404241791824</v>
      </c>
      <c r="K719" s="70">
        <f>IF(I719&lt;Overview!$F$16,1,'='!F719/Overview!$F$26)</f>
        <v>89.544251111248087</v>
      </c>
      <c r="L719" s="71">
        <f>IF(I719&lt;Overview!$F$17,'='!F719/Overview!$F$26,Overview!$F$33)</f>
        <v>9.1428571428571423</v>
      </c>
      <c r="M719" s="72">
        <f t="shared" si="71"/>
        <v>9.1428571428571423</v>
      </c>
      <c r="N719" s="81">
        <f>MIN(1,Overview!$F$44*E719*(F719-Overview!$F$25)^2+0.2)</f>
        <v>1</v>
      </c>
      <c r="O719" s="48">
        <f>M719*E719*Overview!$F$8</f>
        <v>9.746225350951114E-2</v>
      </c>
      <c r="P719" s="48">
        <f>E719*Overview!$F$6</f>
        <v>1.8494797113084687E-3</v>
      </c>
      <c r="Q719" s="122">
        <f>O719*(G719/F719-(1+Overview!$F$35/'='!F719)/(Overview!$F$37*Overview!$F$33))/('='!G719+Overview!$F$36)</f>
        <v>2.8343807026403015E-3</v>
      </c>
      <c r="R719" s="128">
        <f>(O719/F719-Q719)*G719*Overview!$F$29*'='!F719^3</f>
        <v>185.85046648144098</v>
      </c>
      <c r="S719" s="57">
        <f t="shared" si="66"/>
        <v>5.2311477931911969E-18</v>
      </c>
      <c r="T719" s="58">
        <f t="shared" si="67"/>
        <v>1.954279229842162E-3</v>
      </c>
      <c r="U719" s="58">
        <f>IF(I719&lt;Overview!$F$18,(1-Overview!$F$9)*'='!R719-'='!I719*'='!P719,0)</f>
        <v>0</v>
      </c>
      <c r="V719" s="54">
        <f>IF(I719&gt;=Overview!$F$18,(1-Overview!$F$9)*'='!R719-Overview!$F$18*'='!P719,0)</f>
        <v>15.506916887346051</v>
      </c>
      <c r="W719" s="2"/>
      <c r="X719" s="60">
        <f>F719^3*(1+G719*Overview!$F$38)</f>
        <v>10.876462870329632</v>
      </c>
      <c r="Y719" s="61">
        <f>F719^3*Overview!$F$42*(1+Overview!$F$38*G719)+J719*Overview!$F$39/Overview!$F$40</f>
        <v>1.1302225603985441</v>
      </c>
      <c r="AD719" s="2"/>
    </row>
    <row r="720" spans="1:30">
      <c r="A720" s="34">
        <v>717</v>
      </c>
      <c r="B720">
        <v>0.77</v>
      </c>
      <c r="C720" s="85">
        <v>18.739999999999998</v>
      </c>
      <c r="D720" s="125">
        <f>B720/(B720+Overview!$F$22)</f>
        <v>0.52380952380952384</v>
      </c>
      <c r="E720" s="118">
        <f>EXP(Overview!$F$21/Overview!$F$5-Overview!$F$21/('='!C720+273.15))</f>
        <v>0.94169028070695959</v>
      </c>
      <c r="F720" s="77">
        <f t="shared" si="68"/>
        <v>2.0704264798996732</v>
      </c>
      <c r="G720" s="115">
        <f t="shared" si="69"/>
        <v>0.52380952380952372</v>
      </c>
      <c r="H720" s="112">
        <f>F720/Overview!$F$19</f>
        <v>3.0568824448540872</v>
      </c>
      <c r="I720" s="149">
        <f t="shared" si="70"/>
        <v>178.24101031296112</v>
      </c>
      <c r="J720" s="80">
        <f>IF((A720-Overview!$F$43)/365=ROUND((A720-Overview!$F$43)/365,0),J719*0.05,J719+V719)</f>
        <v>3498.2473410665284</v>
      </c>
      <c r="K720" s="70">
        <f>IF(I720&lt;Overview!$F$16,1,'='!F720/Overview!$F$26)</f>
        <v>89.628851943708796</v>
      </c>
      <c r="L720" s="71">
        <f>IF(I720&lt;Overview!$F$17,'='!F720/Overview!$F$26,Overview!$F$33)</f>
        <v>9.1428571428571423</v>
      </c>
      <c r="M720" s="72">
        <f t="shared" si="71"/>
        <v>9.1428571428571423</v>
      </c>
      <c r="N720" s="81">
        <f>MIN(1,Overview!$F$44*E720*(F720-Overview!$F$25)^2+0.2)</f>
        <v>1</v>
      </c>
      <c r="O720" s="48">
        <f>M720*E720*Overview!$F$8</f>
        <v>9.746225350951114E-2</v>
      </c>
      <c r="P720" s="48">
        <f>E720*Overview!$F$6</f>
        <v>1.8494797113084687E-3</v>
      </c>
      <c r="Q720" s="122">
        <f>O720*(G720/F720-(1+Overview!$F$35/'='!F720)/(Overview!$F$37*Overview!$F$33))/('='!G720+Overview!$F$36)</f>
        <v>2.8274475059658698E-3</v>
      </c>
      <c r="R720" s="128">
        <f>(O720/F720-Q720)*G720*Overview!$F$29*'='!F720^3</f>
        <v>186.21973303996717</v>
      </c>
      <c r="S720" s="57">
        <f t="shared" si="66"/>
        <v>5.226210103502759E-18</v>
      </c>
      <c r="T720" s="58">
        <f t="shared" si="67"/>
        <v>1.9513407289593419E-3</v>
      </c>
      <c r="U720" s="58">
        <f>IF(I720&lt;Overview!$F$18,(1-Overview!$F$9)*'='!R720-'='!I720*'='!P720,0)</f>
        <v>0</v>
      </c>
      <c r="V720" s="54">
        <f>IF(I720&gt;=Overview!$F$18,(1-Overview!$F$9)*'='!R720-Overview!$F$18*'='!P720,0)</f>
        <v>15.538378398132481</v>
      </c>
      <c r="W720" s="2"/>
      <c r="X720" s="60">
        <f>F720^3*(1+G720*Overview!$F$38)</f>
        <v>10.907320042105567</v>
      </c>
      <c r="Y720" s="61">
        <f>F720^3*Overview!$F$42*(1+Overview!$F$38*G720)+J720*Overview!$F$39/Overview!$F$40</f>
        <v>1.1336735518831191</v>
      </c>
      <c r="AD720" s="2"/>
    </row>
    <row r="721" spans="1:30">
      <c r="A721" s="34">
        <v>718</v>
      </c>
      <c r="B721">
        <v>0.77</v>
      </c>
      <c r="C721" s="85">
        <v>18.739999999999998</v>
      </c>
      <c r="D721" s="125">
        <f>B721/(B721+Overview!$F$22)</f>
        <v>0.52380952380952384</v>
      </c>
      <c r="E721" s="118">
        <f>EXP(Overview!$F$21/Overview!$F$5-Overview!$F$21/('='!C721+273.15))</f>
        <v>0.94169028070695959</v>
      </c>
      <c r="F721" s="77">
        <f t="shared" si="68"/>
        <v>2.0723778206286325</v>
      </c>
      <c r="G721" s="115">
        <f t="shared" si="69"/>
        <v>0.52380952380952372</v>
      </c>
      <c r="H721" s="112">
        <f>F721/Overview!$F$19</f>
        <v>3.0597635030689982</v>
      </c>
      <c r="I721" s="149">
        <f t="shared" si="70"/>
        <v>178.24101031296112</v>
      </c>
      <c r="J721" s="80">
        <f>IF((A721-Overview!$F$43)/365=ROUND((A721-Overview!$F$43)/365,0),J720*0.05,J720+V720)</f>
        <v>3513.7857194646608</v>
      </c>
      <c r="K721" s="70">
        <f>IF(I721&lt;Overview!$F$16,1,'='!F721/Overview!$F$26)</f>
        <v>89.713325568339073</v>
      </c>
      <c r="L721" s="71">
        <f>IF(I721&lt;Overview!$F$17,'='!F721/Overview!$F$26,Overview!$F$33)</f>
        <v>9.1428571428571423</v>
      </c>
      <c r="M721" s="72">
        <f t="shared" si="71"/>
        <v>9.1428571428571423</v>
      </c>
      <c r="N721" s="81">
        <f>MIN(1,Overview!$F$44*E721*(F721-Overview!$F$25)^2+0.2)</f>
        <v>1</v>
      </c>
      <c r="O721" s="48">
        <f>M721*E721*Overview!$F$8</f>
        <v>9.746225350951114E-2</v>
      </c>
      <c r="P721" s="48">
        <f>E721*Overview!$F$6</f>
        <v>1.8494797113084687E-3</v>
      </c>
      <c r="Q721" s="122">
        <f>O721*(G721/F721-(1+Overview!$F$35/'='!F721)/(Overview!$F$37*Overview!$F$33))/('='!G721+Overview!$F$36)</f>
        <v>2.8205377809228942E-3</v>
      </c>
      <c r="R721" s="128">
        <f>(O721/F721-Q721)*G721*Overview!$F$29*'='!F721^3</f>
        <v>186.58884294395116</v>
      </c>
      <c r="S721" s="57">
        <f t="shared" si="66"/>
        <v>5.2212891298600421E-18</v>
      </c>
      <c r="T721" s="58">
        <f t="shared" si="67"/>
        <v>1.9484066464765691E-3</v>
      </c>
      <c r="U721" s="58">
        <f>IF(I721&lt;Overview!$F$18,(1-Overview!$F$9)*'='!R721-'='!I721*'='!P721,0)</f>
        <v>0</v>
      </c>
      <c r="V721" s="54">
        <f>IF(I721&gt;=Overview!$F$18,(1-Overview!$F$9)*'='!R721-Overview!$F$18*'='!P721,0)</f>
        <v>15.569826561951919</v>
      </c>
      <c r="W721" s="2"/>
      <c r="X721" s="60">
        <f>F721^3*(1+G721*Overview!$F$38)</f>
        <v>10.938188992129211</v>
      </c>
      <c r="Y721" s="61">
        <f>F721^3*Overview!$F$42*(1+Overview!$F$38*G721)+J721*Overview!$F$39/Overview!$F$40</f>
        <v>1.1371269705556388</v>
      </c>
      <c r="AD721" s="2"/>
    </row>
    <row r="722" spans="1:30">
      <c r="A722" s="34">
        <v>719</v>
      </c>
      <c r="B722">
        <v>0.77</v>
      </c>
      <c r="C722" s="85">
        <v>18.739999999999998</v>
      </c>
      <c r="D722" s="125">
        <f>B722/(B722+Overview!$F$22)</f>
        <v>0.52380952380952384</v>
      </c>
      <c r="E722" s="118">
        <f>EXP(Overview!$F$21/Overview!$F$5-Overview!$F$21/('='!C722+273.15))</f>
        <v>0.94169028070695959</v>
      </c>
      <c r="F722" s="77">
        <f t="shared" si="68"/>
        <v>2.0743262272751091</v>
      </c>
      <c r="G722" s="115">
        <f t="shared" si="69"/>
        <v>0.52380952380952372</v>
      </c>
      <c r="H722" s="112">
        <f>F722/Overview!$F$19</f>
        <v>3.0626402292560297</v>
      </c>
      <c r="I722" s="149">
        <f t="shared" si="70"/>
        <v>178.24101031296112</v>
      </c>
      <c r="J722" s="80">
        <f>IF((A722-Overview!$F$43)/365=ROUND((A722-Overview!$F$43)/365,0),J721*0.05,J721+V721)</f>
        <v>3529.355546026613</v>
      </c>
      <c r="K722" s="70">
        <f>IF(I722&lt;Overview!$F$16,1,'='!F722/Overview!$F$26)</f>
        <v>89.797672176411652</v>
      </c>
      <c r="L722" s="71">
        <f>IF(I722&lt;Overview!$F$17,'='!F722/Overview!$F$26,Overview!$F$33)</f>
        <v>9.1428571428571423</v>
      </c>
      <c r="M722" s="72">
        <f t="shared" si="71"/>
        <v>9.1428571428571423</v>
      </c>
      <c r="N722" s="81">
        <f>MIN(1,Overview!$F$44*E722*(F722-Overview!$F$25)^2+0.2)</f>
        <v>1</v>
      </c>
      <c r="O722" s="48">
        <f>M722*E722*Overview!$F$8</f>
        <v>9.746225350951114E-2</v>
      </c>
      <c r="P722" s="48">
        <f>E722*Overview!$F$6</f>
        <v>1.8494797113084687E-3</v>
      </c>
      <c r="Q722" s="122">
        <f>O722*(G722/F722-(1+Overview!$F$35/'='!F722)/(Overview!$F$37*Overview!$F$33))/('='!G722+Overview!$F$36)</f>
        <v>2.8136514163047423E-3</v>
      </c>
      <c r="R722" s="128">
        <f>(O722/F722-Q722)*G722*Overview!$F$29*'='!F722^3</f>
        <v>186.95779532635316</v>
      </c>
      <c r="S722" s="57">
        <f t="shared" si="66"/>
        <v>5.2163847930638193E-18</v>
      </c>
      <c r="T722" s="58">
        <f t="shared" si="67"/>
        <v>1.9454769757502278E-3</v>
      </c>
      <c r="U722" s="58">
        <f>IF(I722&lt;Overview!$F$18,(1-Overview!$F$9)*'='!R722-'='!I722*'='!P722,0)</f>
        <v>0</v>
      </c>
      <c r="V722" s="54">
        <f>IF(I722&gt;=Overview!$F$18,(1-Overview!$F$9)*'='!R722-Overview!$F$18*'='!P722,0)</f>
        <v>15.601261304932569</v>
      </c>
      <c r="W722" s="2"/>
      <c r="X722" s="60">
        <f>F722^3*(1+G722*Overview!$F$38)</f>
        <v>10.969069582537919</v>
      </c>
      <c r="Y722" s="61">
        <f>F722^3*Overview!$F$42*(1+Overview!$F$38*G722)+J722*Overview!$F$39/Overview!$F$40</f>
        <v>1.1405828034284784</v>
      </c>
      <c r="AD722" s="2"/>
    </row>
    <row r="723" spans="1:30">
      <c r="A723" s="34">
        <v>720</v>
      </c>
      <c r="B723">
        <v>0.77</v>
      </c>
      <c r="C723" s="85">
        <v>18.739999999999998</v>
      </c>
      <c r="D723" s="125">
        <f>B723/(B723+Overview!$F$22)</f>
        <v>0.52380952380952384</v>
      </c>
      <c r="E723" s="118">
        <f>EXP(Overview!$F$21/Overview!$F$5-Overview!$F$21/('='!C723+273.15))</f>
        <v>0.94169028070695959</v>
      </c>
      <c r="F723" s="77">
        <f t="shared" si="68"/>
        <v>2.0762717042508592</v>
      </c>
      <c r="G723" s="115">
        <f t="shared" si="69"/>
        <v>0.52380952380952372</v>
      </c>
      <c r="H723" s="112">
        <f>F723/Overview!$F$19</f>
        <v>3.0655126299289224</v>
      </c>
      <c r="I723" s="149">
        <f t="shared" si="70"/>
        <v>178.24101031296112</v>
      </c>
      <c r="J723" s="80">
        <f>IF((A723-Overview!$F$43)/365=ROUND((A723-Overview!$F$43)/365,0),J722*0.05,J722+V722)</f>
        <v>3544.9568073315454</v>
      </c>
      <c r="K723" s="70">
        <f>IF(I723&lt;Overview!$F$16,1,'='!F723/Overview!$F$26)</f>
        <v>89.881891958911652</v>
      </c>
      <c r="L723" s="71">
        <f>IF(I723&lt;Overview!$F$17,'='!F723/Overview!$F$26,Overview!$F$33)</f>
        <v>9.1428571428571423</v>
      </c>
      <c r="M723" s="72">
        <f t="shared" si="71"/>
        <v>9.1428571428571423</v>
      </c>
      <c r="N723" s="81">
        <f>MIN(1,Overview!$F$44*E723*(F723-Overview!$F$25)^2+0.2)</f>
        <v>1</v>
      </c>
      <c r="O723" s="48">
        <f>M723*E723*Overview!$F$8</f>
        <v>9.746225350951114E-2</v>
      </c>
      <c r="P723" s="48">
        <f>E723*Overview!$F$6</f>
        <v>1.8494797113084687E-3</v>
      </c>
      <c r="Q723" s="122">
        <f>O723*(G723/F723-(1+Overview!$F$35/'='!F723)/(Overview!$F$37*Overview!$F$33))/('='!G723+Overview!$F$36)</f>
        <v>2.8067883016027421E-3</v>
      </c>
      <c r="R723" s="128">
        <f>(O723/F723-Q723)*G723*Overview!$F$29*'='!F723^3</f>
        <v>187.3265893243217</v>
      </c>
      <c r="S723" s="57">
        <f t="shared" si="66"/>
        <v>5.2114970144119305E-18</v>
      </c>
      <c r="T723" s="58">
        <f t="shared" si="67"/>
        <v>1.9425517101467E-3</v>
      </c>
      <c r="U723" s="58">
        <f>IF(I723&lt;Overview!$F$18,(1-Overview!$F$9)*'='!R723-'='!I723*'='!P723,0)</f>
        <v>0</v>
      </c>
      <c r="V723" s="54">
        <f>IF(I723&gt;=Overview!$F$18,(1-Overview!$F$9)*'='!R723-Overview!$F$18*'='!P723,0)</f>
        <v>15.632682553559489</v>
      </c>
      <c r="W723" s="2"/>
      <c r="X723" s="60">
        <f>F723^3*(1+G723*Overview!$F$38)</f>
        <v>10.999961675791186</v>
      </c>
      <c r="Y723" s="61">
        <f>F723^3*Overview!$F$42*(1+Overview!$F$38*G723)+J723*Overview!$F$39/Overview!$F$40</f>
        <v>1.1440410375397956</v>
      </c>
      <c r="AD723" s="2"/>
    </row>
    <row r="724" spans="1:30">
      <c r="A724" s="34">
        <v>721</v>
      </c>
      <c r="B724">
        <v>0.77</v>
      </c>
      <c r="C724" s="85">
        <v>18.739999999999998</v>
      </c>
      <c r="D724" s="125">
        <f>B724/(B724+Overview!$F$22)</f>
        <v>0.52380952380952384</v>
      </c>
      <c r="E724" s="118">
        <f>EXP(Overview!$F$21/Overview!$F$5-Overview!$F$21/('='!C724+273.15))</f>
        <v>0.94169028070695959</v>
      </c>
      <c r="F724" s="77">
        <f t="shared" si="68"/>
        <v>2.0782142559610057</v>
      </c>
      <c r="G724" s="115">
        <f t="shared" si="69"/>
        <v>0.52380952380952372</v>
      </c>
      <c r="H724" s="112">
        <f>F724/Overview!$F$19</f>
        <v>3.068380711591622</v>
      </c>
      <c r="I724" s="149">
        <f t="shared" si="70"/>
        <v>178.24101031296112</v>
      </c>
      <c r="J724" s="80">
        <f>IF((A724-Overview!$F$43)/365=ROUND((A724-Overview!$F$43)/365,0),J723*0.05,J723+V723)</f>
        <v>3560.5894898851047</v>
      </c>
      <c r="K724" s="70">
        <f>IF(I724&lt;Overview!$F$16,1,'='!F724/Overview!$F$26)</f>
        <v>89.965985106537047</v>
      </c>
      <c r="L724" s="71">
        <f>IF(I724&lt;Overview!$F$17,'='!F724/Overview!$F$26,Overview!$F$33)</f>
        <v>9.1428571428571423</v>
      </c>
      <c r="M724" s="72">
        <f t="shared" si="71"/>
        <v>9.1428571428571423</v>
      </c>
      <c r="N724" s="81">
        <f>MIN(1,Overview!$F$44*E724*(F724-Overview!$F$25)^2+0.2)</f>
        <v>1</v>
      </c>
      <c r="O724" s="48">
        <f>M724*E724*Overview!$F$8</f>
        <v>9.746225350951114E-2</v>
      </c>
      <c r="P724" s="48">
        <f>E724*Overview!$F$6</f>
        <v>1.8494797113084687E-3</v>
      </c>
      <c r="Q724" s="122">
        <f>O724*(G724/F724-(1+Overview!$F$35/'='!F724)/(Overview!$F$37*Overview!$F$33))/('='!G724+Overview!$F$36)</f>
        <v>2.7999483270006935E-3</v>
      </c>
      <c r="R724" s="128">
        <f>(O724/F724-Q724)*G724*Overview!$F$29*'='!F724^3</f>
        <v>187.69522407918055</v>
      </c>
      <c r="S724" s="57">
        <f t="shared" si="66"/>
        <v>5.206625715695385E-18</v>
      </c>
      <c r="T724" s="58">
        <f t="shared" si="67"/>
        <v>1.9396308430423362E-3</v>
      </c>
      <c r="U724" s="58">
        <f>IF(I724&lt;Overview!$F$18,(1-Overview!$F$9)*'='!R724-'='!I724*'='!P724,0)</f>
        <v>0</v>
      </c>
      <c r="V724" s="54">
        <f>IF(I724&gt;=Overview!$F$18,(1-Overview!$F$9)*'='!R724-Overview!$F$18*'='!P724,0)</f>
        <v>15.664090234673463</v>
      </c>
      <c r="W724" s="2"/>
      <c r="X724" s="60">
        <f>F724^3*(1+G724*Overview!$F$38)</f>
        <v>11.030865134670901</v>
      </c>
      <c r="Y724" s="61">
        <f>F724^3*Overview!$F$42*(1+Overview!$F$38*G724)+J724*Overview!$F$39/Overview!$F$40</f>
        <v>1.1475016599535701</v>
      </c>
      <c r="AD724" s="2"/>
    </row>
    <row r="725" spans="1:30">
      <c r="A725" s="34">
        <v>722</v>
      </c>
      <c r="B725">
        <v>0.77</v>
      </c>
      <c r="C725" s="85">
        <v>18.739999999999998</v>
      </c>
      <c r="D725" s="125">
        <f>B725/(B725+Overview!$F$22)</f>
        <v>0.52380952380952384</v>
      </c>
      <c r="E725" s="118">
        <f>EXP(Overview!$F$21/Overview!$F$5-Overview!$F$21/('='!C725+273.15))</f>
        <v>0.94169028070695959</v>
      </c>
      <c r="F725" s="77">
        <f t="shared" si="68"/>
        <v>2.0801538868040481</v>
      </c>
      <c r="G725" s="115">
        <f t="shared" si="69"/>
        <v>0.52380952380952372</v>
      </c>
      <c r="H725" s="112">
        <f>F725/Overview!$F$19</f>
        <v>3.0712444807382964</v>
      </c>
      <c r="I725" s="149">
        <f t="shared" si="70"/>
        <v>178.24101031296112</v>
      </c>
      <c r="J725" s="80">
        <f>IF((A725-Overview!$F$43)/365=ROUND((A725-Overview!$F$43)/365,0),J724*0.05,J724+V724)</f>
        <v>3576.2535801197782</v>
      </c>
      <c r="K725" s="70">
        <f>IF(I725&lt;Overview!$F$16,1,'='!F725/Overview!$F$26)</f>
        <v>90.049951809699053</v>
      </c>
      <c r="L725" s="71">
        <f>IF(I725&lt;Overview!$F$17,'='!F725/Overview!$F$26,Overview!$F$33)</f>
        <v>9.1428571428571423</v>
      </c>
      <c r="M725" s="72">
        <f t="shared" si="71"/>
        <v>9.1428571428571423</v>
      </c>
      <c r="N725" s="81">
        <f>MIN(1,Overview!$F$44*E725*(F725-Overview!$F$25)^2+0.2)</f>
        <v>1</v>
      </c>
      <c r="O725" s="48">
        <f>M725*E725*Overview!$F$8</f>
        <v>9.746225350951114E-2</v>
      </c>
      <c r="P725" s="48">
        <f>E725*Overview!$F$6</f>
        <v>1.8494797113084687E-3</v>
      </c>
      <c r="Q725" s="122">
        <f>O725*(G725/F725-(1+Overview!$F$35/'='!F725)/(Overview!$F$37*Overview!$F$33))/('='!G725+Overview!$F$36)</f>
        <v>2.7931313833694559E-3</v>
      </c>
      <c r="R725" s="128">
        <f>(O725/F725-Q725)*G725*Overview!$F$29*'='!F725^3</f>
        <v>188.06369873641614</v>
      </c>
      <c r="S725" s="57">
        <f t="shared" si="66"/>
        <v>5.2017708191945032E-18</v>
      </c>
      <c r="T725" s="58">
        <f t="shared" si="67"/>
        <v>1.936714367823447E-3</v>
      </c>
      <c r="U725" s="58">
        <f>IF(I725&lt;Overview!$F$18,(1-Overview!$F$9)*'='!R725-'='!I725*'='!P725,0)</f>
        <v>0</v>
      </c>
      <c r="V725" s="54">
        <f>IF(I725&gt;=Overview!$F$18,(1-Overview!$F$9)*'='!R725-Overview!$F$18*'='!P725,0)</f>
        <v>15.695484275469935</v>
      </c>
      <c r="W725" s="2"/>
      <c r="X725" s="60">
        <f>F725^3*(1+G725*Overview!$F$38)</f>
        <v>11.061779822281665</v>
      </c>
      <c r="Y725" s="61">
        <f>F725^3*Overview!$F$42*(1+Overview!$F$38*G725)+J725*Overview!$F$39/Overview!$F$40</f>
        <v>1.1509646577596455</v>
      </c>
      <c r="AD725" s="2"/>
    </row>
    <row r="726" spans="1:30">
      <c r="A726" s="34">
        <v>723</v>
      </c>
      <c r="B726">
        <v>0.77</v>
      </c>
      <c r="C726" s="85">
        <v>18.739999999999998</v>
      </c>
      <c r="D726" s="125">
        <f>B726/(B726+Overview!$F$22)</f>
        <v>0.52380952380952384</v>
      </c>
      <c r="E726" s="118">
        <f>EXP(Overview!$F$21/Overview!$F$5-Overview!$F$21/('='!C726+273.15))</f>
        <v>0.94169028070695959</v>
      </c>
      <c r="F726" s="77">
        <f t="shared" si="68"/>
        <v>2.0820906011718714</v>
      </c>
      <c r="G726" s="115">
        <f t="shared" si="69"/>
        <v>0.52380952380952372</v>
      </c>
      <c r="H726" s="112">
        <f>F726/Overview!$F$19</f>
        <v>3.0741039438533462</v>
      </c>
      <c r="I726" s="149">
        <f t="shared" si="70"/>
        <v>178.24101031296112</v>
      </c>
      <c r="J726" s="80">
        <f>IF((A726-Overview!$F$43)/365=ROUND((A726-Overview!$F$43)/365,0),J725*0.05,J725+V725)</f>
        <v>3591.9490643952481</v>
      </c>
      <c r="K726" s="70">
        <f>IF(I726&lt;Overview!$F$16,1,'='!F726/Overview!$F$26)</f>
        <v>90.133792258522575</v>
      </c>
      <c r="L726" s="71">
        <f>IF(I726&lt;Overview!$F$17,'='!F726/Overview!$F$26,Overview!$F$33)</f>
        <v>9.1428571428571423</v>
      </c>
      <c r="M726" s="72">
        <f t="shared" si="71"/>
        <v>9.1428571428571423</v>
      </c>
      <c r="N726" s="81">
        <f>MIN(1,Overview!$F$44*E726*(F726-Overview!$F$25)^2+0.2)</f>
        <v>1</v>
      </c>
      <c r="O726" s="48">
        <f>M726*E726*Overview!$F$8</f>
        <v>9.746225350951114E-2</v>
      </c>
      <c r="P726" s="48">
        <f>E726*Overview!$F$6</f>
        <v>1.8494797113084687E-3</v>
      </c>
      <c r="Q726" s="122">
        <f>O726*(G726/F726-(1+Overview!$F$35/'='!F726)/(Overview!$F$37*Overview!$F$33))/('='!G726+Overview!$F$36)</f>
        <v>2.7863373622615852E-3</v>
      </c>
      <c r="R726" s="128">
        <f>(O726/F726-Q726)*G726*Overview!$F$29*'='!F726^3</f>
        <v>188.43201244566416</v>
      </c>
      <c r="S726" s="57">
        <f t="shared" si="66"/>
        <v>5.1969322476750949E-18</v>
      </c>
      <c r="T726" s="58">
        <f t="shared" si="67"/>
        <v>1.9338022778862902E-3</v>
      </c>
      <c r="U726" s="58">
        <f>IF(I726&lt;Overview!$F$18,(1-Overview!$F$9)*'='!R726-'='!I726*'='!P726,0)</f>
        <v>0</v>
      </c>
      <c r="V726" s="54">
        <f>IF(I726&gt;=Overview!$F$18,(1-Overview!$F$9)*'='!R726-Overview!$F$18*'='!P726,0)</f>
        <v>15.726864603497868</v>
      </c>
      <c r="W726" s="2"/>
      <c r="X726" s="60">
        <f>F726^3*(1+G726*Overview!$F$38)</f>
        <v>11.092705602051009</v>
      </c>
      <c r="Y726" s="61">
        <f>F726^3*Overview!$F$42*(1+Overview!$F$38*G726)+J726*Overview!$F$39/Overview!$F$40</f>
        <v>1.1544300180737661</v>
      </c>
      <c r="AD726" s="2"/>
    </row>
    <row r="727" spans="1:30">
      <c r="A727" s="34">
        <v>724</v>
      </c>
      <c r="B727">
        <v>0.77</v>
      </c>
      <c r="C727" s="85">
        <v>18.739999999999998</v>
      </c>
      <c r="D727" s="125">
        <f>B727/(B727+Overview!$F$22)</f>
        <v>0.52380952380952384</v>
      </c>
      <c r="E727" s="118">
        <f>EXP(Overview!$F$21/Overview!$F$5-Overview!$F$21/('='!C727+273.15))</f>
        <v>0.94169028070695959</v>
      </c>
      <c r="F727" s="77">
        <f t="shared" si="68"/>
        <v>2.0840244034497575</v>
      </c>
      <c r="G727" s="115">
        <f t="shared" si="69"/>
        <v>0.52380952380952372</v>
      </c>
      <c r="H727" s="112">
        <f>F727/Overview!$F$19</f>
        <v>3.0769591074114238</v>
      </c>
      <c r="I727" s="149">
        <f t="shared" si="70"/>
        <v>178.24101031296112</v>
      </c>
      <c r="J727" s="80">
        <f>IF((A727-Overview!$F$43)/365=ROUND((A727-Overview!$F$43)/365,0),J726*0.05,J726+V726)</f>
        <v>3607.6759289987458</v>
      </c>
      <c r="K727" s="70">
        <f>IF(I727&lt;Overview!$F$16,1,'='!F727/Overview!$F$26)</f>
        <v>90.217506642846644</v>
      </c>
      <c r="L727" s="71">
        <f>IF(I727&lt;Overview!$F$17,'='!F727/Overview!$F$26,Overview!$F$33)</f>
        <v>9.1428571428571423</v>
      </c>
      <c r="M727" s="72">
        <f t="shared" si="71"/>
        <v>9.1428571428571423</v>
      </c>
      <c r="N727" s="81">
        <f>MIN(1,Overview!$F$44*E727*(F727-Overview!$F$25)^2+0.2)</f>
        <v>1</v>
      </c>
      <c r="O727" s="48">
        <f>M727*E727*Overview!$F$8</f>
        <v>9.746225350951114E-2</v>
      </c>
      <c r="P727" s="48">
        <f>E727*Overview!$F$6</f>
        <v>1.8494797113084687E-3</v>
      </c>
      <c r="Q727" s="122">
        <f>O727*(G727/F727-(1+Overview!$F$35/'='!F727)/(Overview!$F$37*Overview!$F$33))/('='!G727+Overview!$F$36)</f>
        <v>2.7795661559060088E-3</v>
      </c>
      <c r="R727" s="128">
        <f>(O727/F727-Q727)*G727*Overview!$F$29*'='!F727^3</f>
        <v>188.80016436069656</v>
      </c>
      <c r="S727" s="57">
        <f t="shared" si="66"/>
        <v>5.1921099243846686E-18</v>
      </c>
      <c r="T727" s="58">
        <f t="shared" si="67"/>
        <v>1.930894566637052E-3</v>
      </c>
      <c r="U727" s="58">
        <f>IF(I727&lt;Overview!$F$18,(1-Overview!$F$9)*'='!R727-'='!I727*'='!P727,0)</f>
        <v>0</v>
      </c>
      <c r="V727" s="54">
        <f>IF(I727&gt;=Overview!$F$18,(1-Overview!$F$9)*'='!R727-Overview!$F$18*'='!P727,0)</f>
        <v>15.758231146658625</v>
      </c>
      <c r="W727" s="2"/>
      <c r="X727" s="60">
        <f>F727^3*(1+G727*Overview!$F$38)</f>
        <v>11.123642337729672</v>
      </c>
      <c r="Y727" s="61">
        <f>F727^3*Overview!$F$42*(1+Overview!$F$38*G727)+J727*Overview!$F$39/Overview!$F$40</f>
        <v>1.1578977280376159</v>
      </c>
      <c r="AD727" s="2"/>
    </row>
    <row r="728" spans="1:30">
      <c r="A728" s="34">
        <v>725</v>
      </c>
      <c r="B728">
        <v>0.77</v>
      </c>
      <c r="C728" s="85">
        <v>18.739999999999998</v>
      </c>
      <c r="D728" s="125">
        <f>B728/(B728+Overview!$F$22)</f>
        <v>0.52380952380952384</v>
      </c>
      <c r="E728" s="118">
        <f>EXP(Overview!$F$21/Overview!$F$5-Overview!$F$21/('='!C728+273.15))</f>
        <v>0.94169028070695959</v>
      </c>
      <c r="F728" s="77">
        <f t="shared" si="68"/>
        <v>2.0859552980163945</v>
      </c>
      <c r="G728" s="115">
        <f t="shared" si="69"/>
        <v>0.52380952380952372</v>
      </c>
      <c r="H728" s="112">
        <f>F728/Overview!$F$19</f>
        <v>3.0798099778774461</v>
      </c>
      <c r="I728" s="149">
        <f t="shared" si="70"/>
        <v>178.24101031296112</v>
      </c>
      <c r="J728" s="80">
        <f>IF((A728-Overview!$F$43)/365=ROUND((A728-Overview!$F$43)/365,0),J727*0.05,J727+V727)</f>
        <v>3623.4341601454043</v>
      </c>
      <c r="K728" s="70">
        <f>IF(I728&lt;Overview!$F$16,1,'='!F728/Overview!$F$26)</f>
        <v>90.301095152224875</v>
      </c>
      <c r="L728" s="71">
        <f>IF(I728&lt;Overview!$F$17,'='!F728/Overview!$F$26,Overview!$F$33)</f>
        <v>9.1428571428571423</v>
      </c>
      <c r="M728" s="72">
        <f t="shared" si="71"/>
        <v>9.1428571428571423</v>
      </c>
      <c r="N728" s="81">
        <f>MIN(1,Overview!$F$44*E728*(F728-Overview!$F$25)^2+0.2)</f>
        <v>1</v>
      </c>
      <c r="O728" s="48">
        <f>M728*E728*Overview!$F$8</f>
        <v>9.746225350951114E-2</v>
      </c>
      <c r="P728" s="48">
        <f>E728*Overview!$F$6</f>
        <v>1.8494797113084687E-3</v>
      </c>
      <c r="Q728" s="122">
        <f>O728*(G728/F728-(1+Overview!$F$35/'='!F728)/(Overview!$F$37*Overview!$F$33))/('='!G728+Overview!$F$36)</f>
        <v>2.7728176572027535E-3</v>
      </c>
      <c r="R728" s="128">
        <f>(O728/F728-Q728)*G728*Overview!$F$29*'='!F728^3</f>
        <v>189.16815363940916</v>
      </c>
      <c r="S728" s="57">
        <f t="shared" si="66"/>
        <v>5.1873037730486785E-18</v>
      </c>
      <c r="T728" s="58">
        <f t="shared" si="67"/>
        <v>1.9279912274918303E-3</v>
      </c>
      <c r="U728" s="58">
        <f>IF(I728&lt;Overview!$F$18,(1-Overview!$F$9)*'='!R728-'='!I728*'='!P728,0)</f>
        <v>0</v>
      </c>
      <c r="V728" s="54">
        <f>IF(I728&gt;=Overview!$F$18,(1-Overview!$F$9)*'='!R728-Overview!$F$18*'='!P728,0)</f>
        <v>15.789583833204938</v>
      </c>
      <c r="W728" s="2"/>
      <c r="X728" s="60">
        <f>F728^3*(1+G728*Overview!$F$38)</f>
        <v>11.154589893391861</v>
      </c>
      <c r="Y728" s="61">
        <f>F728^3*Overview!$F$42*(1+Overview!$F$38*G728)+J728*Overview!$F$39/Overview!$F$40</f>
        <v>1.1613677748188587</v>
      </c>
      <c r="AD728" s="2"/>
    </row>
    <row r="729" spans="1:30">
      <c r="A729" s="34">
        <v>726</v>
      </c>
      <c r="B729">
        <v>0.77</v>
      </c>
      <c r="C729" s="85">
        <v>18.739999999999998</v>
      </c>
      <c r="D729" s="125">
        <f>B729/(B729+Overview!$F$22)</f>
        <v>0.52380952380952384</v>
      </c>
      <c r="E729" s="118">
        <f>EXP(Overview!$F$21/Overview!$F$5-Overview!$F$21/('='!C729+273.15))</f>
        <v>0.94169028070695959</v>
      </c>
      <c r="F729" s="77">
        <f t="shared" si="68"/>
        <v>2.0878832892438863</v>
      </c>
      <c r="G729" s="115">
        <f t="shared" si="69"/>
        <v>0.52380952380952372</v>
      </c>
      <c r="H729" s="112">
        <f>F729/Overview!$F$19</f>
        <v>3.0826565617066088</v>
      </c>
      <c r="I729" s="149">
        <f t="shared" si="70"/>
        <v>178.24101031296112</v>
      </c>
      <c r="J729" s="80">
        <f>IF((A729-Overview!$F$43)/365=ROUND((A729-Overview!$F$43)/365,0),J728*0.05,J728+V728)</f>
        <v>3639.2237439786095</v>
      </c>
      <c r="K729" s="70">
        <f>IF(I729&lt;Overview!$F$16,1,'='!F729/Overview!$F$26)</f>
        <v>90.384557975925816</v>
      </c>
      <c r="L729" s="71">
        <f>IF(I729&lt;Overview!$F$17,'='!F729/Overview!$F$26,Overview!$F$33)</f>
        <v>9.1428571428571423</v>
      </c>
      <c r="M729" s="72">
        <f t="shared" si="71"/>
        <v>9.1428571428571423</v>
      </c>
      <c r="N729" s="81">
        <f>MIN(1,Overview!$F$44*E729*(F729-Overview!$F$25)^2+0.2)</f>
        <v>1</v>
      </c>
      <c r="O729" s="48">
        <f>M729*E729*Overview!$F$8</f>
        <v>9.746225350951114E-2</v>
      </c>
      <c r="P729" s="48">
        <f>E729*Overview!$F$6</f>
        <v>1.8494797113084687E-3</v>
      </c>
      <c r="Q729" s="122">
        <f>O729*(G729/F729-(1+Overview!$F$35/'='!F729)/(Overview!$F$37*Overview!$F$33))/('='!G729+Overview!$F$36)</f>
        <v>2.766091759717738E-3</v>
      </c>
      <c r="R729" s="128">
        <f>(O729/F729-Q729)*G729*Overview!$F$29*'='!F729^3</f>
        <v>189.53597944380823</v>
      </c>
      <c r="S729" s="57">
        <f t="shared" si="66"/>
        <v>5.1825137178668132E-18</v>
      </c>
      <c r="T729" s="58">
        <f t="shared" si="67"/>
        <v>1.9250922538766267E-3</v>
      </c>
      <c r="U729" s="58">
        <f>IF(I729&lt;Overview!$F$18,(1-Overview!$F$9)*'='!R729-'='!I729*'='!P729,0)</f>
        <v>0</v>
      </c>
      <c r="V729" s="54">
        <f>IF(I729&gt;=Overview!$F$18,(1-Overview!$F$9)*'='!R729-Overview!$F$18*'='!P729,0)</f>
        <v>15.820922591739739</v>
      </c>
      <c r="W729" s="2"/>
      <c r="X729" s="60">
        <f>F729^3*(1+G729*Overview!$F$38)</f>
        <v>11.18554813343547</v>
      </c>
      <c r="Y729" s="61">
        <f>F729^3*Overview!$F$42*(1+Overview!$F$38*G729)+J729*Overview!$F$39/Overview!$F$40</f>
        <v>1.1648401456111717</v>
      </c>
      <c r="AD729" s="2"/>
    </row>
    <row r="730" spans="1:30">
      <c r="A730" s="34">
        <v>727</v>
      </c>
      <c r="B730">
        <v>0.77</v>
      </c>
      <c r="C730" s="85">
        <v>18.739999999999998</v>
      </c>
      <c r="D730" s="125">
        <f>B730/(B730+Overview!$F$22)</f>
        <v>0.52380952380952384</v>
      </c>
      <c r="E730" s="118">
        <f>EXP(Overview!$F$21/Overview!$F$5-Overview!$F$21/('='!C730+273.15))</f>
        <v>0.94169028070695959</v>
      </c>
      <c r="F730" s="77">
        <f t="shared" si="68"/>
        <v>2.0898083814977628</v>
      </c>
      <c r="G730" s="115">
        <f t="shared" si="69"/>
        <v>0.52380952380952372</v>
      </c>
      <c r="H730" s="112">
        <f>F730/Overview!$F$19</f>
        <v>3.0854988653444009</v>
      </c>
      <c r="I730" s="149">
        <f t="shared" si="70"/>
        <v>178.24101031296112</v>
      </c>
      <c r="J730" s="80">
        <f>IF((A730-Overview!$F$43)/365=ROUND((A730-Overview!$F$43)/365,0),J729*0.05,J729+V729)</f>
        <v>3655.0446665703494</v>
      </c>
      <c r="K730" s="70">
        <f>IF(I730&lt;Overview!$F$16,1,'='!F730/Overview!$F$26)</f>
        <v>90.467895302933456</v>
      </c>
      <c r="L730" s="71">
        <f>IF(I730&lt;Overview!$F$17,'='!F730/Overview!$F$26,Overview!$F$33)</f>
        <v>9.1428571428571423</v>
      </c>
      <c r="M730" s="72">
        <f t="shared" si="71"/>
        <v>9.1428571428571423</v>
      </c>
      <c r="N730" s="81">
        <f>MIN(1,Overview!$F$44*E730*(F730-Overview!$F$25)^2+0.2)</f>
        <v>1</v>
      </c>
      <c r="O730" s="48">
        <f>M730*E730*Overview!$F$8</f>
        <v>9.746225350951114E-2</v>
      </c>
      <c r="P730" s="48">
        <f>E730*Overview!$F$6</f>
        <v>1.8494797113084687E-3</v>
      </c>
      <c r="Q730" s="122">
        <f>O730*(G730/F730-(1+Overview!$F$35/'='!F730)/(Overview!$F$37*Overview!$F$33))/('='!G730+Overview!$F$36)</f>
        <v>2.7593883576775904E-3</v>
      </c>
      <c r="R730" s="128">
        <f>(O730/F730-Q730)*G730*Overview!$F$29*'='!F730^3</f>
        <v>189.90364093999793</v>
      </c>
      <c r="S730" s="57">
        <f t="shared" si="66"/>
        <v>5.1777396835093071E-18</v>
      </c>
      <c r="T730" s="58">
        <f t="shared" si="67"/>
        <v>1.922197639227325E-3</v>
      </c>
      <c r="U730" s="58">
        <f>IF(I730&lt;Overview!$F$18,(1-Overview!$F$9)*'='!R730-'='!I730*'='!P730,0)</f>
        <v>0</v>
      </c>
      <c r="V730" s="54">
        <f>IF(I730&gt;=Overview!$F$18,(1-Overview!$F$9)*'='!R730-Overview!$F$18*'='!P730,0)</f>
        <v>15.852247351215103</v>
      </c>
      <c r="W730" s="2"/>
      <c r="X730" s="60">
        <f>F730^3*(1+G730*Overview!$F$38)</f>
        <v>11.216516922582322</v>
      </c>
      <c r="Y730" s="61">
        <f>F730^3*Overview!$F$42*(1+Overview!$F$38*G730)+J730*Overview!$F$39/Overview!$F$40</f>
        <v>1.1683148276342843</v>
      </c>
      <c r="AD730" s="2"/>
    </row>
    <row r="731" spans="1:30">
      <c r="A731" s="34">
        <v>728</v>
      </c>
      <c r="B731">
        <v>0.77</v>
      </c>
      <c r="C731" s="85">
        <v>18.739999999999998</v>
      </c>
      <c r="D731" s="125">
        <f>B731/(B731+Overview!$F$22)</f>
        <v>0.52380952380952384</v>
      </c>
      <c r="E731" s="118">
        <f>EXP(Overview!$F$21/Overview!$F$5-Overview!$F$21/('='!C731+273.15))</f>
        <v>0.94169028070695959</v>
      </c>
      <c r="F731" s="77">
        <f t="shared" si="68"/>
        <v>2.09173057913699</v>
      </c>
      <c r="G731" s="115">
        <f t="shared" si="69"/>
        <v>0.52380952380952372</v>
      </c>
      <c r="H731" s="112">
        <f>F731/Overview!$F$19</f>
        <v>3.0883368952266204</v>
      </c>
      <c r="I731" s="149">
        <f t="shared" si="70"/>
        <v>178.24101031296112</v>
      </c>
      <c r="J731" s="80">
        <f>IF((A731-Overview!$F$43)/365=ROUND((A731-Overview!$F$43)/365,0),J730*0.05,J730+V730)</f>
        <v>3670.8969139215646</v>
      </c>
      <c r="K731" s="70">
        <f>IF(I731&lt;Overview!$F$16,1,'='!F731/Overview!$F$26)</f>
        <v>90.551107321947626</v>
      </c>
      <c r="L731" s="71">
        <f>IF(I731&lt;Overview!$F$17,'='!F731/Overview!$F$26,Overview!$F$33)</f>
        <v>9.1428571428571423</v>
      </c>
      <c r="M731" s="72">
        <f t="shared" si="71"/>
        <v>9.1428571428571423</v>
      </c>
      <c r="N731" s="81">
        <f>MIN(1,Overview!$F$44*E731*(F731-Overview!$F$25)^2+0.2)</f>
        <v>1</v>
      </c>
      <c r="O731" s="48">
        <f>M731*E731*Overview!$F$8</f>
        <v>9.746225350951114E-2</v>
      </c>
      <c r="P731" s="48">
        <f>E731*Overview!$F$6</f>
        <v>1.8494797113084687E-3</v>
      </c>
      <c r="Q731" s="122">
        <f>O731*(G731/F731-(1+Overview!$F$35/'='!F731)/(Overview!$F$37*Overview!$F$33))/('='!G731+Overview!$F$36)</f>
        <v>2.7527073459645379E-3</v>
      </c>
      <c r="R731" s="128">
        <f>(O731/F731-Q731)*G731*Overview!$F$29*'='!F731^3</f>
        <v>190.27113729816733</v>
      </c>
      <c r="S731" s="57">
        <f t="shared" si="66"/>
        <v>5.1729815951132951E-18</v>
      </c>
      <c r="T731" s="58">
        <f t="shared" si="67"/>
        <v>1.919307376989683E-3</v>
      </c>
      <c r="U731" s="58">
        <f>IF(I731&lt;Overview!$F$18,(1-Overview!$F$9)*'='!R731-'='!I731*'='!P731,0)</f>
        <v>0</v>
      </c>
      <c r="V731" s="54">
        <f>IF(I731&gt;=Overview!$F$18,(1-Overview!$F$9)*'='!R731-Overview!$F$18*'='!P731,0)</f>
        <v>15.883558040931137</v>
      </c>
      <c r="W731" s="2"/>
      <c r="X731" s="60">
        <f>F731^3*(1+G731*Overview!$F$38)</f>
        <v>11.247496125878405</v>
      </c>
      <c r="Y731" s="61">
        <f>F731^3*Overview!$F$42*(1+Overview!$F$38*G731)+J731*Overview!$F$39/Overview!$F$40</f>
        <v>1.1717918081340115</v>
      </c>
      <c r="AD731" s="2"/>
    </row>
    <row r="732" spans="1:30">
      <c r="A732" s="34">
        <v>729</v>
      </c>
      <c r="B732">
        <v>0.77</v>
      </c>
      <c r="C732" s="85">
        <v>18.739999999999998</v>
      </c>
      <c r="D732" s="125">
        <f>B732/(B732+Overview!$F$22)</f>
        <v>0.52380952380952384</v>
      </c>
      <c r="E732" s="118">
        <f>EXP(Overview!$F$21/Overview!$F$5-Overview!$F$21/('='!C732+273.15))</f>
        <v>0.94169028070695959</v>
      </c>
      <c r="F732" s="77">
        <f t="shared" si="68"/>
        <v>2.0936498865139797</v>
      </c>
      <c r="G732" s="115">
        <f t="shared" si="69"/>
        <v>0.52380952380952372</v>
      </c>
      <c r="H732" s="112">
        <f>F732/Overview!$F$19</f>
        <v>3.0911706577793883</v>
      </c>
      <c r="I732" s="149">
        <f t="shared" si="70"/>
        <v>178.24101031296112</v>
      </c>
      <c r="J732" s="80">
        <f>IF((A732-Overview!$F$43)/365=ROUND((A732-Overview!$F$43)/365,0),J731*0.05,J731+V731)</f>
        <v>3686.780471962496</v>
      </c>
      <c r="K732" s="70">
        <f>IF(I732&lt;Overview!$F$16,1,'='!F732/Overview!$F$26)</f>
        <v>90.634194221384405</v>
      </c>
      <c r="L732" s="71">
        <f>IF(I732&lt;Overview!$F$17,'='!F732/Overview!$F$26,Overview!$F$33)</f>
        <v>9.1428571428571423</v>
      </c>
      <c r="M732" s="72">
        <f t="shared" si="71"/>
        <v>9.1428571428571423</v>
      </c>
      <c r="N732" s="81">
        <f>MIN(1,Overview!$F$44*E732*(F732-Overview!$F$25)^2+0.2)</f>
        <v>1</v>
      </c>
      <c r="O732" s="48">
        <f>M732*E732*Overview!$F$8</f>
        <v>9.746225350951114E-2</v>
      </c>
      <c r="P732" s="48">
        <f>E732*Overview!$F$6</f>
        <v>1.8494797113084687E-3</v>
      </c>
      <c r="Q732" s="122">
        <f>O732*(G732/F732-(1+Overview!$F$35/'='!F732)/(Overview!$F$37*Overview!$F$33))/('='!G732+Overview!$F$36)</f>
        <v>2.7460486201113131E-3</v>
      </c>
      <c r="R732" s="128">
        <f>(O732/F732-Q732)*G732*Overview!$F$29*'='!F732^3</f>
        <v>190.63846769257793</v>
      </c>
      <c r="S732" s="57">
        <f t="shared" si="66"/>
        <v>5.1682393782791983E-18</v>
      </c>
      <c r="T732" s="58">
        <f t="shared" si="67"/>
        <v>1.916421460619307E-3</v>
      </c>
      <c r="U732" s="58">
        <f>IF(I732&lt;Overview!$F$18,(1-Overview!$F$9)*'='!R732-'='!I732*'='!P732,0)</f>
        <v>0</v>
      </c>
      <c r="V732" s="54">
        <f>IF(I732&gt;=Overview!$F$18,(1-Overview!$F$9)*'='!R732-Overview!$F$18*'='!P732,0)</f>
        <v>15.914854590534921</v>
      </c>
      <c r="W732" s="2"/>
      <c r="X732" s="60">
        <f>F732^3*(1+G732*Overview!$F$38)</f>
        <v>11.27848560869408</v>
      </c>
      <c r="Y732" s="61">
        <f>F732^3*Overview!$F$42*(1+Overview!$F$38*G732)+J732*Overview!$F$39/Overview!$F$40</f>
        <v>1.1752710743822918</v>
      </c>
      <c r="AD732" s="2"/>
    </row>
    <row r="733" spans="1:30">
      <c r="A733" s="34">
        <v>730</v>
      </c>
      <c r="B733">
        <v>0.77</v>
      </c>
      <c r="C733" s="85">
        <v>18.739999999999998</v>
      </c>
      <c r="D733" s="125">
        <f>B733/(B733+Overview!$F$22)</f>
        <v>0.52380952380952384</v>
      </c>
      <c r="E733" s="118">
        <f>EXP(Overview!$F$21/Overview!$F$5-Overview!$F$21/('='!C733+273.15))</f>
        <v>0.94169028070695959</v>
      </c>
      <c r="F733" s="77">
        <f t="shared" si="68"/>
        <v>2.095566307974599</v>
      </c>
      <c r="G733" s="115">
        <f t="shared" si="69"/>
        <v>0.52380952380952372</v>
      </c>
      <c r="H733" s="112">
        <f>F733/Overview!$F$19</f>
        <v>3.0940001594191626</v>
      </c>
      <c r="I733" s="149">
        <f t="shared" si="70"/>
        <v>178.24101031296112</v>
      </c>
      <c r="J733" s="80">
        <f>IF((A733-Overview!$F$43)/365=ROUND((A733-Overview!$F$43)/365,0),J732*0.05,J732+V732)</f>
        <v>184.33902359812481</v>
      </c>
      <c r="K733" s="70">
        <f>IF(I733&lt;Overview!$F$16,1,'='!F733/Overview!$F$26)</f>
        <v>90.717156189376581</v>
      </c>
      <c r="L733" s="71">
        <f>IF(I733&lt;Overview!$F$17,'='!F733/Overview!$F$26,Overview!$F$33)</f>
        <v>9.1428571428571423</v>
      </c>
      <c r="M733" s="72">
        <f t="shared" si="71"/>
        <v>9.1428571428571423</v>
      </c>
      <c r="N733" s="81">
        <f>MIN(1,Overview!$F$44*E733*(F733-Overview!$F$25)^2+0.2)</f>
        <v>1</v>
      </c>
      <c r="O733" s="48">
        <f>M733*E733*Overview!$F$8</f>
        <v>9.746225350951114E-2</v>
      </c>
      <c r="P733" s="48">
        <f>E733*Overview!$F$6</f>
        <v>1.8494797113084687E-3</v>
      </c>
      <c r="Q733" s="122">
        <f>O733*(G733/F733-(1+Overview!$F$35/'='!F733)/(Overview!$F$37*Overview!$F$33))/('='!G733+Overview!$F$36)</f>
        <v>2.7394120762961479E-3</v>
      </c>
      <c r="R733" s="128">
        <f>(O733/F733-Q733)*G733*Overview!$F$29*'='!F733^3</f>
        <v>191.0056313015503</v>
      </c>
      <c r="S733" s="57">
        <f t="shared" si="66"/>
        <v>5.1635129590671402E-18</v>
      </c>
      <c r="T733" s="58">
        <f t="shared" si="67"/>
        <v>1.9135398835816496E-3</v>
      </c>
      <c r="U733" s="58">
        <f>IF(I733&lt;Overview!$F$18,(1-Overview!$F$9)*'='!R733-'='!I733*'='!P733,0)</f>
        <v>0</v>
      </c>
      <c r="V733" s="54">
        <f>IF(I733&gt;=Overview!$F$18,(1-Overview!$F$9)*'='!R733-Overview!$F$18*'='!P733,0)</f>
        <v>15.946136930019366</v>
      </c>
      <c r="W733" s="2"/>
      <c r="X733" s="60">
        <f>F733^3*(1+G733*Overview!$F$38)</f>
        <v>11.309485236724296</v>
      </c>
      <c r="Y733" s="61">
        <f>F733^3*Overview!$F$42*(1+Overview!$F$38*G733)+J733*Overview!$F$39/Overview!$F$40</f>
        <v>1.0258640397851779</v>
      </c>
      <c r="AD733" s="2"/>
    </row>
    <row r="734" spans="1:30">
      <c r="A734" s="34">
        <v>731</v>
      </c>
      <c r="B734">
        <v>0.77</v>
      </c>
      <c r="C734" s="85">
        <v>18.739999999999998</v>
      </c>
      <c r="D734" s="125">
        <f>B734/(B734+Overview!$F$22)</f>
        <v>0.52380952380952384</v>
      </c>
      <c r="E734" s="118">
        <f>EXP(Overview!$F$21/Overview!$F$5-Overview!$F$21/('='!C734+273.15))</f>
        <v>0.94169028070695959</v>
      </c>
      <c r="F734" s="77">
        <f t="shared" si="68"/>
        <v>2.0974798478581804</v>
      </c>
      <c r="G734" s="115">
        <f t="shared" si="69"/>
        <v>0.52380952380952372</v>
      </c>
      <c r="H734" s="112">
        <f>F734/Overview!$F$19</f>
        <v>3.0968254065527541</v>
      </c>
      <c r="I734" s="149">
        <f t="shared" si="70"/>
        <v>178.24101031296112</v>
      </c>
      <c r="J734" s="80">
        <f>IF((A734-Overview!$F$43)/365=ROUND((A734-Overview!$F$43)/365,0),J733*0.05,J733+V733)</f>
        <v>200.28516052814419</v>
      </c>
      <c r="K734" s="70">
        <f>IF(I734&lt;Overview!$F$16,1,'='!F734/Overview!$F$26)</f>
        <v>90.799993413774047</v>
      </c>
      <c r="L734" s="71">
        <f>IF(I734&lt;Overview!$F$17,'='!F734/Overview!$F$26,Overview!$F$33)</f>
        <v>9.1428571428571423</v>
      </c>
      <c r="M734" s="72">
        <f t="shared" si="71"/>
        <v>9.1428571428571423</v>
      </c>
      <c r="N734" s="81">
        <f>MIN(1,Overview!$F$44*E734*(F734-Overview!$F$25)^2+0.2)</f>
        <v>1</v>
      </c>
      <c r="O734" s="48">
        <f>M734*E734*Overview!$F$8</f>
        <v>9.746225350951114E-2</v>
      </c>
      <c r="P734" s="48">
        <f>E734*Overview!$F$6</f>
        <v>1.8494797113084687E-3</v>
      </c>
      <c r="Q734" s="122">
        <f>O734*(G734/F734-(1+Overview!$F$35/'='!F734)/(Overview!$F$37*Overview!$F$33))/('='!G734+Overview!$F$36)</f>
        <v>2.7327976113377772E-3</v>
      </c>
      <c r="R734" s="128">
        <f>(O734/F734-Q734)*G734*Overview!$F$29*'='!F734^3</f>
        <v>191.37262730745201</v>
      </c>
      <c r="S734" s="57">
        <f t="shared" si="66"/>
        <v>5.1588022639934048E-18</v>
      </c>
      <c r="T734" s="58">
        <f t="shared" si="67"/>
        <v>1.9106626393519865E-3</v>
      </c>
      <c r="U734" s="58">
        <f>IF(I734&lt;Overview!$F$18,(1-Overview!$F$9)*'='!R734-'='!I734*'='!P734,0)</f>
        <v>0</v>
      </c>
      <c r="V734" s="54">
        <f>IF(I734&gt;=Overview!$F$18,(1-Overview!$F$9)*'='!R734-Overview!$F$18*'='!P734,0)</f>
        <v>15.97740498972219</v>
      </c>
      <c r="W734" s="2"/>
      <c r="X734" s="60">
        <f>F734^3*(1+G734*Overview!$F$38)</f>
        <v>11.340494875988796</v>
      </c>
      <c r="Y734" s="61">
        <f>F734^3*Overview!$F$42*(1+Overview!$F$38*G734)+J734*Overview!$F$39/Overview!$F$40</f>
        <v>1.0293478394510327</v>
      </c>
      <c r="AD734" s="2"/>
    </row>
    <row r="735" spans="1:30">
      <c r="A735" s="34">
        <v>732</v>
      </c>
      <c r="B735">
        <v>0.77</v>
      </c>
      <c r="C735" s="85">
        <v>18.739999999999998</v>
      </c>
      <c r="D735" s="125">
        <f>B735/(B735+Overview!$F$22)</f>
        <v>0.52380952380952384</v>
      </c>
      <c r="E735" s="118">
        <f>EXP(Overview!$F$21/Overview!$F$5-Overview!$F$21/('='!C735+273.15))</f>
        <v>0.94169028070695959</v>
      </c>
      <c r="F735" s="77">
        <f t="shared" si="68"/>
        <v>2.0993905104975323</v>
      </c>
      <c r="G735" s="115">
        <f t="shared" si="69"/>
        <v>0.52380952380952372</v>
      </c>
      <c r="H735" s="112">
        <f>F735/Overview!$F$19</f>
        <v>3.0996464055773401</v>
      </c>
      <c r="I735" s="149">
        <f t="shared" si="70"/>
        <v>178.24101031296112</v>
      </c>
      <c r="J735" s="80">
        <f>IF((A735-Overview!$F$43)/365=ROUND((A735-Overview!$F$43)/365,0),J734*0.05,J734+V734)</f>
        <v>216.26256551786639</v>
      </c>
      <c r="K735" s="70">
        <f>IF(I735&lt;Overview!$F$16,1,'='!F735/Overview!$F$26)</f>
        <v>90.882706082144267</v>
      </c>
      <c r="L735" s="71">
        <f>IF(I735&lt;Overview!$F$17,'='!F735/Overview!$F$26,Overview!$F$33)</f>
        <v>9.1428571428571423</v>
      </c>
      <c r="M735" s="72">
        <f t="shared" si="71"/>
        <v>9.1428571428571423</v>
      </c>
      <c r="N735" s="81">
        <f>MIN(1,Overview!$F$44*E735*(F735-Overview!$F$25)^2+0.2)</f>
        <v>1</v>
      </c>
      <c r="O735" s="48">
        <f>M735*E735*Overview!$F$8</f>
        <v>9.746225350951114E-2</v>
      </c>
      <c r="P735" s="48">
        <f>E735*Overview!$F$6</f>
        <v>1.8494797113084687E-3</v>
      </c>
      <c r="Q735" s="122">
        <f>O735*(G735/F735-(1+Overview!$F$35/'='!F735)/(Overview!$F$37*Overview!$F$33))/('='!G735+Overview!$F$36)</f>
        <v>2.7262051226905064E-3</v>
      </c>
      <c r="R735" s="128">
        <f>(O735/F735-Q735)*G735*Overview!$F$29*'='!F735^3</f>
        <v>191.73945489668461</v>
      </c>
      <c r="S735" s="57">
        <f t="shared" si="66"/>
        <v>5.1541072200269157E-18</v>
      </c>
      <c r="T735" s="58">
        <f t="shared" si="67"/>
        <v>1.9077897214154033E-3</v>
      </c>
      <c r="U735" s="58">
        <f>IF(I735&lt;Overview!$F$18,(1-Overview!$F$9)*'='!R735-'='!I735*'='!P735,0)</f>
        <v>0</v>
      </c>
      <c r="V735" s="54">
        <f>IF(I735&gt;=Overview!$F$18,(1-Overview!$F$9)*'='!R735-Overview!$F$18*'='!P735,0)</f>
        <v>16.008658700324808</v>
      </c>
      <c r="W735" s="2"/>
      <c r="X735" s="60">
        <f>F735^3*(1+G735*Overview!$F$38)</f>
        <v>11.371514392832319</v>
      </c>
      <c r="Y735" s="61">
        <f>F735^3*Overview!$F$42*(1+Overview!$F$38*G735)+J735*Overview!$F$39/Overview!$F$40</f>
        <v>1.0328338868383216</v>
      </c>
      <c r="AD735" s="2"/>
    </row>
    <row r="736" spans="1:30">
      <c r="A736" s="34">
        <v>733</v>
      </c>
      <c r="B736">
        <v>0.77</v>
      </c>
      <c r="C736" s="85">
        <v>18.739999999999998</v>
      </c>
      <c r="D736" s="125">
        <f>B736/(B736+Overview!$F$22)</f>
        <v>0.52380952380952384</v>
      </c>
      <c r="E736" s="118">
        <f>EXP(Overview!$F$21/Overview!$F$5-Overview!$F$21/('='!C736+273.15))</f>
        <v>0.94169028070695959</v>
      </c>
      <c r="F736" s="77">
        <f t="shared" si="68"/>
        <v>2.1012983002189478</v>
      </c>
      <c r="G736" s="115">
        <f t="shared" si="69"/>
        <v>0.52380952380952372</v>
      </c>
      <c r="H736" s="112">
        <f>F736/Overview!$F$19</f>
        <v>3.1024631628804782</v>
      </c>
      <c r="I736" s="149">
        <f t="shared" si="70"/>
        <v>178.24101031296112</v>
      </c>
      <c r="J736" s="80">
        <f>IF((A736-Overview!$F$43)/365=ROUND((A736-Overview!$F$43)/365,0),J735*0.05,J735+V735)</f>
        <v>232.27122421819121</v>
      </c>
      <c r="K736" s="70">
        <f>IF(I736&lt;Overview!$F$16,1,'='!F736/Overview!$F$26)</f>
        <v>90.965294381772637</v>
      </c>
      <c r="L736" s="71">
        <f>IF(I736&lt;Overview!$F$17,'='!F736/Overview!$F$26,Overview!$F$33)</f>
        <v>9.1428571428571423</v>
      </c>
      <c r="M736" s="72">
        <f t="shared" si="71"/>
        <v>9.1428571428571423</v>
      </c>
      <c r="N736" s="81">
        <f>MIN(1,Overview!$F$44*E736*(F736-Overview!$F$25)^2+0.2)</f>
        <v>1</v>
      </c>
      <c r="O736" s="48">
        <f>M736*E736*Overview!$F$8</f>
        <v>9.746225350951114E-2</v>
      </c>
      <c r="P736" s="48">
        <f>E736*Overview!$F$6</f>
        <v>1.8494797113084687E-3</v>
      </c>
      <c r="Q736" s="122">
        <f>O736*(G736/F736-(1+Overview!$F$35/'='!F736)/(Overview!$F$37*Overview!$F$33))/('='!G736+Overview!$F$36)</f>
        <v>2.7196345084393252E-3</v>
      </c>
      <c r="R736" s="128">
        <f>(O736/F736-Q736)*G736*Overview!$F$29*'='!F736^3</f>
        <v>192.10611325967108</v>
      </c>
      <c r="S736" s="57">
        <f t="shared" si="66"/>
        <v>5.1494277545857567E-18</v>
      </c>
      <c r="T736" s="58">
        <f t="shared" si="67"/>
        <v>1.9049211232667826E-3</v>
      </c>
      <c r="U736" s="58">
        <f>IF(I736&lt;Overview!$F$18,(1-Overview!$F$9)*'='!R736-'='!I736*'='!P736,0)</f>
        <v>0</v>
      </c>
      <c r="V736" s="54">
        <f>IF(I736&gt;=Overview!$F$18,(1-Overview!$F$9)*'='!R736-Overview!$F$18*'='!P736,0)</f>
        <v>16.039897992851259</v>
      </c>
      <c r="W736" s="2"/>
      <c r="X736" s="60">
        <f>F736^3*(1+G736*Overview!$F$38)</f>
        <v>11.402543653924788</v>
      </c>
      <c r="Y736" s="61">
        <f>F736^3*Overview!$F$42*(1+Overview!$F$38*G736)+J736*Overview!$F$39/Overview!$F$40</f>
        <v>1.0363221693238032</v>
      </c>
      <c r="AD736" s="2"/>
    </row>
    <row r="737" spans="1:30">
      <c r="A737" s="34">
        <v>734</v>
      </c>
      <c r="B737">
        <v>0.77</v>
      </c>
      <c r="C737" s="85">
        <v>18.739999999999998</v>
      </c>
      <c r="D737" s="125">
        <f>B737/(B737+Overview!$F$22)</f>
        <v>0.52380952380952384</v>
      </c>
      <c r="E737" s="118">
        <f>EXP(Overview!$F$21/Overview!$F$5-Overview!$F$21/('='!C737+273.15))</f>
        <v>0.94169028070695959</v>
      </c>
      <c r="F737" s="77">
        <f t="shared" si="68"/>
        <v>2.1032032213422145</v>
      </c>
      <c r="G737" s="115">
        <f t="shared" si="69"/>
        <v>0.52380952380952372</v>
      </c>
      <c r="H737" s="112">
        <f>F737/Overview!$F$19</f>
        <v>3.1052756848401217</v>
      </c>
      <c r="I737" s="149">
        <f t="shared" si="70"/>
        <v>178.24101031296112</v>
      </c>
      <c r="J737" s="80">
        <f>IF((A737-Overview!$F$43)/365=ROUND((A737-Overview!$F$43)/365,0),J736*0.05,J736+V736)</f>
        <v>248.31112221104246</v>
      </c>
      <c r="K737" s="70">
        <f>IF(I737&lt;Overview!$F$16,1,'='!F737/Overview!$F$26)</f>
        <v>91.047758499662976</v>
      </c>
      <c r="L737" s="71">
        <f>IF(I737&lt;Overview!$F$17,'='!F737/Overview!$F$26,Overview!$F$33)</f>
        <v>9.1428571428571423</v>
      </c>
      <c r="M737" s="72">
        <f t="shared" si="71"/>
        <v>9.1428571428571423</v>
      </c>
      <c r="N737" s="81">
        <f>MIN(1,Overview!$F$44*E737*(F737-Overview!$F$25)^2+0.2)</f>
        <v>1</v>
      </c>
      <c r="O737" s="48">
        <f>M737*E737*Overview!$F$8</f>
        <v>9.746225350951114E-2</v>
      </c>
      <c r="P737" s="48">
        <f>E737*Overview!$F$6</f>
        <v>1.8494797113084687E-3</v>
      </c>
      <c r="Q737" s="122">
        <f>O737*(G737/F737-(1+Overview!$F$35/'='!F737)/(Overview!$F$37*Overview!$F$33))/('='!G737+Overview!$F$36)</f>
        <v>2.7130856672950609E-3</v>
      </c>
      <c r="R737" s="128">
        <f>(O737/F737-Q737)*G737*Overview!$F$29*'='!F737^3</f>
        <v>192.4726015908428</v>
      </c>
      <c r="S737" s="57">
        <f t="shared" si="66"/>
        <v>5.1447637955337226E-18</v>
      </c>
      <c r="T737" s="58">
        <f t="shared" si="67"/>
        <v>1.9020568384107879E-3</v>
      </c>
      <c r="U737" s="58">
        <f>IF(I737&lt;Overview!$F$18,(1-Overview!$F$9)*'='!R737-'='!I737*'='!P737,0)</f>
        <v>0</v>
      </c>
      <c r="V737" s="54">
        <f>IF(I737&gt;=Overview!$F$18,(1-Overview!$F$9)*'='!R737-Overview!$F$18*'='!P737,0)</f>
        <v>16.071122798667087</v>
      </c>
      <c r="W737" s="2"/>
      <c r="X737" s="60">
        <f>F737^3*(1+G737*Overview!$F$38)</f>
        <v>11.433582526261477</v>
      </c>
      <c r="Y737" s="61">
        <f>F737^3*Overview!$F$42*(1+Overview!$F$38*G737)+J737*Overview!$F$39/Overview!$F$40</f>
        <v>1.0398126743105218</v>
      </c>
      <c r="AD737" s="2"/>
    </row>
    <row r="738" spans="1:30">
      <c r="A738" s="34">
        <v>735</v>
      </c>
      <c r="B738">
        <v>0.77</v>
      </c>
      <c r="C738" s="85">
        <v>18.739999999999998</v>
      </c>
      <c r="D738" s="125">
        <f>B738/(B738+Overview!$F$22)</f>
        <v>0.52380952380952384</v>
      </c>
      <c r="E738" s="118">
        <f>EXP(Overview!$F$21/Overview!$F$5-Overview!$F$21/('='!C738+273.15))</f>
        <v>0.94169028070695959</v>
      </c>
      <c r="F738" s="77">
        <f t="shared" si="68"/>
        <v>2.1051052781806252</v>
      </c>
      <c r="G738" s="115">
        <f t="shared" si="69"/>
        <v>0.52380952380952372</v>
      </c>
      <c r="H738" s="112">
        <f>F738/Overview!$F$19</f>
        <v>3.1080839778246347</v>
      </c>
      <c r="I738" s="149">
        <f t="shared" si="70"/>
        <v>178.24101031296112</v>
      </c>
      <c r="J738" s="80">
        <f>IF((A738-Overview!$F$43)/365=ROUND((A738-Overview!$F$43)/365,0),J737*0.05,J737+V737)</f>
        <v>264.38224500970955</v>
      </c>
      <c r="K738" s="70">
        <f>IF(I738&lt;Overview!$F$16,1,'='!F738/Overview!$F$26)</f>
        <v>91.130098622537886</v>
      </c>
      <c r="L738" s="71">
        <f>IF(I738&lt;Overview!$F$17,'='!F738/Overview!$F$26,Overview!$F$33)</f>
        <v>9.1428571428571423</v>
      </c>
      <c r="M738" s="72">
        <f t="shared" si="71"/>
        <v>9.1428571428571423</v>
      </c>
      <c r="N738" s="81">
        <f>MIN(1,Overview!$F$44*E738*(F738-Overview!$F$25)^2+0.2)</f>
        <v>1</v>
      </c>
      <c r="O738" s="48">
        <f>M738*E738*Overview!$F$8</f>
        <v>9.746225350951114E-2</v>
      </c>
      <c r="P738" s="48">
        <f>E738*Overview!$F$6</f>
        <v>1.8494797113084687E-3</v>
      </c>
      <c r="Q738" s="122">
        <f>O738*(G738/F738-(1+Overview!$F$35/'='!F738)/(Overview!$F$37*Overview!$F$33))/('='!G738+Overview!$F$36)</f>
        <v>2.7065584985895806E-3</v>
      </c>
      <c r="R738" s="128">
        <f>(O738/F738-Q738)*G738*Overview!$F$29*'='!F738^3</f>
        <v>192.83891908862765</v>
      </c>
      <c r="S738" s="57">
        <f t="shared" si="66"/>
        <v>5.1401152711768978E-18</v>
      </c>
      <c r="T738" s="58">
        <f t="shared" si="67"/>
        <v>1.8991968603618516E-3</v>
      </c>
      <c r="U738" s="58">
        <f>IF(I738&lt;Overview!$F$18,(1-Overview!$F$9)*'='!R738-'='!I738*'='!P738,0)</f>
        <v>0</v>
      </c>
      <c r="V738" s="54">
        <f>IF(I738&gt;=Overview!$F$18,(1-Overview!$F$9)*'='!R738-Overview!$F$18*'='!P738,0)</f>
        <v>16.102333049478357</v>
      </c>
      <c r="W738" s="2"/>
      <c r="X738" s="60">
        <f>F738^3*(1+G738*Overview!$F$38)</f>
        <v>11.46463087716322</v>
      </c>
      <c r="Y738" s="61">
        <f>F738^3*Overview!$F$42*(1+Overview!$F$38*G738)+J738*Overview!$F$39/Overview!$F$40</f>
        <v>1.043305389227839</v>
      </c>
      <c r="AD738" s="2"/>
    </row>
    <row r="739" spans="1:30">
      <c r="A739" s="34">
        <v>736</v>
      </c>
      <c r="B739">
        <v>0.77</v>
      </c>
      <c r="C739" s="85">
        <v>18.739999999999998</v>
      </c>
      <c r="D739" s="125">
        <f>B739/(B739+Overview!$F$22)</f>
        <v>0.52380952380952384</v>
      </c>
      <c r="E739" s="118">
        <f>EXP(Overview!$F$21/Overview!$F$5-Overview!$F$21/('='!C739+273.15))</f>
        <v>0.94169028070695959</v>
      </c>
      <c r="F739" s="77">
        <f t="shared" si="68"/>
        <v>2.1070044750409869</v>
      </c>
      <c r="G739" s="115">
        <f t="shared" si="69"/>
        <v>0.52380952380952372</v>
      </c>
      <c r="H739" s="112">
        <f>F739/Overview!$F$19</f>
        <v>3.110888048192805</v>
      </c>
      <c r="I739" s="149">
        <f t="shared" si="70"/>
        <v>178.24101031296112</v>
      </c>
      <c r="J739" s="80">
        <f>IF((A739-Overview!$F$43)/365=ROUND((A739-Overview!$F$43)/365,0),J738*0.05,J738+V738)</f>
        <v>280.48457805918792</v>
      </c>
      <c r="K739" s="70">
        <f>IF(I739&lt;Overview!$F$16,1,'='!F739/Overview!$F$26)</f>
        <v>91.212314936839263</v>
      </c>
      <c r="L739" s="71">
        <f>IF(I739&lt;Overview!$F$17,'='!F739/Overview!$F$26,Overview!$F$33)</f>
        <v>9.1428571428571423</v>
      </c>
      <c r="M739" s="72">
        <f t="shared" si="71"/>
        <v>9.1428571428571423</v>
      </c>
      <c r="N739" s="81">
        <f>MIN(1,Overview!$F$44*E739*(F739-Overview!$F$25)^2+0.2)</f>
        <v>1</v>
      </c>
      <c r="O739" s="48">
        <f>M739*E739*Overview!$F$8</f>
        <v>9.746225350951114E-2</v>
      </c>
      <c r="P739" s="48">
        <f>E739*Overview!$F$6</f>
        <v>1.8494797113084687E-3</v>
      </c>
      <c r="Q739" s="122">
        <f>O739*(G739/F739-(1+Overview!$F$35/'='!F739)/(Overview!$F$37*Overview!$F$33))/('='!G739+Overview!$F$36)</f>
        <v>2.7000529022710275E-3</v>
      </c>
      <c r="R739" s="128">
        <f>(O739/F739-Q739)*G739*Overview!$F$29*'='!F739^3</f>
        <v>193.20506495543682</v>
      </c>
      <c r="S739" s="57">
        <f t="shared" si="66"/>
        <v>5.1354821102602717E-18</v>
      </c>
      <c r="T739" s="58">
        <f t="shared" si="67"/>
        <v>1.8963411826441532E-3</v>
      </c>
      <c r="U739" s="58">
        <f>IF(I739&lt;Overview!$F$18,(1-Overview!$F$9)*'='!R739-'='!I739*'='!P739,0)</f>
        <v>0</v>
      </c>
      <c r="V739" s="54">
        <f>IF(I739&gt;=Overview!$F$18,(1-Overview!$F$9)*'='!R739-Overview!$F$18*'='!P739,0)</f>
        <v>16.133528677330499</v>
      </c>
      <c r="W739" s="2"/>
      <c r="X739" s="60">
        <f>F739^3*(1+G739*Overview!$F$38)</f>
        <v>11.495688574276551</v>
      </c>
      <c r="Y739" s="61">
        <f>F739^3*Overview!$F$42*(1+Overview!$F$38*G739)+J739*Overview!$F$39/Overview!$F$40</f>
        <v>1.0468003015314615</v>
      </c>
      <c r="AD739" s="2"/>
    </row>
    <row r="740" spans="1:30">
      <c r="A740" s="34">
        <v>737</v>
      </c>
      <c r="B740">
        <v>0.77</v>
      </c>
      <c r="C740" s="85">
        <v>18.739999999999998</v>
      </c>
      <c r="D740" s="125">
        <f>B740/(B740+Overview!$F$22)</f>
        <v>0.52380952380952384</v>
      </c>
      <c r="E740" s="118">
        <f>EXP(Overview!$F$21/Overview!$F$5-Overview!$F$21/('='!C740+273.15))</f>
        <v>0.94169028070695959</v>
      </c>
      <c r="F740" s="77">
        <f t="shared" si="68"/>
        <v>2.1089008162236311</v>
      </c>
      <c r="G740" s="115">
        <f t="shared" si="69"/>
        <v>0.52380952380952372</v>
      </c>
      <c r="H740" s="112">
        <f>F740/Overview!$F$19</f>
        <v>3.1136879022938597</v>
      </c>
      <c r="I740" s="149">
        <f t="shared" si="70"/>
        <v>178.24101031296112</v>
      </c>
      <c r="J740" s="80">
        <f>IF((A740-Overview!$F$43)/365=ROUND((A740-Overview!$F$43)/365,0),J739*0.05,J739+V739)</f>
        <v>296.61810673651843</v>
      </c>
      <c r="K740" s="70">
        <f>IF(I740&lt;Overview!$F$16,1,'='!F740/Overview!$F$26)</f>
        <v>91.294407628728621</v>
      </c>
      <c r="L740" s="71">
        <f>IF(I740&lt;Overview!$F$17,'='!F740/Overview!$F$26,Overview!$F$33)</f>
        <v>9.1428571428571423</v>
      </c>
      <c r="M740" s="72">
        <f t="shared" si="71"/>
        <v>9.1428571428571423</v>
      </c>
      <c r="N740" s="81">
        <f>MIN(1,Overview!$F$44*E740*(F740-Overview!$F$25)^2+0.2)</f>
        <v>1</v>
      </c>
      <c r="O740" s="48">
        <f>M740*E740*Overview!$F$8</f>
        <v>9.746225350951114E-2</v>
      </c>
      <c r="P740" s="48">
        <f>E740*Overview!$F$6</f>
        <v>1.8494797113084687E-3</v>
      </c>
      <c r="Q740" s="122">
        <f>O740*(G740/F740-(1+Overview!$F$35/'='!F740)/(Overview!$F$37*Overview!$F$33))/('='!G740+Overview!$F$36)</f>
        <v>2.693568778899117E-3</v>
      </c>
      <c r="R740" s="128">
        <f>(O740/F740-Q740)*G740*Overview!$F$29*'='!F740^3</f>
        <v>193.57103839765276</v>
      </c>
      <c r="S740" s="57">
        <f t="shared" si="66"/>
        <v>5.1308642419643804E-18</v>
      </c>
      <c r="T740" s="58">
        <f t="shared" si="67"/>
        <v>1.8934897987916124E-3</v>
      </c>
      <c r="U740" s="58">
        <f>IF(I740&lt;Overview!$F$18,(1-Overview!$F$9)*'='!R740-'='!I740*'='!P740,0)</f>
        <v>0</v>
      </c>
      <c r="V740" s="54">
        <f>IF(I740&gt;=Overview!$F$18,(1-Overview!$F$9)*'='!R740-Overview!$F$18*'='!P740,0)</f>
        <v>16.164709614607297</v>
      </c>
      <c r="W740" s="2"/>
      <c r="X740" s="60">
        <f>F740^3*(1+G740*Overview!$F$38)</f>
        <v>11.526755485573894</v>
      </c>
      <c r="Y740" s="61">
        <f>F740^3*Overview!$F$42*(1+Overview!$F$38*G740)+J740*Overview!$F$39/Overview!$F$40</f>
        <v>1.0502973987034738</v>
      </c>
      <c r="AD740" s="2"/>
    </row>
    <row r="741" spans="1:30">
      <c r="A741" s="34">
        <v>738</v>
      </c>
      <c r="B741">
        <v>0.77</v>
      </c>
      <c r="C741" s="85">
        <v>18.739999999999998</v>
      </c>
      <c r="D741" s="125">
        <f>B741/(B741+Overview!$F$22)</f>
        <v>0.52380952380952384</v>
      </c>
      <c r="E741" s="118">
        <f>EXP(Overview!$F$21/Overview!$F$5-Overview!$F$21/('='!C741+273.15))</f>
        <v>0.94169028070695959</v>
      </c>
      <c r="F741" s="77">
        <f t="shared" si="68"/>
        <v>2.1107943060224228</v>
      </c>
      <c r="G741" s="115">
        <f t="shared" si="69"/>
        <v>0.52380952380952372</v>
      </c>
      <c r="H741" s="112">
        <f>F741/Overview!$F$19</f>
        <v>3.116483546467478</v>
      </c>
      <c r="I741" s="149">
        <f t="shared" si="70"/>
        <v>178.24101031296112</v>
      </c>
      <c r="J741" s="80">
        <f>IF((A741-Overview!$F$43)/365=ROUND((A741-Overview!$F$43)/365,0),J740*0.05,J740+V740)</f>
        <v>312.78281635112575</v>
      </c>
      <c r="K741" s="70">
        <f>IF(I741&lt;Overview!$F$16,1,'='!F741/Overview!$F$26)</f>
        <v>91.376376884087577</v>
      </c>
      <c r="L741" s="71">
        <f>IF(I741&lt;Overview!$F$17,'='!F741/Overview!$F$26,Overview!$F$33)</f>
        <v>9.1428571428571423</v>
      </c>
      <c r="M741" s="72">
        <f t="shared" si="71"/>
        <v>9.1428571428571423</v>
      </c>
      <c r="N741" s="81">
        <f>MIN(1,Overview!$F$44*E741*(F741-Overview!$F$25)^2+0.2)</f>
        <v>1</v>
      </c>
      <c r="O741" s="48">
        <f>M741*E741*Overview!$F$8</f>
        <v>9.746225350951114E-2</v>
      </c>
      <c r="P741" s="48">
        <f>E741*Overview!$F$6</f>
        <v>1.8494797113084687E-3</v>
      </c>
      <c r="Q741" s="122">
        <f>O741*(G741/F741-(1+Overview!$F$35/'='!F741)/(Overview!$F$37*Overview!$F$33))/('='!G741+Overview!$F$36)</f>
        <v>2.6871060296404666E-3</v>
      </c>
      <c r="R741" s="128">
        <f>(O741/F741-Q741)*G741*Overview!$F$29*'='!F741^3</f>
        <v>193.93683862561608</v>
      </c>
      <c r="S741" s="57">
        <f t="shared" si="66"/>
        <v>5.1262615959019825E-18</v>
      </c>
      <c r="T741" s="58">
        <f t="shared" si="67"/>
        <v>1.8906427023478722E-3</v>
      </c>
      <c r="U741" s="58">
        <f>IF(I741&lt;Overview!$F$18,(1-Overview!$F$9)*'='!R741-'='!I741*'='!P741,0)</f>
        <v>0</v>
      </c>
      <c r="V741" s="54">
        <f>IF(I741&gt;=Overview!$F$18,(1-Overview!$F$9)*'='!R741-Overview!$F$18*'='!P741,0)</f>
        <v>16.195875794029771</v>
      </c>
      <c r="W741" s="2"/>
      <c r="X741" s="60">
        <f>F741^3*(1+G741*Overview!$F$38)</f>
        <v>11.557831479353686</v>
      </c>
      <c r="Y741" s="61">
        <f>F741^3*Overview!$F$42*(1+Overview!$F$38*G741)+J741*Overview!$F$39/Overview!$F$40</f>
        <v>1.0537966682523623</v>
      </c>
      <c r="AD741" s="2"/>
    </row>
    <row r="742" spans="1:30">
      <c r="A742" s="34">
        <v>739</v>
      </c>
      <c r="B742">
        <v>0.77</v>
      </c>
      <c r="C742" s="85">
        <v>18.739999999999998</v>
      </c>
      <c r="D742" s="125">
        <f>B742/(B742+Overview!$F$22)</f>
        <v>0.52380952380952384</v>
      </c>
      <c r="E742" s="118">
        <f>EXP(Overview!$F$21/Overview!$F$5-Overview!$F$21/('='!C742+273.15))</f>
        <v>0.94169028070695959</v>
      </c>
      <c r="F742" s="77">
        <f t="shared" si="68"/>
        <v>2.1126849487247705</v>
      </c>
      <c r="G742" s="115">
        <f t="shared" si="69"/>
        <v>0.52380952380952372</v>
      </c>
      <c r="H742" s="112">
        <f>F742/Overview!$F$19</f>
        <v>3.119274987043807</v>
      </c>
      <c r="I742" s="149">
        <f t="shared" si="70"/>
        <v>178.24101031296112</v>
      </c>
      <c r="J742" s="80">
        <f>IF((A742-Overview!$F$43)/365=ROUND((A742-Overview!$F$43)/365,0),J741*0.05,J741+V741)</f>
        <v>328.97869214515549</v>
      </c>
      <c r="K742" s="70">
        <f>IF(I742&lt;Overview!$F$16,1,'='!F742/Overview!$F$26)</f>
        <v>91.458222888518208</v>
      </c>
      <c r="L742" s="71">
        <f>IF(I742&lt;Overview!$F$17,'='!F742/Overview!$F$26,Overview!$F$33)</f>
        <v>9.1428571428571423</v>
      </c>
      <c r="M742" s="72">
        <f t="shared" si="71"/>
        <v>9.1428571428571423</v>
      </c>
      <c r="N742" s="81">
        <f>MIN(1,Overview!$F$44*E742*(F742-Overview!$F$25)^2+0.2)</f>
        <v>1</v>
      </c>
      <c r="O742" s="48">
        <f>M742*E742*Overview!$F$8</f>
        <v>9.746225350951114E-2</v>
      </c>
      <c r="P742" s="48">
        <f>E742*Overview!$F$6</f>
        <v>1.8494797113084687E-3</v>
      </c>
      <c r="Q742" s="122">
        <f>O742*(G742/F742-(1+Overview!$F$35/'='!F742)/(Overview!$F$37*Overview!$F$33))/('='!G742+Overview!$F$36)</f>
        <v>2.680664556263966E-3</v>
      </c>
      <c r="R742" s="128">
        <f>(O742/F742-Q742)*G742*Overview!$F$29*'='!F742^3</f>
        <v>194.30246485361366</v>
      </c>
      <c r="S742" s="57">
        <f t="shared" si="66"/>
        <v>5.1216741021147676E-18</v>
      </c>
      <c r="T742" s="58">
        <f t="shared" si="67"/>
        <v>1.8877998868662824E-3</v>
      </c>
      <c r="U742" s="58">
        <f>IF(I742&lt;Overview!$F$18,(1-Overview!$F$9)*'='!R742-'='!I742*'='!P742,0)</f>
        <v>0</v>
      </c>
      <c r="V742" s="54">
        <f>IF(I742&gt;=Overview!$F$18,(1-Overview!$F$9)*'='!R742-Overview!$F$18*'='!P742,0)</f>
        <v>16.227027148655164</v>
      </c>
      <c r="W742" s="2"/>
      <c r="X742" s="60">
        <f>F742^3*(1+G742*Overview!$F$38)</f>
        <v>11.588916424240551</v>
      </c>
      <c r="Y742" s="61">
        <f>F742^3*Overview!$F$42*(1+Overview!$F$38*G742)+J742*Overview!$F$39/Overview!$F$40</f>
        <v>1.0572980977130482</v>
      </c>
      <c r="AD742" s="2"/>
    </row>
    <row r="743" spans="1:30">
      <c r="A743" s="34">
        <v>740</v>
      </c>
      <c r="B743">
        <v>0.77</v>
      </c>
      <c r="C743" s="85">
        <v>18.739999999999998</v>
      </c>
      <c r="D743" s="125">
        <f>B743/(B743+Overview!$F$22)</f>
        <v>0.52380952380952384</v>
      </c>
      <c r="E743" s="118">
        <f>EXP(Overview!$F$21/Overview!$F$5-Overview!$F$21/('='!C743+273.15))</f>
        <v>0.94169028070695959</v>
      </c>
      <c r="F743" s="77">
        <f t="shared" si="68"/>
        <v>2.114572748611637</v>
      </c>
      <c r="G743" s="115">
        <f t="shared" si="69"/>
        <v>0.52380952380952372</v>
      </c>
      <c r="H743" s="112">
        <f>F743/Overview!$F$19</f>
        <v>3.1220622303434769</v>
      </c>
      <c r="I743" s="149">
        <f t="shared" si="70"/>
        <v>178.24101031296112</v>
      </c>
      <c r="J743" s="80">
        <f>IF((A743-Overview!$F$43)/365=ROUND((A743-Overview!$F$43)/365,0),J742*0.05,J742+V742)</f>
        <v>345.20571929381066</v>
      </c>
      <c r="K743" s="70">
        <f>IF(I743&lt;Overview!$F$16,1,'='!F743/Overview!$F$26)</f>
        <v>91.539945827343601</v>
      </c>
      <c r="L743" s="71">
        <f>IF(I743&lt;Overview!$F$17,'='!F743/Overview!$F$26,Overview!$F$33)</f>
        <v>9.1428571428571423</v>
      </c>
      <c r="M743" s="72">
        <f t="shared" si="71"/>
        <v>9.1428571428571423</v>
      </c>
      <c r="N743" s="81">
        <f>MIN(1,Overview!$F$44*E743*(F743-Overview!$F$25)^2+0.2)</f>
        <v>1</v>
      </c>
      <c r="O743" s="48">
        <f>M743*E743*Overview!$F$8</f>
        <v>9.746225350951114E-2</v>
      </c>
      <c r="P743" s="48">
        <f>E743*Overview!$F$6</f>
        <v>1.8494797113084687E-3</v>
      </c>
      <c r="Q743" s="122">
        <f>O743*(G743/F743-(1+Overview!$F$35/'='!F743)/(Overview!$F$37*Overview!$F$33))/('='!G743+Overview!$F$36)</f>
        <v>2.6742442611361922E-3</v>
      </c>
      <c r="R743" s="128">
        <f>(O743/F743-Q743)*G743*Overview!$F$29*'='!F743^3</f>
        <v>194.66791629986585</v>
      </c>
      <c r="S743" s="57">
        <f t="shared" si="66"/>
        <v>5.1171016910700842E-18</v>
      </c>
      <c r="T743" s="58">
        <f t="shared" si="67"/>
        <v>1.8849613459098848E-3</v>
      </c>
      <c r="U743" s="58">
        <f>IF(I743&lt;Overview!$F$18,(1-Overview!$F$9)*'='!R743-'='!I743*'='!P743,0)</f>
        <v>0</v>
      </c>
      <c r="V743" s="54">
        <f>IF(I743&gt;=Overview!$F$18,(1-Overview!$F$9)*'='!R743-Overview!$F$18*'='!P743,0)</f>
        <v>16.258163611875851</v>
      </c>
      <c r="W743" s="2"/>
      <c r="X743" s="60">
        <f>F743^3*(1+G743*Overview!$F$38)</f>
        <v>11.620010189185441</v>
      </c>
      <c r="Y743" s="61">
        <f>F743^3*Overview!$F$42*(1+Overview!$F$38*G743)+J743*Overview!$F$39/Overview!$F$40</f>
        <v>1.0608016746469118</v>
      </c>
      <c r="AD743" s="2"/>
    </row>
    <row r="744" spans="1:30">
      <c r="A744" s="34">
        <v>741</v>
      </c>
      <c r="B744">
        <v>0.77</v>
      </c>
      <c r="C744" s="85">
        <v>18.739999999999998</v>
      </c>
      <c r="D744" s="125">
        <f>B744/(B744+Overview!$F$22)</f>
        <v>0.52380952380952384</v>
      </c>
      <c r="E744" s="118">
        <f>EXP(Overview!$F$21/Overview!$F$5-Overview!$F$21/('='!C744+273.15))</f>
        <v>0.94169028070695959</v>
      </c>
      <c r="F744" s="77">
        <f t="shared" si="68"/>
        <v>2.116457709957547</v>
      </c>
      <c r="G744" s="115">
        <f t="shared" si="69"/>
        <v>0.52380952380952372</v>
      </c>
      <c r="H744" s="112">
        <f>F744/Overview!$F$19</f>
        <v>3.1248452826776125</v>
      </c>
      <c r="I744" s="149">
        <f t="shared" si="70"/>
        <v>178.24101031296112</v>
      </c>
      <c r="J744" s="80">
        <f>IF((A744-Overview!$F$43)/365=ROUND((A744-Overview!$F$43)/365,0),J743*0.05,J743+V743)</f>
        <v>361.46388290568649</v>
      </c>
      <c r="K744" s="70">
        <f>IF(I744&lt;Overview!$F$16,1,'='!F744/Overview!$F$26)</f>
        <v>91.6215458856081</v>
      </c>
      <c r="L744" s="71">
        <f>IF(I744&lt;Overview!$F$17,'='!F744/Overview!$F$26,Overview!$F$33)</f>
        <v>9.1428571428571423</v>
      </c>
      <c r="M744" s="72">
        <f t="shared" si="71"/>
        <v>9.1428571428571423</v>
      </c>
      <c r="N744" s="81">
        <f>MIN(1,Overview!$F$44*E744*(F744-Overview!$F$25)^2+0.2)</f>
        <v>1</v>
      </c>
      <c r="O744" s="48">
        <f>M744*E744*Overview!$F$8</f>
        <v>9.746225350951114E-2</v>
      </c>
      <c r="P744" s="48">
        <f>E744*Overview!$F$6</f>
        <v>1.8494797113084687E-3</v>
      </c>
      <c r="Q744" s="122">
        <f>O744*(G744/F744-(1+Overview!$F$35/'='!F744)/(Overview!$F$37*Overview!$F$33))/('='!G744+Overview!$F$36)</f>
        <v>2.6678450472168735E-3</v>
      </c>
      <c r="R744" s="128">
        <f>(O744/F744-Q744)*G744*Overview!$F$29*'='!F744^3</f>
        <v>195.03319218651407</v>
      </c>
      <c r="S744" s="57">
        <f t="shared" si="66"/>
        <v>5.112544293657711E-18</v>
      </c>
      <c r="T744" s="58">
        <f t="shared" si="67"/>
        <v>1.8821270730514025E-3</v>
      </c>
      <c r="U744" s="58">
        <f>IF(I744&lt;Overview!$F$18,(1-Overview!$F$9)*'='!R744-'='!I744*'='!P744,0)</f>
        <v>0</v>
      </c>
      <c r="V744" s="54">
        <f>IF(I744&gt;=Overview!$F$18,(1-Overview!$F$9)*'='!R744-Overview!$F$18*'='!P744,0)</f>
        <v>16.289285117418281</v>
      </c>
      <c r="W744" s="2"/>
      <c r="X744" s="60">
        <f>F744^3*(1+G744*Overview!$F$38)</f>
        <v>11.651112643465753</v>
      </c>
      <c r="Y744" s="61">
        <f>F744^3*Overview!$F$42*(1+Overview!$F$38*G744)+J744*Overview!$F$39/Overview!$F$40</f>
        <v>1.0643073866418196</v>
      </c>
      <c r="AD744" s="2"/>
    </row>
    <row r="745" spans="1:30">
      <c r="A745" s="34">
        <v>742</v>
      </c>
      <c r="B745">
        <v>0.77</v>
      </c>
      <c r="C745" s="85">
        <v>18.739999999999998</v>
      </c>
      <c r="D745" s="125">
        <f>B745/(B745+Overview!$F$22)</f>
        <v>0.52380952380952384</v>
      </c>
      <c r="E745" s="118">
        <f>EXP(Overview!$F$21/Overview!$F$5-Overview!$F$21/('='!C745+273.15))</f>
        <v>0.94169028070695959</v>
      </c>
      <c r="F745" s="77">
        <f t="shared" si="68"/>
        <v>2.1183398370305984</v>
      </c>
      <c r="G745" s="115">
        <f t="shared" si="69"/>
        <v>0.52380952380952372</v>
      </c>
      <c r="H745" s="112">
        <f>F745/Overview!$F$19</f>
        <v>3.1276241503478492</v>
      </c>
      <c r="I745" s="149">
        <f t="shared" si="70"/>
        <v>178.24101031296112</v>
      </c>
      <c r="J745" s="80">
        <f>IF((A745-Overview!$F$43)/365=ROUND((A745-Overview!$F$43)/365,0),J744*0.05,J744+V744)</f>
        <v>377.75316802310476</v>
      </c>
      <c r="K745" s="70">
        <f>IF(I745&lt;Overview!$F$16,1,'='!F745/Overview!$F$26)</f>
        <v>91.703023248077855</v>
      </c>
      <c r="L745" s="71">
        <f>IF(I745&lt;Overview!$F$17,'='!F745/Overview!$F$26,Overview!$F$33)</f>
        <v>9.1428571428571423</v>
      </c>
      <c r="M745" s="72">
        <f t="shared" si="71"/>
        <v>9.1428571428571423</v>
      </c>
      <c r="N745" s="81">
        <f>MIN(1,Overview!$F$44*E745*(F745-Overview!$F$25)^2+0.2)</f>
        <v>1</v>
      </c>
      <c r="O745" s="48">
        <f>M745*E745*Overview!$F$8</f>
        <v>9.746225350951114E-2</v>
      </c>
      <c r="P745" s="48">
        <f>E745*Overview!$F$6</f>
        <v>1.8494797113084687E-3</v>
      </c>
      <c r="Q745" s="122">
        <f>O745*(G745/F745-(1+Overview!$F$35/'='!F745)/(Overview!$F$37*Overview!$F$33))/('='!G745+Overview!$F$36)</f>
        <v>2.6614668180543824E-3</v>
      </c>
      <c r="R745" s="128">
        <f>(O745/F745-Q745)*G745*Overview!$F$29*'='!F745^3</f>
        <v>195.39829173960848</v>
      </c>
      <c r="S745" s="57">
        <f t="shared" si="66"/>
        <v>5.1080018411866496E-18</v>
      </c>
      <c r="T745" s="58">
        <f t="shared" si="67"/>
        <v>1.8792970618732219E-3</v>
      </c>
      <c r="U745" s="58">
        <f>IF(I745&lt;Overview!$F$18,(1-Overview!$F$9)*'='!R745-'='!I745*'='!P745,0)</f>
        <v>0</v>
      </c>
      <c r="V745" s="54">
        <f>IF(I745&gt;=Overview!$F$18,(1-Overview!$F$9)*'='!R745-Overview!$F$18*'='!P745,0)</f>
        <v>16.320391599341924</v>
      </c>
      <c r="W745" s="2"/>
      <c r="X745" s="60">
        <f>F745^3*(1+G745*Overview!$F$38)</f>
        <v>11.682223656685474</v>
      </c>
      <c r="Y745" s="61">
        <f>F745^3*Overview!$F$42*(1+Overview!$F$38*G745)+J745*Overview!$F$39/Overview!$F$40</f>
        <v>1.0678152213121512</v>
      </c>
      <c r="AD745" s="2"/>
    </row>
    <row r="746" spans="1:30">
      <c r="A746" s="34">
        <v>743</v>
      </c>
      <c r="B746">
        <v>0.77</v>
      </c>
      <c r="C746" s="85">
        <v>18.739999999999998</v>
      </c>
      <c r="D746" s="125">
        <f>B746/(B746+Overview!$F$22)</f>
        <v>0.52380952380952384</v>
      </c>
      <c r="E746" s="118">
        <f>EXP(Overview!$F$21/Overview!$F$5-Overview!$F$21/('='!C746+273.15))</f>
        <v>0.94169028070695959</v>
      </c>
      <c r="F746" s="77">
        <f t="shared" si="68"/>
        <v>2.1202191340924714</v>
      </c>
      <c r="G746" s="115">
        <f t="shared" si="69"/>
        <v>0.52380952380952372</v>
      </c>
      <c r="H746" s="112">
        <f>F746/Overview!$F$19</f>
        <v>3.130398839646348</v>
      </c>
      <c r="I746" s="149">
        <f t="shared" si="70"/>
        <v>178.24101031296112</v>
      </c>
      <c r="J746" s="80">
        <f>IF((A746-Overview!$F$43)/365=ROUND((A746-Overview!$F$43)/365,0),J745*0.05,J745+V745)</f>
        <v>394.07355962244668</v>
      </c>
      <c r="K746" s="70">
        <f>IF(I746&lt;Overview!$F$16,1,'='!F746/Overview!$F$26)</f>
        <v>91.784378099241195</v>
      </c>
      <c r="L746" s="71">
        <f>IF(I746&lt;Overview!$F$17,'='!F746/Overview!$F$26,Overview!$F$33)</f>
        <v>9.1428571428571423</v>
      </c>
      <c r="M746" s="72">
        <f t="shared" si="71"/>
        <v>9.1428571428571423</v>
      </c>
      <c r="N746" s="81">
        <f>MIN(1,Overview!$F$44*E746*(F746-Overview!$F$25)^2+0.2)</f>
        <v>1</v>
      </c>
      <c r="O746" s="48">
        <f>M746*E746*Overview!$F$8</f>
        <v>9.746225350951114E-2</v>
      </c>
      <c r="P746" s="48">
        <f>E746*Overview!$F$6</f>
        <v>1.8494797113084687E-3</v>
      </c>
      <c r="Q746" s="122">
        <f>O746*(G746/F746-(1+Overview!$F$35/'='!F746)/(Overview!$F$37*Overview!$F$33))/('='!G746+Overview!$F$36)</f>
        <v>2.6551094777812778E-3</v>
      </c>
      <c r="R746" s="128">
        <f>(O746/F746-Q746)*G746*Overview!$F$29*'='!F746^3</f>
        <v>195.76321418909581</v>
      </c>
      <c r="S746" s="57">
        <f t="shared" si="66"/>
        <v>5.1034742653819469E-18</v>
      </c>
      <c r="T746" s="58">
        <f t="shared" si="67"/>
        <v>1.8764713059673784E-3</v>
      </c>
      <c r="U746" s="58">
        <f>IF(I746&lt;Overview!$F$18,(1-Overview!$F$9)*'='!R746-'='!I746*'='!P746,0)</f>
        <v>0</v>
      </c>
      <c r="V746" s="54">
        <f>IF(I746&gt;=Overview!$F$18,(1-Overview!$F$9)*'='!R746-Overview!$F$18*'='!P746,0)</f>
        <v>16.351482992038246</v>
      </c>
      <c r="W746" s="2"/>
      <c r="X746" s="60">
        <f>F746^3*(1+G746*Overview!$F$38)</f>
        <v>11.713343098775308</v>
      </c>
      <c r="Y746" s="61">
        <f>F746^3*Overview!$F$42*(1+Overview!$F$38*G746)+J746*Overview!$F$39/Overview!$F$40</f>
        <v>1.0713251662988257</v>
      </c>
      <c r="AD746" s="2"/>
    </row>
    <row r="747" spans="1:30">
      <c r="A747" s="34">
        <v>744</v>
      </c>
      <c r="B747">
        <v>0.77</v>
      </c>
      <c r="C747" s="85">
        <v>18.739999999999998</v>
      </c>
      <c r="D747" s="125">
        <f>B747/(B747+Overview!$F$22)</f>
        <v>0.52380952380952384</v>
      </c>
      <c r="E747" s="118">
        <f>EXP(Overview!$F$21/Overview!$F$5-Overview!$F$21/('='!C747+273.15))</f>
        <v>0.94169028070695959</v>
      </c>
      <c r="F747" s="77">
        <f t="shared" si="68"/>
        <v>2.1220956053984388</v>
      </c>
      <c r="G747" s="115">
        <f t="shared" si="69"/>
        <v>0.52380952380952372</v>
      </c>
      <c r="H747" s="112">
        <f>F747/Overview!$F$19</f>
        <v>3.1331693568558081</v>
      </c>
      <c r="I747" s="149">
        <f t="shared" si="70"/>
        <v>178.24101031296112</v>
      </c>
      <c r="J747" s="80">
        <f>IF((A747-Overview!$F$43)/365=ROUND((A747-Overview!$F$43)/365,0),J746*0.05,J746+V746)</f>
        <v>410.42504261448494</v>
      </c>
      <c r="K747" s="70">
        <f>IF(I747&lt;Overview!$F$16,1,'='!F747/Overview!$F$26)</f>
        <v>91.865610623309038</v>
      </c>
      <c r="L747" s="71">
        <f>IF(I747&lt;Overview!$F$17,'='!F747/Overview!$F$26,Overview!$F$33)</f>
        <v>9.1428571428571423</v>
      </c>
      <c r="M747" s="72">
        <f t="shared" si="71"/>
        <v>9.1428571428571423</v>
      </c>
      <c r="N747" s="81">
        <f>MIN(1,Overview!$F$44*E747*(F747-Overview!$F$25)^2+0.2)</f>
        <v>1</v>
      </c>
      <c r="O747" s="48">
        <f>M747*E747*Overview!$F$8</f>
        <v>9.746225350951114E-2</v>
      </c>
      <c r="P747" s="48">
        <f>E747*Overview!$F$6</f>
        <v>1.8494797113084687E-3</v>
      </c>
      <c r="Q747" s="122">
        <f>O747*(G747/F747-(1+Overview!$F$35/'='!F747)/(Overview!$F$37*Overview!$F$33))/('='!G747+Overview!$F$36)</f>
        <v>2.6487729311098847E-3</v>
      </c>
      <c r="R747" s="128">
        <f>(O747/F747-Q747)*G747*Overview!$F$29*'='!F747^3</f>
        <v>196.12795876880682</v>
      </c>
      <c r="S747" s="57">
        <f t="shared" si="66"/>
        <v>5.0989614983815493E-18</v>
      </c>
      <c r="T747" s="58">
        <f t="shared" si="67"/>
        <v>1.8736497989355425E-3</v>
      </c>
      <c r="U747" s="58">
        <f>IF(I747&lt;Overview!$F$18,(1-Overview!$F$9)*'='!R747-'='!I747*'='!P747,0)</f>
        <v>0</v>
      </c>
      <c r="V747" s="54">
        <f>IF(I747&gt;=Overview!$F$18,(1-Overview!$F$9)*'='!R747-Overview!$F$18*'='!P747,0)</f>
        <v>16.382559230229624</v>
      </c>
      <c r="W747" s="2"/>
      <c r="X747" s="60">
        <f>F747^3*(1+G747*Overview!$F$38)</f>
        <v>11.744470839992781</v>
      </c>
      <c r="Y747" s="61">
        <f>F747^3*Overview!$F$42*(1+Overview!$F$38*G747)+J747*Overview!$F$39/Overview!$F$40</f>
        <v>1.0748372092693252</v>
      </c>
      <c r="AD747" s="2"/>
    </row>
    <row r="748" spans="1:30">
      <c r="A748" s="34">
        <v>745</v>
      </c>
      <c r="B748">
        <v>0.77</v>
      </c>
      <c r="C748" s="85">
        <v>18.739999999999998</v>
      </c>
      <c r="D748" s="125">
        <f>B748/(B748+Overview!$F$22)</f>
        <v>0.52380952380952384</v>
      </c>
      <c r="E748" s="118">
        <f>EXP(Overview!$F$21/Overview!$F$5-Overview!$F$21/('='!C748+273.15))</f>
        <v>0.94169028070695959</v>
      </c>
      <c r="F748" s="77">
        <f t="shared" si="68"/>
        <v>2.1239692551973741</v>
      </c>
      <c r="G748" s="115">
        <f t="shared" si="69"/>
        <v>0.52380952380952372</v>
      </c>
      <c r="H748" s="112">
        <f>F748/Overview!$F$19</f>
        <v>3.1359357082494821</v>
      </c>
      <c r="I748" s="149">
        <f t="shared" si="70"/>
        <v>178.24101031296112</v>
      </c>
      <c r="J748" s="80">
        <f>IF((A748-Overview!$F$43)/365=ROUND((A748-Overview!$F$43)/365,0),J747*0.05,J747+V747)</f>
        <v>426.80760184471455</v>
      </c>
      <c r="K748" s="70">
        <f>IF(I748&lt;Overview!$F$16,1,'='!F748/Overview!$F$26)</f>
        <v>91.946721004215334</v>
      </c>
      <c r="L748" s="71">
        <f>IF(I748&lt;Overview!$F$17,'='!F748/Overview!$F$26,Overview!$F$33)</f>
        <v>9.1428571428571423</v>
      </c>
      <c r="M748" s="72">
        <f t="shared" si="71"/>
        <v>9.1428571428571423</v>
      </c>
      <c r="N748" s="81">
        <f>MIN(1,Overview!$F$44*E748*(F748-Overview!$F$25)^2+0.2)</f>
        <v>1</v>
      </c>
      <c r="O748" s="48">
        <f>M748*E748*Overview!$F$8</f>
        <v>9.746225350951114E-2</v>
      </c>
      <c r="P748" s="48">
        <f>E748*Overview!$F$6</f>
        <v>1.8494797113084687E-3</v>
      </c>
      <c r="Q748" s="122">
        <f>O748*(G748/F748-(1+Overview!$F$35/'='!F748)/(Overview!$F$37*Overview!$F$33))/('='!G748+Overview!$F$36)</f>
        <v>2.6424570833279161E-3</v>
      </c>
      <c r="R748" s="128">
        <f>(O748/F748-Q748)*G748*Overview!$F$29*'='!F748^3</f>
        <v>196.4925247164438</v>
      </c>
      <c r="S748" s="57">
        <f t="shared" si="66"/>
        <v>5.0944634727331817E-18</v>
      </c>
      <c r="T748" s="58">
        <f t="shared" si="67"/>
        <v>1.8708325343890066E-3</v>
      </c>
      <c r="U748" s="58">
        <f>IF(I748&lt;Overview!$F$18,(1-Overview!$F$9)*'='!R748-'='!I748*'='!P748,0)</f>
        <v>0</v>
      </c>
      <c r="V748" s="54">
        <f>IF(I748&gt;=Overview!$F$18,(1-Overview!$F$9)*'='!R748-Overview!$F$18*'='!P748,0)</f>
        <v>16.413620248968293</v>
      </c>
      <c r="W748" s="2"/>
      <c r="X748" s="60">
        <f>F748^3*(1+G748*Overview!$F$38)</f>
        <v>11.775606750922345</v>
      </c>
      <c r="Y748" s="61">
        <f>F748^3*Overview!$F$42*(1+Overview!$F$38*G748)+J748*Overview!$F$39/Overview!$F$40</f>
        <v>1.0783513379177176</v>
      </c>
      <c r="AD748" s="2"/>
    </row>
    <row r="749" spans="1:30">
      <c r="A749" s="34">
        <v>746</v>
      </c>
      <c r="B749">
        <v>0.77</v>
      </c>
      <c r="C749" s="85">
        <v>18.739999999999998</v>
      </c>
      <c r="D749" s="125">
        <f>B749/(B749+Overview!$F$22)</f>
        <v>0.52380952380952384</v>
      </c>
      <c r="E749" s="118">
        <f>EXP(Overview!$F$21/Overview!$F$5-Overview!$F$21/('='!C749+273.15))</f>
        <v>0.94169028070695959</v>
      </c>
      <c r="F749" s="77">
        <f t="shared" si="68"/>
        <v>2.1258400877317629</v>
      </c>
      <c r="G749" s="115">
        <f t="shared" si="69"/>
        <v>0.52380952380952372</v>
      </c>
      <c r="H749" s="112">
        <f>F749/Overview!$F$19</f>
        <v>3.1386979000911897</v>
      </c>
      <c r="I749" s="149">
        <f t="shared" si="70"/>
        <v>178.24101031296112</v>
      </c>
      <c r="J749" s="80">
        <f>IF((A749-Overview!$F$43)/365=ROUND((A749-Overview!$F$43)/365,0),J748*0.05,J748+V748)</f>
        <v>443.22122209368285</v>
      </c>
      <c r="K749" s="70">
        <f>IF(I749&lt;Overview!$F$16,1,'='!F749/Overview!$F$26)</f>
        <v>92.027709425617445</v>
      </c>
      <c r="L749" s="71">
        <f>IF(I749&lt;Overview!$F$17,'='!F749/Overview!$F$26,Overview!$F$33)</f>
        <v>9.1428571428571423</v>
      </c>
      <c r="M749" s="72">
        <f t="shared" si="71"/>
        <v>9.1428571428571423</v>
      </c>
      <c r="N749" s="81">
        <f>MIN(1,Overview!$F$44*E749*(F749-Overview!$F$25)^2+0.2)</f>
        <v>1</v>
      </c>
      <c r="O749" s="48">
        <f>M749*E749*Overview!$F$8</f>
        <v>9.746225350951114E-2</v>
      </c>
      <c r="P749" s="48">
        <f>E749*Overview!$F$6</f>
        <v>1.8494797113084687E-3</v>
      </c>
      <c r="Q749" s="122">
        <f>O749*(G749/F749-(1+Overview!$F$35/'='!F749)/(Overview!$F$37*Overview!$F$33))/('='!G749+Overview!$F$36)</f>
        <v>2.6361618402941322E-3</v>
      </c>
      <c r="R749" s="128">
        <f>(O749/F749-Q749)*G749*Overview!$F$29*'='!F749^3</f>
        <v>196.85691127356861</v>
      </c>
      <c r="S749" s="57">
        <f t="shared" si="66"/>
        <v>5.0899801213912593E-18</v>
      </c>
      <c r="T749" s="58">
        <f t="shared" si="67"/>
        <v>1.8680195059486678E-3</v>
      </c>
      <c r="U749" s="58">
        <f>IF(I749&lt;Overview!$F$18,(1-Overview!$F$9)*'='!R749-'='!I749*'='!P749,0)</f>
        <v>0</v>
      </c>
      <c r="V749" s="54">
        <f>IF(I749&gt;=Overview!$F$18,(1-Overview!$F$9)*'='!R749-Overview!$F$18*'='!P749,0)</f>
        <v>16.444665983635328</v>
      </c>
      <c r="W749" s="2"/>
      <c r="X749" s="60">
        <f>F749^3*(1+G749*Overview!$F$38)</f>
        <v>11.806750702475489</v>
      </c>
      <c r="Y749" s="61">
        <f>F749^3*Overview!$F$42*(1+Overview!$F$38*G749)+J749*Overview!$F$39/Overview!$F$40</f>
        <v>1.0818675399646829</v>
      </c>
      <c r="AD749" s="2"/>
    </row>
    <row r="750" spans="1:30">
      <c r="A750" s="34">
        <v>747</v>
      </c>
      <c r="B750">
        <v>0.77</v>
      </c>
      <c r="C750" s="85">
        <v>18.739999999999998</v>
      </c>
      <c r="D750" s="125">
        <f>B750/(B750+Overview!$F$22)</f>
        <v>0.52380952380952384</v>
      </c>
      <c r="E750" s="118">
        <f>EXP(Overview!$F$21/Overview!$F$5-Overview!$F$21/('='!C750+273.15))</f>
        <v>0.94169028070695959</v>
      </c>
      <c r="F750" s="77">
        <f t="shared" si="68"/>
        <v>2.1277081072377118</v>
      </c>
      <c r="G750" s="115">
        <f t="shared" si="69"/>
        <v>0.52380952380952372</v>
      </c>
      <c r="H750" s="112">
        <f>F750/Overview!$F$19</f>
        <v>3.141455938635334</v>
      </c>
      <c r="I750" s="149">
        <f t="shared" si="70"/>
        <v>178.24101031296112</v>
      </c>
      <c r="J750" s="80">
        <f>IF((A750-Overview!$F$43)/365=ROUND((A750-Overview!$F$43)/365,0),J749*0.05,J749+V749)</f>
        <v>459.66588807731819</v>
      </c>
      <c r="K750" s="70">
        <f>IF(I750&lt;Overview!$F$16,1,'='!F750/Overview!$F$26)</f>
        <v>92.108576070896618</v>
      </c>
      <c r="L750" s="71">
        <f>IF(I750&lt;Overview!$F$17,'='!F750/Overview!$F$26,Overview!$F$33)</f>
        <v>9.1428571428571423</v>
      </c>
      <c r="M750" s="72">
        <f t="shared" si="71"/>
        <v>9.1428571428571423</v>
      </c>
      <c r="N750" s="81">
        <f>MIN(1,Overview!$F$44*E750*(F750-Overview!$F$25)^2+0.2)</f>
        <v>1</v>
      </c>
      <c r="O750" s="48">
        <f>M750*E750*Overview!$F$8</f>
        <v>9.746225350951114E-2</v>
      </c>
      <c r="P750" s="48">
        <f>E750*Overview!$F$6</f>
        <v>1.8494797113084687E-3</v>
      </c>
      <c r="Q750" s="122">
        <f>O750*(G750/F750-(1+Overview!$F$35/'='!F750)/(Overview!$F$37*Overview!$F$33))/('='!G750+Overview!$F$36)</f>
        <v>2.6298871084340387E-3</v>
      </c>
      <c r="R750" s="128">
        <f>(O750/F750-Q750)*G750*Overview!$F$29*'='!F750^3</f>
        <v>197.22111768559071</v>
      </c>
      <c r="S750" s="57">
        <f t="shared" si="66"/>
        <v>5.0855113777138218E-18</v>
      </c>
      <c r="T750" s="58">
        <f t="shared" si="67"/>
        <v>1.8652107072450158E-3</v>
      </c>
      <c r="U750" s="58">
        <f>IF(I750&lt;Overview!$F$18,(1-Overview!$F$9)*'='!R750-'='!I750*'='!P750,0)</f>
        <v>0</v>
      </c>
      <c r="V750" s="54">
        <f>IF(I750&gt;=Overview!$F$18,(1-Overview!$F$9)*'='!R750-Overview!$F$18*'='!P750,0)</f>
        <v>16.475696369939612</v>
      </c>
      <c r="W750" s="2"/>
      <c r="X750" s="60">
        <f>F750^3*(1+G750*Overview!$F$38)</f>
        <v>11.837902565890859</v>
      </c>
      <c r="Y750" s="61">
        <f>F750^3*Overview!$F$42*(1+Overview!$F$38*G750)+J750*Overview!$F$39/Overview!$F$40</f>
        <v>1.0853858031575372</v>
      </c>
      <c r="AD750" s="2"/>
    </row>
    <row r="751" spans="1:30">
      <c r="A751" s="34">
        <v>748</v>
      </c>
      <c r="B751">
        <v>0.77</v>
      </c>
      <c r="C751" s="85">
        <v>18.739999999999998</v>
      </c>
      <c r="D751" s="125">
        <f>B751/(B751+Overview!$F$22)</f>
        <v>0.52380952380952384</v>
      </c>
      <c r="E751" s="118">
        <f>EXP(Overview!$F$21/Overview!$F$5-Overview!$F$21/('='!C751+273.15))</f>
        <v>0.94169028070695959</v>
      </c>
      <c r="F751" s="77">
        <f t="shared" si="68"/>
        <v>2.1295733179449567</v>
      </c>
      <c r="G751" s="115">
        <f t="shared" si="69"/>
        <v>0.52380952380952372</v>
      </c>
      <c r="H751" s="112">
        <f>F751/Overview!$F$19</f>
        <v>3.1442098301269108</v>
      </c>
      <c r="I751" s="149">
        <f t="shared" si="70"/>
        <v>178.24101031296112</v>
      </c>
      <c r="J751" s="80">
        <f>IF((A751-Overview!$F$43)/365=ROUND((A751-Overview!$F$43)/365,0),J750*0.05,J750+V750)</f>
        <v>476.1415844472578</v>
      </c>
      <c r="K751" s="70">
        <f>IF(I751&lt;Overview!$F$16,1,'='!F751/Overview!$F$26)</f>
        <v>92.189321123158308</v>
      </c>
      <c r="L751" s="71">
        <f>IF(I751&lt;Overview!$F$17,'='!F751/Overview!$F$26,Overview!$F$33)</f>
        <v>9.1428571428571423</v>
      </c>
      <c r="M751" s="72">
        <f t="shared" si="71"/>
        <v>9.1428571428571423</v>
      </c>
      <c r="N751" s="81">
        <f>MIN(1,Overview!$F$44*E751*(F751-Overview!$F$25)^2+0.2)</f>
        <v>1</v>
      </c>
      <c r="O751" s="48">
        <f>M751*E751*Overview!$F$8</f>
        <v>9.746225350951114E-2</v>
      </c>
      <c r="P751" s="48">
        <f>E751*Overview!$F$6</f>
        <v>1.8494797113084687E-3</v>
      </c>
      <c r="Q751" s="122">
        <f>O751*(G751/F751-(1+Overview!$F$35/'='!F751)/(Overview!$F$37*Overview!$F$33))/('='!G751+Overview!$F$36)</f>
        <v>2.6236327947356296E-3</v>
      </c>
      <c r="R751" s="128">
        <f>(O751/F751-Q751)*G751*Overview!$F$29*'='!F751^3</f>
        <v>197.58514320175405</v>
      </c>
      <c r="S751" s="57">
        <f t="shared" si="66"/>
        <v>5.0810571754595026E-18</v>
      </c>
      <c r="T751" s="58">
        <f t="shared" si="67"/>
        <v>1.8624061319181182E-3</v>
      </c>
      <c r="U751" s="58">
        <f>IF(I751&lt;Overview!$F$18,(1-Overview!$F$9)*'='!R751-'='!I751*'='!P751,0)</f>
        <v>0</v>
      </c>
      <c r="V751" s="54">
        <f>IF(I751&gt;=Overview!$F$18,(1-Overview!$F$9)*'='!R751-Overview!$F$18*'='!P751,0)</f>
        <v>16.506711343916727</v>
      </c>
      <c r="W751" s="2"/>
      <c r="X751" s="60">
        <f>F751^3*(1+G751*Overview!$F$38)</f>
        <v>11.86906221273429</v>
      </c>
      <c r="Y751" s="61">
        <f>F751^3*Overview!$F$42*(1+Overview!$F$38*G751)+J751*Overview!$F$39/Overview!$F$40</f>
        <v>1.0889061152702486</v>
      </c>
      <c r="AD751" s="2"/>
    </row>
    <row r="752" spans="1:30">
      <c r="A752" s="34">
        <v>749</v>
      </c>
      <c r="B752">
        <v>0.77</v>
      </c>
      <c r="C752" s="85">
        <v>18.739999999999998</v>
      </c>
      <c r="D752" s="125">
        <f>B752/(B752+Overview!$F$22)</f>
        <v>0.52380952380952384</v>
      </c>
      <c r="E752" s="118">
        <f>EXP(Overview!$F$21/Overview!$F$5-Overview!$F$21/('='!C752+273.15))</f>
        <v>0.94169028070695959</v>
      </c>
      <c r="F752" s="77">
        <f t="shared" si="68"/>
        <v>2.1314357240768746</v>
      </c>
      <c r="G752" s="115">
        <f t="shared" si="69"/>
        <v>0.52380952380952372</v>
      </c>
      <c r="H752" s="112">
        <f>F752/Overview!$F$19</f>
        <v>3.1469595808015276</v>
      </c>
      <c r="I752" s="149">
        <f t="shared" si="70"/>
        <v>178.24101031296112</v>
      </c>
      <c r="J752" s="80">
        <f>IF((A752-Overview!$F$43)/365=ROUND((A752-Overview!$F$43)/365,0),J751*0.05,J751+V751)</f>
        <v>492.64829579117452</v>
      </c>
      <c r="K752" s="70">
        <f>IF(I752&lt;Overview!$F$16,1,'='!F752/Overview!$F$26)</f>
        <v>92.26994476523268</v>
      </c>
      <c r="L752" s="71">
        <f>IF(I752&lt;Overview!$F$17,'='!F752/Overview!$F$26,Overview!$F$33)</f>
        <v>9.1428571428571423</v>
      </c>
      <c r="M752" s="72">
        <f t="shared" si="71"/>
        <v>9.1428571428571423</v>
      </c>
      <c r="N752" s="81">
        <f>MIN(1,Overview!$F$44*E752*(F752-Overview!$F$25)^2+0.2)</f>
        <v>1</v>
      </c>
      <c r="O752" s="48">
        <f>M752*E752*Overview!$F$8</f>
        <v>9.746225350951114E-2</v>
      </c>
      <c r="P752" s="48">
        <f>E752*Overview!$F$6</f>
        <v>1.8494797113084687E-3</v>
      </c>
      <c r="Q752" s="122">
        <f>O752*(G752/F752-(1+Overview!$F$35/'='!F752)/(Overview!$F$37*Overview!$F$33))/('='!G752+Overview!$F$36)</f>
        <v>2.6173988067451589E-3</v>
      </c>
      <c r="R752" s="128">
        <f>(O752/F752-Q752)*G752*Overview!$F$29*'='!F752^3</f>
        <v>197.94898707512573</v>
      </c>
      <c r="S752" s="57">
        <f t="shared" si="66"/>
        <v>5.0766174487845172E-18</v>
      </c>
      <c r="T752" s="58">
        <f t="shared" si="67"/>
        <v>1.8596057736176052E-3</v>
      </c>
      <c r="U752" s="58">
        <f>IF(I752&lt;Overview!$F$18,(1-Overview!$F$9)*'='!R752-'='!I752*'='!P752,0)</f>
        <v>0</v>
      </c>
      <c r="V752" s="54">
        <f>IF(I752&gt;=Overview!$F$18,(1-Overview!$F$9)*'='!R752-Overview!$F$18*'='!P752,0)</f>
        <v>16.537710841927993</v>
      </c>
      <c r="W752" s="2"/>
      <c r="X752" s="60">
        <f>F752^3*(1+G752*Overview!$F$38)</f>
        <v>11.900229514898939</v>
      </c>
      <c r="Y752" s="61">
        <f>F752^3*Overview!$F$42*(1+Overview!$F$38*G752)+J752*Overview!$F$39/Overview!$F$40</f>
        <v>1.0924284641034663</v>
      </c>
      <c r="AD752" s="2"/>
    </row>
    <row r="753" spans="1:30">
      <c r="A753" s="34">
        <v>750</v>
      </c>
      <c r="B753">
        <v>0.77</v>
      </c>
      <c r="C753" s="85">
        <v>18.739999999999998</v>
      </c>
      <c r="D753" s="125">
        <f>B753/(B753+Overview!$F$22)</f>
        <v>0.52380952380952384</v>
      </c>
      <c r="E753" s="118">
        <f>EXP(Overview!$F$21/Overview!$F$5-Overview!$F$21/('='!C753+273.15))</f>
        <v>0.94169028070695959</v>
      </c>
      <c r="F753" s="77">
        <f t="shared" si="68"/>
        <v>2.1332953298504922</v>
      </c>
      <c r="G753" s="115">
        <f t="shared" si="69"/>
        <v>0.52380952380952372</v>
      </c>
      <c r="H753" s="112">
        <f>F753/Overview!$F$19</f>
        <v>3.1497051968854159</v>
      </c>
      <c r="I753" s="149">
        <f t="shared" si="70"/>
        <v>178.24101031296112</v>
      </c>
      <c r="J753" s="80">
        <f>IF((A753-Overview!$F$43)/365=ROUND((A753-Overview!$F$43)/365,0),J752*0.05,J752+V752)</f>
        <v>509.18600663310252</v>
      </c>
      <c r="K753" s="70">
        <f>IF(I753&lt;Overview!$F$16,1,'='!F753/Overview!$F$26)</f>
        <v>92.350447179674987</v>
      </c>
      <c r="L753" s="71">
        <f>IF(I753&lt;Overview!$F$17,'='!F753/Overview!$F$26,Overview!$F$33)</f>
        <v>9.1428571428571423</v>
      </c>
      <c r="M753" s="72">
        <f t="shared" si="71"/>
        <v>9.1428571428571423</v>
      </c>
      <c r="N753" s="81">
        <f>MIN(1,Overview!$F$44*E753*(F753-Overview!$F$25)^2+0.2)</f>
        <v>1</v>
      </c>
      <c r="O753" s="48">
        <f>M753*E753*Overview!$F$8</f>
        <v>9.746225350951114E-2</v>
      </c>
      <c r="P753" s="48">
        <f>E753*Overview!$F$6</f>
        <v>1.8494797113084687E-3</v>
      </c>
      <c r="Q753" s="122">
        <f>O753*(G753/F753-(1+Overview!$F$35/'='!F753)/(Overview!$F$37*Overview!$F$33))/('='!G753+Overview!$F$36)</f>
        <v>2.6111850525629547E-3</v>
      </c>
      <c r="R753" s="128">
        <f>(O753/F753-Q753)*G753*Overview!$F$29*'='!F753^3</f>
        <v>198.31264856258352</v>
      </c>
      <c r="S753" s="57">
        <f t="shared" si="66"/>
        <v>5.0721921322396816E-18</v>
      </c>
      <c r="T753" s="58">
        <f t="shared" si="67"/>
        <v>1.8568096260026543E-3</v>
      </c>
      <c r="U753" s="58">
        <f>IF(I753&lt;Overview!$F$18,(1-Overview!$F$9)*'='!R753-'='!I753*'='!P753,0)</f>
        <v>0</v>
      </c>
      <c r="V753" s="54">
        <f>IF(I753&gt;=Overview!$F$18,(1-Overview!$F$9)*'='!R753-Overview!$F$18*'='!P753,0)</f>
        <v>16.568694800659397</v>
      </c>
      <c r="W753" s="2"/>
      <c r="X753" s="60">
        <f>F753^3*(1+G753*Overview!$F$38)</f>
        <v>11.931404344605351</v>
      </c>
      <c r="Y753" s="61">
        <f>F753^3*Overview!$F$42*(1+Overview!$F$38*G753)+J753*Overview!$F$39/Overview!$F$40</f>
        <v>1.095952837484538</v>
      </c>
      <c r="AD753" s="2"/>
    </row>
    <row r="754" spans="1:30">
      <c r="A754" s="34">
        <v>751</v>
      </c>
      <c r="B754">
        <v>0.77</v>
      </c>
      <c r="C754" s="85">
        <v>18.739999999999998</v>
      </c>
      <c r="D754" s="125">
        <f>B754/(B754+Overview!$F$22)</f>
        <v>0.52380952380952384</v>
      </c>
      <c r="E754" s="118">
        <f>EXP(Overview!$F$21/Overview!$F$5-Overview!$F$21/('='!C754+273.15))</f>
        <v>0.94169028070695959</v>
      </c>
      <c r="F754" s="77">
        <f t="shared" si="68"/>
        <v>2.135152139476495</v>
      </c>
      <c r="G754" s="115">
        <f t="shared" si="69"/>
        <v>0.52380952380952372</v>
      </c>
      <c r="H754" s="112">
        <f>F754/Overview!$F$19</f>
        <v>3.1524466845954451</v>
      </c>
      <c r="I754" s="149">
        <f t="shared" si="70"/>
        <v>178.24101031296112</v>
      </c>
      <c r="J754" s="80">
        <f>IF((A754-Overview!$F$43)/365=ROUND((A754-Overview!$F$43)/365,0),J753*0.05,J753+V753)</f>
        <v>525.75470143376197</v>
      </c>
      <c r="K754" s="70">
        <f>IF(I754&lt;Overview!$F$16,1,'='!F754/Overview!$F$26)</f>
        <v>92.430828548766016</v>
      </c>
      <c r="L754" s="71">
        <f>IF(I754&lt;Overview!$F$17,'='!F754/Overview!$F$26,Overview!$F$33)</f>
        <v>9.1428571428571423</v>
      </c>
      <c r="M754" s="72">
        <f t="shared" si="71"/>
        <v>9.1428571428571423</v>
      </c>
      <c r="N754" s="81">
        <f>MIN(1,Overview!$F$44*E754*(F754-Overview!$F$25)^2+0.2)</f>
        <v>1</v>
      </c>
      <c r="O754" s="48">
        <f>M754*E754*Overview!$F$8</f>
        <v>9.746225350951114E-2</v>
      </c>
      <c r="P754" s="48">
        <f>E754*Overview!$F$6</f>
        <v>1.8494797113084687E-3</v>
      </c>
      <c r="Q754" s="122">
        <f>O754*(G754/F754-(1+Overview!$F$35/'='!F754)/(Overview!$F$37*Overview!$F$33))/('='!G754+Overview!$F$36)</f>
        <v>2.6049914408392749E-3</v>
      </c>
      <c r="R754" s="128">
        <f>(O754/F754-Q754)*G754*Overview!$F$29*'='!F754^3</f>
        <v>198.67612692480392</v>
      </c>
      <c r="S754" s="57">
        <f t="shared" si="66"/>
        <v>5.0677811607674629E-18</v>
      </c>
      <c r="T754" s="58">
        <f t="shared" si="67"/>
        <v>1.8540176827419785E-3</v>
      </c>
      <c r="U754" s="58">
        <f>IF(I754&lt;Overview!$F$18,(1-Overview!$F$9)*'='!R754-'='!I754*'='!P754,0)</f>
        <v>0</v>
      </c>
      <c r="V754" s="54">
        <f>IF(I754&gt;=Overview!$F$18,(1-Overview!$F$9)*'='!R754-Overview!$F$18*'='!P754,0)</f>
        <v>16.599663157120577</v>
      </c>
      <c r="W754" s="2"/>
      <c r="X754" s="60">
        <f>F754^3*(1+G754*Overview!$F$38)</f>
        <v>11.962586574401529</v>
      </c>
      <c r="Y754" s="61">
        <f>F754^3*Overview!$F$42*(1+Overview!$F$38*G754)+J754*Overview!$F$39/Overview!$F$40</f>
        <v>1.0994792232675319</v>
      </c>
      <c r="AD754" s="2"/>
    </row>
    <row r="755" spans="1:30">
      <c r="A755" s="34">
        <v>752</v>
      </c>
      <c r="B755">
        <v>0.77</v>
      </c>
      <c r="C755" s="85">
        <v>18.739999999999998</v>
      </c>
      <c r="D755" s="125">
        <f>B755/(B755+Overview!$F$22)</f>
        <v>0.52380952380952384</v>
      </c>
      <c r="E755" s="118">
        <f>EXP(Overview!$F$21/Overview!$F$5-Overview!$F$21/('='!C755+273.15))</f>
        <v>0.94169028070695959</v>
      </c>
      <c r="F755" s="77">
        <f t="shared" si="68"/>
        <v>2.1370061571592371</v>
      </c>
      <c r="G755" s="115">
        <f t="shared" si="69"/>
        <v>0.52380952380952372</v>
      </c>
      <c r="H755" s="112">
        <f>F755/Overview!$F$19</f>
        <v>3.1551840501391366</v>
      </c>
      <c r="I755" s="149">
        <f t="shared" si="70"/>
        <v>178.24101031296112</v>
      </c>
      <c r="J755" s="80">
        <f>IF((A755-Overview!$F$43)/365=ROUND((A755-Overview!$F$43)/365,0),J754*0.05,J754+V754)</f>
        <v>542.3543645908826</v>
      </c>
      <c r="K755" s="70">
        <f>IF(I755&lt;Overview!$F$16,1,'='!F755/Overview!$F$26)</f>
        <v>92.511089054512439</v>
      </c>
      <c r="L755" s="71">
        <f>IF(I755&lt;Overview!$F$17,'='!F755/Overview!$F$26,Overview!$F$33)</f>
        <v>9.1428571428571423</v>
      </c>
      <c r="M755" s="72">
        <f t="shared" si="71"/>
        <v>9.1428571428571423</v>
      </c>
      <c r="N755" s="81">
        <f>MIN(1,Overview!$F$44*E755*(F755-Overview!$F$25)^2+0.2)</f>
        <v>1</v>
      </c>
      <c r="O755" s="48">
        <f>M755*E755*Overview!$F$8</f>
        <v>9.746225350951114E-2</v>
      </c>
      <c r="P755" s="48">
        <f>E755*Overview!$F$6</f>
        <v>1.8494797113084687E-3</v>
      </c>
      <c r="Q755" s="122">
        <f>O755*(G755/F755-(1+Overview!$F$35/'='!F755)/(Overview!$F$37*Overview!$F$33))/('='!G755+Overview!$F$36)</f>
        <v>2.5988178807701966E-3</v>
      </c>
      <c r="R755" s="128">
        <f>(O755/F755-Q755)*G755*Overview!$F$29*'='!F755^3</f>
        <v>199.03942142624962</v>
      </c>
      <c r="S755" s="57">
        <f t="shared" si="66"/>
        <v>5.0633844696990478E-18</v>
      </c>
      <c r="T755" s="58">
        <f t="shared" si="67"/>
        <v>1.8512299375138101E-3</v>
      </c>
      <c r="U755" s="58">
        <f>IF(I755&lt;Overview!$F$18,(1-Overview!$F$9)*'='!R755-'='!I755*'='!P755,0)</f>
        <v>0</v>
      </c>
      <c r="V755" s="54">
        <f>IF(I755&gt;=Overview!$F$18,(1-Overview!$F$9)*'='!R755-Overview!$F$18*'='!P755,0)</f>
        <v>16.63061584864375</v>
      </c>
      <c r="W755" s="2"/>
      <c r="X755" s="60">
        <f>F755^3*(1+G755*Overview!$F$38)</f>
        <v>11.993776077162984</v>
      </c>
      <c r="Y755" s="61">
        <f>F755^3*Overview!$F$42*(1+Overview!$F$38*G755)+J755*Overview!$F$39/Overview!$F$40</f>
        <v>1.1030076093332544</v>
      </c>
      <c r="AD755" s="2"/>
    </row>
    <row r="756" spans="1:30">
      <c r="A756" s="34">
        <v>753</v>
      </c>
      <c r="B756">
        <v>0.77</v>
      </c>
      <c r="C756" s="85">
        <v>18.739999999999998</v>
      </c>
      <c r="D756" s="125">
        <f>B756/(B756+Overview!$F$22)</f>
        <v>0.52380952380952384</v>
      </c>
      <c r="E756" s="118">
        <f>EXP(Overview!$F$21/Overview!$F$5-Overview!$F$21/('='!C756+273.15))</f>
        <v>0.94169028070695959</v>
      </c>
      <c r="F756" s="77">
        <f t="shared" si="68"/>
        <v>2.1388573870967509</v>
      </c>
      <c r="G756" s="115">
        <f t="shared" si="69"/>
        <v>0.52380952380952372</v>
      </c>
      <c r="H756" s="112">
        <f>F756/Overview!$F$19</f>
        <v>3.1579172997146774</v>
      </c>
      <c r="I756" s="149">
        <f t="shared" si="70"/>
        <v>178.24101031296112</v>
      </c>
      <c r="J756" s="80">
        <f>IF((A756-Overview!$F$43)/365=ROUND((A756-Overview!$F$43)/365,0),J755*0.05,J755+V755)</f>
        <v>558.98498043952634</v>
      </c>
      <c r="K756" s="70">
        <f>IF(I756&lt;Overview!$F$16,1,'='!F756/Overview!$F$26)</f>
        <v>92.591228878647229</v>
      </c>
      <c r="L756" s="71">
        <f>IF(I756&lt;Overview!$F$17,'='!F756/Overview!$F$26,Overview!$F$33)</f>
        <v>9.1428571428571423</v>
      </c>
      <c r="M756" s="72">
        <f t="shared" si="71"/>
        <v>9.1428571428571423</v>
      </c>
      <c r="N756" s="81">
        <f>MIN(1,Overview!$F$44*E756*(F756-Overview!$F$25)^2+0.2)</f>
        <v>1</v>
      </c>
      <c r="O756" s="48">
        <f>M756*E756*Overview!$F$8</f>
        <v>9.746225350951114E-2</v>
      </c>
      <c r="P756" s="48">
        <f>E756*Overview!$F$6</f>
        <v>1.8494797113084687E-3</v>
      </c>
      <c r="Q756" s="122">
        <f>O756*(G756/F756-(1+Overview!$F$35/'='!F756)/(Overview!$F$37*Overview!$F$33))/('='!G756+Overview!$F$36)</f>
        <v>2.592664282093541E-3</v>
      </c>
      <c r="R756" s="128">
        <f>(O756/F756-Q756)*G756*Overview!$F$29*'='!F756^3</f>
        <v>199.40253133515787</v>
      </c>
      <c r="S756" s="57">
        <f t="shared" si="66"/>
        <v>5.0590019947514438E-18</v>
      </c>
      <c r="T756" s="58">
        <f t="shared" si="67"/>
        <v>1.8484463840058882E-3</v>
      </c>
      <c r="U756" s="58">
        <f>IF(I756&lt;Overview!$F$18,(1-Overview!$F$9)*'='!R756-'='!I756*'='!P756,0)</f>
        <v>0</v>
      </c>
      <c r="V756" s="54">
        <f>IF(I756&gt;=Overview!$F$18,(1-Overview!$F$9)*'='!R756-Overview!$F$18*'='!P756,0)</f>
        <v>16.661552812882732</v>
      </c>
      <c r="W756" s="2"/>
      <c r="X756" s="60">
        <f>F756^3*(1+G756*Overview!$F$38)</f>
        <v>12.024972726092814</v>
      </c>
      <c r="Y756" s="61">
        <f>F756^3*Overview!$F$42*(1+Overview!$F$38*G756)+J756*Overview!$F$39/Overview!$F$40</f>
        <v>1.106537983589271</v>
      </c>
      <c r="AD756" s="2"/>
    </row>
    <row r="757" spans="1:30">
      <c r="A757" s="34">
        <v>754</v>
      </c>
      <c r="B757">
        <v>0.77</v>
      </c>
      <c r="C757" s="85">
        <v>18.739999999999998</v>
      </c>
      <c r="D757" s="125">
        <f>B757/(B757+Overview!$F$22)</f>
        <v>0.52380952380952384</v>
      </c>
      <c r="E757" s="118">
        <f>EXP(Overview!$F$21/Overview!$F$5-Overview!$F$21/('='!C757+273.15))</f>
        <v>0.94169028070695959</v>
      </c>
      <c r="F757" s="77">
        <f t="shared" si="68"/>
        <v>2.1407058334807569</v>
      </c>
      <c r="G757" s="115">
        <f t="shared" si="69"/>
        <v>0.52380952380952372</v>
      </c>
      <c r="H757" s="112">
        <f>F757/Overview!$F$19</f>
        <v>3.1606464395109359</v>
      </c>
      <c r="I757" s="149">
        <f t="shared" si="70"/>
        <v>178.24101031296112</v>
      </c>
      <c r="J757" s="80">
        <f>IF((A757-Overview!$F$43)/365=ROUND((A757-Overview!$F$43)/365,0),J756*0.05,J756+V756)</f>
        <v>575.64653325240909</v>
      </c>
      <c r="K757" s="70">
        <f>IF(I757&lt;Overview!$F$16,1,'='!F757/Overview!$F$26)</f>
        <v>92.671248202630181</v>
      </c>
      <c r="L757" s="71">
        <f>IF(I757&lt;Overview!$F$17,'='!F757/Overview!$F$26,Overview!$F$33)</f>
        <v>9.1428571428571423</v>
      </c>
      <c r="M757" s="72">
        <f t="shared" si="71"/>
        <v>9.1428571428571423</v>
      </c>
      <c r="N757" s="81">
        <f>MIN(1,Overview!$F$44*E757*(F757-Overview!$F$25)^2+0.2)</f>
        <v>1</v>
      </c>
      <c r="O757" s="48">
        <f>M757*E757*Overview!$F$8</f>
        <v>9.746225350951114E-2</v>
      </c>
      <c r="P757" s="48">
        <f>E757*Overview!$F$6</f>
        <v>1.8494797113084687E-3</v>
      </c>
      <c r="Q757" s="122">
        <f>O757*(G757/F757-(1+Overview!$F$35/'='!F757)/(Overview!$F$37*Overview!$F$33))/('='!G757+Overview!$F$36)</f>
        <v>2.5865305550848336E-3</v>
      </c>
      <c r="R757" s="128">
        <f>(O757/F757-Q757)*G757*Overview!$F$29*'='!F757^3</f>
        <v>199.76545592352852</v>
      </c>
      <c r="S757" s="57">
        <f t="shared" si="66"/>
        <v>5.0546336720246018E-18</v>
      </c>
      <c r="T757" s="58">
        <f t="shared" si="67"/>
        <v>1.8456670159154413E-3</v>
      </c>
      <c r="U757" s="58">
        <f>IF(I757&lt;Overview!$F$18,(1-Overview!$F$9)*'='!R757-'='!I757*'='!P757,0)</f>
        <v>0</v>
      </c>
      <c r="V757" s="54">
        <f>IF(I757&gt;=Overview!$F$18,(1-Overview!$F$9)*'='!R757-Overview!$F$18*'='!P757,0)</f>
        <v>16.692473987811912</v>
      </c>
      <c r="W757" s="2"/>
      <c r="X757" s="60">
        <f>F757^3*(1+G757*Overview!$F$38)</f>
        <v>12.056176394721758</v>
      </c>
      <c r="Y757" s="61">
        <f>F757^3*Overview!$F$42*(1+Overview!$F$38*G757)+J757*Overview!$F$39/Overview!$F$40</f>
        <v>1.1100703339699265</v>
      </c>
      <c r="AD757" s="2"/>
    </row>
    <row r="758" spans="1:30">
      <c r="A758" s="34">
        <v>755</v>
      </c>
      <c r="B758">
        <v>0.77</v>
      </c>
      <c r="C758" s="85">
        <v>18.739999999999998</v>
      </c>
      <c r="D758" s="125">
        <f>B758/(B758+Overview!$F$22)</f>
        <v>0.52380952380952384</v>
      </c>
      <c r="E758" s="118">
        <f>EXP(Overview!$F$21/Overview!$F$5-Overview!$F$21/('='!C758+273.15))</f>
        <v>0.94169028070695959</v>
      </c>
      <c r="F758" s="77">
        <f t="shared" si="68"/>
        <v>2.1425515004966722</v>
      </c>
      <c r="G758" s="115">
        <f t="shared" si="69"/>
        <v>0.52380952380952372</v>
      </c>
      <c r="H758" s="112">
        <f>F758/Overview!$F$19</f>
        <v>3.163371475707474</v>
      </c>
      <c r="I758" s="149">
        <f t="shared" si="70"/>
        <v>178.24101031296112</v>
      </c>
      <c r="J758" s="80">
        <f>IF((A758-Overview!$F$43)/365=ROUND((A758-Overview!$F$43)/365,0),J757*0.05,J757+V757)</f>
        <v>592.33900724022101</v>
      </c>
      <c r="K758" s="70">
        <f>IF(I758&lt;Overview!$F$16,1,'='!F758/Overview!$F$26)</f>
        <v>92.751147207648145</v>
      </c>
      <c r="L758" s="71">
        <f>IF(I758&lt;Overview!$F$17,'='!F758/Overview!$F$26,Overview!$F$33)</f>
        <v>9.1428571428571423</v>
      </c>
      <c r="M758" s="72">
        <f t="shared" si="71"/>
        <v>9.1428571428571423</v>
      </c>
      <c r="N758" s="81">
        <f>MIN(1,Overview!$F$44*E758*(F758-Overview!$F$25)^2+0.2)</f>
        <v>1</v>
      </c>
      <c r="O758" s="48">
        <f>M758*E758*Overview!$F$8</f>
        <v>9.746225350951114E-2</v>
      </c>
      <c r="P758" s="48">
        <f>E758*Overview!$F$6</f>
        <v>1.8494797113084687E-3</v>
      </c>
      <c r="Q758" s="122">
        <f>O758*(G758/F758-(1+Overview!$F$35/'='!F758)/(Overview!$F$37*Overview!$F$33))/('='!G758+Overview!$F$36)</f>
        <v>2.58041661055331E-3</v>
      </c>
      <c r="R758" s="128">
        <f>(O758/F758-Q758)*G758*Overview!$F$29*'='!F758^3</f>
        <v>200.12819446711148</v>
      </c>
      <c r="S758" s="57">
        <f t="shared" si="66"/>
        <v>5.0502794379985689E-18</v>
      </c>
      <c r="T758" s="58">
        <f t="shared" si="67"/>
        <v>1.842891826949177E-3</v>
      </c>
      <c r="U758" s="58">
        <f>IF(I758&lt;Overview!$F$18,(1-Overview!$F$9)*'='!R758-'='!I758*'='!P758,0)</f>
        <v>0</v>
      </c>
      <c r="V758" s="54">
        <f>IF(I758&gt;=Overview!$F$18,(1-Overview!$F$9)*'='!R758-Overview!$F$18*'='!P758,0)</f>
        <v>16.723379311725182</v>
      </c>
      <c r="W758" s="2"/>
      <c r="X758" s="60">
        <f>F758^3*(1+G758*Overview!$F$38)</f>
        <v>12.087386956908215</v>
      </c>
      <c r="Y758" s="61">
        <f>F758^3*Overview!$F$42*(1+Overview!$F$38*G758)+J758*Overview!$F$39/Overview!$F$40</f>
        <v>1.11360464843636</v>
      </c>
      <c r="AD758" s="2"/>
    </row>
    <row r="759" spans="1:30">
      <c r="A759" s="34">
        <v>756</v>
      </c>
      <c r="B759">
        <v>0.77</v>
      </c>
      <c r="C759" s="85">
        <v>18.739999999999998</v>
      </c>
      <c r="D759" s="125">
        <f>B759/(B759+Overview!$F$22)</f>
        <v>0.52380952380952384</v>
      </c>
      <c r="E759" s="118">
        <f>EXP(Overview!$F$21/Overview!$F$5-Overview!$F$21/('='!C759+273.15))</f>
        <v>0.94169028070695959</v>
      </c>
      <c r="F759" s="77">
        <f t="shared" si="68"/>
        <v>2.1443943923236213</v>
      </c>
      <c r="G759" s="115">
        <f t="shared" si="69"/>
        <v>0.52380952380952372</v>
      </c>
      <c r="H759" s="112">
        <f>F759/Overview!$F$19</f>
        <v>3.1660924144745626</v>
      </c>
      <c r="I759" s="149">
        <f t="shared" si="70"/>
        <v>178.24101031296112</v>
      </c>
      <c r="J759" s="80">
        <f>IF((A759-Overview!$F$43)/365=ROUND((A759-Overview!$F$43)/365,0),J758*0.05,J758+V758)</f>
        <v>609.06238655194625</v>
      </c>
      <c r="K759" s="70">
        <f>IF(I759&lt;Overview!$F$16,1,'='!F759/Overview!$F$26)</f>
        <v>92.830926074615647</v>
      </c>
      <c r="L759" s="71">
        <f>IF(I759&lt;Overview!$F$17,'='!F759/Overview!$F$26,Overview!$F$33)</f>
        <v>9.1428571428571423</v>
      </c>
      <c r="M759" s="72">
        <f t="shared" si="71"/>
        <v>9.1428571428571423</v>
      </c>
      <c r="N759" s="81">
        <f>MIN(1,Overview!$F$44*E759*(F759-Overview!$F$25)^2+0.2)</f>
        <v>1</v>
      </c>
      <c r="O759" s="48">
        <f>M759*E759*Overview!$F$8</f>
        <v>9.746225350951114E-2</v>
      </c>
      <c r="P759" s="48">
        <f>E759*Overview!$F$6</f>
        <v>1.8494797113084687E-3</v>
      </c>
      <c r="Q759" s="122">
        <f>O759*(G759/F759-(1+Overview!$F$35/'='!F759)/(Overview!$F$37*Overview!$F$33))/('='!G759+Overview!$F$36)</f>
        <v>2.5743223598379398E-3</v>
      </c>
      <c r="R759" s="128">
        <f>(O759/F759-Q759)*G759*Overview!$F$29*'='!F759^3</f>
        <v>200.49074624539537</v>
      </c>
      <c r="S759" s="57">
        <f t="shared" si="66"/>
        <v>5.0459392295306611E-18</v>
      </c>
      <c r="T759" s="58">
        <f t="shared" si="67"/>
        <v>1.8401208108232633E-3</v>
      </c>
      <c r="U759" s="58">
        <f>IF(I759&lt;Overview!$F$18,(1-Overview!$F$9)*'='!R759-'='!I759*'='!P759,0)</f>
        <v>0</v>
      </c>
      <c r="V759" s="54">
        <f>IF(I759&gt;=Overview!$F$18,(1-Overview!$F$9)*'='!R759-Overview!$F$18*'='!P759,0)</f>
        <v>16.754268723234969</v>
      </c>
      <c r="W759" s="2"/>
      <c r="X759" s="60">
        <f>F759^3*(1+G759*Overview!$F$38)</f>
        <v>12.118604286838323</v>
      </c>
      <c r="Y759" s="61">
        <f>F759^3*Overview!$F$42*(1+Overview!$F$38*G759)+J759*Overview!$F$39/Overview!$F$40</f>
        <v>1.1171409149765246</v>
      </c>
      <c r="AD759" s="2"/>
    </row>
    <row r="760" spans="1:30">
      <c r="A760" s="34">
        <v>757</v>
      </c>
      <c r="B760">
        <v>0.77</v>
      </c>
      <c r="C760" s="85">
        <v>18.739999999999998</v>
      </c>
      <c r="D760" s="125">
        <f>B760/(B760+Overview!$F$22)</f>
        <v>0.52380952380952384</v>
      </c>
      <c r="E760" s="118">
        <f>EXP(Overview!$F$21/Overview!$F$5-Overview!$F$21/('='!C760+273.15))</f>
        <v>0.94169028070695959</v>
      </c>
      <c r="F760" s="77">
        <f t="shared" si="68"/>
        <v>2.1462345131344445</v>
      </c>
      <c r="G760" s="115">
        <f t="shared" si="69"/>
        <v>0.52380952380952372</v>
      </c>
      <c r="H760" s="112">
        <f>F760/Overview!$F$19</f>
        <v>3.1688092619731942</v>
      </c>
      <c r="I760" s="149">
        <f t="shared" si="70"/>
        <v>178.24101031296112</v>
      </c>
      <c r="J760" s="80">
        <f>IF((A760-Overview!$F$43)/365=ROUND((A760-Overview!$F$43)/365,0),J759*0.05,J759+V759)</f>
        <v>625.81665527518123</v>
      </c>
      <c r="K760" s="70">
        <f>IF(I760&lt;Overview!$F$16,1,'='!F760/Overview!$F$26)</f>
        <v>92.910584984175088</v>
      </c>
      <c r="L760" s="71">
        <f>IF(I760&lt;Overview!$F$17,'='!F760/Overview!$F$26,Overview!$F$33)</f>
        <v>9.1428571428571423</v>
      </c>
      <c r="M760" s="72">
        <f t="shared" si="71"/>
        <v>9.1428571428571423</v>
      </c>
      <c r="N760" s="81">
        <f>MIN(1,Overview!$F$44*E760*(F760-Overview!$F$25)^2+0.2)</f>
        <v>1</v>
      </c>
      <c r="O760" s="48">
        <f>M760*E760*Overview!$F$8</f>
        <v>9.746225350951114E-2</v>
      </c>
      <c r="P760" s="48">
        <f>E760*Overview!$F$6</f>
        <v>1.8494797113084687E-3</v>
      </c>
      <c r="Q760" s="122">
        <f>O760*(G760/F760-(1+Overview!$F$35/'='!F760)/(Overview!$F$37*Overview!$F$33))/('='!G760+Overview!$F$36)</f>
        <v>2.5682477148035072E-3</v>
      </c>
      <c r="R760" s="128">
        <f>(O760/F760-Q760)*G760*Overview!$F$29*'='!F760^3</f>
        <v>200.85311054159516</v>
      </c>
      <c r="S760" s="57">
        <f t="shared" si="66"/>
        <v>5.0416129838526675E-18</v>
      </c>
      <c r="T760" s="58">
        <f t="shared" si="67"/>
        <v>1.8373539612633182E-3</v>
      </c>
      <c r="U760" s="58">
        <f>IF(I760&lt;Overview!$F$18,(1-Overview!$F$9)*'='!R760-'='!I760*'='!P760,0)</f>
        <v>0</v>
      </c>
      <c r="V760" s="54">
        <f>IF(I760&gt;=Overview!$F$18,(1-Overview!$F$9)*'='!R760-Overview!$F$18*'='!P760,0)</f>
        <v>16.785142161271189</v>
      </c>
      <c r="W760" s="2"/>
      <c r="X760" s="60">
        <f>F760^3*(1+G760*Overview!$F$38)</f>
        <v>12.149828259025975</v>
      </c>
      <c r="Y760" s="61">
        <f>F760^3*Overview!$F$42*(1+Overview!$F$38*G760)+J760*Overview!$F$39/Overview!$F$40</f>
        <v>1.1206791216052046</v>
      </c>
      <c r="AD760" s="2"/>
    </row>
    <row r="761" spans="1:30">
      <c r="A761" s="34">
        <v>758</v>
      </c>
      <c r="B761">
        <v>0.77</v>
      </c>
      <c r="C761" s="85">
        <v>18.739999999999998</v>
      </c>
      <c r="D761" s="125">
        <f>B761/(B761+Overview!$F$22)</f>
        <v>0.52380952380952384</v>
      </c>
      <c r="E761" s="118">
        <f>EXP(Overview!$F$21/Overview!$F$5-Overview!$F$21/('='!C761+273.15))</f>
        <v>0.94169028070695959</v>
      </c>
      <c r="F761" s="77">
        <f t="shared" si="68"/>
        <v>2.148071867095708</v>
      </c>
      <c r="G761" s="115">
        <f t="shared" si="69"/>
        <v>0.52380952380952372</v>
      </c>
      <c r="H761" s="112">
        <f>F761/Overview!$F$19</f>
        <v>3.1715220243550979</v>
      </c>
      <c r="I761" s="149">
        <f t="shared" si="70"/>
        <v>178.24101031296112</v>
      </c>
      <c r="J761" s="80">
        <f>IF((A761-Overview!$F$43)/365=ROUND((A761-Overview!$F$43)/365,0),J760*0.05,J760+V760)</f>
        <v>642.60179743645244</v>
      </c>
      <c r="K761" s="70">
        <f>IF(I761&lt;Overview!$F$16,1,'='!F761/Overview!$F$26)</f>
        <v>92.990124116697316</v>
      </c>
      <c r="L761" s="71">
        <f>IF(I761&lt;Overview!$F$17,'='!F761/Overview!$F$26,Overview!$F$33)</f>
        <v>9.1428571428571423</v>
      </c>
      <c r="M761" s="72">
        <f t="shared" si="71"/>
        <v>9.1428571428571423</v>
      </c>
      <c r="N761" s="81">
        <f>MIN(1,Overview!$F$44*E761*(F761-Overview!$F$25)^2+0.2)</f>
        <v>1</v>
      </c>
      <c r="O761" s="48">
        <f>M761*E761*Overview!$F$8</f>
        <v>9.746225350951114E-2</v>
      </c>
      <c r="P761" s="48">
        <f>E761*Overview!$F$6</f>
        <v>1.8494797113084687E-3</v>
      </c>
      <c r="Q761" s="122">
        <f>O761*(G761/F761-(1+Overview!$F$35/'='!F761)/(Overview!$F$37*Overview!$F$33))/('='!G761+Overview!$F$36)</f>
        <v>2.5621925878367077E-3</v>
      </c>
      <c r="R761" s="128">
        <f>(O761/F761-Q761)*G761*Overview!$F$29*'='!F761^3</f>
        <v>201.21528664264051</v>
      </c>
      <c r="S761" s="57">
        <f t="shared" si="66"/>
        <v>5.0373006385680733E-18</v>
      </c>
      <c r="T761" s="58">
        <f t="shared" si="67"/>
        <v>1.8345912720043936E-3</v>
      </c>
      <c r="U761" s="58">
        <f>IF(I761&lt;Overview!$F$18,(1-Overview!$F$9)*'='!R761-'='!I761*'='!P761,0)</f>
        <v>0</v>
      </c>
      <c r="V761" s="54">
        <f>IF(I761&gt;=Overview!$F$18,(1-Overview!$F$9)*'='!R761-Overview!$F$18*'='!P761,0)</f>
        <v>16.815999565080254</v>
      </c>
      <c r="W761" s="2"/>
      <c r="X761" s="60">
        <f>F761^3*(1+G761*Overview!$F$38)</f>
        <v>12.181058748312839</v>
      </c>
      <c r="Y761" s="61">
        <f>F761^3*Overview!$F$42*(1+Overview!$F$38*G761)+J761*Overview!$F$39/Overview!$F$40</f>
        <v>1.1242192563640305</v>
      </c>
      <c r="AD761" s="2"/>
    </row>
    <row r="762" spans="1:30">
      <c r="A762" s="34">
        <v>759</v>
      </c>
      <c r="B762">
        <v>0.77</v>
      </c>
      <c r="C762" s="85">
        <v>18.739999999999998</v>
      </c>
      <c r="D762" s="125">
        <f>B762/(B762+Overview!$F$22)</f>
        <v>0.52380952380952384</v>
      </c>
      <c r="E762" s="118">
        <f>EXP(Overview!$F$21/Overview!$F$5-Overview!$F$21/('='!C762+273.15))</f>
        <v>0.94169028070695959</v>
      </c>
      <c r="F762" s="77">
        <f t="shared" si="68"/>
        <v>2.1499064583677123</v>
      </c>
      <c r="G762" s="115">
        <f t="shared" si="69"/>
        <v>0.52380952380952372</v>
      </c>
      <c r="H762" s="112">
        <f>F762/Overview!$F$19</f>
        <v>3.1742307077627525</v>
      </c>
      <c r="I762" s="149">
        <f t="shared" si="70"/>
        <v>178.24101031296112</v>
      </c>
      <c r="J762" s="80">
        <f>IF((A762-Overview!$F$43)/365=ROUND((A762-Overview!$F$43)/365,0),J761*0.05,J761+V761)</f>
        <v>659.41779700153268</v>
      </c>
      <c r="K762" s="70">
        <f>IF(I762&lt;Overview!$F$16,1,'='!F762/Overview!$F$26)</f>
        <v>93.069543652281922</v>
      </c>
      <c r="L762" s="71">
        <f>IF(I762&lt;Overview!$F$17,'='!F762/Overview!$F$26,Overview!$F$33)</f>
        <v>9.1428571428571423</v>
      </c>
      <c r="M762" s="72">
        <f t="shared" si="71"/>
        <v>9.1428571428571423</v>
      </c>
      <c r="N762" s="81">
        <f>MIN(1,Overview!$F$44*E762*(F762-Overview!$F$25)^2+0.2)</f>
        <v>1</v>
      </c>
      <c r="O762" s="48">
        <f>M762*E762*Overview!$F$8</f>
        <v>9.746225350951114E-2</v>
      </c>
      <c r="P762" s="48">
        <f>E762*Overview!$F$6</f>
        <v>1.8494797113084687E-3</v>
      </c>
      <c r="Q762" s="122">
        <f>O762*(G762/F762-(1+Overview!$F$35/'='!F762)/(Overview!$F$37*Overview!$F$33))/('='!G762+Overview!$F$36)</f>
        <v>2.5561568918422936E-3</v>
      </c>
      <c r="R762" s="128">
        <f>(O762/F762-Q762)*G762*Overview!$F$29*'='!F762^3</f>
        <v>201.57727383916364</v>
      </c>
      <c r="S762" s="57">
        <f t="shared" si="66"/>
        <v>5.033002131649314E-18</v>
      </c>
      <c r="T762" s="58">
        <f t="shared" si="67"/>
        <v>1.8318327367909616E-3</v>
      </c>
      <c r="U762" s="58">
        <f>IF(I762&lt;Overview!$F$18,(1-Overview!$F$9)*'='!R762-'='!I762*'='!P762,0)</f>
        <v>0</v>
      </c>
      <c r="V762" s="54">
        <f>IF(I762&gt;=Overview!$F$18,(1-Overview!$F$9)*'='!R762-Overview!$F$18*'='!P762,0)</f>
        <v>16.846840874224025</v>
      </c>
      <c r="W762" s="2"/>
      <c r="X762" s="60">
        <f>F762^3*(1+G762*Overview!$F$38)</f>
        <v>12.212295629868397</v>
      </c>
      <c r="Y762" s="61">
        <f>F762^3*Overview!$F$42*(1+Overview!$F$38*G762)+J762*Overview!$F$39/Overview!$F$40</f>
        <v>1.1277613073214949</v>
      </c>
      <c r="AD762" s="2"/>
    </row>
    <row r="763" spans="1:30">
      <c r="A763" s="34">
        <v>760</v>
      </c>
      <c r="B763">
        <v>0.77</v>
      </c>
      <c r="C763" s="85">
        <v>18.739999999999998</v>
      </c>
      <c r="D763" s="125">
        <f>B763/(B763+Overview!$F$22)</f>
        <v>0.52380952380952384</v>
      </c>
      <c r="E763" s="118">
        <f>EXP(Overview!$F$21/Overview!$F$5-Overview!$F$21/('='!C763+273.15))</f>
        <v>0.94169028070695959</v>
      </c>
      <c r="F763" s="77">
        <f t="shared" si="68"/>
        <v>2.1517382911045031</v>
      </c>
      <c r="G763" s="115">
        <f t="shared" si="69"/>
        <v>0.52380952380952372</v>
      </c>
      <c r="H763" s="112">
        <f>F763/Overview!$F$19</f>
        <v>3.1769353183294005</v>
      </c>
      <c r="I763" s="149">
        <f t="shared" si="70"/>
        <v>178.24101031296112</v>
      </c>
      <c r="J763" s="80">
        <f>IF((A763-Overview!$F$43)/365=ROUND((A763-Overview!$F$43)/365,0),J762*0.05,J762+V762)</f>
        <v>676.26463787575665</v>
      </c>
      <c r="K763" s="70">
        <f>IF(I763&lt;Overview!$F$16,1,'='!F763/Overview!$F$26)</f>
        <v>93.148843770757708</v>
      </c>
      <c r="L763" s="71">
        <f>IF(I763&lt;Overview!$F$17,'='!F763/Overview!$F$26,Overview!$F$33)</f>
        <v>9.1428571428571423</v>
      </c>
      <c r="M763" s="72">
        <f t="shared" si="71"/>
        <v>9.1428571428571423</v>
      </c>
      <c r="N763" s="81">
        <f>MIN(1,Overview!$F$44*E763*(F763-Overview!$F$25)^2+0.2)</f>
        <v>1</v>
      </c>
      <c r="O763" s="48">
        <f>M763*E763*Overview!$F$8</f>
        <v>9.746225350951114E-2</v>
      </c>
      <c r="P763" s="48">
        <f>E763*Overview!$F$6</f>
        <v>1.8494797113084687E-3</v>
      </c>
      <c r="Q763" s="122">
        <f>O763*(G763/F763-(1+Overview!$F$35/'='!F763)/(Overview!$F$37*Overview!$F$33))/('='!G763+Overview!$F$36)</f>
        <v>2.5501405402392429E-3</v>
      </c>
      <c r="R763" s="128">
        <f>(O763/F763-Q763)*G763*Overview!$F$29*'='!F763^3</f>
        <v>201.93907142548761</v>
      </c>
      <c r="S763" s="57">
        <f t="shared" si="66"/>
        <v>5.0287174014350462E-18</v>
      </c>
      <c r="T763" s="58">
        <f t="shared" si="67"/>
        <v>1.8290783493769009E-3</v>
      </c>
      <c r="U763" s="58">
        <f>IF(I763&lt;Overview!$F$18,(1-Overview!$F$9)*'='!R763-'='!I763*'='!P763,0)</f>
        <v>0</v>
      </c>
      <c r="V763" s="54">
        <f>IF(I763&gt;=Overview!$F$18,(1-Overview!$F$9)*'='!R763-Overview!$F$18*'='!P763,0)</f>
        <v>16.877666028578826</v>
      </c>
      <c r="W763" s="2"/>
      <c r="X763" s="60">
        <f>F763^3*(1+G763*Overview!$F$38)</f>
        <v>12.243538779189951</v>
      </c>
      <c r="Y763" s="61">
        <f>F763^3*Overview!$F$42*(1+Overview!$F$38*G763)+J763*Overview!$F$39/Overview!$F$40</f>
        <v>1.1313052625729694</v>
      </c>
      <c r="AD763" s="2"/>
    </row>
    <row r="764" spans="1:30">
      <c r="A764" s="34">
        <v>761</v>
      </c>
      <c r="B764">
        <v>0.77</v>
      </c>
      <c r="C764" s="85">
        <v>18.739999999999998</v>
      </c>
      <c r="D764" s="125">
        <f>B764/(B764+Overview!$F$22)</f>
        <v>0.52380952380952384</v>
      </c>
      <c r="E764" s="118">
        <f>EXP(Overview!$F$21/Overview!$F$5-Overview!$F$21/('='!C764+273.15))</f>
        <v>0.94169028070695959</v>
      </c>
      <c r="F764" s="77">
        <f t="shared" si="68"/>
        <v>2.1535673694538802</v>
      </c>
      <c r="G764" s="115">
        <f t="shared" si="69"/>
        <v>0.52380952380952372</v>
      </c>
      <c r="H764" s="112">
        <f>F764/Overview!$F$19</f>
        <v>3.1796358621790639</v>
      </c>
      <c r="I764" s="149">
        <f t="shared" si="70"/>
        <v>178.24101031296112</v>
      </c>
      <c r="J764" s="80">
        <f>IF((A764-Overview!$F$43)/365=ROUND((A764-Overview!$F$43)/365,0),J763*0.05,J763+V763)</f>
        <v>693.14230390433545</v>
      </c>
      <c r="K764" s="70">
        <f>IF(I764&lt;Overview!$F$16,1,'='!F764/Overview!$F$26)</f>
        <v>93.228024651683128</v>
      </c>
      <c r="L764" s="71">
        <f>IF(I764&lt;Overview!$F$17,'='!F764/Overview!$F$26,Overview!$F$33)</f>
        <v>9.1428571428571423</v>
      </c>
      <c r="M764" s="72">
        <f t="shared" si="71"/>
        <v>9.1428571428571423</v>
      </c>
      <c r="N764" s="81">
        <f>MIN(1,Overview!$F$44*E764*(F764-Overview!$F$25)^2+0.2)</f>
        <v>1</v>
      </c>
      <c r="O764" s="48">
        <f>M764*E764*Overview!$F$8</f>
        <v>9.746225350951114E-2</v>
      </c>
      <c r="P764" s="48">
        <f>E764*Overview!$F$6</f>
        <v>1.8494797113084687E-3</v>
      </c>
      <c r="Q764" s="122">
        <f>O764*(G764/F764-(1+Overview!$F$35/'='!F764)/(Overview!$F$37*Overview!$F$33))/('='!G764+Overview!$F$36)</f>
        <v>2.5441434469569667E-3</v>
      </c>
      <c r="R764" s="128">
        <f>(O764/F764-Q764)*G764*Overview!$F$29*'='!F764^3</f>
        <v>202.30067869961468</v>
      </c>
      <c r="S764" s="57">
        <f t="shared" si="66"/>
        <v>5.0244463866274464E-18</v>
      </c>
      <c r="T764" s="58">
        <f t="shared" si="67"/>
        <v>1.8263281035254808E-3</v>
      </c>
      <c r="U764" s="58">
        <f>IF(I764&lt;Overview!$F$18,(1-Overview!$F$9)*'='!R764-'='!I764*'='!P764,0)</f>
        <v>0</v>
      </c>
      <c r="V764" s="54">
        <f>IF(I764&gt;=Overview!$F$18,(1-Overview!$F$9)*'='!R764-Overview!$F$18*'='!P764,0)</f>
        <v>16.908474968334453</v>
      </c>
      <c r="W764" s="2"/>
      <c r="X764" s="60">
        <f>F764^3*(1+G764*Overview!$F$38)</f>
        <v>12.274788072102655</v>
      </c>
      <c r="Y764" s="61">
        <f>F764^3*Overview!$F$42*(1+Overview!$F$38*G764)+J764*Overview!$F$39/Overview!$F$40</f>
        <v>1.1348511102407182</v>
      </c>
      <c r="AD764" s="2"/>
    </row>
    <row r="765" spans="1:30">
      <c r="A765" s="34">
        <v>762</v>
      </c>
      <c r="B765">
        <v>0.77</v>
      </c>
      <c r="C765" s="85">
        <v>18.739999999999998</v>
      </c>
      <c r="D765" s="125">
        <f>B765/(B765+Overview!$F$22)</f>
        <v>0.52380952380952384</v>
      </c>
      <c r="E765" s="118">
        <f>EXP(Overview!$F$21/Overview!$F$5-Overview!$F$21/('='!C765+273.15))</f>
        <v>0.94169028070695959</v>
      </c>
      <c r="F765" s="77">
        <f t="shared" si="68"/>
        <v>2.1553936975574057</v>
      </c>
      <c r="G765" s="115">
        <f t="shared" si="69"/>
        <v>0.52380952380952372</v>
      </c>
      <c r="H765" s="112">
        <f>F765/Overview!$F$19</f>
        <v>3.1823323454265551</v>
      </c>
      <c r="I765" s="149">
        <f t="shared" si="70"/>
        <v>178.24101031296112</v>
      </c>
      <c r="J765" s="80">
        <f>IF((A765-Overview!$F$43)/365=ROUND((A765-Overview!$F$43)/365,0),J764*0.05,J764+V764)</f>
        <v>710.05077887266987</v>
      </c>
      <c r="K765" s="70">
        <f>IF(I765&lt;Overview!$F$16,1,'='!F765/Overview!$F$26)</f>
        <v>93.307086474346576</v>
      </c>
      <c r="L765" s="71">
        <f>IF(I765&lt;Overview!$F$17,'='!F765/Overview!$F$26,Overview!$F$33)</f>
        <v>9.1428571428571423</v>
      </c>
      <c r="M765" s="72">
        <f t="shared" si="71"/>
        <v>9.1428571428571423</v>
      </c>
      <c r="N765" s="81">
        <f>MIN(1,Overview!$F$44*E765*(F765-Overview!$F$25)^2+0.2)</f>
        <v>1</v>
      </c>
      <c r="O765" s="48">
        <f>M765*E765*Overview!$F$8</f>
        <v>9.746225350951114E-2</v>
      </c>
      <c r="P765" s="48">
        <f>E765*Overview!$F$6</f>
        <v>1.8494797113084687E-3</v>
      </c>
      <c r="Q765" s="122">
        <f>O765*(G765/F765-(1+Overview!$F$35/'='!F765)/(Overview!$F$37*Overview!$F$33))/('='!G765+Overview!$F$36)</f>
        <v>2.5381655264315539E-3</v>
      </c>
      <c r="R765" s="128">
        <f>(O765/F765-Q765)*G765*Overview!$F$29*'='!F765^3</f>
        <v>202.66209496321409</v>
      </c>
      <c r="S765" s="57">
        <f t="shared" si="66"/>
        <v>5.0201890262895397E-18</v>
      </c>
      <c r="T765" s="58">
        <f t="shared" si="67"/>
        <v>1.8235819930093487E-3</v>
      </c>
      <c r="U765" s="58">
        <f>IF(I765&lt;Overview!$F$18,(1-Overview!$F$9)*'='!R765-'='!I765*'='!P765,0)</f>
        <v>0</v>
      </c>
      <c r="V765" s="54">
        <f>IF(I765&gt;=Overview!$F$18,(1-Overview!$F$9)*'='!R765-Overview!$F$18*'='!P765,0)</f>
        <v>16.939267633993122</v>
      </c>
      <c r="W765" s="2"/>
      <c r="X765" s="60">
        <f>F765^3*(1+G765*Overview!$F$38)</f>
        <v>12.306043384759489</v>
      </c>
      <c r="Y765" s="61">
        <f>F765^3*Overview!$F$42*(1+Overview!$F$38*G765)+J765*Overview!$F$39/Overview!$F$40</f>
        <v>1.1383988384739119</v>
      </c>
      <c r="AD765" s="2"/>
    </row>
    <row r="766" spans="1:30">
      <c r="A766" s="34">
        <v>763</v>
      </c>
      <c r="B766">
        <v>0.77</v>
      </c>
      <c r="C766" s="85">
        <v>18.739999999999998</v>
      </c>
      <c r="D766" s="125">
        <f>B766/(B766+Overview!$F$22)</f>
        <v>0.52380952380952384</v>
      </c>
      <c r="E766" s="118">
        <f>EXP(Overview!$F$21/Overview!$F$5-Overview!$F$21/('='!C766+273.15))</f>
        <v>0.94169028070695959</v>
      </c>
      <c r="F766" s="77">
        <f t="shared" si="68"/>
        <v>2.157217279550415</v>
      </c>
      <c r="G766" s="115">
        <f t="shared" si="69"/>
        <v>0.52380952380952372</v>
      </c>
      <c r="H766" s="112">
        <f>F766/Overview!$F$19</f>
        <v>3.1850247741774913</v>
      </c>
      <c r="I766" s="149">
        <f t="shared" si="70"/>
        <v>178.24101031296112</v>
      </c>
      <c r="J766" s="80">
        <f>IF((A766-Overview!$F$43)/365=ROUND((A766-Overview!$F$43)/365,0),J765*0.05,J765+V765)</f>
        <v>726.99004650666302</v>
      </c>
      <c r="K766" s="70">
        <f>IF(I766&lt;Overview!$F$16,1,'='!F766/Overview!$F$26)</f>
        <v>93.386029417766892</v>
      </c>
      <c r="L766" s="71">
        <f>IF(I766&lt;Overview!$F$17,'='!F766/Overview!$F$26,Overview!$F$33)</f>
        <v>9.1428571428571423</v>
      </c>
      <c r="M766" s="72">
        <f t="shared" si="71"/>
        <v>9.1428571428571423</v>
      </c>
      <c r="N766" s="81">
        <f>MIN(1,Overview!$F$44*E766*(F766-Overview!$F$25)^2+0.2)</f>
        <v>1</v>
      </c>
      <c r="O766" s="48">
        <f>M766*E766*Overview!$F$8</f>
        <v>9.746225350951114E-2</v>
      </c>
      <c r="P766" s="48">
        <f>E766*Overview!$F$6</f>
        <v>1.8494797113084687E-3</v>
      </c>
      <c r="Q766" s="122">
        <f>O766*(G766/F766-(1+Overview!$F$35/'='!F766)/(Overview!$F$37*Overview!$F$33))/('='!G766+Overview!$F$36)</f>
        <v>2.5322066936020429E-3</v>
      </c>
      <c r="R766" s="128">
        <f>(O766/F766-Q766)*G766*Overview!$F$29*'='!F766^3</f>
        <v>203.02331952161074</v>
      </c>
      <c r="S766" s="57">
        <f t="shared" si="66"/>
        <v>5.01594525984254E-18</v>
      </c>
      <c r="T766" s="58">
        <f t="shared" si="67"/>
        <v>1.8208400116105168E-3</v>
      </c>
      <c r="U766" s="58">
        <f>IF(I766&lt;Overview!$F$18,(1-Overview!$F$9)*'='!R766-'='!I766*'='!P766,0)</f>
        <v>0</v>
      </c>
      <c r="V766" s="54">
        <f>IF(I766&gt;=Overview!$F$18,(1-Overview!$F$9)*'='!R766-Overview!$F$18*'='!P766,0)</f>
        <v>16.970043966368518</v>
      </c>
      <c r="W766" s="2"/>
      <c r="X766" s="60">
        <f>F766^3*(1+G766*Overview!$F$38)</f>
        <v>12.337304593641289</v>
      </c>
      <c r="Y766" s="61">
        <f>F766^3*Overview!$F$42*(1+Overview!$F$38*G766)+J766*Overview!$F$39/Overview!$F$40</f>
        <v>1.141948435448642</v>
      </c>
      <c r="AD766" s="2"/>
    </row>
    <row r="767" spans="1:30">
      <c r="A767" s="34">
        <v>764</v>
      </c>
      <c r="B767">
        <v>0.77</v>
      </c>
      <c r="C767" s="85">
        <v>18.739999999999998</v>
      </c>
      <c r="D767" s="125">
        <f>B767/(B767+Overview!$F$22)</f>
        <v>0.52380952380952384</v>
      </c>
      <c r="E767" s="118">
        <f>EXP(Overview!$F$21/Overview!$F$5-Overview!$F$21/('='!C767+273.15))</f>
        <v>0.94169028070695959</v>
      </c>
      <c r="F767" s="77">
        <f t="shared" si="68"/>
        <v>2.1590381195620254</v>
      </c>
      <c r="G767" s="115">
        <f t="shared" si="69"/>
        <v>0.52380952380952372</v>
      </c>
      <c r="H767" s="112">
        <f>F767/Overview!$F$19</f>
        <v>3.1877131545283115</v>
      </c>
      <c r="I767" s="149">
        <f t="shared" si="70"/>
        <v>178.24101031296112</v>
      </c>
      <c r="J767" s="80">
        <f>IF((A767-Overview!$F$43)/365=ROUND((A767-Overview!$F$43)/365,0),J766*0.05,J766+V766)</f>
        <v>743.96009047303153</v>
      </c>
      <c r="K767" s="70">
        <f>IF(I767&lt;Overview!$F$16,1,'='!F767/Overview!$F$26)</f>
        <v>93.464853660693748</v>
      </c>
      <c r="L767" s="71">
        <f>IF(I767&lt;Overview!$F$17,'='!F767/Overview!$F$26,Overview!$F$33)</f>
        <v>9.1428571428571423</v>
      </c>
      <c r="M767" s="72">
        <f t="shared" si="71"/>
        <v>9.1428571428571423</v>
      </c>
      <c r="N767" s="81">
        <f>MIN(1,Overview!$F$44*E767*(F767-Overview!$F$25)^2+0.2)</f>
        <v>1</v>
      </c>
      <c r="O767" s="48">
        <f>M767*E767*Overview!$F$8</f>
        <v>9.746225350951114E-2</v>
      </c>
      <c r="P767" s="48">
        <f>E767*Overview!$F$6</f>
        <v>1.8494797113084687E-3</v>
      </c>
      <c r="Q767" s="122">
        <f>O767*(G767/F767-(1+Overview!$F$35/'='!F767)/(Overview!$F$37*Overview!$F$33))/('='!G767+Overview!$F$36)</f>
        <v>2.5262668639067266E-3</v>
      </c>
      <c r="R767" s="128">
        <f>(O767/F767-Q767)*G767*Overview!$F$29*'='!F767^3</f>
        <v>203.38435168377308</v>
      </c>
      <c r="S767" s="57">
        <f t="shared" si="66"/>
        <v>5.011715027063222E-18</v>
      </c>
      <c r="T767" s="58">
        <f t="shared" si="67"/>
        <v>1.8181021531203448E-3</v>
      </c>
      <c r="U767" s="58">
        <f>IF(I767&lt;Overview!$F$18,(1-Overview!$F$9)*'='!R767-'='!I767*'='!P767,0)</f>
        <v>0</v>
      </c>
      <c r="V767" s="54">
        <f>IF(I767&gt;=Overview!$F$18,(1-Overview!$F$9)*'='!R767-Overview!$F$18*'='!P767,0)</f>
        <v>17.00080390658475</v>
      </c>
      <c r="W767" s="2"/>
      <c r="X767" s="60">
        <f>F767^3*(1+G767*Overview!$F$38)</f>
        <v>12.36857157555672</v>
      </c>
      <c r="Y767" s="61">
        <f>F767^3*Overview!$F$42*(1+Overview!$F$38*G767)+J767*Overview!$F$39/Overview!$F$40</f>
        <v>1.1454998893679329</v>
      </c>
      <c r="AD767" s="2"/>
    </row>
    <row r="768" spans="1:30">
      <c r="A768" s="34">
        <v>765</v>
      </c>
      <c r="B768">
        <v>0.77</v>
      </c>
      <c r="C768" s="85">
        <v>18.739999999999998</v>
      </c>
      <c r="D768" s="125">
        <f>B768/(B768+Overview!$F$22)</f>
        <v>0.52380952380952384</v>
      </c>
      <c r="E768" s="118">
        <f>EXP(Overview!$F$21/Overview!$F$5-Overview!$F$21/('='!C768+273.15))</f>
        <v>0.94169028070695959</v>
      </c>
      <c r="F768" s="77">
        <f t="shared" si="68"/>
        <v>2.1608562217151457</v>
      </c>
      <c r="G768" s="115">
        <f t="shared" si="69"/>
        <v>0.52380952380952372</v>
      </c>
      <c r="H768" s="112">
        <f>F768/Overview!$F$19</f>
        <v>3.1903974925662864</v>
      </c>
      <c r="I768" s="149">
        <f t="shared" si="70"/>
        <v>178.24101031296112</v>
      </c>
      <c r="J768" s="80">
        <f>IF((A768-Overview!$F$43)/365=ROUND((A768-Overview!$F$43)/365,0),J767*0.05,J767+V767)</f>
        <v>760.96089437961632</v>
      </c>
      <c r="K768" s="70">
        <f>IF(I768&lt;Overview!$F$16,1,'='!F768/Overview!$F$26)</f>
        <v>93.543559381608048</v>
      </c>
      <c r="L768" s="71">
        <f>IF(I768&lt;Overview!$F$17,'='!F768/Overview!$F$26,Overview!$F$33)</f>
        <v>9.1428571428571423</v>
      </c>
      <c r="M768" s="72">
        <f t="shared" si="71"/>
        <v>9.1428571428571423</v>
      </c>
      <c r="N768" s="81">
        <f>MIN(1,Overview!$F$44*E768*(F768-Overview!$F$25)^2+0.2)</f>
        <v>1</v>
      </c>
      <c r="O768" s="48">
        <f>M768*E768*Overview!$F$8</f>
        <v>9.746225350951114E-2</v>
      </c>
      <c r="P768" s="48">
        <f>E768*Overview!$F$6</f>
        <v>1.8494797113084687E-3</v>
      </c>
      <c r="Q768" s="122">
        <f>O768*(G768/F768-(1+Overview!$F$35/'='!F768)/(Overview!$F$37*Overview!$F$33))/('='!G768+Overview!$F$36)</f>
        <v>2.5203459532794951E-3</v>
      </c>
      <c r="R768" s="128">
        <f>(O768/F768-Q768)*G768*Overview!$F$29*'='!F768^3</f>
        <v>203.74519076230175</v>
      </c>
      <c r="S768" s="57">
        <f t="shared" si="66"/>
        <v>5.0074982680813138E-18</v>
      </c>
      <c r="T768" s="58">
        <f t="shared" si="67"/>
        <v>1.815368411339529E-3</v>
      </c>
      <c r="U768" s="58">
        <f>IF(I768&lt;Overview!$F$18,(1-Overview!$F$9)*'='!R768-'='!I768*'='!P768,0)</f>
        <v>0</v>
      </c>
      <c r="V768" s="54">
        <f>IF(I768&gt;=Overview!$F$18,(1-Overview!$F$9)*'='!R768-Overview!$F$18*'='!P768,0)</f>
        <v>17.031547396075393</v>
      </c>
      <c r="W768" s="2"/>
      <c r="X768" s="60">
        <f>F768^3*(1+G768*Overview!$F$38)</f>
        <v>12.399844207642289</v>
      </c>
      <c r="Y768" s="61">
        <f>F768^3*Overview!$F$42*(1+Overview!$F$38*G768)+J768*Overview!$F$39/Overview!$F$40</f>
        <v>1.1490531884617565</v>
      </c>
      <c r="AD768" s="2"/>
    </row>
    <row r="769" spans="1:30">
      <c r="A769" s="34">
        <v>766</v>
      </c>
      <c r="B769">
        <v>0.77</v>
      </c>
      <c r="C769" s="85">
        <v>18.739999999999998</v>
      </c>
      <c r="D769" s="125">
        <f>B769/(B769+Overview!$F$22)</f>
        <v>0.52380952380952384</v>
      </c>
      <c r="E769" s="118">
        <f>EXP(Overview!$F$21/Overview!$F$5-Overview!$F$21/('='!C769+273.15))</f>
        <v>0.94169028070695959</v>
      </c>
      <c r="F769" s="77">
        <f t="shared" si="68"/>
        <v>2.162671590126485</v>
      </c>
      <c r="G769" s="115">
        <f t="shared" si="69"/>
        <v>0.52380952380952372</v>
      </c>
      <c r="H769" s="112">
        <f>F769/Overview!$F$19</f>
        <v>3.1930777943695334</v>
      </c>
      <c r="I769" s="149">
        <f t="shared" si="70"/>
        <v>178.24101031296112</v>
      </c>
      <c r="J769" s="80">
        <f>IF((A769-Overview!$F$43)/365=ROUND((A769-Overview!$F$43)/365,0),J768*0.05,J768+V768)</f>
        <v>777.99244177569176</v>
      </c>
      <c r="K769" s="70">
        <f>IF(I769&lt;Overview!$F$16,1,'='!F769/Overview!$F$26)</f>
        <v>93.622146758722295</v>
      </c>
      <c r="L769" s="71">
        <f>IF(I769&lt;Overview!$F$17,'='!F769/Overview!$F$26,Overview!$F$33)</f>
        <v>9.1428571428571423</v>
      </c>
      <c r="M769" s="72">
        <f t="shared" si="71"/>
        <v>9.1428571428571423</v>
      </c>
      <c r="N769" s="81">
        <f>MIN(1,Overview!$F$44*E769*(F769-Overview!$F$25)^2+0.2)</f>
        <v>1</v>
      </c>
      <c r="O769" s="48">
        <f>M769*E769*Overview!$F$8</f>
        <v>9.746225350951114E-2</v>
      </c>
      <c r="P769" s="48">
        <f>E769*Overview!$F$6</f>
        <v>1.8494797113084687E-3</v>
      </c>
      <c r="Q769" s="122">
        <f>O769*(G769/F769-(1+Overview!$F$35/'='!F769)/(Overview!$F$37*Overview!$F$33))/('='!G769+Overview!$F$36)</f>
        <v>2.5144438781462067E-3</v>
      </c>
      <c r="R769" s="128">
        <f>(O769/F769-Q769)*G769*Overview!$F$29*'='!F769^3</f>
        <v>204.10583607341752</v>
      </c>
      <c r="S769" s="57">
        <f t="shared" si="66"/>
        <v>5.0032949233769152E-18</v>
      </c>
      <c r="T769" s="58">
        <f t="shared" si="67"/>
        <v>1.8126387800780875E-3</v>
      </c>
      <c r="U769" s="58">
        <f>IF(I769&lt;Overview!$F$18,(1-Overview!$F$9)*'='!R769-'='!I769*'='!P769,0)</f>
        <v>0</v>
      </c>
      <c r="V769" s="54">
        <f>IF(I769&gt;=Overview!$F$18,(1-Overview!$F$9)*'='!R769-Overview!$F$18*'='!P769,0)</f>
        <v>17.062274376582454</v>
      </c>
      <c r="W769" s="2"/>
      <c r="X769" s="60">
        <f>F769^3*(1+G769*Overview!$F$38)</f>
        <v>12.431122367362299</v>
      </c>
      <c r="Y769" s="61">
        <f>F769^3*Overview!$F$42*(1+Overview!$F$38*G769)+J769*Overview!$F$39/Overview!$F$40</f>
        <v>1.1526083209870415</v>
      </c>
      <c r="AD769" s="2"/>
    </row>
    <row r="770" spans="1:30">
      <c r="A770" s="34">
        <v>767</v>
      </c>
      <c r="B770">
        <v>0.77</v>
      </c>
      <c r="C770" s="85">
        <v>18.739999999999998</v>
      </c>
      <c r="D770" s="125">
        <f>B770/(B770+Overview!$F$22)</f>
        <v>0.52380952380952384</v>
      </c>
      <c r="E770" s="118">
        <f>EXP(Overview!$F$21/Overview!$F$5-Overview!$F$21/('='!C770+273.15))</f>
        <v>0.94169028070695959</v>
      </c>
      <c r="F770" s="77">
        <f t="shared" si="68"/>
        <v>2.1644842289065629</v>
      </c>
      <c r="G770" s="115">
        <f t="shared" si="69"/>
        <v>0.52380952380952372</v>
      </c>
      <c r="H770" s="112">
        <f>F770/Overview!$F$19</f>
        <v>3.1957540660070323</v>
      </c>
      <c r="I770" s="149">
        <f t="shared" si="70"/>
        <v>178.24101031296112</v>
      </c>
      <c r="J770" s="80">
        <f>IF((A770-Overview!$F$43)/365=ROUND((A770-Overview!$F$43)/365,0),J769*0.05,J769+V769)</f>
        <v>795.05471615227418</v>
      </c>
      <c r="K770" s="70">
        <f>IF(I770&lt;Overview!$F$16,1,'='!F770/Overview!$F$26)</f>
        <v>93.700615969981087</v>
      </c>
      <c r="L770" s="71">
        <f>IF(I770&lt;Overview!$F$17,'='!F770/Overview!$F$26,Overview!$F$33)</f>
        <v>9.1428571428571423</v>
      </c>
      <c r="M770" s="72">
        <f t="shared" si="71"/>
        <v>9.1428571428571423</v>
      </c>
      <c r="N770" s="81">
        <f>MIN(1,Overview!$F$44*E770*(F770-Overview!$F$25)^2+0.2)</f>
        <v>1</v>
      </c>
      <c r="O770" s="48">
        <f>M770*E770*Overview!$F$8</f>
        <v>9.746225350951114E-2</v>
      </c>
      <c r="P770" s="48">
        <f>E770*Overview!$F$6</f>
        <v>1.8494797113084687E-3</v>
      </c>
      <c r="Q770" s="122">
        <f>O770*(G770/F770-(1+Overview!$F$35/'='!F770)/(Overview!$F$37*Overview!$F$33))/('='!G770+Overview!$F$36)</f>
        <v>2.5085605554210884E-3</v>
      </c>
      <c r="R770" s="128">
        <f>(O770/F770-Q770)*G770*Overview!$F$29*'='!F770^3</f>
        <v>204.46628693695001</v>
      </c>
      <c r="S770" s="57">
        <f t="shared" si="66"/>
        <v>4.9991049337779332E-18</v>
      </c>
      <c r="T770" s="58">
        <f t="shared" si="67"/>
        <v>1.8099132531553446E-3</v>
      </c>
      <c r="U770" s="58">
        <f>IF(I770&lt;Overview!$F$18,(1-Overview!$F$9)*'='!R770-'='!I770*'='!P770,0)</f>
        <v>0</v>
      </c>
      <c r="V770" s="54">
        <f>IF(I770&gt;=Overview!$F$18,(1-Overview!$F$9)*'='!R770-Overview!$F$18*'='!P770,0)</f>
        <v>17.092984790155423</v>
      </c>
      <c r="W770" s="2"/>
      <c r="X770" s="60">
        <f>F770^3*(1+G770*Overview!$F$38)</f>
        <v>12.462405932508851</v>
      </c>
      <c r="Y770" s="61">
        <f>F770^3*Overview!$F$42*(1+Overview!$F$38*G770)+J770*Overview!$F$39/Overview!$F$40</f>
        <v>1.1561652752276863</v>
      </c>
      <c r="AD770" s="2"/>
    </row>
    <row r="771" spans="1:30">
      <c r="A771" s="34">
        <v>768</v>
      </c>
      <c r="B771">
        <v>0.77</v>
      </c>
      <c r="C771" s="85">
        <v>18.739999999999998</v>
      </c>
      <c r="D771" s="125">
        <f>B771/(B771+Overview!$F$22)</f>
        <v>0.52380952380952384</v>
      </c>
      <c r="E771" s="118">
        <f>EXP(Overview!$F$21/Overview!$F$5-Overview!$F$21/('='!C771+273.15))</f>
        <v>0.94169028070695959</v>
      </c>
      <c r="F771" s="77">
        <f t="shared" si="68"/>
        <v>2.1662941421597184</v>
      </c>
      <c r="G771" s="115">
        <f t="shared" si="69"/>
        <v>0.52380952380952372</v>
      </c>
      <c r="H771" s="112">
        <f>F771/Overview!$F$19</f>
        <v>3.1984263135386364</v>
      </c>
      <c r="I771" s="149">
        <f t="shared" si="70"/>
        <v>178.24101031296112</v>
      </c>
      <c r="J771" s="80">
        <f>IF((A771-Overview!$F$43)/365=ROUND((A771-Overview!$F$43)/365,0),J770*0.05,J770+V770)</f>
        <v>812.14770094242965</v>
      </c>
      <c r="K771" s="70">
        <f>IF(I771&lt;Overview!$F$16,1,'='!F771/Overview!$F$26)</f>
        <v>93.778967193061405</v>
      </c>
      <c r="L771" s="71">
        <f>IF(I771&lt;Overview!$F$17,'='!F771/Overview!$F$26,Overview!$F$33)</f>
        <v>9.1428571428571423</v>
      </c>
      <c r="M771" s="72">
        <f t="shared" si="71"/>
        <v>9.1428571428571423</v>
      </c>
      <c r="N771" s="81">
        <f>MIN(1,Overview!$F$44*E771*(F771-Overview!$F$25)^2+0.2)</f>
        <v>1</v>
      </c>
      <c r="O771" s="48">
        <f>M771*E771*Overview!$F$8</f>
        <v>9.746225350951114E-2</v>
      </c>
      <c r="P771" s="48">
        <f>E771*Overview!$F$6</f>
        <v>1.8494797113084687E-3</v>
      </c>
      <c r="Q771" s="122">
        <f>O771*(G771/F771-(1+Overview!$F$35/'='!F771)/(Overview!$F$37*Overview!$F$33))/('='!G771+Overview!$F$36)</f>
        <v>2.5026959025031743E-3</v>
      </c>
      <c r="R771" s="128">
        <f>(O771/F771-Q771)*G771*Overview!$F$29*'='!F771^3</f>
        <v>204.82654267632606</v>
      </c>
      <c r="S771" s="57">
        <f t="shared" ref="S771:S834" si="72">(D771*N771-G771)*O771/F771</f>
        <v>4.9949282404575425E-18</v>
      </c>
      <c r="T771" s="58">
        <f t="shared" ref="T771:T834" si="73">F771*Q771/3</f>
        <v>1.8071918243999186E-3</v>
      </c>
      <c r="U771" s="58">
        <f>IF(I771&lt;Overview!$F$18,(1-Overview!$F$9)*'='!R771-'='!I771*'='!P771,0)</f>
        <v>0</v>
      </c>
      <c r="V771" s="54">
        <f>IF(I771&gt;=Overview!$F$18,(1-Overview!$F$9)*'='!R771-Overview!$F$18*'='!P771,0)</f>
        <v>17.123678579150262</v>
      </c>
      <c r="W771" s="2"/>
      <c r="X771" s="60">
        <f>F771^3*(1+G771*Overview!$F$38)</f>
        <v>12.493694781201823</v>
      </c>
      <c r="Y771" s="61">
        <f>F771^3*Overview!$F$42*(1+Overview!$F$38*G771)+J771*Overview!$F$39/Overview!$F$40</f>
        <v>1.1597240394945714</v>
      </c>
      <c r="AD771" s="2"/>
    </row>
    <row r="772" spans="1:30">
      <c r="A772" s="34">
        <v>769</v>
      </c>
      <c r="B772">
        <v>0.77</v>
      </c>
      <c r="C772" s="85">
        <v>18.739999999999998</v>
      </c>
      <c r="D772" s="125">
        <f>B772/(B772+Overview!$F$22)</f>
        <v>0.52380952380952384</v>
      </c>
      <c r="E772" s="118">
        <f>EXP(Overview!$F$21/Overview!$F$5-Overview!$F$21/('='!C772+273.15))</f>
        <v>0.94169028070695959</v>
      </c>
      <c r="F772" s="77">
        <f t="shared" ref="F772:F835" si="74">F771+T771</f>
        <v>2.1681013339841182</v>
      </c>
      <c r="G772" s="115">
        <f t="shared" ref="G772:G835" si="75">G771+S771</f>
        <v>0.52380952380952372</v>
      </c>
      <c r="H772" s="112">
        <f>F772/Overview!$F$19</f>
        <v>3.2010945430150866</v>
      </c>
      <c r="I772" s="149">
        <f t="shared" ref="I772:I835" si="76">I771+U771</f>
        <v>178.24101031296112</v>
      </c>
      <c r="J772" s="80">
        <f>IF((A772-Overview!$F$43)/365=ROUND((A772-Overview!$F$43)/365,0),J771*0.05,J771+V771)</f>
        <v>829.27137952157989</v>
      </c>
      <c r="K772" s="70">
        <f>IF(I772&lt;Overview!$F$16,1,'='!F772/Overview!$F$26)</f>
        <v>93.85720060537308</v>
      </c>
      <c r="L772" s="71">
        <f>IF(I772&lt;Overview!$F$17,'='!F772/Overview!$F$26,Overview!$F$33)</f>
        <v>9.1428571428571423</v>
      </c>
      <c r="M772" s="72">
        <f t="shared" ref="M772:M835" si="77">IF(K772=1,1,L772)</f>
        <v>9.1428571428571423</v>
      </c>
      <c r="N772" s="81">
        <f>MIN(1,Overview!$F$44*E772*(F772-Overview!$F$25)^2+0.2)</f>
        <v>1</v>
      </c>
      <c r="O772" s="48">
        <f>M772*E772*Overview!$F$8</f>
        <v>9.746225350951114E-2</v>
      </c>
      <c r="P772" s="48">
        <f>E772*Overview!$F$6</f>
        <v>1.8494797113084687E-3</v>
      </c>
      <c r="Q772" s="122">
        <f>O772*(G772/F772-(1+Overview!$F$35/'='!F772)/(Overview!$F$37*Overview!$F$33))/('='!G772+Overview!$F$36)</f>
        <v>2.4968498372727722E-3</v>
      </c>
      <c r="R772" s="128">
        <f>(O772/F772-Q772)*G772*Overview!$F$29*'='!F772^3</f>
        <v>205.18660261855743</v>
      </c>
      <c r="S772" s="57">
        <f t="shared" si="72"/>
        <v>4.9907647849316741E-18</v>
      </c>
      <c r="T772" s="58">
        <f t="shared" si="73"/>
        <v>1.8044744876497085E-3</v>
      </c>
      <c r="U772" s="58">
        <f>IF(I772&lt;Overview!$F$18,(1-Overview!$F$9)*'='!R772-'='!I772*'='!P772,0)</f>
        <v>0</v>
      </c>
      <c r="V772" s="54">
        <f>IF(I772&gt;=Overview!$F$18,(1-Overview!$F$9)*'='!R772-Overview!$F$18*'='!P772,0)</f>
        <v>17.154355686228374</v>
      </c>
      <c r="W772" s="2"/>
      <c r="X772" s="60">
        <f>F772^3*(1+G772*Overview!$F$38)</f>
        <v>12.52498879188879</v>
      </c>
      <c r="Y772" s="61">
        <f>F772^3*Overview!$F$42*(1+Overview!$F$38*G772)+J772*Overview!$F$39/Overview!$F$40</f>
        <v>1.1632846021255652</v>
      </c>
      <c r="AD772" s="2"/>
    </row>
    <row r="773" spans="1:30">
      <c r="A773" s="34">
        <v>770</v>
      </c>
      <c r="B773">
        <v>0.77</v>
      </c>
      <c r="C773" s="85">
        <v>18.739999999999998</v>
      </c>
      <c r="D773" s="125">
        <f>B773/(B773+Overview!$F$22)</f>
        <v>0.52380952380952384</v>
      </c>
      <c r="E773" s="118">
        <f>EXP(Overview!$F$21/Overview!$F$5-Overview!$F$21/('='!C773+273.15))</f>
        <v>0.94169028070695959</v>
      </c>
      <c r="F773" s="77">
        <f t="shared" si="74"/>
        <v>2.1699058084717677</v>
      </c>
      <c r="G773" s="115">
        <f t="shared" si="75"/>
        <v>0.52380952380952372</v>
      </c>
      <c r="H773" s="112">
        <f>F773/Overview!$F$19</f>
        <v>3.2037587604780269</v>
      </c>
      <c r="I773" s="149">
        <f t="shared" si="76"/>
        <v>178.24101031296112</v>
      </c>
      <c r="J773" s="80">
        <f>IF((A773-Overview!$F$43)/365=ROUND((A773-Overview!$F$43)/365,0),J772*0.05,J772+V772)</f>
        <v>846.42573520780832</v>
      </c>
      <c r="K773" s="70">
        <f>IF(I773&lt;Overview!$F$16,1,'='!F773/Overview!$F$26)</f>
        <v>93.935316384059206</v>
      </c>
      <c r="L773" s="71">
        <f>IF(I773&lt;Overview!$F$17,'='!F773/Overview!$F$26,Overview!$F$33)</f>
        <v>9.1428571428571423</v>
      </c>
      <c r="M773" s="72">
        <f t="shared" si="77"/>
        <v>9.1428571428571423</v>
      </c>
      <c r="N773" s="81">
        <f>MIN(1,Overview!$F$44*E773*(F773-Overview!$F$25)^2+0.2)</f>
        <v>1</v>
      </c>
      <c r="O773" s="48">
        <f>M773*E773*Overview!$F$8</f>
        <v>9.746225350951114E-2</v>
      </c>
      <c r="P773" s="48">
        <f>E773*Overview!$F$6</f>
        <v>1.8494797113084687E-3</v>
      </c>
      <c r="Q773" s="122">
        <f>O773*(G773/F773-(1+Overview!$F$35/'='!F773)/(Overview!$F$37*Overview!$F$33))/('='!G773+Overview!$F$36)</f>
        <v>2.4910222780879549E-3</v>
      </c>
      <c r="R773" s="128">
        <f>(O773/F773-Q773)*G773*Overview!$F$29*'='!F773^3</f>
        <v>205.54646609423037</v>
      </c>
      <c r="S773" s="57">
        <f t="shared" si="72"/>
        <v>4.9866145090565145E-18</v>
      </c>
      <c r="T773" s="58">
        <f t="shared" si="73"/>
        <v>1.8017612367518759E-3</v>
      </c>
      <c r="U773" s="58">
        <f>IF(I773&lt;Overview!$F$18,(1-Overview!$F$9)*'='!R773-'='!I773*'='!P773,0)</f>
        <v>0</v>
      </c>
      <c r="V773" s="54">
        <f>IF(I773&gt;=Overview!$F$18,(1-Overview!$F$9)*'='!R773-Overview!$F$18*'='!P773,0)</f>
        <v>17.18501605435571</v>
      </c>
      <c r="W773" s="2"/>
      <c r="X773" s="60">
        <f>F773^3*(1+G773*Overview!$F$38)</f>
        <v>12.556287843345041</v>
      </c>
      <c r="Y773" s="61">
        <f>F773^3*Overview!$F$42*(1+Overview!$F$38*G773)+J773*Overview!$F$39/Overview!$F$40</f>
        <v>1.1668469514855386</v>
      </c>
      <c r="AD773" s="2"/>
    </row>
    <row r="774" spans="1:30">
      <c r="A774" s="34">
        <v>771</v>
      </c>
      <c r="B774">
        <v>0.77</v>
      </c>
      <c r="C774" s="85">
        <v>18.739999999999998</v>
      </c>
      <c r="D774" s="125">
        <f>B774/(B774+Overview!$F$22)</f>
        <v>0.52380952380952384</v>
      </c>
      <c r="E774" s="118">
        <f>EXP(Overview!$F$21/Overview!$F$5-Overview!$F$21/('='!C774+273.15))</f>
        <v>0.94169028070695959</v>
      </c>
      <c r="F774" s="77">
        <f t="shared" si="74"/>
        <v>2.1717075697085195</v>
      </c>
      <c r="G774" s="115">
        <f t="shared" si="75"/>
        <v>0.52380952380952372</v>
      </c>
      <c r="H774" s="112">
        <f>F774/Overview!$F$19</f>
        <v>3.2064189719600171</v>
      </c>
      <c r="I774" s="149">
        <f t="shared" si="76"/>
        <v>178.24101031296112</v>
      </c>
      <c r="J774" s="80">
        <f>IF((A774-Overview!$F$43)/365=ROUND((A774-Overview!$F$43)/365,0),J773*0.05,J773+V773)</f>
        <v>863.61075126216406</v>
      </c>
      <c r="K774" s="70">
        <f>IF(I774&lt;Overview!$F$16,1,'='!F774/Overview!$F$26)</f>
        <v>94.013314705996521</v>
      </c>
      <c r="L774" s="71">
        <f>IF(I774&lt;Overview!$F$17,'='!F774/Overview!$F$26,Overview!$F$33)</f>
        <v>9.1428571428571423</v>
      </c>
      <c r="M774" s="72">
        <f t="shared" si="77"/>
        <v>9.1428571428571423</v>
      </c>
      <c r="N774" s="81">
        <f>MIN(1,Overview!$F$44*E774*(F774-Overview!$F$25)^2+0.2)</f>
        <v>1</v>
      </c>
      <c r="O774" s="48">
        <f>M774*E774*Overview!$F$8</f>
        <v>9.746225350951114E-2</v>
      </c>
      <c r="P774" s="48">
        <f>E774*Overview!$F$6</f>
        <v>1.8494797113084687E-3</v>
      </c>
      <c r="Q774" s="122">
        <f>O774*(G774/F774-(1+Overview!$F$35/'='!F774)/(Overview!$F$37*Overview!$F$33))/('='!G774+Overview!$F$36)</f>
        <v>2.485213143781096E-3</v>
      </c>
      <c r="R774" s="128">
        <f>(O774/F774-Q774)*G774*Overview!$F$29*'='!F774^3</f>
        <v>205.90613243749331</v>
      </c>
      <c r="S774" s="57">
        <f t="shared" si="72"/>
        <v>4.9824773550260353E-18</v>
      </c>
      <c r="T774" s="58">
        <f t="shared" si="73"/>
        <v>1.7990520655628379E-3</v>
      </c>
      <c r="U774" s="58">
        <f>IF(I774&lt;Overview!$F$18,(1-Overview!$F$9)*'='!R774-'='!I774*'='!P774,0)</f>
        <v>0</v>
      </c>
      <c r="V774" s="54">
        <f>IF(I774&gt;=Overview!$F$18,(1-Overview!$F$9)*'='!R774-Overview!$F$18*'='!P774,0)</f>
        <v>17.215659626801713</v>
      </c>
      <c r="W774" s="2"/>
      <c r="X774" s="60">
        <f>F774^3*(1+G774*Overview!$F$38)</f>
        <v>12.587591814673516</v>
      </c>
      <c r="Y774" s="61">
        <f>F774^3*Overview!$F$42*(1+Overview!$F$38*G774)+J774*Overview!$F$39/Overview!$F$40</f>
        <v>1.1704110759663722</v>
      </c>
      <c r="AD774" s="2"/>
    </row>
    <row r="775" spans="1:30">
      <c r="A775" s="34">
        <v>772</v>
      </c>
      <c r="B775">
        <v>0.77</v>
      </c>
      <c r="C775" s="85">
        <v>18.739999999999998</v>
      </c>
      <c r="D775" s="125">
        <f>B775/(B775+Overview!$F$22)</f>
        <v>0.52380952380952384</v>
      </c>
      <c r="E775" s="118">
        <f>EXP(Overview!$F$21/Overview!$F$5-Overview!$F$21/('='!C775+273.15))</f>
        <v>0.94169028070695959</v>
      </c>
      <c r="F775" s="77">
        <f t="shared" si="74"/>
        <v>2.1735066217740822</v>
      </c>
      <c r="G775" s="115">
        <f t="shared" si="75"/>
        <v>0.52380952380952372</v>
      </c>
      <c r="H775" s="112">
        <f>F775/Overview!$F$19</f>
        <v>3.2090751834845448</v>
      </c>
      <c r="I775" s="149">
        <f t="shared" si="76"/>
        <v>178.24101031296112</v>
      </c>
      <c r="J775" s="80">
        <f>IF((A775-Overview!$F$43)/365=ROUND((A775-Overview!$F$43)/365,0),J774*0.05,J774+V774)</f>
        <v>880.82641088896582</v>
      </c>
      <c r="K775" s="70">
        <f>IF(I775&lt;Overview!$F$16,1,'='!F775/Overview!$F$26)</f>
        <v>94.091195747795766</v>
      </c>
      <c r="L775" s="71">
        <f>IF(I775&lt;Overview!$F$17,'='!F775/Overview!$F$26,Overview!$F$33)</f>
        <v>9.1428571428571423</v>
      </c>
      <c r="M775" s="72">
        <f t="shared" si="77"/>
        <v>9.1428571428571423</v>
      </c>
      <c r="N775" s="81">
        <f>MIN(1,Overview!$F$44*E775*(F775-Overview!$F$25)^2+0.2)</f>
        <v>1</v>
      </c>
      <c r="O775" s="48">
        <f>M775*E775*Overview!$F$8</f>
        <v>9.746225350951114E-2</v>
      </c>
      <c r="P775" s="48">
        <f>E775*Overview!$F$6</f>
        <v>1.8494797113084687E-3</v>
      </c>
      <c r="Q775" s="122">
        <f>O775*(G775/F775-(1+Overview!$F$35/'='!F775)/(Overview!$F$37*Overview!$F$33))/('='!G775+Overview!$F$36)</f>
        <v>2.4794223536554198E-3</v>
      </c>
      <c r="R775" s="128">
        <f>(O775/F775-Q775)*G775*Overview!$F$29*'='!F775^3</f>
        <v>206.26560098604546</v>
      </c>
      <c r="S775" s="57">
        <f t="shared" si="72"/>
        <v>4.9783532653695416E-18</v>
      </c>
      <c r="T775" s="58">
        <f t="shared" si="73"/>
        <v>1.7963469679482451E-3</v>
      </c>
      <c r="U775" s="58">
        <f>IF(I775&lt;Overview!$F$18,(1-Overview!$F$9)*'='!R775-'='!I775*'='!P775,0)</f>
        <v>0</v>
      </c>
      <c r="V775" s="54">
        <f>IF(I775&gt;=Overview!$F$18,(1-Overview!$F$9)*'='!R775-Overview!$F$18*'='!P775,0)</f>
        <v>17.246286347138355</v>
      </c>
      <c r="W775" s="2"/>
      <c r="X775" s="60">
        <f>F775^3*(1+G775*Overview!$F$38)</f>
        <v>12.618900585304743</v>
      </c>
      <c r="Y775" s="61">
        <f>F775^3*Overview!$F$42*(1+Overview!$F$38*G775)+J775*Overview!$F$39/Overview!$F$40</f>
        <v>1.1739769639869655</v>
      </c>
      <c r="AD775" s="2"/>
    </row>
    <row r="776" spans="1:30">
      <c r="A776" s="34">
        <v>773</v>
      </c>
      <c r="B776">
        <v>0.77</v>
      </c>
      <c r="C776" s="85">
        <v>18.739999999999998</v>
      </c>
      <c r="D776" s="125">
        <f>B776/(B776+Overview!$F$22)</f>
        <v>0.52380952380952384</v>
      </c>
      <c r="E776" s="118">
        <f>EXP(Overview!$F$21/Overview!$F$5-Overview!$F$21/('='!C776+273.15))</f>
        <v>0.94169028070695959</v>
      </c>
      <c r="F776" s="77">
        <f t="shared" si="74"/>
        <v>2.1753029687420304</v>
      </c>
      <c r="G776" s="115">
        <f t="shared" si="75"/>
        <v>0.52380952380952372</v>
      </c>
      <c r="H776" s="112">
        <f>F776/Overview!$F$19</f>
        <v>3.2117274010660424</v>
      </c>
      <c r="I776" s="149">
        <f t="shared" si="76"/>
        <v>178.24101031296112</v>
      </c>
      <c r="J776" s="80">
        <f>IF((A776-Overview!$F$43)/365=ROUND((A776-Overview!$F$43)/365,0),J775*0.05,J775+V775)</f>
        <v>898.0726972361042</v>
      </c>
      <c r="K776" s="70">
        <f>IF(I776&lt;Overview!$F$16,1,'='!F776/Overview!$F$26)</f>
        <v>94.168959685802193</v>
      </c>
      <c r="L776" s="71">
        <f>IF(I776&lt;Overview!$F$17,'='!F776/Overview!$F$26,Overview!$F$33)</f>
        <v>9.1428571428571423</v>
      </c>
      <c r="M776" s="72">
        <f t="shared" si="77"/>
        <v>9.1428571428571423</v>
      </c>
      <c r="N776" s="81">
        <f>MIN(1,Overview!$F$44*E776*(F776-Overview!$F$25)^2+0.2)</f>
        <v>1</v>
      </c>
      <c r="O776" s="48">
        <f>M776*E776*Overview!$F$8</f>
        <v>9.746225350951114E-2</v>
      </c>
      <c r="P776" s="48">
        <f>E776*Overview!$F$6</f>
        <v>1.8494797113084687E-3</v>
      </c>
      <c r="Q776" s="122">
        <f>O776*(G776/F776-(1+Overview!$F$35/'='!F776)/(Overview!$F$37*Overview!$F$33))/('='!G776+Overview!$F$36)</f>
        <v>2.4736498274815937E-3</v>
      </c>
      <c r="R776" s="128">
        <f>(O776/F776-Q776)*G776*Overview!$F$29*'='!F776^3</f>
        <v>206.6248710811256</v>
      </c>
      <c r="S776" s="57">
        <f t="shared" si="72"/>
        <v>4.9742421829492419E-18</v>
      </c>
      <c r="T776" s="58">
        <f t="shared" si="73"/>
        <v>1.7936459377829743E-3</v>
      </c>
      <c r="U776" s="58">
        <f>IF(I776&lt;Overview!$F$18,(1-Overview!$F$9)*'='!R776-'='!I776*'='!P776,0)</f>
        <v>0</v>
      </c>
      <c r="V776" s="54">
        <f>IF(I776&gt;=Overview!$F$18,(1-Overview!$F$9)*'='!R776-Overview!$F$18*'='!P776,0)</f>
        <v>17.276896159239183</v>
      </c>
      <c r="W776" s="2"/>
      <c r="X776" s="60">
        <f>F776^3*(1+G776*Overview!$F$38)</f>
        <v>12.650214034996807</v>
      </c>
      <c r="Y776" s="61">
        <f>F776^3*Overview!$F$42*(1+Overview!$F$38*G776)+J776*Overview!$F$39/Overview!$F$40</f>
        <v>1.1775446039932453</v>
      </c>
      <c r="AD776" s="2"/>
    </row>
    <row r="777" spans="1:30">
      <c r="A777" s="34">
        <v>774</v>
      </c>
      <c r="B777">
        <v>0.77</v>
      </c>
      <c r="C777" s="85">
        <v>18.739999999999998</v>
      </c>
      <c r="D777" s="125">
        <f>B777/(B777+Overview!$F$22)</f>
        <v>0.52380952380952384</v>
      </c>
      <c r="E777" s="118">
        <f>EXP(Overview!$F$21/Overview!$F$5-Overview!$F$21/('='!C777+273.15))</f>
        <v>0.94169028070695959</v>
      </c>
      <c r="F777" s="77">
        <f t="shared" si="74"/>
        <v>2.1770966146798134</v>
      </c>
      <c r="G777" s="115">
        <f t="shared" si="75"/>
        <v>0.52380952380952372</v>
      </c>
      <c r="H777" s="112">
        <f>F777/Overview!$F$19</f>
        <v>3.2143756307098972</v>
      </c>
      <c r="I777" s="149">
        <f t="shared" si="76"/>
        <v>178.24101031296112</v>
      </c>
      <c r="J777" s="80">
        <f>IF((A777-Overview!$F$43)/365=ROUND((A777-Overview!$F$43)/365,0),J776*0.05,J776+V776)</f>
        <v>915.34959339534339</v>
      </c>
      <c r="K777" s="70">
        <f>IF(I777&lt;Overview!$F$16,1,'='!F777/Overview!$F$26)</f>
        <v>94.246606696095824</v>
      </c>
      <c r="L777" s="71">
        <f>IF(I777&lt;Overview!$F$17,'='!F777/Overview!$F$26,Overview!$F$33)</f>
        <v>9.1428571428571423</v>
      </c>
      <c r="M777" s="72">
        <f t="shared" si="77"/>
        <v>9.1428571428571423</v>
      </c>
      <c r="N777" s="81">
        <f>MIN(1,Overview!$F$44*E777*(F777-Overview!$F$25)^2+0.2)</f>
        <v>1</v>
      </c>
      <c r="O777" s="48">
        <f>M777*E777*Overview!$F$8</f>
        <v>9.746225350951114E-2</v>
      </c>
      <c r="P777" s="48">
        <f>E777*Overview!$F$6</f>
        <v>1.8494797113084687E-3</v>
      </c>
      <c r="Q777" s="122">
        <f>O777*(G777/F777-(1+Overview!$F$35/'='!F777)/(Overview!$F$37*Overview!$F$33))/('='!G777+Overview!$F$36)</f>
        <v>2.4678954854943456E-3</v>
      </c>
      <c r="R777" s="128">
        <f>(O777/F777-Q777)*G777*Overview!$F$29*'='!F777^3</f>
        <v>206.98394206750032</v>
      </c>
      <c r="S777" s="57">
        <f t="shared" si="72"/>
        <v>4.9701440509578379E-18</v>
      </c>
      <c r="T777" s="58">
        <f t="shared" si="73"/>
        <v>1.7909489689511115E-3</v>
      </c>
      <c r="U777" s="58">
        <f>IF(I777&lt;Overview!$F$18,(1-Overview!$F$9)*'='!R777-'='!I777*'='!P777,0)</f>
        <v>0</v>
      </c>
      <c r="V777" s="54">
        <f>IF(I777&gt;=Overview!$F$18,(1-Overview!$F$9)*'='!R777-Overview!$F$18*'='!P777,0)</f>
        <v>17.30748900727831</v>
      </c>
      <c r="W777" s="2"/>
      <c r="X777" s="60">
        <f>F777^3*(1+G777*Overview!$F$38)</f>
        <v>12.681532043835272</v>
      </c>
      <c r="Y777" s="61">
        <f>F777^3*Overview!$F$42*(1+Overview!$F$38*G777)+J777*Overview!$F$39/Overview!$F$40</f>
        <v>1.1811139844581722</v>
      </c>
      <c r="AD777" s="2"/>
    </row>
    <row r="778" spans="1:30">
      <c r="A778" s="34">
        <v>775</v>
      </c>
      <c r="B778">
        <v>0.77</v>
      </c>
      <c r="C778" s="85">
        <v>18.739999999999998</v>
      </c>
      <c r="D778" s="125">
        <f>B778/(B778+Overview!$F$22)</f>
        <v>0.52380952380952384</v>
      </c>
      <c r="E778" s="118">
        <f>EXP(Overview!$F$21/Overview!$F$5-Overview!$F$21/('='!C778+273.15))</f>
        <v>0.94169028070695959</v>
      </c>
      <c r="F778" s="77">
        <f t="shared" si="74"/>
        <v>2.1788875636487646</v>
      </c>
      <c r="G778" s="115">
        <f t="shared" si="75"/>
        <v>0.52380952380952372</v>
      </c>
      <c r="H778" s="112">
        <f>F778/Overview!$F$19</f>
        <v>3.2170198784124677</v>
      </c>
      <c r="I778" s="149">
        <f t="shared" si="76"/>
        <v>178.24101031296112</v>
      </c>
      <c r="J778" s="80">
        <f>IF((A778-Overview!$F$43)/365=ROUND((A778-Overview!$F$43)/365,0),J777*0.05,J777+V777)</f>
        <v>932.65708240262165</v>
      </c>
      <c r="K778" s="70">
        <f>IF(I778&lt;Overview!$F$16,1,'='!F778/Overview!$F$26)</f>
        <v>94.324136954491976</v>
      </c>
      <c r="L778" s="71">
        <f>IF(I778&lt;Overview!$F$17,'='!F778/Overview!$F$26,Overview!$F$33)</f>
        <v>9.1428571428571423</v>
      </c>
      <c r="M778" s="72">
        <f t="shared" si="77"/>
        <v>9.1428571428571423</v>
      </c>
      <c r="N778" s="81">
        <f>MIN(1,Overview!$F$44*E778*(F778-Overview!$F$25)^2+0.2)</f>
        <v>1</v>
      </c>
      <c r="O778" s="48">
        <f>M778*E778*Overview!$F$8</f>
        <v>9.746225350951114E-2</v>
      </c>
      <c r="P778" s="48">
        <f>E778*Overview!$F$6</f>
        <v>1.8494797113084687E-3</v>
      </c>
      <c r="Q778" s="122">
        <f>O778*(G778/F778-(1+Overview!$F$35/'='!F778)/(Overview!$F$37*Overview!$F$33))/('='!G778+Overview!$F$36)</f>
        <v>2.4621592483891081E-3</v>
      </c>
      <c r="R778" s="128">
        <f>(O778/F778-Q778)*G778*Overview!$F$29*'='!F778^3</f>
        <v>207.34281329345288</v>
      </c>
      <c r="S778" s="57">
        <f t="shared" si="72"/>
        <v>4.9660588129161398E-18</v>
      </c>
      <c r="T778" s="58">
        <f t="shared" si="73"/>
        <v>1.788256055345939E-3</v>
      </c>
      <c r="U778" s="58">
        <f>IF(I778&lt;Overview!$F$18,(1-Overview!$F$9)*'='!R778-'='!I778*'='!P778,0)</f>
        <v>0</v>
      </c>
      <c r="V778" s="54">
        <f>IF(I778&gt;=Overview!$F$18,(1-Overview!$F$9)*'='!R778-Overview!$F$18*'='!P778,0)</f>
        <v>17.338064835729469</v>
      </c>
      <c r="W778" s="2"/>
      <c r="X778" s="60">
        <f>F778^3*(1+G778*Overview!$F$38)</f>
        <v>12.712854492233133</v>
      </c>
      <c r="Y778" s="61">
        <f>F778^3*Overview!$F$42*(1+Overview!$F$38*G778)+J778*Overview!$F$39/Overview!$F$40</f>
        <v>1.1846850938817504</v>
      </c>
      <c r="AD778" s="2"/>
    </row>
    <row r="779" spans="1:30">
      <c r="A779" s="34">
        <v>776</v>
      </c>
      <c r="B779">
        <v>0.77</v>
      </c>
      <c r="C779" s="85">
        <v>18.739999999999998</v>
      </c>
      <c r="D779" s="125">
        <f>B779/(B779+Overview!$F$22)</f>
        <v>0.52380952380952384</v>
      </c>
      <c r="E779" s="118">
        <f>EXP(Overview!$F$21/Overview!$F$5-Overview!$F$21/('='!C779+273.15))</f>
        <v>0.94169028070695959</v>
      </c>
      <c r="F779" s="77">
        <f t="shared" si="74"/>
        <v>2.1806758197041107</v>
      </c>
      <c r="G779" s="115">
        <f t="shared" si="75"/>
        <v>0.52380952380952372</v>
      </c>
      <c r="H779" s="112">
        <f>F779/Overview!$F$19</f>
        <v>3.2196601501610966</v>
      </c>
      <c r="I779" s="149">
        <f t="shared" si="76"/>
        <v>178.24101031296112</v>
      </c>
      <c r="J779" s="80">
        <f>IF((A779-Overview!$F$43)/365=ROUND((A779-Overview!$F$43)/365,0),J778*0.05,J778+V778)</f>
        <v>949.99514723835114</v>
      </c>
      <c r="K779" s="70">
        <f>IF(I779&lt;Overview!$F$16,1,'='!F779/Overview!$F$26)</f>
        <v>94.4015506365416</v>
      </c>
      <c r="L779" s="71">
        <f>IF(I779&lt;Overview!$F$17,'='!F779/Overview!$F$26,Overview!$F$33)</f>
        <v>9.1428571428571423</v>
      </c>
      <c r="M779" s="72">
        <f t="shared" si="77"/>
        <v>9.1428571428571423</v>
      </c>
      <c r="N779" s="81">
        <f>MIN(1,Overview!$F$44*E779*(F779-Overview!$F$25)^2+0.2)</f>
        <v>1</v>
      </c>
      <c r="O779" s="48">
        <f>M779*E779*Overview!$F$8</f>
        <v>9.746225350951114E-2</v>
      </c>
      <c r="P779" s="48">
        <f>E779*Overview!$F$6</f>
        <v>1.8494797113084687E-3</v>
      </c>
      <c r="Q779" s="122">
        <f>O779*(G779/F779-(1+Overview!$F$35/'='!F779)/(Overview!$F$37*Overview!$F$33))/('='!G779+Overview!$F$36)</f>
        <v>2.4564410373186969E-3</v>
      </c>
      <c r="R779" s="128">
        <f>(O779/F779-Q779)*G779*Overview!$F$29*'='!F779^3</f>
        <v>207.70148411077164</v>
      </c>
      <c r="S779" s="57">
        <f t="shared" si="72"/>
        <v>4.9619864126706934E-18</v>
      </c>
      <c r="T779" s="58">
        <f t="shared" si="73"/>
        <v>1.7855671908699217E-3</v>
      </c>
      <c r="U779" s="58">
        <f>IF(I779&lt;Overview!$F$18,(1-Overview!$F$9)*'='!R779-'='!I779*'='!P779,0)</f>
        <v>0</v>
      </c>
      <c r="V779" s="54">
        <f>IF(I779&gt;=Overview!$F$18,(1-Overview!$F$9)*'='!R779-Overview!$F$18*'='!P779,0)</f>
        <v>17.368623589365026</v>
      </c>
      <c r="W779" s="2"/>
      <c r="X779" s="60">
        <f>F779^3*(1+G779*Overview!$F$38)</f>
        <v>12.744181260930732</v>
      </c>
      <c r="Y779" s="61">
        <f>F779^3*Overview!$F$42*(1+Overview!$F$38*G779)+J779*Overview!$F$39/Overview!$F$40</f>
        <v>1.1882579207910324</v>
      </c>
      <c r="AD779" s="2"/>
    </row>
    <row r="780" spans="1:30">
      <c r="A780" s="34">
        <v>777</v>
      </c>
      <c r="B780">
        <v>0.77</v>
      </c>
      <c r="C780" s="85">
        <v>18.739999999999998</v>
      </c>
      <c r="D780" s="125">
        <f>B780/(B780+Overview!$F$22)</f>
        <v>0.52380952380952384</v>
      </c>
      <c r="E780" s="118">
        <f>EXP(Overview!$F$21/Overview!$F$5-Overview!$F$21/('='!C780+273.15))</f>
        <v>0.94169028070695959</v>
      </c>
      <c r="F780" s="77">
        <f t="shared" si="74"/>
        <v>2.1824613868949805</v>
      </c>
      <c r="G780" s="115">
        <f t="shared" si="75"/>
        <v>0.52380952380952372</v>
      </c>
      <c r="H780" s="112">
        <f>F780/Overview!$F$19</f>
        <v>3.2222964519341213</v>
      </c>
      <c r="I780" s="149">
        <f t="shared" si="76"/>
        <v>178.24101031296112</v>
      </c>
      <c r="J780" s="80">
        <f>IF((A780-Overview!$F$43)/365=ROUND((A780-Overview!$F$43)/365,0),J779*0.05,J779+V779)</f>
        <v>967.36377082771617</v>
      </c>
      <c r="K780" s="70">
        <f>IF(I780&lt;Overview!$F$16,1,'='!F780/Overview!$F$26)</f>
        <v>94.478847917531624</v>
      </c>
      <c r="L780" s="71">
        <f>IF(I780&lt;Overview!$F$17,'='!F780/Overview!$F$26,Overview!$F$33)</f>
        <v>9.1428571428571423</v>
      </c>
      <c r="M780" s="72">
        <f t="shared" si="77"/>
        <v>9.1428571428571423</v>
      </c>
      <c r="N780" s="81">
        <f>MIN(1,Overview!$F$44*E780*(F780-Overview!$F$25)^2+0.2)</f>
        <v>1</v>
      </c>
      <c r="O780" s="48">
        <f>M780*E780*Overview!$F$8</f>
        <v>9.746225350951114E-2</v>
      </c>
      <c r="P780" s="48">
        <f>E780*Overview!$F$6</f>
        <v>1.8494797113084687E-3</v>
      </c>
      <c r="Q780" s="122">
        <f>O780*(G780/F780-(1+Overview!$F$35/'='!F780)/(Overview!$F$37*Overview!$F$33))/('='!G780+Overview!$F$36)</f>
        <v>2.4507407738900131E-3</v>
      </c>
      <c r="R780" s="128">
        <f>(O780/F780-Q780)*G780*Overview!$F$29*'='!F780^3</f>
        <v>208.05995387473877</v>
      </c>
      <c r="S780" s="57">
        <f t="shared" si="72"/>
        <v>4.9579267943914388E-18</v>
      </c>
      <c r="T780" s="58">
        <f t="shared" si="73"/>
        <v>1.7828823694346918E-3</v>
      </c>
      <c r="U780" s="58">
        <f>IF(I780&lt;Overview!$F$18,(1-Overview!$F$9)*'='!R780-'='!I780*'='!P780,0)</f>
        <v>0</v>
      </c>
      <c r="V780" s="54">
        <f>IF(I780&gt;=Overview!$F$18,(1-Overview!$F$9)*'='!R780-Overview!$F$18*'='!P780,0)</f>
        <v>17.399165213255024</v>
      </c>
      <c r="W780" s="2"/>
      <c r="X780" s="60">
        <f>F780^3*(1+G780*Overview!$F$38)</f>
        <v>12.775512230995687</v>
      </c>
      <c r="Y780" s="61">
        <f>F780^3*Overview!$F$42*(1+Overview!$F$38*G780)+J780*Overview!$F$39/Overview!$F$40</f>
        <v>1.1918324537401253</v>
      </c>
      <c r="AD780" s="2"/>
    </row>
    <row r="781" spans="1:30">
      <c r="A781" s="34">
        <v>778</v>
      </c>
      <c r="B781">
        <v>0.77</v>
      </c>
      <c r="C781" s="85">
        <v>18.739999999999998</v>
      </c>
      <c r="D781" s="125">
        <f>B781/(B781+Overview!$F$22)</f>
        <v>0.52380952380952384</v>
      </c>
      <c r="E781" s="118">
        <f>EXP(Overview!$F$21/Overview!$F$5-Overview!$F$21/('='!C781+273.15))</f>
        <v>0.94169028070695959</v>
      </c>
      <c r="F781" s="77">
        <f t="shared" si="74"/>
        <v>2.1842442692644153</v>
      </c>
      <c r="G781" s="115">
        <f t="shared" si="75"/>
        <v>0.52380952380952372</v>
      </c>
      <c r="H781" s="112">
        <f>F781/Overview!$F$19</f>
        <v>3.2249287897008938</v>
      </c>
      <c r="I781" s="149">
        <f t="shared" si="76"/>
        <v>178.24101031296112</v>
      </c>
      <c r="J781" s="80">
        <f>IF((A781-Overview!$F$43)/365=ROUND((A781-Overview!$F$43)/365,0),J780*0.05,J780+V780)</f>
        <v>984.76293604097123</v>
      </c>
      <c r="K781" s="70">
        <f>IF(I781&lt;Overview!$F$16,1,'='!F781/Overview!$F$26)</f>
        <v>94.556028972485521</v>
      </c>
      <c r="L781" s="71">
        <f>IF(I781&lt;Overview!$F$17,'='!F781/Overview!$F$26,Overview!$F$33)</f>
        <v>9.1428571428571423</v>
      </c>
      <c r="M781" s="72">
        <f t="shared" si="77"/>
        <v>9.1428571428571423</v>
      </c>
      <c r="N781" s="81">
        <f>MIN(1,Overview!$F$44*E781*(F781-Overview!$F$25)^2+0.2)</f>
        <v>1</v>
      </c>
      <c r="O781" s="48">
        <f>M781*E781*Overview!$F$8</f>
        <v>9.746225350951114E-2</v>
      </c>
      <c r="P781" s="48">
        <f>E781*Overview!$F$6</f>
        <v>1.8494797113084687E-3</v>
      </c>
      <c r="Q781" s="122">
        <f>O781*(G781/F781-(1+Overview!$F$35/'='!F781)/(Overview!$F$37*Overview!$F$33))/('='!G781+Overview!$F$36)</f>
        <v>2.4450583801607765E-3</v>
      </c>
      <c r="R781" s="128">
        <f>(O781/F781-Q781)*G781*Overview!$F$29*'='!F781^3</f>
        <v>208.41822194411884</v>
      </c>
      <c r="S781" s="57">
        <f t="shared" si="72"/>
        <v>4.9538799025693781E-18</v>
      </c>
      <c r="T781" s="58">
        <f t="shared" si="73"/>
        <v>1.7802015849610368E-3</v>
      </c>
      <c r="U781" s="58">
        <f>IF(I781&lt;Overview!$F$18,(1-Overview!$F$9)*'='!R781-'='!I781*'='!P781,0)</f>
        <v>0</v>
      </c>
      <c r="V781" s="54">
        <f>IF(I781&gt;=Overview!$F$18,(1-Overview!$F$9)*'='!R781-Overview!$F$18*'='!P781,0)</f>
        <v>17.429689652766207</v>
      </c>
      <c r="W781" s="2"/>
      <c r="X781" s="60">
        <f>F781^3*(1+G781*Overview!$F$38)</f>
        <v>12.806847283822833</v>
      </c>
      <c r="Y781" s="61">
        <f>F781^3*Overview!$F$42*(1+Overview!$F$38*G781)+J781*Overview!$F$39/Overview!$F$40</f>
        <v>1.195408681310199</v>
      </c>
      <c r="AD781" s="2"/>
    </row>
    <row r="782" spans="1:30">
      <c r="A782" s="34">
        <v>779</v>
      </c>
      <c r="B782">
        <v>0.77</v>
      </c>
      <c r="C782" s="85">
        <v>18.739999999999998</v>
      </c>
      <c r="D782" s="125">
        <f>B782/(B782+Overview!$F$22)</f>
        <v>0.52380952380952384</v>
      </c>
      <c r="E782" s="118">
        <f>EXP(Overview!$F$21/Overview!$F$5-Overview!$F$21/('='!C782+273.15))</f>
        <v>0.94169028070695959</v>
      </c>
      <c r="F782" s="77">
        <f t="shared" si="74"/>
        <v>2.1860244708493761</v>
      </c>
      <c r="G782" s="115">
        <f t="shared" si="75"/>
        <v>0.52380952380952372</v>
      </c>
      <c r="H782" s="112">
        <f>F782/Overview!$F$19</f>
        <v>3.2275571694217868</v>
      </c>
      <c r="I782" s="149">
        <f t="shared" si="76"/>
        <v>178.24101031296112</v>
      </c>
      <c r="J782" s="80">
        <f>IF((A782-Overview!$F$43)/365=ROUND((A782-Overview!$F$43)/365,0),J781*0.05,J781+V781)</f>
        <v>1002.1926256937375</v>
      </c>
      <c r="K782" s="70">
        <f>IF(I782&lt;Overview!$F$16,1,'='!F782/Overview!$F$26)</f>
        <v>94.63309397616348</v>
      </c>
      <c r="L782" s="71">
        <f>IF(I782&lt;Overview!$F$17,'='!F782/Overview!$F$26,Overview!$F$33)</f>
        <v>9.1428571428571423</v>
      </c>
      <c r="M782" s="72">
        <f t="shared" si="77"/>
        <v>9.1428571428571423</v>
      </c>
      <c r="N782" s="81">
        <f>MIN(1,Overview!$F$44*E782*(F782-Overview!$F$25)^2+0.2)</f>
        <v>1</v>
      </c>
      <c r="O782" s="48">
        <f>M782*E782*Overview!$F$8</f>
        <v>9.746225350951114E-2</v>
      </c>
      <c r="P782" s="48">
        <f>E782*Overview!$F$6</f>
        <v>1.8494797113084687E-3</v>
      </c>
      <c r="Q782" s="122">
        <f>O782*(G782/F782-(1+Overview!$F$35/'='!F782)/(Overview!$F$37*Overview!$F$33))/('='!G782+Overview!$F$36)</f>
        <v>2.4393937786362898E-3</v>
      </c>
      <c r="R782" s="128">
        <f>(O782/F782-Q782)*G782*Overview!$F$29*'='!F782^3</f>
        <v>208.77628768114761</v>
      </c>
      <c r="S782" s="57">
        <f t="shared" si="72"/>
        <v>4.9498456820142747E-18</v>
      </c>
      <c r="T782" s="58">
        <f t="shared" si="73"/>
        <v>1.7775248313788852E-3</v>
      </c>
      <c r="U782" s="58">
        <f>IF(I782&lt;Overview!$F$18,(1-Overview!$F$9)*'='!R782-'='!I782*'='!P782,0)</f>
        <v>0</v>
      </c>
      <c r="V782" s="54">
        <f>IF(I782&gt;=Overview!$F$18,(1-Overview!$F$9)*'='!R782-Overview!$F$18*'='!P782,0)</f>
        <v>17.460196853561058</v>
      </c>
      <c r="W782" s="2"/>
      <c r="X782" s="60">
        <f>F782^3*(1+G782*Overview!$F$38)</f>
        <v>12.838186301134099</v>
      </c>
      <c r="Y782" s="61">
        <f>F782^3*Overview!$F$42*(1+Overview!$F$38*G782)+J782*Overview!$F$39/Overview!$F$40</f>
        <v>1.1989865921094875</v>
      </c>
      <c r="AD782" s="2"/>
    </row>
    <row r="783" spans="1:30">
      <c r="A783" s="34">
        <v>780</v>
      </c>
      <c r="B783">
        <v>0.77</v>
      </c>
      <c r="C783" s="85">
        <v>18.739999999999998</v>
      </c>
      <c r="D783" s="125">
        <f>B783/(B783+Overview!$F$22)</f>
        <v>0.52380952380952384</v>
      </c>
      <c r="E783" s="118">
        <f>EXP(Overview!$F$21/Overview!$F$5-Overview!$F$21/('='!C783+273.15))</f>
        <v>0.94169028070695959</v>
      </c>
      <c r="F783" s="77">
        <f t="shared" si="74"/>
        <v>2.1878019956807551</v>
      </c>
      <c r="G783" s="115">
        <f t="shared" si="75"/>
        <v>0.52380952380952372</v>
      </c>
      <c r="H783" s="112">
        <f>F783/Overview!$F$19</f>
        <v>3.2301815970482135</v>
      </c>
      <c r="I783" s="149">
        <f t="shared" si="76"/>
        <v>178.24101031296112</v>
      </c>
      <c r="J783" s="80">
        <f>IF((A783-Overview!$F$43)/365=ROUND((A783-Overview!$F$43)/365,0),J782*0.05,J782+V782)</f>
        <v>1019.6528225472985</v>
      </c>
      <c r="K783" s="70">
        <f>IF(I783&lt;Overview!$F$16,1,'='!F783/Overview!$F$26)</f>
        <v>94.710043103063001</v>
      </c>
      <c r="L783" s="71">
        <f>IF(I783&lt;Overview!$F$17,'='!F783/Overview!$F$26,Overview!$F$33)</f>
        <v>9.1428571428571423</v>
      </c>
      <c r="M783" s="72">
        <f t="shared" si="77"/>
        <v>9.1428571428571423</v>
      </c>
      <c r="N783" s="81">
        <f>MIN(1,Overview!$F$44*E783*(F783-Overview!$F$25)^2+0.2)</f>
        <v>1</v>
      </c>
      <c r="O783" s="48">
        <f>M783*E783*Overview!$F$8</f>
        <v>9.746225350951114E-2</v>
      </c>
      <c r="P783" s="48">
        <f>E783*Overview!$F$6</f>
        <v>1.8494797113084687E-3</v>
      </c>
      <c r="Q783" s="122">
        <f>O783*(G783/F783-(1+Overview!$F$35/'='!F783)/(Overview!$F$37*Overview!$F$33))/('='!G783+Overview!$F$36)</f>
        <v>2.4337468922662224E-3</v>
      </c>
      <c r="R783" s="128">
        <f>(O783/F783-Q783)*G783*Overview!$F$29*'='!F783^3</f>
        <v>209.13415045152095</v>
      </c>
      <c r="S783" s="57">
        <f t="shared" si="72"/>
        <v>4.9458240778523601E-18</v>
      </c>
      <c r="T783" s="58">
        <f t="shared" si="73"/>
        <v>1.7748521026272922E-3</v>
      </c>
      <c r="U783" s="58">
        <f>IF(I783&lt;Overview!$F$18,(1-Overview!$F$9)*'='!R783-'='!I783*'='!P783,0)</f>
        <v>0</v>
      </c>
      <c r="V783" s="54">
        <f>IF(I783&gt;=Overview!$F$18,(1-Overview!$F$9)*'='!R783-Overview!$F$18*'='!P783,0)</f>
        <v>17.490686761596869</v>
      </c>
      <c r="W783" s="2"/>
      <c r="X783" s="60">
        <f>F783^3*(1+G783*Overview!$F$38)</f>
        <v>12.869529164978465</v>
      </c>
      <c r="Y783" s="61">
        <f>F783^3*Overview!$F$42*(1+Overview!$F$38*G783)+J783*Overview!$F$39/Overview!$F$40</f>
        <v>1.202566174773299</v>
      </c>
      <c r="AD783" s="2"/>
    </row>
    <row r="784" spans="1:30">
      <c r="A784" s="34">
        <v>781</v>
      </c>
      <c r="B784">
        <v>0.77</v>
      </c>
      <c r="C784" s="85">
        <v>18.739999999999998</v>
      </c>
      <c r="D784" s="125">
        <f>B784/(B784+Overview!$F$22)</f>
        <v>0.52380952380952384</v>
      </c>
      <c r="E784" s="118">
        <f>EXP(Overview!$F$21/Overview!$F$5-Overview!$F$21/('='!C784+273.15))</f>
        <v>0.94169028070695959</v>
      </c>
      <c r="F784" s="77">
        <f t="shared" si="74"/>
        <v>2.1895768477833824</v>
      </c>
      <c r="G784" s="115">
        <f t="shared" si="75"/>
        <v>0.52380952380952372</v>
      </c>
      <c r="H784" s="112">
        <f>F784/Overview!$F$19</f>
        <v>3.2328020785226372</v>
      </c>
      <c r="I784" s="149">
        <f t="shared" si="76"/>
        <v>178.24101031296112</v>
      </c>
      <c r="J784" s="80">
        <f>IF((A784-Overview!$F$43)/365=ROUND((A784-Overview!$F$43)/365,0),J783*0.05,J783+V783)</f>
        <v>1037.1435093088953</v>
      </c>
      <c r="K784" s="70">
        <f>IF(I784&lt;Overview!$F$16,1,'='!F784/Overview!$F$26)</f>
        <v>94.786876527419153</v>
      </c>
      <c r="L784" s="71">
        <f>IF(I784&lt;Overview!$F$17,'='!F784/Overview!$F$26,Overview!$F$33)</f>
        <v>9.1428571428571423</v>
      </c>
      <c r="M784" s="72">
        <f t="shared" si="77"/>
        <v>9.1428571428571423</v>
      </c>
      <c r="N784" s="81">
        <f>MIN(1,Overview!$F$44*E784*(F784-Overview!$F$25)^2+0.2)</f>
        <v>1</v>
      </c>
      <c r="O784" s="48">
        <f>M784*E784*Overview!$F$8</f>
        <v>9.746225350951114E-2</v>
      </c>
      <c r="P784" s="48">
        <f>E784*Overview!$F$6</f>
        <v>1.8494797113084687E-3</v>
      </c>
      <c r="Q784" s="122">
        <f>O784*(G784/F784-(1+Overview!$F$35/'='!F784)/(Overview!$F$37*Overview!$F$33))/('='!G784+Overview!$F$36)</f>
        <v>2.4281176444414308E-3</v>
      </c>
      <c r="R784" s="128">
        <f>(O784/F784-Q784)*G784*Overview!$F$29*'='!F784^3</f>
        <v>209.491809624383</v>
      </c>
      <c r="S784" s="57">
        <f t="shared" si="72"/>
        <v>4.9418150355240734E-18</v>
      </c>
      <c r="T784" s="58">
        <f t="shared" si="73"/>
        <v>1.7721833926544264E-3</v>
      </c>
      <c r="U784" s="58">
        <f>IF(I784&lt;Overview!$F$18,(1-Overview!$F$9)*'='!R784-'='!I784*'='!P784,0)</f>
        <v>0</v>
      </c>
      <c r="V784" s="54">
        <f>IF(I784&gt;=Overview!$F$18,(1-Overview!$F$9)*'='!R784-Overview!$F$18*'='!P784,0)</f>
        <v>17.521159323124714</v>
      </c>
      <c r="W784" s="2"/>
      <c r="X784" s="60">
        <f>F784^3*(1+G784*Overview!$F$38)</f>
        <v>12.900875757731821</v>
      </c>
      <c r="Y784" s="61">
        <f>F784^3*Overview!$F$42*(1+Overview!$F$38*G784)+J784*Overview!$F$39/Overview!$F$40</f>
        <v>1.2061474179640141</v>
      </c>
      <c r="AD784" s="2"/>
    </row>
    <row r="785" spans="1:30">
      <c r="A785" s="34">
        <v>782</v>
      </c>
      <c r="B785">
        <v>0.77</v>
      </c>
      <c r="C785" s="85">
        <v>18.739999999999998</v>
      </c>
      <c r="D785" s="125">
        <f>B785/(B785+Overview!$F$22)</f>
        <v>0.52380952380952384</v>
      </c>
      <c r="E785" s="118">
        <f>EXP(Overview!$F$21/Overview!$F$5-Overview!$F$21/('='!C785+273.15))</f>
        <v>0.94169028070695959</v>
      </c>
      <c r="F785" s="77">
        <f t="shared" si="74"/>
        <v>2.1913490311760366</v>
      </c>
      <c r="G785" s="115">
        <f t="shared" si="75"/>
        <v>0.52380952380952372</v>
      </c>
      <c r="H785" s="112">
        <f>F785/Overview!$F$19</f>
        <v>3.2354186197785864</v>
      </c>
      <c r="I785" s="149">
        <f t="shared" si="76"/>
        <v>178.24101031296112</v>
      </c>
      <c r="J785" s="80">
        <f>IF((A785-Overview!$F$43)/365=ROUND((A785-Overview!$F$43)/365,0),J784*0.05,J784+V784)</f>
        <v>1054.66466863202</v>
      </c>
      <c r="K785" s="70">
        <f>IF(I785&lt;Overview!$F$16,1,'='!F785/Overview!$F$26)</f>
        <v>94.863594423205058</v>
      </c>
      <c r="L785" s="71">
        <f>IF(I785&lt;Overview!$F$17,'='!F785/Overview!$F$26,Overview!$F$33)</f>
        <v>9.1428571428571423</v>
      </c>
      <c r="M785" s="72">
        <f t="shared" si="77"/>
        <v>9.1428571428571423</v>
      </c>
      <c r="N785" s="81">
        <f>MIN(1,Overview!$F$44*E785*(F785-Overview!$F$25)^2+0.2)</f>
        <v>1</v>
      </c>
      <c r="O785" s="48">
        <f>M785*E785*Overview!$F$8</f>
        <v>9.746225350951114E-2</v>
      </c>
      <c r="P785" s="48">
        <f>E785*Overview!$F$6</f>
        <v>1.8494797113084687E-3</v>
      </c>
      <c r="Q785" s="122">
        <f>O785*(G785/F785-(1+Overview!$F$35/'='!F785)/(Overview!$F$37*Overview!$F$33))/('='!G785+Overview!$F$36)</f>
        <v>2.4225059589908023E-3</v>
      </c>
      <c r="R785" s="128">
        <f>(O785/F785-Q785)*G785*Overview!$F$29*'='!F785^3</f>
        <v>209.84926457231546</v>
      </c>
      <c r="S785" s="57">
        <f t="shared" si="72"/>
        <v>4.9378185007818076E-18</v>
      </c>
      <c r="T785" s="58">
        <f t="shared" si="73"/>
        <v>1.7695186954175565E-3</v>
      </c>
      <c r="U785" s="58">
        <f>IF(I785&lt;Overview!$F$18,(1-Overview!$F$9)*'='!R785-'='!I785*'='!P785,0)</f>
        <v>0</v>
      </c>
      <c r="V785" s="54">
        <f>IF(I785&gt;=Overview!$F$18,(1-Overview!$F$9)*'='!R785-Overview!$F$18*'='!P785,0)</f>
        <v>17.55161448468856</v>
      </c>
      <c r="W785" s="2"/>
      <c r="X785" s="60">
        <f>F785^3*(1+G785*Overview!$F$38)</f>
        <v>12.932225962096901</v>
      </c>
      <c r="Y785" s="61">
        <f>F785^3*Overview!$F$42*(1+Overview!$F$38*G785)+J785*Overview!$F$39/Overview!$F$40</f>
        <v>1.2097303103710944</v>
      </c>
      <c r="AD785" s="2"/>
    </row>
    <row r="786" spans="1:30">
      <c r="A786" s="34">
        <v>783</v>
      </c>
      <c r="B786">
        <v>0.77</v>
      </c>
      <c r="C786" s="85">
        <v>18.739999999999998</v>
      </c>
      <c r="D786" s="125">
        <f>B786/(B786+Overview!$F$22)</f>
        <v>0.52380952380952384</v>
      </c>
      <c r="E786" s="118">
        <f>EXP(Overview!$F$21/Overview!$F$5-Overview!$F$21/('='!C786+273.15))</f>
        <v>0.94169028070695959</v>
      </c>
      <c r="F786" s="77">
        <f t="shared" si="74"/>
        <v>2.1931185498714543</v>
      </c>
      <c r="G786" s="115">
        <f t="shared" si="75"/>
        <v>0.52380952380952372</v>
      </c>
      <c r="H786" s="112">
        <f>F786/Overview!$F$19</f>
        <v>3.2380312267406679</v>
      </c>
      <c r="I786" s="149">
        <f t="shared" si="76"/>
        <v>178.24101031296112</v>
      </c>
      <c r="J786" s="80">
        <f>IF((A786-Overview!$F$43)/365=ROUND((A786-Overview!$F$43)/365,0),J785*0.05,J785+V785)</f>
        <v>1072.2162831167086</v>
      </c>
      <c r="K786" s="70">
        <f>IF(I786&lt;Overview!$F$16,1,'='!F786/Overview!$F$26)</f>
        <v>94.940196964132227</v>
      </c>
      <c r="L786" s="71">
        <f>IF(I786&lt;Overview!$F$17,'='!F786/Overview!$F$26,Overview!$F$33)</f>
        <v>9.1428571428571423</v>
      </c>
      <c r="M786" s="72">
        <f t="shared" si="77"/>
        <v>9.1428571428571423</v>
      </c>
      <c r="N786" s="81">
        <f>MIN(1,Overview!$F$44*E786*(F786-Overview!$F$25)^2+0.2)</f>
        <v>1</v>
      </c>
      <c r="O786" s="48">
        <f>M786*E786*Overview!$F$8</f>
        <v>9.746225350951114E-2</v>
      </c>
      <c r="P786" s="48">
        <f>E786*Overview!$F$6</f>
        <v>1.8494797113084687E-3</v>
      </c>
      <c r="Q786" s="122">
        <f>O786*(G786/F786-(1+Overview!$F$35/'='!F786)/(Overview!$F$37*Overview!$F$33))/('='!G786+Overview!$F$36)</f>
        <v>2.4169117601781235E-3</v>
      </c>
      <c r="R786" s="128">
        <f>(O786/F786-Q786)*G786*Overview!$F$29*'='!F786^3</f>
        <v>210.20651467132646</v>
      </c>
      <c r="S786" s="57">
        <f t="shared" si="72"/>
        <v>4.9338344196876852E-18</v>
      </c>
      <c r="T786" s="58">
        <f t="shared" si="73"/>
        <v>1.7668580048830365E-3</v>
      </c>
      <c r="U786" s="58">
        <f>IF(I786&lt;Overview!$F$18,(1-Overview!$F$9)*'='!R786-'='!I786*'='!P786,0)</f>
        <v>0</v>
      </c>
      <c r="V786" s="54">
        <f>IF(I786&gt;=Overview!$F$18,(1-Overview!$F$9)*'='!R786-Overview!$F$18*'='!P786,0)</f>
        <v>17.582052193124298</v>
      </c>
      <c r="W786" s="2"/>
      <c r="X786" s="60">
        <f>F786^3*(1+G786*Overview!$F$38)</f>
        <v>12.963579661103175</v>
      </c>
      <c r="Y786" s="61">
        <f>F786^3*Overview!$F$42*(1+Overview!$F$38*G786)+J786*Overview!$F$39/Overview!$F$40</f>
        <v>1.2133148407110845</v>
      </c>
      <c r="AD786" s="2"/>
    </row>
    <row r="787" spans="1:30">
      <c r="A787" s="34">
        <v>784</v>
      </c>
      <c r="B787">
        <v>0.77</v>
      </c>
      <c r="C787" s="85">
        <v>18.739999999999998</v>
      </c>
      <c r="D787" s="125">
        <f>B787/(B787+Overview!$F$22)</f>
        <v>0.52380952380952384</v>
      </c>
      <c r="E787" s="118">
        <f>EXP(Overview!$F$21/Overview!$F$5-Overview!$F$21/('='!C787+273.15))</f>
        <v>0.94169028070695959</v>
      </c>
      <c r="F787" s="77">
        <f t="shared" si="74"/>
        <v>2.1948854078763373</v>
      </c>
      <c r="G787" s="115">
        <f t="shared" si="75"/>
        <v>0.52380952380952372</v>
      </c>
      <c r="H787" s="112">
        <f>F787/Overview!$F$19</f>
        <v>3.2406399053245791</v>
      </c>
      <c r="I787" s="149">
        <f t="shared" si="76"/>
        <v>178.24101031296112</v>
      </c>
      <c r="J787" s="80">
        <f>IF((A787-Overview!$F$43)/365=ROUND((A787-Overview!$F$43)/365,0),J786*0.05,J786+V786)</f>
        <v>1089.798335309833</v>
      </c>
      <c r="K787" s="70">
        <f>IF(I787&lt;Overview!$F$16,1,'='!F787/Overview!$F$26)</f>
        <v>95.016684323650978</v>
      </c>
      <c r="L787" s="71">
        <f>IF(I787&lt;Overview!$F$17,'='!F787/Overview!$F$26,Overview!$F$33)</f>
        <v>9.1428571428571423</v>
      </c>
      <c r="M787" s="72">
        <f t="shared" si="77"/>
        <v>9.1428571428571423</v>
      </c>
      <c r="N787" s="81">
        <f>MIN(1,Overview!$F$44*E787*(F787-Overview!$F$25)^2+0.2)</f>
        <v>1</v>
      </c>
      <c r="O787" s="48">
        <f>M787*E787*Overview!$F$8</f>
        <v>9.746225350951114E-2</v>
      </c>
      <c r="P787" s="48">
        <f>E787*Overview!$F$6</f>
        <v>1.8494797113084687E-3</v>
      </c>
      <c r="Q787" s="122">
        <f>O787*(G787/F787-(1+Overview!$F$35/'='!F787)/(Overview!$F$37*Overview!$F$33))/('='!G787+Overview!$F$36)</f>
        <v>2.411334972698981E-3</v>
      </c>
      <c r="R787" s="128">
        <f>(O787/F787-Q787)*G787*Overview!$F$29*'='!F787^3</f>
        <v>210.56355930083905</v>
      </c>
      <c r="S787" s="57">
        <f t="shared" si="72"/>
        <v>4.9298627386113472E-18</v>
      </c>
      <c r="T787" s="58">
        <f t="shared" si="73"/>
        <v>1.7642013150262932E-3</v>
      </c>
      <c r="U787" s="58">
        <f>IF(I787&lt;Overview!$F$18,(1-Overview!$F$9)*'='!R787-'='!I787*'='!P787,0)</f>
        <v>0</v>
      </c>
      <c r="V787" s="54">
        <f>IF(I787&gt;=Overview!$F$18,(1-Overview!$F$9)*'='!R787-Overview!$F$18*'='!P787,0)</f>
        <v>17.612472395558768</v>
      </c>
      <c r="W787" s="2"/>
      <c r="X787" s="60">
        <f>F787^3*(1+G787*Overview!$F$38)</f>
        <v>12.994936738106723</v>
      </c>
      <c r="Y787" s="61">
        <f>F787^3*Overview!$F$42*(1+Overview!$F$38*G787)+J787*Overview!$F$39/Overview!$F$40</f>
        <v>1.216900997727614</v>
      </c>
      <c r="AD787" s="2"/>
    </row>
    <row r="788" spans="1:30">
      <c r="A788" s="34">
        <v>785</v>
      </c>
      <c r="B788">
        <v>0.77</v>
      </c>
      <c r="C788" s="85">
        <v>18.739999999999998</v>
      </c>
      <c r="D788" s="125">
        <f>B788/(B788+Overview!$F$22)</f>
        <v>0.52380952380952384</v>
      </c>
      <c r="E788" s="118">
        <f>EXP(Overview!$F$21/Overview!$F$5-Overview!$F$21/('='!C788+273.15))</f>
        <v>0.94169028070695959</v>
      </c>
      <c r="F788" s="77">
        <f t="shared" si="74"/>
        <v>2.1966496091913634</v>
      </c>
      <c r="G788" s="115">
        <f t="shared" si="75"/>
        <v>0.52380952380952372</v>
      </c>
      <c r="H788" s="112">
        <f>F788/Overview!$F$19</f>
        <v>3.2432446614371231</v>
      </c>
      <c r="I788" s="149">
        <f t="shared" si="76"/>
        <v>178.24101031296112</v>
      </c>
      <c r="J788" s="80">
        <f>IF((A788-Overview!$F$43)/365=ROUND((A788-Overview!$F$43)/365,0),J787*0.05,J787+V787)</f>
        <v>1107.4108077053918</v>
      </c>
      <c r="K788" s="70">
        <f>IF(I788&lt;Overview!$F$16,1,'='!F788/Overview!$F$26)</f>
        <v>95.093056674950802</v>
      </c>
      <c r="L788" s="71">
        <f>IF(I788&lt;Overview!$F$17,'='!F788/Overview!$F$26,Overview!$F$33)</f>
        <v>9.1428571428571423</v>
      </c>
      <c r="M788" s="72">
        <f t="shared" si="77"/>
        <v>9.1428571428571423</v>
      </c>
      <c r="N788" s="81">
        <f>MIN(1,Overview!$F$44*E788*(F788-Overview!$F$25)^2+0.2)</f>
        <v>1</v>
      </c>
      <c r="O788" s="48">
        <f>M788*E788*Overview!$F$8</f>
        <v>9.746225350951114E-2</v>
      </c>
      <c r="P788" s="48">
        <f>E788*Overview!$F$6</f>
        <v>1.8494797113084687E-3</v>
      </c>
      <c r="Q788" s="122">
        <f>O788*(G788/F788-(1+Overview!$F$35/'='!F788)/(Overview!$F$37*Overview!$F$33))/('='!G788+Overview!$F$36)</f>
        <v>2.4057755216776865E-3</v>
      </c>
      <c r="R788" s="128">
        <f>(O788/F788-Q788)*G788*Overview!$F$29*'='!F788^3</f>
        <v>210.92039784368015</v>
      </c>
      <c r="S788" s="57">
        <f t="shared" si="72"/>
        <v>4.925903404227764E-18</v>
      </c>
      <c r="T788" s="58">
        <f t="shared" si="73"/>
        <v>1.7615486198318128E-3</v>
      </c>
      <c r="U788" s="58">
        <f>IF(I788&lt;Overview!$F$18,(1-Overview!$F$9)*'='!R788-'='!I788*'='!P788,0)</f>
        <v>0</v>
      </c>
      <c r="V788" s="54">
        <f>IF(I788&gt;=Overview!$F$18,(1-Overview!$F$9)*'='!R788-Overview!$F$18*'='!P788,0)</f>
        <v>17.642875039408832</v>
      </c>
      <c r="W788" s="2"/>
      <c r="X788" s="60">
        <f>F788^3*(1+G788*Overview!$F$38)</f>
        <v>13.026297076790129</v>
      </c>
      <c r="Y788" s="61">
        <f>F788^3*Overview!$F$42*(1+Overview!$F$38*G788)+J788*Overview!$F$39/Overview!$F$40</f>
        <v>1.2204887701914002</v>
      </c>
      <c r="AD788" s="2"/>
    </row>
    <row r="789" spans="1:30">
      <c r="A789" s="34">
        <v>786</v>
      </c>
      <c r="B789">
        <v>0.77</v>
      </c>
      <c r="C789" s="85">
        <v>18.739999999999998</v>
      </c>
      <c r="D789" s="125">
        <f>B789/(B789+Overview!$F$22)</f>
        <v>0.52380952380952384</v>
      </c>
      <c r="E789" s="118">
        <f>EXP(Overview!$F$21/Overview!$F$5-Overview!$F$21/('='!C789+273.15))</f>
        <v>0.94169028070695959</v>
      </c>
      <c r="F789" s="77">
        <f t="shared" si="74"/>
        <v>2.1984111578111953</v>
      </c>
      <c r="G789" s="115">
        <f t="shared" si="75"/>
        <v>0.52380952380952372</v>
      </c>
      <c r="H789" s="112">
        <f>F789/Overview!$F$19</f>
        <v>3.2458455009762224</v>
      </c>
      <c r="I789" s="149">
        <f t="shared" si="76"/>
        <v>178.24101031296112</v>
      </c>
      <c r="J789" s="80">
        <f>IF((A789-Overview!$F$43)/365=ROUND((A789-Overview!$F$43)/365,0),J788*0.05,J788+V788)</f>
        <v>1125.0536827448007</v>
      </c>
      <c r="K789" s="70">
        <f>IF(I789&lt;Overview!$F$16,1,'='!F789/Overview!$F$26)</f>
        <v>95.169314190960847</v>
      </c>
      <c r="L789" s="71">
        <f>IF(I789&lt;Overview!$F$17,'='!F789/Overview!$F$26,Overview!$F$33)</f>
        <v>9.1428571428571423</v>
      </c>
      <c r="M789" s="72">
        <f t="shared" si="77"/>
        <v>9.1428571428571423</v>
      </c>
      <c r="N789" s="81">
        <f>MIN(1,Overview!$F$44*E789*(F789-Overview!$F$25)^2+0.2)</f>
        <v>1</v>
      </c>
      <c r="O789" s="48">
        <f>M789*E789*Overview!$F$8</f>
        <v>9.746225350951114E-2</v>
      </c>
      <c r="P789" s="48">
        <f>E789*Overview!$F$6</f>
        <v>1.8494797113084687E-3</v>
      </c>
      <c r="Q789" s="122">
        <f>O789*(G789/F789-(1+Overview!$F$35/'='!F789)/(Overview!$F$37*Overview!$F$33))/('='!G789+Overview!$F$36)</f>
        <v>2.4002333326642211E-3</v>
      </c>
      <c r="R789" s="128">
        <f>(O789/F789-Q789)*G789*Overview!$F$29*'='!F789^3</f>
        <v>211.27702968606957</v>
      </c>
      <c r="S789" s="57">
        <f t="shared" si="72"/>
        <v>4.9219563635150596E-18</v>
      </c>
      <c r="T789" s="58">
        <f t="shared" si="73"/>
        <v>1.7588999132931247E-3</v>
      </c>
      <c r="U789" s="58">
        <f>IF(I789&lt;Overview!$F$18,(1-Overview!$F$9)*'='!R789-'='!I789*'='!P789,0)</f>
        <v>0</v>
      </c>
      <c r="V789" s="54">
        <f>IF(I789&gt;=Overview!$F$18,(1-Overview!$F$9)*'='!R789-Overview!$F$18*'='!P789,0)</f>
        <v>17.673260072380408</v>
      </c>
      <c r="W789" s="2"/>
      <c r="X789" s="60">
        <f>F789^3*(1+G789*Overview!$F$38)</f>
        <v>13.057660561162386</v>
      </c>
      <c r="Y789" s="61">
        <f>F789^3*Overview!$F$42*(1+Overview!$F$38*G789)+J789*Overview!$F$39/Overview!$F$40</f>
        <v>1.2240781469002524</v>
      </c>
      <c r="AD789" s="2"/>
    </row>
    <row r="790" spans="1:30">
      <c r="A790" s="34">
        <v>787</v>
      </c>
      <c r="B790">
        <v>0.77</v>
      </c>
      <c r="C790" s="85">
        <v>18.739999999999998</v>
      </c>
      <c r="D790" s="125">
        <f>B790/(B790+Overview!$F$22)</f>
        <v>0.52380952380952384</v>
      </c>
      <c r="E790" s="118">
        <f>EXP(Overview!$F$21/Overview!$F$5-Overview!$F$21/('='!C790+273.15))</f>
        <v>0.94169028070695959</v>
      </c>
      <c r="F790" s="77">
        <f t="shared" si="74"/>
        <v>2.2001700577244883</v>
      </c>
      <c r="G790" s="115">
        <f t="shared" si="75"/>
        <v>0.52380952380952372</v>
      </c>
      <c r="H790" s="112">
        <f>F790/Overview!$F$19</f>
        <v>3.2484424298309289</v>
      </c>
      <c r="I790" s="149">
        <f t="shared" si="76"/>
        <v>178.24101031296112</v>
      </c>
      <c r="J790" s="80">
        <f>IF((A790-Overview!$F$43)/365=ROUND((A790-Overview!$F$43)/365,0),J789*0.05,J789+V789)</f>
        <v>1142.726942817181</v>
      </c>
      <c r="K790" s="70">
        <f>IF(I790&lt;Overview!$F$16,1,'='!F790/Overview!$F$26)</f>
        <v>95.245457044350147</v>
      </c>
      <c r="L790" s="71">
        <f>IF(I790&lt;Overview!$F$17,'='!F790/Overview!$F$26,Overview!$F$33)</f>
        <v>9.1428571428571423</v>
      </c>
      <c r="M790" s="72">
        <f t="shared" si="77"/>
        <v>9.1428571428571423</v>
      </c>
      <c r="N790" s="81">
        <f>MIN(1,Overview!$F$44*E790*(F790-Overview!$F$25)^2+0.2)</f>
        <v>1</v>
      </c>
      <c r="O790" s="48">
        <f>M790*E790*Overview!$F$8</f>
        <v>9.746225350951114E-2</v>
      </c>
      <c r="P790" s="48">
        <f>E790*Overview!$F$6</f>
        <v>1.8494797113084687E-3</v>
      </c>
      <c r="Q790" s="122">
        <f>O790*(G790/F790-(1+Overview!$F$35/'='!F790)/(Overview!$F$37*Overview!$F$33))/('='!G790+Overview!$F$36)</f>
        <v>2.39470833163122E-3</v>
      </c>
      <c r="R790" s="128">
        <f>(O790/F790-Q790)*G790*Overview!$F$29*'='!F790^3</f>
        <v>211.63345421760903</v>
      </c>
      <c r="S790" s="57">
        <f t="shared" si="72"/>
        <v>4.9180215637523671E-18</v>
      </c>
      <c r="T790" s="58">
        <f t="shared" si="73"/>
        <v>1.7562551894127916E-3</v>
      </c>
      <c r="U790" s="58">
        <f>IF(I790&lt;Overview!$F$18,(1-Overview!$F$9)*'='!R790-'='!I790*'='!P790,0)</f>
        <v>0</v>
      </c>
      <c r="V790" s="54">
        <f>IF(I790&gt;=Overview!$F$18,(1-Overview!$F$9)*'='!R790-Overview!$F$18*'='!P790,0)</f>
        <v>17.703627442467571</v>
      </c>
      <c r="W790" s="2"/>
      <c r="X790" s="60">
        <f>F790^3*(1+G790*Overview!$F$38)</f>
        <v>13.089027075558732</v>
      </c>
      <c r="Y790" s="61">
        <f>F790^3*Overview!$F$42*(1+Overview!$F$38*G790)+J790*Overview!$F$39/Overview!$F$40</f>
        <v>1.2276691166790688</v>
      </c>
      <c r="AD790" s="2"/>
    </row>
    <row r="791" spans="1:30">
      <c r="A791" s="34">
        <v>788</v>
      </c>
      <c r="B791">
        <v>0.77</v>
      </c>
      <c r="C791" s="85">
        <v>18.739999999999998</v>
      </c>
      <c r="D791" s="125">
        <f>B791/(B791+Overview!$F$22)</f>
        <v>0.52380952380952384</v>
      </c>
      <c r="E791" s="118">
        <f>EXP(Overview!$F$21/Overview!$F$5-Overview!$F$21/('='!C791+273.15))</f>
        <v>0.94169028070695959</v>
      </c>
      <c r="F791" s="77">
        <f t="shared" si="74"/>
        <v>2.2019263129139008</v>
      </c>
      <c r="G791" s="115">
        <f t="shared" si="75"/>
        <v>0.52380952380952372</v>
      </c>
      <c r="H791" s="112">
        <f>F791/Overview!$F$19</f>
        <v>3.2510354538814421</v>
      </c>
      <c r="I791" s="149">
        <f t="shared" si="76"/>
        <v>178.24101031296112</v>
      </c>
      <c r="J791" s="80">
        <f>IF((A791-Overview!$F$43)/365=ROUND((A791-Overview!$F$43)/365,0),J790*0.05,J790+V790)</f>
        <v>1160.4305702596487</v>
      </c>
      <c r="K791" s="70">
        <f>IF(I791&lt;Overview!$F$16,1,'='!F791/Overview!$F$26)</f>
        <v>95.321485407528172</v>
      </c>
      <c r="L791" s="71">
        <f>IF(I791&lt;Overview!$F$17,'='!F791/Overview!$F$26,Overview!$F$33)</f>
        <v>9.1428571428571423</v>
      </c>
      <c r="M791" s="72">
        <f t="shared" si="77"/>
        <v>9.1428571428571423</v>
      </c>
      <c r="N791" s="81">
        <f>MIN(1,Overview!$F$44*E791*(F791-Overview!$F$25)^2+0.2)</f>
        <v>1</v>
      </c>
      <c r="O791" s="48">
        <f>M791*E791*Overview!$F$8</f>
        <v>9.746225350951114E-2</v>
      </c>
      <c r="P791" s="48">
        <f>E791*Overview!$F$6</f>
        <v>1.8494797113084687E-3</v>
      </c>
      <c r="Q791" s="122">
        <f>O791*(G791/F791-(1+Overview!$F$35/'='!F791)/(Overview!$F$37*Overview!$F$33))/('='!G791+Overview!$F$36)</f>
        <v>2.38920044497097E-3</v>
      </c>
      <c r="R791" s="128">
        <f>(O791/F791-Q791)*G791*Overview!$F$29*'='!F791^3</f>
        <v>211.98967083127081</v>
      </c>
      <c r="S791" s="57">
        <f t="shared" si="72"/>
        <v>4.9140989525176829E-18</v>
      </c>
      <c r="T791" s="58">
        <f t="shared" si="73"/>
        <v>1.7536144422023931E-3</v>
      </c>
      <c r="U791" s="58">
        <f>IF(I791&lt;Overview!$F$18,(1-Overview!$F$9)*'='!R791-'='!I791*'='!P791,0)</f>
        <v>0</v>
      </c>
      <c r="V791" s="54">
        <f>IF(I791&gt;=Overview!$F$18,(1-Overview!$F$9)*'='!R791-Overview!$F$18*'='!P791,0)</f>
        <v>17.733977097951556</v>
      </c>
      <c r="W791" s="2"/>
      <c r="X791" s="60">
        <f>F791^3*(1+G791*Overview!$F$38)</f>
        <v>13.120396504640558</v>
      </c>
      <c r="Y791" s="61">
        <f>F791^3*Overview!$F$42*(1+Overview!$F$38*G791)+J791*Overview!$F$39/Overview!$F$40</f>
        <v>1.2312616683798423</v>
      </c>
      <c r="AD791" s="2"/>
    </row>
    <row r="792" spans="1:30">
      <c r="A792" s="34">
        <v>789</v>
      </c>
      <c r="B792">
        <v>0.77</v>
      </c>
      <c r="C792" s="85">
        <v>18.739999999999998</v>
      </c>
      <c r="D792" s="125">
        <f>B792/(B792+Overview!$F$22)</f>
        <v>0.52380952380952384</v>
      </c>
      <c r="E792" s="118">
        <f>EXP(Overview!$F$21/Overview!$F$5-Overview!$F$21/('='!C792+273.15))</f>
        <v>0.94169028070695959</v>
      </c>
      <c r="F792" s="77">
        <f t="shared" si="74"/>
        <v>2.2036799273561032</v>
      </c>
      <c r="G792" s="115">
        <f t="shared" si="75"/>
        <v>0.52380952380952372</v>
      </c>
      <c r="H792" s="112">
        <f>F792/Overview!$F$19</f>
        <v>3.2536245789991187</v>
      </c>
      <c r="I792" s="149">
        <f t="shared" si="76"/>
        <v>178.24101031296112</v>
      </c>
      <c r="J792" s="80">
        <f>IF((A792-Overview!$F$43)/365=ROUND((A792-Overview!$F$43)/365,0),J791*0.05,J791+V791)</f>
        <v>1178.1645473576002</v>
      </c>
      <c r="K792" s="70">
        <f>IF(I792&lt;Overview!$F$16,1,'='!F792/Overview!$F$26)</f>
        <v>95.397399452645161</v>
      </c>
      <c r="L792" s="71">
        <f>IF(I792&lt;Overview!$F$17,'='!F792/Overview!$F$26,Overview!$F$33)</f>
        <v>9.1428571428571423</v>
      </c>
      <c r="M792" s="72">
        <f t="shared" si="77"/>
        <v>9.1428571428571423</v>
      </c>
      <c r="N792" s="81">
        <f>MIN(1,Overview!$F$44*E792*(F792-Overview!$F$25)^2+0.2)</f>
        <v>1</v>
      </c>
      <c r="O792" s="48">
        <f>M792*E792*Overview!$F$8</f>
        <v>9.746225350951114E-2</v>
      </c>
      <c r="P792" s="48">
        <f>E792*Overview!$F$6</f>
        <v>1.8494797113084687E-3</v>
      </c>
      <c r="Q792" s="122">
        <f>O792*(G792/F792-(1+Overview!$F$35/'='!F792)/(Overview!$F$37*Overview!$F$33))/('='!G792+Overview!$F$36)</f>
        <v>2.3837095994924369E-3</v>
      </c>
      <c r="R792" s="128">
        <f>(O792/F792-Q792)*G792*Overview!$F$29*'='!F792^3</f>
        <v>212.345678923387</v>
      </c>
      <c r="S792" s="57">
        <f t="shared" si="72"/>
        <v>4.9101884776857571E-18</v>
      </c>
      <c r="T792" s="58">
        <f t="shared" si="73"/>
        <v>1.7509776656825132E-3</v>
      </c>
      <c r="U792" s="58">
        <f>IF(I792&lt;Overview!$F$18,(1-Overview!$F$9)*'='!R792-'='!I792*'='!P792,0)</f>
        <v>0</v>
      </c>
      <c r="V792" s="54">
        <f>IF(I792&gt;=Overview!$F$18,(1-Overview!$F$9)*'='!R792-Overview!$F$18*'='!P792,0)</f>
        <v>17.764308987399854</v>
      </c>
      <c r="W792" s="2"/>
      <c r="X792" s="60">
        <f>F792^3*(1+G792*Overview!$F$38)</f>
        <v>13.151768733395263</v>
      </c>
      <c r="Y792" s="61">
        <f>F792^3*Overview!$F$42*(1+Overview!$F$38*G792)+J792*Overview!$F$39/Overview!$F$40</f>
        <v>1.2348557908816584</v>
      </c>
      <c r="AD792" s="2"/>
    </row>
    <row r="793" spans="1:30">
      <c r="A793" s="34">
        <v>790</v>
      </c>
      <c r="B793">
        <v>0.77</v>
      </c>
      <c r="C793" s="85">
        <v>18.739999999999998</v>
      </c>
      <c r="D793" s="125">
        <f>B793/(B793+Overview!$F$22)</f>
        <v>0.52380952380952384</v>
      </c>
      <c r="E793" s="118">
        <f>EXP(Overview!$F$21/Overview!$F$5-Overview!$F$21/('='!C793+273.15))</f>
        <v>0.94169028070695959</v>
      </c>
      <c r="F793" s="77">
        <f t="shared" si="74"/>
        <v>2.2054309050217857</v>
      </c>
      <c r="G793" s="115">
        <f t="shared" si="75"/>
        <v>0.52380952380952372</v>
      </c>
      <c r="H793" s="112">
        <f>F793/Overview!$F$19</f>
        <v>3.256209811046487</v>
      </c>
      <c r="I793" s="149">
        <f t="shared" si="76"/>
        <v>178.24101031296112</v>
      </c>
      <c r="J793" s="80">
        <f>IF((A793-Overview!$F$43)/365=ROUND((A793-Overview!$F$43)/365,0),J792*0.05,J792+V792)</f>
        <v>1195.928856345</v>
      </c>
      <c r="K793" s="70">
        <f>IF(I793&lt;Overview!$F$16,1,'='!F793/Overview!$F$26)</f>
        <v>95.473199351592456</v>
      </c>
      <c r="L793" s="71">
        <f>IF(I793&lt;Overview!$F$17,'='!F793/Overview!$F$26,Overview!$F$33)</f>
        <v>9.1428571428571423</v>
      </c>
      <c r="M793" s="72">
        <f t="shared" si="77"/>
        <v>9.1428571428571423</v>
      </c>
      <c r="N793" s="81">
        <f>MIN(1,Overview!$F$44*E793*(F793-Overview!$F$25)^2+0.2)</f>
        <v>1</v>
      </c>
      <c r="O793" s="48">
        <f>M793*E793*Overview!$F$8</f>
        <v>9.746225350951114E-2</v>
      </c>
      <c r="P793" s="48">
        <f>E793*Overview!$F$6</f>
        <v>1.8494797113084687E-3</v>
      </c>
      <c r="Q793" s="122">
        <f>O793*(G793/F793-(1+Overview!$F$35/'='!F793)/(Overview!$F$37*Overview!$F$33))/('='!G793+Overview!$F$36)</f>
        <v>2.3782357224183225E-3</v>
      </c>
      <c r="R793" s="128">
        <f>(O793/F793-Q793)*G793*Overview!$F$29*'='!F793^3</f>
        <v>212.70147789363833</v>
      </c>
      <c r="S793" s="57">
        <f t="shared" si="72"/>
        <v>4.906290087425993E-18</v>
      </c>
      <c r="T793" s="58">
        <f t="shared" si="73"/>
        <v>1.7483448538827271E-3</v>
      </c>
      <c r="U793" s="58">
        <f>IF(I793&lt;Overview!$F$18,(1-Overview!$F$9)*'='!R793-'='!I793*'='!P793,0)</f>
        <v>0</v>
      </c>
      <c r="V793" s="54">
        <f>IF(I793&gt;=Overview!$F$18,(1-Overview!$F$9)*'='!R793-Overview!$F$18*'='!P793,0)</f>
        <v>17.79462305966527</v>
      </c>
      <c r="W793" s="2"/>
      <c r="X793" s="60">
        <f>F793^3*(1+G793*Overview!$F$38)</f>
        <v>13.183143647136113</v>
      </c>
      <c r="Y793" s="61">
        <f>F793^3*Overview!$F$42*(1+Overview!$F$38*G793)+J793*Overview!$F$39/Overview!$F$40</f>
        <v>1.2384514730906966</v>
      </c>
      <c r="AD793" s="2"/>
    </row>
    <row r="794" spans="1:30">
      <c r="A794" s="34">
        <v>791</v>
      </c>
      <c r="B794">
        <v>0.77</v>
      </c>
      <c r="C794" s="85">
        <v>18.739999999999998</v>
      </c>
      <c r="D794" s="125">
        <f>B794/(B794+Overview!$F$22)</f>
        <v>0.52380952380952384</v>
      </c>
      <c r="E794" s="118">
        <f>EXP(Overview!$F$21/Overview!$F$5-Overview!$F$21/('='!C794+273.15))</f>
        <v>0.94169028070695959</v>
      </c>
      <c r="F794" s="77">
        <f t="shared" si="74"/>
        <v>2.2071792498756686</v>
      </c>
      <c r="G794" s="115">
        <f t="shared" si="75"/>
        <v>0.52380952380952372</v>
      </c>
      <c r="H794" s="112">
        <f>F794/Overview!$F$19</f>
        <v>3.2587911558772604</v>
      </c>
      <c r="I794" s="149">
        <f t="shared" si="76"/>
        <v>178.24101031296112</v>
      </c>
      <c r="J794" s="80">
        <f>IF((A794-Overview!$F$43)/365=ROUND((A794-Overview!$F$43)/365,0),J793*0.05,J793+V793)</f>
        <v>1213.7234794046653</v>
      </c>
      <c r="K794" s="70">
        <f>IF(I794&lt;Overview!$F$16,1,'='!F794/Overview!$F$26)</f>
        <v>95.548885276002977</v>
      </c>
      <c r="L794" s="71">
        <f>IF(I794&lt;Overview!$F$17,'='!F794/Overview!$F$26,Overview!$F$33)</f>
        <v>9.1428571428571423</v>
      </c>
      <c r="M794" s="72">
        <f t="shared" si="77"/>
        <v>9.1428571428571423</v>
      </c>
      <c r="N794" s="81">
        <f>MIN(1,Overview!$F$44*E794*(F794-Overview!$F$25)^2+0.2)</f>
        <v>1</v>
      </c>
      <c r="O794" s="48">
        <f>M794*E794*Overview!$F$8</f>
        <v>9.746225350951114E-2</v>
      </c>
      <c r="P794" s="48">
        <f>E794*Overview!$F$6</f>
        <v>1.8494797113084687E-3</v>
      </c>
      <c r="Q794" s="122">
        <f>O794*(G794/F794-(1+Overview!$F$35/'='!F794)/(Overview!$F$37*Overview!$F$33))/('='!G794+Overview!$F$36)</f>
        <v>2.3727787413821383E-3</v>
      </c>
      <c r="R794" s="128">
        <f>(O794/F794-Q794)*G794*Overview!$F$29*'='!F794^3</f>
        <v>213.05706714504325</v>
      </c>
      <c r="S794" s="57">
        <f t="shared" si="72"/>
        <v>4.9024037302003658E-18</v>
      </c>
      <c r="T794" s="58">
        <f t="shared" si="73"/>
        <v>1.745716000841587E-3</v>
      </c>
      <c r="U794" s="58">
        <f>IF(I794&lt;Overview!$F$18,(1-Overview!$F$9)*'='!R794-'='!I794*'='!P794,0)</f>
        <v>0</v>
      </c>
      <c r="V794" s="54">
        <f>IF(I794&gt;=Overview!$F$18,(1-Overview!$F$9)*'='!R794-Overview!$F$18*'='!P794,0)</f>
        <v>17.824919263884969</v>
      </c>
      <c r="W794" s="2"/>
      <c r="X794" s="60">
        <f>F794^3*(1+G794*Overview!$F$38)</f>
        <v>13.214521131502099</v>
      </c>
      <c r="Y794" s="61">
        <f>F794^3*Overview!$F$42*(1+Overview!$F$38*G794)+J794*Overview!$F$39/Overview!$F$40</f>
        <v>1.2420487039402279</v>
      </c>
      <c r="AD794" s="2"/>
    </row>
    <row r="795" spans="1:30">
      <c r="A795" s="34">
        <v>792</v>
      </c>
      <c r="B795">
        <v>0.77</v>
      </c>
      <c r="C795" s="85">
        <v>18.739999999999998</v>
      </c>
      <c r="D795" s="125">
        <f>B795/(B795+Overview!$F$22)</f>
        <v>0.52380952380952384</v>
      </c>
      <c r="E795" s="118">
        <f>EXP(Overview!$F$21/Overview!$F$5-Overview!$F$21/('='!C795+273.15))</f>
        <v>0.94169028070695959</v>
      </c>
      <c r="F795" s="77">
        <f t="shared" si="74"/>
        <v>2.20892496587651</v>
      </c>
      <c r="G795" s="115">
        <f t="shared" si="75"/>
        <v>0.52380952380952372</v>
      </c>
      <c r="H795" s="112">
        <f>F795/Overview!$F$19</f>
        <v>3.2613686193363502</v>
      </c>
      <c r="I795" s="149">
        <f t="shared" si="76"/>
        <v>178.24101031296112</v>
      </c>
      <c r="J795" s="80">
        <f>IF((A795-Overview!$F$43)/365=ROUND((A795-Overview!$F$43)/365,0),J794*0.05,J794+V794)</f>
        <v>1231.5483986685504</v>
      </c>
      <c r="K795" s="70">
        <f>IF(I795&lt;Overview!$F$16,1,'='!F795/Overview!$F$26)</f>
        <v>95.624457397251518</v>
      </c>
      <c r="L795" s="71">
        <f>IF(I795&lt;Overview!$F$17,'='!F795/Overview!$F$26,Overview!$F$33)</f>
        <v>9.1428571428571423</v>
      </c>
      <c r="M795" s="72">
        <f t="shared" si="77"/>
        <v>9.1428571428571423</v>
      </c>
      <c r="N795" s="81">
        <f>MIN(1,Overview!$F$44*E795*(F795-Overview!$F$25)^2+0.2)</f>
        <v>1</v>
      </c>
      <c r="O795" s="48">
        <f>M795*E795*Overview!$F$8</f>
        <v>9.746225350951114E-2</v>
      </c>
      <c r="P795" s="48">
        <f>E795*Overview!$F$6</f>
        <v>1.8494797113084687E-3</v>
      </c>
      <c r="Q795" s="122">
        <f>O795*(G795/F795-(1+Overview!$F$35/'='!F795)/(Overview!$F$37*Overview!$F$33))/('='!G795+Overview!$F$36)</f>
        <v>2.3673385844253125E-3</v>
      </c>
      <c r="R795" s="128">
        <f>(O795/F795-Q795)*G795*Overview!$F$29*'='!F795^3</f>
        <v>213.41244608394703</v>
      </c>
      <c r="S795" s="57">
        <f t="shared" si="72"/>
        <v>4.898529354761362E-18</v>
      </c>
      <c r="T795" s="58">
        <f t="shared" si="73"/>
        <v>1.7430911006066096E-3</v>
      </c>
      <c r="U795" s="58">
        <f>IF(I795&lt;Overview!$F$18,(1-Overview!$F$9)*'='!R795-'='!I795*'='!P795,0)</f>
        <v>0</v>
      </c>
      <c r="V795" s="54">
        <f>IF(I795&gt;=Overview!$F$18,(1-Overview!$F$9)*'='!R795-Overview!$F$18*'='!P795,0)</f>
        <v>17.85519754947957</v>
      </c>
      <c r="W795" s="2"/>
      <c r="X795" s="60">
        <f>F795^3*(1+G795*Overview!$F$38)</f>
        <v>13.245901072457796</v>
      </c>
      <c r="Y795" s="61">
        <f>F795^3*Overview!$F$42*(1+Overview!$F$38*G795)+J795*Overview!$F$39/Overview!$F$40</f>
        <v>1.245647472390617</v>
      </c>
      <c r="AD795" s="2"/>
    </row>
    <row r="796" spans="1:30">
      <c r="A796" s="34">
        <v>793</v>
      </c>
      <c r="B796">
        <v>0.77</v>
      </c>
      <c r="C796" s="85">
        <v>18.739999999999998</v>
      </c>
      <c r="D796" s="125">
        <f>B796/(B796+Overview!$F$22)</f>
        <v>0.52380952380952384</v>
      </c>
      <c r="E796" s="118">
        <f>EXP(Overview!$F$21/Overview!$F$5-Overview!$F$21/('='!C796+273.15))</f>
        <v>0.94169028070695959</v>
      </c>
      <c r="F796" s="77">
        <f t="shared" si="74"/>
        <v>2.2106680569771164</v>
      </c>
      <c r="G796" s="115">
        <f t="shared" si="75"/>
        <v>0.52380952380952372</v>
      </c>
      <c r="H796" s="112">
        <f>F796/Overview!$F$19</f>
        <v>3.2639422072598796</v>
      </c>
      <c r="I796" s="149">
        <f t="shared" si="76"/>
        <v>178.24101031296112</v>
      </c>
      <c r="J796" s="80">
        <f>IF((A796-Overview!$F$43)/365=ROUND((A796-Overview!$F$43)/365,0),J795*0.05,J795+V795)</f>
        <v>1249.4035962180299</v>
      </c>
      <c r="K796" s="70">
        <f>IF(I796&lt;Overview!$F$16,1,'='!F796/Overview!$F$26)</f>
        <v>95.699915886455258</v>
      </c>
      <c r="L796" s="71">
        <f>IF(I796&lt;Overview!$F$17,'='!F796/Overview!$F$26,Overview!$F$33)</f>
        <v>9.1428571428571423</v>
      </c>
      <c r="M796" s="72">
        <f t="shared" si="77"/>
        <v>9.1428571428571423</v>
      </c>
      <c r="N796" s="81">
        <f>MIN(1,Overview!$F$44*E796*(F796-Overview!$F$25)^2+0.2)</f>
        <v>1</v>
      </c>
      <c r="O796" s="48">
        <f>M796*E796*Overview!$F$8</f>
        <v>9.746225350951114E-2</v>
      </c>
      <c r="P796" s="48">
        <f>E796*Overview!$F$6</f>
        <v>1.8494797113084687E-3</v>
      </c>
      <c r="Q796" s="122">
        <f>O796*(G796/F796-(1+Overview!$F$35/'='!F796)/(Overview!$F$37*Overview!$F$33))/('='!G796+Overview!$F$36)</f>
        <v>2.3619151799943116E-3</v>
      </c>
      <c r="R796" s="128">
        <f>(O796/F796-Q796)*G796*Overview!$F$29*'='!F796^3</f>
        <v>213.76761412001088</v>
      </c>
      <c r="S796" s="57">
        <f t="shared" si="72"/>
        <v>4.894666910149926E-18</v>
      </c>
      <c r="T796" s="58">
        <f t="shared" si="73"/>
        <v>1.7404701472342604E-3</v>
      </c>
      <c r="U796" s="58">
        <f>IF(I796&lt;Overview!$F$18,(1-Overview!$F$9)*'='!R796-'='!I796*'='!P796,0)</f>
        <v>0</v>
      </c>
      <c r="V796" s="54">
        <f>IF(I796&gt;=Overview!$F$18,(1-Overview!$F$9)*'='!R796-Overview!$F$18*'='!P796,0)</f>
        <v>17.885457866152208</v>
      </c>
      <c r="W796" s="2"/>
      <c r="X796" s="60">
        <f>F796^3*(1+G796*Overview!$F$38)</f>
        <v>13.277283356293227</v>
      </c>
      <c r="Y796" s="61">
        <f>F796^3*Overview!$F$42*(1+Overview!$F$38*G796)+J796*Overview!$F$39/Overview!$F$40</f>
        <v>1.2492477674293192</v>
      </c>
      <c r="AD796" s="2"/>
    </row>
    <row r="797" spans="1:30">
      <c r="A797" s="34">
        <v>794</v>
      </c>
      <c r="B797">
        <v>0.77</v>
      </c>
      <c r="C797" s="85">
        <v>18.739999999999998</v>
      </c>
      <c r="D797" s="125">
        <f>B797/(B797+Overview!$F$22)</f>
        <v>0.52380952380952384</v>
      </c>
      <c r="E797" s="118">
        <f>EXP(Overview!$F$21/Overview!$F$5-Overview!$F$21/('='!C797+273.15))</f>
        <v>0.94169028070695959</v>
      </c>
      <c r="F797" s="77">
        <f t="shared" si="74"/>
        <v>2.2124085271243508</v>
      </c>
      <c r="G797" s="115">
        <f t="shared" si="75"/>
        <v>0.52380952380952372</v>
      </c>
      <c r="H797" s="112">
        <f>F797/Overview!$F$19</f>
        <v>3.2665119254751969</v>
      </c>
      <c r="I797" s="149">
        <f t="shared" si="76"/>
        <v>178.24101031296112</v>
      </c>
      <c r="J797" s="80">
        <f>IF((A797-Overview!$F$43)/365=ROUND((A797-Overview!$F$43)/365,0),J796*0.05,J796+V796)</f>
        <v>1267.289054084182</v>
      </c>
      <c r="K797" s="70">
        <f>IF(I797&lt;Overview!$F$16,1,'='!F797/Overview!$F$26)</f>
        <v>95.77526091447406</v>
      </c>
      <c r="L797" s="71">
        <f>IF(I797&lt;Overview!$F$17,'='!F797/Overview!$F$26,Overview!$F$33)</f>
        <v>9.1428571428571423</v>
      </c>
      <c r="M797" s="72">
        <f t="shared" si="77"/>
        <v>9.1428571428571423</v>
      </c>
      <c r="N797" s="81">
        <f>MIN(1,Overview!$F$44*E797*(F797-Overview!$F$25)^2+0.2)</f>
        <v>1</v>
      </c>
      <c r="O797" s="48">
        <f>M797*E797*Overview!$F$8</f>
        <v>9.746225350951114E-2</v>
      </c>
      <c r="P797" s="48">
        <f>E797*Overview!$F$6</f>
        <v>1.8494797113084687E-3</v>
      </c>
      <c r="Q797" s="122">
        <f>O797*(G797/F797-(1+Overview!$F$35/'='!F797)/(Overview!$F$37*Overview!$F$33))/('='!G797+Overview!$F$36)</f>
        <v>2.3565084569377973E-3</v>
      </c>
      <c r="R797" s="128">
        <f>(O797/F797-Q797)*G797*Overview!$F$29*'='!F797^3</f>
        <v>214.12257066620111</v>
      </c>
      <c r="S797" s="57">
        <f t="shared" si="72"/>
        <v>4.8908163456934404E-18</v>
      </c>
      <c r="T797" s="58">
        <f t="shared" si="73"/>
        <v>1.737853134789943E-3</v>
      </c>
      <c r="U797" s="58">
        <f>IF(I797&lt;Overview!$F$18,(1-Overview!$F$9)*'='!R797-'='!I797*'='!P797,0)</f>
        <v>0</v>
      </c>
      <c r="V797" s="54">
        <f>IF(I797&gt;=Overview!$F$18,(1-Overview!$F$9)*'='!R797-Overview!$F$18*'='!P797,0)</f>
        <v>17.915700163887617</v>
      </c>
      <c r="W797" s="2"/>
      <c r="X797" s="60">
        <f>F797^3*(1+G797*Overview!$F$38)</f>
        <v>13.308667869623687</v>
      </c>
      <c r="Y797" s="61">
        <f>F797^3*Overview!$F$42*(1+Overview!$F$38*G797)+J797*Overview!$F$39/Overview!$F$40</f>
        <v>1.2528495780708806</v>
      </c>
      <c r="AD797" s="2"/>
    </row>
    <row r="798" spans="1:30">
      <c r="A798" s="34">
        <v>795</v>
      </c>
      <c r="B798">
        <v>0.77</v>
      </c>
      <c r="C798" s="85">
        <v>18.739999999999998</v>
      </c>
      <c r="D798" s="125">
        <f>B798/(B798+Overview!$F$22)</f>
        <v>0.52380952380952384</v>
      </c>
      <c r="E798" s="118">
        <f>EXP(Overview!$F$21/Overview!$F$5-Overview!$F$21/('='!C798+273.15))</f>
        <v>0.94169028070695959</v>
      </c>
      <c r="F798" s="77">
        <f t="shared" si="74"/>
        <v>2.2141463802591406</v>
      </c>
      <c r="G798" s="115">
        <f t="shared" si="75"/>
        <v>0.52380952380952372</v>
      </c>
      <c r="H798" s="112">
        <f>F798/Overview!$F$19</f>
        <v>3.2690777798008868</v>
      </c>
      <c r="I798" s="149">
        <f t="shared" si="76"/>
        <v>178.24101031296112</v>
      </c>
      <c r="J798" s="80">
        <f>IF((A798-Overview!$F$43)/365=ROUND((A798-Overview!$F$43)/365,0),J797*0.05,J797+V797)</f>
        <v>1285.2047542480695</v>
      </c>
      <c r="K798" s="70">
        <f>IF(I798&lt;Overview!$F$16,1,'='!F798/Overview!$F$26)</f>
        <v>95.850492651910855</v>
      </c>
      <c r="L798" s="71">
        <f>IF(I798&lt;Overview!$F$17,'='!F798/Overview!$F$26,Overview!$F$33)</f>
        <v>9.1428571428571423</v>
      </c>
      <c r="M798" s="72">
        <f t="shared" si="77"/>
        <v>9.1428571428571423</v>
      </c>
      <c r="N798" s="81">
        <f>MIN(1,Overview!$F$44*E798*(F798-Overview!$F$25)^2+0.2)</f>
        <v>1</v>
      </c>
      <c r="O798" s="48">
        <f>M798*E798*Overview!$F$8</f>
        <v>9.746225350951114E-2</v>
      </c>
      <c r="P798" s="48">
        <f>E798*Overview!$F$6</f>
        <v>1.8494797113084687E-3</v>
      </c>
      <c r="Q798" s="122">
        <f>O798*(G798/F798-(1+Overview!$F$35/'='!F798)/(Overview!$F$37*Overview!$F$33))/('='!G798+Overview!$F$36)</f>
        <v>2.3511183445037989E-3</v>
      </c>
      <c r="R798" s="128">
        <f>(O798/F798-Q798)*G798*Overview!$F$29*'='!F798^3</f>
        <v>214.47731513877804</v>
      </c>
      <c r="S798" s="57">
        <f t="shared" si="72"/>
        <v>4.8869776110037084E-18</v>
      </c>
      <c r="T798" s="58">
        <f t="shared" si="73"/>
        <v>1.735240057347983E-3</v>
      </c>
      <c r="U798" s="58">
        <f>IF(I798&lt;Overview!$F$18,(1-Overview!$F$9)*'='!R798-'='!I798*'='!P798,0)</f>
        <v>0</v>
      </c>
      <c r="V798" s="54">
        <f>IF(I798&gt;=Overview!$F$18,(1-Overview!$F$9)*'='!R798-Overview!$F$18*'='!P798,0)</f>
        <v>17.945924392951174</v>
      </c>
      <c r="W798" s="2"/>
      <c r="X798" s="60">
        <f>F798^3*(1+G798*Overview!$F$38)</f>
        <v>13.340054499389582</v>
      </c>
      <c r="Y798" s="61">
        <f>F798^3*Overview!$F$42*(1+Overview!$F$38*G798)+J798*Overview!$F$39/Overview!$F$40</f>
        <v>1.256452893356933</v>
      </c>
      <c r="AD798" s="2"/>
    </row>
    <row r="799" spans="1:30">
      <c r="A799" s="34">
        <v>796</v>
      </c>
      <c r="B799">
        <v>0.77</v>
      </c>
      <c r="C799" s="85">
        <v>18.739999999999998</v>
      </c>
      <c r="D799" s="125">
        <f>B799/(B799+Overview!$F$22)</f>
        <v>0.52380952380952384</v>
      </c>
      <c r="E799" s="118">
        <f>EXP(Overview!$F$21/Overview!$F$5-Overview!$F$21/('='!C799+273.15))</f>
        <v>0.94169028070695959</v>
      </c>
      <c r="F799" s="77">
        <f t="shared" si="74"/>
        <v>2.2158816203164884</v>
      </c>
      <c r="G799" s="115">
        <f t="shared" si="75"/>
        <v>0.52380952380952372</v>
      </c>
      <c r="H799" s="112">
        <f>F799/Overview!$F$19</f>
        <v>3.2716397760467864</v>
      </c>
      <c r="I799" s="149">
        <f t="shared" si="76"/>
        <v>178.24101031296112</v>
      </c>
      <c r="J799" s="80">
        <f>IF((A799-Overview!$F$43)/365=ROUND((A799-Overview!$F$43)/365,0),J798*0.05,J798+V798)</f>
        <v>1303.1506786410207</v>
      </c>
      <c r="K799" s="70">
        <f>IF(I799&lt;Overview!$F$16,1,'='!F799/Overview!$F$26)</f>
        <v>95.925611269112053</v>
      </c>
      <c r="L799" s="71">
        <f>IF(I799&lt;Overview!$F$17,'='!F799/Overview!$F$26,Overview!$F$33)</f>
        <v>9.1428571428571423</v>
      </c>
      <c r="M799" s="72">
        <f t="shared" si="77"/>
        <v>9.1428571428571423</v>
      </c>
      <c r="N799" s="81">
        <f>MIN(1,Overview!$F$44*E799*(F799-Overview!$F$25)^2+0.2)</f>
        <v>1</v>
      </c>
      <c r="O799" s="48">
        <f>M799*E799*Overview!$F$8</f>
        <v>9.746225350951114E-2</v>
      </c>
      <c r="P799" s="48">
        <f>E799*Overview!$F$6</f>
        <v>1.8494797113084687E-3</v>
      </c>
      <c r="Q799" s="122">
        <f>O799*(G799/F799-(1+Overview!$F$35/'='!F799)/(Overview!$F$37*Overview!$F$33))/('='!G799+Overview!$F$36)</f>
        <v>2.3457447723369152E-3</v>
      </c>
      <c r="R799" s="128">
        <f>(O799/F799-Q799)*G799*Overview!$F$29*'='!F799^3</f>
        <v>214.83184695728536</v>
      </c>
      <c r="S799" s="57">
        <f t="shared" si="72"/>
        <v>4.8831506559749624E-18</v>
      </c>
      <c r="T799" s="58">
        <f t="shared" si="73"/>
        <v>1.7326309089916187E-3</v>
      </c>
      <c r="U799" s="58">
        <f>IF(I799&lt;Overview!$F$18,(1-Overview!$F$9)*'='!R799-'='!I799*'='!P799,0)</f>
        <v>0</v>
      </c>
      <c r="V799" s="54">
        <f>IF(I799&gt;=Overview!$F$18,(1-Overview!$F$9)*'='!R799-Overview!$F$18*'='!P799,0)</f>
        <v>17.976130503887997</v>
      </c>
      <c r="W799" s="2"/>
      <c r="X799" s="60">
        <f>F799^3*(1+G799*Overview!$F$38)</f>
        <v>13.371443132856292</v>
      </c>
      <c r="Y799" s="61">
        <f>F799^3*Overview!$F$42*(1+Overview!$F$38*G799)+J799*Overview!$F$39/Overview!$F$40</f>
        <v>1.2600577023561941</v>
      </c>
      <c r="AD799" s="2"/>
    </row>
    <row r="800" spans="1:30">
      <c r="A800" s="34">
        <v>797</v>
      </c>
      <c r="B800">
        <v>0.77</v>
      </c>
      <c r="C800" s="85">
        <v>18.739999999999998</v>
      </c>
      <c r="D800" s="125">
        <f>B800/(B800+Overview!$F$22)</f>
        <v>0.52380952380952384</v>
      </c>
      <c r="E800" s="118">
        <f>EXP(Overview!$F$21/Overview!$F$5-Overview!$F$21/('='!C800+273.15))</f>
        <v>0.94169028070695959</v>
      </c>
      <c r="F800" s="77">
        <f t="shared" si="74"/>
        <v>2.2176142512254802</v>
      </c>
      <c r="G800" s="115">
        <f t="shared" si="75"/>
        <v>0.52380952380952372</v>
      </c>
      <c r="H800" s="112">
        <f>F800/Overview!$F$19</f>
        <v>3.274197920013997</v>
      </c>
      <c r="I800" s="149">
        <f t="shared" si="76"/>
        <v>178.24101031296112</v>
      </c>
      <c r="J800" s="80">
        <f>IF((A800-Overview!$F$43)/365=ROUND((A800-Overview!$F$43)/365,0),J799*0.05,J799+V799)</f>
        <v>1321.1268091449087</v>
      </c>
      <c r="K800" s="70">
        <f>IF(I800&lt;Overview!$F$16,1,'='!F800/Overview!$F$26)</f>
        <v>96.000616936167972</v>
      </c>
      <c r="L800" s="71">
        <f>IF(I800&lt;Overview!$F$17,'='!F800/Overview!$F$26,Overview!$F$33)</f>
        <v>9.1428571428571423</v>
      </c>
      <c r="M800" s="72">
        <f t="shared" si="77"/>
        <v>9.1428571428571423</v>
      </c>
      <c r="N800" s="81">
        <f>MIN(1,Overview!$F$44*E800*(F800-Overview!$F$25)^2+0.2)</f>
        <v>1</v>
      </c>
      <c r="O800" s="48">
        <f>M800*E800*Overview!$F$8</f>
        <v>9.746225350951114E-2</v>
      </c>
      <c r="P800" s="48">
        <f>E800*Overview!$F$6</f>
        <v>1.8494797113084687E-3</v>
      </c>
      <c r="Q800" s="122">
        <f>O800*(G800/F800-(1+Overview!$F$35/'='!F800)/(Overview!$F$37*Overview!$F$33))/('='!G800+Overview!$F$36)</f>
        <v>2.3403876704755321E-3</v>
      </c>
      <c r="R800" s="128">
        <f>(O800/F800-Q800)*G800*Overview!$F$29*'='!F800^3</f>
        <v>215.18616554453953</v>
      </c>
      <c r="S800" s="57">
        <f t="shared" si="72"/>
        <v>4.879335430781884E-18</v>
      </c>
      <c r="T800" s="58">
        <f t="shared" si="73"/>
        <v>1.7300256838129809E-3</v>
      </c>
      <c r="U800" s="58">
        <f>IF(I800&lt;Overview!$F$18,(1-Overview!$F$9)*'='!R800-'='!I800*'='!P800,0)</f>
        <v>0</v>
      </c>
      <c r="V800" s="54">
        <f>IF(I800&gt;=Overview!$F$18,(1-Overview!$F$9)*'='!R800-Overview!$F$18*'='!P800,0)</f>
        <v>18.006318447522052</v>
      </c>
      <c r="W800" s="2"/>
      <c r="X800" s="60">
        <f>F800^3*(1+G800*Overview!$F$38)</f>
        <v>13.402833657613989</v>
      </c>
      <c r="Y800" s="61">
        <f>F800^3*Overview!$F$42*(1+Overview!$F$38*G800)+J800*Overview!$F$39/Overview!$F$40</f>
        <v>1.263663994164465</v>
      </c>
      <c r="AD800" s="2"/>
    </row>
    <row r="801" spans="1:30">
      <c r="A801" s="34">
        <v>798</v>
      </c>
      <c r="B801">
        <v>0.77</v>
      </c>
      <c r="C801" s="85">
        <v>18.739999999999998</v>
      </c>
      <c r="D801" s="125">
        <f>B801/(B801+Overview!$F$22)</f>
        <v>0.52380952380952384</v>
      </c>
      <c r="E801" s="118">
        <f>EXP(Overview!$F$21/Overview!$F$5-Overview!$F$21/('='!C801+273.15))</f>
        <v>0.94169028070695959</v>
      </c>
      <c r="F801" s="77">
        <f t="shared" si="74"/>
        <v>2.2193442769092933</v>
      </c>
      <c r="G801" s="115">
        <f t="shared" si="75"/>
        <v>0.52380952380952372</v>
      </c>
      <c r="H801" s="112">
        <f>F801/Overview!$F$19</f>
        <v>3.2767522174948964</v>
      </c>
      <c r="I801" s="149">
        <f t="shared" si="76"/>
        <v>178.24101031296112</v>
      </c>
      <c r="J801" s="80">
        <f>IF((A801-Overview!$F$43)/365=ROUND((A801-Overview!$F$43)/365,0),J800*0.05,J800+V800)</f>
        <v>1339.1331275924308</v>
      </c>
      <c r="K801" s="70">
        <f>IF(I801&lt;Overview!$F$16,1,'='!F801/Overview!$F$26)</f>
        <v>96.075509822913133</v>
      </c>
      <c r="L801" s="71">
        <f>IF(I801&lt;Overview!$F$17,'='!F801/Overview!$F$26,Overview!$F$33)</f>
        <v>9.1428571428571423</v>
      </c>
      <c r="M801" s="72">
        <f t="shared" si="77"/>
        <v>9.1428571428571423</v>
      </c>
      <c r="N801" s="81">
        <f>MIN(1,Overview!$F$44*E801*(F801-Overview!$F$25)^2+0.2)</f>
        <v>1</v>
      </c>
      <c r="O801" s="48">
        <f>M801*E801*Overview!$F$8</f>
        <v>9.746225350951114E-2</v>
      </c>
      <c r="P801" s="48">
        <f>E801*Overview!$F$6</f>
        <v>1.8494797113084687E-3</v>
      </c>
      <c r="Q801" s="122">
        <f>O801*(G801/F801-(1+Overview!$F$35/'='!F801)/(Overview!$F$37*Overview!$F$33))/('='!G801+Overview!$F$36)</f>
        <v>2.335046969349077E-3</v>
      </c>
      <c r="R801" s="128">
        <f>(O801/F801-Q801)*G801*Overview!$F$29*'='!F801^3</f>
        <v>215.54027032661858</v>
      </c>
      <c r="S801" s="57">
        <f t="shared" si="72"/>
        <v>4.8755318858776443E-18</v>
      </c>
      <c r="T801" s="58">
        <f t="shared" si="73"/>
        <v>1.727424375913088E-3</v>
      </c>
      <c r="U801" s="58">
        <f>IF(I801&lt;Overview!$F$18,(1-Overview!$F$9)*'='!R801-'='!I801*'='!P801,0)</f>
        <v>0</v>
      </c>
      <c r="V801" s="54">
        <f>IF(I801&gt;=Overview!$F$18,(1-Overview!$F$9)*'='!R801-Overview!$F$18*'='!P801,0)</f>
        <v>18.036488174955185</v>
      </c>
      <c r="W801" s="2"/>
      <c r="X801" s="60">
        <f>F801^3*(1+G801*Overview!$F$38)</f>
        <v>13.43422596157745</v>
      </c>
      <c r="Y801" s="61">
        <f>F801^3*Overview!$F$42*(1+Overview!$F$38*G801)+J801*Overview!$F$39/Overview!$F$40</f>
        <v>1.2672717579046233</v>
      </c>
      <c r="AD801" s="2"/>
    </row>
    <row r="802" spans="1:30">
      <c r="A802" s="34">
        <v>799</v>
      </c>
      <c r="B802">
        <v>0.77</v>
      </c>
      <c r="C802" s="85">
        <v>18.739999999999998</v>
      </c>
      <c r="D802" s="125">
        <f>B802/(B802+Overview!$F$22)</f>
        <v>0.52380952380952384</v>
      </c>
      <c r="E802" s="118">
        <f>EXP(Overview!$F$21/Overview!$F$5-Overview!$F$21/('='!C802+273.15))</f>
        <v>0.94169028070695959</v>
      </c>
      <c r="F802" s="77">
        <f t="shared" si="74"/>
        <v>2.2210717012852061</v>
      </c>
      <c r="G802" s="115">
        <f t="shared" si="75"/>
        <v>0.52380952380952372</v>
      </c>
      <c r="H802" s="112">
        <f>F802/Overview!$F$19</f>
        <v>3.2793026742731524</v>
      </c>
      <c r="I802" s="149">
        <f t="shared" si="76"/>
        <v>178.24101031296112</v>
      </c>
      <c r="J802" s="80">
        <f>IF((A802-Overview!$F$43)/365=ROUND((A802-Overview!$F$43)/365,0),J801*0.05,J801+V801)</f>
        <v>1357.1696157673859</v>
      </c>
      <c r="K802" s="70">
        <f>IF(I802&lt;Overview!$F$16,1,'='!F802/Overview!$F$26)</f>
        <v>96.150290098926675</v>
      </c>
      <c r="L802" s="71">
        <f>IF(I802&lt;Overview!$F$17,'='!F802/Overview!$F$26,Overview!$F$33)</f>
        <v>9.1428571428571423</v>
      </c>
      <c r="M802" s="72">
        <f t="shared" si="77"/>
        <v>9.1428571428571423</v>
      </c>
      <c r="N802" s="81">
        <f>MIN(1,Overview!$F$44*E802*(F802-Overview!$F$25)^2+0.2)</f>
        <v>1</v>
      </c>
      <c r="O802" s="48">
        <f>M802*E802*Overview!$F$8</f>
        <v>9.746225350951114E-2</v>
      </c>
      <c r="P802" s="48">
        <f>E802*Overview!$F$6</f>
        <v>1.8494797113084687E-3</v>
      </c>
      <c r="Q802" s="122">
        <f>O802*(G802/F802-(1+Overview!$F$35/'='!F802)/(Overview!$F$37*Overview!$F$33))/('='!G802+Overview!$F$36)</f>
        <v>2.3297225997752817E-3</v>
      </c>
      <c r="R802" s="128">
        <f>(O802/F802-Q802)*G802*Overview!$F$29*'='!F802^3</f>
        <v>215.89416073285147</v>
      </c>
      <c r="S802" s="57">
        <f t="shared" si="72"/>
        <v>4.8717399719919594E-18</v>
      </c>
      <c r="T802" s="58">
        <f t="shared" si="73"/>
        <v>1.724826979401826E-3</v>
      </c>
      <c r="U802" s="58">
        <f>IF(I802&lt;Overview!$F$18,(1-Overview!$F$9)*'='!R802-'='!I802*'='!P802,0)</f>
        <v>0</v>
      </c>
      <c r="V802" s="54">
        <f>IF(I802&gt;=Overview!$F$18,(1-Overview!$F$9)*'='!R802-Overview!$F$18*'='!P802,0)</f>
        <v>18.066639637566229</v>
      </c>
      <c r="W802" s="2"/>
      <c r="X802" s="60">
        <f>F802^3*(1+G802*Overview!$F$38)</f>
        <v>13.465619932985897</v>
      </c>
      <c r="Y802" s="61">
        <f>F802^3*Overview!$F$42*(1+Overview!$F$38*G802)+J802*Overview!$F$39/Overview!$F$40</f>
        <v>1.2708809827266223</v>
      </c>
      <c r="AD802" s="2"/>
    </row>
    <row r="803" spans="1:30">
      <c r="A803" s="34">
        <v>800</v>
      </c>
      <c r="B803">
        <v>0.77</v>
      </c>
      <c r="C803" s="85">
        <v>18.739999999999998</v>
      </c>
      <c r="D803" s="125">
        <f>B803/(B803+Overview!$F$22)</f>
        <v>0.52380952380952384</v>
      </c>
      <c r="E803" s="118">
        <f>EXP(Overview!$F$21/Overview!$F$5-Overview!$F$21/('='!C803+273.15))</f>
        <v>0.94169028070695959</v>
      </c>
      <c r="F803" s="77">
        <f t="shared" si="74"/>
        <v>2.2227965282646078</v>
      </c>
      <c r="G803" s="115">
        <f t="shared" si="75"/>
        <v>0.52380952380952372</v>
      </c>
      <c r="H803" s="112">
        <f>F803/Overview!$F$19</f>
        <v>3.2818492961237382</v>
      </c>
      <c r="I803" s="149">
        <f t="shared" si="76"/>
        <v>178.24101031296112</v>
      </c>
      <c r="J803" s="80">
        <f>IF((A803-Overview!$F$43)/365=ROUND((A803-Overview!$F$43)/365,0),J802*0.05,J802+V802)</f>
        <v>1375.2362554049521</v>
      </c>
      <c r="K803" s="70">
        <f>IF(I803&lt;Overview!$F$16,1,'='!F803/Overview!$F$26)</f>
        <v>96.224957933532806</v>
      </c>
      <c r="L803" s="71">
        <f>IF(I803&lt;Overview!$F$17,'='!F803/Overview!$F$26,Overview!$F$33)</f>
        <v>9.1428571428571423</v>
      </c>
      <c r="M803" s="72">
        <f t="shared" si="77"/>
        <v>9.1428571428571423</v>
      </c>
      <c r="N803" s="81">
        <f>MIN(1,Overview!$F$44*E803*(F803-Overview!$F$25)^2+0.2)</f>
        <v>1</v>
      </c>
      <c r="O803" s="48">
        <f>M803*E803*Overview!$F$8</f>
        <v>9.746225350951114E-2</v>
      </c>
      <c r="P803" s="48">
        <f>E803*Overview!$F$6</f>
        <v>1.8494797113084687E-3</v>
      </c>
      <c r="Q803" s="122">
        <f>O803*(G803/F803-(1+Overview!$F$35/'='!F803)/(Overview!$F$37*Overview!$F$33))/('='!G803+Overview!$F$36)</f>
        <v>2.3244144929574738E-3</v>
      </c>
      <c r="R803" s="128">
        <f>(O803/F803-Q803)*G803*Overview!$F$29*'='!F803^3</f>
        <v>216.24783619580774</v>
      </c>
      <c r="S803" s="57">
        <f t="shared" si="72"/>
        <v>4.8679596401291586E-18</v>
      </c>
      <c r="T803" s="58">
        <f t="shared" si="73"/>
        <v>1.722233488397937E-3</v>
      </c>
      <c r="U803" s="58">
        <f>IF(I803&lt;Overview!$F$18,(1-Overview!$F$9)*'='!R803-'='!I803*'='!P803,0)</f>
        <v>0</v>
      </c>
      <c r="V803" s="54">
        <f>IF(I803&gt;=Overview!$F$18,(1-Overview!$F$9)*'='!R803-Overview!$F$18*'='!P803,0)</f>
        <v>18.096772787010103</v>
      </c>
      <c r="W803" s="2"/>
      <c r="X803" s="60">
        <f>F803^3*(1+G803*Overview!$F$38)</f>
        <v>13.497015460402825</v>
      </c>
      <c r="Y803" s="61">
        <f>F803^3*Overview!$F$42*(1+Overview!$F$38*G803)+J803*Overview!$F$39/Overview!$F$40</f>
        <v>1.2744916578074874</v>
      </c>
      <c r="AD803" s="2"/>
    </row>
    <row r="804" spans="1:30">
      <c r="A804" s="34">
        <v>801</v>
      </c>
      <c r="B804">
        <v>0.77</v>
      </c>
      <c r="C804" s="85">
        <v>18.739999999999998</v>
      </c>
      <c r="D804" s="125">
        <f>B804/(B804+Overview!$F$22)</f>
        <v>0.52380952380952384</v>
      </c>
      <c r="E804" s="118">
        <f>EXP(Overview!$F$21/Overview!$F$5-Overview!$F$21/('='!C804+273.15))</f>
        <v>0.94169028070695959</v>
      </c>
      <c r="F804" s="77">
        <f t="shared" si="74"/>
        <v>2.2245187617530058</v>
      </c>
      <c r="G804" s="115">
        <f t="shared" si="75"/>
        <v>0.52380952380952372</v>
      </c>
      <c r="H804" s="112">
        <f>F804/Overview!$F$19</f>
        <v>3.2843920888129423</v>
      </c>
      <c r="I804" s="149">
        <f t="shared" si="76"/>
        <v>178.24101031296112</v>
      </c>
      <c r="J804" s="80">
        <f>IF((A804-Overview!$F$43)/365=ROUND((A804-Overview!$F$43)/365,0),J803*0.05,J803+V803)</f>
        <v>1393.3330281919623</v>
      </c>
      <c r="K804" s="70">
        <f>IF(I804&lt;Overview!$F$16,1,'='!F804/Overview!$F$26)</f>
        <v>96.299513495801122</v>
      </c>
      <c r="L804" s="71">
        <f>IF(I804&lt;Overview!$F$17,'='!F804/Overview!$F$26,Overview!$F$33)</f>
        <v>9.1428571428571423</v>
      </c>
      <c r="M804" s="72">
        <f t="shared" si="77"/>
        <v>9.1428571428571423</v>
      </c>
      <c r="N804" s="81">
        <f>MIN(1,Overview!$F$44*E804*(F804-Overview!$F$25)^2+0.2)</f>
        <v>1</v>
      </c>
      <c r="O804" s="48">
        <f>M804*E804*Overview!$F$8</f>
        <v>9.746225350951114E-2</v>
      </c>
      <c r="P804" s="48">
        <f>E804*Overview!$F$6</f>
        <v>1.8494797113084687E-3</v>
      </c>
      <c r="Q804" s="122">
        <f>O804*(G804/F804-(1+Overview!$F$35/'='!F804)/(Overview!$F$37*Overview!$F$33))/('='!G804+Overview!$F$36)</f>
        <v>2.3191225804818955E-3</v>
      </c>
      <c r="R804" s="128">
        <f>(O804/F804-Q804)*G804*Overview!$F$29*'='!F804^3</f>
        <v>216.60129615128665</v>
      </c>
      <c r="S804" s="57">
        <f t="shared" si="72"/>
        <v>4.8641908415662763E-18</v>
      </c>
      <c r="T804" s="58">
        <f t="shared" si="73"/>
        <v>1.7196438970290071E-3</v>
      </c>
      <c r="U804" s="58">
        <f>IF(I804&lt;Overview!$F$18,(1-Overview!$F$9)*'='!R804-'='!I804*'='!P804,0)</f>
        <v>0</v>
      </c>
      <c r="V804" s="54">
        <f>IF(I804&gt;=Overview!$F$18,(1-Overview!$F$9)*'='!R804-Overview!$F$18*'='!P804,0)</f>
        <v>18.126887575216905</v>
      </c>
      <c r="W804" s="2"/>
      <c r="X804" s="60">
        <f>F804^3*(1+G804*Overview!$F$38)</f>
        <v>13.528412432715811</v>
      </c>
      <c r="Y804" s="61">
        <f>F804^3*Overview!$F$42*(1+Overview!$F$38*G804)+J804*Overview!$F$39/Overview!$F$40</f>
        <v>1.27810377235131</v>
      </c>
      <c r="AD804" s="2"/>
    </row>
    <row r="805" spans="1:30">
      <c r="A805" s="34">
        <v>802</v>
      </c>
      <c r="B805">
        <v>0.77</v>
      </c>
      <c r="C805" s="85">
        <v>18.739999999999998</v>
      </c>
      <c r="D805" s="125">
        <f>B805/(B805+Overview!$F$22)</f>
        <v>0.52380952380952384</v>
      </c>
      <c r="E805" s="118">
        <f>EXP(Overview!$F$21/Overview!$F$5-Overview!$F$21/('='!C805+273.15))</f>
        <v>0.94169028070695959</v>
      </c>
      <c r="F805" s="77">
        <f t="shared" si="74"/>
        <v>2.2262384056500348</v>
      </c>
      <c r="G805" s="115">
        <f t="shared" si="75"/>
        <v>0.52380952380952372</v>
      </c>
      <c r="H805" s="112">
        <f>F805/Overview!$F$19</f>
        <v>3.286931058098383</v>
      </c>
      <c r="I805" s="149">
        <f t="shared" si="76"/>
        <v>178.24101031296112</v>
      </c>
      <c r="J805" s="80">
        <f>IF((A805-Overview!$F$43)/365=ROUND((A805-Overview!$F$43)/365,0),J804*0.05,J804+V804)</f>
        <v>1411.4599157671792</v>
      </c>
      <c r="K805" s="70">
        <f>IF(I805&lt;Overview!$F$16,1,'='!F805/Overview!$F$26)</f>
        <v>96.373956954546969</v>
      </c>
      <c r="L805" s="71">
        <f>IF(I805&lt;Overview!$F$17,'='!F805/Overview!$F$26,Overview!$F$33)</f>
        <v>9.1428571428571423</v>
      </c>
      <c r="M805" s="72">
        <f t="shared" si="77"/>
        <v>9.1428571428571423</v>
      </c>
      <c r="N805" s="81">
        <f>MIN(1,Overview!$F$44*E805*(F805-Overview!$F$25)^2+0.2)</f>
        <v>1</v>
      </c>
      <c r="O805" s="48">
        <f>M805*E805*Overview!$F$8</f>
        <v>9.746225350951114E-2</v>
      </c>
      <c r="P805" s="48">
        <f>E805*Overview!$F$6</f>
        <v>1.8494797113084687E-3</v>
      </c>
      <c r="Q805" s="122">
        <f>O805*(G805/F805-(1+Overview!$F$35/'='!F805)/(Overview!$F$37*Overview!$F$33))/('='!G805+Overview!$F$36)</f>
        <v>2.3138467943150383E-3</v>
      </c>
      <c r="R805" s="128">
        <f>(O805/F805-Q805)*G805*Overview!$F$29*'='!F805^3</f>
        <v>216.95454003830611</v>
      </c>
      <c r="S805" s="57">
        <f t="shared" si="72"/>
        <v>4.8604335278511524E-18</v>
      </c>
      <c r="T805" s="58">
        <f t="shared" si="73"/>
        <v>1.7170581994314516E-3</v>
      </c>
      <c r="U805" s="58">
        <f>IF(I805&lt;Overview!$F$18,(1-Overview!$F$9)*'='!R805-'='!I805*'='!P805,0)</f>
        <v>0</v>
      </c>
      <c r="V805" s="54">
        <f>IF(I805&gt;=Overview!$F$18,(1-Overview!$F$9)*'='!R805-Overview!$F$18*'='!P805,0)</f>
        <v>18.156983954390963</v>
      </c>
      <c r="W805" s="2"/>
      <c r="X805" s="60">
        <f>F805^3*(1+G805*Overview!$F$38)</f>
        <v>13.559810739136308</v>
      </c>
      <c r="Y805" s="61">
        <f>F805^3*Overview!$F$42*(1+Overview!$F$38*G805)+J805*Overview!$F$39/Overview!$F$40</f>
        <v>1.2817173155892414</v>
      </c>
      <c r="AD805" s="2"/>
    </row>
    <row r="806" spans="1:30">
      <c r="A806" s="34">
        <v>803</v>
      </c>
      <c r="B806">
        <v>0.77</v>
      </c>
      <c r="C806" s="85">
        <v>18.739999999999998</v>
      </c>
      <c r="D806" s="125">
        <f>B806/(B806+Overview!$F$22)</f>
        <v>0.52380952380952384</v>
      </c>
      <c r="E806" s="118">
        <f>EXP(Overview!$F$21/Overview!$F$5-Overview!$F$21/('='!C806+273.15))</f>
        <v>0.94169028070695959</v>
      </c>
      <c r="F806" s="77">
        <f t="shared" si="74"/>
        <v>2.2279554638494661</v>
      </c>
      <c r="G806" s="115">
        <f t="shared" si="75"/>
        <v>0.52380952380952372</v>
      </c>
      <c r="H806" s="112">
        <f>F806/Overview!$F$19</f>
        <v>3.2894662097290213</v>
      </c>
      <c r="I806" s="149">
        <f t="shared" si="76"/>
        <v>178.24101031296112</v>
      </c>
      <c r="J806" s="80">
        <f>IF((A806-Overview!$F$43)/365=ROUND((A806-Overview!$F$43)/365,0),J805*0.05,J805+V805)</f>
        <v>1429.61689972157</v>
      </c>
      <c r="K806" s="70">
        <f>IF(I806&lt;Overview!$F$16,1,'='!F806/Overview!$F$26)</f>
        <v>96.448288478331875</v>
      </c>
      <c r="L806" s="71">
        <f>IF(I806&lt;Overview!$F$17,'='!F806/Overview!$F$26,Overview!$F$33)</f>
        <v>9.1428571428571423</v>
      </c>
      <c r="M806" s="72">
        <f t="shared" si="77"/>
        <v>9.1428571428571423</v>
      </c>
      <c r="N806" s="81">
        <f>MIN(1,Overview!$F$44*E806*(F806-Overview!$F$25)^2+0.2)</f>
        <v>1</v>
      </c>
      <c r="O806" s="48">
        <f>M806*E806*Overview!$F$8</f>
        <v>9.746225350951114E-2</v>
      </c>
      <c r="P806" s="48">
        <f>E806*Overview!$F$6</f>
        <v>1.8494797113084687E-3</v>
      </c>
      <c r="Q806" s="122">
        <f>O806*(G806/F806-(1+Overview!$F$35/'='!F806)/(Overview!$F$37*Overview!$F$33))/('='!G806+Overview!$F$36)</f>
        <v>2.3085870668010052E-3</v>
      </c>
      <c r="R806" s="128">
        <f>(O806/F806-Q806)*G806*Overview!$F$29*'='!F806^3</f>
        <v>217.3075672990926</v>
      </c>
      <c r="S806" s="57">
        <f t="shared" si="72"/>
        <v>4.8566876508005547E-18</v>
      </c>
      <c r="T806" s="58">
        <f t="shared" si="73"/>
        <v>1.7144763897505039E-3</v>
      </c>
      <c r="U806" s="58">
        <f>IF(I806&lt;Overview!$F$18,(1-Overview!$F$9)*'='!R806-'='!I806*'='!P806,0)</f>
        <v>0</v>
      </c>
      <c r="V806" s="54">
        <f>IF(I806&gt;=Overview!$F$18,(1-Overview!$F$9)*'='!R806-Overview!$F$18*'='!P806,0)</f>
        <v>18.187061877009974</v>
      </c>
      <c r="W806" s="2"/>
      <c r="X806" s="60">
        <f>F806^3*(1+G806*Overview!$F$38)</f>
        <v>13.591210269199479</v>
      </c>
      <c r="Y806" s="61">
        <f>F806^3*Overview!$F$42*(1+Overview!$F$38*G806)+J806*Overview!$F$39/Overview!$F$40</f>
        <v>1.2853322767794901</v>
      </c>
      <c r="AD806" s="2"/>
    </row>
    <row r="807" spans="1:30">
      <c r="A807" s="34">
        <v>804</v>
      </c>
      <c r="B807">
        <v>0.77</v>
      </c>
      <c r="C807" s="85">
        <v>18.739999999999998</v>
      </c>
      <c r="D807" s="125">
        <f>B807/(B807+Overview!$F$22)</f>
        <v>0.52380952380952384</v>
      </c>
      <c r="E807" s="118">
        <f>EXP(Overview!$F$21/Overview!$F$5-Overview!$F$21/('='!C807+273.15))</f>
        <v>0.94169028070695959</v>
      </c>
      <c r="F807" s="77">
        <f t="shared" si="74"/>
        <v>2.2296699402392166</v>
      </c>
      <c r="G807" s="115">
        <f t="shared" si="75"/>
        <v>0.52380952380952372</v>
      </c>
      <c r="H807" s="112">
        <f>F807/Overview!$F$19</f>
        <v>3.2919975494451745</v>
      </c>
      <c r="I807" s="149">
        <f t="shared" si="76"/>
        <v>178.24101031296112</v>
      </c>
      <c r="J807" s="80">
        <f>IF((A807-Overview!$F$43)/365=ROUND((A807-Overview!$F$43)/365,0),J806*0.05,J806+V806)</f>
        <v>1447.8039615985799</v>
      </c>
      <c r="K807" s="70">
        <f>IF(I807&lt;Overview!$F$16,1,'='!F807/Overview!$F$26)</f>
        <v>96.522508235463931</v>
      </c>
      <c r="L807" s="71">
        <f>IF(I807&lt;Overview!$F$17,'='!F807/Overview!$F$26,Overview!$F$33)</f>
        <v>9.1428571428571423</v>
      </c>
      <c r="M807" s="72">
        <f t="shared" si="77"/>
        <v>9.1428571428571423</v>
      </c>
      <c r="N807" s="81">
        <f>MIN(1,Overview!$F$44*E807*(F807-Overview!$F$25)^2+0.2)</f>
        <v>1</v>
      </c>
      <c r="O807" s="48">
        <f>M807*E807*Overview!$F$8</f>
        <v>9.746225350951114E-2</v>
      </c>
      <c r="P807" s="48">
        <f>E807*Overview!$F$6</f>
        <v>1.8494797113084687E-3</v>
      </c>
      <c r="Q807" s="122">
        <f>O807*(G807/F807-(1+Overview!$F$35/'='!F807)/(Overview!$F$37*Overview!$F$33))/('='!G807+Overview!$F$36)</f>
        <v>2.3033433306588868E-3</v>
      </c>
      <c r="R807" s="128">
        <f>(O807/F807-Q807)*G807*Overview!$F$29*'='!F807^3</f>
        <v>217.66037737907033</v>
      </c>
      <c r="S807" s="57">
        <f t="shared" si="72"/>
        <v>4.85295316249831E-18</v>
      </c>
      <c r="T807" s="58">
        <f t="shared" si="73"/>
        <v>1.7118984621401995E-3</v>
      </c>
      <c r="U807" s="58">
        <f>IF(I807&lt;Overview!$F$18,(1-Overview!$F$9)*'='!R807-'='!I807*'='!P807,0)</f>
        <v>0</v>
      </c>
      <c r="V807" s="54">
        <f>IF(I807&gt;=Overview!$F$18,(1-Overview!$F$9)*'='!R807-Overview!$F$18*'='!P807,0)</f>
        <v>18.217121295824075</v>
      </c>
      <c r="W807" s="2"/>
      <c r="X807" s="60">
        <f>F807^3*(1+G807*Overview!$F$38)</f>
        <v>13.622610912763987</v>
      </c>
      <c r="Y807" s="61">
        <f>F807^3*Overview!$F$42*(1+Overview!$F$38*G807)+J807*Overview!$F$39/Overview!$F$40</f>
        <v>1.2889486452073151</v>
      </c>
      <c r="AD807" s="2"/>
    </row>
    <row r="808" spans="1:30">
      <c r="A808" s="34">
        <v>805</v>
      </c>
      <c r="B808">
        <v>0.77</v>
      </c>
      <c r="C808" s="85">
        <v>18.739999999999998</v>
      </c>
      <c r="D808" s="125">
        <f>B808/(B808+Overview!$F$22)</f>
        <v>0.52380952380952384</v>
      </c>
      <c r="E808" s="118">
        <f>EXP(Overview!$F$21/Overview!$F$5-Overview!$F$21/('='!C808+273.15))</f>
        <v>0.94169028070695959</v>
      </c>
      <c r="F808" s="77">
        <f t="shared" si="74"/>
        <v>2.2313818387013566</v>
      </c>
      <c r="G808" s="115">
        <f t="shared" si="75"/>
        <v>0.52380952380952372</v>
      </c>
      <c r="H808" s="112">
        <f>F808/Overview!$F$19</f>
        <v>3.2945250829785273</v>
      </c>
      <c r="I808" s="149">
        <f t="shared" si="76"/>
        <v>178.24101031296112</v>
      </c>
      <c r="J808" s="80">
        <f>IF((A808-Overview!$F$43)/365=ROUND((A808-Overview!$F$43)/365,0),J807*0.05,J807+V807)</f>
        <v>1466.0210828944039</v>
      </c>
      <c r="K808" s="70">
        <f>IF(I808&lt;Overview!$F$16,1,'='!F808/Overview!$F$26)</f>
        <v>96.596616393998133</v>
      </c>
      <c r="L808" s="71">
        <f>IF(I808&lt;Overview!$F$17,'='!F808/Overview!$F$26,Overview!$F$33)</f>
        <v>9.1428571428571423</v>
      </c>
      <c r="M808" s="72">
        <f t="shared" si="77"/>
        <v>9.1428571428571423</v>
      </c>
      <c r="N808" s="81">
        <f>MIN(1,Overview!$F$44*E808*(F808-Overview!$F$25)^2+0.2)</f>
        <v>1</v>
      </c>
      <c r="O808" s="48">
        <f>M808*E808*Overview!$F$8</f>
        <v>9.746225350951114E-2</v>
      </c>
      <c r="P808" s="48">
        <f>E808*Overview!$F$6</f>
        <v>1.8494797113084687E-3</v>
      </c>
      <c r="Q808" s="122">
        <f>O808*(G808/F808-(1+Overview!$F$35/'='!F808)/(Overview!$F$37*Overview!$F$33))/('='!G808+Overview!$F$36)</f>
        <v>2.2981155189801695E-3</v>
      </c>
      <c r="R808" s="128">
        <f>(O808/F808-Q808)*G808*Overview!$F$29*'='!F808^3</f>
        <v>218.01296972685051</v>
      </c>
      <c r="S808" s="57">
        <f t="shared" si="72"/>
        <v>4.849230015293458E-18</v>
      </c>
      <c r="T808" s="58">
        <f t="shared" si="73"/>
        <v>1.7093244107633644E-3</v>
      </c>
      <c r="U808" s="58">
        <f>IF(I808&lt;Overview!$F$18,(1-Overview!$F$9)*'='!R808-'='!I808*'='!P808,0)</f>
        <v>0</v>
      </c>
      <c r="V808" s="54">
        <f>IF(I808&gt;=Overview!$F$18,(1-Overview!$F$9)*'='!R808-Overview!$F$18*'='!P808,0)</f>
        <v>18.247162163854949</v>
      </c>
      <c r="W808" s="2"/>
      <c r="X808" s="60">
        <f>F808^3*(1+G808*Overview!$F$38)</f>
        <v>13.65401256001179</v>
      </c>
      <c r="Y808" s="61">
        <f>F808^3*Overview!$F$42*(1+Overview!$F$38*G808)+J808*Overview!$F$39/Overview!$F$40</f>
        <v>1.2925664101850178</v>
      </c>
      <c r="AD808" s="2"/>
    </row>
    <row r="809" spans="1:30">
      <c r="A809" s="34">
        <v>806</v>
      </c>
      <c r="B809">
        <v>0.77</v>
      </c>
      <c r="C809" s="85">
        <v>18.739999999999998</v>
      </c>
      <c r="D809" s="125">
        <f>B809/(B809+Overview!$F$22)</f>
        <v>0.52380952380952384</v>
      </c>
      <c r="E809" s="118">
        <f>EXP(Overview!$F$21/Overview!$F$5-Overview!$F$21/('='!C809+273.15))</f>
        <v>0.94169028070695959</v>
      </c>
      <c r="F809" s="77">
        <f t="shared" si="74"/>
        <v>2.2330911631121202</v>
      </c>
      <c r="G809" s="115">
        <f t="shared" si="75"/>
        <v>0.52380952380952372</v>
      </c>
      <c r="H809" s="112">
        <f>F809/Overview!$F$19</f>
        <v>3.2970488160521483</v>
      </c>
      <c r="I809" s="149">
        <f t="shared" si="76"/>
        <v>178.24101031296112</v>
      </c>
      <c r="J809" s="80">
        <f>IF((A809-Overview!$F$43)/365=ROUND((A809-Overview!$F$43)/365,0),J808*0.05,J808+V808)</f>
        <v>1484.2682450582588</v>
      </c>
      <c r="K809" s="70">
        <f>IF(I809&lt;Overview!$F$16,1,'='!F809/Overview!$F$26)</f>
        <v>96.670613121736807</v>
      </c>
      <c r="L809" s="71">
        <f>IF(I809&lt;Overview!$F$17,'='!F809/Overview!$F$26,Overview!$F$33)</f>
        <v>9.1428571428571423</v>
      </c>
      <c r="M809" s="72">
        <f t="shared" si="77"/>
        <v>9.1428571428571423</v>
      </c>
      <c r="N809" s="81">
        <f>MIN(1,Overview!$F$44*E809*(F809-Overview!$F$25)^2+0.2)</f>
        <v>1</v>
      </c>
      <c r="O809" s="48">
        <f>M809*E809*Overview!$F$8</f>
        <v>9.746225350951114E-2</v>
      </c>
      <c r="P809" s="48">
        <f>E809*Overview!$F$6</f>
        <v>1.8494797113084687E-3</v>
      </c>
      <c r="Q809" s="122">
        <f>O809*(G809/F809-(1+Overview!$F$35/'='!F809)/(Overview!$F$37*Overview!$F$33))/('='!G809+Overview!$F$36)</f>
        <v>2.2929035652261552E-3</v>
      </c>
      <c r="R809" s="128">
        <f>(O809/F809-Q809)*G809*Overview!$F$29*'='!F809^3</f>
        <v>218.36534379422142</v>
      </c>
      <c r="S809" s="57">
        <f t="shared" si="72"/>
        <v>4.8455181617984145E-18</v>
      </c>
      <c r="T809" s="58">
        <f t="shared" si="73"/>
        <v>1.7067542297916005E-3</v>
      </c>
      <c r="U809" s="58">
        <f>IF(I809&lt;Overview!$F$18,(1-Overview!$F$9)*'='!R809-'='!I809*'='!P809,0)</f>
        <v>0</v>
      </c>
      <c r="V809" s="54">
        <f>IF(I809&gt;=Overview!$F$18,(1-Overview!$F$9)*'='!R809-Overview!$F$18*'='!P809,0)</f>
        <v>18.277184434394947</v>
      </c>
      <c r="W809" s="2"/>
      <c r="X809" s="60">
        <f>F809^3*(1+G809*Overview!$F$38)</f>
        <v>13.685415101447958</v>
      </c>
      <c r="Y809" s="61">
        <f>F809^3*Overview!$F$42*(1+Overview!$F$38*G809)+J809*Overview!$F$39/Overview!$F$40</f>
        <v>1.2961855610519386</v>
      </c>
      <c r="AD809" s="2"/>
    </row>
    <row r="810" spans="1:30">
      <c r="A810" s="34">
        <v>807</v>
      </c>
      <c r="B810">
        <v>0.77</v>
      </c>
      <c r="C810" s="85">
        <v>18.739999999999998</v>
      </c>
      <c r="D810" s="125">
        <f>B810/(B810+Overview!$F$22)</f>
        <v>0.52380952380952384</v>
      </c>
      <c r="E810" s="118">
        <f>EXP(Overview!$F$21/Overview!$F$5-Overview!$F$21/('='!C810+273.15))</f>
        <v>0.94169028070695959</v>
      </c>
      <c r="F810" s="77">
        <f t="shared" si="74"/>
        <v>2.2347979173419117</v>
      </c>
      <c r="G810" s="115">
        <f t="shared" si="75"/>
        <v>0.52380952380952372</v>
      </c>
      <c r="H810" s="112">
        <f>F810/Overview!$F$19</f>
        <v>3.2995687543804983</v>
      </c>
      <c r="I810" s="149">
        <f t="shared" si="76"/>
        <v>178.24101031296112</v>
      </c>
      <c r="J810" s="80">
        <f>IF((A810-Overview!$F$43)/365=ROUND((A810-Overview!$F$43)/365,0),J809*0.05,J809+V809)</f>
        <v>1502.5454294926537</v>
      </c>
      <c r="K810" s="70">
        <f>IF(I810&lt;Overview!$F$16,1,'='!F810/Overview!$F$26)</f>
        <v>96.744498586229952</v>
      </c>
      <c r="L810" s="71">
        <f>IF(I810&lt;Overview!$F$17,'='!F810/Overview!$F$26,Overview!$F$33)</f>
        <v>9.1428571428571423</v>
      </c>
      <c r="M810" s="72">
        <f t="shared" si="77"/>
        <v>9.1428571428571423</v>
      </c>
      <c r="N810" s="81">
        <f>MIN(1,Overview!$F$44*E810*(F810-Overview!$F$25)^2+0.2)</f>
        <v>1</v>
      </c>
      <c r="O810" s="48">
        <f>M810*E810*Overview!$F$8</f>
        <v>9.746225350951114E-2</v>
      </c>
      <c r="P810" s="48">
        <f>E810*Overview!$F$6</f>
        <v>1.8494797113084687E-3</v>
      </c>
      <c r="Q810" s="122">
        <f>O810*(G810/F810-(1+Overview!$F$35/'='!F810)/(Overview!$F$37*Overview!$F$33))/('='!G810+Overview!$F$36)</f>
        <v>2.2877074032254139E-3</v>
      </c>
      <c r="R810" s="128">
        <f>(O810/F810-Q810)*G810*Overview!$F$29*'='!F810^3</f>
        <v>218.71749903613693</v>
      </c>
      <c r="S810" s="57">
        <f t="shared" si="72"/>
        <v>4.8418175548871559E-18</v>
      </c>
      <c r="T810" s="58">
        <f t="shared" si="73"/>
        <v>1.7041879134052761E-3</v>
      </c>
      <c r="U810" s="58">
        <f>IF(I810&lt;Overview!$F$18,(1-Overview!$F$9)*'='!R810-'='!I810*'='!P810,0)</f>
        <v>0</v>
      </c>
      <c r="V810" s="54">
        <f>IF(I810&gt;=Overview!$F$18,(1-Overview!$F$9)*'='!R810-Overview!$F$18*'='!P810,0)</f>
        <v>18.307188061006148</v>
      </c>
      <c r="W810" s="2"/>
      <c r="X810" s="60">
        <f>F810^3*(1+G810*Overview!$F$38)</f>
        <v>13.716818427900431</v>
      </c>
      <c r="Y810" s="61">
        <f>F810^3*Overview!$F$42*(1+Overview!$F$38*G810)+J810*Overview!$F$39/Overview!$F$40</f>
        <v>1.2998060871744468</v>
      </c>
      <c r="AD810" s="2"/>
    </row>
    <row r="811" spans="1:30">
      <c r="A811" s="34">
        <v>808</v>
      </c>
      <c r="B811">
        <v>0.77</v>
      </c>
      <c r="C811" s="85">
        <v>18.739999999999998</v>
      </c>
      <c r="D811" s="125">
        <f>B811/(B811+Overview!$F$22)</f>
        <v>0.52380952380952384</v>
      </c>
      <c r="E811" s="118">
        <f>EXP(Overview!$F$21/Overview!$F$5-Overview!$F$21/('='!C811+273.15))</f>
        <v>0.94169028070695959</v>
      </c>
      <c r="F811" s="77">
        <f t="shared" si="74"/>
        <v>2.2365021052553171</v>
      </c>
      <c r="G811" s="115">
        <f t="shared" si="75"/>
        <v>0.52380952380952372</v>
      </c>
      <c r="H811" s="112">
        <f>F811/Overview!$F$19</f>
        <v>3.302084903669448</v>
      </c>
      <c r="I811" s="149">
        <f t="shared" si="76"/>
        <v>178.24101031296112</v>
      </c>
      <c r="J811" s="80">
        <f>IF((A811-Overview!$F$43)/365=ROUND((A811-Overview!$F$43)/365,0),J810*0.05,J810+V810)</f>
        <v>1520.8526175536599</v>
      </c>
      <c r="K811" s="70">
        <f>IF(I811&lt;Overview!$F$16,1,'='!F811/Overview!$F$26)</f>
        <v>96.818272954775637</v>
      </c>
      <c r="L811" s="71">
        <f>IF(I811&lt;Overview!$F$17,'='!F811/Overview!$F$26,Overview!$F$33)</f>
        <v>9.1428571428571423</v>
      </c>
      <c r="M811" s="72">
        <f t="shared" si="77"/>
        <v>9.1428571428571423</v>
      </c>
      <c r="N811" s="81">
        <f>MIN(1,Overview!$F$44*E811*(F811-Overview!$F$25)^2+0.2)</f>
        <v>1</v>
      </c>
      <c r="O811" s="48">
        <f>M811*E811*Overview!$F$8</f>
        <v>9.746225350951114E-2</v>
      </c>
      <c r="P811" s="48">
        <f>E811*Overview!$F$6</f>
        <v>1.8494797113084687E-3</v>
      </c>
      <c r="Q811" s="122">
        <f>O811*(G811/F811-(1+Overview!$F$35/'='!F811)/(Overview!$F$37*Overview!$F$33))/('='!G811+Overview!$F$36)</f>
        <v>2.2825269671712428E-3</v>
      </c>
      <c r="R811" s="128">
        <f>(O811/F811-Q811)*G811*Overview!$F$29*'='!F811^3</f>
        <v>219.06943491070683</v>
      </c>
      <c r="S811" s="57">
        <f t="shared" si="72"/>
        <v>4.8381281476934121E-18</v>
      </c>
      <c r="T811" s="58">
        <f t="shared" si="73"/>
        <v>1.7016254557935062E-3</v>
      </c>
      <c r="U811" s="58">
        <f>IF(I811&lt;Overview!$F$18,(1-Overview!$F$9)*'='!R811-'='!I811*'='!P811,0)</f>
        <v>0</v>
      </c>
      <c r="V811" s="54">
        <f>IF(I811&gt;=Overview!$F$18,(1-Overview!$F$9)*'='!R811-Overview!$F$18*'='!P811,0)</f>
        <v>18.337172997519506</v>
      </c>
      <c r="W811" s="2"/>
      <c r="X811" s="60">
        <f>F811^3*(1+G811*Overview!$F$38)</f>
        <v>13.748222430519847</v>
      </c>
      <c r="Y811" s="61">
        <f>F811^3*Overview!$F$42*(1+Overview!$F$38*G811)+J811*Overview!$F$39/Overview!$F$40</f>
        <v>1.3034279779459361</v>
      </c>
      <c r="AD811" s="2"/>
    </row>
    <row r="812" spans="1:30">
      <c r="A812" s="34">
        <v>809</v>
      </c>
      <c r="B812">
        <v>0.77</v>
      </c>
      <c r="C812" s="85">
        <v>18.739999999999998</v>
      </c>
      <c r="D812" s="125">
        <f>B812/(B812+Overview!$F$22)</f>
        <v>0.52380952380952384</v>
      </c>
      <c r="E812" s="118">
        <f>EXP(Overview!$F$21/Overview!$F$5-Overview!$F$21/('='!C812+273.15))</f>
        <v>0.94169028070695959</v>
      </c>
      <c r="F812" s="77">
        <f t="shared" si="74"/>
        <v>2.2382037307111107</v>
      </c>
      <c r="G812" s="115">
        <f t="shared" si="75"/>
        <v>0.52380952380952372</v>
      </c>
      <c r="H812" s="112">
        <f>F812/Overview!$F$19</f>
        <v>3.304597269616286</v>
      </c>
      <c r="I812" s="149">
        <f t="shared" si="76"/>
        <v>178.24101031296112</v>
      </c>
      <c r="J812" s="80">
        <f>IF((A812-Overview!$F$43)/365=ROUND((A812-Overview!$F$43)/365,0),J811*0.05,J811+V811)</f>
        <v>1539.1897905511794</v>
      </c>
      <c r="K812" s="70">
        <f>IF(I812&lt;Overview!$F$16,1,'='!F812/Overview!$F$26)</f>
        <v>96.891936394420384</v>
      </c>
      <c r="L812" s="71">
        <f>IF(I812&lt;Overview!$F$17,'='!F812/Overview!$F$26,Overview!$F$33)</f>
        <v>9.1428571428571423</v>
      </c>
      <c r="M812" s="72">
        <f t="shared" si="77"/>
        <v>9.1428571428571423</v>
      </c>
      <c r="N812" s="81">
        <f>MIN(1,Overview!$F$44*E812*(F812-Overview!$F$25)^2+0.2)</f>
        <v>1</v>
      </c>
      <c r="O812" s="48">
        <f>M812*E812*Overview!$F$8</f>
        <v>9.746225350951114E-2</v>
      </c>
      <c r="P812" s="48">
        <f>E812*Overview!$F$6</f>
        <v>1.8494797113084687E-3</v>
      </c>
      <c r="Q812" s="122">
        <f>O812*(G812/F812-(1+Overview!$F$35/'='!F812)/(Overview!$F$37*Overview!$F$33))/('='!G812+Overview!$F$36)</f>
        <v>2.277362191619163E-3</v>
      </c>
      <c r="R812" s="128">
        <f>(O812/F812-Q812)*G812*Overview!$F$29*'='!F812^3</f>
        <v>219.42115087918592</v>
      </c>
      <c r="S812" s="57">
        <f t="shared" si="72"/>
        <v>4.8344498936088786E-18</v>
      </c>
      <c r="T812" s="58">
        <f t="shared" si="73"/>
        <v>1.6990668511541473E-3</v>
      </c>
      <c r="U812" s="58">
        <f>IF(I812&lt;Overview!$F$18,(1-Overview!$F$9)*'='!R812-'='!I812*'='!P812,0)</f>
        <v>0</v>
      </c>
      <c r="V812" s="54">
        <f>IF(I812&gt;=Overview!$F$18,(1-Overview!$F$9)*'='!R812-Overview!$F$18*'='!P812,0)</f>
        <v>18.367139198033922</v>
      </c>
      <c r="W812" s="2"/>
      <c r="X812" s="60">
        <f>F812^3*(1+G812*Overview!$F$38)</f>
        <v>13.779627000779284</v>
      </c>
      <c r="Y812" s="61">
        <f>F812^3*Overview!$F$42*(1+Overview!$F$38*G812)+J812*Overview!$F$39/Overview!$F$40</f>
        <v>1.3070512227868141</v>
      </c>
      <c r="AD812" s="2"/>
    </row>
    <row r="813" spans="1:30">
      <c r="A813" s="34">
        <v>810</v>
      </c>
      <c r="B813">
        <v>0.77</v>
      </c>
      <c r="C813" s="85">
        <v>18.739999999999998</v>
      </c>
      <c r="D813" s="125">
        <f>B813/(B813+Overview!$F$22)</f>
        <v>0.52380952380952384</v>
      </c>
      <c r="E813" s="118">
        <f>EXP(Overview!$F$21/Overview!$F$5-Overview!$F$21/('='!C813+273.15))</f>
        <v>0.94169028070695959</v>
      </c>
      <c r="F813" s="77">
        <f t="shared" si="74"/>
        <v>2.239902797562265</v>
      </c>
      <c r="G813" s="115">
        <f t="shared" si="75"/>
        <v>0.52380952380952372</v>
      </c>
      <c r="H813" s="112">
        <f>F813/Overview!$F$19</f>
        <v>3.307105857909737</v>
      </c>
      <c r="I813" s="149">
        <f t="shared" si="76"/>
        <v>178.24101031296112</v>
      </c>
      <c r="J813" s="80">
        <f>IF((A813-Overview!$F$43)/365=ROUND((A813-Overview!$F$43)/365,0),J812*0.05,J812+V812)</f>
        <v>1557.5569297492134</v>
      </c>
      <c r="K813" s="70">
        <f>IF(I813&lt;Overview!$F$16,1,'='!F813/Overview!$F$26)</f>
        <v>96.965489071959524</v>
      </c>
      <c r="L813" s="71">
        <f>IF(I813&lt;Overview!$F$17,'='!F813/Overview!$F$26,Overview!$F$33)</f>
        <v>9.1428571428571423</v>
      </c>
      <c r="M813" s="72">
        <f t="shared" si="77"/>
        <v>9.1428571428571423</v>
      </c>
      <c r="N813" s="81">
        <f>MIN(1,Overview!$F$44*E813*(F813-Overview!$F$25)^2+0.2)</f>
        <v>1</v>
      </c>
      <c r="O813" s="48">
        <f>M813*E813*Overview!$F$8</f>
        <v>9.746225350951114E-2</v>
      </c>
      <c r="P813" s="48">
        <f>E813*Overview!$F$6</f>
        <v>1.8494797113084687E-3</v>
      </c>
      <c r="Q813" s="122">
        <f>O813*(G813/F813-(1+Overview!$F$35/'='!F813)/(Overview!$F$37*Overview!$F$33))/('='!G813+Overview!$F$36)</f>
        <v>2.2722130114844192E-3</v>
      </c>
      <c r="R813" s="128">
        <f>(O813/F813-Q813)*G813*Overview!$F$29*'='!F813^3</f>
        <v>219.77264640596377</v>
      </c>
      <c r="S813" s="57">
        <f t="shared" si="72"/>
        <v>4.8307827462814423E-18</v>
      </c>
      <c r="T813" s="58">
        <f t="shared" si="73"/>
        <v>1.6965120936937765E-3</v>
      </c>
      <c r="U813" s="58">
        <f>IF(I813&lt;Overview!$F$18,(1-Overview!$F$9)*'='!R813-'='!I813*'='!P813,0)</f>
        <v>0</v>
      </c>
      <c r="V813" s="54">
        <f>IF(I813&gt;=Overview!$F$18,(1-Overview!$F$9)*'='!R813-Overview!$F$18*'='!P813,0)</f>
        <v>18.397086616915395</v>
      </c>
      <c r="W813" s="2"/>
      <c r="X813" s="60">
        <f>F813^3*(1+G813*Overview!$F$38)</f>
        <v>13.811032030474074</v>
      </c>
      <c r="Y813" s="61">
        <f>F813^3*Overview!$F$42*(1+Overview!$F$38*G813)+J813*Overview!$F$39/Overview!$F$40</f>
        <v>1.3106758111444961</v>
      </c>
      <c r="AD813" s="2"/>
    </row>
    <row r="814" spans="1:30">
      <c r="A814" s="34">
        <v>811</v>
      </c>
      <c r="B814">
        <v>0.77</v>
      </c>
      <c r="C814" s="85">
        <v>18.739999999999998</v>
      </c>
      <c r="D814" s="125">
        <f>B814/(B814+Overview!$F$22)</f>
        <v>0.52380952380952384</v>
      </c>
      <c r="E814" s="118">
        <f>EXP(Overview!$F$21/Overview!$F$5-Overview!$F$21/('='!C814+273.15))</f>
        <v>0.94169028070695959</v>
      </c>
      <c r="F814" s="77">
        <f t="shared" si="74"/>
        <v>2.2415993096559585</v>
      </c>
      <c r="G814" s="115">
        <f t="shared" si="75"/>
        <v>0.52380952380952372</v>
      </c>
      <c r="H814" s="112">
        <f>F814/Overview!$F$19</f>
        <v>3.3096106742299698</v>
      </c>
      <c r="I814" s="149">
        <f t="shared" si="76"/>
        <v>178.24101031296112</v>
      </c>
      <c r="J814" s="80">
        <f>IF((A814-Overview!$F$43)/365=ROUND((A814-Overview!$F$43)/365,0),J813*0.05,J813+V813)</f>
        <v>1575.9540163661288</v>
      </c>
      <c r="K814" s="70">
        <f>IF(I814&lt;Overview!$F$16,1,'='!F814/Overview!$F$26)</f>
        <v>97.038931153937597</v>
      </c>
      <c r="L814" s="71">
        <f>IF(I814&lt;Overview!$F$17,'='!F814/Overview!$F$26,Overview!$F$33)</f>
        <v>9.1428571428571423</v>
      </c>
      <c r="M814" s="72">
        <f t="shared" si="77"/>
        <v>9.1428571428571423</v>
      </c>
      <c r="N814" s="81">
        <f>MIN(1,Overview!$F$44*E814*(F814-Overview!$F$25)^2+0.2)</f>
        <v>1</v>
      </c>
      <c r="O814" s="48">
        <f>M814*E814*Overview!$F$8</f>
        <v>9.746225350951114E-2</v>
      </c>
      <c r="P814" s="48">
        <f>E814*Overview!$F$6</f>
        <v>1.8494797113084687E-3</v>
      </c>
      <c r="Q814" s="122">
        <f>O814*(G814/F814-(1+Overview!$F$35/'='!F814)/(Overview!$F$37*Overview!$F$33))/('='!G814+Overview!$F$36)</f>
        <v>2.267079362039519E-3</v>
      </c>
      <c r="R814" s="128">
        <f>(O814/F814-Q814)*G814*Overview!$F$29*'='!F814^3</f>
        <v>220.12392095855427</v>
      </c>
      <c r="S814" s="57">
        <f t="shared" si="72"/>
        <v>4.8271266596134237E-18</v>
      </c>
      <c r="T814" s="58">
        <f t="shared" si="73"/>
        <v>1.6939611776276857E-3</v>
      </c>
      <c r="U814" s="58">
        <f>IF(I814&lt;Overview!$F$18,(1-Overview!$F$9)*'='!R814-'='!I814*'='!P814,0)</f>
        <v>0</v>
      </c>
      <c r="V814" s="54">
        <f>IF(I814&gt;=Overview!$F$18,(1-Overview!$F$9)*'='!R814-Overview!$F$18*'='!P814,0)</f>
        <v>18.427015208796107</v>
      </c>
      <c r="W814" s="2"/>
      <c r="X814" s="60">
        <f>F814^3*(1+G814*Overview!$F$38)</f>
        <v>13.842437411721555</v>
      </c>
      <c r="Y814" s="61">
        <f>F814^3*Overview!$F$42*(1+Overview!$F$38*G814)+J814*Overview!$F$39/Overview!$F$40</f>
        <v>1.3143017324933954</v>
      </c>
      <c r="AD814" s="2"/>
    </row>
    <row r="815" spans="1:30">
      <c r="A815" s="34">
        <v>812</v>
      </c>
      <c r="B815">
        <v>0.77</v>
      </c>
      <c r="C815" s="85">
        <v>18.739999999999998</v>
      </c>
      <c r="D815" s="125">
        <f>B815/(B815+Overview!$F$22)</f>
        <v>0.52380952380952384</v>
      </c>
      <c r="E815" s="118">
        <f>EXP(Overview!$F$21/Overview!$F$5-Overview!$F$21/('='!C815+273.15))</f>
        <v>0.94169028070695959</v>
      </c>
      <c r="F815" s="77">
        <f t="shared" si="74"/>
        <v>2.2432932708335862</v>
      </c>
      <c r="G815" s="115">
        <f t="shared" si="75"/>
        <v>0.52380952380952372</v>
      </c>
      <c r="H815" s="112">
        <f>F815/Overview!$F$19</f>
        <v>3.3121117242486138</v>
      </c>
      <c r="I815" s="149">
        <f t="shared" si="76"/>
        <v>178.24101031296112</v>
      </c>
      <c r="J815" s="80">
        <f>IF((A815-Overview!$F$43)/365=ROUND((A815-Overview!$F$43)/365,0),J814*0.05,J814+V814)</f>
        <v>1594.3810315749249</v>
      </c>
      <c r="K815" s="70">
        <f>IF(I815&lt;Overview!$F$16,1,'='!F815/Overview!$F$26)</f>
        <v>97.112262806648758</v>
      </c>
      <c r="L815" s="71">
        <f>IF(I815&lt;Overview!$F$17,'='!F815/Overview!$F$26,Overview!$F$33)</f>
        <v>9.1428571428571423</v>
      </c>
      <c r="M815" s="72">
        <f t="shared" si="77"/>
        <v>9.1428571428571423</v>
      </c>
      <c r="N815" s="81">
        <f>MIN(1,Overview!$F$44*E815*(F815-Overview!$F$25)^2+0.2)</f>
        <v>1</v>
      </c>
      <c r="O815" s="48">
        <f>M815*E815*Overview!$F$8</f>
        <v>9.746225350951114E-2</v>
      </c>
      <c r="P815" s="48">
        <f>E815*Overview!$F$6</f>
        <v>1.8494797113084687E-3</v>
      </c>
      <c r="Q815" s="122">
        <f>O815*(G815/F815-(1+Overview!$F$35/'='!F815)/(Overview!$F$37*Overview!$F$33))/('='!G815+Overview!$F$36)</f>
        <v>2.2619611789117715E-3</v>
      </c>
      <c r="R815" s="128">
        <f>(O815/F815-Q815)*G815*Overview!$F$29*'='!F815^3</f>
        <v>220.47497400758505</v>
      </c>
      <c r="S815" s="57">
        <f t="shared" si="72"/>
        <v>4.8234815877598277E-18</v>
      </c>
      <c r="T815" s="58">
        <f t="shared" si="73"/>
        <v>1.691414097179861E-3</v>
      </c>
      <c r="U815" s="58">
        <f>IF(I815&lt;Overview!$F$18,(1-Overview!$F$9)*'='!R815-'='!I815*'='!P815,0)</f>
        <v>0</v>
      </c>
      <c r="V815" s="54">
        <f>IF(I815&gt;=Overview!$F$18,(1-Overview!$F$9)*'='!R815-Overview!$F$18*'='!P815,0)</f>
        <v>18.456924928573528</v>
      </c>
      <c r="W815" s="2"/>
      <c r="X815" s="60">
        <f>F815^3*(1+G815*Overview!$F$38)</f>
        <v>13.873843036960869</v>
      </c>
      <c r="Y815" s="61">
        <f>F815^3*Overview!$F$42*(1+Overview!$F$38*G815)+J815*Overview!$F$39/Overview!$F$40</f>
        <v>1.3179289763349158</v>
      </c>
      <c r="AD815" s="2"/>
    </row>
    <row r="816" spans="1:30">
      <c r="A816" s="34">
        <v>813</v>
      </c>
      <c r="B816">
        <v>0.77</v>
      </c>
      <c r="C816" s="85">
        <v>18.739999999999998</v>
      </c>
      <c r="D816" s="125">
        <f>B816/(B816+Overview!$F$22)</f>
        <v>0.52380952380952384</v>
      </c>
      <c r="E816" s="118">
        <f>EXP(Overview!$F$21/Overview!$F$5-Overview!$F$21/('='!C816+273.15))</f>
        <v>0.94169028070695959</v>
      </c>
      <c r="F816" s="77">
        <f t="shared" si="74"/>
        <v>2.244984684930766</v>
      </c>
      <c r="G816" s="115">
        <f t="shared" si="75"/>
        <v>0.52380952380952372</v>
      </c>
      <c r="H816" s="112">
        <f>F816/Overview!$F$19</f>
        <v>3.31460901362877</v>
      </c>
      <c r="I816" s="149">
        <f t="shared" si="76"/>
        <v>178.24101031296112</v>
      </c>
      <c r="J816" s="80">
        <f>IF((A816-Overview!$F$43)/365=ROUND((A816-Overview!$F$43)/365,0),J815*0.05,J815+V815)</f>
        <v>1612.8379565034984</v>
      </c>
      <c r="K816" s="70">
        <f>IF(I816&lt;Overview!$F$16,1,'='!F816/Overview!$F$26)</f>
        <v>97.185484196137054</v>
      </c>
      <c r="L816" s="71">
        <f>IF(I816&lt;Overview!$F$17,'='!F816/Overview!$F$26,Overview!$F$33)</f>
        <v>9.1428571428571423</v>
      </c>
      <c r="M816" s="72">
        <f t="shared" si="77"/>
        <v>9.1428571428571423</v>
      </c>
      <c r="N816" s="81">
        <f>MIN(1,Overview!$F$44*E816*(F816-Overview!$F$25)^2+0.2)</f>
        <v>1</v>
      </c>
      <c r="O816" s="48">
        <f>M816*E816*Overview!$F$8</f>
        <v>9.746225350951114E-2</v>
      </c>
      <c r="P816" s="48">
        <f>E816*Overview!$F$6</f>
        <v>1.8494797113084687E-3</v>
      </c>
      <c r="Q816" s="122">
        <f>O816*(G816/F816-(1+Overview!$F$35/'='!F816)/(Overview!$F$37*Overview!$F$33))/('='!G816+Overview!$F$36)</f>
        <v>2.2568583980808665E-3</v>
      </c>
      <c r="R816" s="128">
        <f>(O816/F816-Q816)*G816*Overview!$F$29*'='!F816^3</f>
        <v>220.82580502678758</v>
      </c>
      <c r="S816" s="57">
        <f t="shared" si="72"/>
        <v>4.8198474851266172E-18</v>
      </c>
      <c r="T816" s="58">
        <f t="shared" si="73"/>
        <v>1.6888708465829757E-3</v>
      </c>
      <c r="U816" s="58">
        <f>IF(I816&lt;Overview!$F$18,(1-Overview!$F$9)*'='!R816-'='!I816*'='!P816,0)</f>
        <v>0</v>
      </c>
      <c r="V816" s="54">
        <f>IF(I816&gt;=Overview!$F$18,(1-Overview!$F$9)*'='!R816-Overview!$F$18*'='!P816,0)</f>
        <v>18.486815731409585</v>
      </c>
      <c r="W816" s="2"/>
      <c r="X816" s="60">
        <f>F816^3*(1+G816*Overview!$F$38)</f>
        <v>13.905248798952703</v>
      </c>
      <c r="Y816" s="61">
        <f>F816^3*Overview!$F$42*(1+Overview!$F$38*G816)+J816*Overview!$F$39/Overview!$F$40</f>
        <v>1.3215575321974407</v>
      </c>
      <c r="AD816" s="2"/>
    </row>
    <row r="817" spans="1:30">
      <c r="A817" s="34">
        <v>814</v>
      </c>
      <c r="B817">
        <v>0.77</v>
      </c>
      <c r="C817" s="85">
        <v>18.739999999999998</v>
      </c>
      <c r="D817" s="125">
        <f>B817/(B817+Overview!$F$22)</f>
        <v>0.52380952380952384</v>
      </c>
      <c r="E817" s="118">
        <f>EXP(Overview!$F$21/Overview!$F$5-Overview!$F$21/('='!C817+273.15))</f>
        <v>0.94169028070695959</v>
      </c>
      <c r="F817" s="77">
        <f t="shared" si="74"/>
        <v>2.246673555777349</v>
      </c>
      <c r="G817" s="115">
        <f t="shared" si="75"/>
        <v>0.52380952380952372</v>
      </c>
      <c r="H817" s="112">
        <f>F817/Overview!$F$19</f>
        <v>3.3171025480250242</v>
      </c>
      <c r="I817" s="149">
        <f t="shared" si="76"/>
        <v>178.24101031296112</v>
      </c>
      <c r="J817" s="80">
        <f>IF((A817-Overview!$F$43)/365=ROUND((A817-Overview!$F$43)/365,0),J816*0.05,J816+V816)</f>
        <v>1631.3247722349079</v>
      </c>
      <c r="K817" s="70">
        <f>IF(I817&lt;Overview!$F$16,1,'='!F817/Overview!$F$26)</f>
        <v>97.258595488196931</v>
      </c>
      <c r="L817" s="71">
        <f>IF(I817&lt;Overview!$F$17,'='!F817/Overview!$F$26,Overview!$F$33)</f>
        <v>9.1428571428571423</v>
      </c>
      <c r="M817" s="72">
        <f t="shared" si="77"/>
        <v>9.1428571428571423</v>
      </c>
      <c r="N817" s="81">
        <f>MIN(1,Overview!$F$44*E817*(F817-Overview!$F$25)^2+0.2)</f>
        <v>1</v>
      </c>
      <c r="O817" s="48">
        <f>M817*E817*Overview!$F$8</f>
        <v>9.746225350951114E-2</v>
      </c>
      <c r="P817" s="48">
        <f>E817*Overview!$F$6</f>
        <v>1.8494797113084687E-3</v>
      </c>
      <c r="Q817" s="122">
        <f>O817*(G817/F817-(1+Overview!$F$35/'='!F817)/(Overview!$F$37*Overview!$F$33))/('='!G817+Overview!$F$36)</f>
        <v>2.2517709558764593E-3</v>
      </c>
      <c r="R817" s="128">
        <f>(O817/F817-Q817)*G817*Overview!$F$29*'='!F817^3</f>
        <v>221.1764134929862</v>
      </c>
      <c r="S817" s="57">
        <f t="shared" si="72"/>
        <v>4.8162243063689942E-18</v>
      </c>
      <c r="T817" s="58">
        <f t="shared" si="73"/>
        <v>1.686331420078375E-3</v>
      </c>
      <c r="U817" s="58">
        <f>IF(I817&lt;Overview!$F$18,(1-Overview!$F$9)*'='!R817-'='!I817*'='!P817,0)</f>
        <v>0</v>
      </c>
      <c r="V817" s="54">
        <f>IF(I817&gt;=Overview!$F$18,(1-Overview!$F$9)*'='!R817-Overview!$F$18*'='!P817,0)</f>
        <v>18.516687572729708</v>
      </c>
      <c r="W817" s="2"/>
      <c r="X817" s="60">
        <f>F817^3*(1+G817*Overview!$F$38)</f>
        <v>13.936654590779076</v>
      </c>
      <c r="Y817" s="61">
        <f>F817^3*Overview!$F$42*(1+Overview!$F$38*G817)+J817*Overview!$F$39/Overview!$F$40</f>
        <v>1.3251873896363247</v>
      </c>
      <c r="AD817" s="2"/>
    </row>
    <row r="818" spans="1:30">
      <c r="A818" s="34">
        <v>815</v>
      </c>
      <c r="B818">
        <v>0.77</v>
      </c>
      <c r="C818" s="85">
        <v>18.739999999999998</v>
      </c>
      <c r="D818" s="125">
        <f>B818/(B818+Overview!$F$22)</f>
        <v>0.52380952380952384</v>
      </c>
      <c r="E818" s="118">
        <f>EXP(Overview!$F$21/Overview!$F$5-Overview!$F$21/('='!C818+273.15))</f>
        <v>0.94169028070695959</v>
      </c>
      <c r="F818" s="77">
        <f t="shared" si="74"/>
        <v>2.2483598871974273</v>
      </c>
      <c r="G818" s="115">
        <f t="shared" si="75"/>
        <v>0.52380952380952372</v>
      </c>
      <c r="H818" s="112">
        <f>F818/Overview!$F$19</f>
        <v>3.3195923330834596</v>
      </c>
      <c r="I818" s="149">
        <f t="shared" si="76"/>
        <v>178.24101031296112</v>
      </c>
      <c r="J818" s="80">
        <f>IF((A818-Overview!$F$43)/365=ROUND((A818-Overview!$F$43)/365,0),J817*0.05,J817+V817)</f>
        <v>1649.8414598076376</v>
      </c>
      <c r="K818" s="70">
        <f>IF(I818&lt;Overview!$F$16,1,'='!F818/Overview!$F$26)</f>
        <v>97.331596848373479</v>
      </c>
      <c r="L818" s="71">
        <f>IF(I818&lt;Overview!$F$17,'='!F818/Overview!$F$26,Overview!$F$33)</f>
        <v>9.1428571428571423</v>
      </c>
      <c r="M818" s="72">
        <f t="shared" si="77"/>
        <v>9.1428571428571423</v>
      </c>
      <c r="N818" s="81">
        <f>MIN(1,Overview!$F$44*E818*(F818-Overview!$F$25)^2+0.2)</f>
        <v>1</v>
      </c>
      <c r="O818" s="48">
        <f>M818*E818*Overview!$F$8</f>
        <v>9.746225350951114E-2</v>
      </c>
      <c r="P818" s="48">
        <f>E818*Overview!$F$6</f>
        <v>1.8494797113084687E-3</v>
      </c>
      <c r="Q818" s="122">
        <f>O818*(G818/F818-(1+Overview!$F$35/'='!F818)/(Overview!$F$37*Overview!$F$33))/('='!G818+Overview!$F$36)</f>
        <v>2.2466987889757824E-3</v>
      </c>
      <c r="R818" s="128">
        <f>(O818/F818-Q818)*G818*Overview!$F$29*'='!F818^3</f>
        <v>221.52679888608841</v>
      </c>
      <c r="S818" s="57">
        <f t="shared" si="72"/>
        <v>4.8126120063896975E-18</v>
      </c>
      <c r="T818" s="58">
        <f t="shared" si="73"/>
        <v>1.6837958119160622E-3</v>
      </c>
      <c r="U818" s="58">
        <f>IF(I818&lt;Overview!$F$18,(1-Overview!$F$9)*'='!R818-'='!I818*'='!P818,0)</f>
        <v>0</v>
      </c>
      <c r="V818" s="54">
        <f>IF(I818&gt;=Overview!$F$18,(1-Overview!$F$9)*'='!R818-Overview!$F$18*'='!P818,0)</f>
        <v>18.546540408222015</v>
      </c>
      <c r="W818" s="2"/>
      <c r="X818" s="60">
        <f>F818^3*(1+G818*Overview!$F$38)</f>
        <v>13.968060305843087</v>
      </c>
      <c r="Y818" s="61">
        <f>F818^3*Overview!$F$42*(1+Overview!$F$38*G818)+J818*Overview!$F$39/Overview!$F$40</f>
        <v>1.3288185382338822</v>
      </c>
      <c r="AD818" s="2"/>
    </row>
    <row r="819" spans="1:30">
      <c r="A819" s="34">
        <v>816</v>
      </c>
      <c r="B819">
        <v>0.77</v>
      </c>
      <c r="C819" s="85">
        <v>18.739999999999998</v>
      </c>
      <c r="D819" s="125">
        <f>B819/(B819+Overview!$F$22)</f>
        <v>0.52380952380952384</v>
      </c>
      <c r="E819" s="118">
        <f>EXP(Overview!$F$21/Overview!$F$5-Overview!$F$21/('='!C819+273.15))</f>
        <v>0.94169028070695959</v>
      </c>
      <c r="F819" s="77">
        <f t="shared" si="74"/>
        <v>2.2500436830093435</v>
      </c>
      <c r="G819" s="115">
        <f t="shared" si="75"/>
        <v>0.52380952380952372</v>
      </c>
      <c r="H819" s="112">
        <f>F819/Overview!$F$19</f>
        <v>3.3220783744416704</v>
      </c>
      <c r="I819" s="149">
        <f t="shared" si="76"/>
        <v>178.24101031296112</v>
      </c>
      <c r="J819" s="80">
        <f>IF((A819-Overview!$F$43)/365=ROUND((A819-Overview!$F$43)/365,0),J818*0.05,J818+V818)</f>
        <v>1668.3880002158596</v>
      </c>
      <c r="K819" s="70">
        <f>IF(I819&lt;Overview!$F$16,1,'='!F819/Overview!$F$26)</f>
        <v>97.404488441962926</v>
      </c>
      <c r="L819" s="71">
        <f>IF(I819&lt;Overview!$F$17,'='!F819/Overview!$F$26,Overview!$F$33)</f>
        <v>9.1428571428571423</v>
      </c>
      <c r="M819" s="72">
        <f t="shared" si="77"/>
        <v>9.1428571428571423</v>
      </c>
      <c r="N819" s="81">
        <f>MIN(1,Overview!$F$44*E819*(F819-Overview!$F$25)^2+0.2)</f>
        <v>1</v>
      </c>
      <c r="O819" s="48">
        <f>M819*E819*Overview!$F$8</f>
        <v>9.746225350951114E-2</v>
      </c>
      <c r="P819" s="48">
        <f>E819*Overview!$F$6</f>
        <v>1.8494797113084687E-3</v>
      </c>
      <c r="Q819" s="122">
        <f>O819*(G819/F819-(1+Overview!$F$35/'='!F819)/(Overview!$F$37*Overview!$F$33))/('='!G819+Overview!$F$36)</f>
        <v>2.241641834401272E-3</v>
      </c>
      <c r="R819" s="128">
        <f>(O819/F819-Q819)*G819*Overview!$F$29*'='!F819^3</f>
        <v>221.87696068907422</v>
      </c>
      <c r="S819" s="57">
        <f t="shared" si="72"/>
        <v>4.8090105403373145E-18</v>
      </c>
      <c r="T819" s="58">
        <f t="shared" si="73"/>
        <v>1.6812640163546865E-3</v>
      </c>
      <c r="U819" s="58">
        <f>IF(I819&lt;Overview!$F$18,(1-Overview!$F$9)*'='!R819-'='!I819*'='!P819,0)</f>
        <v>0</v>
      </c>
      <c r="V819" s="54">
        <f>IF(I819&gt;=Overview!$F$18,(1-Overview!$F$9)*'='!R819-Overview!$F$18*'='!P819,0)</f>
        <v>18.576374193836408</v>
      </c>
      <c r="W819" s="2"/>
      <c r="X819" s="60">
        <f>F819^3*(1+G819*Overview!$F$38)</f>
        <v>13.99946583786868</v>
      </c>
      <c r="Y819" s="61">
        <f>F819^3*Overview!$F$42*(1+Overview!$F$38*G819)+J819*Overview!$F$39/Overview!$F$40</f>
        <v>1.3324509675993792</v>
      </c>
      <c r="AD819" s="2"/>
    </row>
    <row r="820" spans="1:30">
      <c r="A820" s="34">
        <v>817</v>
      </c>
      <c r="B820">
        <v>0.77</v>
      </c>
      <c r="C820" s="85">
        <v>18.739999999999998</v>
      </c>
      <c r="D820" s="125">
        <f>B820/(B820+Overview!$F$22)</f>
        <v>0.52380952380952384</v>
      </c>
      <c r="E820" s="118">
        <f>EXP(Overview!$F$21/Overview!$F$5-Overview!$F$21/('='!C820+273.15))</f>
        <v>0.94169028070695959</v>
      </c>
      <c r="F820" s="77">
        <f t="shared" si="74"/>
        <v>2.2517249470256981</v>
      </c>
      <c r="G820" s="115">
        <f t="shared" si="75"/>
        <v>0.52380952380952372</v>
      </c>
      <c r="H820" s="112">
        <f>F820/Overview!$F$19</f>
        <v>3.3245606777287731</v>
      </c>
      <c r="I820" s="149">
        <f t="shared" si="76"/>
        <v>178.24101031296112</v>
      </c>
      <c r="J820" s="80">
        <f>IF((A820-Overview!$F$43)/365=ROUND((A820-Overview!$F$43)/365,0),J819*0.05,J819+V819)</f>
        <v>1686.9643744096961</v>
      </c>
      <c r="K820" s="70">
        <f>IF(I820&lt;Overview!$F$16,1,'='!F820/Overview!$F$26)</f>
        <v>97.477270434012908</v>
      </c>
      <c r="L820" s="71">
        <f>IF(I820&lt;Overview!$F$17,'='!F820/Overview!$F$26,Overview!$F$33)</f>
        <v>9.1428571428571423</v>
      </c>
      <c r="M820" s="72">
        <f t="shared" si="77"/>
        <v>9.1428571428571423</v>
      </c>
      <c r="N820" s="81">
        <f>MIN(1,Overview!$F$44*E820*(F820-Overview!$F$25)^2+0.2)</f>
        <v>1</v>
      </c>
      <c r="O820" s="48">
        <f>M820*E820*Overview!$F$8</f>
        <v>9.746225350951114E-2</v>
      </c>
      <c r="P820" s="48">
        <f>E820*Overview!$F$6</f>
        <v>1.8494797113084687E-3</v>
      </c>
      <c r="Q820" s="122">
        <f>O820*(G820/F820-(1+Overview!$F$35/'='!F820)/(Overview!$F$37*Overview!$F$33))/('='!G820+Overview!$F$36)</f>
        <v>2.2366000295182208E-3</v>
      </c>
      <c r="R820" s="128">
        <f>(O820/F820-Q820)*G820*Overview!$F$29*'='!F820^3</f>
        <v>222.22689838798607</v>
      </c>
      <c r="S820" s="57">
        <f t="shared" si="72"/>
        <v>4.8054198636046084E-18</v>
      </c>
      <c r="T820" s="58">
        <f t="shared" si="73"/>
        <v>1.6787360276615303E-3</v>
      </c>
      <c r="U820" s="58">
        <f>IF(I820&lt;Overview!$F$18,(1-Overview!$F$9)*'='!R820-'='!I820*'='!P820,0)</f>
        <v>0</v>
      </c>
      <c r="V820" s="54">
        <f>IF(I820&gt;=Overview!$F$18,(1-Overview!$F$9)*'='!R820-Overview!$F$18*'='!P820,0)</f>
        <v>18.606188885783695</v>
      </c>
      <c r="W820" s="2"/>
      <c r="X820" s="60">
        <f>F820^3*(1+G820*Overview!$F$38)</f>
        <v>14.030871080900383</v>
      </c>
      <c r="Y820" s="61">
        <f>F820^3*Overview!$F$42*(1+Overview!$F$38*G820)+J820*Overview!$F$39/Overview!$F$40</f>
        <v>1.3360846673690194</v>
      </c>
      <c r="AD820" s="2"/>
    </row>
    <row r="821" spans="1:30">
      <c r="A821" s="34">
        <v>818</v>
      </c>
      <c r="B821">
        <v>0.77</v>
      </c>
      <c r="C821" s="85">
        <v>18.739999999999998</v>
      </c>
      <c r="D821" s="125">
        <f>B821/(B821+Overview!$F$22)</f>
        <v>0.52380952380952384</v>
      </c>
      <c r="E821" s="118">
        <f>EXP(Overview!$F$21/Overview!$F$5-Overview!$F$21/('='!C821+273.15))</f>
        <v>0.94169028070695959</v>
      </c>
      <c r="F821" s="77">
        <f t="shared" si="74"/>
        <v>2.2534036830533597</v>
      </c>
      <c r="G821" s="115">
        <f t="shared" si="75"/>
        <v>0.52380952380952372</v>
      </c>
      <c r="H821" s="112">
        <f>F821/Overview!$F$19</f>
        <v>3.3270392485654212</v>
      </c>
      <c r="I821" s="149">
        <f t="shared" si="76"/>
        <v>178.24101031296112</v>
      </c>
      <c r="J821" s="80">
        <f>IF((A821-Overview!$F$43)/365=ROUND((A821-Overview!$F$43)/365,0),J820*0.05,J820+V820)</f>
        <v>1705.5705632954798</v>
      </c>
      <c r="K821" s="70">
        <f>IF(I821&lt;Overview!$F$16,1,'='!F821/Overview!$F$26)</f>
        <v>97.549942989322929</v>
      </c>
      <c r="L821" s="71">
        <f>IF(I821&lt;Overview!$F$17,'='!F821/Overview!$F$26,Overview!$F$33)</f>
        <v>9.1428571428571423</v>
      </c>
      <c r="M821" s="72">
        <f t="shared" si="77"/>
        <v>9.1428571428571423</v>
      </c>
      <c r="N821" s="81">
        <f>MIN(1,Overview!$F$44*E821*(F821-Overview!$F$25)^2+0.2)</f>
        <v>1</v>
      </c>
      <c r="O821" s="48">
        <f>M821*E821*Overview!$F$8</f>
        <v>9.746225350951114E-2</v>
      </c>
      <c r="P821" s="48">
        <f>E821*Overview!$F$6</f>
        <v>1.8494797113084687E-3</v>
      </c>
      <c r="Q821" s="122">
        <f>O821*(G821/F821-(1+Overview!$F$35/'='!F821)/(Overview!$F$37*Overview!$F$33))/('='!G821+Overview!$F$36)</f>
        <v>2.2315733120324404E-3</v>
      </c>
      <c r="R821" s="128">
        <f>(O821/F821-Q821)*G821*Overview!$F$29*'='!F821^3</f>
        <v>222.57661147191851</v>
      </c>
      <c r="S821" s="57">
        <f t="shared" si="72"/>
        <v>4.8018399318268531E-18</v>
      </c>
      <c r="T821" s="58">
        <f t="shared" si="73"/>
        <v>1.6762118401124953E-3</v>
      </c>
      <c r="U821" s="58">
        <f>IF(I821&lt;Overview!$F$18,(1-Overview!$F$9)*'='!R821-'='!I821*'='!P821,0)</f>
        <v>0</v>
      </c>
      <c r="V821" s="54">
        <f>IF(I821&gt;=Overview!$F$18,(1-Overview!$F$9)*'='!R821-Overview!$F$18*'='!P821,0)</f>
        <v>18.635984440534742</v>
      </c>
      <c r="W821" s="2"/>
      <c r="X821" s="60">
        <f>F821^3*(1+G821*Overview!$F$38)</f>
        <v>14.062275929303091</v>
      </c>
      <c r="Y821" s="61">
        <f>F821^3*Overview!$F$42*(1+Overview!$F$38*G821)+J821*Overview!$F$39/Overview!$F$40</f>
        <v>1.3397196272059364</v>
      </c>
      <c r="AD821" s="2"/>
    </row>
    <row r="822" spans="1:30">
      <c r="A822" s="34">
        <v>819</v>
      </c>
      <c r="B822">
        <v>0.77</v>
      </c>
      <c r="C822" s="85">
        <v>18.739999999999998</v>
      </c>
      <c r="D822" s="125">
        <f>B822/(B822+Overview!$F$22)</f>
        <v>0.52380952380952384</v>
      </c>
      <c r="E822" s="118">
        <f>EXP(Overview!$F$21/Overview!$F$5-Overview!$F$21/('='!C822+273.15))</f>
        <v>0.94169028070695959</v>
      </c>
      <c r="F822" s="77">
        <f t="shared" si="74"/>
        <v>2.255079894893472</v>
      </c>
      <c r="G822" s="115">
        <f t="shared" si="75"/>
        <v>0.52380952380952372</v>
      </c>
      <c r="H822" s="112">
        <f>F822/Overview!$F$19</f>
        <v>3.3295140925638154</v>
      </c>
      <c r="I822" s="149">
        <f t="shared" si="76"/>
        <v>178.24101031296112</v>
      </c>
      <c r="J822" s="80">
        <f>IF((A822-Overview!$F$43)/365=ROUND((A822-Overview!$F$43)/365,0),J821*0.05,J821+V821)</f>
        <v>1724.2065477360145</v>
      </c>
      <c r="K822" s="70">
        <f>IF(I822&lt;Overview!$F$16,1,'='!F822/Overview!$F$26)</f>
        <v>97.622506272444681</v>
      </c>
      <c r="L822" s="71">
        <f>IF(I822&lt;Overview!$F$17,'='!F822/Overview!$F$26,Overview!$F$33)</f>
        <v>9.1428571428571423</v>
      </c>
      <c r="M822" s="72">
        <f t="shared" si="77"/>
        <v>9.1428571428571423</v>
      </c>
      <c r="N822" s="81">
        <f>MIN(1,Overview!$F$44*E822*(F822-Overview!$F$25)^2+0.2)</f>
        <v>1</v>
      </c>
      <c r="O822" s="48">
        <f>M822*E822*Overview!$F$8</f>
        <v>9.746225350951114E-2</v>
      </c>
      <c r="P822" s="48">
        <f>E822*Overview!$F$6</f>
        <v>1.8494797113084687E-3</v>
      </c>
      <c r="Q822" s="122">
        <f>O822*(G822/F822-(1+Overview!$F$35/'='!F822)/(Overview!$F$37*Overview!$F$33))/('='!G822+Overview!$F$36)</f>
        <v>2.2265616199879552E-3</v>
      </c>
      <c r="R822" s="128">
        <f>(O822/F822-Q822)*G822*Overview!$F$29*'='!F822^3</f>
        <v>222.92609943300801</v>
      </c>
      <c r="S822" s="57">
        <f t="shared" si="72"/>
        <v>4.7982707008801892E-18</v>
      </c>
      <c r="T822" s="58">
        <f t="shared" si="73"/>
        <v>1.6736914479920921E-3</v>
      </c>
      <c r="U822" s="58">
        <f>IF(I822&lt;Overview!$F$18,(1-Overview!$F$9)*'='!R822-'='!I822*'='!P822,0)</f>
        <v>0</v>
      </c>
      <c r="V822" s="54">
        <f>IF(I822&gt;=Overview!$F$18,(1-Overview!$F$9)*'='!R822-Overview!$F$18*'='!P822,0)</f>
        <v>18.665760814819567</v>
      </c>
      <c r="W822" s="2"/>
      <c r="X822" s="60">
        <f>F822^3*(1+G822*Overview!$F$38)</f>
        <v>14.09368027776177</v>
      </c>
      <c r="Y822" s="61">
        <f>F822^3*Overview!$F$42*(1+Overview!$F$38*G822)+J822*Overview!$F$39/Overview!$F$40</f>
        <v>1.3433558368001788</v>
      </c>
      <c r="AD822" s="2"/>
    </row>
    <row r="823" spans="1:30">
      <c r="A823" s="34">
        <v>820</v>
      </c>
      <c r="B823">
        <v>0.77</v>
      </c>
      <c r="C823" s="85">
        <v>18.739999999999998</v>
      </c>
      <c r="D823" s="125">
        <f>B823/(B823+Overview!$F$22)</f>
        <v>0.52380952380952384</v>
      </c>
      <c r="E823" s="118">
        <f>EXP(Overview!$F$21/Overview!$F$5-Overview!$F$21/('='!C823+273.15))</f>
        <v>0.94169028070695959</v>
      </c>
      <c r="F823" s="77">
        <f t="shared" si="74"/>
        <v>2.2567535863414641</v>
      </c>
      <c r="G823" s="115">
        <f t="shared" si="75"/>
        <v>0.52380952380952372</v>
      </c>
      <c r="H823" s="112">
        <f>F823/Overview!$F$19</f>
        <v>3.3319852153277187</v>
      </c>
      <c r="I823" s="149">
        <f t="shared" si="76"/>
        <v>178.24101031296112</v>
      </c>
      <c r="J823" s="80">
        <f>IF((A823-Overview!$F$43)/365=ROUND((A823-Overview!$F$43)/365,0),J822*0.05,J822+V822)</f>
        <v>1742.8723085508341</v>
      </c>
      <c r="K823" s="70">
        <f>IF(I823&lt;Overview!$F$16,1,'='!F823/Overview!$F$26)</f>
        <v>97.694960447682433</v>
      </c>
      <c r="L823" s="71">
        <f>IF(I823&lt;Overview!$F$17,'='!F823/Overview!$F$26,Overview!$F$33)</f>
        <v>9.1428571428571423</v>
      </c>
      <c r="M823" s="72">
        <f t="shared" si="77"/>
        <v>9.1428571428571423</v>
      </c>
      <c r="N823" s="81">
        <f>MIN(1,Overview!$F$44*E823*(F823-Overview!$F$25)^2+0.2)</f>
        <v>1</v>
      </c>
      <c r="O823" s="48">
        <f>M823*E823*Overview!$F$8</f>
        <v>9.746225350951114E-2</v>
      </c>
      <c r="P823" s="48">
        <f>E823*Overview!$F$6</f>
        <v>1.8494797113084687E-3</v>
      </c>
      <c r="Q823" s="122">
        <f>O823*(G823/F823-(1+Overview!$F$35/'='!F823)/(Overview!$F$37*Overview!$F$33))/('='!G823+Overview!$F$36)</f>
        <v>2.2215648917646969E-3</v>
      </c>
      <c r="R823" s="128">
        <f>(O823/F823-Q823)*G823*Overview!$F$29*'='!F823^3</f>
        <v>223.27536176642292</v>
      </c>
      <c r="S823" s="57">
        <f t="shared" si="72"/>
        <v>4.7947121268799889E-18</v>
      </c>
      <c r="T823" s="58">
        <f t="shared" si="73"/>
        <v>1.671174845593422E-3</v>
      </c>
      <c r="U823" s="58">
        <f>IF(I823&lt;Overview!$F$18,(1-Overview!$F$9)*'='!R823-'='!I823*'='!P823,0)</f>
        <v>0</v>
      </c>
      <c r="V823" s="54">
        <f>IF(I823&gt;=Overview!$F$18,(1-Overview!$F$9)*'='!R823-Overview!$F$18*'='!P823,0)</f>
        <v>18.695517965626514</v>
      </c>
      <c r="W823" s="2"/>
      <c r="X823" s="60">
        <f>F823^3*(1+G823*Overview!$F$38)</f>
        <v>14.125084021281243</v>
      </c>
      <c r="Y823" s="61">
        <f>F823^3*Overview!$F$42*(1+Overview!$F$38*G823)+J823*Overview!$F$39/Overview!$F$40</f>
        <v>1.3469932858687024</v>
      </c>
      <c r="AD823" s="2"/>
    </row>
    <row r="824" spans="1:30">
      <c r="A824" s="34">
        <v>821</v>
      </c>
      <c r="B824">
        <v>0.77</v>
      </c>
      <c r="C824" s="85">
        <v>18.739999999999998</v>
      </c>
      <c r="D824" s="125">
        <f>B824/(B824+Overview!$F$22)</f>
        <v>0.52380952380952384</v>
      </c>
      <c r="E824" s="118">
        <f>EXP(Overview!$F$21/Overview!$F$5-Overview!$F$21/('='!C824+273.15))</f>
        <v>0.94169028070695959</v>
      </c>
      <c r="F824" s="77">
        <f t="shared" si="74"/>
        <v>2.2584247611870576</v>
      </c>
      <c r="G824" s="115">
        <f t="shared" si="75"/>
        <v>0.52380952380952372</v>
      </c>
      <c r="H824" s="112">
        <f>F824/Overview!$F$19</f>
        <v>3.3344526224524693</v>
      </c>
      <c r="I824" s="149">
        <f t="shared" si="76"/>
        <v>178.24101031296112</v>
      </c>
      <c r="J824" s="80">
        <f>IF((A824-Overview!$F$43)/365=ROUND((A824-Overview!$F$43)/365,0),J823*0.05,J823+V823)</f>
        <v>1761.5678265164606</v>
      </c>
      <c r="K824" s="70">
        <f>IF(I824&lt;Overview!$F$16,1,'='!F824/Overview!$F$26)</f>
        <v>97.767305679093411</v>
      </c>
      <c r="L824" s="71">
        <f>IF(I824&lt;Overview!$F$17,'='!F824/Overview!$F$26,Overview!$F$33)</f>
        <v>9.1428571428571423</v>
      </c>
      <c r="M824" s="72">
        <f t="shared" si="77"/>
        <v>9.1428571428571423</v>
      </c>
      <c r="N824" s="81">
        <f>MIN(1,Overview!$F$44*E824*(F824-Overview!$F$25)^2+0.2)</f>
        <v>1</v>
      </c>
      <c r="O824" s="48">
        <f>M824*E824*Overview!$F$8</f>
        <v>9.746225350951114E-2</v>
      </c>
      <c r="P824" s="48">
        <f>E824*Overview!$F$6</f>
        <v>1.8494797113084687E-3</v>
      </c>
      <c r="Q824" s="122">
        <f>O824*(G824/F824-(1+Overview!$F$35/'='!F824)/(Overview!$F$37*Overview!$F$33))/('='!G824+Overview!$F$36)</f>
        <v>2.2165830660762394E-3</v>
      </c>
      <c r="R824" s="128">
        <f>(O824/F824-Q824)*G824*Overview!$F$29*'='!F824^3</f>
        <v>223.62439797035327</v>
      </c>
      <c r="S824" s="57">
        <f t="shared" si="72"/>
        <v>4.7911641661792337E-18</v>
      </c>
      <c r="T824" s="58">
        <f t="shared" si="73"/>
        <v>1.6686620272181689E-3</v>
      </c>
      <c r="U824" s="58">
        <f>IF(I824&lt;Overview!$F$18,(1-Overview!$F$9)*'='!R824-'='!I824*'='!P824,0)</f>
        <v>0</v>
      </c>
      <c r="V824" s="54">
        <f>IF(I824&gt;=Overview!$F$18,(1-Overview!$F$9)*'='!R824-Overview!$F$18*'='!P824,0)</f>
        <v>18.725255850201382</v>
      </c>
      <c r="W824" s="2"/>
      <c r="X824" s="60">
        <f>F824^3*(1+G824*Overview!$F$38)</f>
        <v>14.156487055185904</v>
      </c>
      <c r="Y824" s="61">
        <f>F824^3*Overview!$F$42*(1+Overview!$F$38*G824)+J824*Overview!$F$39/Overview!$F$40</f>
        <v>1.3506319641553555</v>
      </c>
      <c r="AD824" s="2"/>
    </row>
    <row r="825" spans="1:30">
      <c r="A825" s="34">
        <v>822</v>
      </c>
      <c r="B825">
        <v>0.77</v>
      </c>
      <c r="C825" s="85">
        <v>18.739999999999998</v>
      </c>
      <c r="D825" s="125">
        <f>B825/(B825+Overview!$F$22)</f>
        <v>0.52380952380952384</v>
      </c>
      <c r="E825" s="118">
        <f>EXP(Overview!$F$21/Overview!$F$5-Overview!$F$21/('='!C825+273.15))</f>
        <v>0.94169028070695959</v>
      </c>
      <c r="F825" s="77">
        <f t="shared" si="74"/>
        <v>2.260093423214276</v>
      </c>
      <c r="G825" s="115">
        <f t="shared" si="75"/>
        <v>0.52380952380952372</v>
      </c>
      <c r="H825" s="112">
        <f>F825/Overview!$F$19</f>
        <v>3.3369163195249905</v>
      </c>
      <c r="I825" s="149">
        <f t="shared" si="76"/>
        <v>178.24101031296112</v>
      </c>
      <c r="J825" s="80">
        <f>IF((A825-Overview!$F$43)/365=ROUND((A825-Overview!$F$43)/365,0),J824*0.05,J824+V824)</f>
        <v>1780.293082366662</v>
      </c>
      <c r="K825" s="70">
        <f>IF(I825&lt;Overview!$F$16,1,'='!F825/Overview!$F$26)</f>
        <v>97.839542130488141</v>
      </c>
      <c r="L825" s="71">
        <f>IF(I825&lt;Overview!$F$17,'='!F825/Overview!$F$26,Overview!$F$33)</f>
        <v>9.1428571428571423</v>
      </c>
      <c r="M825" s="72">
        <f t="shared" si="77"/>
        <v>9.1428571428571423</v>
      </c>
      <c r="N825" s="81">
        <f>MIN(1,Overview!$F$44*E825*(F825-Overview!$F$25)^2+0.2)</f>
        <v>1</v>
      </c>
      <c r="O825" s="48">
        <f>M825*E825*Overview!$F$8</f>
        <v>9.746225350951114E-2</v>
      </c>
      <c r="P825" s="48">
        <f>E825*Overview!$F$6</f>
        <v>1.8494797113084687E-3</v>
      </c>
      <c r="Q825" s="122">
        <f>O825*(G825/F825-(1+Overview!$F$35/'='!F825)/(Overview!$F$37*Overview!$F$33))/('='!G825+Overview!$F$36)</f>
        <v>2.2116160819675378E-3</v>
      </c>
      <c r="R825" s="128">
        <f>(O825/F825-Q825)*G825*Overview!$F$29*'='!F825^3</f>
        <v>223.97320754600037</v>
      </c>
      <c r="S825" s="57">
        <f t="shared" si="72"/>
        <v>4.7876267753669097E-18</v>
      </c>
      <c r="T825" s="58">
        <f t="shared" si="73"/>
        <v>1.6661529871765859E-3</v>
      </c>
      <c r="U825" s="58">
        <f>IF(I825&lt;Overview!$F$18,(1-Overview!$F$9)*'='!R825-'='!I825*'='!P825,0)</f>
        <v>0</v>
      </c>
      <c r="V825" s="54">
        <f>IF(I825&gt;=Overview!$F$18,(1-Overview!$F$9)*'='!R825-Overview!$F$18*'='!P825,0)</f>
        <v>18.754974426046516</v>
      </c>
      <c r="W825" s="2"/>
      <c r="X825" s="60">
        <f>F825^3*(1+G825*Overview!$F$38)</f>
        <v>14.187889275119453</v>
      </c>
      <c r="Y825" s="61">
        <f>F825^3*Overview!$F$42*(1+Overview!$F$38*G825)+J825*Overview!$F$39/Overview!$F$40</f>
        <v>1.354271861430866</v>
      </c>
      <c r="AD825" s="2"/>
    </row>
    <row r="826" spans="1:30">
      <c r="A826" s="34">
        <v>823</v>
      </c>
      <c r="B826">
        <v>0.77</v>
      </c>
      <c r="C826" s="85">
        <v>18.739999999999998</v>
      </c>
      <c r="D826" s="125">
        <f>B826/(B826+Overview!$F$22)</f>
        <v>0.52380952380952384</v>
      </c>
      <c r="E826" s="118">
        <f>EXP(Overview!$F$21/Overview!$F$5-Overview!$F$21/('='!C826+273.15))</f>
        <v>0.94169028070695959</v>
      </c>
      <c r="F826" s="77">
        <f t="shared" si="74"/>
        <v>2.2617595762014524</v>
      </c>
      <c r="G826" s="115">
        <f t="shared" si="75"/>
        <v>0.52380952380952372</v>
      </c>
      <c r="H826" s="112">
        <f>F826/Overview!$F$19</f>
        <v>3.3393763121238038</v>
      </c>
      <c r="I826" s="149">
        <f t="shared" si="76"/>
        <v>178.24101031296112</v>
      </c>
      <c r="J826" s="80">
        <f>IF((A826-Overview!$F$43)/365=ROUND((A826-Overview!$F$43)/365,0),J825*0.05,J825+V825)</f>
        <v>1799.0480567927086</v>
      </c>
      <c r="K826" s="70">
        <f>IF(I826&lt;Overview!$F$16,1,'='!F826/Overview!$F$26)</f>
        <v>97.911669965430846</v>
      </c>
      <c r="L826" s="71">
        <f>IF(I826&lt;Overview!$F$17,'='!F826/Overview!$F$26,Overview!$F$33)</f>
        <v>9.1428571428571423</v>
      </c>
      <c r="M826" s="72">
        <f t="shared" si="77"/>
        <v>9.1428571428571423</v>
      </c>
      <c r="N826" s="81">
        <f>MIN(1,Overview!$F$44*E826*(F826-Overview!$F$25)^2+0.2)</f>
        <v>1</v>
      </c>
      <c r="O826" s="48">
        <f>M826*E826*Overview!$F$8</f>
        <v>9.746225350951114E-2</v>
      </c>
      <c r="P826" s="48">
        <f>E826*Overview!$F$6</f>
        <v>1.8494797113084687E-3</v>
      </c>
      <c r="Q826" s="122">
        <f>O826*(G826/F826-(1+Overview!$F$35/'='!F826)/(Overview!$F$37*Overview!$F$33))/('='!G826+Overview!$F$36)</f>
        <v>2.2066638788126886E-3</v>
      </c>
      <c r="R826" s="128">
        <f>(O826/F826-Q826)*G826*Overview!$F$29*'='!F826^3</f>
        <v>224.32178999756701</v>
      </c>
      <c r="S826" s="57">
        <f t="shared" si="72"/>
        <v>4.7840999112664107E-18</v>
      </c>
      <c r="T826" s="58">
        <f t="shared" si="73"/>
        <v>1.6636477197874797E-3</v>
      </c>
      <c r="U826" s="58">
        <f>IF(I826&lt;Overview!$F$18,(1-Overview!$F$9)*'='!R826-'='!I826*'='!P826,0)</f>
        <v>0</v>
      </c>
      <c r="V826" s="54">
        <f>IF(I826&gt;=Overview!$F$18,(1-Overview!$F$9)*'='!R826-Overview!$F$18*'='!P826,0)</f>
        <v>18.784673650919991</v>
      </c>
      <c r="W826" s="2"/>
      <c r="X826" s="60">
        <f>F826^3*(1+G826*Overview!$F$38)</f>
        <v>14.219290577044635</v>
      </c>
      <c r="Y826" s="61">
        <f>F826^3*Overview!$F$42*(1+Overview!$F$38*G826)+J826*Overview!$F$39/Overview!$F$40</f>
        <v>1.3579129674928276</v>
      </c>
      <c r="AD826" s="2"/>
    </row>
    <row r="827" spans="1:30">
      <c r="A827" s="34">
        <v>824</v>
      </c>
      <c r="B827">
        <v>0.77</v>
      </c>
      <c r="C827" s="85">
        <v>18.739999999999998</v>
      </c>
      <c r="D827" s="125">
        <f>B827/(B827+Overview!$F$22)</f>
        <v>0.52380952380952384</v>
      </c>
      <c r="E827" s="118">
        <f>EXP(Overview!$F$21/Overview!$F$5-Overview!$F$21/('='!C827+273.15))</f>
        <v>0.94169028070695959</v>
      </c>
      <c r="F827" s="77">
        <f t="shared" si="74"/>
        <v>2.2634232239212397</v>
      </c>
      <c r="G827" s="115">
        <f t="shared" si="75"/>
        <v>0.52380952380952372</v>
      </c>
      <c r="H827" s="112">
        <f>F827/Overview!$F$19</f>
        <v>3.3418326058190457</v>
      </c>
      <c r="I827" s="149">
        <f t="shared" si="76"/>
        <v>178.24101031296112</v>
      </c>
      <c r="J827" s="80">
        <f>IF((A827-Overview!$F$43)/365=ROUND((A827-Overview!$F$43)/365,0),J826*0.05,J826+V826)</f>
        <v>1817.8327304436286</v>
      </c>
      <c r="K827" s="70">
        <f>IF(I827&lt;Overview!$F$16,1,'='!F827/Overview!$F$26)</f>
        <v>97.983689347239817</v>
      </c>
      <c r="L827" s="71">
        <f>IF(I827&lt;Overview!$F$17,'='!F827/Overview!$F$26,Overview!$F$33)</f>
        <v>9.1428571428571423</v>
      </c>
      <c r="M827" s="72">
        <f t="shared" si="77"/>
        <v>9.1428571428571423</v>
      </c>
      <c r="N827" s="81">
        <f>MIN(1,Overview!$F$44*E827*(F827-Overview!$F$25)^2+0.2)</f>
        <v>1</v>
      </c>
      <c r="O827" s="48">
        <f>M827*E827*Overview!$F$8</f>
        <v>9.746225350951114E-2</v>
      </c>
      <c r="P827" s="48">
        <f>E827*Overview!$F$6</f>
        <v>1.8494797113084687E-3</v>
      </c>
      <c r="Q827" s="122">
        <f>O827*(G827/F827-(1+Overview!$F$35/'='!F827)/(Overview!$F$37*Overview!$F$33))/('='!G827+Overview!$F$36)</f>
        <v>2.2017263963127081E-3</v>
      </c>
      <c r="R827" s="128">
        <f>(O827/F827-Q827)*G827*Overview!$F$29*'='!F827^3</f>
        <v>224.6701448322477</v>
      </c>
      <c r="S827" s="57">
        <f t="shared" si="72"/>
        <v>4.780583530933958E-18</v>
      </c>
      <c r="T827" s="58">
        <f t="shared" si="73"/>
        <v>1.661146219378201E-3</v>
      </c>
      <c r="U827" s="58">
        <f>IF(I827&lt;Overview!$F$18,(1-Overview!$F$9)*'='!R827-'='!I827*'='!P827,0)</f>
        <v>0</v>
      </c>
      <c r="V827" s="54">
        <f>IF(I827&gt;=Overview!$F$18,(1-Overview!$F$9)*'='!R827-Overview!$F$18*'='!P827,0)</f>
        <v>18.814353482834786</v>
      </c>
      <c r="W827" s="2"/>
      <c r="X827" s="60">
        <f>F827^3*(1+G827*Overview!$F$38)</f>
        <v>14.250690857242985</v>
      </c>
      <c r="Y827" s="61">
        <f>F827^3*Overview!$F$42*(1+Overview!$F$38*G827)+J827*Overview!$F$39/Overview!$F$40</f>
        <v>1.3615552721656918</v>
      </c>
      <c r="AD827" s="2"/>
    </row>
    <row r="828" spans="1:30">
      <c r="A828" s="34">
        <v>825</v>
      </c>
      <c r="B828">
        <v>0.77</v>
      </c>
      <c r="C828" s="85">
        <v>18.739999999999998</v>
      </c>
      <c r="D828" s="125">
        <f>B828/(B828+Overview!$F$22)</f>
        <v>0.52380952380952384</v>
      </c>
      <c r="E828" s="118">
        <f>EXP(Overview!$F$21/Overview!$F$5-Overview!$F$21/('='!C828+273.15))</f>
        <v>0.94169028070695959</v>
      </c>
      <c r="F828" s="77">
        <f t="shared" si="74"/>
        <v>2.265084370140618</v>
      </c>
      <c r="G828" s="115">
        <f t="shared" si="75"/>
        <v>0.52380952380952372</v>
      </c>
      <c r="H828" s="112">
        <f>F828/Overview!$F$19</f>
        <v>3.3442852061724762</v>
      </c>
      <c r="I828" s="149">
        <f t="shared" si="76"/>
        <v>178.24101031296112</v>
      </c>
      <c r="J828" s="80">
        <f>IF((A828-Overview!$F$43)/365=ROUND((A828-Overview!$F$43)/365,0),J827*0.05,J827+V827)</f>
        <v>1836.6470839264634</v>
      </c>
      <c r="K828" s="70">
        <f>IF(I828&lt;Overview!$F$16,1,'='!F828/Overview!$F$26)</f>
        <v>98.055600438987796</v>
      </c>
      <c r="L828" s="71">
        <f>IF(I828&lt;Overview!$F$17,'='!F828/Overview!$F$26,Overview!$F$33)</f>
        <v>9.1428571428571423</v>
      </c>
      <c r="M828" s="72">
        <f t="shared" si="77"/>
        <v>9.1428571428571423</v>
      </c>
      <c r="N828" s="81">
        <f>MIN(1,Overview!$F$44*E828*(F828-Overview!$F$25)^2+0.2)</f>
        <v>1</v>
      </c>
      <c r="O828" s="48">
        <f>M828*E828*Overview!$F$8</f>
        <v>9.746225350951114E-2</v>
      </c>
      <c r="P828" s="48">
        <f>E828*Overview!$F$6</f>
        <v>1.8494797113084687E-3</v>
      </c>
      <c r="Q828" s="122">
        <f>O828*(G828/F828-(1+Overview!$F$35/'='!F828)/(Overview!$F$37*Overview!$F$33))/('='!G828+Overview!$F$36)</f>
        <v>2.1968035744933299E-3</v>
      </c>
      <c r="R828" s="128">
        <f>(O828/F828-Q828)*G828*Overview!$F$29*'='!F828^3</f>
        <v>225.01827156021784</v>
      </c>
      <c r="S828" s="57">
        <f t="shared" si="72"/>
        <v>4.7770775916570298E-18</v>
      </c>
      <c r="T828" s="58">
        <f t="shared" si="73"/>
        <v>1.6586484802846274E-3</v>
      </c>
      <c r="U828" s="58">
        <f>IF(I828&lt;Overview!$F$18,(1-Overview!$F$9)*'='!R828-'='!I828*'='!P828,0)</f>
        <v>0</v>
      </c>
      <c r="V828" s="54">
        <f>IF(I828&gt;=Overview!$F$18,(1-Overview!$F$9)*'='!R828-Overview!$F$18*'='!P828,0)</f>
        <v>18.844013880057844</v>
      </c>
      <c r="W828" s="2"/>
      <c r="X828" s="60">
        <f>F828^3*(1+G828*Overview!$F$38)</f>
        <v>14.282090012314535</v>
      </c>
      <c r="Y828" s="61">
        <f>F828^3*Overview!$F$42*(1+Overview!$F$38*G828)+J828*Overview!$F$39/Overview!$F$40</f>
        <v>1.3651987653007489</v>
      </c>
      <c r="AD828" s="2"/>
    </row>
    <row r="829" spans="1:30">
      <c r="A829" s="34">
        <v>826</v>
      </c>
      <c r="B829">
        <v>0.77</v>
      </c>
      <c r="C829" s="85">
        <v>18.739999999999998</v>
      </c>
      <c r="D829" s="125">
        <f>B829/(B829+Overview!$F$22)</f>
        <v>0.52380952380952384</v>
      </c>
      <c r="E829" s="118">
        <f>EXP(Overview!$F$21/Overview!$F$5-Overview!$F$21/('='!C829+273.15))</f>
        <v>0.94169028070695959</v>
      </c>
      <c r="F829" s="77">
        <f t="shared" si="74"/>
        <v>2.2667430186209025</v>
      </c>
      <c r="G829" s="115">
        <f t="shared" si="75"/>
        <v>0.52380952380952372</v>
      </c>
      <c r="H829" s="112">
        <f>F829/Overview!$F$19</f>
        <v>3.3467341187374906</v>
      </c>
      <c r="I829" s="149">
        <f t="shared" si="76"/>
        <v>178.24101031296112</v>
      </c>
      <c r="J829" s="80">
        <f>IF((A829-Overview!$F$43)/365=ROUND((A829-Overview!$F$43)/365,0),J828*0.05,J828+V828)</f>
        <v>1855.4910978065213</v>
      </c>
      <c r="K829" s="70">
        <f>IF(I829&lt;Overview!$F$16,1,'='!F829/Overview!$F$26)</f>
        <v>98.127403403502285</v>
      </c>
      <c r="L829" s="71">
        <f>IF(I829&lt;Overview!$F$17,'='!F829/Overview!$F$26,Overview!$F$33)</f>
        <v>9.1428571428571423</v>
      </c>
      <c r="M829" s="72">
        <f t="shared" si="77"/>
        <v>9.1428571428571423</v>
      </c>
      <c r="N829" s="81">
        <f>MIN(1,Overview!$F$44*E829*(F829-Overview!$F$25)^2+0.2)</f>
        <v>1</v>
      </c>
      <c r="O829" s="48">
        <f>M829*E829*Overview!$F$8</f>
        <v>9.746225350951114E-2</v>
      </c>
      <c r="P829" s="48">
        <f>E829*Overview!$F$6</f>
        <v>1.8494797113084687E-3</v>
      </c>
      <c r="Q829" s="122">
        <f>O829*(G829/F829-(1+Overview!$F$35/'='!F829)/(Overview!$F$37*Overview!$F$33))/('='!G829+Overview!$F$36)</f>
        <v>2.1918953537028232E-3</v>
      </c>
      <c r="R829" s="128">
        <f>(O829/F829-Q829)*G829*Overview!$F$29*'='!F829^3</f>
        <v>225.36616969462423</v>
      </c>
      <c r="S829" s="57">
        <f t="shared" si="72"/>
        <v>4.7735820509528064E-18</v>
      </c>
      <c r="T829" s="58">
        <f t="shared" si="73"/>
        <v>1.6561544968511563E-3</v>
      </c>
      <c r="U829" s="58">
        <f>IF(I829&lt;Overview!$F$18,(1-Overview!$F$9)*'='!R829-'='!I829*'='!P829,0)</f>
        <v>0</v>
      </c>
      <c r="V829" s="54">
        <f>IF(I829&gt;=Overview!$F$18,(1-Overview!$F$9)*'='!R829-Overview!$F$18*'='!P829,0)</f>
        <v>18.873654801109268</v>
      </c>
      <c r="W829" s="2"/>
      <c r="X829" s="60">
        <f>F829^3*(1+G829*Overview!$F$38)</f>
        <v>14.313487939177532</v>
      </c>
      <c r="Y829" s="61">
        <f>F829^3*Overview!$F$42*(1+Overview!$F$38*G829)+J829*Overview!$F$39/Overview!$F$40</f>
        <v>1.3688434367761155</v>
      </c>
      <c r="AD829" s="2"/>
    </row>
    <row r="830" spans="1:30">
      <c r="A830" s="34">
        <v>827</v>
      </c>
      <c r="B830">
        <v>0.77</v>
      </c>
      <c r="C830" s="85">
        <v>18.739999999999998</v>
      </c>
      <c r="D830" s="125">
        <f>B830/(B830+Overview!$F$22)</f>
        <v>0.52380952380952384</v>
      </c>
      <c r="E830" s="118">
        <f>EXP(Overview!$F$21/Overview!$F$5-Overview!$F$21/('='!C830+273.15))</f>
        <v>0.94169028070695959</v>
      </c>
      <c r="F830" s="77">
        <f t="shared" si="74"/>
        <v>2.2683991731177535</v>
      </c>
      <c r="G830" s="115">
        <f t="shared" si="75"/>
        <v>0.52380952380952372</v>
      </c>
      <c r="H830" s="112">
        <f>F830/Overview!$F$19</f>
        <v>3.3491793490591371</v>
      </c>
      <c r="I830" s="149">
        <f t="shared" si="76"/>
        <v>178.24101031296112</v>
      </c>
      <c r="J830" s="80">
        <f>IF((A830-Overview!$F$43)/365=ROUND((A830-Overview!$F$43)/365,0),J829*0.05,J829+V829)</f>
        <v>1874.3647526076306</v>
      </c>
      <c r="K830" s="70">
        <f>IF(I830&lt;Overview!$F$16,1,'='!F830/Overview!$F$26)</f>
        <v>98.199098403365952</v>
      </c>
      <c r="L830" s="71">
        <f>IF(I830&lt;Overview!$F$17,'='!F830/Overview!$F$26,Overview!$F$33)</f>
        <v>9.1428571428571423</v>
      </c>
      <c r="M830" s="72">
        <f t="shared" si="77"/>
        <v>9.1428571428571423</v>
      </c>
      <c r="N830" s="81">
        <f>MIN(1,Overview!$F$44*E830*(F830-Overview!$F$25)^2+0.2)</f>
        <v>1</v>
      </c>
      <c r="O830" s="48">
        <f>M830*E830*Overview!$F$8</f>
        <v>9.746225350951114E-2</v>
      </c>
      <c r="P830" s="48">
        <f>E830*Overview!$F$6</f>
        <v>1.8494797113084687E-3</v>
      </c>
      <c r="Q830" s="122">
        <f>O830*(G830/F830-(1+Overview!$F$35/'='!F830)/(Overview!$F$37*Overview!$F$33))/('='!G830+Overview!$F$36)</f>
        <v>2.187001674609822E-3</v>
      </c>
      <c r="R830" s="128">
        <f>(O830/F830-Q830)*G830*Overview!$F$29*'='!F830^3</f>
        <v>225.71383875157511</v>
      </c>
      <c r="S830" s="57">
        <f t="shared" si="72"/>
        <v>4.7700968665666266E-18</v>
      </c>
      <c r="T830" s="58">
        <f t="shared" si="73"/>
        <v>1.6536642634306876E-3</v>
      </c>
      <c r="U830" s="58">
        <f>IF(I830&lt;Overview!$F$18,(1-Overview!$F$9)*'='!R830-'='!I830*'='!P830,0)</f>
        <v>0</v>
      </c>
      <c r="V830" s="54">
        <f>IF(I830&gt;=Overview!$F$18,(1-Overview!$F$9)*'='!R830-Overview!$F$18*'='!P830,0)</f>
        <v>18.903276204761482</v>
      </c>
      <c r="W830" s="2"/>
      <c r="X830" s="60">
        <f>F830^3*(1+G830*Overview!$F$38)</f>
        <v>14.34488453506818</v>
      </c>
      <c r="Y830" s="61">
        <f>F830^3*Overview!$F$42*(1+Overview!$F$38*G830)+J830*Overview!$F$39/Overview!$F$40</f>
        <v>1.3724892764967225</v>
      </c>
      <c r="AD830" s="2"/>
    </row>
    <row r="831" spans="1:30">
      <c r="A831" s="34">
        <v>828</v>
      </c>
      <c r="B831">
        <v>0.77</v>
      </c>
      <c r="C831" s="85">
        <v>18.739999999999998</v>
      </c>
      <c r="D831" s="125">
        <f>B831/(B831+Overview!$F$22)</f>
        <v>0.52380952380952384</v>
      </c>
      <c r="E831" s="118">
        <f>EXP(Overview!$F$21/Overview!$F$5-Overview!$F$21/('='!C831+273.15))</f>
        <v>0.94169028070695959</v>
      </c>
      <c r="F831" s="77">
        <f t="shared" si="74"/>
        <v>2.2700528373811841</v>
      </c>
      <c r="G831" s="115">
        <f t="shared" si="75"/>
        <v>0.52380952380952372</v>
      </c>
      <c r="H831" s="112">
        <f>F831/Overview!$F$19</f>
        <v>3.3516209026741239</v>
      </c>
      <c r="I831" s="149">
        <f t="shared" si="76"/>
        <v>178.24101031296112</v>
      </c>
      <c r="J831" s="80">
        <f>IF((A831-Overview!$F$43)/365=ROUND((A831-Overview!$F$43)/365,0),J830*0.05,J830+V830)</f>
        <v>1893.268028812392</v>
      </c>
      <c r="K831" s="70">
        <f>IF(I831&lt;Overview!$F$16,1,'='!F831/Overview!$F$26)</f>
        <v>98.270685600917062</v>
      </c>
      <c r="L831" s="71">
        <f>IF(I831&lt;Overview!$F$17,'='!F831/Overview!$F$26,Overview!$F$33)</f>
        <v>9.1428571428571423</v>
      </c>
      <c r="M831" s="72">
        <f t="shared" si="77"/>
        <v>9.1428571428571423</v>
      </c>
      <c r="N831" s="81">
        <f>MIN(1,Overview!$F$44*E831*(F831-Overview!$F$25)^2+0.2)</f>
        <v>1</v>
      </c>
      <c r="O831" s="48">
        <f>M831*E831*Overview!$F$8</f>
        <v>9.746225350951114E-2</v>
      </c>
      <c r="P831" s="48">
        <f>E831*Overview!$F$6</f>
        <v>1.8494797113084687E-3</v>
      </c>
      <c r="Q831" s="122">
        <f>O831*(G831/F831-(1+Overview!$F$35/'='!F831)/(Overview!$F$37*Overview!$F$33))/('='!G831+Overview!$F$36)</f>
        <v>2.1821224782011717E-3</v>
      </c>
      <c r="R831" s="128">
        <f>(O831/F831-Q831)*G831*Overview!$F$29*'='!F831^3</f>
        <v>226.06127825013007</v>
      </c>
      <c r="S831" s="57">
        <f t="shared" si="72"/>
        <v>4.7666219964704558E-18</v>
      </c>
      <c r="T831" s="58">
        <f t="shared" si="73"/>
        <v>1.6511777743846102E-3</v>
      </c>
      <c r="U831" s="58">
        <f>IF(I831&lt;Overview!$F$18,(1-Overview!$F$9)*'='!R831-'='!I831*'='!P831,0)</f>
        <v>0</v>
      </c>
      <c r="V831" s="54">
        <f>IF(I831&gt;=Overview!$F$18,(1-Overview!$F$9)*'='!R831-Overview!$F$18*'='!P831,0)</f>
        <v>18.932878050038365</v>
      </c>
      <c r="W831" s="2"/>
      <c r="X831" s="60">
        <f>F831^3*(1+G831*Overview!$F$38)</f>
        <v>14.376279697540346</v>
      </c>
      <c r="Y831" s="61">
        <f>F831^3*Overview!$F$42*(1+Overview!$F$38*G831)+J831*Overview!$F$39/Overview!$F$40</f>
        <v>1.3761362743942969</v>
      </c>
      <c r="AD831" s="2"/>
    </row>
    <row r="832" spans="1:30">
      <c r="A832" s="34">
        <v>829</v>
      </c>
      <c r="B832">
        <v>0.77</v>
      </c>
      <c r="C832" s="85">
        <v>18.739999999999998</v>
      </c>
      <c r="D832" s="125">
        <f>B832/(B832+Overview!$F$22)</f>
        <v>0.52380952380952384</v>
      </c>
      <c r="E832" s="118">
        <f>EXP(Overview!$F$21/Overview!$F$5-Overview!$F$21/('='!C832+273.15))</f>
        <v>0.94169028070695959</v>
      </c>
      <c r="F832" s="77">
        <f t="shared" si="74"/>
        <v>2.2717040151555685</v>
      </c>
      <c r="G832" s="115">
        <f t="shared" si="75"/>
        <v>0.52380952380952372</v>
      </c>
      <c r="H832" s="112">
        <f>F832/Overview!$F$19</f>
        <v>3.3540587851108348</v>
      </c>
      <c r="I832" s="149">
        <f t="shared" si="76"/>
        <v>178.24101031296112</v>
      </c>
      <c r="J832" s="80">
        <f>IF((A832-Overview!$F$43)/365=ROUND((A832-Overview!$F$43)/365,0),J831*0.05,J831+V831)</f>
        <v>1912.2009068624304</v>
      </c>
      <c r="K832" s="70">
        <f>IF(I832&lt;Overview!$F$16,1,'='!F832/Overview!$F$26)</f>
        <v>98.342165158249728</v>
      </c>
      <c r="L832" s="71">
        <f>IF(I832&lt;Overview!$F$17,'='!F832/Overview!$F$26,Overview!$F$33)</f>
        <v>9.1428571428571423</v>
      </c>
      <c r="M832" s="72">
        <f t="shared" si="77"/>
        <v>9.1428571428571423</v>
      </c>
      <c r="N832" s="81">
        <f>MIN(1,Overview!$F$44*E832*(F832-Overview!$F$25)^2+0.2)</f>
        <v>1</v>
      </c>
      <c r="O832" s="48">
        <f>M832*E832*Overview!$F$8</f>
        <v>9.746225350951114E-2</v>
      </c>
      <c r="P832" s="48">
        <f>E832*Overview!$F$6</f>
        <v>1.8494797113084687E-3</v>
      </c>
      <c r="Q832" s="122">
        <f>O832*(G832/F832-(1+Overview!$F$35/'='!F832)/(Overview!$F$37*Overview!$F$33))/('='!G832+Overview!$F$36)</f>
        <v>2.1772577057798067E-3</v>
      </c>
      <c r="R832" s="128">
        <f>(O832/F832-Q832)*G832*Overview!$F$29*'='!F832^3</f>
        <v>226.40848771229003</v>
      </c>
      <c r="S832" s="57">
        <f t="shared" si="72"/>
        <v>4.7631573988613684E-18</v>
      </c>
      <c r="T832" s="58">
        <f t="shared" si="73"/>
        <v>1.648695024082796E-3</v>
      </c>
      <c r="U832" s="58">
        <f>IF(I832&lt;Overview!$F$18,(1-Overview!$F$9)*'='!R832-'='!I832*'='!P832,0)</f>
        <v>0</v>
      </c>
      <c r="V832" s="54">
        <f>IF(I832&gt;=Overview!$F$18,(1-Overview!$F$9)*'='!R832-Overview!$F$18*'='!P832,0)</f>
        <v>18.962460296214395</v>
      </c>
      <c r="W832" s="2"/>
      <c r="X832" s="60">
        <f>F832^3*(1+G832*Overview!$F$38)</f>
        <v>14.407673324465254</v>
      </c>
      <c r="Y832" s="61">
        <f>F832^3*Overview!$F$42*(1+Overview!$F$38*G832)+J832*Overview!$F$39/Overview!$F$40</f>
        <v>1.3797844204273493</v>
      </c>
      <c r="AD832" s="2"/>
    </row>
    <row r="833" spans="1:30">
      <c r="A833" s="34">
        <v>830</v>
      </c>
      <c r="B833">
        <v>0.77</v>
      </c>
      <c r="C833" s="85">
        <v>18.739999999999998</v>
      </c>
      <c r="D833" s="125">
        <f>B833/(B833+Overview!$F$22)</f>
        <v>0.52380952380952384</v>
      </c>
      <c r="E833" s="118">
        <f>EXP(Overview!$F$21/Overview!$F$5-Overview!$F$21/('='!C833+273.15))</f>
        <v>0.94169028070695959</v>
      </c>
      <c r="F833" s="77">
        <f t="shared" si="74"/>
        <v>2.2733527101796511</v>
      </c>
      <c r="G833" s="115">
        <f t="shared" si="75"/>
        <v>0.52380952380952372</v>
      </c>
      <c r="H833" s="112">
        <f>F833/Overview!$F$19</f>
        <v>3.3564930018893415</v>
      </c>
      <c r="I833" s="149">
        <f t="shared" si="76"/>
        <v>178.24101031296112</v>
      </c>
      <c r="J833" s="80">
        <f>IF((A833-Overview!$F$43)/365=ROUND((A833-Overview!$F$43)/365,0),J832*0.05,J832+V832)</f>
        <v>1931.1633671586449</v>
      </c>
      <c r="K833" s="70">
        <f>IF(I833&lt;Overview!$F$16,1,'='!F833/Overview!$F$26)</f>
        <v>98.413537237214342</v>
      </c>
      <c r="L833" s="71">
        <f>IF(I833&lt;Overview!$F$17,'='!F833/Overview!$F$26,Overview!$F$33)</f>
        <v>9.1428571428571423</v>
      </c>
      <c r="M833" s="72">
        <f t="shared" si="77"/>
        <v>9.1428571428571423</v>
      </c>
      <c r="N833" s="81">
        <f>MIN(1,Overview!$F$44*E833*(F833-Overview!$F$25)^2+0.2)</f>
        <v>1</v>
      </c>
      <c r="O833" s="48">
        <f>M833*E833*Overview!$F$8</f>
        <v>9.746225350951114E-2</v>
      </c>
      <c r="P833" s="48">
        <f>E833*Overview!$F$6</f>
        <v>1.8494797113084687E-3</v>
      </c>
      <c r="Q833" s="122">
        <f>O833*(G833/F833-(1+Overview!$F$35/'='!F833)/(Overview!$F$37*Overview!$F$33))/('='!G833+Overview!$F$36)</f>
        <v>2.1724072989626232E-3</v>
      </c>
      <c r="R833" s="128">
        <f>(O833/F833-Q833)*G833*Overview!$F$29*'='!F833^3</f>
        <v>226.75546666298746</v>
      </c>
      <c r="S833" s="57">
        <f t="shared" si="72"/>
        <v>4.7597030321600374E-18</v>
      </c>
      <c r="T833" s="58">
        <f t="shared" si="73"/>
        <v>1.6462160069035782E-3</v>
      </c>
      <c r="U833" s="58">
        <f>IF(I833&lt;Overview!$F$18,(1-Overview!$F$9)*'='!R833-'='!I833*'='!P833,0)</f>
        <v>0</v>
      </c>
      <c r="V833" s="54">
        <f>IF(I833&gt;=Overview!$F$18,(1-Overview!$F$9)*'='!R833-Overview!$F$18*'='!P833,0)</f>
        <v>18.992022902813815</v>
      </c>
      <c r="W833" s="2"/>
      <c r="X833" s="60">
        <f>F833^3*(1+G833*Overview!$F$38)</f>
        <v>14.439065314031234</v>
      </c>
      <c r="Y833" s="61">
        <f>F833^3*Overview!$F$42*(1+Overview!$F$38*G833)+J833*Overview!$F$39/Overview!$F$40</f>
        <v>1.3834337045811593</v>
      </c>
      <c r="AD833" s="2"/>
    </row>
    <row r="834" spans="1:30">
      <c r="A834" s="34">
        <v>831</v>
      </c>
      <c r="B834">
        <v>0.77</v>
      </c>
      <c r="C834" s="85">
        <v>18.739999999999998</v>
      </c>
      <c r="D834" s="125">
        <f>B834/(B834+Overview!$F$22)</f>
        <v>0.52380952380952384</v>
      </c>
      <c r="E834" s="118">
        <f>EXP(Overview!$F$21/Overview!$F$5-Overview!$F$21/('='!C834+273.15))</f>
        <v>0.94169028070695959</v>
      </c>
      <c r="F834" s="77">
        <f t="shared" si="74"/>
        <v>2.2749989261865546</v>
      </c>
      <c r="G834" s="115">
        <f t="shared" si="75"/>
        <v>0.52380952380952372</v>
      </c>
      <c r="H834" s="112">
        <f>F834/Overview!$F$19</f>
        <v>3.3589235585214152</v>
      </c>
      <c r="I834" s="149">
        <f t="shared" si="76"/>
        <v>178.24101031296112</v>
      </c>
      <c r="J834" s="80">
        <f>IF((A834-Overview!$F$43)/365=ROUND((A834-Overview!$F$43)/365,0),J833*0.05,J833+V833)</f>
        <v>1950.1553900614588</v>
      </c>
      <c r="K834" s="70">
        <f>IF(I834&lt;Overview!$F$16,1,'='!F834/Overview!$F$26)</f>
        <v>98.484801999417954</v>
      </c>
      <c r="L834" s="71">
        <f>IF(I834&lt;Overview!$F$17,'='!F834/Overview!$F$26,Overview!$F$33)</f>
        <v>9.1428571428571423</v>
      </c>
      <c r="M834" s="72">
        <f t="shared" si="77"/>
        <v>9.1428571428571423</v>
      </c>
      <c r="N834" s="81">
        <f>MIN(1,Overview!$F$44*E834*(F834-Overview!$F$25)^2+0.2)</f>
        <v>1</v>
      </c>
      <c r="O834" s="48">
        <f>M834*E834*Overview!$F$8</f>
        <v>9.746225350951114E-2</v>
      </c>
      <c r="P834" s="48">
        <f>E834*Overview!$F$6</f>
        <v>1.8494797113084687E-3</v>
      </c>
      <c r="Q834" s="122">
        <f>O834*(G834/F834-(1+Overview!$F$35/'='!F834)/(Overview!$F$37*Overview!$F$33))/('='!G834+Overview!$F$36)</f>
        <v>2.1675711996783885E-3</v>
      </c>
      <c r="R834" s="128">
        <f>(O834/F834-Q834)*G834*Overview!$F$29*'='!F834^3</f>
        <v>227.10221463007642</v>
      </c>
      <c r="S834" s="57">
        <f t="shared" si="72"/>
        <v>4.7562588550092444E-18</v>
      </c>
      <c r="T834" s="58">
        <f t="shared" si="73"/>
        <v>1.6437407172337451E-3</v>
      </c>
      <c r="U834" s="58">
        <f>IF(I834&lt;Overview!$F$18,(1-Overview!$F$9)*'='!R834-'='!I834*'='!P834,0)</f>
        <v>0</v>
      </c>
      <c r="V834" s="54">
        <f>IF(I834&gt;=Overview!$F$18,(1-Overview!$F$9)*'='!R834-Overview!$F$18*'='!P834,0)</f>
        <v>19.021565829609795</v>
      </c>
      <c r="W834" s="2"/>
      <c r="X834" s="60">
        <f>F834^3*(1+G834*Overview!$F$38)</f>
        <v>14.470455564743402</v>
      </c>
      <c r="Y834" s="61">
        <f>F834^3*Overview!$F$42*(1+Overview!$F$38*G834)+J834*Overview!$F$39/Overview!$F$40</f>
        <v>1.3870841168677588</v>
      </c>
      <c r="AD834" s="2"/>
    </row>
    <row r="835" spans="1:30">
      <c r="A835" s="34">
        <v>832</v>
      </c>
      <c r="B835">
        <v>0.77</v>
      </c>
      <c r="C835" s="85">
        <v>18.739999999999998</v>
      </c>
      <c r="D835" s="125">
        <f>B835/(B835+Overview!$F$22)</f>
        <v>0.52380952380952384</v>
      </c>
      <c r="E835" s="118">
        <f>EXP(Overview!$F$21/Overview!$F$5-Overview!$F$21/('='!C835+273.15))</f>
        <v>0.94169028070695959</v>
      </c>
      <c r="F835" s="77">
        <f t="shared" si="74"/>
        <v>2.2766426669037885</v>
      </c>
      <c r="G835" s="115">
        <f t="shared" si="75"/>
        <v>0.52380952380952372</v>
      </c>
      <c r="H835" s="112">
        <f>F835/Overview!$F$19</f>
        <v>3.3613504605105393</v>
      </c>
      <c r="I835" s="149">
        <f t="shared" si="76"/>
        <v>178.24101031296112</v>
      </c>
      <c r="J835" s="80">
        <f>IF((A835-Overview!$F$43)/365=ROUND((A835-Overview!$F$43)/365,0),J834*0.05,J834+V834)</f>
        <v>1969.1769558910685</v>
      </c>
      <c r="K835" s="70">
        <f>IF(I835&lt;Overview!$F$16,1,'='!F835/Overview!$F$26)</f>
        <v>98.555959606224619</v>
      </c>
      <c r="L835" s="71">
        <f>IF(I835&lt;Overview!$F$17,'='!F835/Overview!$F$26,Overview!$F$33)</f>
        <v>9.1428571428571423</v>
      </c>
      <c r="M835" s="72">
        <f t="shared" si="77"/>
        <v>9.1428571428571423</v>
      </c>
      <c r="N835" s="81">
        <f>MIN(1,Overview!$F$44*E835*(F835-Overview!$F$25)^2+0.2)</f>
        <v>1</v>
      </c>
      <c r="O835" s="48">
        <f>M835*E835*Overview!$F$8</f>
        <v>9.746225350951114E-2</v>
      </c>
      <c r="P835" s="48">
        <f>E835*Overview!$F$6</f>
        <v>1.8494797113084687E-3</v>
      </c>
      <c r="Q835" s="122">
        <f>O835*(G835/F835-(1+Overview!$F$35/'='!F835)/(Overview!$F$37*Overview!$F$33))/('='!G835+Overview!$F$36)</f>
        <v>2.1627493501656559E-3</v>
      </c>
      <c r="R835" s="128">
        <f>(O835/F835-Q835)*G835*Overview!$F$29*'='!F835^3</f>
        <v>227.44873114432281</v>
      </c>
      <c r="S835" s="57">
        <f t="shared" ref="S835:S898" si="78">(D835*N835-G835)*O835/F835</f>
        <v>4.7528248262723961E-18</v>
      </c>
      <c r="T835" s="58">
        <f t="shared" ref="T835:T898" si="79">F835*Q835/3</f>
        <v>1.6412691494685249E-3</v>
      </c>
      <c r="U835" s="58">
        <f>IF(I835&lt;Overview!$F$18,(1-Overview!$F$9)*'='!R835-'='!I835*'='!P835,0)</f>
        <v>0</v>
      </c>
      <c r="V835" s="54">
        <f>IF(I835&gt;=Overview!$F$18,(1-Overview!$F$9)*'='!R835-Overview!$F$18*'='!P835,0)</f>
        <v>19.051089036623587</v>
      </c>
      <c r="W835" s="2"/>
      <c r="X835" s="60">
        <f>F835^3*(1+G835*Overview!$F$38)</f>
        <v>14.501843975423359</v>
      </c>
      <c r="Y835" s="61">
        <f>F835^3*Overview!$F$42*(1+Overview!$F$38*G835)+J835*Overview!$F$39/Overview!$F$40</f>
        <v>1.3907356473259143</v>
      </c>
      <c r="AD835" s="2"/>
    </row>
    <row r="836" spans="1:30">
      <c r="A836" s="34">
        <v>833</v>
      </c>
      <c r="B836">
        <v>0.77</v>
      </c>
      <c r="C836" s="85">
        <v>18.739999999999998</v>
      </c>
      <c r="D836" s="125">
        <f>B836/(B836+Overview!$F$22)</f>
        <v>0.52380952380952384</v>
      </c>
      <c r="E836" s="118">
        <f>EXP(Overview!$F$21/Overview!$F$5-Overview!$F$21/('='!C836+273.15))</f>
        <v>0.94169028070695959</v>
      </c>
      <c r="F836" s="77">
        <f t="shared" ref="F836:F899" si="80">F835+T835</f>
        <v>2.2782839360532572</v>
      </c>
      <c r="G836" s="115">
        <f t="shared" ref="G836:G899" si="81">G835+S835</f>
        <v>0.52380952380952372</v>
      </c>
      <c r="H836" s="112">
        <f>F836/Overview!$F$19</f>
        <v>3.3637737133519225</v>
      </c>
      <c r="I836" s="149">
        <f t="shared" ref="I836:I899" si="82">I835+U835</f>
        <v>178.24101031296112</v>
      </c>
      <c r="J836" s="80">
        <f>IF((A836-Overview!$F$43)/365=ROUND((A836-Overview!$F$43)/365,0),J835*0.05,J835+V835)</f>
        <v>1988.2280449276921</v>
      </c>
      <c r="K836" s="70">
        <f>IF(I836&lt;Overview!$F$16,1,'='!F836/Overview!$F$26)</f>
        <v>98.627010218755728</v>
      </c>
      <c r="L836" s="71">
        <f>IF(I836&lt;Overview!$F$17,'='!F836/Overview!$F$26,Overview!$F$33)</f>
        <v>9.1428571428571423</v>
      </c>
      <c r="M836" s="72">
        <f t="shared" ref="M836:M899" si="83">IF(K836=1,1,L836)</f>
        <v>9.1428571428571423</v>
      </c>
      <c r="N836" s="81">
        <f>MIN(1,Overview!$F$44*E836*(F836-Overview!$F$25)^2+0.2)</f>
        <v>1</v>
      </c>
      <c r="O836" s="48">
        <f>M836*E836*Overview!$F$8</f>
        <v>9.746225350951114E-2</v>
      </c>
      <c r="P836" s="48">
        <f>E836*Overview!$F$6</f>
        <v>1.8494797113084687E-3</v>
      </c>
      <c r="Q836" s="122">
        <f>O836*(G836/F836-(1+Overview!$F$35/'='!F836)/(Overview!$F$37*Overview!$F$33))/('='!G836+Overview!$F$36)</f>
        <v>2.1579416929706999E-3</v>
      </c>
      <c r="R836" s="128">
        <f>(O836/F836-Q836)*G836*Overview!$F$29*'='!F836^3</f>
        <v>227.79501573939467</v>
      </c>
      <c r="S836" s="57">
        <f t="shared" si="78"/>
        <v>4.7494009050320515E-18</v>
      </c>
      <c r="T836" s="58">
        <f t="shared" si="79"/>
        <v>1.6388012980115719E-3</v>
      </c>
      <c r="U836" s="58">
        <f>IF(I836&lt;Overview!$F$18,(1-Overview!$F$9)*'='!R836-'='!I836*'='!P836,0)</f>
        <v>0</v>
      </c>
      <c r="V836" s="54">
        <f>IF(I836&gt;=Overview!$F$18,(1-Overview!$F$9)*'='!R836-Overview!$F$18*'='!P836,0)</f>
        <v>19.080592484123709</v>
      </c>
      <c r="W836" s="2"/>
      <c r="X836" s="60">
        <f>F836^3*(1+G836*Overview!$F$38)</f>
        <v>14.533230445208918</v>
      </c>
      <c r="Y836" s="61">
        <f>F836^3*Overview!$F$42*(1+Overview!$F$38*G836)+J836*Overview!$F$39/Overview!$F$40</f>
        <v>1.394388286021115</v>
      </c>
      <c r="AD836" s="2"/>
    </row>
    <row r="837" spans="1:30">
      <c r="A837" s="34">
        <v>834</v>
      </c>
      <c r="B837">
        <v>0.77</v>
      </c>
      <c r="C837" s="85">
        <v>18.739999999999998</v>
      </c>
      <c r="D837" s="125">
        <f>B837/(B837+Overview!$F$22)</f>
        <v>0.52380952380952384</v>
      </c>
      <c r="E837" s="118">
        <f>EXP(Overview!$F$21/Overview!$F$5-Overview!$F$21/('='!C837+273.15))</f>
        <v>0.94169028070695959</v>
      </c>
      <c r="F837" s="77">
        <f t="shared" si="80"/>
        <v>2.2799227373512689</v>
      </c>
      <c r="G837" s="115">
        <f t="shared" si="81"/>
        <v>0.52380952380952372</v>
      </c>
      <c r="H837" s="112">
        <f>F837/Overview!$F$19</f>
        <v>3.36619332253251</v>
      </c>
      <c r="I837" s="149">
        <f t="shared" si="82"/>
        <v>178.24101031296112</v>
      </c>
      <c r="J837" s="80">
        <f>IF((A837-Overview!$F$43)/365=ROUND((A837-Overview!$F$43)/365,0),J836*0.05,J836+V836)</f>
        <v>2007.3086374118157</v>
      </c>
      <c r="K837" s="70">
        <f>IF(I837&lt;Overview!$F$16,1,'='!F837/Overview!$F$26)</f>
        <v>98.697953997890437</v>
      </c>
      <c r="L837" s="71">
        <f>IF(I837&lt;Overview!$F$17,'='!F837/Overview!$F$26,Overview!$F$33)</f>
        <v>9.1428571428571423</v>
      </c>
      <c r="M837" s="72">
        <f t="shared" si="83"/>
        <v>9.1428571428571423</v>
      </c>
      <c r="N837" s="81">
        <f>MIN(1,Overview!$F$44*E837*(F837-Overview!$F$25)^2+0.2)</f>
        <v>1</v>
      </c>
      <c r="O837" s="48">
        <f>M837*E837*Overview!$F$8</f>
        <v>9.746225350951114E-2</v>
      </c>
      <c r="P837" s="48">
        <f>E837*Overview!$F$6</f>
        <v>1.8494797113084687E-3</v>
      </c>
      <c r="Q837" s="122">
        <f>O837*(G837/F837-(1+Overview!$F$35/'='!F837)/(Overview!$F$37*Overview!$F$33))/('='!G837+Overview!$F$36)</f>
        <v>2.1531481709454701E-3</v>
      </c>
      <c r="R837" s="128">
        <f>(O837/F837-Q837)*G837*Overview!$F$29*'='!F837^3</f>
        <v>228.1410679518516</v>
      </c>
      <c r="S837" s="57">
        <f t="shared" si="78"/>
        <v>4.7459870505884629E-18</v>
      </c>
      <c r="T837" s="58">
        <f t="shared" si="79"/>
        <v>1.6363371572749579E-3</v>
      </c>
      <c r="U837" s="58">
        <f>IF(I837&lt;Overview!$F$18,(1-Overview!$F$9)*'='!R837-'='!I837*'='!P837,0)</f>
        <v>0</v>
      </c>
      <c r="V837" s="54">
        <f>IF(I837&gt;=Overview!$F$18,(1-Overview!$F$9)*'='!R837-Overview!$F$18*'='!P837,0)</f>
        <v>19.110076132625039</v>
      </c>
      <c r="W837" s="2"/>
      <c r="X837" s="60">
        <f>F837^3*(1+G837*Overview!$F$38)</f>
        <v>14.56461487355376</v>
      </c>
      <c r="Y837" s="61">
        <f>F837^3*Overview!$F$42*(1+Overview!$F$38*G837)+J837*Overview!$F$39/Overview!$F$40</f>
        <v>1.3980420230455519</v>
      </c>
      <c r="AD837" s="2"/>
    </row>
    <row r="838" spans="1:30">
      <c r="A838" s="34">
        <v>835</v>
      </c>
      <c r="B838">
        <v>0.77</v>
      </c>
      <c r="C838" s="85">
        <v>18.739999999999998</v>
      </c>
      <c r="D838" s="125">
        <f>B838/(B838+Overview!$F$22)</f>
        <v>0.52380952380952384</v>
      </c>
      <c r="E838" s="118">
        <f>EXP(Overview!$F$21/Overview!$F$5-Overview!$F$21/('='!C838+273.15))</f>
        <v>0.94169028070695959</v>
      </c>
      <c r="F838" s="77">
        <f t="shared" si="80"/>
        <v>2.2815590745085439</v>
      </c>
      <c r="G838" s="115">
        <f t="shared" si="81"/>
        <v>0.52380952380952372</v>
      </c>
      <c r="H838" s="112">
        <f>F838/Overview!$F$19</f>
        <v>3.3686092935309966</v>
      </c>
      <c r="I838" s="149">
        <f t="shared" si="82"/>
        <v>178.24101031296112</v>
      </c>
      <c r="J838" s="80">
        <f>IF((A838-Overview!$F$43)/365=ROUND((A838-Overview!$F$43)/365,0),J837*0.05,J837+V837)</f>
        <v>2026.4187135444406</v>
      </c>
      <c r="K838" s="70">
        <f>IF(I838&lt;Overview!$F$16,1,'='!F838/Overview!$F$26)</f>
        <v>98.768791104265972</v>
      </c>
      <c r="L838" s="71">
        <f>IF(I838&lt;Overview!$F$17,'='!F838/Overview!$F$26,Overview!$F$33)</f>
        <v>9.1428571428571423</v>
      </c>
      <c r="M838" s="72">
        <f t="shared" si="83"/>
        <v>9.1428571428571423</v>
      </c>
      <c r="N838" s="81">
        <f>MIN(1,Overview!$F$44*E838*(F838-Overview!$F$25)^2+0.2)</f>
        <v>1</v>
      </c>
      <c r="O838" s="48">
        <f>M838*E838*Overview!$F$8</f>
        <v>9.746225350951114E-2</v>
      </c>
      <c r="P838" s="48">
        <f>E838*Overview!$F$6</f>
        <v>1.8494797113084687E-3</v>
      </c>
      <c r="Q838" s="122">
        <f>O838*(G838/F838-(1+Overview!$F$35/'='!F838)/(Overview!$F$37*Overview!$F$33))/('='!G838+Overview!$F$36)</f>
        <v>2.148368727245554E-3</v>
      </c>
      <c r="R838" s="128">
        <f>(O838/F838-Q838)*G838*Overview!$F$29*'='!F838^3</f>
        <v>228.48688732113618</v>
      </c>
      <c r="S838" s="57">
        <f t="shared" si="78"/>
        <v>4.7425832224581323E-18</v>
      </c>
      <c r="T838" s="58">
        <f t="shared" si="79"/>
        <v>1.6338767216791548E-3</v>
      </c>
      <c r="U838" s="58">
        <f>IF(I838&lt;Overview!$F$18,(1-Overview!$F$9)*'='!R838-'='!I838*'='!P838,0)</f>
        <v>0</v>
      </c>
      <c r="V838" s="54">
        <f>IF(I838&gt;=Overview!$F$18,(1-Overview!$F$9)*'='!R838-Overview!$F$18*'='!P838,0)</f>
        <v>19.139539942888085</v>
      </c>
      <c r="W838" s="2"/>
      <c r="X838" s="60">
        <f>F838^3*(1+G838*Overview!$F$38)</f>
        <v>14.595997160227178</v>
      </c>
      <c r="Y838" s="61">
        <f>F838^3*Overview!$F$42*(1+Overview!$F$38*G838)+J838*Overview!$F$39/Overview!$F$40</f>
        <v>1.4016968485181043</v>
      </c>
      <c r="AD838" s="2"/>
    </row>
    <row r="839" spans="1:30">
      <c r="A839" s="34">
        <v>836</v>
      </c>
      <c r="B839">
        <v>0.77</v>
      </c>
      <c r="C839" s="85">
        <v>18.739999999999998</v>
      </c>
      <c r="D839" s="125">
        <f>B839/(B839+Overview!$F$22)</f>
        <v>0.52380952380952384</v>
      </c>
      <c r="E839" s="118">
        <f>EXP(Overview!$F$21/Overview!$F$5-Overview!$F$21/('='!C839+273.15))</f>
        <v>0.94169028070695959</v>
      </c>
      <c r="F839" s="77">
        <f t="shared" si="80"/>
        <v>2.2831929512302231</v>
      </c>
      <c r="G839" s="115">
        <f t="shared" si="81"/>
        <v>0.52380952380952372</v>
      </c>
      <c r="H839" s="112">
        <f>F839/Overview!$F$19</f>
        <v>3.3710216318178401</v>
      </c>
      <c r="I839" s="149">
        <f t="shared" si="82"/>
        <v>178.24101031296112</v>
      </c>
      <c r="J839" s="80">
        <f>IF((A839-Overview!$F$43)/365=ROUND((A839-Overview!$F$43)/365,0),J838*0.05,J838+V838)</f>
        <v>2045.5582534873288</v>
      </c>
      <c r="K839" s="70">
        <f>IF(I839&lt;Overview!$F$16,1,'='!F839/Overview!$F$26)</f>
        <v>98.839521698278062</v>
      </c>
      <c r="L839" s="71">
        <f>IF(I839&lt;Overview!$F$17,'='!F839/Overview!$F$26,Overview!$F$33)</f>
        <v>9.1428571428571423</v>
      </c>
      <c r="M839" s="72">
        <f t="shared" si="83"/>
        <v>9.1428571428571423</v>
      </c>
      <c r="N839" s="81">
        <f>MIN(1,Overview!$F$44*E839*(F839-Overview!$F$25)^2+0.2)</f>
        <v>1</v>
      </c>
      <c r="O839" s="48">
        <f>M839*E839*Overview!$F$8</f>
        <v>9.746225350951114E-2</v>
      </c>
      <c r="P839" s="48">
        <f>E839*Overview!$F$6</f>
        <v>1.8494797113084687E-3</v>
      </c>
      <c r="Q839" s="122">
        <f>O839*(G839/F839-(1+Overview!$F$35/'='!F839)/(Overview!$F$37*Overview!$F$33))/('='!G839+Overview!$F$36)</f>
        <v>2.1436033053281634E-3</v>
      </c>
      <c r="R839" s="128">
        <f>(O839/F839-Q839)*G839*Overview!$F$29*'='!F839^3</f>
        <v>228.83247338956318</v>
      </c>
      <c r="S839" s="57">
        <f t="shared" si="78"/>
        <v>4.7391893803723698E-18</v>
      </c>
      <c r="T839" s="58">
        <f t="shared" si="79"/>
        <v>1.6314199856530237E-3</v>
      </c>
      <c r="U839" s="58">
        <f>IF(I839&lt;Overview!$F$18,(1-Overview!$F$9)*'='!R839-'='!I839*'='!P839,0)</f>
        <v>0</v>
      </c>
      <c r="V839" s="54">
        <f>IF(I839&gt;=Overview!$F$18,(1-Overview!$F$9)*'='!R839-Overview!$F$18*'='!P839,0)</f>
        <v>19.168983875918066</v>
      </c>
      <c r="W839" s="2"/>
      <c r="X839" s="60">
        <f>F839^3*(1+G839*Overview!$F$38)</f>
        <v>14.627377205313731</v>
      </c>
      <c r="Y839" s="61">
        <f>F839^3*Overview!$F$42*(1+Overview!$F$38*G839)+J839*Overview!$F$39/Overview!$F$40</f>
        <v>1.4053527525843215</v>
      </c>
      <c r="AD839" s="2"/>
    </row>
    <row r="840" spans="1:30">
      <c r="A840" s="34">
        <v>837</v>
      </c>
      <c r="B840">
        <v>0.77</v>
      </c>
      <c r="C840" s="85">
        <v>18.739999999999998</v>
      </c>
      <c r="D840" s="125">
        <f>B840/(B840+Overview!$F$22)</f>
        <v>0.52380952380952384</v>
      </c>
      <c r="E840" s="118">
        <f>EXP(Overview!$F$21/Overview!$F$5-Overview!$F$21/('='!C840+273.15))</f>
        <v>0.94169028070695959</v>
      </c>
      <c r="F840" s="77">
        <f t="shared" si="80"/>
        <v>2.2848243712158762</v>
      </c>
      <c r="G840" s="115">
        <f t="shared" si="81"/>
        <v>0.52380952380952372</v>
      </c>
      <c r="H840" s="112">
        <f>F840/Overview!$F$19</f>
        <v>3.3734303428552725</v>
      </c>
      <c r="I840" s="149">
        <f t="shared" si="82"/>
        <v>178.24101031296112</v>
      </c>
      <c r="J840" s="80">
        <f>IF((A840-Overview!$F$43)/365=ROUND((A840-Overview!$F$43)/365,0),J839*0.05,J839+V839)</f>
        <v>2064.7272373632468</v>
      </c>
      <c r="K840" s="70">
        <f>IF(I840&lt;Overview!$F$16,1,'='!F840/Overview!$F$26)</f>
        <v>98.910145940081222</v>
      </c>
      <c r="L840" s="71">
        <f>IF(I840&lt;Overview!$F$17,'='!F840/Overview!$F$26,Overview!$F$33)</f>
        <v>9.1428571428571423</v>
      </c>
      <c r="M840" s="72">
        <f t="shared" si="83"/>
        <v>9.1428571428571423</v>
      </c>
      <c r="N840" s="81">
        <f>MIN(1,Overview!$F$44*E840*(F840-Overview!$F$25)^2+0.2)</f>
        <v>1</v>
      </c>
      <c r="O840" s="48">
        <f>M840*E840*Overview!$F$8</f>
        <v>9.746225350951114E-2</v>
      </c>
      <c r="P840" s="48">
        <f>E840*Overview!$F$6</f>
        <v>1.8494797113084687E-3</v>
      </c>
      <c r="Q840" s="122">
        <f>O840*(G840/F840-(1+Overview!$F$35/'='!F840)/(Overview!$F$37*Overview!$F$33))/('='!G840+Overview!$F$36)</f>
        <v>2.138851848950137E-3</v>
      </c>
      <c r="R840" s="128">
        <f>(O840/F840-Q840)*G840*Overview!$F$29*'='!F840^3</f>
        <v>229.17782570231054</v>
      </c>
      <c r="S840" s="57">
        <f t="shared" si="78"/>
        <v>4.7358054842758747E-18</v>
      </c>
      <c r="T840" s="58">
        <f t="shared" si="79"/>
        <v>1.6289669436338036E-3</v>
      </c>
      <c r="U840" s="58">
        <f>IF(I840&lt;Overview!$F$18,(1-Overview!$F$9)*'='!R840-'='!I840*'='!P840,0)</f>
        <v>0</v>
      </c>
      <c r="V840" s="54">
        <f>IF(I840&gt;=Overview!$F$18,(1-Overview!$F$9)*'='!R840-Overview!$F$18*'='!P840,0)</f>
        <v>19.198407892964141</v>
      </c>
      <c r="W840" s="2"/>
      <c r="X840" s="60">
        <f>F840^3*(1+G840*Overview!$F$38)</f>
        <v>14.658754909212947</v>
      </c>
      <c r="Y840" s="61">
        <f>F840^3*Overview!$F$42*(1+Overview!$F$38*G840)+J840*Overview!$F$39/Overview!$F$40</f>
        <v>1.4090097254164045</v>
      </c>
      <c r="AD840" s="2"/>
    </row>
    <row r="841" spans="1:30">
      <c r="A841" s="34">
        <v>838</v>
      </c>
      <c r="B841">
        <v>0.77</v>
      </c>
      <c r="C841" s="85">
        <v>18.739999999999998</v>
      </c>
      <c r="D841" s="125">
        <f>B841/(B841+Overview!$F$22)</f>
        <v>0.52380952380952384</v>
      </c>
      <c r="E841" s="118">
        <f>EXP(Overview!$F$21/Overview!$F$5-Overview!$F$21/('='!C841+273.15))</f>
        <v>0.94169028070695959</v>
      </c>
      <c r="F841" s="77">
        <f t="shared" si="80"/>
        <v>2.28645333815951</v>
      </c>
      <c r="G841" s="115">
        <f t="shared" si="81"/>
        <v>0.52380952380952372</v>
      </c>
      <c r="H841" s="112">
        <f>F841/Overview!$F$19</f>
        <v>3.375835432097313</v>
      </c>
      <c r="I841" s="149">
        <f t="shared" si="82"/>
        <v>178.24101031296112</v>
      </c>
      <c r="J841" s="80">
        <f>IF((A841-Overview!$F$43)/365=ROUND((A841-Overview!$F$43)/365,0),J840*0.05,J840+V840)</f>
        <v>2083.9256452562108</v>
      </c>
      <c r="K841" s="70">
        <f>IF(I841&lt;Overview!$F$16,1,'='!F841/Overview!$F$26)</f>
        <v>98.980663989589189</v>
      </c>
      <c r="L841" s="71">
        <f>IF(I841&lt;Overview!$F$17,'='!F841/Overview!$F$26,Overview!$F$33)</f>
        <v>9.1428571428571423</v>
      </c>
      <c r="M841" s="72">
        <f t="shared" si="83"/>
        <v>9.1428571428571423</v>
      </c>
      <c r="N841" s="81">
        <f>MIN(1,Overview!$F$44*E841*(F841-Overview!$F$25)^2+0.2)</f>
        <v>1</v>
      </c>
      <c r="O841" s="48">
        <f>M841*E841*Overview!$F$8</f>
        <v>9.746225350951114E-2</v>
      </c>
      <c r="P841" s="48">
        <f>E841*Overview!$F$6</f>
        <v>1.8494797113084687E-3</v>
      </c>
      <c r="Q841" s="122">
        <f>O841*(G841/F841-(1+Overview!$F$35/'='!F841)/(Overview!$F$37*Overview!$F$33))/('='!G841+Overview!$F$36)</f>
        <v>2.1341143021659527E-3</v>
      </c>
      <c r="R841" s="128">
        <f>(O841/F841-Q841)*G841*Overview!$F$29*'='!F841^3</f>
        <v>229.52294380740909</v>
      </c>
      <c r="S841" s="57">
        <f t="shared" si="78"/>
        <v>4.7324314943253187E-18</v>
      </c>
      <c r="T841" s="58">
        <f t="shared" si="79"/>
        <v>1.6265175900670985E-3</v>
      </c>
      <c r="U841" s="58">
        <f>IF(I841&lt;Overview!$F$18,(1-Overview!$F$9)*'='!R841-'='!I841*'='!P841,0)</f>
        <v>0</v>
      </c>
      <c r="V841" s="54">
        <f>IF(I841&gt;=Overview!$F$18,(1-Overview!$F$9)*'='!R841-Overview!$F$18*'='!P841,0)</f>
        <v>19.22781195551854</v>
      </c>
      <c r="W841" s="2"/>
      <c r="X841" s="60">
        <f>F841^3*(1+G841*Overview!$F$38)</f>
        <v>14.690130172639005</v>
      </c>
      <c r="Y841" s="61">
        <f>F841^3*Overview!$F$42*(1+Overview!$F$38*G841)+J841*Overview!$F$39/Overview!$F$40</f>
        <v>1.4126677572131896</v>
      </c>
      <c r="AD841" s="2"/>
    </row>
    <row r="842" spans="1:30">
      <c r="A842" s="34">
        <v>839</v>
      </c>
      <c r="B842">
        <v>0.77</v>
      </c>
      <c r="C842" s="85">
        <v>18.739999999999998</v>
      </c>
      <c r="D842" s="125">
        <f>B842/(B842+Overview!$F$22)</f>
        <v>0.52380952380952384</v>
      </c>
      <c r="E842" s="118">
        <f>EXP(Overview!$F$21/Overview!$F$5-Overview!$F$21/('='!C842+273.15))</f>
        <v>0.94169028070695959</v>
      </c>
      <c r="F842" s="77">
        <f t="shared" si="80"/>
        <v>2.2880798557495772</v>
      </c>
      <c r="G842" s="115">
        <f t="shared" si="81"/>
        <v>0.52380952380952372</v>
      </c>
      <c r="H842" s="112">
        <f>F842/Overview!$F$19</f>
        <v>3.3782369049897789</v>
      </c>
      <c r="I842" s="149">
        <f t="shared" si="82"/>
        <v>178.24101031296112</v>
      </c>
      <c r="J842" s="80">
        <f>IF((A842-Overview!$F$43)/365=ROUND((A842-Overview!$F$43)/365,0),J841*0.05,J841+V841)</f>
        <v>2103.1534572117293</v>
      </c>
      <c r="K842" s="70">
        <f>IF(I842&lt;Overview!$F$16,1,'='!F842/Overview!$F$26)</f>
        <v>99.051076006475213</v>
      </c>
      <c r="L842" s="71">
        <f>IF(I842&lt;Overview!$F$17,'='!F842/Overview!$F$26,Overview!$F$33)</f>
        <v>9.1428571428571423</v>
      </c>
      <c r="M842" s="72">
        <f t="shared" si="83"/>
        <v>9.1428571428571423</v>
      </c>
      <c r="N842" s="81">
        <f>MIN(1,Overview!$F$44*E842*(F842-Overview!$F$25)^2+0.2)</f>
        <v>1</v>
      </c>
      <c r="O842" s="48">
        <f>M842*E842*Overview!$F$8</f>
        <v>9.746225350951114E-2</v>
      </c>
      <c r="P842" s="48">
        <f>E842*Overview!$F$6</f>
        <v>1.8494797113084687E-3</v>
      </c>
      <c r="Q842" s="122">
        <f>O842*(G842/F842-(1+Overview!$F$35/'='!F842)/(Overview!$F$37*Overview!$F$33))/('='!G842+Overview!$F$36)</f>
        <v>2.1293906093257601E-3</v>
      </c>
      <c r="R842" s="128">
        <f>(O842/F842-Q842)*G842*Overview!$F$29*'='!F842^3</f>
        <v>229.8678272557336</v>
      </c>
      <c r="S842" s="57">
        <f t="shared" si="78"/>
        <v>4.7290673708879463E-18</v>
      </c>
      <c r="T842" s="58">
        <f t="shared" si="79"/>
        <v>1.6240719194068633E-3</v>
      </c>
      <c r="U842" s="58">
        <f>IF(I842&lt;Overview!$F$18,(1-Overview!$F$9)*'='!R842-'='!I842*'='!P842,0)</f>
        <v>0</v>
      </c>
      <c r="V842" s="54">
        <f>IF(I842&gt;=Overview!$F$18,(1-Overview!$F$9)*'='!R842-Overview!$F$18*'='!P842,0)</f>
        <v>19.257196025315785</v>
      </c>
      <c r="W842" s="2"/>
      <c r="X842" s="60">
        <f>F842^3*(1+G842*Overview!$F$38)</f>
        <v>14.721502896620432</v>
      </c>
      <c r="Y842" s="61">
        <f>F842^3*Overview!$F$42*(1+Overview!$F$38*G842)+J842*Overview!$F$39/Overview!$F$40</f>
        <v>1.4163268382001304</v>
      </c>
      <c r="AD842" s="2"/>
    </row>
    <row r="843" spans="1:30">
      <c r="A843" s="34">
        <v>840</v>
      </c>
      <c r="B843">
        <v>0.77</v>
      </c>
      <c r="C843" s="85">
        <v>18.739999999999998</v>
      </c>
      <c r="D843" s="125">
        <f>B843/(B843+Overview!$F$22)</f>
        <v>0.52380952380952384</v>
      </c>
      <c r="E843" s="118">
        <f>EXP(Overview!$F$21/Overview!$F$5-Overview!$F$21/('='!C843+273.15))</f>
        <v>0.94169028070695959</v>
      </c>
      <c r="F843" s="77">
        <f t="shared" si="80"/>
        <v>2.2897039276689841</v>
      </c>
      <c r="G843" s="115">
        <f t="shared" si="81"/>
        <v>0.52380952380952372</v>
      </c>
      <c r="H843" s="112">
        <f>F843/Overview!$F$19</f>
        <v>3.3806347669702999</v>
      </c>
      <c r="I843" s="149">
        <f t="shared" si="82"/>
        <v>178.24101031296112</v>
      </c>
      <c r="J843" s="80">
        <f>IF((A843-Overview!$F$43)/365=ROUND((A843-Overview!$F$43)/365,0),J842*0.05,J842+V842)</f>
        <v>2122.4106532370452</v>
      </c>
      <c r="K843" s="70">
        <f>IF(I843&lt;Overview!$F$16,1,'='!F843/Overview!$F$26)</f>
        <v>99.121382150172479</v>
      </c>
      <c r="L843" s="71">
        <f>IF(I843&lt;Overview!$F$17,'='!F843/Overview!$F$26,Overview!$F$33)</f>
        <v>9.1428571428571423</v>
      </c>
      <c r="M843" s="72">
        <f t="shared" si="83"/>
        <v>9.1428571428571423</v>
      </c>
      <c r="N843" s="81">
        <f>MIN(1,Overview!$F$44*E843*(F843-Overview!$F$25)^2+0.2)</f>
        <v>1</v>
      </c>
      <c r="O843" s="48">
        <f>M843*E843*Overview!$F$8</f>
        <v>9.746225350951114E-2</v>
      </c>
      <c r="P843" s="48">
        <f>E843*Overview!$F$6</f>
        <v>1.8494797113084687E-3</v>
      </c>
      <c r="Q843" s="122">
        <f>O843*(G843/F843-(1+Overview!$F$35/'='!F843)/(Overview!$F$37*Overview!$F$33))/('='!G843+Overview!$F$36)</f>
        <v>2.1246807150734261E-3</v>
      </c>
      <c r="R843" s="128">
        <f>(O843/F843-Q843)*G843*Overview!$F$29*'='!F843^3</f>
        <v>230.21247560099218</v>
      </c>
      <c r="S843" s="57">
        <f t="shared" si="78"/>
        <v>4.7257130745401811E-18</v>
      </c>
      <c r="T843" s="58">
        <f t="shared" si="79"/>
        <v>1.6216299261153898E-3</v>
      </c>
      <c r="U843" s="58">
        <f>IF(I843&lt;Overview!$F$18,(1-Overview!$F$9)*'='!R843-'='!I843*'='!P843,0)</f>
        <v>0</v>
      </c>
      <c r="V843" s="54">
        <f>IF(I843&gt;=Overview!$F$18,(1-Overview!$F$9)*'='!R843-Overview!$F$18*'='!P843,0)</f>
        <v>19.286560064331816</v>
      </c>
      <c r="W843" s="2"/>
      <c r="X843" s="60">
        <f>F843^3*(1+G843*Overview!$F$38)</f>
        <v>14.752872982499751</v>
      </c>
      <c r="Y843" s="61">
        <f>F843^3*Overview!$F$42*(1+Overview!$F$38*G843)+J843*Overview!$F$39/Overview!$F$40</f>
        <v>1.4199869586292782</v>
      </c>
      <c r="AD843" s="2"/>
    </row>
    <row r="844" spans="1:30">
      <c r="A844" s="34">
        <v>841</v>
      </c>
      <c r="B844">
        <v>0.77</v>
      </c>
      <c r="C844" s="85">
        <v>18.739999999999998</v>
      </c>
      <c r="D844" s="125">
        <f>B844/(B844+Overview!$F$22)</f>
        <v>0.52380952380952384</v>
      </c>
      <c r="E844" s="118">
        <f>EXP(Overview!$F$21/Overview!$F$5-Overview!$F$21/('='!C844+273.15))</f>
        <v>0.94169028070695959</v>
      </c>
      <c r="F844" s="77">
        <f t="shared" si="80"/>
        <v>2.2913255575950995</v>
      </c>
      <c r="G844" s="115">
        <f t="shared" si="81"/>
        <v>0.52380952380952372</v>
      </c>
      <c r="H844" s="112">
        <f>F844/Overview!$F$19</f>
        <v>3.3830290234683291</v>
      </c>
      <c r="I844" s="149">
        <f t="shared" si="82"/>
        <v>178.24101031296112</v>
      </c>
      <c r="J844" s="80">
        <f>IF((A844-Overview!$F$43)/365=ROUND((A844-Overview!$F$43)/365,0),J843*0.05,J843+V843)</f>
        <v>2141.6972133013769</v>
      </c>
      <c r="K844" s="70">
        <f>IF(I844&lt;Overview!$F$16,1,'='!F844/Overview!$F$26)</f>
        <v>99.191582579874435</v>
      </c>
      <c r="L844" s="71">
        <f>IF(I844&lt;Overview!$F$17,'='!F844/Overview!$F$26,Overview!$F$33)</f>
        <v>9.1428571428571423</v>
      </c>
      <c r="M844" s="72">
        <f t="shared" si="83"/>
        <v>9.1428571428571423</v>
      </c>
      <c r="N844" s="81">
        <f>MIN(1,Overview!$F$44*E844*(F844-Overview!$F$25)^2+0.2)</f>
        <v>1</v>
      </c>
      <c r="O844" s="48">
        <f>M844*E844*Overview!$F$8</f>
        <v>9.746225350951114E-2</v>
      </c>
      <c r="P844" s="48">
        <f>E844*Overview!$F$6</f>
        <v>1.8494797113084687E-3</v>
      </c>
      <c r="Q844" s="122">
        <f>O844*(G844/F844-(1+Overview!$F$35/'='!F844)/(Overview!$F$37*Overview!$F$33))/('='!G844+Overview!$F$36)</f>
        <v>2.1199845643446028E-3</v>
      </c>
      <c r="R844" s="128">
        <f>(O844/F844-Q844)*G844*Overview!$F$29*'='!F844^3</f>
        <v>230.55688839971751</v>
      </c>
      <c r="S844" s="57">
        <f t="shared" si="78"/>
        <v>4.7223685660662514E-18</v>
      </c>
      <c r="T844" s="58">
        <f t="shared" si="79"/>
        <v>1.6191916046633004E-3</v>
      </c>
      <c r="U844" s="58">
        <f>IF(I844&lt;Overview!$F$18,(1-Overview!$F$9)*'='!R844-'='!I844*'='!P844,0)</f>
        <v>0</v>
      </c>
      <c r="V844" s="54">
        <f>IF(I844&gt;=Overview!$F$18,(1-Overview!$F$9)*'='!R844-Overview!$F$18*'='!P844,0)</f>
        <v>19.315904034783216</v>
      </c>
      <c r="W844" s="2"/>
      <c r="X844" s="60">
        <f>F844^3*(1+G844*Overview!$F$38)</f>
        <v>14.784240331933182</v>
      </c>
      <c r="Y844" s="61">
        <f>F844^3*Overview!$F$42*(1+Overview!$F$38*G844)+J844*Overview!$F$39/Overview!$F$40</f>
        <v>1.4236481087792641</v>
      </c>
      <c r="AD844" s="2"/>
    </row>
    <row r="845" spans="1:30">
      <c r="A845" s="34">
        <v>842</v>
      </c>
      <c r="B845">
        <v>0.77</v>
      </c>
      <c r="C845" s="85">
        <v>18.739999999999998</v>
      </c>
      <c r="D845" s="125">
        <f>B845/(B845+Overview!$F$22)</f>
        <v>0.52380952380952384</v>
      </c>
      <c r="E845" s="118">
        <f>EXP(Overview!$F$21/Overview!$F$5-Overview!$F$21/('='!C845+273.15))</f>
        <v>0.94169028070695959</v>
      </c>
      <c r="F845" s="77">
        <f t="shared" si="80"/>
        <v>2.292944749199763</v>
      </c>
      <c r="G845" s="115">
        <f t="shared" si="81"/>
        <v>0.52380952380952372</v>
      </c>
      <c r="H845" s="112">
        <f>F845/Overview!$F$19</f>
        <v>3.3854196799051572</v>
      </c>
      <c r="I845" s="149">
        <f t="shared" si="82"/>
        <v>178.24101031296112</v>
      </c>
      <c r="J845" s="80">
        <f>IF((A845-Overview!$F$43)/365=ROUND((A845-Overview!$F$43)/365,0),J844*0.05,J844+V844)</f>
        <v>2161.0131173361601</v>
      </c>
      <c r="K845" s="70">
        <f>IF(I845&lt;Overview!$F$16,1,'='!F845/Overview!$F$26)</f>
        <v>99.261677454535203</v>
      </c>
      <c r="L845" s="71">
        <f>IF(I845&lt;Overview!$F$17,'='!F845/Overview!$F$26,Overview!$F$33)</f>
        <v>9.1428571428571423</v>
      </c>
      <c r="M845" s="72">
        <f t="shared" si="83"/>
        <v>9.1428571428571423</v>
      </c>
      <c r="N845" s="81">
        <f>MIN(1,Overview!$F$44*E845*(F845-Overview!$F$25)^2+0.2)</f>
        <v>1</v>
      </c>
      <c r="O845" s="48">
        <f>M845*E845*Overview!$F$8</f>
        <v>9.746225350951114E-2</v>
      </c>
      <c r="P845" s="48">
        <f>E845*Overview!$F$6</f>
        <v>1.8494797113084687E-3</v>
      </c>
      <c r="Q845" s="122">
        <f>O845*(G845/F845-(1+Overview!$F$35/'='!F845)/(Overview!$F$37*Overview!$F$33))/('='!G845+Overview!$F$36)</f>
        <v>2.1153021023648006E-3</v>
      </c>
      <c r="R845" s="128">
        <f>(O845/F845-Q845)*G845*Overview!$F$29*'='!F845^3</f>
        <v>230.90106521125688</v>
      </c>
      <c r="S845" s="57">
        <f t="shared" si="78"/>
        <v>4.7190338064568146E-18</v>
      </c>
      <c r="T845" s="58">
        <f t="shared" si="79"/>
        <v>1.6167569495295294E-3</v>
      </c>
      <c r="U845" s="58">
        <f>IF(I845&lt;Overview!$F$18,(1-Overview!$F$9)*'='!R845-'='!I845*'='!P845,0)</f>
        <v>0</v>
      </c>
      <c r="V845" s="54">
        <f>IF(I845&gt;=Overview!$F$18,(1-Overview!$F$9)*'='!R845-Overview!$F$18*'='!P845,0)</f>
        <v>19.345227899126371</v>
      </c>
      <c r="W845" s="2"/>
      <c r="X845" s="60">
        <f>F845^3*(1+G845*Overview!$F$38)</f>
        <v>14.815604846890318</v>
      </c>
      <c r="Y845" s="61">
        <f>F845^3*Overview!$F$42*(1+Overview!$F$38*G845)+J845*Overview!$F$39/Overview!$F$40</f>
        <v>1.4273102789552818</v>
      </c>
      <c r="AD845" s="2"/>
    </row>
    <row r="846" spans="1:30">
      <c r="A846" s="34">
        <v>843</v>
      </c>
      <c r="B846">
        <v>0.77</v>
      </c>
      <c r="C846" s="85">
        <v>18.739999999999998</v>
      </c>
      <c r="D846" s="125">
        <f>B846/(B846+Overview!$F$22)</f>
        <v>0.52380952380952384</v>
      </c>
      <c r="E846" s="118">
        <f>EXP(Overview!$F$21/Overview!$F$5-Overview!$F$21/('='!C846+273.15))</f>
        <v>0.94169028070695959</v>
      </c>
      <c r="F846" s="77">
        <f t="shared" si="80"/>
        <v>2.2945615061492926</v>
      </c>
      <c r="G846" s="115">
        <f t="shared" si="81"/>
        <v>0.52380952380952372</v>
      </c>
      <c r="H846" s="112">
        <f>F846/Overview!$F$19</f>
        <v>3.3878067416939208</v>
      </c>
      <c r="I846" s="149">
        <f t="shared" si="82"/>
        <v>178.24101031296112</v>
      </c>
      <c r="J846" s="80">
        <f>IF((A846-Overview!$F$43)/365=ROUND((A846-Overview!$F$43)/365,0),J845*0.05,J845+V845)</f>
        <v>2180.3583452352864</v>
      </c>
      <c r="K846" s="70">
        <f>IF(I846&lt;Overview!$F$16,1,'='!F846/Overview!$F$26)</f>
        <v>99.331666932869808</v>
      </c>
      <c r="L846" s="71">
        <f>IF(I846&lt;Overview!$F$17,'='!F846/Overview!$F$26,Overview!$F$33)</f>
        <v>9.1428571428571423</v>
      </c>
      <c r="M846" s="72">
        <f t="shared" si="83"/>
        <v>9.1428571428571423</v>
      </c>
      <c r="N846" s="81">
        <f>MIN(1,Overview!$F$44*E846*(F846-Overview!$F$25)^2+0.2)</f>
        <v>1</v>
      </c>
      <c r="O846" s="48">
        <f>M846*E846*Overview!$F$8</f>
        <v>9.746225350951114E-2</v>
      </c>
      <c r="P846" s="48">
        <f>E846*Overview!$F$6</f>
        <v>1.8494797113084687E-3</v>
      </c>
      <c r="Q846" s="122">
        <f>O846*(G846/F846-(1+Overview!$F$35/'='!F846)/(Overview!$F$37*Overview!$F$33))/('='!G846+Overview!$F$36)</f>
        <v>2.1106332746474821E-3</v>
      </c>
      <c r="R846" s="128">
        <f>(O846/F846-Q846)*G846*Overview!$F$29*'='!F846^3</f>
        <v>231.2450055977624</v>
      </c>
      <c r="S846" s="57">
        <f t="shared" si="78"/>
        <v>4.7157087569076053E-18</v>
      </c>
      <c r="T846" s="58">
        <f t="shared" si="79"/>
        <v>1.6143259552013135E-3</v>
      </c>
      <c r="U846" s="58">
        <f>IF(I846&lt;Overview!$F$18,(1-Overview!$F$9)*'='!R846-'='!I846*'='!P846,0)</f>
        <v>0</v>
      </c>
      <c r="V846" s="54">
        <f>IF(I846&gt;=Overview!$F$18,(1-Overview!$F$9)*'='!R846-Overview!$F$18*'='!P846,0)</f>
        <v>19.37453162005664</v>
      </c>
      <c r="W846" s="2"/>
      <c r="X846" s="60">
        <f>F846^3*(1+G846*Overview!$F$38)</f>
        <v>14.84696642965377</v>
      </c>
      <c r="Y846" s="61">
        <f>F846^3*Overview!$F$42*(1+Overview!$F$38*G846)+J846*Overview!$F$39/Overview!$F$40</f>
        <v>1.4309734594890635</v>
      </c>
      <c r="AD846" s="2"/>
    </row>
    <row r="847" spans="1:30">
      <c r="A847" s="34">
        <v>844</v>
      </c>
      <c r="B847">
        <v>0.77</v>
      </c>
      <c r="C847" s="85">
        <v>18.739999999999998</v>
      </c>
      <c r="D847" s="125">
        <f>B847/(B847+Overview!$F$22)</f>
        <v>0.52380952380952384</v>
      </c>
      <c r="E847" s="118">
        <f>EXP(Overview!$F$21/Overview!$F$5-Overview!$F$21/('='!C847+273.15))</f>
        <v>0.94169028070695959</v>
      </c>
      <c r="F847" s="77">
        <f t="shared" si="80"/>
        <v>2.2961758321044941</v>
      </c>
      <c r="G847" s="115">
        <f t="shared" si="81"/>
        <v>0.52380952380952372</v>
      </c>
      <c r="H847" s="112">
        <f>F847/Overview!$F$19</f>
        <v>3.390190214239619</v>
      </c>
      <c r="I847" s="149">
        <f t="shared" si="82"/>
        <v>178.24101031296112</v>
      </c>
      <c r="J847" s="80">
        <f>IF((A847-Overview!$F$43)/365=ROUND((A847-Overview!$F$43)/365,0),J846*0.05,J846+V846)</f>
        <v>2199.732876855343</v>
      </c>
      <c r="K847" s="70">
        <f>IF(I847&lt;Overview!$F$16,1,'='!F847/Overview!$F$26)</f>
        <v>99.401551173354719</v>
      </c>
      <c r="L847" s="71">
        <f>IF(I847&lt;Overview!$F$17,'='!F847/Overview!$F$26,Overview!$F$33)</f>
        <v>9.1428571428571423</v>
      </c>
      <c r="M847" s="72">
        <f t="shared" si="83"/>
        <v>9.1428571428571423</v>
      </c>
      <c r="N847" s="81">
        <f>MIN(1,Overview!$F$44*E847*(F847-Overview!$F$25)^2+0.2)</f>
        <v>1</v>
      </c>
      <c r="O847" s="48">
        <f>M847*E847*Overview!$F$8</f>
        <v>9.746225350951114E-2</v>
      </c>
      <c r="P847" s="48">
        <f>E847*Overview!$F$6</f>
        <v>1.8494797113084687E-3</v>
      </c>
      <c r="Q847" s="122">
        <f>O847*(G847/F847-(1+Overview!$F$35/'='!F847)/(Overview!$F$37*Overview!$F$33))/('='!G847+Overview!$F$36)</f>
        <v>2.1059780269921716E-3</v>
      </c>
      <c r="R847" s="128">
        <f>(O847/F847-Q847)*G847*Overview!$F$29*'='!F847^3</f>
        <v>231.58870912418197</v>
      </c>
      <c r="S847" s="57">
        <f t="shared" si="78"/>
        <v>4.7123933788180849E-18</v>
      </c>
      <c r="T847" s="58">
        <f t="shared" si="79"/>
        <v>1.6118986161741766E-3</v>
      </c>
      <c r="U847" s="58">
        <f>IF(I847&lt;Overview!$F$18,(1-Overview!$F$9)*'='!R847-'='!I847*'='!P847,0)</f>
        <v>0</v>
      </c>
      <c r="V847" s="54">
        <f>IF(I847&gt;=Overview!$F$18,(1-Overview!$F$9)*'='!R847-Overview!$F$18*'='!P847,0)</f>
        <v>19.403815160507587</v>
      </c>
      <c r="W847" s="2"/>
      <c r="X847" s="60">
        <f>F847^3*(1+G847*Overview!$F$38)</f>
        <v>14.878324982818871</v>
      </c>
      <c r="Y847" s="61">
        <f>F847^3*Overview!$F$42*(1+Overview!$F$38*G847)+J847*Overview!$F$39/Overview!$F$40</f>
        <v>1.434637640738867</v>
      </c>
      <c r="AD847" s="2"/>
    </row>
    <row r="848" spans="1:30">
      <c r="A848" s="34">
        <v>845</v>
      </c>
      <c r="B848">
        <v>0.77</v>
      </c>
      <c r="C848" s="85">
        <v>18.739999999999998</v>
      </c>
      <c r="D848" s="125">
        <f>B848/(B848+Overview!$F$22)</f>
        <v>0.52380952380952384</v>
      </c>
      <c r="E848" s="118">
        <f>EXP(Overview!$F$21/Overview!$F$5-Overview!$F$21/('='!C848+273.15))</f>
        <v>0.94169028070695959</v>
      </c>
      <c r="F848" s="77">
        <f t="shared" si="80"/>
        <v>2.2977877307206684</v>
      </c>
      <c r="G848" s="115">
        <f t="shared" si="81"/>
        <v>0.52380952380952372</v>
      </c>
      <c r="H848" s="112">
        <f>F848/Overview!$F$19</f>
        <v>3.3925701029391235</v>
      </c>
      <c r="I848" s="149">
        <f t="shared" si="82"/>
        <v>178.24101031296112</v>
      </c>
      <c r="J848" s="80">
        <f>IF((A848-Overview!$F$43)/365=ROUND((A848-Overview!$F$43)/365,0),J847*0.05,J847+V847)</f>
        <v>2219.1366920158507</v>
      </c>
      <c r="K848" s="70">
        <f>IF(I848&lt;Overview!$F$16,1,'='!F848/Overview!$F$26)</f>
        <v>99.471330334228071</v>
      </c>
      <c r="L848" s="71">
        <f>IF(I848&lt;Overview!$F$17,'='!F848/Overview!$F$26,Overview!$F$33)</f>
        <v>9.1428571428571423</v>
      </c>
      <c r="M848" s="72">
        <f t="shared" si="83"/>
        <v>9.1428571428571423</v>
      </c>
      <c r="N848" s="81">
        <f>MIN(1,Overview!$F$44*E848*(F848-Overview!$F$25)^2+0.2)</f>
        <v>1</v>
      </c>
      <c r="O848" s="48">
        <f>M848*E848*Overview!$F$8</f>
        <v>9.746225350951114E-2</v>
      </c>
      <c r="P848" s="48">
        <f>E848*Overview!$F$6</f>
        <v>1.8494797113084687E-3</v>
      </c>
      <c r="Q848" s="122">
        <f>O848*(G848/F848-(1+Overview!$F$35/'='!F848)/(Overview!$F$37*Overview!$F$33))/('='!G848+Overview!$F$36)</f>
        <v>2.1013363054825786E-3</v>
      </c>
      <c r="R848" s="128">
        <f>(O848/F848-Q848)*G848*Overview!$F$29*'='!F848^3</f>
        <v>231.93217535824934</v>
      </c>
      <c r="S848" s="57">
        <f t="shared" si="78"/>
        <v>4.7090876337901037E-18</v>
      </c>
      <c r="T848" s="58">
        <f t="shared" si="79"/>
        <v>1.6094749269519226E-3</v>
      </c>
      <c r="U848" s="58">
        <f>IF(I848&lt;Overview!$F$18,(1-Overview!$F$9)*'='!R848-'='!I848*'='!P848,0)</f>
        <v>0</v>
      </c>
      <c r="V848" s="54">
        <f>IF(I848&gt;=Overview!$F$18,(1-Overview!$F$9)*'='!R848-Overview!$F$18*'='!P848,0)</f>
        <v>19.433078483650128</v>
      </c>
      <c r="W848" s="2"/>
      <c r="X848" s="60">
        <f>F848^3*(1+G848*Overview!$F$38)</f>
        <v>14.909680409293312</v>
      </c>
      <c r="Y848" s="61">
        <f>F848^3*Overview!$F$42*(1+Overview!$F$38*G848)+J848*Overview!$F$39/Overview!$F$40</f>
        <v>1.4383028130894504</v>
      </c>
      <c r="AD848" s="2"/>
    </row>
    <row r="849" spans="1:30">
      <c r="A849" s="34">
        <v>846</v>
      </c>
      <c r="B849">
        <v>0.77</v>
      </c>
      <c r="C849" s="85">
        <v>18.739999999999998</v>
      </c>
      <c r="D849" s="125">
        <f>B849/(B849+Overview!$F$22)</f>
        <v>0.52380952380952384</v>
      </c>
      <c r="E849" s="118">
        <f>EXP(Overview!$F$21/Overview!$F$5-Overview!$F$21/('='!C849+273.15))</f>
        <v>0.94169028070695959</v>
      </c>
      <c r="F849" s="77">
        <f t="shared" si="80"/>
        <v>2.2993972056476202</v>
      </c>
      <c r="G849" s="115">
        <f t="shared" si="81"/>
        <v>0.52380952380952372</v>
      </c>
      <c r="H849" s="112">
        <f>F849/Overview!$F$19</f>
        <v>3.3949464131811902</v>
      </c>
      <c r="I849" s="149">
        <f t="shared" si="82"/>
        <v>178.24101031296112</v>
      </c>
      <c r="J849" s="80">
        <f>IF((A849-Overview!$F$43)/365=ROUND((A849-Overview!$F$43)/365,0),J848*0.05,J848+V848)</f>
        <v>2238.5697704995009</v>
      </c>
      <c r="K849" s="70">
        <f>IF(I849&lt;Overview!$F$16,1,'='!F849/Overview!$F$26)</f>
        <v>99.541004573490056</v>
      </c>
      <c r="L849" s="71">
        <f>IF(I849&lt;Overview!$F$17,'='!F849/Overview!$F$26,Overview!$F$33)</f>
        <v>9.1428571428571423</v>
      </c>
      <c r="M849" s="72">
        <f t="shared" si="83"/>
        <v>9.1428571428571423</v>
      </c>
      <c r="N849" s="81">
        <f>MIN(1,Overview!$F$44*E849*(F849-Overview!$F$25)^2+0.2)</f>
        <v>1</v>
      </c>
      <c r="O849" s="48">
        <f>M849*E849*Overview!$F$8</f>
        <v>9.746225350951114E-2</v>
      </c>
      <c r="P849" s="48">
        <f>E849*Overview!$F$6</f>
        <v>1.8494797113084687E-3</v>
      </c>
      <c r="Q849" s="122">
        <f>O849*(G849/F849-(1+Overview!$F$35/'='!F849)/(Overview!$F$37*Overview!$F$33))/('='!G849+Overview!$F$36)</f>
        <v>2.0967080564847345E-3</v>
      </c>
      <c r="R849" s="128">
        <f>(O849/F849-Q849)*G849*Overview!$F$29*'='!F849^3</f>
        <v>232.27540387047461</v>
      </c>
      <c r="S849" s="57">
        <f t="shared" si="78"/>
        <v>4.7057914836265783E-18</v>
      </c>
      <c r="T849" s="58">
        <f t="shared" si="79"/>
        <v>1.6070548820466171E-3</v>
      </c>
      <c r="U849" s="58">
        <f>IF(I849&lt;Overview!$F$18,(1-Overview!$F$9)*'='!R849-'='!I849*'='!P849,0)</f>
        <v>0</v>
      </c>
      <c r="V849" s="54">
        <f>IF(I849&gt;=Overview!$F$18,(1-Overview!$F$9)*'='!R849-Overview!$F$18*'='!P849,0)</f>
        <v>19.462321552891719</v>
      </c>
      <c r="W849" s="2"/>
      <c r="X849" s="60">
        <f>F849^3*(1+G849*Overview!$F$38)</f>
        <v>14.941032612296807</v>
      </c>
      <c r="Y849" s="61">
        <f>F849^3*Overview!$F$42*(1+Overview!$F$38*G849)+J849*Overview!$F$39/Overview!$F$40</f>
        <v>1.4419689669520546</v>
      </c>
      <c r="AD849" s="2"/>
    </row>
    <row r="850" spans="1:30">
      <c r="A850" s="34">
        <v>847</v>
      </c>
      <c r="B850">
        <v>0.77</v>
      </c>
      <c r="C850" s="85">
        <v>18.739999999999998</v>
      </c>
      <c r="D850" s="125">
        <f>B850/(B850+Overview!$F$22)</f>
        <v>0.52380952380952384</v>
      </c>
      <c r="E850" s="118">
        <f>EXP(Overview!$F$21/Overview!$F$5-Overview!$F$21/('='!C850+273.15))</f>
        <v>0.94169028070695959</v>
      </c>
      <c r="F850" s="77">
        <f t="shared" si="80"/>
        <v>2.301004260529667</v>
      </c>
      <c r="G850" s="115">
        <f t="shared" si="81"/>
        <v>0.52380952380952372</v>
      </c>
      <c r="H850" s="112">
        <f>F850/Overview!$F$19</f>
        <v>3.3973191503464744</v>
      </c>
      <c r="I850" s="149">
        <f t="shared" si="82"/>
        <v>178.24101031296112</v>
      </c>
      <c r="J850" s="80">
        <f>IF((A850-Overview!$F$43)/365=ROUND((A850-Overview!$F$43)/365,0),J849*0.05,J849+V849)</f>
        <v>2258.0320920523927</v>
      </c>
      <c r="K850" s="70">
        <f>IF(I850&lt;Overview!$F$16,1,'='!F850/Overview!$F$26)</f>
        <v>99.610574048903331</v>
      </c>
      <c r="L850" s="71">
        <f>IF(I850&lt;Overview!$F$17,'='!F850/Overview!$F$26,Overview!$F$33)</f>
        <v>9.1428571428571423</v>
      </c>
      <c r="M850" s="72">
        <f t="shared" si="83"/>
        <v>9.1428571428571423</v>
      </c>
      <c r="N850" s="81">
        <f>MIN(1,Overview!$F$44*E850*(F850-Overview!$F$25)^2+0.2)</f>
        <v>1</v>
      </c>
      <c r="O850" s="48">
        <f>M850*E850*Overview!$F$8</f>
        <v>9.746225350951114E-2</v>
      </c>
      <c r="P850" s="48">
        <f>E850*Overview!$F$6</f>
        <v>1.8494797113084687E-3</v>
      </c>
      <c r="Q850" s="122">
        <f>O850*(G850/F850-(1+Overview!$F$35/'='!F850)/(Overview!$F$37*Overview!$F$33))/('='!G850+Overview!$F$36)</f>
        <v>2.0920932266451434E-3</v>
      </c>
      <c r="R850" s="128">
        <f>(O850/F850-Q850)*G850*Overview!$F$29*'='!F850^3</f>
        <v>232.61839423413531</v>
      </c>
      <c r="S850" s="57">
        <f t="shared" si="78"/>
        <v>4.7025048903301735E-18</v>
      </c>
      <c r="T850" s="58">
        <f t="shared" si="79"/>
        <v>1.6046384759785778E-3</v>
      </c>
      <c r="U850" s="58">
        <f>IF(I850&lt;Overview!$F$18,(1-Overview!$F$9)*'='!R850-'='!I850*'='!P850,0)</f>
        <v>0</v>
      </c>
      <c r="V850" s="54">
        <f>IF(I850&gt;=Overview!$F$18,(1-Overview!$F$9)*'='!R850-Overview!$F$18*'='!P850,0)</f>
        <v>19.491544331875613</v>
      </c>
      <c r="W850" s="2"/>
      <c r="X850" s="60">
        <f>F850^3*(1+G850*Overview!$F$38)</f>
        <v>14.972381495360787</v>
      </c>
      <c r="Y850" s="61">
        <f>F850^3*Overview!$F$42*(1+Overview!$F$38*G850)+J850*Overview!$F$39/Overview!$F$40</f>
        <v>1.4456360927643839</v>
      </c>
      <c r="AD850" s="2"/>
    </row>
    <row r="851" spans="1:30">
      <c r="A851" s="34">
        <v>848</v>
      </c>
      <c r="B851">
        <v>0.77</v>
      </c>
      <c r="C851" s="85">
        <v>18.739999999999998</v>
      </c>
      <c r="D851" s="125">
        <f>B851/(B851+Overview!$F$22)</f>
        <v>0.52380952380952384</v>
      </c>
      <c r="E851" s="118">
        <f>EXP(Overview!$F$21/Overview!$F$5-Overview!$F$21/('='!C851+273.15))</f>
        <v>0.94169028070695959</v>
      </c>
      <c r="F851" s="77">
        <f t="shared" si="80"/>
        <v>2.3026088990056457</v>
      </c>
      <c r="G851" s="115">
        <f t="shared" si="81"/>
        <v>0.52380952380952372</v>
      </c>
      <c r="H851" s="112">
        <f>F851/Overview!$F$19</f>
        <v>3.3996883198075381</v>
      </c>
      <c r="I851" s="149">
        <f t="shared" si="82"/>
        <v>178.24101031296112</v>
      </c>
      <c r="J851" s="80">
        <f>IF((A851-Overview!$F$43)/365=ROUND((A851-Overview!$F$43)/365,0),J850*0.05,J850+V850)</f>
        <v>2277.5236363842682</v>
      </c>
      <c r="K851" s="70">
        <f>IF(I851&lt;Overview!$F$16,1,'='!F851/Overview!$F$26)</f>
        <v>99.680038917993329</v>
      </c>
      <c r="L851" s="71">
        <f>IF(I851&lt;Overview!$F$17,'='!F851/Overview!$F$26,Overview!$F$33)</f>
        <v>9.1428571428571423</v>
      </c>
      <c r="M851" s="72">
        <f t="shared" si="83"/>
        <v>9.1428571428571423</v>
      </c>
      <c r="N851" s="81">
        <f>MIN(1,Overview!$F$44*E851*(F851-Overview!$F$25)^2+0.2)</f>
        <v>1</v>
      </c>
      <c r="O851" s="48">
        <f>M851*E851*Overview!$F$8</f>
        <v>9.746225350951114E-2</v>
      </c>
      <c r="P851" s="48">
        <f>E851*Overview!$F$6</f>
        <v>1.8494797113084687E-3</v>
      </c>
      <c r="Q851" s="122">
        <f>O851*(G851/F851-(1+Overview!$F$35/'='!F851)/(Overview!$F$37*Overview!$F$33))/('='!G851+Overview!$F$36)</f>
        <v>2.0874917628889537E-3</v>
      </c>
      <c r="R851" s="128">
        <f>(O851/F851-Q851)*G851*Overview!$F$29*'='!F851^3</f>
        <v>232.9611460252662</v>
      </c>
      <c r="S851" s="57">
        <f t="shared" si="78"/>
        <v>4.6992278161019967E-18</v>
      </c>
      <c r="T851" s="58">
        <f t="shared" si="79"/>
        <v>1.6022257032763628E-3</v>
      </c>
      <c r="U851" s="58">
        <f>IF(I851&lt;Overview!$F$18,(1-Overview!$F$9)*'='!R851-'='!I851*'='!P851,0)</f>
        <v>0</v>
      </c>
      <c r="V851" s="54">
        <f>IF(I851&gt;=Overview!$F$18,(1-Overview!$F$9)*'='!R851-Overview!$F$18*'='!P851,0)</f>
        <v>19.520746784479964</v>
      </c>
      <c r="W851" s="2"/>
      <c r="X851" s="60">
        <f>F851^3*(1+G851*Overview!$F$38)</f>
        <v>15.00372696232801</v>
      </c>
      <c r="Y851" s="61">
        <f>F851^3*Overview!$F$42*(1+Overview!$F$38*G851)+J851*Overview!$F$39/Overview!$F$40</f>
        <v>1.4493041809905824</v>
      </c>
      <c r="AD851" s="2"/>
    </row>
    <row r="852" spans="1:30">
      <c r="A852" s="34">
        <v>849</v>
      </c>
      <c r="B852">
        <v>0.77</v>
      </c>
      <c r="C852" s="85">
        <v>18.739999999999998</v>
      </c>
      <c r="D852" s="125">
        <f>B852/(B852+Overview!$F$22)</f>
        <v>0.52380952380952384</v>
      </c>
      <c r="E852" s="118">
        <f>EXP(Overview!$F$21/Overview!$F$5-Overview!$F$21/('='!C852+273.15))</f>
        <v>0.94169028070695959</v>
      </c>
      <c r="F852" s="77">
        <f t="shared" si="80"/>
        <v>2.3042111247089219</v>
      </c>
      <c r="G852" s="115">
        <f t="shared" si="81"/>
        <v>0.52380952380952372</v>
      </c>
      <c r="H852" s="112">
        <f>F852/Overview!$F$19</f>
        <v>3.4020539269288674</v>
      </c>
      <c r="I852" s="149">
        <f t="shared" si="82"/>
        <v>178.24101031296112</v>
      </c>
      <c r="J852" s="80">
        <f>IF((A852-Overview!$F$43)/365=ROUND((A852-Overview!$F$43)/365,0),J851*0.05,J851+V851)</f>
        <v>2297.044383168748</v>
      </c>
      <c r="K852" s="70">
        <f>IF(I852&lt;Overview!$F$16,1,'='!F852/Overview!$F$26)</f>
        <v>99.749399338048576</v>
      </c>
      <c r="L852" s="71">
        <f>IF(I852&lt;Overview!$F$17,'='!F852/Overview!$F$26,Overview!$F$33)</f>
        <v>9.1428571428571423</v>
      </c>
      <c r="M852" s="72">
        <f t="shared" si="83"/>
        <v>9.1428571428571423</v>
      </c>
      <c r="N852" s="81">
        <f>MIN(1,Overview!$F$44*E852*(F852-Overview!$F$25)^2+0.2)</f>
        <v>1</v>
      </c>
      <c r="O852" s="48">
        <f>M852*E852*Overview!$F$8</f>
        <v>9.746225350951114E-2</v>
      </c>
      <c r="P852" s="48">
        <f>E852*Overview!$F$6</f>
        <v>1.8494797113084687E-3</v>
      </c>
      <c r="Q852" s="122">
        <f>O852*(G852/F852-(1+Overview!$F$35/'='!F852)/(Overview!$F$37*Overview!$F$33))/('='!G852+Overview!$F$36)</f>
        <v>2.0829036124181354E-3</v>
      </c>
      <c r="R852" s="128">
        <f>(O852/F852-Q852)*G852*Overview!$F$29*'='!F852^3</f>
        <v>233.30365882265014</v>
      </c>
      <c r="S852" s="57">
        <f t="shared" si="78"/>
        <v>4.6959602233403048E-18</v>
      </c>
      <c r="T852" s="58">
        <f t="shared" si="79"/>
        <v>1.5998165584767559E-3</v>
      </c>
      <c r="U852" s="58">
        <f>IF(I852&lt;Overview!$F$18,(1-Overview!$F$9)*'='!R852-'='!I852*'='!P852,0)</f>
        <v>0</v>
      </c>
      <c r="V852" s="54">
        <f>IF(I852&gt;=Overview!$F$18,(1-Overview!$F$9)*'='!R852-Overview!$F$18*'='!P852,0)</f>
        <v>19.549928874817077</v>
      </c>
      <c r="W852" s="2"/>
      <c r="X852" s="60">
        <f>F852^3*(1+G852*Overview!$F$38)</f>
        <v>15.03506891735223</v>
      </c>
      <c r="Y852" s="61">
        <f>F852^3*Overview!$F$42*(1+Overview!$F$38*G852)+J852*Overview!$F$39/Overview!$F$40</f>
        <v>1.4529732221212155</v>
      </c>
      <c r="AD852" s="2"/>
    </row>
    <row r="853" spans="1:30">
      <c r="A853" s="34">
        <v>850</v>
      </c>
      <c r="B853">
        <v>0.77</v>
      </c>
      <c r="C853" s="85">
        <v>18.739999999999998</v>
      </c>
      <c r="D853" s="125">
        <f>B853/(B853+Overview!$F$22)</f>
        <v>0.52380952380952384</v>
      </c>
      <c r="E853" s="118">
        <f>EXP(Overview!$F$21/Overview!$F$5-Overview!$F$21/('='!C853+273.15))</f>
        <v>0.94169028070695959</v>
      </c>
      <c r="F853" s="77">
        <f t="shared" si="80"/>
        <v>2.3058109412673988</v>
      </c>
      <c r="G853" s="115">
        <f t="shared" si="81"/>
        <v>0.52380952380952372</v>
      </c>
      <c r="H853" s="112">
        <f>F853/Overview!$F$19</f>
        <v>3.4044159770668814</v>
      </c>
      <c r="I853" s="149">
        <f t="shared" si="82"/>
        <v>178.24101031296112</v>
      </c>
      <c r="J853" s="80">
        <f>IF((A853-Overview!$F$43)/365=ROUND((A853-Overview!$F$43)/365,0),J852*0.05,J852+V852)</f>
        <v>2316.594312043565</v>
      </c>
      <c r="K853" s="70">
        <f>IF(I853&lt;Overview!$F$16,1,'='!F853/Overview!$F$26)</f>
        <v>99.818655466121172</v>
      </c>
      <c r="L853" s="71">
        <f>IF(I853&lt;Overview!$F$17,'='!F853/Overview!$F$26,Overview!$F$33)</f>
        <v>9.1428571428571423</v>
      </c>
      <c r="M853" s="72">
        <f t="shared" si="83"/>
        <v>9.1428571428571423</v>
      </c>
      <c r="N853" s="81">
        <f>MIN(1,Overview!$F$44*E853*(F853-Overview!$F$25)^2+0.2)</f>
        <v>1</v>
      </c>
      <c r="O853" s="48">
        <f>M853*E853*Overview!$F$8</f>
        <v>9.746225350951114E-2</v>
      </c>
      <c r="P853" s="48">
        <f>E853*Overview!$F$6</f>
        <v>1.8494797113084687E-3</v>
      </c>
      <c r="Q853" s="122">
        <f>O853*(G853/F853-(1+Overview!$F$35/'='!F853)/(Overview!$F$37*Overview!$F$33))/('='!G853+Overview!$F$36)</f>
        <v>2.0783287227096763E-3</v>
      </c>
      <c r="R853" s="128">
        <f>(O853/F853-Q853)*G853*Overview!$F$29*'='!F853^3</f>
        <v>233.64593220780907</v>
      </c>
      <c r="S853" s="57">
        <f t="shared" si="78"/>
        <v>4.692702074639215E-18</v>
      </c>
      <c r="T853" s="58">
        <f t="shared" si="79"/>
        <v>1.5974110361247566E-3</v>
      </c>
      <c r="U853" s="58">
        <f>IF(I853&lt;Overview!$F$18,(1-Overview!$F$9)*'='!R853-'='!I853*'='!P853,0)</f>
        <v>0</v>
      </c>
      <c r="V853" s="54">
        <f>IF(I853&gt;=Overview!$F$18,(1-Overview!$F$9)*'='!R853-Overview!$F$18*'='!P853,0)</f>
        <v>19.579090567232615</v>
      </c>
      <c r="W853" s="2"/>
      <c r="X853" s="60">
        <f>F853^3*(1+G853*Overview!$F$38)</f>
        <v>15.066407264897888</v>
      </c>
      <c r="Y853" s="61">
        <f>F853^3*Overview!$F$42*(1+Overview!$F$38*G853)+J853*Overview!$F$39/Overview!$F$40</f>
        <v>1.4566432066732484</v>
      </c>
      <c r="AD853" s="2"/>
    </row>
    <row r="854" spans="1:30">
      <c r="A854" s="34">
        <v>851</v>
      </c>
      <c r="B854">
        <v>0.77</v>
      </c>
      <c r="C854" s="85">
        <v>18.739999999999998</v>
      </c>
      <c r="D854" s="125">
        <f>B854/(B854+Overview!$F$22)</f>
        <v>0.52380952380952384</v>
      </c>
      <c r="E854" s="118">
        <f>EXP(Overview!$F$21/Overview!$F$5-Overview!$F$21/('='!C854+273.15))</f>
        <v>0.94169028070695959</v>
      </c>
      <c r="F854" s="77">
        <f t="shared" si="80"/>
        <v>2.3074083523035234</v>
      </c>
      <c r="G854" s="115">
        <f t="shared" si="81"/>
        <v>0.52380952380952372</v>
      </c>
      <c r="H854" s="112">
        <f>F854/Overview!$F$19</f>
        <v>3.4067744755699443</v>
      </c>
      <c r="I854" s="149">
        <f t="shared" si="82"/>
        <v>178.24101031296112</v>
      </c>
      <c r="J854" s="80">
        <f>IF((A854-Overview!$F$43)/365=ROUND((A854-Overview!$F$43)/365,0),J853*0.05,J853+V853)</f>
        <v>2336.1734026107974</v>
      </c>
      <c r="K854" s="70">
        <f>IF(I854&lt;Overview!$F$16,1,'='!F854/Overview!$F$26)</f>
        <v>99.887807459026988</v>
      </c>
      <c r="L854" s="71">
        <f>IF(I854&lt;Overview!$F$17,'='!F854/Overview!$F$26,Overview!$F$33)</f>
        <v>9.1428571428571423</v>
      </c>
      <c r="M854" s="72">
        <f t="shared" si="83"/>
        <v>9.1428571428571423</v>
      </c>
      <c r="N854" s="81">
        <f>MIN(1,Overview!$F$44*E854*(F854-Overview!$F$25)^2+0.2)</f>
        <v>1</v>
      </c>
      <c r="O854" s="48">
        <f>M854*E854*Overview!$F$8</f>
        <v>9.746225350951114E-2</v>
      </c>
      <c r="P854" s="48">
        <f>E854*Overview!$F$6</f>
        <v>1.8494797113084687E-3</v>
      </c>
      <c r="Q854" s="122">
        <f>O854*(G854/F854-(1+Overview!$F$35/'='!F854)/(Overview!$F$37*Overview!$F$33))/('='!G854+Overview!$F$36)</f>
        <v>2.0737670415137957E-3</v>
      </c>
      <c r="R854" s="128">
        <f>(O854/F854-Q854)*G854*Overview!$F$29*'='!F854^3</f>
        <v>233.9879657649939</v>
      </c>
      <c r="S854" s="57">
        <f t="shared" si="78"/>
        <v>4.6894533327874357E-18</v>
      </c>
      <c r="T854" s="58">
        <f t="shared" si="79"/>
        <v>1.5950091307735663E-3</v>
      </c>
      <c r="U854" s="58">
        <f>IF(I854&lt;Overview!$F$18,(1-Overview!$F$9)*'='!R854-'='!I854*'='!P854,0)</f>
        <v>0</v>
      </c>
      <c r="V854" s="54">
        <f>IF(I854&gt;=Overview!$F$18,(1-Overview!$F$9)*'='!R854-Overview!$F$18*'='!P854,0)</f>
        <v>19.608231826304763</v>
      </c>
      <c r="W854" s="2"/>
      <c r="X854" s="60">
        <f>F854^3*(1+G854*Overview!$F$38)</f>
        <v>15.097741909739689</v>
      </c>
      <c r="Y854" s="61">
        <f>F854^3*Overview!$F$42*(1+Overview!$F$38*G854)+J854*Overview!$F$39/Overview!$F$40</f>
        <v>1.4603141251900229</v>
      </c>
      <c r="AD854" s="2"/>
    </row>
    <row r="855" spans="1:30">
      <c r="A855" s="34">
        <v>852</v>
      </c>
      <c r="B855">
        <v>0.77</v>
      </c>
      <c r="C855" s="85">
        <v>18.739999999999998</v>
      </c>
      <c r="D855" s="125">
        <f>B855/(B855+Overview!$F$22)</f>
        <v>0.52380952380952384</v>
      </c>
      <c r="E855" s="118">
        <f>EXP(Overview!$F$21/Overview!$F$5-Overview!$F$21/('='!C855+273.15))</f>
        <v>0.94169028070695959</v>
      </c>
      <c r="F855" s="77">
        <f t="shared" si="80"/>
        <v>2.3090033614342969</v>
      </c>
      <c r="G855" s="115">
        <f t="shared" si="81"/>
        <v>0.52380952380952372</v>
      </c>
      <c r="H855" s="112">
        <f>F855/Overview!$F$19</f>
        <v>3.4091294277783799</v>
      </c>
      <c r="I855" s="149">
        <f t="shared" si="82"/>
        <v>178.24101031296112</v>
      </c>
      <c r="J855" s="80">
        <f>IF((A855-Overview!$F$43)/365=ROUND((A855-Overview!$F$43)/365,0),J854*0.05,J854+V854)</f>
        <v>2355.7816344371022</v>
      </c>
      <c r="K855" s="70">
        <f>IF(I855&lt;Overview!$F$16,1,'='!F855/Overview!$F$26)</f>
        <v>99.956855473346195</v>
      </c>
      <c r="L855" s="71">
        <f>IF(I855&lt;Overview!$F$17,'='!F855/Overview!$F$26,Overview!$F$33)</f>
        <v>9.1428571428571423</v>
      </c>
      <c r="M855" s="72">
        <f t="shared" si="83"/>
        <v>9.1428571428571423</v>
      </c>
      <c r="N855" s="81">
        <f>MIN(1,Overview!$F$44*E855*(F855-Overview!$F$25)^2+0.2)</f>
        <v>1</v>
      </c>
      <c r="O855" s="48">
        <f>M855*E855*Overview!$F$8</f>
        <v>9.746225350951114E-2</v>
      </c>
      <c r="P855" s="48">
        <f>E855*Overview!$F$6</f>
        <v>1.8494797113084687E-3</v>
      </c>
      <c r="Q855" s="122">
        <f>O855*(G855/F855-(1+Overview!$F$35/'='!F855)/(Overview!$F$37*Overview!$F$33))/('='!G855+Overview!$F$36)</f>
        <v>2.0692185168521603E-3</v>
      </c>
      <c r="R855" s="128">
        <f>(O855/F855-Q855)*G855*Overview!$F$29*'='!F855^3</f>
        <v>234.32975908117595</v>
      </c>
      <c r="S855" s="57">
        <f t="shared" si="78"/>
        <v>4.6862139607669957E-18</v>
      </c>
      <c r="T855" s="58">
        <f t="shared" si="79"/>
        <v>1.592610836984576E-3</v>
      </c>
      <c r="U855" s="58">
        <f>IF(I855&lt;Overview!$F$18,(1-Overview!$F$9)*'='!R855-'='!I855*'='!P855,0)</f>
        <v>0</v>
      </c>
      <c r="V855" s="54">
        <f>IF(I855&gt;=Overview!$F$18,(1-Overview!$F$9)*'='!R855-Overview!$F$18*'='!P855,0)</f>
        <v>19.637352616843476</v>
      </c>
      <c r="W855" s="2"/>
      <c r="X855" s="60">
        <f>F855^3*(1+G855*Overview!$F$38)</f>
        <v>15.129072756962316</v>
      </c>
      <c r="Y855" s="61">
        <f>F855^3*Overview!$F$42*(1+Overview!$F$38*G855)+J855*Overview!$F$39/Overview!$F$40</f>
        <v>1.4639859682412388</v>
      </c>
      <c r="AD855" s="2"/>
    </row>
    <row r="856" spans="1:30">
      <c r="A856" s="34">
        <v>853</v>
      </c>
      <c r="B856">
        <v>0.77</v>
      </c>
      <c r="C856" s="85">
        <v>18.739999999999998</v>
      </c>
      <c r="D856" s="125">
        <f>B856/(B856+Overview!$F$22)</f>
        <v>0.52380952380952384</v>
      </c>
      <c r="E856" s="118">
        <f>EXP(Overview!$F$21/Overview!$F$5-Overview!$F$21/('='!C856+273.15))</f>
        <v>0.94169028070695959</v>
      </c>
      <c r="F856" s="77">
        <f t="shared" si="80"/>
        <v>2.3105959722712814</v>
      </c>
      <c r="G856" s="115">
        <f t="shared" si="81"/>
        <v>0.52380952380952372</v>
      </c>
      <c r="H856" s="112">
        <f>F856/Overview!$F$19</f>
        <v>3.4114808390244815</v>
      </c>
      <c r="I856" s="149">
        <f t="shared" si="82"/>
        <v>178.24101031296112</v>
      </c>
      <c r="J856" s="80">
        <f>IF((A856-Overview!$F$43)/365=ROUND((A856-Overview!$F$43)/365,0),J855*0.05,J855+V855)</f>
        <v>2375.4189870539458</v>
      </c>
      <c r="K856" s="70">
        <f>IF(I856&lt;Overview!$F$16,1,'='!F856/Overview!$F$26)</f>
        <v>100.02579966542345</v>
      </c>
      <c r="L856" s="71">
        <f>IF(I856&lt;Overview!$F$17,'='!F856/Overview!$F$26,Overview!$F$33)</f>
        <v>9.1428571428571423</v>
      </c>
      <c r="M856" s="72">
        <f t="shared" si="83"/>
        <v>9.1428571428571423</v>
      </c>
      <c r="N856" s="81">
        <f>MIN(1,Overview!$F$44*E856*(F856-Overview!$F$25)^2+0.2)</f>
        <v>1</v>
      </c>
      <c r="O856" s="48">
        <f>M856*E856*Overview!$F$8</f>
        <v>9.746225350951114E-2</v>
      </c>
      <c r="P856" s="48">
        <f>E856*Overview!$F$6</f>
        <v>1.8494797113084687E-3</v>
      </c>
      <c r="Q856" s="122">
        <f>O856*(G856/F856-(1+Overview!$F$35/'='!F856)/(Overview!$F$37*Overview!$F$33))/('='!G856+Overview!$F$36)</f>
        <v>2.0646830970161298E-3</v>
      </c>
      <c r="R856" s="128">
        <f>(O856/F856-Q856)*G856*Overview!$F$29*'='!F856^3</f>
        <v>234.67131174603713</v>
      </c>
      <c r="S856" s="57">
        <f t="shared" si="78"/>
        <v>4.6829839217519922E-18</v>
      </c>
      <c r="T856" s="58">
        <f t="shared" si="79"/>
        <v>1.5902161493273552E-3</v>
      </c>
      <c r="U856" s="58">
        <f>IF(I856&lt;Overview!$F$18,(1-Overview!$F$9)*'='!R856-'='!I856*'='!P856,0)</f>
        <v>0</v>
      </c>
      <c r="V856" s="54">
        <f>IF(I856&gt;=Overview!$F$18,(1-Overview!$F$9)*'='!R856-Overview!$F$18*'='!P856,0)</f>
        <v>19.666452903889649</v>
      </c>
      <c r="W856" s="2"/>
      <c r="X856" s="60">
        <f>F856^3*(1+G856*Overview!$F$38)</f>
        <v>15.160399711960036</v>
      </c>
      <c r="Y856" s="61">
        <f>F856^3*Overview!$F$42*(1+Overview!$F$38*G856)+J856*Overview!$F$39/Overview!$F$40</f>
        <v>1.467658726422929</v>
      </c>
      <c r="AD856" s="2"/>
    </row>
    <row r="857" spans="1:30">
      <c r="A857" s="34">
        <v>854</v>
      </c>
      <c r="B857">
        <v>0.77</v>
      </c>
      <c r="C857" s="85">
        <v>18.739999999999998</v>
      </c>
      <c r="D857" s="125">
        <f>B857/(B857+Overview!$F$22)</f>
        <v>0.52380952380952384</v>
      </c>
      <c r="E857" s="118">
        <f>EXP(Overview!$F$21/Overview!$F$5-Overview!$F$21/('='!C857+273.15))</f>
        <v>0.94169028070695959</v>
      </c>
      <c r="F857" s="77">
        <f t="shared" si="80"/>
        <v>2.312186188420609</v>
      </c>
      <c r="G857" s="115">
        <f t="shared" si="81"/>
        <v>0.52380952380952372</v>
      </c>
      <c r="H857" s="112">
        <f>F857/Overview!$F$19</f>
        <v>3.4138287146325248</v>
      </c>
      <c r="I857" s="149">
        <f t="shared" si="82"/>
        <v>178.24101031296112</v>
      </c>
      <c r="J857" s="80">
        <f>IF((A857-Overview!$F$43)/365=ROUND((A857-Overview!$F$43)/365,0),J856*0.05,J856+V856)</f>
        <v>2395.0854399578357</v>
      </c>
      <c r="K857" s="70">
        <f>IF(I857&lt;Overview!$F$16,1,'='!F857/Overview!$F$26)</f>
        <v>100.09464019136836</v>
      </c>
      <c r="L857" s="71">
        <f>IF(I857&lt;Overview!$F$17,'='!F857/Overview!$F$26,Overview!$F$33)</f>
        <v>9.1428571428571423</v>
      </c>
      <c r="M857" s="72">
        <f t="shared" si="83"/>
        <v>9.1428571428571423</v>
      </c>
      <c r="N857" s="81">
        <f>MIN(1,Overview!$F$44*E857*(F857-Overview!$F$25)^2+0.2)</f>
        <v>1</v>
      </c>
      <c r="O857" s="48">
        <f>M857*E857*Overview!$F$8</f>
        <v>9.746225350951114E-2</v>
      </c>
      <c r="P857" s="48">
        <f>E857*Overview!$F$6</f>
        <v>1.8494797113084687E-3</v>
      </c>
      <c r="Q857" s="122">
        <f>O857*(G857/F857-(1+Overview!$F$35/'='!F857)/(Overview!$F$37*Overview!$F$33))/('='!G857+Overview!$F$36)</f>
        <v>2.0601607305650023E-3</v>
      </c>
      <c r="R857" s="128">
        <f>(O857/F857-Q857)*G857*Overview!$F$29*'='!F857^3</f>
        <v>235.01262335196068</v>
      </c>
      <c r="S857" s="57">
        <f t="shared" si="78"/>
        <v>4.6797631791073447E-18</v>
      </c>
      <c r="T857" s="58">
        <f t="shared" si="79"/>
        <v>1.5878250623796366E-3</v>
      </c>
      <c r="U857" s="58">
        <f>IF(I857&lt;Overview!$F$18,(1-Overview!$F$9)*'='!R857-'='!I857*'='!P857,0)</f>
        <v>0</v>
      </c>
      <c r="V857" s="54">
        <f>IF(I857&gt;=Overview!$F$18,(1-Overview!$F$9)*'='!R857-Overview!$F$18*'='!P857,0)</f>
        <v>19.695532652714334</v>
      </c>
      <c r="W857" s="2"/>
      <c r="X857" s="60">
        <f>F857^3*(1+G857*Overview!$F$38)</f>
        <v>15.191722680436349</v>
      </c>
      <c r="Y857" s="61">
        <f>F857^3*Overview!$F$42*(1+Overview!$F$38*G857)+J857*Overview!$F$39/Overview!$F$40</f>
        <v>1.4713323903574391</v>
      </c>
      <c r="AD857" s="2"/>
    </row>
    <row r="858" spans="1:30">
      <c r="A858" s="34">
        <v>855</v>
      </c>
      <c r="B858">
        <v>0.77</v>
      </c>
      <c r="C858" s="85">
        <v>18.739999999999998</v>
      </c>
      <c r="D858" s="125">
        <f>B858/(B858+Overview!$F$22)</f>
        <v>0.52380952380952384</v>
      </c>
      <c r="E858" s="118">
        <f>EXP(Overview!$F$21/Overview!$F$5-Overview!$F$21/('='!C858+273.15))</f>
        <v>0.94169028070695959</v>
      </c>
      <c r="F858" s="77">
        <f t="shared" si="80"/>
        <v>2.3137740134829885</v>
      </c>
      <c r="G858" s="115">
        <f t="shared" si="81"/>
        <v>0.52380952380952372</v>
      </c>
      <c r="H858" s="112">
        <f>F858/Overview!$F$19</f>
        <v>3.4161730599187781</v>
      </c>
      <c r="I858" s="149">
        <f t="shared" si="82"/>
        <v>178.24101031296112</v>
      </c>
      <c r="J858" s="80">
        <f>IF((A858-Overview!$F$43)/365=ROUND((A858-Overview!$F$43)/365,0),J857*0.05,J857+V857)</f>
        <v>2414.7809726105502</v>
      </c>
      <c r="K858" s="70">
        <f>IF(I858&lt;Overview!$F$16,1,'='!F858/Overview!$F$26)</f>
        <v>100.16337720705579</v>
      </c>
      <c r="L858" s="71">
        <f>IF(I858&lt;Overview!$F$17,'='!F858/Overview!$F$26,Overview!$F$33)</f>
        <v>9.1428571428571423</v>
      </c>
      <c r="M858" s="72">
        <f t="shared" si="83"/>
        <v>9.1428571428571423</v>
      </c>
      <c r="N858" s="81">
        <f>MIN(1,Overview!$F$44*E858*(F858-Overview!$F$25)^2+0.2)</f>
        <v>1</v>
      </c>
      <c r="O858" s="48">
        <f>M858*E858*Overview!$F$8</f>
        <v>9.746225350951114E-2</v>
      </c>
      <c r="P858" s="48">
        <f>E858*Overview!$F$6</f>
        <v>1.8494797113084687E-3</v>
      </c>
      <c r="Q858" s="122">
        <f>O858*(G858/F858-(1+Overview!$F$35/'='!F858)/(Overview!$F$37*Overview!$F$33))/('='!G858+Overview!$F$36)</f>
        <v>2.0556513663242838E-3</v>
      </c>
      <c r="R858" s="128">
        <f>(O858/F858-Q858)*G858*Overview!$F$29*'='!F858^3</f>
        <v>235.35369349402191</v>
      </c>
      <c r="S858" s="57">
        <f t="shared" si="78"/>
        <v>4.6765516963875602E-18</v>
      </c>
      <c r="T858" s="58">
        <f t="shared" si="79"/>
        <v>1.5854375707273088E-3</v>
      </c>
      <c r="U858" s="58">
        <f>IF(I858&lt;Overview!$F$18,(1-Overview!$F$9)*'='!R858-'='!I858*'='!P858,0)</f>
        <v>0</v>
      </c>
      <c r="V858" s="54">
        <f>IF(I858&gt;=Overview!$F$18,(1-Overview!$F$9)*'='!R858-Overview!$F$18*'='!P858,0)</f>
        <v>19.72459182881795</v>
      </c>
      <c r="W858" s="2"/>
      <c r="X858" s="60">
        <f>F858^3*(1+G858*Overview!$F$38)</f>
        <v>15.223041568403627</v>
      </c>
      <c r="Y858" s="61">
        <f>F858^3*Overview!$F$42*(1+Overview!$F$38*G858)+J858*Overview!$F$39/Overview!$F$40</f>
        <v>1.4750069506934032</v>
      </c>
      <c r="AD858" s="2"/>
    </row>
    <row r="859" spans="1:30">
      <c r="A859" s="34">
        <v>856</v>
      </c>
      <c r="B859">
        <v>0.77</v>
      </c>
      <c r="C859" s="85">
        <v>18.739999999999998</v>
      </c>
      <c r="D859" s="125">
        <f>B859/(B859+Overview!$F$22)</f>
        <v>0.52380952380952384</v>
      </c>
      <c r="E859" s="118">
        <f>EXP(Overview!$F$21/Overview!$F$5-Overview!$F$21/('='!C859+273.15))</f>
        <v>0.94169028070695959</v>
      </c>
      <c r="F859" s="77">
        <f t="shared" si="80"/>
        <v>2.3153594510537157</v>
      </c>
      <c r="G859" s="115">
        <f t="shared" si="81"/>
        <v>0.52380952380952372</v>
      </c>
      <c r="H859" s="112">
        <f>F859/Overview!$F$19</f>
        <v>3.4185138801915187</v>
      </c>
      <c r="I859" s="149">
        <f t="shared" si="82"/>
        <v>178.24101031296112</v>
      </c>
      <c r="J859" s="80">
        <f>IF((A859-Overview!$F$43)/365=ROUND((A859-Overview!$F$43)/365,0),J858*0.05,J858+V858)</f>
        <v>2434.5055644393683</v>
      </c>
      <c r="K859" s="70">
        <f>IF(I859&lt;Overview!$F$16,1,'='!F859/Overview!$F$26)</f>
        <v>100.23201086812622</v>
      </c>
      <c r="L859" s="71">
        <f>IF(I859&lt;Overview!$F$17,'='!F859/Overview!$F$26,Overview!$F$33)</f>
        <v>9.1428571428571423</v>
      </c>
      <c r="M859" s="72">
        <f t="shared" si="83"/>
        <v>9.1428571428571423</v>
      </c>
      <c r="N859" s="81">
        <f>MIN(1,Overview!$F$44*E859*(F859-Overview!$F$25)^2+0.2)</f>
        <v>1</v>
      </c>
      <c r="O859" s="48">
        <f>M859*E859*Overview!$F$8</f>
        <v>9.746225350951114E-2</v>
      </c>
      <c r="P859" s="48">
        <f>E859*Overview!$F$6</f>
        <v>1.8494797113084687E-3</v>
      </c>
      <c r="Q859" s="122">
        <f>O859*(G859/F859-(1+Overview!$F$35/'='!F859)/(Overview!$F$37*Overview!$F$33))/('='!G859+Overview!$F$36)</f>
        <v>2.0511549533839624E-3</v>
      </c>
      <c r="R859" s="128">
        <f>(O859/F859-Q859)*G859*Overview!$F$29*'='!F859^3</f>
        <v>235.69452176997939</v>
      </c>
      <c r="S859" s="57">
        <f t="shared" si="78"/>
        <v>4.6733494373355044E-18</v>
      </c>
      <c r="T859" s="58">
        <f t="shared" si="79"/>
        <v>1.5830536689644004E-3</v>
      </c>
      <c r="U859" s="58">
        <f>IF(I859&lt;Overview!$F$18,(1-Overview!$F$9)*'='!R859-'='!I859*'='!P859,0)</f>
        <v>0</v>
      </c>
      <c r="V859" s="54">
        <f>IF(I859&gt;=Overview!$F$18,(1-Overview!$F$9)*'='!R859-Overview!$F$18*'='!P859,0)</f>
        <v>19.753630397929527</v>
      </c>
      <c r="W859" s="2"/>
      <c r="X859" s="60">
        <f>F859^3*(1+G859*Overview!$F$38)</f>
        <v>15.254356282182764</v>
      </c>
      <c r="Y859" s="61">
        <f>F859^3*Overview!$F$42*(1+Overview!$F$38*G859)+J859*Overview!$F$39/Overview!$F$40</f>
        <v>1.4786823981057233</v>
      </c>
      <c r="AD859" s="2"/>
    </row>
    <row r="860" spans="1:30">
      <c r="A860" s="34">
        <v>857</v>
      </c>
      <c r="B860">
        <v>0.77</v>
      </c>
      <c r="C860" s="85">
        <v>18.739999999999998</v>
      </c>
      <c r="D860" s="125">
        <f>B860/(B860+Overview!$F$22)</f>
        <v>0.52380952380952384</v>
      </c>
      <c r="E860" s="118">
        <f>EXP(Overview!$F$21/Overview!$F$5-Overview!$F$21/('='!C860+273.15))</f>
        <v>0.94169028070695959</v>
      </c>
      <c r="F860" s="77">
        <f t="shared" si="80"/>
        <v>2.3169425047226802</v>
      </c>
      <c r="G860" s="115">
        <f t="shared" si="81"/>
        <v>0.52380952380952372</v>
      </c>
      <c r="H860" s="112">
        <f>F860/Overview!$F$19</f>
        <v>3.4208511807510411</v>
      </c>
      <c r="I860" s="149">
        <f t="shared" si="82"/>
        <v>178.24101031296112</v>
      </c>
      <c r="J860" s="80">
        <f>IF((A860-Overview!$F$43)/365=ROUND((A860-Overview!$F$43)/365,0),J859*0.05,J859+V859)</f>
        <v>2454.2591948372979</v>
      </c>
      <c r="K860" s="70">
        <f>IF(I860&lt;Overview!$F$16,1,'='!F860/Overview!$F$26)</f>
        <v>100.30054132998616</v>
      </c>
      <c r="L860" s="71">
        <f>IF(I860&lt;Overview!$F$17,'='!F860/Overview!$F$26,Overview!$F$33)</f>
        <v>9.1428571428571423</v>
      </c>
      <c r="M860" s="72">
        <f t="shared" si="83"/>
        <v>9.1428571428571423</v>
      </c>
      <c r="N860" s="81">
        <f>MIN(1,Overview!$F$44*E860*(F860-Overview!$F$25)^2+0.2)</f>
        <v>1</v>
      </c>
      <c r="O860" s="48">
        <f>M860*E860*Overview!$F$8</f>
        <v>9.746225350951114E-2</v>
      </c>
      <c r="P860" s="48">
        <f>E860*Overview!$F$6</f>
        <v>1.8494797113084687E-3</v>
      </c>
      <c r="Q860" s="122">
        <f>O860*(G860/F860-(1+Overview!$F$35/'='!F860)/(Overview!$F$37*Overview!$F$33))/('='!G860+Overview!$F$36)</f>
        <v>2.0466714410968005E-3</v>
      </c>
      <c r="R860" s="128">
        <f>(O860/F860-Q860)*G860*Overview!$F$29*'='!F860^3</f>
        <v>236.03510778026492</v>
      </c>
      <c r="S860" s="57">
        <f t="shared" si="78"/>
        <v>4.6701563658811858E-18</v>
      </c>
      <c r="T860" s="58">
        <f t="shared" si="79"/>
        <v>1.5806733516930663E-3</v>
      </c>
      <c r="U860" s="58">
        <f>IF(I860&lt;Overview!$F$18,(1-Overview!$F$9)*'='!R860-'='!I860*'='!P860,0)</f>
        <v>0</v>
      </c>
      <c r="V860" s="54">
        <f>IF(I860&gt;=Overview!$F$18,(1-Overview!$F$9)*'='!R860-Overview!$F$18*'='!P860,0)</f>
        <v>19.782648326005855</v>
      </c>
      <c r="W860" s="2"/>
      <c r="X860" s="60">
        <f>F860^3*(1+G860*Overview!$F$38)</f>
        <v>15.285666728402791</v>
      </c>
      <c r="Y860" s="61">
        <f>F860^3*Overview!$F$42*(1+Overview!$F$38*G860)+J860*Overview!$F$39/Overview!$F$40</f>
        <v>1.4823587232955444</v>
      </c>
      <c r="AD860" s="2"/>
    </row>
    <row r="861" spans="1:30">
      <c r="A861" s="34">
        <v>858</v>
      </c>
      <c r="B861">
        <v>0.77</v>
      </c>
      <c r="C861" s="85">
        <v>18.739999999999998</v>
      </c>
      <c r="D861" s="125">
        <f>B861/(B861+Overview!$F$22)</f>
        <v>0.52380952380952384</v>
      </c>
      <c r="E861" s="118">
        <f>EXP(Overview!$F$21/Overview!$F$5-Overview!$F$21/('='!C861+273.15))</f>
        <v>0.94169028070695959</v>
      </c>
      <c r="F861" s="77">
        <f t="shared" si="80"/>
        <v>2.3185231780743734</v>
      </c>
      <c r="G861" s="115">
        <f t="shared" si="81"/>
        <v>0.52380952380952372</v>
      </c>
      <c r="H861" s="112">
        <f>F861/Overview!$F$19</f>
        <v>3.4231849668896697</v>
      </c>
      <c r="I861" s="149">
        <f t="shared" si="82"/>
        <v>178.24101031296112</v>
      </c>
      <c r="J861" s="80">
        <f>IF((A861-Overview!$F$43)/365=ROUND((A861-Overview!$F$43)/365,0),J860*0.05,J860+V860)</f>
        <v>2474.0418431633038</v>
      </c>
      <c r="K861" s="70">
        <f>IF(I861&lt;Overview!$F$16,1,'='!F861/Overview!$F$26)</f>
        <v>100.36896874780838</v>
      </c>
      <c r="L861" s="71">
        <f>IF(I861&lt;Overview!$F$17,'='!F861/Overview!$F$26,Overview!$F$33)</f>
        <v>9.1428571428571423</v>
      </c>
      <c r="M861" s="72">
        <f t="shared" si="83"/>
        <v>9.1428571428571423</v>
      </c>
      <c r="N861" s="81">
        <f>MIN(1,Overview!$F$44*E861*(F861-Overview!$F$25)^2+0.2)</f>
        <v>1</v>
      </c>
      <c r="O861" s="48">
        <f>M861*E861*Overview!$F$8</f>
        <v>9.746225350951114E-2</v>
      </c>
      <c r="P861" s="48">
        <f>E861*Overview!$F$6</f>
        <v>1.8494797113084687E-3</v>
      </c>
      <c r="Q861" s="122">
        <f>O861*(G861/F861-(1+Overview!$F$35/'='!F861)/(Overview!$F$37*Overview!$F$33))/('='!G861+Overview!$F$36)</f>
        <v>2.0422007790766436E-3</v>
      </c>
      <c r="R861" s="128">
        <f>(O861/F861-Q861)*G861*Overview!$F$29*'='!F861^3</f>
        <v>236.37545112797514</v>
      </c>
      <c r="S861" s="57">
        <f t="shared" si="78"/>
        <v>4.6669724461405512E-18</v>
      </c>
      <c r="T861" s="58">
        <f t="shared" si="79"/>
        <v>1.5782966135235801E-3</v>
      </c>
      <c r="U861" s="58">
        <f>IF(I861&lt;Overview!$F$18,(1-Overview!$F$9)*'='!R861-'='!I861*'='!P861,0)</f>
        <v>0</v>
      </c>
      <c r="V861" s="54">
        <f>IF(I861&gt;=Overview!$F$18,(1-Overview!$F$9)*'='!R861-Overview!$F$18*'='!P861,0)</f>
        <v>19.811645579230767</v>
      </c>
      <c r="W861" s="2"/>
      <c r="X861" s="60">
        <f>F861^3*(1+G861*Overview!$F$38)</f>
        <v>15.316972814000515</v>
      </c>
      <c r="Y861" s="61">
        <f>F861^3*Overview!$F$42*(1+Overview!$F$38*G861)+J861*Overview!$F$39/Overview!$F$40</f>
        <v>1.4860359169902333</v>
      </c>
      <c r="AD861" s="2"/>
    </row>
    <row r="862" spans="1:30">
      <c r="A862" s="34">
        <v>859</v>
      </c>
      <c r="B862">
        <v>0.77</v>
      </c>
      <c r="C862" s="85">
        <v>18.739999999999998</v>
      </c>
      <c r="D862" s="125">
        <f>B862/(B862+Overview!$F$22)</f>
        <v>0.52380952380952384</v>
      </c>
      <c r="E862" s="118">
        <f>EXP(Overview!$F$21/Overview!$F$5-Overview!$F$21/('='!C862+273.15))</f>
        <v>0.94169028070695959</v>
      </c>
      <c r="F862" s="77">
        <f t="shared" si="80"/>
        <v>2.3201014746878967</v>
      </c>
      <c r="G862" s="115">
        <f t="shared" si="81"/>
        <v>0.52380952380952372</v>
      </c>
      <c r="H862" s="112">
        <f>F862/Overview!$F$19</f>
        <v>3.4255152438917711</v>
      </c>
      <c r="I862" s="149">
        <f t="shared" si="82"/>
        <v>178.24101031296112</v>
      </c>
      <c r="J862" s="80">
        <f>IF((A862-Overview!$F$43)/365=ROUND((A862-Overview!$F$43)/365,0),J861*0.05,J861+V861)</f>
        <v>2493.8534887425344</v>
      </c>
      <c r="K862" s="70">
        <f>IF(I862&lt;Overview!$F$16,1,'='!F862/Overview!$F$26)</f>
        <v>100.43729327653233</v>
      </c>
      <c r="L862" s="71">
        <f>IF(I862&lt;Overview!$F$17,'='!F862/Overview!$F$26,Overview!$F$33)</f>
        <v>9.1428571428571423</v>
      </c>
      <c r="M862" s="72">
        <f t="shared" si="83"/>
        <v>9.1428571428571423</v>
      </c>
      <c r="N862" s="81">
        <f>MIN(1,Overview!$F$44*E862*(F862-Overview!$F$25)^2+0.2)</f>
        <v>1</v>
      </c>
      <c r="O862" s="48">
        <f>M862*E862*Overview!$F$8</f>
        <v>9.746225350951114E-2</v>
      </c>
      <c r="P862" s="48">
        <f>E862*Overview!$F$6</f>
        <v>1.8494797113084687E-3</v>
      </c>
      <c r="Q862" s="122">
        <f>O862*(G862/F862-(1+Overview!$F$35/'='!F862)/(Overview!$F$37*Overview!$F$33))/('='!G862+Overview!$F$36)</f>
        <v>2.0377429171967339E-3</v>
      </c>
      <c r="R862" s="128">
        <f>(O862/F862-Q862)*G862*Overview!$F$29*'='!F862^3</f>
        <v>236.71555141886179</v>
      </c>
      <c r="S862" s="57">
        <f t="shared" si="78"/>
        <v>4.6637976424142874E-18</v>
      </c>
      <c r="T862" s="58">
        <f t="shared" si="79"/>
        <v>1.5759234490743195E-3</v>
      </c>
      <c r="U862" s="58">
        <f>IF(I862&lt;Overview!$F$18,(1-Overview!$F$9)*'='!R862-'='!I862*'='!P862,0)</f>
        <v>0</v>
      </c>
      <c r="V862" s="54">
        <f>IF(I862&gt;=Overview!$F$18,(1-Overview!$F$9)*'='!R862-Overview!$F$18*'='!P862,0)</f>
        <v>19.84062212401431</v>
      </c>
      <c r="W862" s="2"/>
      <c r="X862" s="60">
        <f>F862^3*(1+G862*Overview!$F$38)</f>
        <v>15.348274446220135</v>
      </c>
      <c r="Y862" s="61">
        <f>F862^3*Overview!$F$42*(1+Overview!$F$38*G862)+J862*Overview!$F$39/Overview!$F$40</f>
        <v>1.4897139699433513</v>
      </c>
      <c r="AD862" s="2"/>
    </row>
    <row r="863" spans="1:30">
      <c r="A863" s="34">
        <v>860</v>
      </c>
      <c r="B863">
        <v>0.77</v>
      </c>
      <c r="C863" s="85">
        <v>18.739999999999998</v>
      </c>
      <c r="D863" s="125">
        <f>B863/(B863+Overview!$F$22)</f>
        <v>0.52380952380952384</v>
      </c>
      <c r="E863" s="118">
        <f>EXP(Overview!$F$21/Overview!$F$5-Overview!$F$21/('='!C863+273.15))</f>
        <v>0.94169028070695959</v>
      </c>
      <c r="F863" s="77">
        <f t="shared" si="80"/>
        <v>2.3216773981369712</v>
      </c>
      <c r="G863" s="115">
        <f t="shared" si="81"/>
        <v>0.52380952380952372</v>
      </c>
      <c r="H863" s="112">
        <f>F863/Overview!$F$19</f>
        <v>3.4278420170337682</v>
      </c>
      <c r="I863" s="149">
        <f t="shared" si="82"/>
        <v>178.24101031296112</v>
      </c>
      <c r="J863" s="80">
        <f>IF((A863-Overview!$F$43)/365=ROUND((A863-Overview!$F$43)/365,0),J862*0.05,J862+V862)</f>
        <v>2513.6941108665487</v>
      </c>
      <c r="K863" s="70">
        <f>IF(I863&lt;Overview!$F$16,1,'='!F863/Overview!$F$26)</f>
        <v>100.50551507086456</v>
      </c>
      <c r="L863" s="71">
        <f>IF(I863&lt;Overview!$F$17,'='!F863/Overview!$F$26,Overview!$F$33)</f>
        <v>9.1428571428571423</v>
      </c>
      <c r="M863" s="72">
        <f t="shared" si="83"/>
        <v>9.1428571428571423</v>
      </c>
      <c r="N863" s="81">
        <f>MIN(1,Overview!$F$44*E863*(F863-Overview!$F$25)^2+0.2)</f>
        <v>1</v>
      </c>
      <c r="O863" s="48">
        <f>M863*E863*Overview!$F$8</f>
        <v>9.746225350951114E-2</v>
      </c>
      <c r="P863" s="48">
        <f>E863*Overview!$F$6</f>
        <v>1.8494797113084687E-3</v>
      </c>
      <c r="Q863" s="122">
        <f>O863*(G863/F863-(1+Overview!$F$35/'='!F863)/(Overview!$F$37*Overview!$F$33))/('='!G863+Overview!$F$36)</f>
        <v>2.0332978055880423E-3</v>
      </c>
      <c r="R863" s="128">
        <f>(O863/F863-Q863)*G863*Overview!$F$29*'='!F863^3</f>
        <v>237.05540826132281</v>
      </c>
      <c r="S863" s="57">
        <f t="shared" si="78"/>
        <v>4.6606319191866255E-18</v>
      </c>
      <c r="T863" s="58">
        <f t="shared" si="79"/>
        <v>1.573553852971753E-3</v>
      </c>
      <c r="U863" s="58">
        <f>IF(I863&lt;Overview!$F$18,(1-Overview!$F$9)*'='!R863-'='!I863*'='!P863,0)</f>
        <v>0</v>
      </c>
      <c r="V863" s="54">
        <f>IF(I863&gt;=Overview!$F$18,(1-Overview!$F$9)*'='!R863-Overview!$F$18*'='!P863,0)</f>
        <v>19.869577926991987</v>
      </c>
      <c r="W863" s="2"/>
      <c r="X863" s="60">
        <f>F863^3*(1+G863*Overview!$F$38)</f>
        <v>15.379571532612916</v>
      </c>
      <c r="Y863" s="61">
        <f>F863^3*Overview!$F$42*(1+Overview!$F$38*G863)+J863*Overview!$F$39/Overview!$F$40</f>
        <v>1.493392872934636</v>
      </c>
      <c r="AD863" s="2"/>
    </row>
    <row r="864" spans="1:30">
      <c r="A864" s="34">
        <v>861</v>
      </c>
      <c r="B864">
        <v>0.77</v>
      </c>
      <c r="C864" s="85">
        <v>18.739999999999998</v>
      </c>
      <c r="D864" s="125">
        <f>B864/(B864+Overview!$F$22)</f>
        <v>0.52380952380952384</v>
      </c>
      <c r="E864" s="118">
        <f>EXP(Overview!$F$21/Overview!$F$5-Overview!$F$21/('='!C864+273.15))</f>
        <v>0.94169028070695959</v>
      </c>
      <c r="F864" s="77">
        <f t="shared" si="80"/>
        <v>2.3232509519899427</v>
      </c>
      <c r="G864" s="115">
        <f t="shared" si="81"/>
        <v>0.52380952380952372</v>
      </c>
      <c r="H864" s="112">
        <f>F864/Overview!$F$19</f>
        <v>3.4301652915841467</v>
      </c>
      <c r="I864" s="149">
        <f t="shared" si="82"/>
        <v>178.24101031296112</v>
      </c>
      <c r="J864" s="80">
        <f>IF((A864-Overview!$F$43)/365=ROUND((A864-Overview!$F$43)/365,0),J863*0.05,J863+V863)</f>
        <v>2533.5636887935407</v>
      </c>
      <c r="K864" s="70">
        <f>IF(I864&lt;Overview!$F$16,1,'='!F864/Overview!$F$26)</f>
        <v>100.57363428527891</v>
      </c>
      <c r="L864" s="71">
        <f>IF(I864&lt;Overview!$F$17,'='!F864/Overview!$F$26,Overview!$F$33)</f>
        <v>9.1428571428571423</v>
      </c>
      <c r="M864" s="72">
        <f t="shared" si="83"/>
        <v>9.1428571428571423</v>
      </c>
      <c r="N864" s="81">
        <f>MIN(1,Overview!$F$44*E864*(F864-Overview!$F$25)^2+0.2)</f>
        <v>1</v>
      </c>
      <c r="O864" s="48">
        <f>M864*E864*Overview!$F$8</f>
        <v>9.746225350951114E-2</v>
      </c>
      <c r="P864" s="48">
        <f>E864*Overview!$F$6</f>
        <v>1.8494797113084687E-3</v>
      </c>
      <c r="Q864" s="122">
        <f>O864*(G864/F864-(1+Overview!$F$35/'='!F864)/(Overview!$F$37*Overview!$F$33))/('='!G864+Overview!$F$36)</f>
        <v>2.0288653946376146E-3</v>
      </c>
      <c r="R864" s="128">
        <f>(O864/F864-Q864)*G864*Overview!$F$29*'='!F864^3</f>
        <v>237.39502126639323</v>
      </c>
      <c r="S864" s="57">
        <f t="shared" si="78"/>
        <v>4.6574752411241733E-18</v>
      </c>
      <c r="T864" s="58">
        <f t="shared" si="79"/>
        <v>1.5711878198504297E-3</v>
      </c>
      <c r="U864" s="58">
        <f>IF(I864&lt;Overview!$F$18,(1-Overview!$F$9)*'='!R864-'='!I864*'='!P864,0)</f>
        <v>0</v>
      </c>
      <c r="V864" s="54">
        <f>IF(I864&gt;=Overview!$F$18,(1-Overview!$F$9)*'='!R864-Overview!$F$18*'='!P864,0)</f>
        <v>19.898512955023989</v>
      </c>
      <c r="W864" s="2"/>
      <c r="X864" s="60">
        <f>F864^3*(1+G864*Overview!$F$38)</f>
        <v>15.410863981036734</v>
      </c>
      <c r="Y864" s="61">
        <f>F864^3*Overview!$F$42*(1+Overview!$F$38*G864)+J864*Overview!$F$39/Overview!$F$40</f>
        <v>1.4970726167699708</v>
      </c>
      <c r="AD864" s="2"/>
    </row>
    <row r="865" spans="1:30">
      <c r="A865" s="34">
        <v>862</v>
      </c>
      <c r="B865">
        <v>0.77</v>
      </c>
      <c r="C865" s="85">
        <v>18.739999999999998</v>
      </c>
      <c r="D865" s="125">
        <f>B865/(B865+Overview!$F$22)</f>
        <v>0.52380952380952384</v>
      </c>
      <c r="E865" s="118">
        <f>EXP(Overview!$F$21/Overview!$F$5-Overview!$F$21/('='!C865+273.15))</f>
        <v>0.94169028070695959</v>
      </c>
      <c r="F865" s="77">
        <f t="shared" si="80"/>
        <v>2.3248221398097932</v>
      </c>
      <c r="G865" s="115">
        <f t="shared" si="81"/>
        <v>0.52380952380952372</v>
      </c>
      <c r="H865" s="112">
        <f>F865/Overview!$F$19</f>
        <v>3.4324850728034746</v>
      </c>
      <c r="I865" s="149">
        <f t="shared" si="82"/>
        <v>178.24101031296112</v>
      </c>
      <c r="J865" s="80">
        <f>IF((A865-Overview!$F$43)/365=ROUND((A865-Overview!$F$43)/365,0),J864*0.05,J864+V864)</f>
        <v>2553.4622017485644</v>
      </c>
      <c r="K865" s="70">
        <f>IF(I865&lt;Overview!$F$16,1,'='!F865/Overview!$F$26)</f>
        <v>100.64165107401703</v>
      </c>
      <c r="L865" s="71">
        <f>IF(I865&lt;Overview!$F$17,'='!F865/Overview!$F$26,Overview!$F$33)</f>
        <v>9.1428571428571423</v>
      </c>
      <c r="M865" s="72">
        <f t="shared" si="83"/>
        <v>9.1428571428571423</v>
      </c>
      <c r="N865" s="81">
        <f>MIN(1,Overview!$F$44*E865*(F865-Overview!$F$25)^2+0.2)</f>
        <v>1</v>
      </c>
      <c r="O865" s="48">
        <f>M865*E865*Overview!$F$8</f>
        <v>9.746225350951114E-2</v>
      </c>
      <c r="P865" s="48">
        <f>E865*Overview!$F$6</f>
        <v>1.8494797113084687E-3</v>
      </c>
      <c r="Q865" s="122">
        <f>O865*(G865/F865-(1+Overview!$F$35/'='!F865)/(Overview!$F$37*Overview!$F$33))/('='!G865+Overview!$F$36)</f>
        <v>2.0244456349869239E-3</v>
      </c>
      <c r="R865" s="128">
        <f>(O865/F865-Q865)*G865*Overview!$F$29*'='!F865^3</f>
        <v>237.73439004773599</v>
      </c>
      <c r="S865" s="57">
        <f t="shared" si="78"/>
        <v>4.6543275730747337E-18</v>
      </c>
      <c r="T865" s="58">
        <f t="shared" si="79"/>
        <v>1.5688253443529655E-3</v>
      </c>
      <c r="U865" s="58">
        <f>IF(I865&lt;Overview!$F$18,(1-Overview!$F$9)*'='!R865-'='!I865*'='!P865,0)</f>
        <v>0</v>
      </c>
      <c r="V865" s="54">
        <f>IF(I865&gt;=Overview!$F$18,(1-Overview!$F$9)*'='!R865-Overview!$F$18*'='!P865,0)</f>
        <v>19.927427175194389</v>
      </c>
      <c r="W865" s="2"/>
      <c r="X865" s="60">
        <f>F865^3*(1+G865*Overview!$F$38)</f>
        <v>15.442151699655787</v>
      </c>
      <c r="Y865" s="61">
        <f>F865^3*Overview!$F$42*(1+Overview!$F$38*G865)+J865*Overview!$F$39/Overview!$F$40</f>
        <v>1.5007531922813673</v>
      </c>
      <c r="AD865" s="2"/>
    </row>
    <row r="866" spans="1:30">
      <c r="A866" s="34">
        <v>863</v>
      </c>
      <c r="B866">
        <v>0.77</v>
      </c>
      <c r="C866" s="85">
        <v>18.739999999999998</v>
      </c>
      <c r="D866" s="125">
        <f>B866/(B866+Overview!$F$22)</f>
        <v>0.52380952380952384</v>
      </c>
      <c r="E866" s="118">
        <f>EXP(Overview!$F$21/Overview!$F$5-Overview!$F$21/('='!C866+273.15))</f>
        <v>0.94169028070695959</v>
      </c>
      <c r="F866" s="77">
        <f t="shared" si="80"/>
        <v>2.3263909651541463</v>
      </c>
      <c r="G866" s="115">
        <f t="shared" si="81"/>
        <v>0.52380952380952372</v>
      </c>
      <c r="H866" s="112">
        <f>F866/Overview!$F$19</f>
        <v>3.4348013659444061</v>
      </c>
      <c r="I866" s="149">
        <f t="shared" si="82"/>
        <v>178.24101031296112</v>
      </c>
      <c r="J866" s="80">
        <f>IF((A866-Overview!$F$43)/365=ROUND((A866-Overview!$F$43)/365,0),J865*0.05,J865+V865)</f>
        <v>2573.3896289237587</v>
      </c>
      <c r="K866" s="70">
        <f>IF(I866&lt;Overview!$F$16,1,'='!F866/Overview!$F$26)</f>
        <v>100.70956559108859</v>
      </c>
      <c r="L866" s="71">
        <f>IF(I866&lt;Overview!$F$17,'='!F866/Overview!$F$26,Overview!$F$33)</f>
        <v>9.1428571428571423</v>
      </c>
      <c r="M866" s="72">
        <f t="shared" si="83"/>
        <v>9.1428571428571423</v>
      </c>
      <c r="N866" s="81">
        <f>MIN(1,Overview!$F$44*E866*(F866-Overview!$F$25)^2+0.2)</f>
        <v>1</v>
      </c>
      <c r="O866" s="48">
        <f>M866*E866*Overview!$F$8</f>
        <v>9.746225350951114E-2</v>
      </c>
      <c r="P866" s="48">
        <f>E866*Overview!$F$6</f>
        <v>1.8494797113084687E-3</v>
      </c>
      <c r="Q866" s="122">
        <f>O866*(G866/F866-(1+Overview!$F$35/'='!F866)/(Overview!$F$37*Overview!$F$33))/('='!G866+Overview!$F$36)</f>
        <v>2.0200384775302433E-3</v>
      </c>
      <c r="R866" s="128">
        <f>(O866/F866-Q866)*G866*Overview!$F$29*'='!F866^3</f>
        <v>238.07351422163291</v>
      </c>
      <c r="S866" s="57">
        <f t="shared" si="78"/>
        <v>4.6511888800661497E-18</v>
      </c>
      <c r="T866" s="58">
        <f t="shared" si="79"/>
        <v>1.5664664211300318E-3</v>
      </c>
      <c r="U866" s="58">
        <f>IF(I866&lt;Overview!$F$18,(1-Overview!$F$9)*'='!R866-'='!I866*'='!P866,0)</f>
        <v>0</v>
      </c>
      <c r="V866" s="54">
        <f>IF(I866&gt;=Overview!$F$18,(1-Overview!$F$9)*'='!R866-Overview!$F$18*'='!P866,0)</f>
        <v>19.956320554810407</v>
      </c>
      <c r="W866" s="2"/>
      <c r="X866" s="60">
        <f>F866^3*(1+G866*Overview!$F$38)</f>
        <v>15.473434596940143</v>
      </c>
      <c r="Y866" s="61">
        <f>F866^3*Overview!$F$42*(1+Overview!$F$38*G866)+J866*Overview!$F$39/Overview!$F$40</f>
        <v>1.504434590326936</v>
      </c>
      <c r="AD866" s="2"/>
    </row>
    <row r="867" spans="1:30">
      <c r="A867" s="34">
        <v>864</v>
      </c>
      <c r="B867">
        <v>0.77</v>
      </c>
      <c r="C867" s="85">
        <v>18.739999999999998</v>
      </c>
      <c r="D867" s="125">
        <f>B867/(B867+Overview!$F$22)</f>
        <v>0.52380952380952384</v>
      </c>
      <c r="E867" s="118">
        <f>EXP(Overview!$F$21/Overview!$F$5-Overview!$F$21/('='!C867+273.15))</f>
        <v>0.94169028070695959</v>
      </c>
      <c r="F867" s="77">
        <f t="shared" si="80"/>
        <v>2.3279574315752765</v>
      </c>
      <c r="G867" s="115">
        <f t="shared" si="81"/>
        <v>0.52380952380952372</v>
      </c>
      <c r="H867" s="112">
        <f>F867/Overview!$F$19</f>
        <v>3.4371141762517001</v>
      </c>
      <c r="I867" s="149">
        <f t="shared" si="82"/>
        <v>178.24101031296112</v>
      </c>
      <c r="J867" s="80">
        <f>IF((A867-Overview!$F$43)/365=ROUND((A867-Overview!$F$43)/365,0),J866*0.05,J866+V866)</f>
        <v>2593.3459494785689</v>
      </c>
      <c r="K867" s="70">
        <f>IF(I867&lt;Overview!$F$16,1,'='!F867/Overview!$F$26)</f>
        <v>100.77737799027172</v>
      </c>
      <c r="L867" s="71">
        <f>IF(I867&lt;Overview!$F$17,'='!F867/Overview!$F$26,Overview!$F$33)</f>
        <v>9.1428571428571423</v>
      </c>
      <c r="M867" s="72">
        <f t="shared" si="83"/>
        <v>9.1428571428571423</v>
      </c>
      <c r="N867" s="81">
        <f>MIN(1,Overview!$F$44*E867*(F867-Overview!$F$25)^2+0.2)</f>
        <v>1</v>
      </c>
      <c r="O867" s="48">
        <f>M867*E867*Overview!$F$8</f>
        <v>9.746225350951114E-2</v>
      </c>
      <c r="P867" s="48">
        <f>E867*Overview!$F$6</f>
        <v>1.8494797113084687E-3</v>
      </c>
      <c r="Q867" s="122">
        <f>O867*(G867/F867-(1+Overview!$F$35/'='!F867)/(Overview!$F$37*Overview!$F$33))/('='!G867+Overview!$F$36)</f>
        <v>2.0156438734130278E-3</v>
      </c>
      <c r="R867" s="128">
        <f>(O867/F867-Q867)*G867*Overview!$F$29*'='!F867^3</f>
        <v>238.41239340697558</v>
      </c>
      <c r="S867" s="57">
        <f t="shared" si="78"/>
        <v>4.6480591273051525E-18</v>
      </c>
      <c r="T867" s="58">
        <f t="shared" si="79"/>
        <v>1.5641110448403447E-3</v>
      </c>
      <c r="U867" s="58">
        <f>IF(I867&lt;Overview!$F$18,(1-Overview!$F$9)*'='!R867-'='!I867*'='!P867,0)</f>
        <v>0</v>
      </c>
      <c r="V867" s="54">
        <f>IF(I867&gt;=Overview!$F$18,(1-Overview!$F$9)*'='!R867-Overview!$F$18*'='!P867,0)</f>
        <v>19.985193061401603</v>
      </c>
      <c r="W867" s="2"/>
      <c r="X867" s="60">
        <f>F867^3*(1+G867*Overview!$F$38)</f>
        <v>15.504712581665387</v>
      </c>
      <c r="Y867" s="61">
        <f>F867^3*Overview!$F$42*(1+Overview!$F$38*G867)+J867*Overview!$F$39/Overview!$F$40</f>
        <v>1.5081168017908626</v>
      </c>
      <c r="AD867" s="2"/>
    </row>
    <row r="868" spans="1:30">
      <c r="A868" s="34">
        <v>865</v>
      </c>
      <c r="B868">
        <v>0.77</v>
      </c>
      <c r="C868" s="85">
        <v>18.739999999999998</v>
      </c>
      <c r="D868" s="125">
        <f>B868/(B868+Overview!$F$22)</f>
        <v>0.52380952380952384</v>
      </c>
      <c r="E868" s="118">
        <f>EXP(Overview!$F$21/Overview!$F$5-Overview!$F$21/('='!C868+273.15))</f>
        <v>0.94169028070695959</v>
      </c>
      <c r="F868" s="77">
        <f t="shared" si="80"/>
        <v>2.329521542620117</v>
      </c>
      <c r="G868" s="115">
        <f t="shared" si="81"/>
        <v>0.52380952380952372</v>
      </c>
      <c r="H868" s="112">
        <f>F868/Overview!$F$19</f>
        <v>3.439423508962228</v>
      </c>
      <c r="I868" s="149">
        <f t="shared" si="82"/>
        <v>178.24101031296112</v>
      </c>
      <c r="J868" s="80">
        <f>IF((A868-Overview!$F$43)/365=ROUND((A868-Overview!$F$43)/365,0),J867*0.05,J867+V867)</f>
        <v>2613.3311425399706</v>
      </c>
      <c r="K868" s="70">
        <f>IF(I868&lt;Overview!$F$16,1,'='!F868/Overview!$F$26)</f>
        <v>100.84508842511329</v>
      </c>
      <c r="L868" s="71">
        <f>IF(I868&lt;Overview!$F$17,'='!F868/Overview!$F$26,Overview!$F$33)</f>
        <v>9.1428571428571423</v>
      </c>
      <c r="M868" s="72">
        <f t="shared" si="83"/>
        <v>9.1428571428571423</v>
      </c>
      <c r="N868" s="81">
        <f>MIN(1,Overview!$F$44*E868*(F868-Overview!$F$25)^2+0.2)</f>
        <v>1</v>
      </c>
      <c r="O868" s="48">
        <f>M868*E868*Overview!$F$8</f>
        <v>9.746225350951114E-2</v>
      </c>
      <c r="P868" s="48">
        <f>E868*Overview!$F$6</f>
        <v>1.8494797113084687E-3</v>
      </c>
      <c r="Q868" s="122">
        <f>O868*(G868/F868-(1+Overview!$F$35/'='!F868)/(Overview!$F$37*Overview!$F$33))/('='!G868+Overview!$F$36)</f>
        <v>2.0112617740303054E-3</v>
      </c>
      <c r="R868" s="128">
        <f>(O868/F868-Q868)*G868*Overview!$F$29*'='!F868^3</f>
        <v>238.75102722525637</v>
      </c>
      <c r="S868" s="57">
        <f t="shared" si="78"/>
        <v>4.6449382801762123E-18</v>
      </c>
      <c r="T868" s="58">
        <f t="shared" si="79"/>
        <v>1.5617592101506499E-3</v>
      </c>
      <c r="U868" s="58">
        <f>IF(I868&lt;Overview!$F$18,(1-Overview!$F$9)*'='!R868-'='!I868*'='!P868,0)</f>
        <v>0</v>
      </c>
      <c r="V868" s="54">
        <f>IF(I868&gt;=Overview!$F$18,(1-Overview!$F$9)*'='!R868-Overview!$F$18*'='!P868,0)</f>
        <v>20.014044662719126</v>
      </c>
      <c r="W868" s="2"/>
      <c r="X868" s="60">
        <f>F868^3*(1+G868*Overview!$F$38)</f>
        <v>15.535985562912241</v>
      </c>
      <c r="Y868" s="61">
        <f>F868^3*Overview!$F$42*(1+Overview!$F$38*G868)+J868*Overview!$F$39/Overview!$F$40</f>
        <v>1.511799817583384</v>
      </c>
      <c r="AD868" s="2"/>
    </row>
    <row r="869" spans="1:30">
      <c r="A869" s="34">
        <v>866</v>
      </c>
      <c r="B869">
        <v>0.77</v>
      </c>
      <c r="C869" s="85">
        <v>18.739999999999998</v>
      </c>
      <c r="D869" s="125">
        <f>B869/(B869+Overview!$F$22)</f>
        <v>0.52380952380952384</v>
      </c>
      <c r="E869" s="118">
        <f>EXP(Overview!$F$21/Overview!$F$5-Overview!$F$21/('='!C869+273.15))</f>
        <v>0.94169028070695959</v>
      </c>
      <c r="F869" s="77">
        <f t="shared" si="80"/>
        <v>2.3310833018302675</v>
      </c>
      <c r="G869" s="115">
        <f t="shared" si="81"/>
        <v>0.52380952380952372</v>
      </c>
      <c r="H869" s="112">
        <f>F869/Overview!$F$19</f>
        <v>3.4417293693049866</v>
      </c>
      <c r="I869" s="149">
        <f t="shared" si="82"/>
        <v>178.24101031296112</v>
      </c>
      <c r="J869" s="80">
        <f>IF((A869-Overview!$F$43)/365=ROUND((A869-Overview!$F$43)/365,0),J868*0.05,J868+V868)</f>
        <v>2633.3451872026899</v>
      </c>
      <c r="K869" s="70">
        <f>IF(I869&lt;Overview!$F$16,1,'='!F869/Overview!$F$26)</f>
        <v>100.91269704892933</v>
      </c>
      <c r="L869" s="71">
        <f>IF(I869&lt;Overview!$F$17,'='!F869/Overview!$F$26,Overview!$F$33)</f>
        <v>9.1428571428571423</v>
      </c>
      <c r="M869" s="72">
        <f t="shared" si="83"/>
        <v>9.1428571428571423</v>
      </c>
      <c r="N869" s="81">
        <f>MIN(1,Overview!$F$44*E869*(F869-Overview!$F$25)^2+0.2)</f>
        <v>1</v>
      </c>
      <c r="O869" s="48">
        <f>M869*E869*Overview!$F$8</f>
        <v>9.746225350951114E-2</v>
      </c>
      <c r="P869" s="48">
        <f>E869*Overview!$F$6</f>
        <v>1.8494797113084687E-3</v>
      </c>
      <c r="Q869" s="122">
        <f>O869*(G869/F869-(1+Overview!$F$35/'='!F869)/(Overview!$F$37*Overview!$F$33))/('='!G869+Overview!$F$36)</f>
        <v>2.0068921310250889E-3</v>
      </c>
      <c r="R869" s="128">
        <f>(O869/F869-Q869)*G869*Overview!$F$29*'='!F869^3</f>
        <v>239.08941530055947</v>
      </c>
      <c r="S869" s="57">
        <f t="shared" si="78"/>
        <v>4.6418263042404104E-18</v>
      </c>
      <c r="T869" s="58">
        <f t="shared" si="79"/>
        <v>1.5594109117357154E-3</v>
      </c>
      <c r="U869" s="58">
        <f>IF(I869&lt;Overview!$F$18,(1-Overview!$F$9)*'='!R869-'='!I869*'='!P869,0)</f>
        <v>0</v>
      </c>
      <c r="V869" s="54">
        <f>IF(I869&gt;=Overview!$F$18,(1-Overview!$F$9)*'='!R869-Overview!$F$18*'='!P869,0)</f>
        <v>20.042875326734951</v>
      </c>
      <c r="W869" s="2"/>
      <c r="X869" s="60">
        <f>F869^3*(1+G869*Overview!$F$38)</f>
        <v>15.567253450066156</v>
      </c>
      <c r="Y869" s="61">
        <f>F869^3*Overview!$F$42*(1+Overview!$F$38*G869)+J869*Overview!$F$39/Overview!$F$40</f>
        <v>1.5154836286407616</v>
      </c>
      <c r="AD869" s="2"/>
    </row>
    <row r="870" spans="1:30">
      <c r="A870" s="34">
        <v>867</v>
      </c>
      <c r="B870">
        <v>0.77</v>
      </c>
      <c r="C870" s="85">
        <v>18.739999999999998</v>
      </c>
      <c r="D870" s="125">
        <f>B870/(B870+Overview!$F$22)</f>
        <v>0.52380952380952384</v>
      </c>
      <c r="E870" s="118">
        <f>EXP(Overview!$F$21/Overview!$F$5-Overview!$F$21/('='!C870+273.15))</f>
        <v>0.94169028070695959</v>
      </c>
      <c r="F870" s="77">
        <f t="shared" si="80"/>
        <v>2.3326427127420031</v>
      </c>
      <c r="G870" s="115">
        <f t="shared" si="81"/>
        <v>0.52380952380952372</v>
      </c>
      <c r="H870" s="112">
        <f>F870/Overview!$F$19</f>
        <v>3.4440317625011119</v>
      </c>
      <c r="I870" s="149">
        <f t="shared" si="82"/>
        <v>178.24101031296112</v>
      </c>
      <c r="J870" s="80">
        <f>IF((A870-Overview!$F$43)/365=ROUND((A870-Overview!$F$43)/365,0),J869*0.05,J869+V869)</f>
        <v>2653.388062529425</v>
      </c>
      <c r="K870" s="70">
        <f>IF(I870&lt;Overview!$F$16,1,'='!F870/Overview!$F$26)</f>
        <v>100.98020401480534</v>
      </c>
      <c r="L870" s="71">
        <f>IF(I870&lt;Overview!$F$17,'='!F870/Overview!$F$26,Overview!$F$33)</f>
        <v>9.1428571428571423</v>
      </c>
      <c r="M870" s="72">
        <f t="shared" si="83"/>
        <v>9.1428571428571423</v>
      </c>
      <c r="N870" s="81">
        <f>MIN(1,Overview!$F$44*E870*(F870-Overview!$F$25)^2+0.2)</f>
        <v>1</v>
      </c>
      <c r="O870" s="48">
        <f>M870*E870*Overview!$F$8</f>
        <v>9.746225350951114E-2</v>
      </c>
      <c r="P870" s="48">
        <f>E870*Overview!$F$6</f>
        <v>1.8494797113084687E-3</v>
      </c>
      <c r="Q870" s="122">
        <f>O870*(G870/F870-(1+Overview!$F$35/'='!F870)/(Overview!$F$37*Overview!$F$33))/('='!G870+Overview!$F$36)</f>
        <v>2.0025348962867868E-3</v>
      </c>
      <c r="R870" s="128">
        <f>(O870/F870-Q870)*G870*Overview!$F$29*'='!F870^3</f>
        <v>239.42755725955183</v>
      </c>
      <c r="S870" s="57">
        <f t="shared" si="78"/>
        <v>4.6387231652343062E-18</v>
      </c>
      <c r="T870" s="58">
        <f t="shared" si="79"/>
        <v>1.5570661442783119E-3</v>
      </c>
      <c r="U870" s="58">
        <f>IF(I870&lt;Overview!$F$18,(1-Overview!$F$9)*'='!R870-'='!I870*'='!P870,0)</f>
        <v>0</v>
      </c>
      <c r="V870" s="54">
        <f>IF(I870&gt;=Overview!$F$18,(1-Overview!$F$9)*'='!R870-Overview!$F$18*'='!P870,0)</f>
        <v>20.071685021641102</v>
      </c>
      <c r="W870" s="2"/>
      <c r="X870" s="60">
        <f>F870^3*(1+G870*Overview!$F$38)</f>
        <v>15.598516152816957</v>
      </c>
      <c r="Y870" s="61">
        <f>F870^3*Overview!$F$42*(1+Overview!$F$38*G870)+J870*Overview!$F$39/Overview!$F$40</f>
        <v>1.5191682259252592</v>
      </c>
      <c r="AD870" s="2"/>
    </row>
    <row r="871" spans="1:30">
      <c r="A871" s="34">
        <v>868</v>
      </c>
      <c r="B871">
        <v>0.77</v>
      </c>
      <c r="C871" s="85">
        <v>18.739999999999998</v>
      </c>
      <c r="D871" s="125">
        <f>B871/(B871+Overview!$F$22)</f>
        <v>0.52380952380952384</v>
      </c>
      <c r="E871" s="118">
        <f>EXP(Overview!$F$21/Overview!$F$5-Overview!$F$21/('='!C871+273.15))</f>
        <v>0.94169028070695959</v>
      </c>
      <c r="F871" s="77">
        <f t="shared" si="80"/>
        <v>2.3341997788862816</v>
      </c>
      <c r="G871" s="115">
        <f t="shared" si="81"/>
        <v>0.52380952380952372</v>
      </c>
      <c r="H871" s="112">
        <f>F871/Overview!$F$19</f>
        <v>3.4463306937638882</v>
      </c>
      <c r="I871" s="149">
        <f t="shared" si="82"/>
        <v>178.24101031296112</v>
      </c>
      <c r="J871" s="80">
        <f>IF((A871-Overview!$F$43)/365=ROUND((A871-Overview!$F$43)/365,0),J870*0.05,J870+V870)</f>
        <v>2673.4597475510664</v>
      </c>
      <c r="K871" s="70">
        <f>IF(I871&lt;Overview!$F$16,1,'='!F871/Overview!$F$26)</f>
        <v>101.04760947559662</v>
      </c>
      <c r="L871" s="71">
        <f>IF(I871&lt;Overview!$F$17,'='!F871/Overview!$F$26,Overview!$F$33)</f>
        <v>9.1428571428571423</v>
      </c>
      <c r="M871" s="72">
        <f t="shared" si="83"/>
        <v>9.1428571428571423</v>
      </c>
      <c r="N871" s="81">
        <f>MIN(1,Overview!$F$44*E871*(F871-Overview!$F$25)^2+0.2)</f>
        <v>1</v>
      </c>
      <c r="O871" s="48">
        <f>M871*E871*Overview!$F$8</f>
        <v>9.746225350951114E-2</v>
      </c>
      <c r="P871" s="48">
        <f>E871*Overview!$F$6</f>
        <v>1.8494797113084687E-3</v>
      </c>
      <c r="Q871" s="122">
        <f>O871*(G871/F871-(1+Overview!$F$35/'='!F871)/(Overview!$F$37*Overview!$F$33))/('='!G871+Overview!$F$36)</f>
        <v>1.9981900219496395E-3</v>
      </c>
      <c r="R871" s="128">
        <f>(O871/F871-Q871)*G871*Overview!$F$29*'='!F871^3</f>
        <v>239.76545273147451</v>
      </c>
      <c r="S871" s="57">
        <f t="shared" si="78"/>
        <v>4.6356288290688247E-18</v>
      </c>
      <c r="T871" s="58">
        <f t="shared" si="79"/>
        <v>1.5547249024692076E-3</v>
      </c>
      <c r="U871" s="58">
        <f>IF(I871&lt;Overview!$F$18,(1-Overview!$F$9)*'='!R871-'='!I871*'='!P871,0)</f>
        <v>0</v>
      </c>
      <c r="V871" s="54">
        <f>IF(I871&gt;=Overview!$F$18,(1-Overview!$F$9)*'='!R871-Overview!$F$18*'='!P871,0)</f>
        <v>20.100473715848914</v>
      </c>
      <c r="W871" s="2"/>
      <c r="X871" s="60">
        <f>F871^3*(1+G871*Overview!$F$38)</f>
        <v>15.629773581158423</v>
      </c>
      <c r="Y871" s="61">
        <f>F871^3*Overview!$F$42*(1+Overview!$F$38*G871)+J871*Overview!$F$39/Overview!$F$40</f>
        <v>1.5228536004251134</v>
      </c>
      <c r="AD871" s="2"/>
    </row>
    <row r="872" spans="1:30">
      <c r="A872" s="34">
        <v>869</v>
      </c>
      <c r="B872">
        <v>0.77</v>
      </c>
      <c r="C872" s="85">
        <v>18.739999999999998</v>
      </c>
      <c r="D872" s="125">
        <f>B872/(B872+Overview!$F$22)</f>
        <v>0.52380952380952384</v>
      </c>
      <c r="E872" s="118">
        <f>EXP(Overview!$F$21/Overview!$F$5-Overview!$F$21/('='!C872+273.15))</f>
        <v>0.94169028070695959</v>
      </c>
      <c r="F872" s="77">
        <f t="shared" si="80"/>
        <v>2.3357545037887508</v>
      </c>
      <c r="G872" s="115">
        <f t="shared" si="81"/>
        <v>0.52380952380952372</v>
      </c>
      <c r="H872" s="112">
        <f>F872/Overview!$F$19</f>
        <v>3.4486261682987611</v>
      </c>
      <c r="I872" s="149">
        <f t="shared" si="82"/>
        <v>178.24101031296112</v>
      </c>
      <c r="J872" s="80">
        <f>IF((A872-Overview!$F$43)/365=ROUND((A872-Overview!$F$43)/365,0),J871*0.05,J871+V871)</f>
        <v>2693.5602212669151</v>
      </c>
      <c r="K872" s="70">
        <f>IF(I872&lt;Overview!$F$16,1,'='!F872/Overview!$F$26)</f>
        <v>101.11491358392861</v>
      </c>
      <c r="L872" s="71">
        <f>IF(I872&lt;Overview!$F$17,'='!F872/Overview!$F$26,Overview!$F$33)</f>
        <v>9.1428571428571423</v>
      </c>
      <c r="M872" s="72">
        <f t="shared" si="83"/>
        <v>9.1428571428571423</v>
      </c>
      <c r="N872" s="81">
        <f>MIN(1,Overview!$F$44*E872*(F872-Overview!$F$25)^2+0.2)</f>
        <v>1</v>
      </c>
      <c r="O872" s="48">
        <f>M872*E872*Overview!$F$8</f>
        <v>9.746225350951114E-2</v>
      </c>
      <c r="P872" s="48">
        <f>E872*Overview!$F$6</f>
        <v>1.8494797113084687E-3</v>
      </c>
      <c r="Q872" s="122">
        <f>O872*(G872/F872-(1+Overview!$F$35/'='!F872)/(Overview!$F$37*Overview!$F$33))/('='!G872+Overview!$F$36)</f>
        <v>1.9938574603911643E-3</v>
      </c>
      <c r="R872" s="128">
        <f>(O872/F872-Q872)*G872*Overview!$F$29*'='!F872^3</f>
        <v>240.10310134813315</v>
      </c>
      <c r="S872" s="57">
        <f t="shared" si="78"/>
        <v>4.6325432618281464E-18</v>
      </c>
      <c r="T872" s="58">
        <f t="shared" si="79"/>
        <v>1.5523871810071543E-3</v>
      </c>
      <c r="U872" s="58">
        <f>IF(I872&lt;Overview!$F$18,(1-Overview!$F$9)*'='!R872-'='!I872*'='!P872,0)</f>
        <v>0</v>
      </c>
      <c r="V872" s="54">
        <f>IF(I872&gt;=Overview!$F$18,(1-Overview!$F$9)*'='!R872-Overview!$F$18*'='!P872,0)</f>
        <v>20.12924137798823</v>
      </c>
      <c r="W872" s="2"/>
      <c r="X872" s="60">
        <f>F872^3*(1+G872*Overview!$F$38)</f>
        <v>15.661025645387889</v>
      </c>
      <c r="Y872" s="61">
        <f>F872^3*Overview!$F$42*(1+Overview!$F$38*G872)+J872*Overview!$F$39/Overview!$F$40</f>
        <v>1.5265397431545087</v>
      </c>
      <c r="AD872" s="2"/>
    </row>
    <row r="873" spans="1:30">
      <c r="A873" s="34">
        <v>870</v>
      </c>
      <c r="B873">
        <v>0.77</v>
      </c>
      <c r="C873" s="85">
        <v>18.739999999999998</v>
      </c>
      <c r="D873" s="125">
        <f>B873/(B873+Overview!$F$22)</f>
        <v>0.52380952380952384</v>
      </c>
      <c r="E873" s="118">
        <f>EXP(Overview!$F$21/Overview!$F$5-Overview!$F$21/('='!C873+273.15))</f>
        <v>0.94169028070695959</v>
      </c>
      <c r="F873" s="77">
        <f t="shared" si="80"/>
        <v>2.3373068909697579</v>
      </c>
      <c r="G873" s="115">
        <f t="shared" si="81"/>
        <v>0.52380952380952372</v>
      </c>
      <c r="H873" s="112">
        <f>F873/Overview!$F$19</f>
        <v>3.4509181913033484</v>
      </c>
      <c r="I873" s="149">
        <f t="shared" si="82"/>
        <v>178.24101031296112</v>
      </c>
      <c r="J873" s="80">
        <f>IF((A873-Overview!$F$43)/365=ROUND((A873-Overview!$F$43)/365,0),J872*0.05,J872+V872)</f>
        <v>2713.6894626449034</v>
      </c>
      <c r="K873" s="70">
        <f>IF(I873&lt;Overview!$F$16,1,'='!F873/Overview!$F$26)</f>
        <v>101.18211649219731</v>
      </c>
      <c r="L873" s="71">
        <f>IF(I873&lt;Overview!$F$17,'='!F873/Overview!$F$26,Overview!$F$33)</f>
        <v>9.1428571428571423</v>
      </c>
      <c r="M873" s="72">
        <f t="shared" si="83"/>
        <v>9.1428571428571423</v>
      </c>
      <c r="N873" s="81">
        <f>MIN(1,Overview!$F$44*E873*(F873-Overview!$F$25)^2+0.2)</f>
        <v>1</v>
      </c>
      <c r="O873" s="48">
        <f>M873*E873*Overview!$F$8</f>
        <v>9.746225350951114E-2</v>
      </c>
      <c r="P873" s="48">
        <f>E873*Overview!$F$6</f>
        <v>1.8494797113084687E-3</v>
      </c>
      <c r="Q873" s="122">
        <f>O873*(G873/F873-(1+Overview!$F$35/'='!F873)/(Overview!$F$37*Overview!$F$33))/('='!G873+Overview!$F$36)</f>
        <v>1.9895371642306039E-3</v>
      </c>
      <c r="R873" s="128">
        <f>(O873/F873-Q873)*G873*Overview!$F$29*'='!F873^3</f>
        <v>240.44050274388957</v>
      </c>
      <c r="S873" s="57">
        <f t="shared" si="78"/>
        <v>4.629466429768605E-18</v>
      </c>
      <c r="T873" s="58">
        <f t="shared" si="79"/>
        <v>1.5500529745988737E-3</v>
      </c>
      <c r="U873" s="58">
        <f>IF(I873&lt;Overview!$F$18,(1-Overview!$F$9)*'='!R873-'='!I873*'='!P873,0)</f>
        <v>0</v>
      </c>
      <c r="V873" s="54">
        <f>IF(I873&gt;=Overview!$F$18,(1-Overview!$F$9)*'='!R873-Overview!$F$18*'='!P873,0)</f>
        <v>20.157987976906675</v>
      </c>
      <c r="W873" s="2"/>
      <c r="X873" s="60">
        <f>F873^3*(1+G873*Overview!$F$38)</f>
        <v>15.69227225610587</v>
      </c>
      <c r="Y873" s="61">
        <f>F873^3*Overview!$F$42*(1+Overview!$F$38*G873)+J873*Overview!$F$39/Overview!$F$40</f>
        <v>1.5302266451535522</v>
      </c>
      <c r="AD873" s="2"/>
    </row>
    <row r="874" spans="1:30">
      <c r="A874" s="34">
        <v>871</v>
      </c>
      <c r="B874">
        <v>0.77</v>
      </c>
      <c r="C874" s="85">
        <v>18.739999999999998</v>
      </c>
      <c r="D874" s="125">
        <f>B874/(B874+Overview!$F$22)</f>
        <v>0.52380952380952384</v>
      </c>
      <c r="E874" s="118">
        <f>EXP(Overview!$F$21/Overview!$F$5-Overview!$F$21/('='!C874+273.15))</f>
        <v>0.94169028070695959</v>
      </c>
      <c r="F874" s="77">
        <f t="shared" si="80"/>
        <v>2.3388569439443567</v>
      </c>
      <c r="G874" s="115">
        <f t="shared" si="81"/>
        <v>0.52380952380952372</v>
      </c>
      <c r="H874" s="112">
        <f>F874/Overview!$F$19</f>
        <v>3.4532067679674543</v>
      </c>
      <c r="I874" s="149">
        <f t="shared" si="82"/>
        <v>178.24101031296112</v>
      </c>
      <c r="J874" s="80">
        <f>IF((A874-Overview!$F$43)/365=ROUND((A874-Overview!$F$43)/365,0),J873*0.05,J873+V873)</f>
        <v>2733.8474506218099</v>
      </c>
      <c r="K874" s="70">
        <f>IF(I874&lt;Overview!$F$16,1,'='!F874/Overview!$F$26)</f>
        <v>101.24921835256956</v>
      </c>
      <c r="L874" s="71">
        <f>IF(I874&lt;Overview!$F$17,'='!F874/Overview!$F$26,Overview!$F$33)</f>
        <v>9.1428571428571423</v>
      </c>
      <c r="M874" s="72">
        <f t="shared" si="83"/>
        <v>9.1428571428571423</v>
      </c>
      <c r="N874" s="81">
        <f>MIN(1,Overview!$F$44*E874*(F874-Overview!$F$25)^2+0.2)</f>
        <v>1</v>
      </c>
      <c r="O874" s="48">
        <f>M874*E874*Overview!$F$8</f>
        <v>9.746225350951114E-2</v>
      </c>
      <c r="P874" s="48">
        <f>E874*Overview!$F$6</f>
        <v>1.8494797113084687E-3</v>
      </c>
      <c r="Q874" s="122">
        <f>O874*(G874/F874-(1+Overview!$F$35/'='!F874)/(Overview!$F$37*Overview!$F$33))/('='!G874+Overview!$F$36)</f>
        <v>1.9852290863273969E-3</v>
      </c>
      <c r="R874" s="128">
        <f>(O874/F874-Q874)*G874*Overview!$F$29*'='!F874^3</f>
        <v>240.77765655565275</v>
      </c>
      <c r="S874" s="57">
        <f t="shared" si="78"/>
        <v>4.626398299317597E-18</v>
      </c>
      <c r="T874" s="58">
        <f t="shared" si="79"/>
        <v>1.5477222779590478E-3</v>
      </c>
      <c r="U874" s="58">
        <f>IF(I874&lt;Overview!$F$18,(1-Overview!$F$9)*'='!R874-'='!I874*'='!P874,0)</f>
        <v>0</v>
      </c>
      <c r="V874" s="54">
        <f>IF(I874&gt;=Overview!$F$18,(1-Overview!$F$9)*'='!R874-Overview!$F$18*'='!P874,0)</f>
        <v>20.1867134816689</v>
      </c>
      <c r="W874" s="2"/>
      <c r="X874" s="60">
        <f>F874^3*(1+G874*Overview!$F$38)</f>
        <v>15.723513324215656</v>
      </c>
      <c r="Y874" s="61">
        <f>F874^3*Overview!$F$42*(1+Overview!$F$38*G874)+J874*Overview!$F$39/Overview!$F$40</f>
        <v>1.5339142974882476</v>
      </c>
      <c r="AD874" s="2"/>
    </row>
    <row r="875" spans="1:30">
      <c r="A875" s="34">
        <v>872</v>
      </c>
      <c r="B875">
        <v>0.77</v>
      </c>
      <c r="C875" s="85">
        <v>18.739999999999998</v>
      </c>
      <c r="D875" s="125">
        <f>B875/(B875+Overview!$F$22)</f>
        <v>0.52380952380952384</v>
      </c>
      <c r="E875" s="118">
        <f>EXP(Overview!$F$21/Overview!$F$5-Overview!$F$21/('='!C875+273.15))</f>
        <v>0.94169028070695959</v>
      </c>
      <c r="F875" s="77">
        <f t="shared" si="80"/>
        <v>2.3404046662223159</v>
      </c>
      <c r="G875" s="115">
        <f t="shared" si="81"/>
        <v>0.52380952380952372</v>
      </c>
      <c r="H875" s="112">
        <f>F875/Overview!$F$19</f>
        <v>3.455491903473078</v>
      </c>
      <c r="I875" s="149">
        <f t="shared" si="82"/>
        <v>178.24101031296112</v>
      </c>
      <c r="J875" s="80">
        <f>IF((A875-Overview!$F$43)/365=ROUND((A875-Overview!$F$43)/365,0),J874*0.05,J874+V874)</f>
        <v>2754.0341641034788</v>
      </c>
      <c r="K875" s="70">
        <f>IF(I875&lt;Overview!$F$16,1,'='!F875/Overview!$F$26)</f>
        <v>101.31621931698338</v>
      </c>
      <c r="L875" s="71">
        <f>IF(I875&lt;Overview!$F$17,'='!F875/Overview!$F$26,Overview!$F$33)</f>
        <v>9.1428571428571423</v>
      </c>
      <c r="M875" s="72">
        <f t="shared" si="83"/>
        <v>9.1428571428571423</v>
      </c>
      <c r="N875" s="81">
        <f>MIN(1,Overview!$F$44*E875*(F875-Overview!$F$25)^2+0.2)</f>
        <v>1</v>
      </c>
      <c r="O875" s="48">
        <f>M875*E875*Overview!$F$8</f>
        <v>9.746225350951114E-2</v>
      </c>
      <c r="P875" s="48">
        <f>E875*Overview!$F$6</f>
        <v>1.8494797113084687E-3</v>
      </c>
      <c r="Q875" s="122">
        <f>O875*(G875/F875-(1+Overview!$F$35/'='!F875)/(Overview!$F$37*Overview!$F$33))/('='!G875+Overview!$F$36)</f>
        <v>1.9809331797796532E-3</v>
      </c>
      <c r="R875" s="128">
        <f>(O875/F875-Q875)*G875*Overview!$F$29*'='!F875^3</f>
        <v>241.11456242286991</v>
      </c>
      <c r="S875" s="57">
        <f t="shared" si="78"/>
        <v>4.6233388370724952E-18</v>
      </c>
      <c r="T875" s="58">
        <f t="shared" si="79"/>
        <v>1.5453950858103033E-3</v>
      </c>
      <c r="U875" s="58">
        <f>IF(I875&lt;Overview!$F$18,(1-Overview!$F$9)*'='!R875-'='!I875*'='!P875,0)</f>
        <v>0</v>
      </c>
      <c r="V875" s="54">
        <f>IF(I875&gt;=Overview!$F$18,(1-Overview!$F$9)*'='!R875-Overview!$F$18*'='!P875,0)</f>
        <v>20.2154178615558</v>
      </c>
      <c r="W875" s="2"/>
      <c r="X875" s="60">
        <f>F875^3*(1+G875*Overview!$F$38)</f>
        <v>15.75474876092291</v>
      </c>
      <c r="Y875" s="61">
        <f>F875^3*Overview!$F$42*(1+Overview!$F$38*G875)+J875*Overview!$F$39/Overview!$F$40</f>
        <v>1.5376026912504677</v>
      </c>
      <c r="AD875" s="2"/>
    </row>
    <row r="876" spans="1:30">
      <c r="A876" s="34">
        <v>873</v>
      </c>
      <c r="B876">
        <v>0.77</v>
      </c>
      <c r="C876" s="85">
        <v>18.739999999999998</v>
      </c>
      <c r="D876" s="125">
        <f>B876/(B876+Overview!$F$22)</f>
        <v>0.52380952380952384</v>
      </c>
      <c r="E876" s="118">
        <f>EXP(Overview!$F$21/Overview!$F$5-Overview!$F$21/('='!C876+273.15))</f>
        <v>0.94169028070695959</v>
      </c>
      <c r="F876" s="77">
        <f t="shared" si="80"/>
        <v>2.3419500613081263</v>
      </c>
      <c r="G876" s="115">
        <f t="shared" si="81"/>
        <v>0.52380952380952372</v>
      </c>
      <c r="H876" s="112">
        <f>F876/Overview!$F$19</f>
        <v>3.4577736029944282</v>
      </c>
      <c r="I876" s="149">
        <f t="shared" si="82"/>
        <v>178.24101031296112</v>
      </c>
      <c r="J876" s="80">
        <f>IF((A876-Overview!$F$43)/365=ROUND((A876-Overview!$F$43)/365,0),J875*0.05,J875+V875)</f>
        <v>2774.2495819650344</v>
      </c>
      <c r="K876" s="70">
        <f>IF(I876&lt;Overview!$F$16,1,'='!F876/Overview!$F$26)</f>
        <v>101.38311953714833</v>
      </c>
      <c r="L876" s="71">
        <f>IF(I876&lt;Overview!$F$17,'='!F876/Overview!$F$26,Overview!$F$33)</f>
        <v>9.1428571428571423</v>
      </c>
      <c r="M876" s="72">
        <f t="shared" si="83"/>
        <v>9.1428571428571423</v>
      </c>
      <c r="N876" s="81">
        <f>MIN(1,Overview!$F$44*E876*(F876-Overview!$F$25)^2+0.2)</f>
        <v>1</v>
      </c>
      <c r="O876" s="48">
        <f>M876*E876*Overview!$F$8</f>
        <v>9.746225350951114E-2</v>
      </c>
      <c r="P876" s="48">
        <f>E876*Overview!$F$6</f>
        <v>1.8494797113084687E-3</v>
      </c>
      <c r="Q876" s="122">
        <f>O876*(G876/F876-(1+Overview!$F$35/'='!F876)/(Overview!$F$37*Overview!$F$33))/('='!G876+Overview!$F$36)</f>
        <v>1.9766493979226476E-3</v>
      </c>
      <c r="R876" s="128">
        <f>(O876/F876-Q876)*G876*Overview!$F$29*'='!F876^3</f>
        <v>241.45121998751787</v>
      </c>
      <c r="S876" s="57">
        <f t="shared" si="78"/>
        <v>4.6202880097995781E-18</v>
      </c>
      <c r="T876" s="58">
        <f t="shared" si="79"/>
        <v>1.5430713928832052E-3</v>
      </c>
      <c r="U876" s="58">
        <f>IF(I876&lt;Overview!$F$18,(1-Overview!$F$9)*'='!R876-'='!I876*'='!P876,0)</f>
        <v>0</v>
      </c>
      <c r="V876" s="54">
        <f>IF(I876&gt;=Overview!$F$18,(1-Overview!$F$9)*'='!R876-Overview!$F$18*'='!P876,0)</f>
        <v>20.244101086063807</v>
      </c>
      <c r="W876" s="2"/>
      <c r="X876" s="60">
        <f>F876^3*(1+G876*Overview!$F$38)</f>
        <v>15.785978477735263</v>
      </c>
      <c r="Y876" s="61">
        <f>F876^3*Overview!$F$42*(1+Overview!$F$38*G876)+J876*Overview!$F$39/Overview!$F$40</f>
        <v>1.5412918175579269</v>
      </c>
      <c r="AD876" s="2"/>
    </row>
    <row r="877" spans="1:30">
      <c r="A877" s="34">
        <v>874</v>
      </c>
      <c r="B877">
        <v>0.77</v>
      </c>
      <c r="C877" s="85">
        <v>18.739999999999998</v>
      </c>
      <c r="D877" s="125">
        <f>B877/(B877+Overview!$F$22)</f>
        <v>0.52380952380952384</v>
      </c>
      <c r="E877" s="118">
        <f>EXP(Overview!$F$21/Overview!$F$5-Overview!$F$21/('='!C877+273.15))</f>
        <v>0.94169028070695959</v>
      </c>
      <c r="F877" s="77">
        <f t="shared" si="80"/>
        <v>2.3434931327010093</v>
      </c>
      <c r="G877" s="115">
        <f t="shared" si="81"/>
        <v>0.52380952380952372</v>
      </c>
      <c r="H877" s="112">
        <f>F877/Overview!$F$19</f>
        <v>3.460051871697932</v>
      </c>
      <c r="I877" s="149">
        <f t="shared" si="82"/>
        <v>178.24101031296112</v>
      </c>
      <c r="J877" s="80">
        <f>IF((A877-Overview!$F$43)/365=ROUND((A877-Overview!$F$43)/365,0),J876*0.05,J876+V876)</f>
        <v>2794.4936830510983</v>
      </c>
      <c r="K877" s="70">
        <f>IF(I877&lt;Overview!$F$16,1,'='!F877/Overview!$F$26)</f>
        <v>101.44991916454586</v>
      </c>
      <c r="L877" s="71">
        <f>IF(I877&lt;Overview!$F$17,'='!F877/Overview!$F$26,Overview!$F$33)</f>
        <v>9.1428571428571423</v>
      </c>
      <c r="M877" s="72">
        <f t="shared" si="83"/>
        <v>9.1428571428571423</v>
      </c>
      <c r="N877" s="81">
        <f>MIN(1,Overview!$F$44*E877*(F877-Overview!$F$25)^2+0.2)</f>
        <v>1</v>
      </c>
      <c r="O877" s="48">
        <f>M877*E877*Overview!$F$8</f>
        <v>9.746225350951114E-2</v>
      </c>
      <c r="P877" s="48">
        <f>E877*Overview!$F$6</f>
        <v>1.8494797113084687E-3</v>
      </c>
      <c r="Q877" s="122">
        <f>O877*(G877/F877-(1+Overview!$F$35/'='!F877)/(Overview!$F$37*Overview!$F$33))/('='!G877+Overview!$F$36)</f>
        <v>1.9723776943273187E-3</v>
      </c>
      <c r="R877" s="128">
        <f>(O877/F877-Q877)*G877*Overview!$F$29*'='!F877^3</f>
        <v>241.78762889409393</v>
      </c>
      <c r="S877" s="57">
        <f t="shared" si="78"/>
        <v>4.6172457844329588E-18</v>
      </c>
      <c r="T877" s="58">
        <f t="shared" si="79"/>
        <v>1.5407511939162406E-3</v>
      </c>
      <c r="U877" s="58">
        <f>IF(I877&lt;Overview!$F$18,(1-Overview!$F$9)*'='!R877-'='!I877*'='!P877,0)</f>
        <v>0</v>
      </c>
      <c r="V877" s="54">
        <f>IF(I877&gt;=Overview!$F$18,(1-Overview!$F$9)*'='!R877-Overview!$F$18*'='!P877,0)</f>
        <v>20.272763124904088</v>
      </c>
      <c r="W877" s="2"/>
      <c r="X877" s="60">
        <f>F877^3*(1+G877*Overview!$F$38)</f>
        <v>15.817202386461906</v>
      </c>
      <c r="Y877" s="61">
        <f>F877^3*Overview!$F$42*(1+Overview!$F$38*G877)+J877*Overview!$F$39/Overview!$F$40</f>
        <v>1.5449816675541554</v>
      </c>
      <c r="AD877" s="2"/>
    </row>
    <row r="878" spans="1:30">
      <c r="A878" s="34">
        <v>875</v>
      </c>
      <c r="B878">
        <v>0.77</v>
      </c>
      <c r="C878" s="85">
        <v>18.739999999999998</v>
      </c>
      <c r="D878" s="125">
        <f>B878/(B878+Overview!$F$22)</f>
        <v>0.52380952380952384</v>
      </c>
      <c r="E878" s="118">
        <f>EXP(Overview!$F$21/Overview!$F$5-Overview!$F$21/('='!C878+273.15))</f>
        <v>0.94169028070695959</v>
      </c>
      <c r="F878" s="77">
        <f t="shared" si="80"/>
        <v>2.3450338838949256</v>
      </c>
      <c r="G878" s="115">
        <f t="shared" si="81"/>
        <v>0.52380952380952372</v>
      </c>
      <c r="H878" s="112">
        <f>F878/Overview!$F$19</f>
        <v>3.4623267147422494</v>
      </c>
      <c r="I878" s="149">
        <f t="shared" si="82"/>
        <v>178.24101031296112</v>
      </c>
      <c r="J878" s="80">
        <f>IF((A878-Overview!$F$43)/365=ROUND((A878-Overview!$F$43)/365,0),J877*0.05,J877+V877)</f>
        <v>2814.7664461760023</v>
      </c>
      <c r="K878" s="70">
        <f>IF(I878&lt;Overview!$F$16,1,'='!F878/Overview!$F$26)</f>
        <v>101.51661835042968</v>
      </c>
      <c r="L878" s="71">
        <f>IF(I878&lt;Overview!$F$17,'='!F878/Overview!$F$26,Overview!$F$33)</f>
        <v>9.1428571428571423</v>
      </c>
      <c r="M878" s="72">
        <f t="shared" si="83"/>
        <v>9.1428571428571423</v>
      </c>
      <c r="N878" s="81">
        <f>MIN(1,Overview!$F$44*E878*(F878-Overview!$F$25)^2+0.2)</f>
        <v>1</v>
      </c>
      <c r="O878" s="48">
        <f>M878*E878*Overview!$F$8</f>
        <v>9.746225350951114E-2</v>
      </c>
      <c r="P878" s="48">
        <f>E878*Overview!$F$6</f>
        <v>1.8494797113084687E-3</v>
      </c>
      <c r="Q878" s="122">
        <f>O878*(G878/F878-(1+Overview!$F$35/'='!F878)/(Overview!$F$37*Overview!$F$33))/('='!G878+Overview!$F$36)</f>
        <v>1.9681180227987781E-3</v>
      </c>
      <c r="R878" s="128">
        <f>(O878/F878-Q878)*G878*Overview!$F$29*'='!F878^3</f>
        <v>242.12378878960735</v>
      </c>
      <c r="S878" s="57">
        <f t="shared" si="78"/>
        <v>4.6142121280735232E-18</v>
      </c>
      <c r="T878" s="58">
        <f t="shared" si="79"/>
        <v>1.5384344836558066E-3</v>
      </c>
      <c r="U878" s="58">
        <f>IF(I878&lt;Overview!$F$18,(1-Overview!$F$9)*'='!R878-'='!I878*'='!P878,0)</f>
        <v>0</v>
      </c>
      <c r="V878" s="54">
        <f>IF(I878&gt;=Overview!$F$18,(1-Overview!$F$9)*'='!R878-Overview!$F$18*'='!P878,0)</f>
        <v>20.30140394800183</v>
      </c>
      <c r="W878" s="2"/>
      <c r="X878" s="60">
        <f>F878^3*(1+G878*Overview!$F$38)</f>
        <v>15.848420399213206</v>
      </c>
      <c r="Y878" s="61">
        <f>F878^3*Overview!$F$42*(1+Overview!$F$38*G878)+J878*Overview!$F$39/Overview!$F$40</f>
        <v>1.548672232408473</v>
      </c>
      <c r="AD878" s="2"/>
    </row>
    <row r="879" spans="1:30">
      <c r="A879" s="34">
        <v>876</v>
      </c>
      <c r="B879">
        <v>0.77</v>
      </c>
      <c r="C879" s="85">
        <v>18.739999999999998</v>
      </c>
      <c r="D879" s="125">
        <f>B879/(B879+Overview!$F$22)</f>
        <v>0.52380952380952384</v>
      </c>
      <c r="E879" s="118">
        <f>EXP(Overview!$F$21/Overview!$F$5-Overview!$F$21/('='!C879+273.15))</f>
        <v>0.94169028070695959</v>
      </c>
      <c r="F879" s="77">
        <f t="shared" si="80"/>
        <v>2.3465723183785814</v>
      </c>
      <c r="G879" s="115">
        <f t="shared" si="81"/>
        <v>0.52380952380952372</v>
      </c>
      <c r="H879" s="112">
        <f>F879/Overview!$F$19</f>
        <v>3.4645981372782835</v>
      </c>
      <c r="I879" s="149">
        <f t="shared" si="82"/>
        <v>178.24101031296112</v>
      </c>
      <c r="J879" s="80">
        <f>IF((A879-Overview!$F$43)/365=ROUND((A879-Overview!$F$43)/365,0),J878*0.05,J878+V878)</f>
        <v>2835.0678501240041</v>
      </c>
      <c r="K879" s="70">
        <f>IF(I879&lt;Overview!$F$16,1,'='!F879/Overview!$F$26)</f>
        <v>101.58321724582603</v>
      </c>
      <c r="L879" s="71">
        <f>IF(I879&lt;Overview!$F$17,'='!F879/Overview!$F$26,Overview!$F$33)</f>
        <v>9.1428571428571423</v>
      </c>
      <c r="M879" s="72">
        <f t="shared" si="83"/>
        <v>9.1428571428571423</v>
      </c>
      <c r="N879" s="81">
        <f>MIN(1,Overview!$F$44*E879*(F879-Overview!$F$25)^2+0.2)</f>
        <v>1</v>
      </c>
      <c r="O879" s="48">
        <f>M879*E879*Overview!$F$8</f>
        <v>9.746225350951114E-2</v>
      </c>
      <c r="P879" s="48">
        <f>E879*Overview!$F$6</f>
        <v>1.8494797113084687E-3</v>
      </c>
      <c r="Q879" s="122">
        <f>O879*(G879/F879-(1+Overview!$F$35/'='!F879)/(Overview!$F$37*Overview!$F$33))/('='!G879+Overview!$F$36)</f>
        <v>1.9638703373748398E-3</v>
      </c>
      <c r="R879" s="128">
        <f>(O879/F879-Q879)*G879*Overview!$F$29*'='!F879^3</f>
        <v>242.45969932357048</v>
      </c>
      <c r="S879" s="57">
        <f t="shared" si="78"/>
        <v>4.6111870079878845E-18</v>
      </c>
      <c r="T879" s="58">
        <f t="shared" si="79"/>
        <v>1.5361212568562016E-3</v>
      </c>
      <c r="U879" s="58">
        <f>IF(I879&lt;Overview!$F$18,(1-Overview!$F$9)*'='!R879-'='!I879*'='!P879,0)</f>
        <v>0</v>
      </c>
      <c r="V879" s="54">
        <f>IF(I879&gt;=Overview!$F$18,(1-Overview!$F$9)*'='!R879-Overview!$F$18*'='!P879,0)</f>
        <v>20.330023525495488</v>
      </c>
      <c r="W879" s="2"/>
      <c r="X879" s="60">
        <f>F879^3*(1+G879*Overview!$F$38)</f>
        <v>15.879632428400267</v>
      </c>
      <c r="Y879" s="61">
        <f>F879^3*Overview!$F$42*(1+Overview!$F$38*G879)+J879*Overview!$F$39/Overview!$F$40</f>
        <v>1.552363503315958</v>
      </c>
      <c r="AD879" s="2"/>
    </row>
    <row r="880" spans="1:30">
      <c r="A880" s="34">
        <v>877</v>
      </c>
      <c r="B880">
        <v>0.77</v>
      </c>
      <c r="C880" s="85">
        <v>18.739999999999998</v>
      </c>
      <c r="D880" s="125">
        <f>B880/(B880+Overview!$F$22)</f>
        <v>0.52380952380952384</v>
      </c>
      <c r="E880" s="118">
        <f>EXP(Overview!$F$21/Overview!$F$5-Overview!$F$21/('='!C880+273.15))</f>
        <v>0.94169028070695959</v>
      </c>
      <c r="F880" s="77">
        <f t="shared" si="80"/>
        <v>2.3481084396354377</v>
      </c>
      <c r="G880" s="115">
        <f t="shared" si="81"/>
        <v>0.52380952380952372</v>
      </c>
      <c r="H880" s="112">
        <f>F880/Overview!$F$19</f>
        <v>3.4668661444491917</v>
      </c>
      <c r="I880" s="149">
        <f t="shared" si="82"/>
        <v>178.24101031296112</v>
      </c>
      <c r="J880" s="80">
        <f>IF((A880-Overview!$F$43)/365=ROUND((A880-Overview!$F$43)/365,0),J879*0.05,J879+V879)</f>
        <v>2855.3978736494996</v>
      </c>
      <c r="K880" s="70">
        <f>IF(I880&lt;Overview!$F$16,1,'='!F880/Overview!$F$26)</f>
        <v>101.6497160015341</v>
      </c>
      <c r="L880" s="71">
        <f>IF(I880&lt;Overview!$F$17,'='!F880/Overview!$F$26,Overview!$F$33)</f>
        <v>9.1428571428571423</v>
      </c>
      <c r="M880" s="72">
        <f t="shared" si="83"/>
        <v>9.1428571428571423</v>
      </c>
      <c r="N880" s="81">
        <f>MIN(1,Overview!$F$44*E880*(F880-Overview!$F$25)^2+0.2)</f>
        <v>1</v>
      </c>
      <c r="O880" s="48">
        <f>M880*E880*Overview!$F$8</f>
        <v>9.746225350951114E-2</v>
      </c>
      <c r="P880" s="48">
        <f>E880*Overview!$F$6</f>
        <v>1.8494797113084687E-3</v>
      </c>
      <c r="Q880" s="122">
        <f>O880*(G880/F880-(1+Overview!$F$35/'='!F880)/(Overview!$F$37*Overview!$F$33))/('='!G880+Overview!$F$36)</f>
        <v>1.9596345923245523E-3</v>
      </c>
      <c r="R880" s="128">
        <f>(O880/F880-Q880)*G880*Overview!$F$29*'='!F880^3</f>
        <v>242.79536014799001</v>
      </c>
      <c r="S880" s="57">
        <f t="shared" si="78"/>
        <v>4.608170391607335E-18</v>
      </c>
      <c r="T880" s="58">
        <f t="shared" si="79"/>
        <v>1.5338115082796106E-3</v>
      </c>
      <c r="U880" s="58">
        <f>IF(I880&lt;Overview!$F$18,(1-Overview!$F$9)*'='!R880-'='!I880*'='!P880,0)</f>
        <v>0</v>
      </c>
      <c r="V880" s="54">
        <f>IF(I880&gt;=Overview!$F$18,(1-Overview!$F$9)*'='!R880-Overview!$F$18*'='!P880,0)</f>
        <v>20.358621827736034</v>
      </c>
      <c r="W880" s="2"/>
      <c r="X880" s="60">
        <f>F880^3*(1+G880*Overview!$F$38)</f>
        <v>15.910838386734548</v>
      </c>
      <c r="Y880" s="61">
        <f>F880^3*Overview!$F$42*(1+Overview!$F$38*G880)+J880*Overview!$F$39/Overview!$F$40</f>
        <v>1.5560554714974237</v>
      </c>
      <c r="AD880" s="2"/>
    </row>
    <row r="881" spans="1:30">
      <c r="A881" s="34">
        <v>878</v>
      </c>
      <c r="B881">
        <v>0.77</v>
      </c>
      <c r="C881" s="85">
        <v>18.739999999999998</v>
      </c>
      <c r="D881" s="125">
        <f>B881/(B881+Overview!$F$22)</f>
        <v>0.52380952380952384</v>
      </c>
      <c r="E881" s="118">
        <f>EXP(Overview!$F$21/Overview!$F$5-Overview!$F$21/('='!C881+273.15))</f>
        <v>0.94169028070695959</v>
      </c>
      <c r="F881" s="77">
        <f t="shared" si="80"/>
        <v>2.3496422511437172</v>
      </c>
      <c r="G881" s="115">
        <f t="shared" si="81"/>
        <v>0.52380952380952372</v>
      </c>
      <c r="H881" s="112">
        <f>F881/Overview!$F$19</f>
        <v>3.4691307413903987</v>
      </c>
      <c r="I881" s="149">
        <f t="shared" si="82"/>
        <v>178.24101031296112</v>
      </c>
      <c r="J881" s="80">
        <f>IF((A881-Overview!$F$43)/365=ROUND((A881-Overview!$F$43)/365,0),J880*0.05,J880+V880)</f>
        <v>2875.7564954772356</v>
      </c>
      <c r="K881" s="70">
        <f>IF(I881&lt;Overview!$F$16,1,'='!F881/Overview!$F$26)</f>
        <v>101.71611476812629</v>
      </c>
      <c r="L881" s="71">
        <f>IF(I881&lt;Overview!$F$17,'='!F881/Overview!$F$26,Overview!$F$33)</f>
        <v>9.1428571428571423</v>
      </c>
      <c r="M881" s="72">
        <f t="shared" si="83"/>
        <v>9.1428571428571423</v>
      </c>
      <c r="N881" s="81">
        <f>MIN(1,Overview!$F$44*E881*(F881-Overview!$F$25)^2+0.2)</f>
        <v>1</v>
      </c>
      <c r="O881" s="48">
        <f>M881*E881*Overview!$F$8</f>
        <v>9.746225350951114E-2</v>
      </c>
      <c r="P881" s="48">
        <f>E881*Overview!$F$6</f>
        <v>1.8494797113084687E-3</v>
      </c>
      <c r="Q881" s="122">
        <f>O881*(G881/F881-(1+Overview!$F$35/'='!F881)/(Overview!$F$37*Overview!$F$33))/('='!G881+Overview!$F$36)</f>
        <v>1.9554107421467445E-3</v>
      </c>
      <c r="R881" s="128">
        <f>(O881/F881-Q881)*G881*Overview!$F$29*'='!F881^3</f>
        <v>243.13077091735832</v>
      </c>
      <c r="S881" s="57">
        <f t="shared" si="78"/>
        <v>4.6051622465268152E-18</v>
      </c>
      <c r="T881" s="58">
        <f t="shared" si="79"/>
        <v>1.5315052326960947E-3</v>
      </c>
      <c r="U881" s="58">
        <f>IF(I881&lt;Overview!$F$18,(1-Overview!$F$9)*'='!R881-'='!I881*'='!P881,0)</f>
        <v>0</v>
      </c>
      <c r="V881" s="54">
        <f>IF(I881&gt;=Overview!$F$18,(1-Overview!$F$9)*'='!R881-Overview!$F$18*'='!P881,0)</f>
        <v>20.387198825286212</v>
      </c>
      <c r="W881" s="2"/>
      <c r="X881" s="60">
        <f>F881^3*(1+G881*Overview!$F$38)</f>
        <v>15.942038187227416</v>
      </c>
      <c r="Y881" s="61">
        <f>F881^3*Overview!$F$42*(1+Overview!$F$38*G881)+J881*Overview!$F$39/Overview!$F$40</f>
        <v>1.5597481281993875</v>
      </c>
      <c r="AD881" s="2"/>
    </row>
    <row r="882" spans="1:30">
      <c r="A882" s="34">
        <v>879</v>
      </c>
      <c r="B882">
        <v>0.77</v>
      </c>
      <c r="C882" s="85">
        <v>18.739999999999998</v>
      </c>
      <c r="D882" s="125">
        <f>B882/(B882+Overview!$F$22)</f>
        <v>0.52380952380952384</v>
      </c>
      <c r="E882" s="118">
        <f>EXP(Overview!$F$21/Overview!$F$5-Overview!$F$21/('='!C882+273.15))</f>
        <v>0.94169028070695959</v>
      </c>
      <c r="F882" s="77">
        <f t="shared" si="80"/>
        <v>2.3511737563764132</v>
      </c>
      <c r="G882" s="115">
        <f t="shared" si="81"/>
        <v>0.52380952380952372</v>
      </c>
      <c r="H882" s="112">
        <f>F882/Overview!$F$19</f>
        <v>3.4713919332296075</v>
      </c>
      <c r="I882" s="149">
        <f t="shared" si="82"/>
        <v>178.24101031296112</v>
      </c>
      <c r="J882" s="80">
        <f>IF((A882-Overview!$F$43)/365=ROUND((A882-Overview!$F$43)/365,0),J881*0.05,J881+V881)</f>
        <v>2896.1436943025219</v>
      </c>
      <c r="K882" s="70">
        <f>IF(I882&lt;Overview!$F$16,1,'='!F882/Overview!$F$26)</f>
        <v>101.78241369594863</v>
      </c>
      <c r="L882" s="71">
        <f>IF(I882&lt;Overview!$F$17,'='!F882/Overview!$F$26,Overview!$F$33)</f>
        <v>9.1428571428571423</v>
      </c>
      <c r="M882" s="72">
        <f t="shared" si="83"/>
        <v>9.1428571428571423</v>
      </c>
      <c r="N882" s="81">
        <f>MIN(1,Overview!$F$44*E882*(F882-Overview!$F$25)^2+0.2)</f>
        <v>1</v>
      </c>
      <c r="O882" s="48">
        <f>M882*E882*Overview!$F$8</f>
        <v>9.746225350951114E-2</v>
      </c>
      <c r="P882" s="48">
        <f>E882*Overview!$F$6</f>
        <v>1.8494797113084687E-3</v>
      </c>
      <c r="Q882" s="122">
        <f>O882*(G882/F882-(1+Overview!$F$35/'='!F882)/(Overview!$F$37*Overview!$F$33))/('='!G882+Overview!$F$36)</f>
        <v>1.9511987415685812E-3</v>
      </c>
      <c r="R882" s="128">
        <f>(O882/F882-Q882)*G882*Overview!$F$29*'='!F882^3</f>
        <v>243.46593128864484</v>
      </c>
      <c r="S882" s="57">
        <f t="shared" si="78"/>
        <v>4.6021625405038797E-18</v>
      </c>
      <c r="T882" s="58">
        <f t="shared" si="79"/>
        <v>1.5292024248835772E-3</v>
      </c>
      <c r="U882" s="58">
        <f>IF(I882&lt;Overview!$F$18,(1-Overview!$F$9)*'='!R882-'='!I882*'='!P882,0)</f>
        <v>0</v>
      </c>
      <c r="V882" s="54">
        <f>IF(I882&gt;=Overview!$F$18,(1-Overview!$F$9)*'='!R882-Overview!$F$18*'='!P882,0)</f>
        <v>20.415754488919823</v>
      </c>
      <c r="W882" s="2"/>
      <c r="X882" s="60">
        <f>F882^3*(1+G882*Overview!$F$38)</f>
        <v>15.973231743189775</v>
      </c>
      <c r="Y882" s="61">
        <f>F882^3*Overview!$F$42*(1+Overview!$F$38*G882)+J882*Overview!$F$39/Overview!$F$40</f>
        <v>1.5634414646940438</v>
      </c>
      <c r="AD882" s="2"/>
    </row>
    <row r="883" spans="1:30">
      <c r="A883" s="34">
        <v>880</v>
      </c>
      <c r="B883">
        <v>0.77</v>
      </c>
      <c r="C883" s="85">
        <v>18.739999999999998</v>
      </c>
      <c r="D883" s="125">
        <f>B883/(B883+Overview!$F$22)</f>
        <v>0.52380952380952384</v>
      </c>
      <c r="E883" s="118">
        <f>EXP(Overview!$F$21/Overview!$F$5-Overview!$F$21/('='!C883+273.15))</f>
        <v>0.94169028070695959</v>
      </c>
      <c r="F883" s="77">
        <f t="shared" si="80"/>
        <v>2.3527029588012969</v>
      </c>
      <c r="G883" s="115">
        <f t="shared" si="81"/>
        <v>0.52380952380952372</v>
      </c>
      <c r="H883" s="112">
        <f>F883/Overview!$F$19</f>
        <v>3.4736497250868106</v>
      </c>
      <c r="I883" s="149">
        <f t="shared" si="82"/>
        <v>178.24101031296112</v>
      </c>
      <c r="J883" s="80">
        <f>IF((A883-Overview!$F$43)/365=ROUND((A883-Overview!$F$43)/365,0),J882*0.05,J882+V882)</f>
        <v>2916.5594487914418</v>
      </c>
      <c r="K883" s="70">
        <f>IF(I883&lt;Overview!$F$16,1,'='!F883/Overview!$F$26)</f>
        <v>101.84861293512108</v>
      </c>
      <c r="L883" s="71">
        <f>IF(I883&lt;Overview!$F$17,'='!F883/Overview!$F$26,Overview!$F$33)</f>
        <v>9.1428571428571423</v>
      </c>
      <c r="M883" s="72">
        <f t="shared" si="83"/>
        <v>9.1428571428571423</v>
      </c>
      <c r="N883" s="81">
        <f>MIN(1,Overview!$F$44*E883*(F883-Overview!$F$25)^2+0.2)</f>
        <v>1</v>
      </c>
      <c r="O883" s="48">
        <f>M883*E883*Overview!$F$8</f>
        <v>9.746225350951114E-2</v>
      </c>
      <c r="P883" s="48">
        <f>E883*Overview!$F$6</f>
        <v>1.8494797113084687E-3</v>
      </c>
      <c r="Q883" s="122">
        <f>O883*(G883/F883-(1+Overview!$F$35/'='!F883)/(Overview!$F$37*Overview!$F$33))/('='!G883+Overview!$F$36)</f>
        <v>1.9469985455441358E-3</v>
      </c>
      <c r="R883" s="128">
        <f>(O883/F883-Q883)*G883*Overview!$F$29*'='!F883^3</f>
        <v>243.80084092128709</v>
      </c>
      <c r="S883" s="57">
        <f t="shared" si="78"/>
        <v>4.5991712414576825E-18</v>
      </c>
      <c r="T883" s="58">
        <f t="shared" si="79"/>
        <v>1.5269030796278367E-3</v>
      </c>
      <c r="U883" s="58">
        <f>IF(I883&lt;Overview!$F$18,(1-Overview!$F$9)*'='!R883-'='!I883*'='!P883,0)</f>
        <v>0</v>
      </c>
      <c r="V883" s="54">
        <f>IF(I883&gt;=Overview!$F$18,(1-Overview!$F$9)*'='!R883-Overview!$F$18*'='!P883,0)</f>
        <v>20.444288789620945</v>
      </c>
      <c r="W883" s="2"/>
      <c r="X883" s="60">
        <f>F883^3*(1+G883*Overview!$F$38)</f>
        <v>16.004418968231608</v>
      </c>
      <c r="Y883" s="61">
        <f>F883^3*Overview!$F$42*(1+Overview!$F$38*G883)+J883*Overview!$F$39/Overview!$F$40</f>
        <v>1.5671354722792361</v>
      </c>
      <c r="AD883" s="2"/>
    </row>
    <row r="884" spans="1:30">
      <c r="A884" s="34">
        <v>881</v>
      </c>
      <c r="B884">
        <v>0.77</v>
      </c>
      <c r="C884" s="85">
        <v>18.739999999999998</v>
      </c>
      <c r="D884" s="125">
        <f>B884/(B884+Overview!$F$22)</f>
        <v>0.52380952380952384</v>
      </c>
      <c r="E884" s="118">
        <f>EXP(Overview!$F$21/Overview!$F$5-Overview!$F$21/('='!C884+273.15))</f>
        <v>0.94169028070695959</v>
      </c>
      <c r="F884" s="77">
        <f t="shared" si="80"/>
        <v>2.3542298618809245</v>
      </c>
      <c r="G884" s="115">
        <f t="shared" si="81"/>
        <v>0.52380952380952372</v>
      </c>
      <c r="H884" s="112">
        <f>F884/Overview!$F$19</f>
        <v>3.4759041220743017</v>
      </c>
      <c r="I884" s="149">
        <f t="shared" si="82"/>
        <v>178.24101031296112</v>
      </c>
      <c r="J884" s="80">
        <f>IF((A884-Overview!$F$43)/365=ROUND((A884-Overview!$F$43)/365,0),J883*0.05,J883+V883)</f>
        <v>2937.003737581063</v>
      </c>
      <c r="K884" s="70">
        <f>IF(I884&lt;Overview!$F$16,1,'='!F884/Overview!$F$26)</f>
        <v>101.91471263553787</v>
      </c>
      <c r="L884" s="71">
        <f>IF(I884&lt;Overview!$F$17,'='!F884/Overview!$F$26,Overview!$F$33)</f>
        <v>9.1428571428571423</v>
      </c>
      <c r="M884" s="72">
        <f t="shared" si="83"/>
        <v>9.1428571428571423</v>
      </c>
      <c r="N884" s="81">
        <f>MIN(1,Overview!$F$44*E884*(F884-Overview!$F$25)^2+0.2)</f>
        <v>1</v>
      </c>
      <c r="O884" s="48">
        <f>M884*E884*Overview!$F$8</f>
        <v>9.746225350951114E-2</v>
      </c>
      <c r="P884" s="48">
        <f>E884*Overview!$F$6</f>
        <v>1.8494797113084687E-3</v>
      </c>
      <c r="Q884" s="122">
        <f>O884*(G884/F884-(1+Overview!$F$35/'='!F884)/(Overview!$F$37*Overview!$F$33))/('='!G884+Overview!$F$36)</f>
        <v>1.942810109252964E-3</v>
      </c>
      <c r="R884" s="128">
        <f>(O884/F884-Q884)*G884*Overview!$F$29*'='!F884^3</f>
        <v>244.13549947718249</v>
      </c>
      <c r="S884" s="57">
        <f t="shared" si="78"/>
        <v>4.5961883174679639E-18</v>
      </c>
      <c r="T884" s="58">
        <f t="shared" si="79"/>
        <v>1.52460719172249E-3</v>
      </c>
      <c r="U884" s="58">
        <f>IF(I884&lt;Overview!$F$18,(1-Overview!$F$9)*'='!R884-'='!I884*'='!P884,0)</f>
        <v>0</v>
      </c>
      <c r="V884" s="54">
        <f>IF(I884&gt;=Overview!$F$18,(1-Overview!$F$9)*'='!R884-Overview!$F$18*'='!P884,0)</f>
        <v>20.472801698583233</v>
      </c>
      <c r="W884" s="2"/>
      <c r="X884" s="60">
        <f>F884^3*(1+G884*Overview!$F$38)</f>
        <v>16.035599776261588</v>
      </c>
      <c r="Y884" s="61">
        <f>F884^3*Overview!$F$42*(1+Overview!$F$38*G884)+J884*Overview!$F$39/Overview!$F$40</f>
        <v>1.570830142278429</v>
      </c>
      <c r="AD884" s="2"/>
    </row>
    <row r="885" spans="1:30">
      <c r="A885" s="34">
        <v>882</v>
      </c>
      <c r="B885">
        <v>0.77</v>
      </c>
      <c r="C885" s="85">
        <v>18.739999999999998</v>
      </c>
      <c r="D885" s="125">
        <f>B885/(B885+Overview!$F$22)</f>
        <v>0.52380952380952384</v>
      </c>
      <c r="E885" s="118">
        <f>EXP(Overview!$F$21/Overview!$F$5-Overview!$F$21/('='!C885+273.15))</f>
        <v>0.94169028070695959</v>
      </c>
      <c r="F885" s="77">
        <f t="shared" si="80"/>
        <v>2.3557544690726471</v>
      </c>
      <c r="G885" s="115">
        <f t="shared" si="81"/>
        <v>0.52380952380952372</v>
      </c>
      <c r="H885" s="112">
        <f>F885/Overview!$F$19</f>
        <v>3.4781551292966886</v>
      </c>
      <c r="I885" s="149">
        <f t="shared" si="82"/>
        <v>178.24101031296112</v>
      </c>
      <c r="J885" s="80">
        <f>IF((A885-Overview!$F$43)/365=ROUND((A885-Overview!$F$43)/365,0),J884*0.05,J884+V884)</f>
        <v>2957.4765392796462</v>
      </c>
      <c r="K885" s="70">
        <f>IF(I885&lt;Overview!$F$16,1,'='!F885/Overview!$F$26)</f>
        <v>101.98071294686784</v>
      </c>
      <c r="L885" s="71">
        <f>IF(I885&lt;Overview!$F$17,'='!F885/Overview!$F$26,Overview!$F$33)</f>
        <v>9.1428571428571423</v>
      </c>
      <c r="M885" s="72">
        <f t="shared" si="83"/>
        <v>9.1428571428571423</v>
      </c>
      <c r="N885" s="81">
        <f>MIN(1,Overview!$F$44*E885*(F885-Overview!$F$25)^2+0.2)</f>
        <v>1</v>
      </c>
      <c r="O885" s="48">
        <f>M885*E885*Overview!$F$8</f>
        <v>9.746225350951114E-2</v>
      </c>
      <c r="P885" s="48">
        <f>E885*Overview!$F$6</f>
        <v>1.8494797113084687E-3</v>
      </c>
      <c r="Q885" s="122">
        <f>O885*(G885/F885-(1+Overview!$F$35/'='!F885)/(Overview!$F$37*Overview!$F$33))/('='!G885+Overview!$F$36)</f>
        <v>1.9386333880986924E-3</v>
      </c>
      <c r="R885" s="128">
        <f>(O885/F885-Q885)*G885*Overview!$F$29*'='!F885^3</f>
        <v>244.46990662067938</v>
      </c>
      <c r="S885" s="57">
        <f t="shared" si="78"/>
        <v>4.5932137367740422E-18</v>
      </c>
      <c r="T885" s="58">
        <f t="shared" si="79"/>
        <v>1.5223147559689806E-3</v>
      </c>
      <c r="U885" s="58">
        <f>IF(I885&lt;Overview!$F$18,(1-Overview!$F$9)*'='!R885-'='!I885*'='!P885,0)</f>
        <v>0</v>
      </c>
      <c r="V885" s="54">
        <f>IF(I885&gt;=Overview!$F$18,(1-Overview!$F$9)*'='!R885-Overview!$F$18*'='!P885,0)</f>
        <v>20.501293187209168</v>
      </c>
      <c r="W885" s="2"/>
      <c r="X885" s="60">
        <f>F885^3*(1+G885*Overview!$F$38)</f>
        <v>16.066774081486649</v>
      </c>
      <c r="Y885" s="61">
        <f>F885^3*Overview!$F$42*(1+Overview!$F$38*G885)+J885*Overview!$F$39/Overview!$F$40</f>
        <v>1.5745254660406776</v>
      </c>
      <c r="AD885" s="2"/>
    </row>
    <row r="886" spans="1:30">
      <c r="A886" s="34">
        <v>883</v>
      </c>
      <c r="B886">
        <v>0.77</v>
      </c>
      <c r="C886" s="85">
        <v>18.739999999999998</v>
      </c>
      <c r="D886" s="125">
        <f>B886/(B886+Overview!$F$22)</f>
        <v>0.52380952380952384</v>
      </c>
      <c r="E886" s="118">
        <f>EXP(Overview!$F$21/Overview!$F$5-Overview!$F$21/('='!C886+273.15))</f>
        <v>0.94169028070695959</v>
      </c>
      <c r="F886" s="77">
        <f t="shared" si="80"/>
        <v>2.3572767838286159</v>
      </c>
      <c r="G886" s="115">
        <f t="shared" si="81"/>
        <v>0.52380952380952372</v>
      </c>
      <c r="H886" s="112">
        <f>F886/Overview!$F$19</f>
        <v>3.4804027518509018</v>
      </c>
      <c r="I886" s="149">
        <f t="shared" si="82"/>
        <v>178.24101031296112</v>
      </c>
      <c r="J886" s="80">
        <f>IF((A886-Overview!$F$43)/365=ROUND((A886-Overview!$F$43)/365,0),J885*0.05,J885+V885)</f>
        <v>2977.9778324668555</v>
      </c>
      <c r="K886" s="70">
        <f>IF(I886&lt;Overview!$F$16,1,'='!F886/Overview!$F$26)</f>
        <v>102.04661401855481</v>
      </c>
      <c r="L886" s="71">
        <f>IF(I886&lt;Overview!$F$17,'='!F886/Overview!$F$26,Overview!$F$33)</f>
        <v>9.1428571428571423</v>
      </c>
      <c r="M886" s="72">
        <f t="shared" si="83"/>
        <v>9.1428571428571423</v>
      </c>
      <c r="N886" s="81">
        <f>MIN(1,Overview!$F$44*E886*(F886-Overview!$F$25)^2+0.2)</f>
        <v>1</v>
      </c>
      <c r="O886" s="48">
        <f>M886*E886*Overview!$F$8</f>
        <v>9.746225350951114E-2</v>
      </c>
      <c r="P886" s="48">
        <f>E886*Overview!$F$6</f>
        <v>1.8494797113084687E-3</v>
      </c>
      <c r="Q886" s="122">
        <f>O886*(G886/F886-(1+Overview!$F$35/'='!F886)/(Overview!$F$37*Overview!$F$33))/('='!G886+Overview!$F$36)</f>
        <v>1.9344683377076255E-3</v>
      </c>
      <c r="R886" s="128">
        <f>(O886/F886-Q886)*G886*Overview!$F$29*'='!F886^3</f>
        <v>244.80406201856863</v>
      </c>
      <c r="S886" s="57">
        <f t="shared" si="78"/>
        <v>4.5902474677738221E-18</v>
      </c>
      <c r="T886" s="58">
        <f t="shared" si="79"/>
        <v>1.5200257671765735E-3</v>
      </c>
      <c r="U886" s="58">
        <f>IF(I886&lt;Overview!$F$18,(1-Overview!$F$9)*'='!R886-'='!I886*'='!P886,0)</f>
        <v>0</v>
      </c>
      <c r="V886" s="54">
        <f>IF(I886&gt;=Overview!$F$18,(1-Overview!$F$9)*'='!R886-Overview!$F$18*'='!P886,0)</f>
        <v>20.529763227109331</v>
      </c>
      <c r="W886" s="2"/>
      <c r="X886" s="60">
        <f>F886^3*(1+G886*Overview!$F$38)</f>
        <v>16.097941798411551</v>
      </c>
      <c r="Y886" s="61">
        <f>F886^3*Overview!$F$42*(1+Overview!$F$38*G886)+J886*Overview!$F$39/Overview!$F$40</f>
        <v>1.578221434940599</v>
      </c>
      <c r="AD886" s="2"/>
    </row>
    <row r="887" spans="1:30">
      <c r="A887" s="34">
        <v>884</v>
      </c>
      <c r="B887">
        <v>0.77</v>
      </c>
      <c r="C887" s="85">
        <v>18.739999999999998</v>
      </c>
      <c r="D887" s="125">
        <f>B887/(B887+Overview!$F$22)</f>
        <v>0.52380952380952384</v>
      </c>
      <c r="E887" s="118">
        <f>EXP(Overview!$F$21/Overview!$F$5-Overview!$F$21/('='!C887+273.15))</f>
        <v>0.94169028070695959</v>
      </c>
      <c r="F887" s="77">
        <f t="shared" si="80"/>
        <v>2.3587968095957925</v>
      </c>
      <c r="G887" s="115">
        <f t="shared" si="81"/>
        <v>0.52380952380952372</v>
      </c>
      <c r="H887" s="112">
        <f>F887/Overview!$F$19</f>
        <v>3.4826469948262107</v>
      </c>
      <c r="I887" s="149">
        <f t="shared" si="82"/>
        <v>178.24101031296112</v>
      </c>
      <c r="J887" s="80">
        <f>IF((A887-Overview!$F$43)/365=ROUND((A887-Overview!$F$43)/365,0),J886*0.05,J886+V886)</f>
        <v>2998.507595693965</v>
      </c>
      <c r="K887" s="70">
        <f>IF(I887&lt;Overview!$F$16,1,'='!F887/Overview!$F$26)</f>
        <v>102.11241599981786</v>
      </c>
      <c r="L887" s="71">
        <f>IF(I887&lt;Overview!$F$17,'='!F887/Overview!$F$26,Overview!$F$33)</f>
        <v>9.1428571428571423</v>
      </c>
      <c r="M887" s="72">
        <f t="shared" si="83"/>
        <v>9.1428571428571423</v>
      </c>
      <c r="N887" s="81">
        <f>MIN(1,Overview!$F$44*E887*(F887-Overview!$F$25)^2+0.2)</f>
        <v>1</v>
      </c>
      <c r="O887" s="48">
        <f>M887*E887*Overview!$F$8</f>
        <v>9.746225350951114E-2</v>
      </c>
      <c r="P887" s="48">
        <f>E887*Overview!$F$6</f>
        <v>1.8494797113084687E-3</v>
      </c>
      <c r="Q887" s="122">
        <f>O887*(G887/F887-(1+Overview!$F$35/'='!F887)/(Overview!$F$37*Overview!$F$33))/('='!G887+Overview!$F$36)</f>
        <v>1.9303149139273453E-3</v>
      </c>
      <c r="R887" s="128">
        <f>(O887/F887-Q887)*G887*Overview!$F$29*'='!F887^3</f>
        <v>245.13796534007491</v>
      </c>
      <c r="S887" s="57">
        <f t="shared" si="78"/>
        <v>4.5872894790227987E-18</v>
      </c>
      <c r="T887" s="58">
        <f t="shared" si="79"/>
        <v>1.5177402201623329E-3</v>
      </c>
      <c r="U887" s="58">
        <f>IF(I887&lt;Overview!$F$18,(1-Overview!$F$9)*'='!R887-'='!I887*'='!P887,0)</f>
        <v>0</v>
      </c>
      <c r="V887" s="54">
        <f>IF(I887&gt;=Overview!$F$18,(1-Overview!$F$9)*'='!R887-Overview!$F$18*'='!P887,0)</f>
        <v>20.558211790101666</v>
      </c>
      <c r="W887" s="2"/>
      <c r="X887" s="60">
        <f>F887^3*(1+G887*Overview!$F$38)</f>
        <v>16.129102841838481</v>
      </c>
      <c r="Y887" s="61">
        <f>F887^3*Overview!$F$42*(1+Overview!$F$38*G887)+J887*Overview!$F$39/Overview!$F$40</f>
        <v>1.5819180403783464</v>
      </c>
      <c r="AD887" s="2"/>
    </row>
    <row r="888" spans="1:30">
      <c r="A888" s="34">
        <v>885</v>
      </c>
      <c r="B888">
        <v>0.77</v>
      </c>
      <c r="C888" s="85">
        <v>18.739999999999998</v>
      </c>
      <c r="D888" s="125">
        <f>B888/(B888+Overview!$F$22)</f>
        <v>0.52380952380952384</v>
      </c>
      <c r="E888" s="118">
        <f>EXP(Overview!$F$21/Overview!$F$5-Overview!$F$21/('='!C888+273.15))</f>
        <v>0.94169028070695959</v>
      </c>
      <c r="F888" s="77">
        <f t="shared" si="80"/>
        <v>2.3603145498159548</v>
      </c>
      <c r="G888" s="115">
        <f t="shared" si="81"/>
        <v>0.52380952380952372</v>
      </c>
      <c r="H888" s="112">
        <f>F888/Overview!$F$19</f>
        <v>3.4848878633042295</v>
      </c>
      <c r="I888" s="149">
        <f t="shared" si="82"/>
        <v>178.24101031296112</v>
      </c>
      <c r="J888" s="80">
        <f>IF((A888-Overview!$F$43)/365=ROUND((A888-Overview!$F$43)/365,0),J887*0.05,J887+V887)</f>
        <v>3019.0658074840667</v>
      </c>
      <c r="K888" s="70">
        <f>IF(I888&lt;Overview!$F$16,1,'='!F888/Overview!$F$26)</f>
        <v>102.17811903965173</v>
      </c>
      <c r="L888" s="71">
        <f>IF(I888&lt;Overview!$F$17,'='!F888/Overview!$F$26,Overview!$F$33)</f>
        <v>9.1428571428571423</v>
      </c>
      <c r="M888" s="72">
        <f t="shared" si="83"/>
        <v>9.1428571428571423</v>
      </c>
      <c r="N888" s="81">
        <f>MIN(1,Overview!$F$44*E888*(F888-Overview!$F$25)^2+0.2)</f>
        <v>1</v>
      </c>
      <c r="O888" s="48">
        <f>M888*E888*Overview!$F$8</f>
        <v>9.746225350951114E-2</v>
      </c>
      <c r="P888" s="48">
        <f>E888*Overview!$F$6</f>
        <v>1.8494797113084687E-3</v>
      </c>
      <c r="Q888" s="122">
        <f>O888*(G888/F888-(1+Overview!$F$35/'='!F888)/(Overview!$F$37*Overview!$F$33))/('='!G888+Overview!$F$36)</f>
        <v>1.9261730728253434E-3</v>
      </c>
      <c r="R888" s="128">
        <f>(O888/F888-Q888)*G888*Overview!$F$29*'='!F888^3</f>
        <v>245.47161625684831</v>
      </c>
      <c r="S888" s="57">
        <f t="shared" si="78"/>
        <v>4.5843397392330823E-18</v>
      </c>
      <c r="T888" s="58">
        <f t="shared" si="79"/>
        <v>1.5154581097511215E-3</v>
      </c>
      <c r="U888" s="58">
        <f>IF(I888&lt;Overview!$F$18,(1-Overview!$F$9)*'='!R888-'='!I888*'='!P888,0)</f>
        <v>0</v>
      </c>
      <c r="V888" s="54">
        <f>IF(I888&gt;=Overview!$F$18,(1-Overview!$F$9)*'='!R888-Overview!$F$18*'='!P888,0)</f>
        <v>20.586638848210761</v>
      </c>
      <c r="W888" s="2"/>
      <c r="X888" s="60">
        <f>F888^3*(1+G888*Overview!$F$38)</f>
        <v>16.160257126866608</v>
      </c>
      <c r="Y888" s="61">
        <f>F888^3*Overview!$F$42*(1+Overview!$F$38*G888)+J888*Overview!$F$39/Overview!$F$40</f>
        <v>1.585615273779575</v>
      </c>
      <c r="AD888" s="2"/>
    </row>
    <row r="889" spans="1:30">
      <c r="A889" s="34">
        <v>886</v>
      </c>
      <c r="B889">
        <v>0.77</v>
      </c>
      <c r="C889" s="85">
        <v>18.739999999999998</v>
      </c>
      <c r="D889" s="125">
        <f>B889/(B889+Overview!$F$22)</f>
        <v>0.52380952380952384</v>
      </c>
      <c r="E889" s="118">
        <f>EXP(Overview!$F$21/Overview!$F$5-Overview!$F$21/('='!C889+273.15))</f>
        <v>0.94169028070695959</v>
      </c>
      <c r="F889" s="77">
        <f t="shared" si="80"/>
        <v>2.3618300079257057</v>
      </c>
      <c r="G889" s="115">
        <f t="shared" si="81"/>
        <v>0.52380952380952372</v>
      </c>
      <c r="H889" s="112">
        <f>F889/Overview!$F$19</f>
        <v>3.4871253623589338</v>
      </c>
      <c r="I889" s="149">
        <f t="shared" si="82"/>
        <v>178.24101031296112</v>
      </c>
      <c r="J889" s="80">
        <f>IF((A889-Overview!$F$43)/365=ROUND((A889-Overview!$F$43)/365,0),J888*0.05,J888+V888)</f>
        <v>3039.6524463322776</v>
      </c>
      <c r="K889" s="70">
        <f>IF(I889&lt;Overview!$F$16,1,'='!F889/Overview!$F$26)</f>
        <v>102.24372328682709</v>
      </c>
      <c r="L889" s="71">
        <f>IF(I889&lt;Overview!$F$17,'='!F889/Overview!$F$26,Overview!$F$33)</f>
        <v>9.1428571428571423</v>
      </c>
      <c r="M889" s="72">
        <f t="shared" si="83"/>
        <v>9.1428571428571423</v>
      </c>
      <c r="N889" s="81">
        <f>MIN(1,Overview!$F$44*E889*(F889-Overview!$F$25)^2+0.2)</f>
        <v>1</v>
      </c>
      <c r="O889" s="48">
        <f>M889*E889*Overview!$F$8</f>
        <v>9.746225350951114E-2</v>
      </c>
      <c r="P889" s="48">
        <f>E889*Overview!$F$6</f>
        <v>1.8494797113084687E-3</v>
      </c>
      <c r="Q889" s="122">
        <f>O889*(G889/F889-(1+Overview!$F$35/'='!F889)/(Overview!$F$37*Overview!$F$33))/('='!G889+Overview!$F$36)</f>
        <v>1.9220427706876427E-3</v>
      </c>
      <c r="R889" s="128">
        <f>(O889/F889-Q889)*G889*Overview!$F$29*'='!F889^3</f>
        <v>245.80501444295555</v>
      </c>
      <c r="S889" s="57">
        <f t="shared" si="78"/>
        <v>4.5813982172724158E-18</v>
      </c>
      <c r="T889" s="58">
        <f t="shared" si="79"/>
        <v>1.5131794307755803E-3</v>
      </c>
      <c r="U889" s="58">
        <f>IF(I889&lt;Overview!$F$18,(1-Overview!$F$9)*'='!R889-'='!I889*'='!P889,0)</f>
        <v>0</v>
      </c>
      <c r="V889" s="54">
        <f>IF(I889&gt;=Overview!$F$18,(1-Overview!$F$9)*'='!R889-Overview!$F$18*'='!P889,0)</f>
        <v>20.615044373667097</v>
      </c>
      <c r="W889" s="2"/>
      <c r="X889" s="60">
        <f>F889^3*(1+G889*Overview!$F$38)</f>
        <v>16.191404568891652</v>
      </c>
      <c r="Y889" s="61">
        <f>F889^3*Overview!$F$42*(1+Overview!$F$38*G889)+J889*Overview!$F$39/Overview!$F$40</f>
        <v>1.5893131265954148</v>
      </c>
      <c r="AD889" s="2"/>
    </row>
    <row r="890" spans="1:30">
      <c r="A890" s="34">
        <v>887</v>
      </c>
      <c r="B890">
        <v>0.77</v>
      </c>
      <c r="C890" s="85">
        <v>18.739999999999998</v>
      </c>
      <c r="D890" s="125">
        <f>B890/(B890+Overview!$F$22)</f>
        <v>0.52380952380952384</v>
      </c>
      <c r="E890" s="118">
        <f>EXP(Overview!$F$21/Overview!$F$5-Overview!$F$21/('='!C890+273.15))</f>
        <v>0.94169028070695959</v>
      </c>
      <c r="F890" s="77">
        <f t="shared" si="80"/>
        <v>2.3633431873564814</v>
      </c>
      <c r="G890" s="115">
        <f t="shared" si="81"/>
        <v>0.52380952380952372</v>
      </c>
      <c r="H890" s="112">
        <f>F890/Overview!$F$19</f>
        <v>3.4893594970566681</v>
      </c>
      <c r="I890" s="149">
        <f t="shared" si="82"/>
        <v>178.24101031296112</v>
      </c>
      <c r="J890" s="80">
        <f>IF((A890-Overview!$F$43)/365=ROUND((A890-Overview!$F$43)/365,0),J889*0.05,J889+V889)</f>
        <v>3060.2674907059445</v>
      </c>
      <c r="K890" s="70">
        <f>IF(I890&lt;Overview!$F$16,1,'='!F890/Overview!$F$26)</f>
        <v>102.30922888989097</v>
      </c>
      <c r="L890" s="71">
        <f>IF(I890&lt;Overview!$F$17,'='!F890/Overview!$F$26,Overview!$F$33)</f>
        <v>9.1428571428571423</v>
      </c>
      <c r="M890" s="72">
        <f t="shared" si="83"/>
        <v>9.1428571428571423</v>
      </c>
      <c r="N890" s="81">
        <f>MIN(1,Overview!$F$44*E890*(F890-Overview!$F$25)^2+0.2)</f>
        <v>1</v>
      </c>
      <c r="O890" s="48">
        <f>M890*E890*Overview!$F$8</f>
        <v>9.746225350951114E-2</v>
      </c>
      <c r="P890" s="48">
        <f>E890*Overview!$F$6</f>
        <v>1.8494797113084687E-3</v>
      </c>
      <c r="Q890" s="122">
        <f>O890*(G890/F890-(1+Overview!$F$35/'='!F890)/(Overview!$F$37*Overview!$F$33))/('='!G890+Overview!$F$36)</f>
        <v>1.9179239640174418E-3</v>
      </c>
      <c r="R890" s="128">
        <f>(O890/F890-Q890)*G890*Overview!$F$29*'='!F890^3</f>
        <v>246.13815957487199</v>
      </c>
      <c r="S890" s="57">
        <f t="shared" si="78"/>
        <v>4.5784648821632121E-18</v>
      </c>
      <c r="T890" s="58">
        <f t="shared" si="79"/>
        <v>1.5109041780761194E-3</v>
      </c>
      <c r="U890" s="58">
        <f>IF(I890&lt;Overview!$F$18,(1-Overview!$F$9)*'='!R890-'='!I890*'='!P890,0)</f>
        <v>0</v>
      </c>
      <c r="V890" s="54">
        <f>IF(I890&gt;=Overview!$F$18,(1-Overview!$F$9)*'='!R890-Overview!$F$18*'='!P890,0)</f>
        <v>20.643428338906379</v>
      </c>
      <c r="W890" s="2"/>
      <c r="X890" s="60">
        <f>F890^3*(1+G890*Overview!$F$38)</f>
        <v>16.222545083605489</v>
      </c>
      <c r="Y890" s="61">
        <f>F890^3*Overview!$F$42*(1+Overview!$F$38*G890)+J890*Overview!$F$39/Overview!$F$40</f>
        <v>1.5930115903024431</v>
      </c>
      <c r="AD890" s="2"/>
    </row>
    <row r="891" spans="1:30">
      <c r="A891" s="34">
        <v>888</v>
      </c>
      <c r="B891">
        <v>0.77</v>
      </c>
      <c r="C891" s="85">
        <v>18.739999999999998</v>
      </c>
      <c r="D891" s="125">
        <f>B891/(B891+Overview!$F$22)</f>
        <v>0.52380952380952384</v>
      </c>
      <c r="E891" s="118">
        <f>EXP(Overview!$F$21/Overview!$F$5-Overview!$F$21/('='!C891+273.15))</f>
        <v>0.94169028070695959</v>
      </c>
      <c r="F891" s="77">
        <f t="shared" si="80"/>
        <v>2.3648540915345575</v>
      </c>
      <c r="G891" s="115">
        <f t="shared" si="81"/>
        <v>0.52380952380952372</v>
      </c>
      <c r="H891" s="112">
        <f>F891/Overview!$F$19</f>
        <v>3.4915902724561603</v>
      </c>
      <c r="I891" s="149">
        <f t="shared" si="82"/>
        <v>178.24101031296112</v>
      </c>
      <c r="J891" s="80">
        <f>IF((A891-Overview!$F$43)/365=ROUND((A891-Overview!$F$43)/365,0),J890*0.05,J890+V890)</f>
        <v>3080.9109190448507</v>
      </c>
      <c r="K891" s="70">
        <f>IF(I891&lt;Overview!$F$16,1,'='!F891/Overview!$F$26)</f>
        <v>102.37463599716699</v>
      </c>
      <c r="L891" s="71">
        <f>IF(I891&lt;Overview!$F$17,'='!F891/Overview!$F$26,Overview!$F$33)</f>
        <v>9.1428571428571423</v>
      </c>
      <c r="M891" s="72">
        <f t="shared" si="83"/>
        <v>9.1428571428571423</v>
      </c>
      <c r="N891" s="81">
        <f>MIN(1,Overview!$F$44*E891*(F891-Overview!$F$25)^2+0.2)</f>
        <v>1</v>
      </c>
      <c r="O891" s="48">
        <f>M891*E891*Overview!$F$8</f>
        <v>9.746225350951114E-2</v>
      </c>
      <c r="P891" s="48">
        <f>E891*Overview!$F$6</f>
        <v>1.8494797113084687E-3</v>
      </c>
      <c r="Q891" s="122">
        <f>O891*(G891/F891-(1+Overview!$F$35/'='!F891)/(Overview!$F$37*Overview!$F$33))/('='!G891+Overview!$F$36)</f>
        <v>1.9138166095337692E-3</v>
      </c>
      <c r="R891" s="128">
        <f>(O891/F891-Q891)*G891*Overview!$F$29*'='!F891^3</f>
        <v>246.47105133147252</v>
      </c>
      <c r="S891" s="57">
        <f t="shared" si="78"/>
        <v>4.5755397030815951E-18</v>
      </c>
      <c r="T891" s="58">
        <f t="shared" si="79"/>
        <v>1.5086323465009095E-3</v>
      </c>
      <c r="U891" s="58">
        <f>IF(I891&lt;Overview!$F$18,(1-Overview!$F$9)*'='!R891-'='!I891*'='!P891,0)</f>
        <v>0</v>
      </c>
      <c r="V891" s="54">
        <f>IF(I891&gt;=Overview!$F$18,(1-Overview!$F$9)*'='!R891-Overview!$F$18*'='!P891,0)</f>
        <v>20.671790716568744</v>
      </c>
      <c r="W891" s="2"/>
      <c r="X891" s="60">
        <f>F891^3*(1+G891*Overview!$F$38)</f>
        <v>16.253678586995662</v>
      </c>
      <c r="Y891" s="61">
        <f>F891^3*Overview!$F$42*(1+Overview!$F$38*G891)+J891*Overview!$F$39/Overview!$F$40</f>
        <v>1.5967106564026494</v>
      </c>
      <c r="AD891" s="2"/>
    </row>
    <row r="892" spans="1:30">
      <c r="A892" s="34">
        <v>889</v>
      </c>
      <c r="B892">
        <v>0.77</v>
      </c>
      <c r="C892" s="85">
        <v>18.739999999999998</v>
      </c>
      <c r="D892" s="125">
        <f>B892/(B892+Overview!$F$22)</f>
        <v>0.52380952380952384</v>
      </c>
      <c r="E892" s="118">
        <f>EXP(Overview!$F$21/Overview!$F$5-Overview!$F$21/('='!C892+273.15))</f>
        <v>0.94169028070695959</v>
      </c>
      <c r="F892" s="77">
        <f t="shared" si="80"/>
        <v>2.3663627238810583</v>
      </c>
      <c r="G892" s="115">
        <f t="shared" si="81"/>
        <v>0.52380952380952372</v>
      </c>
      <c r="H892" s="112">
        <f>F892/Overview!$F$19</f>
        <v>3.4938176936085314</v>
      </c>
      <c r="I892" s="149">
        <f t="shared" si="82"/>
        <v>178.24101031296112</v>
      </c>
      <c r="J892" s="80">
        <f>IF((A892-Overview!$F$43)/365=ROUND((A892-Overview!$F$43)/365,0),J891*0.05,J891+V891)</f>
        <v>3101.5827097614197</v>
      </c>
      <c r="K892" s="70">
        <f>IF(I892&lt;Overview!$F$16,1,'='!F892/Overview!$F$26)</f>
        <v>102.43994475675578</v>
      </c>
      <c r="L892" s="71">
        <f>IF(I892&lt;Overview!$F$17,'='!F892/Overview!$F$26,Overview!$F$33)</f>
        <v>9.1428571428571423</v>
      </c>
      <c r="M892" s="72">
        <f t="shared" si="83"/>
        <v>9.1428571428571423</v>
      </c>
      <c r="N892" s="81">
        <f>MIN(1,Overview!$F$44*E892*(F892-Overview!$F$25)^2+0.2)</f>
        <v>1</v>
      </c>
      <c r="O892" s="48">
        <f>M892*E892*Overview!$F$8</f>
        <v>9.746225350951114E-2</v>
      </c>
      <c r="P892" s="48">
        <f>E892*Overview!$F$6</f>
        <v>1.8494797113084687E-3</v>
      </c>
      <c r="Q892" s="122">
        <f>O892*(G892/F892-(1+Overview!$F$35/'='!F892)/(Overview!$F$37*Overview!$F$33))/('='!G892+Overview!$F$36)</f>
        <v>1.9097206641701414E-3</v>
      </c>
      <c r="R892" s="128">
        <f>(O892/F892-Q892)*G892*Overview!$F$29*'='!F892^3</f>
        <v>246.80368939402348</v>
      </c>
      <c r="S892" s="57">
        <f t="shared" si="78"/>
        <v>4.5726226493564384E-18</v>
      </c>
      <c r="T892" s="58">
        <f t="shared" si="79"/>
        <v>1.5063639309058664E-3</v>
      </c>
      <c r="U892" s="58">
        <f>IF(I892&lt;Overview!$F$18,(1-Overview!$F$9)*'='!R892-'='!I892*'='!P892,0)</f>
        <v>0</v>
      </c>
      <c r="V892" s="54">
        <f>IF(I892&gt;=Overview!$F$18,(1-Overview!$F$9)*'='!R892-Overview!$F$18*'='!P892,0)</f>
        <v>20.700131479498086</v>
      </c>
      <c r="W892" s="2"/>
      <c r="X892" s="60">
        <f>F892^3*(1+G892*Overview!$F$38)</f>
        <v>16.284804995345006</v>
      </c>
      <c r="Y892" s="61">
        <f>F892^3*Overview!$F$42*(1+Overview!$F$38*G892)+J892*Overview!$F$39/Overview!$F$40</f>
        <v>1.6004103164234105</v>
      </c>
      <c r="AD892" s="2"/>
    </row>
    <row r="893" spans="1:30">
      <c r="A893" s="34">
        <v>890</v>
      </c>
      <c r="B893">
        <v>0.77</v>
      </c>
      <c r="C893" s="85">
        <v>18.739999999999998</v>
      </c>
      <c r="D893" s="125">
        <f>B893/(B893+Overview!$F$22)</f>
        <v>0.52380952380952384</v>
      </c>
      <c r="E893" s="118">
        <f>EXP(Overview!$F$21/Overview!$F$5-Overview!$F$21/('='!C893+273.15))</f>
        <v>0.94169028070695959</v>
      </c>
      <c r="F893" s="77">
        <f t="shared" si="80"/>
        <v>2.3678690878119641</v>
      </c>
      <c r="G893" s="115">
        <f t="shared" si="81"/>
        <v>0.52380952380952372</v>
      </c>
      <c r="H893" s="112">
        <f>F893/Overview!$F$19</f>
        <v>3.4960417655573073</v>
      </c>
      <c r="I893" s="149">
        <f t="shared" si="82"/>
        <v>178.24101031296112</v>
      </c>
      <c r="J893" s="80">
        <f>IF((A893-Overview!$F$43)/365=ROUND((A893-Overview!$F$43)/365,0),J892*0.05,J892+V892)</f>
        <v>3122.2828412409176</v>
      </c>
      <c r="K893" s="70">
        <f>IF(I893&lt;Overview!$F$16,1,'='!F893/Overview!$F$26)</f>
        <v>102.50515531653525</v>
      </c>
      <c r="L893" s="71">
        <f>IF(I893&lt;Overview!$F$17,'='!F893/Overview!$F$26,Overview!$F$33)</f>
        <v>9.1428571428571423</v>
      </c>
      <c r="M893" s="72">
        <f t="shared" si="83"/>
        <v>9.1428571428571423</v>
      </c>
      <c r="N893" s="81">
        <f>MIN(1,Overview!$F$44*E893*(F893-Overview!$F$25)^2+0.2)</f>
        <v>1</v>
      </c>
      <c r="O893" s="48">
        <f>M893*E893*Overview!$F$8</f>
        <v>9.746225350951114E-2</v>
      </c>
      <c r="P893" s="48">
        <f>E893*Overview!$F$6</f>
        <v>1.8494797113084687E-3</v>
      </c>
      <c r="Q893" s="122">
        <f>O893*(G893/F893-(1+Overview!$F$35/'='!F893)/(Overview!$F$37*Overview!$F$33))/('='!G893+Overview!$F$36)</f>
        <v>1.9056360850732347E-3</v>
      </c>
      <c r="R893" s="128">
        <f>(O893/F893-Q893)*G893*Overview!$F$29*'='!F893^3</f>
        <v>247.13607344617432</v>
      </c>
      <c r="S893" s="57">
        <f t="shared" si="78"/>
        <v>4.5697136904684295E-18</v>
      </c>
      <c r="T893" s="58">
        <f t="shared" si="79"/>
        <v>1.5040989261546408E-3</v>
      </c>
      <c r="U893" s="58">
        <f>IF(I893&lt;Overview!$F$18,(1-Overview!$F$9)*'='!R893-'='!I893*'='!P893,0)</f>
        <v>0</v>
      </c>
      <c r="V893" s="54">
        <f>IF(I893&gt;=Overview!$F$18,(1-Overview!$F$9)*'='!R893-Overview!$F$18*'='!P893,0)</f>
        <v>20.728450600741336</v>
      </c>
      <c r="W893" s="2"/>
      <c r="X893" s="60">
        <f>F893^3*(1+G893*Overview!$F$38)</f>
        <v>16.315924225231182</v>
      </c>
      <c r="Y893" s="61">
        <f>F893^3*Overview!$F$42*(1+Overview!$F$38*G893)+J893*Overview!$F$39/Overview!$F$40</f>
        <v>1.6041105619174574</v>
      </c>
      <c r="AD893" s="2"/>
    </row>
    <row r="894" spans="1:30">
      <c r="A894" s="34">
        <v>891</v>
      </c>
      <c r="B894">
        <v>0.77</v>
      </c>
      <c r="C894" s="85">
        <v>18.739999999999998</v>
      </c>
      <c r="D894" s="125">
        <f>B894/(B894+Overview!$F$22)</f>
        <v>0.52380952380952384</v>
      </c>
      <c r="E894" s="118">
        <f>EXP(Overview!$F$21/Overview!$F$5-Overview!$F$21/('='!C894+273.15))</f>
        <v>0.94169028070695959</v>
      </c>
      <c r="F894" s="77">
        <f t="shared" si="80"/>
        <v>2.3693731867381187</v>
      </c>
      <c r="G894" s="115">
        <f t="shared" si="81"/>
        <v>0.52380952380952372</v>
      </c>
      <c r="H894" s="112">
        <f>F894/Overview!$F$19</f>
        <v>3.4982624933384301</v>
      </c>
      <c r="I894" s="149">
        <f t="shared" si="82"/>
        <v>178.24101031296112</v>
      </c>
      <c r="J894" s="80">
        <f>IF((A894-Overview!$F$43)/365=ROUND((A894-Overview!$F$43)/365,0),J893*0.05,J893+V893)</f>
        <v>3143.0112918416589</v>
      </c>
      <c r="K894" s="70">
        <f>IF(I894&lt;Overview!$F$16,1,'='!F894/Overview!$F$26)</f>
        <v>102.57026782416099</v>
      </c>
      <c r="L894" s="71">
        <f>IF(I894&lt;Overview!$F$17,'='!F894/Overview!$F$26,Overview!$F$33)</f>
        <v>9.1428571428571423</v>
      </c>
      <c r="M894" s="72">
        <f t="shared" si="83"/>
        <v>9.1428571428571423</v>
      </c>
      <c r="N894" s="81">
        <f>MIN(1,Overview!$F$44*E894*(F894-Overview!$F$25)^2+0.2)</f>
        <v>1</v>
      </c>
      <c r="O894" s="48">
        <f>M894*E894*Overview!$F$8</f>
        <v>9.746225350951114E-2</v>
      </c>
      <c r="P894" s="48">
        <f>E894*Overview!$F$6</f>
        <v>1.8494797113084687E-3</v>
      </c>
      <c r="Q894" s="122">
        <f>O894*(G894/F894-(1+Overview!$F$35/'='!F894)/(Overview!$F$37*Overview!$F$33))/('='!G894+Overview!$F$36)</f>
        <v>1.9015628296015672E-3</v>
      </c>
      <c r="R894" s="128">
        <f>(O894/F894-Q894)*G894*Overview!$F$29*'='!F894^3</f>
        <v>247.46820317394878</v>
      </c>
      <c r="S894" s="57">
        <f t="shared" si="78"/>
        <v>4.5668127960491211E-18</v>
      </c>
      <c r="T894" s="58">
        <f t="shared" si="79"/>
        <v>1.5018373271186065E-3</v>
      </c>
      <c r="U894" s="58">
        <f>IF(I894&lt;Overview!$F$18,(1-Overview!$F$9)*'='!R894-'='!I894*'='!P894,0)</f>
        <v>0</v>
      </c>
      <c r="V894" s="54">
        <f>IF(I894&gt;=Overview!$F$18,(1-Overview!$F$9)*'='!R894-Overview!$F$18*'='!P894,0)</f>
        <v>20.756748053547721</v>
      </c>
      <c r="W894" s="2"/>
      <c r="X894" s="60">
        <f>F894^3*(1+G894*Overview!$F$38)</f>
        <v>16.347036193526247</v>
      </c>
      <c r="Y894" s="61">
        <f>F894^3*Overview!$F$42*(1+Overview!$F$38*G894)+J894*Overview!$F$39/Overview!$F$40</f>
        <v>1.607811384462845</v>
      </c>
      <c r="AD894" s="2"/>
    </row>
    <row r="895" spans="1:30">
      <c r="A895" s="34">
        <v>892</v>
      </c>
      <c r="B895">
        <v>0.77</v>
      </c>
      <c r="C895" s="85">
        <v>18.739999999999998</v>
      </c>
      <c r="D895" s="125">
        <f>B895/(B895+Overview!$F$22)</f>
        <v>0.52380952380952384</v>
      </c>
      <c r="E895" s="118">
        <f>EXP(Overview!$F$21/Overview!$F$5-Overview!$F$21/('='!C895+273.15))</f>
        <v>0.94169028070695959</v>
      </c>
      <c r="F895" s="77">
        <f t="shared" si="80"/>
        <v>2.3708750240652372</v>
      </c>
      <c r="G895" s="115">
        <f t="shared" si="81"/>
        <v>0.52380952380952372</v>
      </c>
      <c r="H895" s="112">
        <f>F895/Overview!$F$19</f>
        <v>3.5004798819802705</v>
      </c>
      <c r="I895" s="149">
        <f t="shared" si="82"/>
        <v>178.24101031296112</v>
      </c>
      <c r="J895" s="80">
        <f>IF((A895-Overview!$F$43)/365=ROUND((A895-Overview!$F$43)/365,0),J894*0.05,J894+V894)</f>
        <v>3163.7680398952066</v>
      </c>
      <c r="K895" s="70">
        <f>IF(I895&lt;Overview!$F$16,1,'='!F895/Overview!$F$26)</f>
        <v>102.63528242706656</v>
      </c>
      <c r="L895" s="71">
        <f>IF(I895&lt;Overview!$F$17,'='!F895/Overview!$F$26,Overview!$F$33)</f>
        <v>9.1428571428571423</v>
      </c>
      <c r="M895" s="72">
        <f t="shared" si="83"/>
        <v>9.1428571428571423</v>
      </c>
      <c r="N895" s="81">
        <f>MIN(1,Overview!$F$44*E895*(F895-Overview!$F$25)^2+0.2)</f>
        <v>1</v>
      </c>
      <c r="O895" s="48">
        <f>M895*E895*Overview!$F$8</f>
        <v>9.746225350951114E-2</v>
      </c>
      <c r="P895" s="48">
        <f>E895*Overview!$F$6</f>
        <v>1.8494797113084687E-3</v>
      </c>
      <c r="Q895" s="122">
        <f>O895*(G895/F895-(1+Overview!$F$35/'='!F895)/(Overview!$F$37*Overview!$F$33))/('='!G895+Overview!$F$36)</f>
        <v>1.8975008553241892E-3</v>
      </c>
      <c r="R895" s="128">
        <f>(O895/F895-Q895)*G895*Overview!$F$29*'='!F895^3</f>
        <v>247.80007826573703</v>
      </c>
      <c r="S895" s="57">
        <f t="shared" si="78"/>
        <v>4.5639199358800054E-18</v>
      </c>
      <c r="T895" s="58">
        <f t="shared" si="79"/>
        <v>1.4995791286768485E-3</v>
      </c>
      <c r="U895" s="58">
        <f>IF(I895&lt;Overview!$F$18,(1-Overview!$F$9)*'='!R895-'='!I895*'='!P895,0)</f>
        <v>0</v>
      </c>
      <c r="V895" s="54">
        <f>IF(I895&gt;=Overview!$F$18,(1-Overview!$F$9)*'='!R895-Overview!$F$18*'='!P895,0)</f>
        <v>20.785023811368081</v>
      </c>
      <c r="W895" s="2"/>
      <c r="X895" s="60">
        <f>F895^3*(1+G895*Overview!$F$38)</f>
        <v>16.378140817396208</v>
      </c>
      <c r="Y895" s="61">
        <f>F895^3*Overview!$F$42*(1+Overview!$F$38*G895)+J895*Overview!$F$39/Overview!$F$40</f>
        <v>1.6115127756629233</v>
      </c>
      <c r="AD895" s="2"/>
    </row>
    <row r="896" spans="1:30">
      <c r="A896" s="34">
        <v>893</v>
      </c>
      <c r="B896">
        <v>0.77</v>
      </c>
      <c r="C896" s="85">
        <v>18.739999999999998</v>
      </c>
      <c r="D896" s="125">
        <f>B896/(B896+Overview!$F$22)</f>
        <v>0.52380952380952384</v>
      </c>
      <c r="E896" s="118">
        <f>EXP(Overview!$F$21/Overview!$F$5-Overview!$F$21/('='!C896+273.15))</f>
        <v>0.94169028070695959</v>
      </c>
      <c r="F896" s="77">
        <f t="shared" si="80"/>
        <v>2.3723746031939141</v>
      </c>
      <c r="G896" s="115">
        <f t="shared" si="81"/>
        <v>0.52380952380952372</v>
      </c>
      <c r="H896" s="112">
        <f>F896/Overview!$F$19</f>
        <v>3.502693936503638</v>
      </c>
      <c r="I896" s="149">
        <f t="shared" si="82"/>
        <v>178.24101031296112</v>
      </c>
      <c r="J896" s="80">
        <f>IF((A896-Overview!$F$43)/365=ROUND((A896-Overview!$F$43)/365,0),J895*0.05,J895+V895)</f>
        <v>3184.5530637065744</v>
      </c>
      <c r="K896" s="70">
        <f>IF(I896&lt;Overview!$F$16,1,'='!F896/Overview!$F$26)</f>
        <v>102.70019927246382</v>
      </c>
      <c r="L896" s="71">
        <f>IF(I896&lt;Overview!$F$17,'='!F896/Overview!$F$26,Overview!$F$33)</f>
        <v>9.1428571428571423</v>
      </c>
      <c r="M896" s="72">
        <f t="shared" si="83"/>
        <v>9.1428571428571423</v>
      </c>
      <c r="N896" s="81">
        <f>MIN(1,Overview!$F$44*E896*(F896-Overview!$F$25)^2+0.2)</f>
        <v>1</v>
      </c>
      <c r="O896" s="48">
        <f>M896*E896*Overview!$F$8</f>
        <v>9.746225350951114E-2</v>
      </c>
      <c r="P896" s="48">
        <f>E896*Overview!$F$6</f>
        <v>1.8494797113084687E-3</v>
      </c>
      <c r="Q896" s="122">
        <f>O896*(G896/F896-(1+Overview!$F$35/'='!F896)/(Overview!$F$37*Overview!$F$33))/('='!G896+Overview!$F$36)</f>
        <v>1.8934501200193849E-3</v>
      </c>
      <c r="R896" s="128">
        <f>(O896/F896-Q896)*G896*Overview!$F$29*'='!F896^3</f>
        <v>248.13169841228682</v>
      </c>
      <c r="S896" s="57">
        <f t="shared" si="78"/>
        <v>4.5610350798915859E-18</v>
      </c>
      <c r="T896" s="58">
        <f t="shared" si="79"/>
        <v>1.4973243257161524E-3</v>
      </c>
      <c r="U896" s="58">
        <f>IF(I896&lt;Overview!$F$18,(1-Overview!$F$9)*'='!R896-'='!I896*'='!P896,0)</f>
        <v>0</v>
      </c>
      <c r="V896" s="54">
        <f>IF(I896&gt;=Overview!$F$18,(1-Overview!$F$9)*'='!R896-Overview!$F$18*'='!P896,0)</f>
        <v>20.81327784785412</v>
      </c>
      <c r="W896" s="2"/>
      <c r="X896" s="60">
        <f>F896^3*(1+G896*Overview!$F$38)</f>
        <v>16.409238014300612</v>
      </c>
      <c r="Y896" s="61">
        <f>F896^3*Overview!$F$42*(1+Overview!$F$38*G896)+J896*Overview!$F$39/Overview!$F$40</f>
        <v>1.6152147271463044</v>
      </c>
      <c r="AD896" s="2"/>
    </row>
    <row r="897" spans="1:30">
      <c r="A897" s="34">
        <v>894</v>
      </c>
      <c r="B897">
        <v>0.77</v>
      </c>
      <c r="C897" s="85">
        <v>18.739999999999998</v>
      </c>
      <c r="D897" s="125">
        <f>B897/(B897+Overview!$F$22)</f>
        <v>0.52380952380952384</v>
      </c>
      <c r="E897" s="118">
        <f>EXP(Overview!$F$21/Overview!$F$5-Overview!$F$21/('='!C897+273.15))</f>
        <v>0.94169028070695959</v>
      </c>
      <c r="F897" s="77">
        <f t="shared" si="80"/>
        <v>2.3738719275196303</v>
      </c>
      <c r="G897" s="115">
        <f t="shared" si="81"/>
        <v>0.52380952380952372</v>
      </c>
      <c r="H897" s="112">
        <f>F897/Overview!$F$19</f>
        <v>3.5049046619217927</v>
      </c>
      <c r="I897" s="149">
        <f t="shared" si="82"/>
        <v>178.24101031296112</v>
      </c>
      <c r="J897" s="80">
        <f>IF((A897-Overview!$F$43)/365=ROUND((A897-Overview!$F$43)/365,0),J896*0.05,J896+V896)</f>
        <v>3205.3663415544283</v>
      </c>
      <c r="K897" s="70">
        <f>IF(I897&lt;Overview!$F$16,1,'='!F897/Overview!$F$26)</f>
        <v>102.7650185073433</v>
      </c>
      <c r="L897" s="71">
        <f>IF(I897&lt;Overview!$F$17,'='!F897/Overview!$F$26,Overview!$F$33)</f>
        <v>9.1428571428571423</v>
      </c>
      <c r="M897" s="72">
        <f t="shared" si="83"/>
        <v>9.1428571428571423</v>
      </c>
      <c r="N897" s="81">
        <f>MIN(1,Overview!$F$44*E897*(F897-Overview!$F$25)^2+0.2)</f>
        <v>1</v>
      </c>
      <c r="O897" s="48">
        <f>M897*E897*Overview!$F$8</f>
        <v>9.746225350951114E-2</v>
      </c>
      <c r="P897" s="48">
        <f>E897*Overview!$F$6</f>
        <v>1.8494797113084687E-3</v>
      </c>
      <c r="Q897" s="122">
        <f>O897*(G897/F897-(1+Overview!$F$35/'='!F897)/(Overview!$F$37*Overview!$F$33))/('='!G897+Overview!$F$36)</f>
        <v>1.8894105816733822E-3</v>
      </c>
      <c r="R897" s="128">
        <f>(O897/F897-Q897)*G897*Overview!$F$29*'='!F897^3</f>
        <v>248.4630633066954</v>
      </c>
      <c r="S897" s="57">
        <f t="shared" si="78"/>
        <v>4.5581581981624601E-18</v>
      </c>
      <c r="T897" s="58">
        <f t="shared" si="79"/>
        <v>1.4950729131309925E-3</v>
      </c>
      <c r="U897" s="58">
        <f>IF(I897&lt;Overview!$F$18,(1-Overview!$F$9)*'='!R897-'='!I897*'='!P897,0)</f>
        <v>0</v>
      </c>
      <c r="V897" s="54">
        <f>IF(I897&gt;=Overview!$F$18,(1-Overview!$F$9)*'='!R897-Overview!$F$18*'='!P897,0)</f>
        <v>20.841510136857732</v>
      </c>
      <c r="W897" s="2"/>
      <c r="X897" s="60">
        <f>F897^3*(1+G897*Overview!$F$38)</f>
        <v>16.440327701992057</v>
      </c>
      <c r="Y897" s="61">
        <f>F897^3*Overview!$F$42*(1+Overview!$F$38*G897)+J897*Overview!$F$39/Overview!$F$40</f>
        <v>1.618917230566832</v>
      </c>
      <c r="AD897" s="2"/>
    </row>
    <row r="898" spans="1:30">
      <c r="A898" s="34">
        <v>895</v>
      </c>
      <c r="B898">
        <v>0.77</v>
      </c>
      <c r="C898" s="85">
        <v>18.739999999999998</v>
      </c>
      <c r="D898" s="125">
        <f>B898/(B898+Overview!$F$22)</f>
        <v>0.52380952380952384</v>
      </c>
      <c r="E898" s="118">
        <f>EXP(Overview!$F$21/Overview!$F$5-Overview!$F$21/('='!C898+273.15))</f>
        <v>0.94169028070695959</v>
      </c>
      <c r="F898" s="77">
        <f t="shared" si="80"/>
        <v>2.3753670004327612</v>
      </c>
      <c r="G898" s="115">
        <f t="shared" si="81"/>
        <v>0.52380952380952372</v>
      </c>
      <c r="H898" s="112">
        <f>F898/Overview!$F$19</f>
        <v>3.5071120632404562</v>
      </c>
      <c r="I898" s="149">
        <f t="shared" si="82"/>
        <v>178.24101031296112</v>
      </c>
      <c r="J898" s="80">
        <f>IF((A898-Overview!$F$43)/365=ROUND((A898-Overview!$F$43)/365,0),J897*0.05,J897+V897)</f>
        <v>3226.2078516912861</v>
      </c>
      <c r="K898" s="70">
        <f>IF(I898&lt;Overview!$F$16,1,'='!F898/Overview!$F$26)</f>
        <v>102.82974027847452</v>
      </c>
      <c r="L898" s="71">
        <f>IF(I898&lt;Overview!$F$17,'='!F898/Overview!$F$26,Overview!$F$33)</f>
        <v>9.1428571428571423</v>
      </c>
      <c r="M898" s="72">
        <f t="shared" si="83"/>
        <v>9.1428571428571423</v>
      </c>
      <c r="N898" s="81">
        <f>MIN(1,Overview!$F$44*E898*(F898-Overview!$F$25)^2+0.2)</f>
        <v>1</v>
      </c>
      <c r="O898" s="48">
        <f>M898*E898*Overview!$F$8</f>
        <v>9.746225350951114E-2</v>
      </c>
      <c r="P898" s="48">
        <f>E898*Overview!$F$6</f>
        <v>1.8494797113084687E-3</v>
      </c>
      <c r="Q898" s="122">
        <f>O898*(G898/F898-(1+Overview!$F$35/'='!F898)/(Overview!$F$37*Overview!$F$33))/('='!G898+Overview!$F$36)</f>
        <v>1.8853821984790703E-3</v>
      </c>
      <c r="R898" s="128">
        <f>(O898/F898-Q898)*G898*Overview!$F$29*'='!F898^3</f>
        <v>248.79417264440121</v>
      </c>
      <c r="S898" s="57">
        <f t="shared" si="78"/>
        <v>4.555289260918406E-18</v>
      </c>
      <c r="T898" s="58">
        <f t="shared" si="79"/>
        <v>1.4928248858235181E-3</v>
      </c>
      <c r="U898" s="58">
        <f>IF(I898&lt;Overview!$F$18,(1-Overview!$F$9)*'='!R898-'='!I898*'='!P898,0)</f>
        <v>0</v>
      </c>
      <c r="V898" s="54">
        <f>IF(I898&gt;=Overview!$F$18,(1-Overview!$F$9)*'='!R898-Overview!$F$18*'='!P898,0)</f>
        <v>20.869720652430267</v>
      </c>
      <c r="W898" s="2"/>
      <c r="X898" s="60">
        <f>F898^3*(1+G898*Overview!$F$38)</f>
        <v>16.471409798515797</v>
      </c>
      <c r="Y898" s="61">
        <f>F898^3*Overview!$F$42*(1+Overview!$F$38*G898)+J898*Overview!$F$39/Overview!$F$40</f>
        <v>1.6226202776035521</v>
      </c>
      <c r="AD898" s="2"/>
    </row>
    <row r="899" spans="1:30">
      <c r="A899" s="34">
        <v>896</v>
      </c>
      <c r="B899">
        <v>0.77</v>
      </c>
      <c r="C899" s="85">
        <v>18.739999999999998</v>
      </c>
      <c r="D899" s="125">
        <f>B899/(B899+Overview!$F$22)</f>
        <v>0.52380952380952384</v>
      </c>
      <c r="E899" s="118">
        <f>EXP(Overview!$F$21/Overview!$F$5-Overview!$F$21/('='!C899+273.15))</f>
        <v>0.94169028070695959</v>
      </c>
      <c r="F899" s="77">
        <f t="shared" si="80"/>
        <v>2.3768598253185846</v>
      </c>
      <c r="G899" s="115">
        <f t="shared" si="81"/>
        <v>0.52380952380952372</v>
      </c>
      <c r="H899" s="112">
        <f>F899/Overview!$F$19</f>
        <v>3.5093161454578246</v>
      </c>
      <c r="I899" s="149">
        <f t="shared" si="82"/>
        <v>178.24101031296112</v>
      </c>
      <c r="J899" s="80">
        <f>IF((A899-Overview!$F$43)/365=ROUND((A899-Overview!$F$43)/365,0),J898*0.05,J898+V898)</f>
        <v>3247.0775723437164</v>
      </c>
      <c r="K899" s="70">
        <f>IF(I899&lt;Overview!$F$16,1,'='!F899/Overview!$F$26)</f>
        <v>102.89436473240626</v>
      </c>
      <c r="L899" s="71">
        <f>IF(I899&lt;Overview!$F$17,'='!F899/Overview!$F$26,Overview!$F$33)</f>
        <v>9.1428571428571423</v>
      </c>
      <c r="M899" s="72">
        <f t="shared" si="83"/>
        <v>9.1428571428571423</v>
      </c>
      <c r="N899" s="81">
        <f>MIN(1,Overview!$F$44*E899*(F899-Overview!$F$25)^2+0.2)</f>
        <v>1</v>
      </c>
      <c r="O899" s="48">
        <f>M899*E899*Overview!$F$8</f>
        <v>9.746225350951114E-2</v>
      </c>
      <c r="P899" s="48">
        <f>E899*Overview!$F$6</f>
        <v>1.8494797113084687E-3</v>
      </c>
      <c r="Q899" s="122">
        <f>O899*(G899/F899-(1+Overview!$F$35/'='!F899)/(Overview!$F$37*Overview!$F$33))/('='!G899+Overview!$F$36)</f>
        <v>1.8813649288347346E-3</v>
      </c>
      <c r="R899" s="128">
        <f>(O899/F899-Q899)*G899*Overview!$F$29*'='!F899^3</f>
        <v>249.12502612317559</v>
      </c>
      <c r="S899" s="57">
        <f t="shared" ref="S899:S962" si="84">(D899*N899-G899)*O899/F899</f>
        <v>4.5524282385314795E-18</v>
      </c>
      <c r="T899" s="58">
        <f t="shared" ref="T899:T962" si="85">F899*Q899/3</f>
        <v>1.4905802387035463E-3</v>
      </c>
      <c r="U899" s="58">
        <f>IF(I899&lt;Overview!$F$18,(1-Overview!$F$9)*'='!R899-'='!I899*'='!P899,0)</f>
        <v>0</v>
      </c>
      <c r="V899" s="54">
        <f>IF(I899&gt;=Overview!$F$18,(1-Overview!$F$9)*'='!R899-Overview!$F$18*'='!P899,0)</f>
        <v>20.897909368821846</v>
      </c>
      <c r="W899" s="2"/>
      <c r="X899" s="60">
        <f>F899^3*(1+G899*Overview!$F$38)</f>
        <v>16.502484222209265</v>
      </c>
      <c r="Y899" s="61">
        <f>F899^3*Overview!$F$42*(1+Overview!$F$38*G899)+J899*Overview!$F$39/Overview!$F$40</f>
        <v>1.6263238599606789</v>
      </c>
      <c r="AD899" s="2"/>
    </row>
    <row r="900" spans="1:30">
      <c r="A900" s="34">
        <v>897</v>
      </c>
      <c r="B900">
        <v>0.77</v>
      </c>
      <c r="C900" s="85">
        <v>18.739999999999998</v>
      </c>
      <c r="D900" s="125">
        <f>B900/(B900+Overview!$F$22)</f>
        <v>0.52380952380952384</v>
      </c>
      <c r="E900" s="118">
        <f>EXP(Overview!$F$21/Overview!$F$5-Overview!$F$21/('='!C900+273.15))</f>
        <v>0.94169028070695959</v>
      </c>
      <c r="F900" s="77">
        <f t="shared" ref="F900:F963" si="86">F899+T899</f>
        <v>2.3783504055572884</v>
      </c>
      <c r="G900" s="115">
        <f t="shared" ref="G900:G963" si="87">G899+S899</f>
        <v>0.52380952380952372</v>
      </c>
      <c r="H900" s="112">
        <f>F900/Overview!$F$19</f>
        <v>3.5115169135645776</v>
      </c>
      <c r="I900" s="149">
        <f t="shared" ref="I900:I963" si="88">I899+U899</f>
        <v>178.24101031296112</v>
      </c>
      <c r="J900" s="80">
        <f>IF((A900-Overview!$F$43)/365=ROUND((A900-Overview!$F$43)/365,0),J899*0.05,J899+V899)</f>
        <v>3267.9754817125381</v>
      </c>
      <c r="K900" s="70">
        <f>IF(I900&lt;Overview!$F$16,1,'='!F900/Overview!$F$26)</f>
        <v>102.95889201546703</v>
      </c>
      <c r="L900" s="71">
        <f>IF(I900&lt;Overview!$F$17,'='!F900/Overview!$F$26,Overview!$F$33)</f>
        <v>9.1428571428571423</v>
      </c>
      <c r="M900" s="72">
        <f t="shared" ref="M900:M963" si="89">IF(K900=1,1,L900)</f>
        <v>9.1428571428571423</v>
      </c>
      <c r="N900" s="81">
        <f>MIN(1,Overview!$F$44*E900*(F900-Overview!$F$25)^2+0.2)</f>
        <v>1</v>
      </c>
      <c r="O900" s="48">
        <f>M900*E900*Overview!$F$8</f>
        <v>9.746225350951114E-2</v>
      </c>
      <c r="P900" s="48">
        <f>E900*Overview!$F$6</f>
        <v>1.8494797113084687E-3</v>
      </c>
      <c r="Q900" s="122">
        <f>O900*(G900/F900-(1+Overview!$F$35/'='!F900)/(Overview!$F$37*Overview!$F$33))/('='!G900+Overview!$F$36)</f>
        <v>1.8773587313427862E-3</v>
      </c>
      <c r="R900" s="128">
        <f>(O900/F900-Q900)*G900*Overview!$F$29*'='!F900^3</f>
        <v>249.45562344311443</v>
      </c>
      <c r="S900" s="57">
        <f t="shared" si="84"/>
        <v>4.549575101519113E-18</v>
      </c>
      <c r="T900" s="58">
        <f t="shared" si="85"/>
        <v>1.488338966688544E-3</v>
      </c>
      <c r="U900" s="58">
        <f>IF(I900&lt;Overview!$F$18,(1-Overview!$F$9)*'='!R900-'='!I900*'='!P900,0)</f>
        <v>0</v>
      </c>
      <c r="V900" s="54">
        <f>IF(I900&gt;=Overview!$F$18,(1-Overview!$F$9)*'='!R900-Overview!$F$18*'='!P900,0)</f>
        <v>20.926076260480635</v>
      </c>
      <c r="W900" s="2"/>
      <c r="X900" s="60">
        <f>F900^3*(1+G900*Overview!$F$38)</f>
        <v>16.533550891701648</v>
      </c>
      <c r="Y900" s="61">
        <f>F900^3*Overview!$F$42*(1+Overview!$F$38*G900)+J900*Overview!$F$39/Overview!$F$40</f>
        <v>1.6300279693675659</v>
      </c>
      <c r="AD900" s="2"/>
    </row>
    <row r="901" spans="1:30">
      <c r="A901" s="34">
        <v>898</v>
      </c>
      <c r="B901">
        <v>0.77</v>
      </c>
      <c r="C901" s="85">
        <v>18.739999999999998</v>
      </c>
      <c r="D901" s="125">
        <f>B901/(B901+Overview!$F$22)</f>
        <v>0.52380952380952384</v>
      </c>
      <c r="E901" s="118">
        <f>EXP(Overview!$F$21/Overview!$F$5-Overview!$F$21/('='!C901+273.15))</f>
        <v>0.94169028070695959</v>
      </c>
      <c r="F901" s="77">
        <f t="shared" si="86"/>
        <v>2.379838744523977</v>
      </c>
      <c r="G901" s="115">
        <f t="shared" si="87"/>
        <v>0.52380952380952372</v>
      </c>
      <c r="H901" s="112">
        <f>F901/Overview!$F$19</f>
        <v>3.5137143725438906</v>
      </c>
      <c r="I901" s="149">
        <f t="shared" si="88"/>
        <v>178.24101031296112</v>
      </c>
      <c r="J901" s="80">
        <f>IF((A901-Overview!$F$43)/365=ROUND((A901-Overview!$F$43)/365,0),J900*0.05,J900+V900)</f>
        <v>3288.901557973019</v>
      </c>
      <c r="K901" s="70">
        <f>IF(I901&lt;Overview!$F$16,1,'='!F901/Overview!$F$26)</f>
        <v>103.02332227376525</v>
      </c>
      <c r="L901" s="71">
        <f>IF(I901&lt;Overview!$F$17,'='!F901/Overview!$F$26,Overview!$F$33)</f>
        <v>9.1428571428571423</v>
      </c>
      <c r="M901" s="72">
        <f t="shared" si="89"/>
        <v>9.1428571428571423</v>
      </c>
      <c r="N901" s="81">
        <f>MIN(1,Overview!$F$44*E901*(F901-Overview!$F$25)^2+0.2)</f>
        <v>1</v>
      </c>
      <c r="O901" s="48">
        <f>M901*E901*Overview!$F$8</f>
        <v>9.746225350951114E-2</v>
      </c>
      <c r="P901" s="48">
        <f>E901*Overview!$F$6</f>
        <v>1.8494797113084687E-3</v>
      </c>
      <c r="Q901" s="122">
        <f>O901*(G901/F901-(1+Overview!$F$35/'='!F901)/(Overview!$F$37*Overview!$F$33))/('='!G901+Overview!$F$36)</f>
        <v>1.8733635648085227E-3</v>
      </c>
      <c r="R901" s="128">
        <f>(O901/F901-Q901)*G901*Overview!$F$29*'='!F901^3</f>
        <v>249.78596430662975</v>
      </c>
      <c r="S901" s="57">
        <f t="shared" si="84"/>
        <v>4.5467298205432281E-18</v>
      </c>
      <c r="T901" s="58">
        <f t="shared" si="85"/>
        <v>1.4861010647036256E-3</v>
      </c>
      <c r="U901" s="58">
        <f>IF(I901&lt;Overview!$F$18,(1-Overview!$F$9)*'='!R901-'='!I901*'='!P901,0)</f>
        <v>0</v>
      </c>
      <c r="V901" s="54">
        <f>IF(I901&gt;=Overview!$F$18,(1-Overview!$F$9)*'='!R901-Overview!$F$18*'='!P901,0)</f>
        <v>20.95422130205214</v>
      </c>
      <c r="W901" s="2"/>
      <c r="X901" s="60">
        <f>F901^3*(1+G901*Overview!$F$38)</f>
        <v>16.564609725913421</v>
      </c>
      <c r="Y901" s="61">
        <f>F901^3*Overview!$F$42*(1+Overview!$F$38*G901)+J901*Overview!$F$39/Overview!$F$40</f>
        <v>1.6337325975786718</v>
      </c>
      <c r="AD901" s="2"/>
    </row>
    <row r="902" spans="1:30">
      <c r="A902" s="34">
        <v>899</v>
      </c>
      <c r="B902">
        <v>0.77</v>
      </c>
      <c r="C902" s="85">
        <v>18.739999999999998</v>
      </c>
      <c r="D902" s="125">
        <f>B902/(B902+Overview!$F$22)</f>
        <v>0.52380952380952384</v>
      </c>
      <c r="E902" s="118">
        <f>EXP(Overview!$F$21/Overview!$F$5-Overview!$F$21/('='!C902+273.15))</f>
        <v>0.94169028070695959</v>
      </c>
      <c r="F902" s="77">
        <f t="shared" si="86"/>
        <v>2.3813248455886806</v>
      </c>
      <c r="G902" s="115">
        <f t="shared" si="87"/>
        <v>0.52380952380952372</v>
      </c>
      <c r="H902" s="112">
        <f>F902/Overview!$F$19</f>
        <v>3.5159085273714461</v>
      </c>
      <c r="I902" s="149">
        <f t="shared" si="88"/>
        <v>178.24101031296112</v>
      </c>
      <c r="J902" s="80">
        <f>IF((A902-Overview!$F$43)/365=ROUND((A902-Overview!$F$43)/365,0),J901*0.05,J901+V901)</f>
        <v>3309.8557792750712</v>
      </c>
      <c r="K902" s="70">
        <f>IF(I902&lt;Overview!$F$16,1,'='!F902/Overview!$F$26)</f>
        <v>103.08765565318964</v>
      </c>
      <c r="L902" s="71">
        <f>IF(I902&lt;Overview!$F$17,'='!F902/Overview!$F$26,Overview!$F$33)</f>
        <v>9.1428571428571423</v>
      </c>
      <c r="M902" s="72">
        <f t="shared" si="89"/>
        <v>9.1428571428571423</v>
      </c>
      <c r="N902" s="81">
        <f>MIN(1,Overview!$F$44*E902*(F902-Overview!$F$25)^2+0.2)</f>
        <v>1</v>
      </c>
      <c r="O902" s="48">
        <f>M902*E902*Overview!$F$8</f>
        <v>9.746225350951114E-2</v>
      </c>
      <c r="P902" s="48">
        <f>E902*Overview!$F$6</f>
        <v>1.8494797113084687E-3</v>
      </c>
      <c r="Q902" s="122">
        <f>O902*(G902/F902-(1+Overview!$F$35/'='!F902)/(Overview!$F$37*Overview!$F$33))/('='!G902+Overview!$F$36)</f>
        <v>1.8693793882388731E-3</v>
      </c>
      <c r="R902" s="128">
        <f>(O902/F902-Q902)*G902*Overview!$F$29*'='!F902^3</f>
        <v>250.11604841844186</v>
      </c>
      <c r="S902" s="57">
        <f t="shared" si="84"/>
        <v>4.5438923664093469E-18</v>
      </c>
      <c r="T902" s="58">
        <f t="shared" si="85"/>
        <v>1.4838665276815323E-3</v>
      </c>
      <c r="U902" s="58">
        <f>IF(I902&lt;Overview!$F$18,(1-Overview!$F$9)*'='!R902-'='!I902*'='!P902,0)</f>
        <v>0</v>
      </c>
      <c r="V902" s="54">
        <f>IF(I902&gt;=Overview!$F$18,(1-Overview!$F$9)*'='!R902-Overview!$F$18*'='!P902,0)</f>
        <v>20.982344468378532</v>
      </c>
      <c r="W902" s="2"/>
      <c r="X902" s="60">
        <f>F902^3*(1+G902*Overview!$F$38)</f>
        <v>16.595660644055904</v>
      </c>
      <c r="Y902" s="61">
        <f>F902^3*Overview!$F$42*(1+Overview!$F$38*G902)+J902*Overview!$F$39/Overview!$F$40</f>
        <v>1.63743773637353</v>
      </c>
      <c r="AD902" s="2"/>
    </row>
    <row r="903" spans="1:30">
      <c r="A903" s="34">
        <v>900</v>
      </c>
      <c r="B903">
        <v>0.77</v>
      </c>
      <c r="C903" s="85">
        <v>18.739999999999998</v>
      </c>
      <c r="D903" s="125">
        <f>B903/(B903+Overview!$F$22)</f>
        <v>0.52380952380952384</v>
      </c>
      <c r="E903" s="118">
        <f>EXP(Overview!$F$21/Overview!$F$5-Overview!$F$21/('='!C903+273.15))</f>
        <v>0.94169028070695959</v>
      </c>
      <c r="F903" s="77">
        <f t="shared" si="86"/>
        <v>2.3828087121163621</v>
      </c>
      <c r="G903" s="115">
        <f t="shared" si="87"/>
        <v>0.52380952380952372</v>
      </c>
      <c r="H903" s="112">
        <f>F903/Overview!$F$19</f>
        <v>3.5180993830154468</v>
      </c>
      <c r="I903" s="149">
        <f t="shared" si="88"/>
        <v>178.24101031296112</v>
      </c>
      <c r="J903" s="80">
        <f>IF((A903-Overview!$F$43)/365=ROUND((A903-Overview!$F$43)/365,0),J902*0.05,J902+V902)</f>
        <v>3330.8381237434496</v>
      </c>
      <c r="K903" s="70">
        <f>IF(I903&lt;Overview!$F$16,1,'='!F903/Overview!$F$26)</f>
        <v>103.15189229940962</v>
      </c>
      <c r="L903" s="71">
        <f>IF(I903&lt;Overview!$F$17,'='!F903/Overview!$F$26,Overview!$F$33)</f>
        <v>9.1428571428571423</v>
      </c>
      <c r="M903" s="72">
        <f t="shared" si="89"/>
        <v>9.1428571428571423</v>
      </c>
      <c r="N903" s="81">
        <f>MIN(1,Overview!$F$44*E903*(F903-Overview!$F$25)^2+0.2)</f>
        <v>1</v>
      </c>
      <c r="O903" s="48">
        <f>M903*E903*Overview!$F$8</f>
        <v>9.746225350951114E-2</v>
      </c>
      <c r="P903" s="48">
        <f>E903*Overview!$F$6</f>
        <v>1.8494797113084687E-3</v>
      </c>
      <c r="Q903" s="122">
        <f>O903*(G903/F903-(1+Overview!$F$35/'='!F903)/(Overview!$F$37*Overview!$F$33))/('='!G903+Overview!$F$36)</f>
        <v>1.8654061608411703E-3</v>
      </c>
      <c r="R903" s="128">
        <f>(O903/F903-Q903)*G903*Overview!$F$29*'='!F903^3</f>
        <v>250.44587548557118</v>
      </c>
      <c r="S903" s="57">
        <f t="shared" si="84"/>
        <v>4.5410627100657152E-18</v>
      </c>
      <c r="T903" s="58">
        <f t="shared" si="85"/>
        <v>1.4816353505626254E-3</v>
      </c>
      <c r="U903" s="58">
        <f>IF(I903&lt;Overview!$F$18,(1-Overview!$F$9)*'='!R903-'='!I903*'='!P903,0)</f>
        <v>0</v>
      </c>
      <c r="V903" s="54">
        <f>IF(I903&gt;=Overview!$F$18,(1-Overview!$F$9)*'='!R903-Overview!$F$18*'='!P903,0)</f>
        <v>21.010445734497949</v>
      </c>
      <c r="W903" s="2"/>
      <c r="X903" s="60">
        <f>F903^3*(1+G903*Overview!$F$38)</f>
        <v>16.62670356563083</v>
      </c>
      <c r="Y903" s="61">
        <f>F903^3*Overview!$F$42*(1+Overview!$F$38*G903)+J903*Overview!$F$39/Overview!$F$40</f>
        <v>1.6411433775567172</v>
      </c>
      <c r="AD903" s="2"/>
    </row>
    <row r="904" spans="1:30">
      <c r="A904" s="34">
        <v>901</v>
      </c>
      <c r="B904">
        <v>0.77</v>
      </c>
      <c r="C904" s="85">
        <v>18.739999999999998</v>
      </c>
      <c r="D904" s="125">
        <f>B904/(B904+Overview!$F$22)</f>
        <v>0.52380952380952384</v>
      </c>
      <c r="E904" s="118">
        <f>EXP(Overview!$F$21/Overview!$F$5-Overview!$F$21/('='!C904+273.15))</f>
        <v>0.94169028070695959</v>
      </c>
      <c r="F904" s="77">
        <f t="shared" si="86"/>
        <v>2.3842903474669246</v>
      </c>
      <c r="G904" s="115">
        <f t="shared" si="87"/>
        <v>0.52380952380952372</v>
      </c>
      <c r="H904" s="112">
        <f>F904/Overview!$F$19</f>
        <v>3.5202869444366227</v>
      </c>
      <c r="I904" s="149">
        <f t="shared" si="88"/>
        <v>178.24101031296112</v>
      </c>
      <c r="J904" s="80">
        <f>IF((A904-Overview!$F$43)/365=ROUND((A904-Overview!$F$43)/365,0),J903*0.05,J903+V903)</f>
        <v>3351.8485694779474</v>
      </c>
      <c r="K904" s="70">
        <f>IF(I904&lt;Overview!$F$16,1,'='!F904/Overview!$F$26)</f>
        <v>103.21603235787553</v>
      </c>
      <c r="L904" s="71">
        <f>IF(I904&lt;Overview!$F$17,'='!F904/Overview!$F$26,Overview!$F$33)</f>
        <v>9.1428571428571423</v>
      </c>
      <c r="M904" s="72">
        <f t="shared" si="89"/>
        <v>9.1428571428571423</v>
      </c>
      <c r="N904" s="81">
        <f>MIN(1,Overview!$F$44*E904*(F904-Overview!$F$25)^2+0.2)</f>
        <v>1</v>
      </c>
      <c r="O904" s="48">
        <f>M904*E904*Overview!$F$8</f>
        <v>9.746225350951114E-2</v>
      </c>
      <c r="P904" s="48">
        <f>E904*Overview!$F$6</f>
        <v>1.8494797113084687E-3</v>
      </c>
      <c r="Q904" s="122">
        <f>O904*(G904/F904-(1+Overview!$F$35/'='!F904)/(Overview!$F$37*Overview!$F$33))/('='!G904+Overview!$F$36)</f>
        <v>1.8614438420219261E-3</v>
      </c>
      <c r="R904" s="128">
        <f>(O904/F904-Q904)*G904*Overview!$F$29*'='!F904^3</f>
        <v>250.77544521732941</v>
      </c>
      <c r="S904" s="57">
        <f t="shared" si="84"/>
        <v>4.5382408226024274E-18</v>
      </c>
      <c r="T904" s="58">
        <f t="shared" si="85"/>
        <v>1.4794075282948752E-3</v>
      </c>
      <c r="U904" s="58">
        <f>IF(I904&lt;Overview!$F$18,(1-Overview!$F$9)*'='!R904-'='!I904*'='!P904,0)</f>
        <v>0</v>
      </c>
      <c r="V904" s="54">
        <f>IF(I904&gt;=Overview!$F$18,(1-Overview!$F$9)*'='!R904-Overview!$F$18*'='!P904,0)</f>
        <v>21.038525075643751</v>
      </c>
      <c r="W904" s="2"/>
      <c r="X904" s="60">
        <f>F904^3*(1+G904*Overview!$F$38)</f>
        <v>16.65773841042985</v>
      </c>
      <c r="Y904" s="61">
        <f>F904^3*Overview!$F$42*(1+Overview!$F$38*G904)+J904*Overview!$F$39/Overview!$F$40</f>
        <v>1.6448495129578191</v>
      </c>
      <c r="AD904" s="2"/>
    </row>
    <row r="905" spans="1:30">
      <c r="A905" s="34">
        <v>902</v>
      </c>
      <c r="B905">
        <v>0.77</v>
      </c>
      <c r="C905" s="85">
        <v>18.739999999999998</v>
      </c>
      <c r="D905" s="125">
        <f>B905/(B905+Overview!$F$22)</f>
        <v>0.52380952380952384</v>
      </c>
      <c r="E905" s="118">
        <f>EXP(Overview!$F$21/Overview!$F$5-Overview!$F$21/('='!C905+273.15))</f>
        <v>0.94169028070695959</v>
      </c>
      <c r="F905" s="77">
        <f t="shared" si="86"/>
        <v>2.3857697549952195</v>
      </c>
      <c r="G905" s="115">
        <f t="shared" si="87"/>
        <v>0.52380952380952372</v>
      </c>
      <c r="H905" s="112">
        <f>F905/Overview!$F$19</f>
        <v>3.5224712165882468</v>
      </c>
      <c r="I905" s="149">
        <f t="shared" si="88"/>
        <v>178.24101031296112</v>
      </c>
      <c r="J905" s="80">
        <f>IF((A905-Overview!$F$43)/365=ROUND((A905-Overview!$F$43)/365,0),J904*0.05,J904+V904)</f>
        <v>3372.8870945535914</v>
      </c>
      <c r="K905" s="70">
        <f>IF(I905&lt;Overview!$F$16,1,'='!F905/Overview!$F$26)</f>
        <v>103.28007597381902</v>
      </c>
      <c r="L905" s="71">
        <f>IF(I905&lt;Overview!$F$17,'='!F905/Overview!$F$26,Overview!$F$33)</f>
        <v>9.1428571428571423</v>
      </c>
      <c r="M905" s="72">
        <f t="shared" si="89"/>
        <v>9.1428571428571423</v>
      </c>
      <c r="N905" s="81">
        <f>MIN(1,Overview!$F$44*E905*(F905-Overview!$F$25)^2+0.2)</f>
        <v>1</v>
      </c>
      <c r="O905" s="48">
        <f>M905*E905*Overview!$F$8</f>
        <v>9.746225350951114E-2</v>
      </c>
      <c r="P905" s="48">
        <f>E905*Overview!$F$6</f>
        <v>1.8494797113084687E-3</v>
      </c>
      <c r="Q905" s="122">
        <f>O905*(G905/F905-(1+Overview!$F$35/'='!F905)/(Overview!$F$37*Overview!$F$33))/('='!G905+Overview!$F$36)</f>
        <v>1.8574923913856132E-3</v>
      </c>
      <c r="R905" s="128">
        <f>(O905/F905-Q905)*G905*Overview!$F$29*'='!F905^3</f>
        <v>251.10475732531222</v>
      </c>
      <c r="S905" s="57">
        <f t="shared" si="84"/>
        <v>4.5354266752505653E-18</v>
      </c>
      <c r="T905" s="58">
        <f t="shared" si="85"/>
        <v>1.4771830558338462E-3</v>
      </c>
      <c r="U905" s="58">
        <f>IF(I905&lt;Overview!$F$18,(1-Overview!$F$9)*'='!R905-'='!I905*'='!P905,0)</f>
        <v>0</v>
      </c>
      <c r="V905" s="54">
        <f>IF(I905&gt;=Overview!$F$18,(1-Overview!$F$9)*'='!R905-Overview!$F$18*'='!P905,0)</f>
        <v>21.066582467243887</v>
      </c>
      <c r="W905" s="2"/>
      <c r="X905" s="60">
        <f>F905^3*(1+G905*Overview!$F$38)</f>
        <v>16.688765098534144</v>
      </c>
      <c r="Y905" s="61">
        <f>F905^3*Overview!$F$42*(1+Overview!$F$38*G905)+J905*Overview!$F$39/Overview!$F$40</f>
        <v>1.6485561344314017</v>
      </c>
      <c r="AD905" s="2"/>
    </row>
    <row r="906" spans="1:30">
      <c r="A906" s="34">
        <v>903</v>
      </c>
      <c r="B906">
        <v>0.77</v>
      </c>
      <c r="C906" s="85">
        <v>18.739999999999998</v>
      </c>
      <c r="D906" s="125">
        <f>B906/(B906+Overview!$F$22)</f>
        <v>0.52380952380952384</v>
      </c>
      <c r="E906" s="118">
        <f>EXP(Overview!$F$21/Overview!$F$5-Overview!$F$21/('='!C906+273.15))</f>
        <v>0.94169028070695959</v>
      </c>
      <c r="F906" s="77">
        <f t="shared" si="86"/>
        <v>2.3872469380510535</v>
      </c>
      <c r="G906" s="115">
        <f t="shared" si="87"/>
        <v>0.52380952380952372</v>
      </c>
      <c r="H906" s="112">
        <f>F906/Overview!$F$19</f>
        <v>3.5246522044161428</v>
      </c>
      <c r="I906" s="149">
        <f t="shared" si="88"/>
        <v>178.24101031296112</v>
      </c>
      <c r="J906" s="80">
        <f>IF((A906-Overview!$F$43)/365=ROUND((A906-Overview!$F$43)/365,0),J905*0.05,J905+V905)</f>
        <v>3393.9536770208351</v>
      </c>
      <c r="K906" s="70">
        <f>IF(I906&lt;Overview!$F$16,1,'='!F906/Overview!$F$26)</f>
        <v>103.3440232922534</v>
      </c>
      <c r="L906" s="71">
        <f>IF(I906&lt;Overview!$F$17,'='!F906/Overview!$F$26,Overview!$F$33)</f>
        <v>9.1428571428571423</v>
      </c>
      <c r="M906" s="72">
        <f t="shared" si="89"/>
        <v>9.1428571428571423</v>
      </c>
      <c r="N906" s="81">
        <f>MIN(1,Overview!$F$44*E906*(F906-Overview!$F$25)^2+0.2)</f>
        <v>1</v>
      </c>
      <c r="O906" s="48">
        <f>M906*E906*Overview!$F$8</f>
        <v>9.746225350951114E-2</v>
      </c>
      <c r="P906" s="48">
        <f>E906*Overview!$F$6</f>
        <v>1.8494797113084687E-3</v>
      </c>
      <c r="Q906" s="122">
        <f>O906*(G906/F906-(1+Overview!$F$35/'='!F906)/(Overview!$F$37*Overview!$F$33))/('='!G906+Overview!$F$36)</f>
        <v>1.8535517687334614E-3</v>
      </c>
      <c r="R906" s="128">
        <f>(O906/F906-Q906)*G906*Overview!$F$29*'='!F906^3</f>
        <v>251.43381152339052</v>
      </c>
      <c r="S906" s="57">
        <f t="shared" si="84"/>
        <v>4.5326202393813342E-18</v>
      </c>
      <c r="T906" s="58">
        <f t="shared" si="85"/>
        <v>1.47496192814269E-3</v>
      </c>
      <c r="U906" s="58">
        <f>IF(I906&lt;Overview!$F$18,(1-Overview!$F$9)*'='!R906-'='!I906*'='!P906,0)</f>
        <v>0</v>
      </c>
      <c r="V906" s="54">
        <f>IF(I906&gt;=Overview!$F$18,(1-Overview!$F$9)*'='!R906-Overview!$F$18*'='!P906,0)</f>
        <v>21.094617884920158</v>
      </c>
      <c r="W906" s="2"/>
      <c r="X906" s="60">
        <f>F906^3*(1+G906*Overview!$F$38)</f>
        <v>16.719783550313899</v>
      </c>
      <c r="Y906" s="61">
        <f>F906^3*Overview!$F$42*(1+Overview!$F$38*G906)+J906*Overview!$F$39/Overview!$F$40</f>
        <v>1.6522632338569745</v>
      </c>
      <c r="AD906" s="2"/>
    </row>
    <row r="907" spans="1:30">
      <c r="A907" s="34">
        <v>904</v>
      </c>
      <c r="B907">
        <v>0.77</v>
      </c>
      <c r="C907" s="85">
        <v>18.739999999999998</v>
      </c>
      <c r="D907" s="125">
        <f>B907/(B907+Overview!$F$22)</f>
        <v>0.52380952380952384</v>
      </c>
      <c r="E907" s="118">
        <f>EXP(Overview!$F$21/Overview!$F$5-Overview!$F$21/('='!C907+273.15))</f>
        <v>0.94169028070695959</v>
      </c>
      <c r="F907" s="77">
        <f t="shared" si="86"/>
        <v>2.3887218999791964</v>
      </c>
      <c r="G907" s="115">
        <f t="shared" si="87"/>
        <v>0.52380952380952372</v>
      </c>
      <c r="H907" s="112">
        <f>F907/Overview!$F$19</f>
        <v>3.5268299128586982</v>
      </c>
      <c r="I907" s="149">
        <f t="shared" si="88"/>
        <v>178.24101031296112</v>
      </c>
      <c r="J907" s="80">
        <f>IF((A907-Overview!$F$43)/365=ROUND((A907-Overview!$F$43)/365,0),J906*0.05,J906+V906)</f>
        <v>3415.0482949057555</v>
      </c>
      <c r="K907" s="70">
        <f>IF(I907&lt;Overview!$F$16,1,'='!F907/Overview!$F$26)</f>
        <v>103.40787445797388</v>
      </c>
      <c r="L907" s="71">
        <f>IF(I907&lt;Overview!$F$17,'='!F907/Overview!$F$26,Overview!$F$33)</f>
        <v>9.1428571428571423</v>
      </c>
      <c r="M907" s="72">
        <f t="shared" si="89"/>
        <v>9.1428571428571423</v>
      </c>
      <c r="N907" s="81">
        <f>MIN(1,Overview!$F$44*E907*(F907-Overview!$F$25)^2+0.2)</f>
        <v>1</v>
      </c>
      <c r="O907" s="48">
        <f>M907*E907*Overview!$F$8</f>
        <v>9.746225350951114E-2</v>
      </c>
      <c r="P907" s="48">
        <f>E907*Overview!$F$6</f>
        <v>1.8494797113084687E-3</v>
      </c>
      <c r="Q907" s="122">
        <f>O907*(G907/F907-(1+Overview!$F$35/'='!F907)/(Overview!$F$37*Overview!$F$33))/('='!G907+Overview!$F$36)</f>
        <v>1.8496219340622573E-3</v>
      </c>
      <c r="R907" s="128">
        <f>(O907/F907-Q907)*G907*Overview!$F$29*'='!F907^3</f>
        <v>251.76260752770244</v>
      </c>
      <c r="S907" s="57">
        <f t="shared" si="84"/>
        <v>4.5298214865052144E-18</v>
      </c>
      <c r="T907" s="58">
        <f t="shared" si="85"/>
        <v>1.4727441401921303E-3</v>
      </c>
      <c r="U907" s="58">
        <f>IF(I907&lt;Overview!$F$18,(1-Overview!$F$9)*'='!R907-'='!I907*'='!P907,0)</f>
        <v>0</v>
      </c>
      <c r="V907" s="54">
        <f>IF(I907&gt;=Overview!$F$18,(1-Overview!$F$9)*'='!R907-Overview!$F$18*'='!P907,0)</f>
        <v>21.122631304487534</v>
      </c>
      <c r="W907" s="2"/>
      <c r="X907" s="60">
        <f>F907^3*(1+G907*Overview!$F$38)</f>
        <v>16.750793686427887</v>
      </c>
      <c r="Y907" s="61">
        <f>F907^3*Overview!$F$42*(1+Overview!$F$38*G907)+J907*Overview!$F$39/Overview!$F$40</f>
        <v>1.6559708031389599</v>
      </c>
      <c r="AD907" s="2"/>
    </row>
    <row r="908" spans="1:30">
      <c r="A908" s="34">
        <v>905</v>
      </c>
      <c r="B908">
        <v>0.77</v>
      </c>
      <c r="C908" s="85">
        <v>18.739999999999998</v>
      </c>
      <c r="D908" s="125">
        <f>B908/(B908+Overview!$F$22)</f>
        <v>0.52380952380952384</v>
      </c>
      <c r="E908" s="118">
        <f>EXP(Overview!$F$21/Overview!$F$5-Overview!$F$21/('='!C908+273.15))</f>
        <v>0.94169028070695959</v>
      </c>
      <c r="F908" s="77">
        <f t="shared" si="86"/>
        <v>2.3901946441193886</v>
      </c>
      <c r="G908" s="115">
        <f t="shared" si="87"/>
        <v>0.52380952380952372</v>
      </c>
      <c r="H908" s="112">
        <f>F908/Overview!$F$19</f>
        <v>3.5290043468468753</v>
      </c>
      <c r="I908" s="149">
        <f t="shared" si="88"/>
        <v>178.24101031296112</v>
      </c>
      <c r="J908" s="80">
        <f>IF((A908-Overview!$F$43)/365=ROUND((A908-Overview!$F$43)/365,0),J907*0.05,J907+V907)</f>
        <v>3436.1709262102431</v>
      </c>
      <c r="K908" s="70">
        <f>IF(I908&lt;Overview!$F$16,1,'='!F908/Overview!$F$26)</f>
        <v>103.47162961555796</v>
      </c>
      <c r="L908" s="71">
        <f>IF(I908&lt;Overview!$F$17,'='!F908/Overview!$F$26,Overview!$F$33)</f>
        <v>9.1428571428571423</v>
      </c>
      <c r="M908" s="72">
        <f t="shared" si="89"/>
        <v>9.1428571428571423</v>
      </c>
      <c r="N908" s="81">
        <f>MIN(1,Overview!$F$44*E908*(F908-Overview!$F$25)^2+0.2)</f>
        <v>1</v>
      </c>
      <c r="O908" s="48">
        <f>M908*E908*Overview!$F$8</f>
        <v>9.746225350951114E-2</v>
      </c>
      <c r="P908" s="48">
        <f>E908*Overview!$F$6</f>
        <v>1.8494797113084687E-3</v>
      </c>
      <c r="Q908" s="122">
        <f>O908*(G908/F908-(1+Overview!$F$35/'='!F908)/(Overview!$F$37*Overview!$F$33))/('='!G908+Overview!$F$36)</f>
        <v>1.8457028475631571E-3</v>
      </c>
      <c r="R908" s="128">
        <f>(O908/F908-Q908)*G908*Overview!$F$29*'='!F908^3</f>
        <v>252.0911450566457</v>
      </c>
      <c r="S908" s="57">
        <f t="shared" si="84"/>
        <v>4.5270303882711097E-18</v>
      </c>
      <c r="T908" s="58">
        <f t="shared" si="85"/>
        <v>1.4705296869604539E-3</v>
      </c>
      <c r="U908" s="58">
        <f>IF(I908&lt;Overview!$F$18,(1-Overview!$F$9)*'='!R908-'='!I908*'='!P908,0)</f>
        <v>0</v>
      </c>
      <c r="V908" s="54">
        <f>IF(I908&gt;=Overview!$F$18,(1-Overview!$F$9)*'='!R908-Overview!$F$18*'='!P908,0)</f>
        <v>21.150622701953498</v>
      </c>
      <c r="W908" s="2"/>
      <c r="X908" s="60">
        <f>F908^3*(1+G908*Overview!$F$38)</f>
        <v>16.781795427823003</v>
      </c>
      <c r="Y908" s="61">
        <f>F908^3*Overview!$F$42*(1+Overview!$F$38*G908)+J908*Overview!$F$39/Overview!$F$40</f>
        <v>1.6596788342066608</v>
      </c>
      <c r="AD908" s="2"/>
    </row>
    <row r="909" spans="1:30">
      <c r="A909" s="34">
        <v>906</v>
      </c>
      <c r="B909">
        <v>0.77</v>
      </c>
      <c r="C909" s="85">
        <v>18.739999999999998</v>
      </c>
      <c r="D909" s="125">
        <f>B909/(B909+Overview!$F$22)</f>
        <v>0.52380952380952384</v>
      </c>
      <c r="E909" s="118">
        <f>EXP(Overview!$F$21/Overview!$F$5-Overview!$F$21/('='!C909+273.15))</f>
        <v>0.94169028070695959</v>
      </c>
      <c r="F909" s="77">
        <f t="shared" si="86"/>
        <v>2.391665173806349</v>
      </c>
      <c r="G909" s="115">
        <f t="shared" si="87"/>
        <v>0.52380952380952372</v>
      </c>
      <c r="H909" s="112">
        <f>F909/Overview!$F$19</f>
        <v>3.5311755113042209</v>
      </c>
      <c r="I909" s="149">
        <f t="shared" si="88"/>
        <v>178.24101031296112</v>
      </c>
      <c r="J909" s="80">
        <f>IF((A909-Overview!$F$43)/365=ROUND((A909-Overview!$F$43)/365,0),J908*0.05,J908+V908)</f>
        <v>3457.3215489121967</v>
      </c>
      <c r="K909" s="70">
        <f>IF(I909&lt;Overview!$F$16,1,'='!F909/Overview!$F$26)</f>
        <v>103.53528890936576</v>
      </c>
      <c r="L909" s="71">
        <f>IF(I909&lt;Overview!$F$17,'='!F909/Overview!$F$26,Overview!$F$33)</f>
        <v>9.1428571428571423</v>
      </c>
      <c r="M909" s="72">
        <f t="shared" si="89"/>
        <v>9.1428571428571423</v>
      </c>
      <c r="N909" s="81">
        <f>MIN(1,Overview!$F$44*E909*(F909-Overview!$F$25)^2+0.2)</f>
        <v>1</v>
      </c>
      <c r="O909" s="48">
        <f>M909*E909*Overview!$F$8</f>
        <v>9.746225350951114E-2</v>
      </c>
      <c r="P909" s="48">
        <f>E909*Overview!$F$6</f>
        <v>1.8494797113084687E-3</v>
      </c>
      <c r="Q909" s="122">
        <f>O909*(G909/F909-(1+Overview!$F$35/'='!F909)/(Overview!$F$37*Overview!$F$33))/('='!G909+Overview!$F$36)</f>
        <v>1.8417944696205038E-3</v>
      </c>
      <c r="R909" s="128">
        <f>(O909/F909-Q909)*G909*Overview!$F$29*'='!F909^3</f>
        <v>252.41942383086882</v>
      </c>
      <c r="S909" s="57">
        <f t="shared" si="84"/>
        <v>4.5242469164655107E-18</v>
      </c>
      <c r="T909" s="58">
        <f t="shared" si="85"/>
        <v>1.4683185634334983E-3</v>
      </c>
      <c r="U909" s="58">
        <f>IF(I909&lt;Overview!$F$18,(1-Overview!$F$9)*'='!R909-'='!I909*'='!P909,0)</f>
        <v>0</v>
      </c>
      <c r="V909" s="54">
        <f>IF(I909&gt;=Overview!$F$18,(1-Overview!$F$9)*'='!R909-Overview!$F$18*'='!P909,0)</f>
        <v>21.17859205351731</v>
      </c>
      <c r="W909" s="2"/>
      <c r="X909" s="60">
        <f>F909^3*(1+G909*Overview!$F$38)</f>
        <v>16.812788695733797</v>
      </c>
      <c r="Y909" s="61">
        <f>F909^3*Overview!$F$42*(1+Overview!$F$38*G909)+J909*Overview!$F$39/Overview!$F$40</f>
        <v>1.6633873190142261</v>
      </c>
      <c r="AD909" s="2"/>
    </row>
    <row r="910" spans="1:30">
      <c r="A910" s="34">
        <v>907</v>
      </c>
      <c r="B910">
        <v>0.77</v>
      </c>
      <c r="C910" s="85">
        <v>18.739999999999998</v>
      </c>
      <c r="D910" s="125">
        <f>B910/(B910+Overview!$F$22)</f>
        <v>0.52380952380952384</v>
      </c>
      <c r="E910" s="118">
        <f>EXP(Overview!$F$21/Overview!$F$5-Overview!$F$21/('='!C910+273.15))</f>
        <v>0.94169028070695959</v>
      </c>
      <c r="F910" s="77">
        <f t="shared" si="86"/>
        <v>2.3931334923697825</v>
      </c>
      <c r="G910" s="115">
        <f t="shared" si="87"/>
        <v>0.52380952380952372</v>
      </c>
      <c r="H910" s="112">
        <f>F910/Overview!$F$19</f>
        <v>3.5333434111468809</v>
      </c>
      <c r="I910" s="149">
        <f t="shared" si="88"/>
        <v>178.24101031296112</v>
      </c>
      <c r="J910" s="80">
        <f>IF((A910-Overview!$F$43)/365=ROUND((A910-Overview!$F$43)/365,0),J909*0.05,J909+V909)</f>
        <v>3478.5001409657139</v>
      </c>
      <c r="K910" s="70">
        <f>IF(I910&lt;Overview!$F$16,1,'='!F910/Overview!$F$26)</f>
        <v>103.59885248354037</v>
      </c>
      <c r="L910" s="71">
        <f>IF(I910&lt;Overview!$F$17,'='!F910/Overview!$F$26,Overview!$F$33)</f>
        <v>9.1428571428571423</v>
      </c>
      <c r="M910" s="72">
        <f t="shared" si="89"/>
        <v>9.1428571428571423</v>
      </c>
      <c r="N910" s="81">
        <f>MIN(1,Overview!$F$44*E910*(F910-Overview!$F$25)^2+0.2)</f>
        <v>1</v>
      </c>
      <c r="O910" s="48">
        <f>M910*E910*Overview!$F$8</f>
        <v>9.746225350951114E-2</v>
      </c>
      <c r="P910" s="48">
        <f>E910*Overview!$F$6</f>
        <v>1.8494797113084687E-3</v>
      </c>
      <c r="Q910" s="122">
        <f>O910*(G910/F910-(1+Overview!$F$35/'='!F910)/(Overview!$F$37*Overview!$F$33))/('='!G910+Overview!$F$36)</f>
        <v>1.8378967608106561E-3</v>
      </c>
      <c r="R910" s="128">
        <f>(O910/F910-Q910)*G910*Overview!$F$29*'='!F910^3</f>
        <v>252.74744357326361</v>
      </c>
      <c r="S910" s="57">
        <f t="shared" si="84"/>
        <v>4.5214710430116545E-18</v>
      </c>
      <c r="T910" s="58">
        <f t="shared" si="85"/>
        <v>1.4661107646046388E-3</v>
      </c>
      <c r="U910" s="58">
        <f>IF(I910&lt;Overview!$F$18,(1-Overview!$F$9)*'='!R910-'='!I910*'='!P910,0)</f>
        <v>0</v>
      </c>
      <c r="V910" s="54">
        <f>IF(I910&gt;=Overview!$F$18,(1-Overview!$F$9)*'='!R910-Overview!$F$18*'='!P910,0)</f>
        <v>21.206539335569346</v>
      </c>
      <c r="W910" s="2"/>
      <c r="X910" s="60">
        <f>F910^3*(1+G910*Overview!$F$38)</f>
        <v>16.84377341168204</v>
      </c>
      <c r="Y910" s="61">
        <f>F910^3*Overview!$F$42*(1+Overview!$F$38*G910)+J910*Overview!$F$39/Overview!$F$40</f>
        <v>1.667096249540621</v>
      </c>
      <c r="AD910" s="2"/>
    </row>
    <row r="911" spans="1:30">
      <c r="A911" s="34">
        <v>908</v>
      </c>
      <c r="B911">
        <v>0.77</v>
      </c>
      <c r="C911" s="85">
        <v>18.739999999999998</v>
      </c>
      <c r="D911" s="125">
        <f>B911/(B911+Overview!$F$22)</f>
        <v>0.52380952380952384</v>
      </c>
      <c r="E911" s="118">
        <f>EXP(Overview!$F$21/Overview!$F$5-Overview!$F$21/('='!C911+273.15))</f>
        <v>0.94169028070695959</v>
      </c>
      <c r="F911" s="77">
        <f t="shared" si="86"/>
        <v>2.3945996031343872</v>
      </c>
      <c r="G911" s="115">
        <f t="shared" si="87"/>
        <v>0.52380952380952372</v>
      </c>
      <c r="H911" s="112">
        <f>F911/Overview!$F$19</f>
        <v>3.5355080512836072</v>
      </c>
      <c r="I911" s="149">
        <f t="shared" si="88"/>
        <v>178.24101031296112</v>
      </c>
      <c r="J911" s="80">
        <f>IF((A911-Overview!$F$43)/365=ROUND((A911-Overview!$F$43)/365,0),J910*0.05,J910+V910)</f>
        <v>3499.7066803012831</v>
      </c>
      <c r="K911" s="70">
        <f>IF(I911&lt;Overview!$F$16,1,'='!F911/Overview!$F$26)</f>
        <v>103.66232048200811</v>
      </c>
      <c r="L911" s="71">
        <f>IF(I911&lt;Overview!$F$17,'='!F911/Overview!$F$26,Overview!$F$33)</f>
        <v>9.1428571428571423</v>
      </c>
      <c r="M911" s="72">
        <f t="shared" si="89"/>
        <v>9.1428571428571423</v>
      </c>
      <c r="N911" s="81">
        <f>MIN(1,Overview!$F$44*E911*(F911-Overview!$F$25)^2+0.2)</f>
        <v>1</v>
      </c>
      <c r="O911" s="48">
        <f>M911*E911*Overview!$F$8</f>
        <v>9.746225350951114E-2</v>
      </c>
      <c r="P911" s="48">
        <f>E911*Overview!$F$6</f>
        <v>1.8494797113084687E-3</v>
      </c>
      <c r="Q911" s="122">
        <f>O911*(G911/F911-(1+Overview!$F$35/'='!F911)/(Overview!$F$37*Overview!$F$33))/('='!G911+Overview!$F$36)</f>
        <v>1.8340096819008263E-3</v>
      </c>
      <c r="R911" s="128">
        <f>(O911/F911-Q911)*G911*Overview!$F$29*'='!F911^3</f>
        <v>253.0752040089572</v>
      </c>
      <c r="S911" s="57">
        <f t="shared" si="84"/>
        <v>4.5187027399687025E-18</v>
      </c>
      <c r="T911" s="58">
        <f t="shared" si="85"/>
        <v>1.4639062854747808E-3</v>
      </c>
      <c r="U911" s="58">
        <f>IF(I911&lt;Overview!$F$18,(1-Overview!$F$9)*'='!R911-'='!I911*'='!P911,0)</f>
        <v>0</v>
      </c>
      <c r="V911" s="54">
        <f>IF(I911&gt;=Overview!$F$18,(1-Overview!$F$9)*'='!R911-Overview!$F$18*'='!P911,0)</f>
        <v>21.234464524690438</v>
      </c>
      <c r="W911" s="2"/>
      <c r="X911" s="60">
        <f>F911^3*(1+G911*Overview!$F$38)</f>
        <v>16.874749497476234</v>
      </c>
      <c r="Y911" s="61">
        <f>F911^3*Overview!$F$42*(1+Overview!$F$38*G911)+J911*Overview!$F$39/Overview!$F$40</f>
        <v>1.6708056177895894</v>
      </c>
      <c r="AD911" s="2"/>
    </row>
    <row r="912" spans="1:30">
      <c r="A912" s="34">
        <v>909</v>
      </c>
      <c r="B912">
        <v>0.77</v>
      </c>
      <c r="C912" s="85">
        <v>18.739999999999998</v>
      </c>
      <c r="D912" s="125">
        <f>B912/(B912+Overview!$F$22)</f>
        <v>0.52380952380952384</v>
      </c>
      <c r="E912" s="118">
        <f>EXP(Overview!$F$21/Overview!$F$5-Overview!$F$21/('='!C912+273.15))</f>
        <v>0.94169028070695959</v>
      </c>
      <c r="F912" s="77">
        <f t="shared" si="86"/>
        <v>2.3960635094198621</v>
      </c>
      <c r="G912" s="115">
        <f t="shared" si="87"/>
        <v>0.52380952380952372</v>
      </c>
      <c r="H912" s="112">
        <f>F912/Overview!$F$19</f>
        <v>3.5376694366157717</v>
      </c>
      <c r="I912" s="149">
        <f t="shared" si="88"/>
        <v>178.24101031296112</v>
      </c>
      <c r="J912" s="80">
        <f>IF((A912-Overview!$F$43)/365=ROUND((A912-Overview!$F$43)/365,0),J911*0.05,J911+V911)</f>
        <v>3520.9411448259734</v>
      </c>
      <c r="K912" s="70">
        <f>IF(I912&lt;Overview!$F$16,1,'='!F912/Overview!$F$26)</f>
        <v>103.72569304847889</v>
      </c>
      <c r="L912" s="71">
        <f>IF(I912&lt;Overview!$F$17,'='!F912/Overview!$F$26,Overview!$F$33)</f>
        <v>9.1428571428571423</v>
      </c>
      <c r="M912" s="72">
        <f t="shared" si="89"/>
        <v>9.1428571428571423</v>
      </c>
      <c r="N912" s="81">
        <f>MIN(1,Overview!$F$44*E912*(F912-Overview!$F$25)^2+0.2)</f>
        <v>1</v>
      </c>
      <c r="O912" s="48">
        <f>M912*E912*Overview!$F$8</f>
        <v>9.746225350951114E-2</v>
      </c>
      <c r="P912" s="48">
        <f>E912*Overview!$F$6</f>
        <v>1.8494797113084687E-3</v>
      </c>
      <c r="Q912" s="122">
        <f>O912*(G912/F912-(1+Overview!$F$35/'='!F912)/(Overview!$F$37*Overview!$F$33))/('='!G912+Overview!$F$36)</f>
        <v>1.830133193847923E-3</v>
      </c>
      <c r="R912" s="128">
        <f>(O912/F912-Q912)*G912*Overview!$F$29*'='!F912^3</f>
        <v>253.40270486530346</v>
      </c>
      <c r="S912" s="57">
        <f t="shared" si="84"/>
        <v>4.5159419795309148E-18</v>
      </c>
      <c r="T912" s="58">
        <f t="shared" si="85"/>
        <v>1.461705121052345E-3</v>
      </c>
      <c r="U912" s="58">
        <f>IF(I912&lt;Overview!$F$18,(1-Overview!$F$9)*'='!R912-'='!I912*'='!P912,0)</f>
        <v>0</v>
      </c>
      <c r="V912" s="54">
        <f>IF(I912&gt;=Overview!$F$18,(1-Overview!$F$9)*'='!R912-Overview!$F$18*'='!P912,0)</f>
        <v>21.262367597651139</v>
      </c>
      <c r="W912" s="2"/>
      <c r="X912" s="60">
        <f>F912^3*(1+G912*Overview!$F$38)</f>
        <v>16.905716875211137</v>
      </c>
      <c r="Y912" s="61">
        <f>F912^3*Overview!$F$42*(1+Overview!$F$38*G912)+J912*Overview!$F$39/Overview!$F$40</f>
        <v>1.6745154157896218</v>
      </c>
      <c r="AD912" s="2"/>
    </row>
    <row r="913" spans="1:30">
      <c r="A913" s="34">
        <v>910</v>
      </c>
      <c r="B913">
        <v>0.77</v>
      </c>
      <c r="C913" s="85">
        <v>18.739999999999998</v>
      </c>
      <c r="D913" s="125">
        <f>B913/(B913+Overview!$F$22)</f>
        <v>0.52380952380952384</v>
      </c>
      <c r="E913" s="118">
        <f>EXP(Overview!$F$21/Overview!$F$5-Overview!$F$21/('='!C913+273.15))</f>
        <v>0.94169028070695959</v>
      </c>
      <c r="F913" s="77">
        <f t="shared" si="86"/>
        <v>2.3975252145409143</v>
      </c>
      <c r="G913" s="115">
        <f t="shared" si="87"/>
        <v>0.52380952380952372</v>
      </c>
      <c r="H913" s="112">
        <f>F913/Overview!$F$19</f>
        <v>3.5398275720373751</v>
      </c>
      <c r="I913" s="149">
        <f t="shared" si="88"/>
        <v>178.24101031296112</v>
      </c>
      <c r="J913" s="80">
        <f>IF((A913-Overview!$F$43)/365=ROUND((A913-Overview!$F$43)/365,0),J912*0.05,J912+V912)</f>
        <v>3542.2035124236245</v>
      </c>
      <c r="K913" s="70">
        <f>IF(I913&lt;Overview!$F$16,1,'='!F913/Overview!$F$26)</f>
        <v>103.78897032644652</v>
      </c>
      <c r="L913" s="71">
        <f>IF(I913&lt;Overview!$F$17,'='!F913/Overview!$F$26,Overview!$F$33)</f>
        <v>9.1428571428571423</v>
      </c>
      <c r="M913" s="72">
        <f t="shared" si="89"/>
        <v>9.1428571428571423</v>
      </c>
      <c r="N913" s="81">
        <f>MIN(1,Overview!$F$44*E913*(F913-Overview!$F$25)^2+0.2)</f>
        <v>1</v>
      </c>
      <c r="O913" s="48">
        <f>M913*E913*Overview!$F$8</f>
        <v>9.746225350951114E-2</v>
      </c>
      <c r="P913" s="48">
        <f>E913*Overview!$F$6</f>
        <v>1.8494797113084687E-3</v>
      </c>
      <c r="Q913" s="122">
        <f>O913*(G913/F913-(1+Overview!$F$35/'='!F913)/(Overview!$F$37*Overview!$F$33))/('='!G913+Overview!$F$36)</f>
        <v>1.826267257797409E-3</v>
      </c>
      <c r="R913" s="128">
        <f>(O913/F913-Q913)*G913*Overview!$F$29*'='!F913^3</f>
        <v>253.72994587187551</v>
      </c>
      <c r="S913" s="57">
        <f t="shared" si="84"/>
        <v>4.5131887340268344E-18</v>
      </c>
      <c r="T913" s="58">
        <f t="shared" si="85"/>
        <v>1.4595072663532601E-3</v>
      </c>
      <c r="U913" s="58">
        <f>IF(I913&lt;Overview!$F$18,(1-Overview!$F$9)*'='!R913-'='!I913*'='!P913,0)</f>
        <v>0</v>
      </c>
      <c r="V913" s="54">
        <f>IF(I913&gt;=Overview!$F$18,(1-Overview!$F$9)*'='!R913-Overview!$F$18*'='!P913,0)</f>
        <v>21.290248531411081</v>
      </c>
      <c r="W913" s="2"/>
      <c r="X913" s="60">
        <f>F913^3*(1+G913*Overview!$F$38)</f>
        <v>16.936675467267332</v>
      </c>
      <c r="Y913" s="61">
        <f>F913^3*Overview!$F$42*(1+Overview!$F$38*G913)+J913*Overview!$F$39/Overview!$F$40</f>
        <v>1.6782256355939229</v>
      </c>
      <c r="AD913" s="2"/>
    </row>
    <row r="914" spans="1:30">
      <c r="A914" s="34">
        <v>911</v>
      </c>
      <c r="B914">
        <v>0.77</v>
      </c>
      <c r="C914" s="85">
        <v>18.739999999999998</v>
      </c>
      <c r="D914" s="125">
        <f>B914/(B914+Overview!$F$22)</f>
        <v>0.52380952380952384</v>
      </c>
      <c r="E914" s="118">
        <f>EXP(Overview!$F$21/Overview!$F$5-Overview!$F$21/('='!C914+273.15))</f>
        <v>0.94169028070695959</v>
      </c>
      <c r="F914" s="77">
        <f t="shared" si="86"/>
        <v>2.3989847218072677</v>
      </c>
      <c r="G914" s="115">
        <f t="shared" si="87"/>
        <v>0.52380952380952372</v>
      </c>
      <c r="H914" s="112">
        <f>F914/Overview!$F$19</f>
        <v>3.5419824624350622</v>
      </c>
      <c r="I914" s="149">
        <f t="shared" si="88"/>
        <v>178.24101031296112</v>
      </c>
      <c r="J914" s="80">
        <f>IF((A914-Overview!$F$43)/365=ROUND((A914-Overview!$F$43)/365,0),J913*0.05,J913+V913)</f>
        <v>3563.4937609550357</v>
      </c>
      <c r="K914" s="70">
        <f>IF(I914&lt;Overview!$F$16,1,'='!F914/Overview!$F$26)</f>
        <v>103.85215245918909</v>
      </c>
      <c r="L914" s="71">
        <f>IF(I914&lt;Overview!$F$17,'='!F914/Overview!$F$26,Overview!$F$33)</f>
        <v>9.1428571428571423</v>
      </c>
      <c r="M914" s="72">
        <f t="shared" si="89"/>
        <v>9.1428571428571423</v>
      </c>
      <c r="N914" s="81">
        <f>MIN(1,Overview!$F$44*E914*(F914-Overview!$F$25)^2+0.2)</f>
        <v>1</v>
      </c>
      <c r="O914" s="48">
        <f>M914*E914*Overview!$F$8</f>
        <v>9.746225350951114E-2</v>
      </c>
      <c r="P914" s="48">
        <f>E914*Overview!$F$6</f>
        <v>1.8494797113084687E-3</v>
      </c>
      <c r="Q914" s="122">
        <f>O914*(G914/F914-(1+Overview!$F$35/'='!F914)/(Overview!$F$37*Overview!$F$33))/('='!G914+Overview!$F$36)</f>
        <v>1.8224118350821544E-3</v>
      </c>
      <c r="R914" s="128">
        <f>(O914/F914-Q914)*G914*Overview!$F$29*'='!F914^3</f>
        <v>254.05692676045791</v>
      </c>
      <c r="S914" s="57">
        <f t="shared" si="84"/>
        <v>4.5104429759184733E-18</v>
      </c>
      <c r="T914" s="58">
        <f t="shared" si="85"/>
        <v>1.457312716400945E-3</v>
      </c>
      <c r="U914" s="58">
        <f>IF(I914&lt;Overview!$F$18,(1-Overview!$F$9)*'='!R914-'='!I914*'='!P914,0)</f>
        <v>0</v>
      </c>
      <c r="V914" s="54">
        <f>IF(I914&gt;=Overview!$F$18,(1-Overview!$F$9)*'='!R914-Overview!$F$18*'='!P914,0)</f>
        <v>21.3181073031183</v>
      </c>
      <c r="W914" s="2"/>
      <c r="X914" s="60">
        <f>F914^3*(1+G914*Overview!$F$38)</f>
        <v>16.967625196310763</v>
      </c>
      <c r="Y914" s="61">
        <f>F914^3*Overview!$F$42*(1+Overview!$F$38*G914)+J914*Overview!$F$39/Overview!$F$40</f>
        <v>1.6819362692803783</v>
      </c>
      <c r="AD914" s="2"/>
    </row>
    <row r="915" spans="1:30">
      <c r="A915" s="34">
        <v>912</v>
      </c>
      <c r="B915">
        <v>0.77</v>
      </c>
      <c r="C915" s="85">
        <v>18.739999999999998</v>
      </c>
      <c r="D915" s="125">
        <f>B915/(B915+Overview!$F$22)</f>
        <v>0.52380952380952384</v>
      </c>
      <c r="E915" s="118">
        <f>EXP(Overview!$F$21/Overview!$F$5-Overview!$F$21/('='!C915+273.15))</f>
        <v>0.94169028070695959</v>
      </c>
      <c r="F915" s="77">
        <f t="shared" si="86"/>
        <v>2.4004420345236688</v>
      </c>
      <c r="G915" s="115">
        <f t="shared" si="87"/>
        <v>0.52380952380952372</v>
      </c>
      <c r="H915" s="112">
        <f>F915/Overview!$F$19</f>
        <v>3.5441341126881274</v>
      </c>
      <c r="I915" s="149">
        <f t="shared" si="88"/>
        <v>178.24101031296112</v>
      </c>
      <c r="J915" s="80">
        <f>IF((A915-Overview!$F$43)/365=ROUND((A915-Overview!$F$43)/365,0),J914*0.05,J914+V914)</f>
        <v>3584.8118682581539</v>
      </c>
      <c r="K915" s="70">
        <f>IF(I915&lt;Overview!$F$16,1,'='!F915/Overview!$F$26)</f>
        <v>103.91523958976921</v>
      </c>
      <c r="L915" s="71">
        <f>IF(I915&lt;Overview!$F$17,'='!F915/Overview!$F$26,Overview!$F$33)</f>
        <v>9.1428571428571423</v>
      </c>
      <c r="M915" s="72">
        <f t="shared" si="89"/>
        <v>9.1428571428571423</v>
      </c>
      <c r="N915" s="81">
        <f>MIN(1,Overview!$F$44*E915*(F915-Overview!$F$25)^2+0.2)</f>
        <v>1</v>
      </c>
      <c r="O915" s="48">
        <f>M915*E915*Overview!$F$8</f>
        <v>9.746225350951114E-2</v>
      </c>
      <c r="P915" s="48">
        <f>E915*Overview!$F$6</f>
        <v>1.8494797113084687E-3</v>
      </c>
      <c r="Q915" s="122">
        <f>O915*(G915/F915-(1+Overview!$F$35/'='!F915)/(Overview!$F$37*Overview!$F$33))/('='!G915+Overview!$F$36)</f>
        <v>1.8185668872213164E-3</v>
      </c>
      <c r="R915" s="128">
        <f>(O915/F915-Q915)*G915*Overview!$F$29*'='!F915^3</f>
        <v>254.38364726503801</v>
      </c>
      <c r="S915" s="57">
        <f t="shared" si="84"/>
        <v>4.5077046778005132E-18</v>
      </c>
      <c r="T915" s="58">
        <f t="shared" si="85"/>
        <v>1.4551214662263041E-3</v>
      </c>
      <c r="U915" s="58">
        <f>IF(I915&lt;Overview!$F$18,(1-Overview!$F$9)*'='!R915-'='!I915*'='!P915,0)</f>
        <v>0</v>
      </c>
      <c r="V915" s="54">
        <f>IF(I915&gt;=Overview!$F$18,(1-Overview!$F$9)*'='!R915-Overview!$F$18*'='!P915,0)</f>
        <v>21.345943890108522</v>
      </c>
      <c r="W915" s="2"/>
      <c r="X915" s="60">
        <f>F915^3*(1+G915*Overview!$F$38)</f>
        <v>16.998565985292224</v>
      </c>
      <c r="Y915" s="61">
        <f>F915^3*Overview!$F$42*(1+Overview!$F$38*G915)+J915*Overview!$F$39/Overview!$F$40</f>
        <v>1.6856473089515178</v>
      </c>
      <c r="AD915" s="2"/>
    </row>
    <row r="916" spans="1:30">
      <c r="A916" s="34">
        <v>913</v>
      </c>
      <c r="B916">
        <v>0.77</v>
      </c>
      <c r="C916" s="85">
        <v>18.739999999999998</v>
      </c>
      <c r="D916" s="125">
        <f>B916/(B916+Overview!$F$22)</f>
        <v>0.52380952380952384</v>
      </c>
      <c r="E916" s="118">
        <f>EXP(Overview!$F$21/Overview!$F$5-Overview!$F$21/('='!C916+273.15))</f>
        <v>0.94169028070695959</v>
      </c>
      <c r="F916" s="77">
        <f t="shared" si="86"/>
        <v>2.4018971559898952</v>
      </c>
      <c r="G916" s="115">
        <f t="shared" si="87"/>
        <v>0.52380952380952372</v>
      </c>
      <c r="H916" s="112">
        <f>F916/Overview!$F$19</f>
        <v>3.5462825276685295</v>
      </c>
      <c r="I916" s="149">
        <f t="shared" si="88"/>
        <v>178.24101031296112</v>
      </c>
      <c r="J916" s="80">
        <f>IF((A916-Overview!$F$43)/365=ROUND((A916-Overview!$F$43)/365,0),J915*0.05,J915+V915)</f>
        <v>3606.1578121482626</v>
      </c>
      <c r="K916" s="70">
        <f>IF(I916&lt;Overview!$F$16,1,'='!F916/Overview!$F$26)</f>
        <v>103.97823186103443</v>
      </c>
      <c r="L916" s="71">
        <f>IF(I916&lt;Overview!$F$17,'='!F916/Overview!$F$26,Overview!$F$33)</f>
        <v>9.1428571428571423</v>
      </c>
      <c r="M916" s="72">
        <f t="shared" si="89"/>
        <v>9.1428571428571423</v>
      </c>
      <c r="N916" s="81">
        <f>MIN(1,Overview!$F$44*E916*(F916-Overview!$F$25)^2+0.2)</f>
        <v>1</v>
      </c>
      <c r="O916" s="48">
        <f>M916*E916*Overview!$F$8</f>
        <v>9.746225350951114E-2</v>
      </c>
      <c r="P916" s="48">
        <f>E916*Overview!$F$6</f>
        <v>1.8494797113084687E-3</v>
      </c>
      <c r="Q916" s="122">
        <f>O916*(G916/F916-(1+Overview!$F$35/'='!F916)/(Overview!$F$37*Overview!$F$33))/('='!G916+Overview!$F$36)</f>
        <v>1.814732375919211E-3</v>
      </c>
      <c r="R916" s="128">
        <f>(O916/F916-Q916)*G916*Overview!$F$29*'='!F916^3</f>
        <v>254.71010712179887</v>
      </c>
      <c r="S916" s="57">
        <f t="shared" si="84"/>
        <v>4.5049738123995035E-18</v>
      </c>
      <c r="T916" s="58">
        <f t="shared" si="85"/>
        <v>1.4529335108677127E-3</v>
      </c>
      <c r="U916" s="58">
        <f>IF(I916&lt;Overview!$F$18,(1-Overview!$F$9)*'='!R916-'='!I916*'='!P916,0)</f>
        <v>0</v>
      </c>
      <c r="V916" s="54">
        <f>IF(I916&gt;=Overview!$F$18,(1-Overview!$F$9)*'='!R916-Overview!$F$18*'='!P916,0)</f>
        <v>21.373758269904549</v>
      </c>
      <c r="W916" s="2"/>
      <c r="X916" s="60">
        <f>F916^3*(1+G916*Overview!$F$38)</f>
        <v>17.029497757446926</v>
      </c>
      <c r="Y916" s="61">
        <f>F916^3*Overview!$F$42*(1+Overview!$F$38*G916)+J916*Overview!$F$39/Overview!$F$40</f>
        <v>1.6893587467344839</v>
      </c>
      <c r="AD916" s="2"/>
    </row>
    <row r="917" spans="1:30">
      <c r="A917" s="34">
        <v>914</v>
      </c>
      <c r="B917">
        <v>0.77</v>
      </c>
      <c r="C917" s="85">
        <v>18.739999999999998</v>
      </c>
      <c r="D917" s="125">
        <f>B917/(B917+Overview!$F$22)</f>
        <v>0.52380952380952384</v>
      </c>
      <c r="E917" s="118">
        <f>EXP(Overview!$F$21/Overview!$F$5-Overview!$F$21/('='!C917+273.15))</f>
        <v>0.94169028070695959</v>
      </c>
      <c r="F917" s="77">
        <f t="shared" si="86"/>
        <v>2.4033500895007629</v>
      </c>
      <c r="G917" s="115">
        <f t="shared" si="87"/>
        <v>0.52380952380952372</v>
      </c>
      <c r="H917" s="112">
        <f>F917/Overview!$F$19</f>
        <v>3.548427712240902</v>
      </c>
      <c r="I917" s="149">
        <f t="shared" si="88"/>
        <v>178.24101031296112</v>
      </c>
      <c r="J917" s="80">
        <f>IF((A917-Overview!$F$43)/365=ROUND((A917-Overview!$F$43)/365,0),J916*0.05,J916+V916)</f>
        <v>3627.5315704181671</v>
      </c>
      <c r="K917" s="70">
        <f>IF(I917&lt;Overview!$F$16,1,'='!F917/Overview!$F$26)</f>
        <v>104.04112941561745</v>
      </c>
      <c r="L917" s="71">
        <f>IF(I917&lt;Overview!$F$17,'='!F917/Overview!$F$26,Overview!$F$33)</f>
        <v>9.1428571428571423</v>
      </c>
      <c r="M917" s="72">
        <f t="shared" si="89"/>
        <v>9.1428571428571423</v>
      </c>
      <c r="N917" s="81">
        <f>MIN(1,Overview!$F$44*E917*(F917-Overview!$F$25)^2+0.2)</f>
        <v>1</v>
      </c>
      <c r="O917" s="48">
        <f>M917*E917*Overview!$F$8</f>
        <v>9.746225350951114E-2</v>
      </c>
      <c r="P917" s="48">
        <f>E917*Overview!$F$6</f>
        <v>1.8494797113084687E-3</v>
      </c>
      <c r="Q917" s="122">
        <f>O917*(G917/F917-(1+Overview!$F$35/'='!F917)/(Overview!$F$37*Overview!$F$33))/('='!G917+Overview!$F$36)</f>
        <v>1.8109082630642038E-3</v>
      </c>
      <c r="R917" s="128">
        <f>(O917/F917-Q917)*G917*Overview!$F$29*'='!F917^3</f>
        <v>255.03630606911085</v>
      </c>
      <c r="S917" s="57">
        <f t="shared" si="84"/>
        <v>4.5022503525730678E-18</v>
      </c>
      <c r="T917" s="58">
        <f t="shared" si="85"/>
        <v>1.4507488453710084E-3</v>
      </c>
      <c r="U917" s="58">
        <f>IF(I917&lt;Overview!$F$18,(1-Overview!$F$9)*'='!R917-'='!I917*'='!P917,0)</f>
        <v>0</v>
      </c>
      <c r="V917" s="54">
        <f>IF(I917&gt;=Overview!$F$18,(1-Overview!$F$9)*'='!R917-Overview!$F$18*'='!P917,0)</f>
        <v>21.401550420215528</v>
      </c>
      <c r="W917" s="2"/>
      <c r="X917" s="60">
        <f>F917^3*(1+G917*Overview!$F$38)</f>
        <v>17.060420436294017</v>
      </c>
      <c r="Y917" s="61">
        <f>F917^3*Overview!$F$42*(1+Overview!$F$38*G917)+J917*Overview!$F$39/Overview!$F$40</f>
        <v>1.6930705747809962</v>
      </c>
      <c r="AD917" s="2"/>
    </row>
    <row r="918" spans="1:30">
      <c r="A918" s="34">
        <v>915</v>
      </c>
      <c r="B918">
        <v>0.77</v>
      </c>
      <c r="C918" s="85">
        <v>18.739999999999998</v>
      </c>
      <c r="D918" s="125">
        <f>B918/(B918+Overview!$F$22)</f>
        <v>0.52380952380952384</v>
      </c>
      <c r="E918" s="118">
        <f>EXP(Overview!$F$21/Overview!$F$5-Overview!$F$21/('='!C918+273.15))</f>
        <v>0.94169028070695959</v>
      </c>
      <c r="F918" s="77">
        <f t="shared" si="86"/>
        <v>2.4048008383461341</v>
      </c>
      <c r="G918" s="115">
        <f t="shared" si="87"/>
        <v>0.52380952380952372</v>
      </c>
      <c r="H918" s="112">
        <f>F918/Overview!$F$19</f>
        <v>3.5505696712625632</v>
      </c>
      <c r="I918" s="149">
        <f t="shared" si="88"/>
        <v>178.24101031296112</v>
      </c>
      <c r="J918" s="80">
        <f>IF((A918-Overview!$F$43)/365=ROUND((A918-Overview!$F$43)/365,0),J917*0.05,J917+V917)</f>
        <v>3648.9331208383828</v>
      </c>
      <c r="K918" s="70">
        <f>IF(I918&lt;Overview!$F$16,1,'='!F918/Overview!$F$26)</f>
        <v>104.10393239593655</v>
      </c>
      <c r="L918" s="71">
        <f>IF(I918&lt;Overview!$F$17,'='!F918/Overview!$F$26,Overview!$F$33)</f>
        <v>9.1428571428571423</v>
      </c>
      <c r="M918" s="72">
        <f t="shared" si="89"/>
        <v>9.1428571428571423</v>
      </c>
      <c r="N918" s="81">
        <f>MIN(1,Overview!$F$44*E918*(F918-Overview!$F$25)^2+0.2)</f>
        <v>1</v>
      </c>
      <c r="O918" s="48">
        <f>M918*E918*Overview!$F$8</f>
        <v>9.746225350951114E-2</v>
      </c>
      <c r="P918" s="48">
        <f>E918*Overview!$F$6</f>
        <v>1.8494797113084687E-3</v>
      </c>
      <c r="Q918" s="122">
        <f>O918*(G918/F918-(1+Overview!$F$35/'='!F918)/(Overview!$F$37*Overview!$F$33))/('='!G918+Overview!$F$36)</f>
        <v>1.8070945107275976E-3</v>
      </c>
      <c r="R918" s="128">
        <f>(O918/F918-Q918)*G918*Overview!$F$29*'='!F918^3</f>
        <v>255.36224384752387</v>
      </c>
      <c r="S918" s="57">
        <f t="shared" si="84"/>
        <v>4.4995342713091157E-18</v>
      </c>
      <c r="T918" s="58">
        <f t="shared" si="85"/>
        <v>1.4485674647894745E-3</v>
      </c>
      <c r="U918" s="58">
        <f>IF(I918&lt;Overview!$F$18,(1-Overview!$F$9)*'='!R918-'='!I918*'='!P918,0)</f>
        <v>0</v>
      </c>
      <c r="V918" s="54">
        <f>IF(I918&gt;=Overview!$F$18,(1-Overview!$F$9)*'='!R918-Overview!$F$18*'='!P918,0)</f>
        <v>21.42932031893632</v>
      </c>
      <c r="W918" s="2"/>
      <c r="X918" s="60">
        <f>F918^3*(1+G918*Overview!$F$38)</f>
        <v>17.091333945636119</v>
      </c>
      <c r="Y918" s="61">
        <f>F918^3*Overview!$F$42*(1+Overview!$F$38*G918)+J918*Overview!$F$39/Overview!$F$40</f>
        <v>1.6967827852673185</v>
      </c>
      <c r="AD918" s="2"/>
    </row>
    <row r="919" spans="1:30">
      <c r="A919" s="34">
        <v>916</v>
      </c>
      <c r="B919">
        <v>0.77</v>
      </c>
      <c r="C919" s="85">
        <v>18.739999999999998</v>
      </c>
      <c r="D919" s="125">
        <f>B919/(B919+Overview!$F$22)</f>
        <v>0.52380952380952384</v>
      </c>
      <c r="E919" s="118">
        <f>EXP(Overview!$F$21/Overview!$F$5-Overview!$F$21/('='!C919+273.15))</f>
        <v>0.94169028070695959</v>
      </c>
      <c r="F919" s="77">
        <f t="shared" si="86"/>
        <v>2.4062494058109234</v>
      </c>
      <c r="G919" s="115">
        <f t="shared" si="87"/>
        <v>0.52380952380952372</v>
      </c>
      <c r="H919" s="112">
        <f>F919/Overview!$F$19</f>
        <v>3.552708409583528</v>
      </c>
      <c r="I919" s="149">
        <f t="shared" si="88"/>
        <v>178.24101031296112</v>
      </c>
      <c r="J919" s="80">
        <f>IF((A919-Overview!$F$43)/365=ROUND((A919-Overview!$F$43)/365,0),J918*0.05,J918+V918)</f>
        <v>3670.3624411573192</v>
      </c>
      <c r="K919" s="70">
        <f>IF(I919&lt;Overview!$F$16,1,'='!F919/Overview!$F$26)</f>
        <v>104.16664094419582</v>
      </c>
      <c r="L919" s="71">
        <f>IF(I919&lt;Overview!$F$17,'='!F919/Overview!$F$26,Overview!$F$33)</f>
        <v>9.1428571428571423</v>
      </c>
      <c r="M919" s="72">
        <f t="shared" si="89"/>
        <v>9.1428571428571423</v>
      </c>
      <c r="N919" s="81">
        <f>MIN(1,Overview!$F$44*E919*(F919-Overview!$F$25)^2+0.2)</f>
        <v>1</v>
      </c>
      <c r="O919" s="48">
        <f>M919*E919*Overview!$F$8</f>
        <v>9.746225350951114E-2</v>
      </c>
      <c r="P919" s="48">
        <f>E919*Overview!$F$6</f>
        <v>1.8494797113084687E-3</v>
      </c>
      <c r="Q919" s="122">
        <f>O919*(G919/F919-(1+Overview!$F$35/'='!F919)/(Overview!$F$37*Overview!$F$33))/('='!G919+Overview!$F$36)</f>
        <v>1.8032910811625429E-3</v>
      </c>
      <c r="R919" s="128">
        <f>(O919/F919-Q919)*G919*Overview!$F$29*'='!F919^3</f>
        <v>255.68792019975959</v>
      </c>
      <c r="S919" s="57">
        <f t="shared" si="84"/>
        <v>4.4968255417250663E-18</v>
      </c>
      <c r="T919" s="58">
        <f t="shared" si="85"/>
        <v>1.4463893641838354E-3</v>
      </c>
      <c r="U919" s="58">
        <f>IF(I919&lt;Overview!$F$18,(1-Overview!$F$9)*'='!R919-'='!I919*'='!P919,0)</f>
        <v>0</v>
      </c>
      <c r="V919" s="54">
        <f>IF(I919&gt;=Overview!$F$18,(1-Overview!$F$9)*'='!R919-Overview!$F$18*'='!P919,0)</f>
        <v>21.457067944146804</v>
      </c>
      <c r="W919" s="2"/>
      <c r="X919" s="60">
        <f>F919^3*(1+G919*Overview!$F$38)</f>
        <v>17.12223820955883</v>
      </c>
      <c r="Y919" s="61">
        <f>F919^3*Overview!$F$42*(1+Overview!$F$38*G919)+J919*Overview!$F$39/Overview!$F$40</f>
        <v>1.7004953703942216</v>
      </c>
      <c r="AD919" s="2"/>
    </row>
    <row r="920" spans="1:30">
      <c r="A920" s="34">
        <v>917</v>
      </c>
      <c r="B920">
        <v>0.77</v>
      </c>
      <c r="C920" s="85">
        <v>18.739999999999998</v>
      </c>
      <c r="D920" s="125">
        <f>B920/(B920+Overview!$F$22)</f>
        <v>0.52380952380952384</v>
      </c>
      <c r="E920" s="118">
        <f>EXP(Overview!$F$21/Overview!$F$5-Overview!$F$21/('='!C920+273.15))</f>
        <v>0.94169028070695959</v>
      </c>
      <c r="F920" s="77">
        <f t="shared" si="86"/>
        <v>2.407695795175107</v>
      </c>
      <c r="G920" s="115">
        <f t="shared" si="87"/>
        <v>0.52380952380952372</v>
      </c>
      <c r="H920" s="112">
        <f>F920/Overview!$F$19</f>
        <v>3.5548439320465186</v>
      </c>
      <c r="I920" s="149">
        <f t="shared" si="88"/>
        <v>178.24101031296112</v>
      </c>
      <c r="J920" s="80">
        <f>IF((A920-Overview!$F$43)/365=ROUND((A920-Overview!$F$43)/365,0),J919*0.05,J919+V919)</f>
        <v>3691.8195091014659</v>
      </c>
      <c r="K920" s="70">
        <f>IF(I920&lt;Overview!$F$16,1,'='!F920/Overview!$F$26)</f>
        <v>104.22925520238559</v>
      </c>
      <c r="L920" s="71">
        <f>IF(I920&lt;Overview!$F$17,'='!F920/Overview!$F$26,Overview!$F$33)</f>
        <v>9.1428571428571423</v>
      </c>
      <c r="M920" s="72">
        <f t="shared" si="89"/>
        <v>9.1428571428571423</v>
      </c>
      <c r="N920" s="81">
        <f>MIN(1,Overview!$F$44*E920*(F920-Overview!$F$25)^2+0.2)</f>
        <v>1</v>
      </c>
      <c r="O920" s="48">
        <f>M920*E920*Overview!$F$8</f>
        <v>9.746225350951114E-2</v>
      </c>
      <c r="P920" s="48">
        <f>E920*Overview!$F$6</f>
        <v>1.8494797113084687E-3</v>
      </c>
      <c r="Q920" s="122">
        <f>O920*(G920/F920-(1+Overview!$F$35/'='!F920)/(Overview!$F$37*Overview!$F$33))/('='!G920+Overview!$F$36)</f>
        <v>1.7994979368029414E-3</v>
      </c>
      <c r="R920" s="128">
        <f>(O920/F920-Q920)*G920*Overview!$F$29*'='!F920^3</f>
        <v>256.01333487070355</v>
      </c>
      <c r="S920" s="57">
        <f t="shared" si="84"/>
        <v>4.4941241370670626E-18</v>
      </c>
      <c r="T920" s="58">
        <f t="shared" si="85"/>
        <v>1.4442145386222409E-3</v>
      </c>
      <c r="U920" s="58">
        <f>IF(I920&lt;Overview!$F$18,(1-Overview!$F$9)*'='!R920-'='!I920*'='!P920,0)</f>
        <v>0</v>
      </c>
      <c r="V920" s="54">
        <f>IF(I920&gt;=Overview!$F$18,(1-Overview!$F$9)*'='!R920-Overview!$F$18*'='!P920,0)</f>
        <v>21.484793274111226</v>
      </c>
      <c r="W920" s="2"/>
      <c r="X920" s="60">
        <f>F920^3*(1+G920*Overview!$F$38)</f>
        <v>17.153133152430286</v>
      </c>
      <c r="Y920" s="61">
        <f>F920^3*Overview!$F$42*(1+Overview!$F$38*G920)+J920*Overview!$F$39/Overview!$F$40</f>
        <v>1.7042083223869529</v>
      </c>
      <c r="AD920" s="2"/>
    </row>
    <row r="921" spans="1:30">
      <c r="A921" s="34">
        <v>918</v>
      </c>
      <c r="B921">
        <v>0.77</v>
      </c>
      <c r="C921" s="85">
        <v>18.739999999999998</v>
      </c>
      <c r="D921" s="125">
        <f>B921/(B921+Overview!$F$22)</f>
        <v>0.52380952380952384</v>
      </c>
      <c r="E921" s="118">
        <f>EXP(Overview!$F$21/Overview!$F$5-Overview!$F$21/('='!C921+273.15))</f>
        <v>0.94169028070695959</v>
      </c>
      <c r="F921" s="77">
        <f t="shared" si="86"/>
        <v>2.4091400097137292</v>
      </c>
      <c r="G921" s="115">
        <f t="shared" si="87"/>
        <v>0.52380952380952372</v>
      </c>
      <c r="H921" s="112">
        <f>F921/Overview!$F$19</f>
        <v>3.5569762434869765</v>
      </c>
      <c r="I921" s="149">
        <f t="shared" si="88"/>
        <v>178.24101031296112</v>
      </c>
      <c r="J921" s="80">
        <f>IF((A921-Overview!$F$43)/365=ROUND((A921-Overview!$F$43)/365,0),J920*0.05,J920+V920)</f>
        <v>3713.3043023755772</v>
      </c>
      <c r="K921" s="70">
        <f>IF(I921&lt;Overview!$F$16,1,'='!F921/Overview!$F$26)</f>
        <v>104.29177531228265</v>
      </c>
      <c r="L921" s="71">
        <f>IF(I921&lt;Overview!$F$17,'='!F921/Overview!$F$26,Overview!$F$33)</f>
        <v>9.1428571428571423</v>
      </c>
      <c r="M921" s="72">
        <f t="shared" si="89"/>
        <v>9.1428571428571423</v>
      </c>
      <c r="N921" s="81">
        <f>MIN(1,Overview!$F$44*E921*(F921-Overview!$F$25)^2+0.2)</f>
        <v>1</v>
      </c>
      <c r="O921" s="48">
        <f>M921*E921*Overview!$F$8</f>
        <v>9.746225350951114E-2</v>
      </c>
      <c r="P921" s="48">
        <f>E921*Overview!$F$6</f>
        <v>1.8494797113084687E-3</v>
      </c>
      <c r="Q921" s="122">
        <f>O921*(G921/F921-(1+Overview!$F$35/'='!F921)/(Overview!$F$37*Overview!$F$33))/('='!G921+Overview!$F$36)</f>
        <v>1.7957150402623664E-3</v>
      </c>
      <c r="R921" s="128">
        <f>(O921/F921-Q921)*G921*Overview!$F$29*'='!F921^3</f>
        <v>256.33848760739772</v>
      </c>
      <c r="S921" s="57">
        <f t="shared" si="84"/>
        <v>4.4914300307092109E-18</v>
      </c>
      <c r="T921" s="58">
        <f t="shared" si="85"/>
        <v>1.4420429831802555E-3</v>
      </c>
      <c r="U921" s="58">
        <f>IF(I921&lt;Overview!$F$18,(1-Overview!$F$9)*'='!R921-'='!I921*'='!P921,0)</f>
        <v>0</v>
      </c>
      <c r="V921" s="54">
        <f>IF(I921&gt;=Overview!$F$18,(1-Overview!$F$9)*'='!R921-Overview!$F$18*'='!P921,0)</f>
        <v>21.512496287277571</v>
      </c>
      <c r="W921" s="2"/>
      <c r="X921" s="60">
        <f>F921^3*(1+G921*Overview!$F$38)</f>
        <v>17.184018698900662</v>
      </c>
      <c r="Y921" s="61">
        <f>F921^3*Overview!$F$42*(1+Overview!$F$38*G921)+J921*Overview!$F$39/Overview!$F$40</f>
        <v>1.7079216334951983</v>
      </c>
      <c r="AD921" s="2"/>
    </row>
    <row r="922" spans="1:30">
      <c r="A922" s="34">
        <v>919</v>
      </c>
      <c r="B922">
        <v>0.77</v>
      </c>
      <c r="C922" s="85">
        <v>18.739999999999998</v>
      </c>
      <c r="D922" s="125">
        <f>B922/(B922+Overview!$F$22)</f>
        <v>0.52380952380952384</v>
      </c>
      <c r="E922" s="118">
        <f>EXP(Overview!$F$21/Overview!$F$5-Overview!$F$21/('='!C922+273.15))</f>
        <v>0.94169028070695959</v>
      </c>
      <c r="F922" s="77">
        <f t="shared" si="86"/>
        <v>2.4105820526969093</v>
      </c>
      <c r="G922" s="115">
        <f t="shared" si="87"/>
        <v>0.52380952380952372</v>
      </c>
      <c r="H922" s="112">
        <f>F922/Overview!$F$19</f>
        <v>3.5591053487330715</v>
      </c>
      <c r="I922" s="149">
        <f t="shared" si="88"/>
        <v>178.24101031296112</v>
      </c>
      <c r="J922" s="80">
        <f>IF((A922-Overview!$F$43)/365=ROUND((A922-Overview!$F$43)/365,0),J921*0.05,J921+V921)</f>
        <v>3734.8167986628546</v>
      </c>
      <c r="K922" s="70">
        <f>IF(I922&lt;Overview!$F$16,1,'='!F922/Overview!$F$26)</f>
        <v>104.35420141545062</v>
      </c>
      <c r="L922" s="71">
        <f>IF(I922&lt;Overview!$F$17,'='!F922/Overview!$F$26,Overview!$F$33)</f>
        <v>9.1428571428571423</v>
      </c>
      <c r="M922" s="72">
        <f t="shared" si="89"/>
        <v>9.1428571428571423</v>
      </c>
      <c r="N922" s="81">
        <f>MIN(1,Overview!$F$44*E922*(F922-Overview!$F$25)^2+0.2)</f>
        <v>1</v>
      </c>
      <c r="O922" s="48">
        <f>M922*E922*Overview!$F$8</f>
        <v>9.746225350951114E-2</v>
      </c>
      <c r="P922" s="48">
        <f>E922*Overview!$F$6</f>
        <v>1.8494797113084687E-3</v>
      </c>
      <c r="Q922" s="122">
        <f>O922*(G922/F922-(1+Overview!$F$35/'='!F922)/(Overview!$F$37*Overview!$F$33))/('='!G922+Overview!$F$36)</f>
        <v>1.7919423543329906E-3</v>
      </c>
      <c r="R922" s="128">
        <f>(O922/F922-Q922)*G922*Overview!$F$29*'='!F922^3</f>
        <v>256.66337815903205</v>
      </c>
      <c r="S922" s="57">
        <f t="shared" si="84"/>
        <v>4.4887431961528091E-18</v>
      </c>
      <c r="T922" s="58">
        <f t="shared" si="85"/>
        <v>1.439874692940851E-3</v>
      </c>
      <c r="U922" s="58">
        <f>IF(I922&lt;Overview!$F$18,(1-Overview!$F$9)*'='!R922-'='!I922*'='!P922,0)</f>
        <v>0</v>
      </c>
      <c r="V922" s="54">
        <f>IF(I922&gt;=Overview!$F$18,(1-Overview!$F$9)*'='!R922-Overview!$F$18*'='!P922,0)</f>
        <v>21.540176962276817</v>
      </c>
      <c r="W922" s="2"/>
      <c r="X922" s="60">
        <f>F922^3*(1+G922*Overview!$F$38)</f>
        <v>17.214894773901701</v>
      </c>
      <c r="Y922" s="61">
        <f>F922^3*Overview!$F$42*(1+Overview!$F$38*G922)+J922*Overview!$F$39/Overview!$F$40</f>
        <v>1.7116352959930481</v>
      </c>
      <c r="AD922" s="2"/>
    </row>
    <row r="923" spans="1:30">
      <c r="A923" s="34">
        <v>920</v>
      </c>
      <c r="B923">
        <v>0.77</v>
      </c>
      <c r="C923" s="85">
        <v>18.739999999999998</v>
      </c>
      <c r="D923" s="125">
        <f>B923/(B923+Overview!$F$22)</f>
        <v>0.52380952380952384</v>
      </c>
      <c r="E923" s="118">
        <f>EXP(Overview!$F$21/Overview!$F$5-Overview!$F$21/('='!C923+273.15))</f>
        <v>0.94169028070695959</v>
      </c>
      <c r="F923" s="77">
        <f t="shared" si="86"/>
        <v>2.41202192738985</v>
      </c>
      <c r="G923" s="115">
        <f t="shared" si="87"/>
        <v>0.52380952380952372</v>
      </c>
      <c r="H923" s="112">
        <f>F923/Overview!$F$19</f>
        <v>3.5612312526057139</v>
      </c>
      <c r="I923" s="149">
        <f t="shared" si="88"/>
        <v>178.24101031296112</v>
      </c>
      <c r="J923" s="80">
        <f>IF((A923-Overview!$F$43)/365=ROUND((A923-Overview!$F$43)/365,0),J922*0.05,J922+V922)</f>
        <v>3756.3569756251313</v>
      </c>
      <c r="K923" s="70">
        <f>IF(I923&lt;Overview!$F$16,1,'='!F923/Overview!$F$26)</f>
        <v>104.41653365324026</v>
      </c>
      <c r="L923" s="71">
        <f>IF(I923&lt;Overview!$F$17,'='!F923/Overview!$F$26,Overview!$F$33)</f>
        <v>9.1428571428571423</v>
      </c>
      <c r="M923" s="72">
        <f t="shared" si="89"/>
        <v>9.1428571428571423</v>
      </c>
      <c r="N923" s="81">
        <f>MIN(1,Overview!$F$44*E923*(F923-Overview!$F$25)^2+0.2)</f>
        <v>1</v>
      </c>
      <c r="O923" s="48">
        <f>M923*E923*Overview!$F$8</f>
        <v>9.746225350951114E-2</v>
      </c>
      <c r="P923" s="48">
        <f>E923*Overview!$F$6</f>
        <v>1.8494797113084687E-3</v>
      </c>
      <c r="Q923" s="122">
        <f>O923*(G923/F923-(1+Overview!$F$35/'='!F923)/(Overview!$F$37*Overview!$F$33))/('='!G923+Overview!$F$36)</f>
        <v>1.7881798419845157E-3</v>
      </c>
      <c r="R923" s="128">
        <f>(O923/F923-Q923)*G923*Overview!$F$29*'='!F923^3</f>
        <v>256.98800627693709</v>
      </c>
      <c r="S923" s="57">
        <f t="shared" si="84"/>
        <v>4.4860636070255891E-18</v>
      </c>
      <c r="T923" s="58">
        <f t="shared" si="85"/>
        <v>1.4377096629943898E-3</v>
      </c>
      <c r="U923" s="58">
        <f>IF(I923&lt;Overview!$F$18,(1-Overview!$F$9)*'='!R923-'='!I923*'='!P923,0)</f>
        <v>0</v>
      </c>
      <c r="V923" s="54">
        <f>IF(I923&gt;=Overview!$F$18,(1-Overview!$F$9)*'='!R923-Overview!$F$18*'='!P923,0)</f>
        <v>21.567835277922324</v>
      </c>
      <c r="W923" s="2"/>
      <c r="X923" s="60">
        <f>F923^3*(1+G923*Overview!$F$38)</f>
        <v>17.245761302646233</v>
      </c>
      <c r="Y923" s="61">
        <f>F923^3*Overview!$F$42*(1+Overview!$F$38*G923)+J923*Overview!$F$39/Overview!$F$40</f>
        <v>1.7153493021789623</v>
      </c>
      <c r="AD923" s="2"/>
    </row>
    <row r="924" spans="1:30">
      <c r="A924" s="34">
        <v>921</v>
      </c>
      <c r="B924">
        <v>0.77</v>
      </c>
      <c r="C924" s="85">
        <v>18.739999999999998</v>
      </c>
      <c r="D924" s="125">
        <f>B924/(B924+Overview!$F$22)</f>
        <v>0.52380952380952384</v>
      </c>
      <c r="E924" s="118">
        <f>EXP(Overview!$F$21/Overview!$F$5-Overview!$F$21/('='!C924+273.15))</f>
        <v>0.94169028070695959</v>
      </c>
      <c r="F924" s="77">
        <f t="shared" si="86"/>
        <v>2.4134596370528443</v>
      </c>
      <c r="G924" s="115">
        <f t="shared" si="87"/>
        <v>0.52380952380952372</v>
      </c>
      <c r="H924" s="112">
        <f>F924/Overview!$F$19</f>
        <v>3.5633539599185653</v>
      </c>
      <c r="I924" s="149">
        <f t="shared" si="88"/>
        <v>178.24101031296112</v>
      </c>
      <c r="J924" s="80">
        <f>IF((A924-Overview!$F$43)/365=ROUND((A924-Overview!$F$43)/365,0),J923*0.05,J923+V923)</f>
        <v>3777.9248109030536</v>
      </c>
      <c r="K924" s="70">
        <f>IF(I924&lt;Overview!$F$16,1,'='!F924/Overview!$F$26)</f>
        <v>104.4787721667898</v>
      </c>
      <c r="L924" s="71">
        <f>IF(I924&lt;Overview!$F$17,'='!F924/Overview!$F$26,Overview!$F$33)</f>
        <v>9.1428571428571423</v>
      </c>
      <c r="M924" s="72">
        <f t="shared" si="89"/>
        <v>9.1428571428571423</v>
      </c>
      <c r="N924" s="81">
        <f>MIN(1,Overview!$F$44*E924*(F924-Overview!$F$25)^2+0.2)</f>
        <v>1</v>
      </c>
      <c r="O924" s="48">
        <f>M924*E924*Overview!$F$8</f>
        <v>9.746225350951114E-2</v>
      </c>
      <c r="P924" s="48">
        <f>E924*Overview!$F$6</f>
        <v>1.8494797113084687E-3</v>
      </c>
      <c r="Q924" s="122">
        <f>O924*(G924/F924-(1+Overview!$F$35/'='!F924)/(Overview!$F$37*Overview!$F$33))/('='!G924+Overview!$F$36)</f>
        <v>1.784427466363116E-3</v>
      </c>
      <c r="R924" s="128">
        <f>(O924/F924-Q924)*G924*Overview!$F$29*'='!F924^3</f>
        <v>257.31237171457633</v>
      </c>
      <c r="S924" s="57">
        <f t="shared" si="84"/>
        <v>4.4833912370809632E-18</v>
      </c>
      <c r="T924" s="58">
        <f t="shared" si="85"/>
        <v>1.4355478884386175E-3</v>
      </c>
      <c r="U924" s="58">
        <f>IF(I924&lt;Overview!$F$18,(1-Overview!$F$9)*'='!R924-'='!I924*'='!P924,0)</f>
        <v>0</v>
      </c>
      <c r="V924" s="54">
        <f>IF(I924&gt;=Overview!$F$18,(1-Overview!$F$9)*'='!R924-Overview!$F$18*'='!P924,0)</f>
        <v>21.595471213209187</v>
      </c>
      <c r="W924" s="2"/>
      <c r="X924" s="60">
        <f>F924^3*(1+G924*Overview!$F$38)</f>
        <v>17.276618210627706</v>
      </c>
      <c r="Y924" s="61">
        <f>F924^3*Overview!$F$42*(1+Overview!$F$38*G924)+J924*Overview!$F$39/Overview!$F$40</f>
        <v>1.7190636443757354</v>
      </c>
      <c r="AD924" s="2"/>
    </row>
    <row r="925" spans="1:30">
      <c r="A925" s="34">
        <v>922</v>
      </c>
      <c r="B925">
        <v>0.77</v>
      </c>
      <c r="C925" s="85">
        <v>18.739999999999998</v>
      </c>
      <c r="D925" s="125">
        <f>B925/(B925+Overview!$F$22)</f>
        <v>0.52380952380952384</v>
      </c>
      <c r="E925" s="118">
        <f>EXP(Overview!$F$21/Overview!$F$5-Overview!$F$21/('='!C925+273.15))</f>
        <v>0.94169028070695959</v>
      </c>
      <c r="F925" s="77">
        <f t="shared" si="86"/>
        <v>2.4148951849412827</v>
      </c>
      <c r="G925" s="115">
        <f t="shared" si="87"/>
        <v>0.52380952380952372</v>
      </c>
      <c r="H925" s="112">
        <f>F925/Overview!$F$19</f>
        <v>3.5654734754780493</v>
      </c>
      <c r="I925" s="149">
        <f t="shared" si="88"/>
        <v>178.24101031296112</v>
      </c>
      <c r="J925" s="80">
        <f>IF((A925-Overview!$F$43)/365=ROUND((A925-Overview!$F$43)/365,0),J924*0.05,J924+V924)</f>
        <v>3799.5202821162629</v>
      </c>
      <c r="K925" s="70">
        <f>IF(I925&lt;Overview!$F$16,1,'='!F925/Overview!$F$26)</f>
        <v>104.54091709702523</v>
      </c>
      <c r="L925" s="71">
        <f>IF(I925&lt;Overview!$F$17,'='!F925/Overview!$F$26,Overview!$F$33)</f>
        <v>9.1428571428571423</v>
      </c>
      <c r="M925" s="72">
        <f t="shared" si="89"/>
        <v>9.1428571428571423</v>
      </c>
      <c r="N925" s="81">
        <f>MIN(1,Overview!$F$44*E925*(F925-Overview!$F$25)^2+0.2)</f>
        <v>1</v>
      </c>
      <c r="O925" s="48">
        <f>M925*E925*Overview!$F$8</f>
        <v>9.746225350951114E-2</v>
      </c>
      <c r="P925" s="48">
        <f>E925*Overview!$F$6</f>
        <v>1.8494797113084687E-3</v>
      </c>
      <c r="Q925" s="122">
        <f>O925*(G925/F925-(1+Overview!$F$35/'='!F925)/(Overview!$F$37*Overview!$F$33))/('='!G925+Overview!$F$36)</f>
        <v>1.7806851907903867E-3</v>
      </c>
      <c r="R925" s="128">
        <f>(O925/F925-Q925)*G925*Overview!$F$29*'='!F925^3</f>
        <v>257.63647422753832</v>
      </c>
      <c r="S925" s="57">
        <f t="shared" si="84"/>
        <v>4.4807260601972746E-18</v>
      </c>
      <c r="T925" s="58">
        <f t="shared" si="85"/>
        <v>1.4333893643786514E-3</v>
      </c>
      <c r="U925" s="58">
        <f>IF(I925&lt;Overview!$F$18,(1-Overview!$F$9)*'='!R925-'='!I925*'='!P925,0)</f>
        <v>0</v>
      </c>
      <c r="V925" s="54">
        <f>IF(I925&gt;=Overview!$F$18,(1-Overview!$F$9)*'='!R925-Overview!$F$18*'='!P925,0)</f>
        <v>21.623084747313548</v>
      </c>
      <c r="W925" s="2"/>
      <c r="X925" s="60">
        <f>F925^3*(1+G925*Overview!$F$38)</f>
        <v>17.307465423619703</v>
      </c>
      <c r="Y925" s="61">
        <f>F925^3*Overview!$F$42*(1+Overview!$F$38*G925)+J925*Overview!$F$39/Overview!$F$40</f>
        <v>1.7227783149304616</v>
      </c>
      <c r="AD925" s="2"/>
    </row>
    <row r="926" spans="1:30">
      <c r="A926" s="34">
        <v>923</v>
      </c>
      <c r="B926">
        <v>0.77</v>
      </c>
      <c r="C926" s="85">
        <v>18.739999999999998</v>
      </c>
      <c r="D926" s="125">
        <f>B926/(B926+Overview!$F$22)</f>
        <v>0.52380952380952384</v>
      </c>
      <c r="E926" s="118">
        <f>EXP(Overview!$F$21/Overview!$F$5-Overview!$F$21/('='!C926+273.15))</f>
        <v>0.94169028070695959</v>
      </c>
      <c r="F926" s="77">
        <f t="shared" si="86"/>
        <v>2.4163285743056613</v>
      </c>
      <c r="G926" s="115">
        <f t="shared" si="87"/>
        <v>0.52380952380952372</v>
      </c>
      <c r="H926" s="112">
        <f>F926/Overview!$F$19</f>
        <v>3.567589804083362</v>
      </c>
      <c r="I926" s="149">
        <f t="shared" si="88"/>
        <v>178.24101031296112</v>
      </c>
      <c r="J926" s="80">
        <f>IF((A926-Overview!$F$43)/365=ROUND((A926-Overview!$F$43)/365,0),J925*0.05,J925+V925)</f>
        <v>3821.1433668635764</v>
      </c>
      <c r="K926" s="70">
        <f>IF(I926&lt;Overview!$F$16,1,'='!F926/Overview!$F$26)</f>
        <v>104.60296858466067</v>
      </c>
      <c r="L926" s="71">
        <f>IF(I926&lt;Overview!$F$17,'='!F926/Overview!$F$26,Overview!$F$33)</f>
        <v>9.1428571428571423</v>
      </c>
      <c r="M926" s="72">
        <f t="shared" si="89"/>
        <v>9.1428571428571423</v>
      </c>
      <c r="N926" s="81">
        <f>MIN(1,Overview!$F$44*E926*(F926-Overview!$F$25)^2+0.2)</f>
        <v>1</v>
      </c>
      <c r="O926" s="48">
        <f>M926*E926*Overview!$F$8</f>
        <v>9.746225350951114E-2</v>
      </c>
      <c r="P926" s="48">
        <f>E926*Overview!$F$6</f>
        <v>1.8494797113084687E-3</v>
      </c>
      <c r="Q926" s="122">
        <f>O926*(G926/F926-(1+Overview!$F$35/'='!F926)/(Overview!$F$37*Overview!$F$33))/('='!G926+Overview!$F$36)</f>
        <v>1.7769529787622996E-3</v>
      </c>
      <c r="R926" s="128">
        <f>(O926/F926-Q926)*G926*Overview!$F$29*'='!F926^3</f>
        <v>257.96031357352933</v>
      </c>
      <c r="S926" s="57">
        <f t="shared" si="84"/>
        <v>4.478068050377056E-18</v>
      </c>
      <c r="T926" s="58">
        <f t="shared" si="85"/>
        <v>1.4312340859269684E-3</v>
      </c>
      <c r="U926" s="58">
        <f>IF(I926&lt;Overview!$F$18,(1-Overview!$F$9)*'='!R926-'='!I926*'='!P926,0)</f>
        <v>0</v>
      </c>
      <c r="V926" s="54">
        <f>IF(I926&gt;=Overview!$F$18,(1-Overview!$F$9)*'='!R926-Overview!$F$18*'='!P926,0)</f>
        <v>21.650675859591985</v>
      </c>
      <c r="W926" s="2"/>
      <c r="X926" s="60">
        <f>F926^3*(1+G926*Overview!$F$38)</f>
        <v>17.338302867675448</v>
      </c>
      <c r="Y926" s="61">
        <f>F926^3*Overview!$F$42*(1+Overview!$F$38*G926)+J926*Overview!$F$39/Overview!$F$40</f>
        <v>1.7264933062144985</v>
      </c>
      <c r="AD926" s="2"/>
    </row>
    <row r="927" spans="1:30">
      <c r="A927" s="34">
        <v>924</v>
      </c>
      <c r="B927">
        <v>0.77</v>
      </c>
      <c r="C927" s="85">
        <v>18.739999999999998</v>
      </c>
      <c r="D927" s="125">
        <f>B927/(B927+Overview!$F$22)</f>
        <v>0.52380952380952384</v>
      </c>
      <c r="E927" s="118">
        <f>EXP(Overview!$F$21/Overview!$F$5-Overview!$F$21/('='!C927+273.15))</f>
        <v>0.94169028070695959</v>
      </c>
      <c r="F927" s="77">
        <f t="shared" si="86"/>
        <v>2.4177598083915881</v>
      </c>
      <c r="G927" s="115">
        <f t="shared" si="87"/>
        <v>0.52380952380952372</v>
      </c>
      <c r="H927" s="112">
        <f>F927/Overview!$F$19</f>
        <v>3.5697029505264846</v>
      </c>
      <c r="I927" s="149">
        <f t="shared" si="88"/>
        <v>178.24101031296112</v>
      </c>
      <c r="J927" s="80">
        <f>IF((A927-Overview!$F$43)/365=ROUND((A927-Overview!$F$43)/365,0),J926*0.05,J926+V926)</f>
        <v>3842.7940427231683</v>
      </c>
      <c r="K927" s="70">
        <f>IF(I927&lt;Overview!$F$16,1,'='!F927/Overview!$F$26)</f>
        <v>104.66492677019862</v>
      </c>
      <c r="L927" s="71">
        <f>IF(I927&lt;Overview!$F$17,'='!F927/Overview!$F$26,Overview!$F$33)</f>
        <v>9.1428571428571423</v>
      </c>
      <c r="M927" s="72">
        <f t="shared" si="89"/>
        <v>9.1428571428571423</v>
      </c>
      <c r="N927" s="81">
        <f>MIN(1,Overview!$F$44*E927*(F927-Overview!$F$25)^2+0.2)</f>
        <v>1</v>
      </c>
      <c r="O927" s="48">
        <f>M927*E927*Overview!$F$8</f>
        <v>9.746225350951114E-2</v>
      </c>
      <c r="P927" s="48">
        <f>E927*Overview!$F$6</f>
        <v>1.8494797113084687E-3</v>
      </c>
      <c r="Q927" s="122">
        <f>O927*(G927/F927-(1+Overview!$F$35/'='!F927)/(Overview!$F$37*Overview!$F$33))/('='!G927+Overview!$F$36)</f>
        <v>1.7732307939481674E-3</v>
      </c>
      <c r="R927" s="128">
        <f>(O927/F927-Q927)*G927*Overview!$F$29*'='!F927^3</f>
        <v>258.28388951236491</v>
      </c>
      <c r="S927" s="57">
        <f t="shared" si="84"/>
        <v>4.4754171817462867E-18</v>
      </c>
      <c r="T927" s="58">
        <f t="shared" si="85"/>
        <v>1.429082048203395E-3</v>
      </c>
      <c r="U927" s="58">
        <f>IF(I927&lt;Overview!$F$18,(1-Overview!$F$9)*'='!R927-'='!I927*'='!P927,0)</f>
        <v>0</v>
      </c>
      <c r="V927" s="54">
        <f>IF(I927&gt;=Overview!$F$18,(1-Overview!$F$9)*'='!R927-Overview!$F$18*'='!P927,0)</f>
        <v>21.678244529580777</v>
      </c>
      <c r="W927" s="2"/>
      <c r="X927" s="60">
        <f>F927^3*(1+G927*Overview!$F$38)</f>
        <v>17.369130469127345</v>
      </c>
      <c r="Y927" s="61">
        <f>F927^3*Overview!$F$42*(1+Overview!$F$38*G927)+J927*Overview!$F$39/Overview!$F$40</f>
        <v>1.7302086106234318</v>
      </c>
      <c r="AD927" s="2"/>
    </row>
    <row r="928" spans="1:30">
      <c r="A928" s="34">
        <v>925</v>
      </c>
      <c r="B928">
        <v>0.77</v>
      </c>
      <c r="C928" s="85">
        <v>18.739999999999998</v>
      </c>
      <c r="D928" s="125">
        <f>B928/(B928+Overview!$F$22)</f>
        <v>0.52380952380952384</v>
      </c>
      <c r="E928" s="118">
        <f>EXP(Overview!$F$21/Overview!$F$5-Overview!$F$21/('='!C928+273.15))</f>
        <v>0.94169028070695959</v>
      </c>
      <c r="F928" s="77">
        <f t="shared" si="86"/>
        <v>2.4191888904397914</v>
      </c>
      <c r="G928" s="115">
        <f t="shared" si="87"/>
        <v>0.52380952380952372</v>
      </c>
      <c r="H928" s="112">
        <f>F928/Overview!$F$19</f>
        <v>3.5718129195921917</v>
      </c>
      <c r="I928" s="149">
        <f t="shared" si="88"/>
        <v>178.24101031296112</v>
      </c>
      <c r="J928" s="80">
        <f>IF((A928-Overview!$F$43)/365=ROUND((A928-Overview!$F$43)/365,0),J927*0.05,J927+V927)</f>
        <v>3864.4722872527491</v>
      </c>
      <c r="K928" s="70">
        <f>IF(I928&lt;Overview!$F$16,1,'='!F928/Overview!$F$26)</f>
        <v>104.72679179393036</v>
      </c>
      <c r="L928" s="71">
        <f>IF(I928&lt;Overview!$F$17,'='!F928/Overview!$F$26,Overview!$F$33)</f>
        <v>9.1428571428571423</v>
      </c>
      <c r="M928" s="72">
        <f t="shared" si="89"/>
        <v>9.1428571428571423</v>
      </c>
      <c r="N928" s="81">
        <f>MIN(1,Overview!$F$44*E928*(F928-Overview!$F$25)^2+0.2)</f>
        <v>1</v>
      </c>
      <c r="O928" s="48">
        <f>M928*E928*Overview!$F$8</f>
        <v>9.746225350951114E-2</v>
      </c>
      <c r="P928" s="48">
        <f>E928*Overview!$F$6</f>
        <v>1.8494797113084687E-3</v>
      </c>
      <c r="Q928" s="122">
        <f>O928*(G928/F928-(1+Overview!$F$35/'='!F928)/(Overview!$F$37*Overview!$F$33))/('='!G928+Overview!$F$36)</f>
        <v>1.7695186001896121E-3</v>
      </c>
      <c r="R928" s="128">
        <f>(O928/F928-Q928)*G928*Overview!$F$29*'='!F928^3</f>
        <v>258.60720180596314</v>
      </c>
      <c r="S928" s="57">
        <f t="shared" si="84"/>
        <v>4.4727734285536656E-18</v>
      </c>
      <c r="T928" s="58">
        <f t="shared" si="85"/>
        <v>1.4269332463350936E-3</v>
      </c>
      <c r="U928" s="58">
        <f>IF(I928&lt;Overview!$F$18,(1-Overview!$F$9)*'='!R928-'='!I928*'='!P928,0)</f>
        <v>0</v>
      </c>
      <c r="V928" s="54">
        <f>IF(I928&gt;=Overview!$F$18,(1-Overview!$F$9)*'='!R928-Overview!$F$18*'='!P928,0)</f>
        <v>21.705790736995343</v>
      </c>
      <c r="W928" s="2"/>
      <c r="X928" s="60">
        <f>F928^3*(1+G928*Overview!$F$38)</f>
        <v>17.399948154586486</v>
      </c>
      <c r="Y928" s="61">
        <f>F928^3*Overview!$F$42*(1+Overview!$F$38*G928)+J928*Overview!$F$39/Overview!$F$40</f>
        <v>1.7339242205770395</v>
      </c>
      <c r="AD928" s="2"/>
    </row>
    <row r="929" spans="1:30">
      <c r="A929" s="34">
        <v>926</v>
      </c>
      <c r="B929">
        <v>0.77</v>
      </c>
      <c r="C929" s="85">
        <v>18.739999999999998</v>
      </c>
      <c r="D929" s="125">
        <f>B929/(B929+Overview!$F$22)</f>
        <v>0.52380952380952384</v>
      </c>
      <c r="E929" s="118">
        <f>EXP(Overview!$F$21/Overview!$F$5-Overview!$F$21/('='!C929+273.15))</f>
        <v>0.94169028070695959</v>
      </c>
      <c r="F929" s="77">
        <f t="shared" si="86"/>
        <v>2.4206158236861266</v>
      </c>
      <c r="G929" s="115">
        <f t="shared" si="87"/>
        <v>0.52380952380952372</v>
      </c>
      <c r="H929" s="112">
        <f>F929/Overview!$F$19</f>
        <v>3.5739197160580636</v>
      </c>
      <c r="I929" s="149">
        <f t="shared" si="88"/>
        <v>178.24101031296112</v>
      </c>
      <c r="J929" s="80">
        <f>IF((A929-Overview!$F$43)/365=ROUND((A929-Overview!$F$43)/365,0),J928*0.05,J928+V928)</f>
        <v>3886.1780779897445</v>
      </c>
      <c r="K929" s="70">
        <f>IF(I929&lt;Overview!$F$16,1,'='!F929/Overview!$F$26)</f>
        <v>104.78856379593623</v>
      </c>
      <c r="L929" s="71">
        <f>IF(I929&lt;Overview!$F$17,'='!F929/Overview!$F$26,Overview!$F$33)</f>
        <v>9.1428571428571423</v>
      </c>
      <c r="M929" s="72">
        <f t="shared" si="89"/>
        <v>9.1428571428571423</v>
      </c>
      <c r="N929" s="81">
        <f>MIN(1,Overview!$F$44*E929*(F929-Overview!$F$25)^2+0.2)</f>
        <v>1</v>
      </c>
      <c r="O929" s="48">
        <f>M929*E929*Overview!$F$8</f>
        <v>9.746225350951114E-2</v>
      </c>
      <c r="P929" s="48">
        <f>E929*Overview!$F$6</f>
        <v>1.8494797113084687E-3</v>
      </c>
      <c r="Q929" s="122">
        <f>O929*(G929/F929-(1+Overview!$F$35/'='!F929)/(Overview!$F$37*Overview!$F$33))/('='!G929+Overview!$F$36)</f>
        <v>1.7658163614995479E-3</v>
      </c>
      <c r="R929" s="128">
        <f>(O929/F929-Q929)*G929*Overview!$F$29*'='!F929^3</f>
        <v>258.93025021833637</v>
      </c>
      <c r="S929" s="57">
        <f t="shared" si="84"/>
        <v>4.4701367651698792E-18</v>
      </c>
      <c r="T929" s="58">
        <f t="shared" si="85"/>
        <v>1.4247876754565558E-3</v>
      </c>
      <c r="U929" s="58">
        <f>IF(I929&lt;Overview!$F$18,(1-Overview!$F$9)*'='!R929-'='!I929*'='!P929,0)</f>
        <v>0</v>
      </c>
      <c r="V929" s="54">
        <f>IF(I929&gt;=Overview!$F$18,(1-Overview!$F$9)*'='!R929-Overview!$F$18*'='!P929,0)</f>
        <v>21.733314461729545</v>
      </c>
      <c r="W929" s="2"/>
      <c r="X929" s="60">
        <f>F929^3*(1+G929*Overview!$F$38)</f>
        <v>17.430755850942166</v>
      </c>
      <c r="Y929" s="61">
        <f>F929^3*Overview!$F$42*(1+Overview!$F$38*G929)+J929*Overview!$F$39/Overview!$F$40</f>
        <v>1.7376401285192582</v>
      </c>
      <c r="AD929" s="2"/>
    </row>
    <row r="930" spans="1:30">
      <c r="A930" s="34">
        <v>927</v>
      </c>
      <c r="B930">
        <v>0.77</v>
      </c>
      <c r="C930" s="85">
        <v>18.739999999999998</v>
      </c>
      <c r="D930" s="125">
        <f>B930/(B930+Overview!$F$22)</f>
        <v>0.52380952380952384</v>
      </c>
      <c r="E930" s="118">
        <f>EXP(Overview!$F$21/Overview!$F$5-Overview!$F$21/('='!C930+273.15))</f>
        <v>0.94169028070695959</v>
      </c>
      <c r="F930" s="77">
        <f t="shared" si="86"/>
        <v>2.4220406113615831</v>
      </c>
      <c r="G930" s="115">
        <f t="shared" si="87"/>
        <v>0.52380952380952372</v>
      </c>
      <c r="H930" s="112">
        <f>F930/Overview!$F$19</f>
        <v>3.5760233446944976</v>
      </c>
      <c r="I930" s="149">
        <f t="shared" si="88"/>
        <v>178.24101031296112</v>
      </c>
      <c r="J930" s="80">
        <f>IF((A930-Overview!$F$43)/365=ROUND((A930-Overview!$F$43)/365,0),J929*0.05,J929+V929)</f>
        <v>3907.9113924514741</v>
      </c>
      <c r="K930" s="70">
        <f>IF(I930&lt;Overview!$F$16,1,'='!F930/Overview!$F$26)</f>
        <v>104.85024291608585</v>
      </c>
      <c r="L930" s="71">
        <f>IF(I930&lt;Overview!$F$17,'='!F930/Overview!$F$26,Overview!$F$33)</f>
        <v>9.1428571428571423</v>
      </c>
      <c r="M930" s="72">
        <f t="shared" si="89"/>
        <v>9.1428571428571423</v>
      </c>
      <c r="N930" s="81">
        <f>MIN(1,Overview!$F$44*E930*(F930-Overview!$F$25)^2+0.2)</f>
        <v>1</v>
      </c>
      <c r="O930" s="48">
        <f>M930*E930*Overview!$F$8</f>
        <v>9.746225350951114E-2</v>
      </c>
      <c r="P930" s="48">
        <f>E930*Overview!$F$6</f>
        <v>1.8494797113084687E-3</v>
      </c>
      <c r="Q930" s="122">
        <f>O930*(G930/F930-(1+Overview!$F$35/'='!F930)/(Overview!$F$37*Overview!$F$33))/('='!G930+Overview!$F$36)</f>
        <v>1.7621240420611641E-3</v>
      </c>
      <c r="R930" s="128">
        <f>(O930/F930-Q930)*G930*Overview!$F$29*'='!F930^3</f>
        <v>259.25303451558398</v>
      </c>
      <c r="S930" s="57">
        <f t="shared" si="84"/>
        <v>4.4675071660868813E-18</v>
      </c>
      <c r="T930" s="58">
        <f t="shared" si="85"/>
        <v>1.4226453307095886E-3</v>
      </c>
      <c r="U930" s="58">
        <f>IF(I930&lt;Overview!$F$18,(1-Overview!$F$9)*'='!R930-'='!I930*'='!P930,0)</f>
        <v>0</v>
      </c>
      <c r="V930" s="54">
        <f>IF(I930&gt;=Overview!$F$18,(1-Overview!$F$9)*'='!R930-Overview!$F$18*'='!P930,0)</f>
        <v>21.760815683855039</v>
      </c>
      <c r="W930" s="2"/>
      <c r="X930" s="60">
        <f>F930^3*(1+G930*Overview!$F$38)</f>
        <v>17.461553485361382</v>
      </c>
      <c r="Y930" s="61">
        <f>F930^3*Overview!$F$42*(1+Overview!$F$38*G930)+J930*Overview!$F$39/Overview!$F$40</f>
        <v>1.7413563269181429</v>
      </c>
      <c r="AD930" s="2"/>
    </row>
    <row r="931" spans="1:30">
      <c r="A931" s="34">
        <v>928</v>
      </c>
      <c r="B931">
        <v>0.77</v>
      </c>
      <c r="C931" s="85">
        <v>18.739999999999998</v>
      </c>
      <c r="D931" s="125">
        <f>B931/(B931+Overview!$F$22)</f>
        <v>0.52380952380952384</v>
      </c>
      <c r="E931" s="118">
        <f>EXP(Overview!$F$21/Overview!$F$5-Overview!$F$21/('='!C931+273.15))</f>
        <v>0.94169028070695959</v>
      </c>
      <c r="F931" s="77">
        <f t="shared" si="86"/>
        <v>2.4234632566922927</v>
      </c>
      <c r="G931" s="115">
        <f t="shared" si="87"/>
        <v>0.52380952380952372</v>
      </c>
      <c r="H931" s="112">
        <f>F931/Overview!$F$19</f>
        <v>3.5781238102647168</v>
      </c>
      <c r="I931" s="149">
        <f t="shared" si="88"/>
        <v>178.24101031296112</v>
      </c>
      <c r="J931" s="80">
        <f>IF((A931-Overview!$F$43)/365=ROUND((A931-Overview!$F$43)/365,0),J930*0.05,J930+V930)</f>
        <v>3929.6722081353291</v>
      </c>
      <c r="K931" s="70">
        <f>IF(I931&lt;Overview!$F$16,1,'='!F931/Overview!$F$26)</f>
        <v>104.91182929403865</v>
      </c>
      <c r="L931" s="71">
        <f>IF(I931&lt;Overview!$F$17,'='!F931/Overview!$F$26,Overview!$F$33)</f>
        <v>9.1428571428571423</v>
      </c>
      <c r="M931" s="72">
        <f t="shared" si="89"/>
        <v>9.1428571428571423</v>
      </c>
      <c r="N931" s="81">
        <f>MIN(1,Overview!$F$44*E931*(F931-Overview!$F$25)^2+0.2)</f>
        <v>1</v>
      </c>
      <c r="O931" s="48">
        <f>M931*E931*Overview!$F$8</f>
        <v>9.746225350951114E-2</v>
      </c>
      <c r="P931" s="48">
        <f>E931*Overview!$F$6</f>
        <v>1.8494797113084687E-3</v>
      </c>
      <c r="Q931" s="122">
        <f>O931*(G931/F931-(1+Overview!$F$35/'='!F931)/(Overview!$F$37*Overview!$F$33))/('='!G931+Overview!$F$36)</f>
        <v>1.7584416062269171E-3</v>
      </c>
      <c r="R931" s="128">
        <f>(O931/F931-Q931)*G931*Overview!$F$29*'='!F931^3</f>
        <v>259.57555446588441</v>
      </c>
      <c r="S931" s="57">
        <f t="shared" si="84"/>
        <v>4.4648846059171758E-18</v>
      </c>
      <c r="T931" s="58">
        <f t="shared" si="85"/>
        <v>1.4205062072433034E-3</v>
      </c>
      <c r="U931" s="58">
        <f>IF(I931&lt;Overview!$F$18,(1-Overview!$F$9)*'='!R931-'='!I931*'='!P931,0)</f>
        <v>0</v>
      </c>
      <c r="V931" s="54">
        <f>IF(I931&gt;=Overview!$F$18,(1-Overview!$F$9)*'='!R931-Overview!$F$18*'='!P931,0)</f>
        <v>21.788294383620638</v>
      </c>
      <c r="W931" s="2"/>
      <c r="X931" s="60">
        <f>F931^3*(1+G931*Overview!$F$38)</f>
        <v>17.492340985288383</v>
      </c>
      <c r="Y931" s="61">
        <f>F931^3*Overview!$F$42*(1+Overview!$F$38*G931)+J931*Overview!$F$39/Overview!$F$40</f>
        <v>1.7450728082658351</v>
      </c>
      <c r="AD931" s="2"/>
    </row>
    <row r="932" spans="1:30">
      <c r="A932" s="34">
        <v>929</v>
      </c>
      <c r="B932">
        <v>0.77</v>
      </c>
      <c r="C932" s="85">
        <v>18.739999999999998</v>
      </c>
      <c r="D932" s="125">
        <f>B932/(B932+Overview!$F$22)</f>
        <v>0.52380952380952384</v>
      </c>
      <c r="E932" s="118">
        <f>EXP(Overview!$F$21/Overview!$F$5-Overview!$F$21/('='!C932+273.15))</f>
        <v>0.94169028070695959</v>
      </c>
      <c r="F932" s="77">
        <f t="shared" si="86"/>
        <v>2.4248837628995359</v>
      </c>
      <c r="G932" s="115">
        <f t="shared" si="87"/>
        <v>0.52380952380952372</v>
      </c>
      <c r="H932" s="112">
        <f>F932/Overview!$F$19</f>
        <v>3.5802211175247836</v>
      </c>
      <c r="I932" s="149">
        <f t="shared" si="88"/>
        <v>178.24101031296112</v>
      </c>
      <c r="J932" s="80">
        <f>IF((A932-Overview!$F$43)/365=ROUND((A932-Overview!$F$43)/365,0),J931*0.05,J931+V931)</f>
        <v>3951.4605025189499</v>
      </c>
      <c r="K932" s="70">
        <f>IF(I932&lt;Overview!$F$16,1,'='!F932/Overview!$F$26)</f>
        <v>104.97332306924399</v>
      </c>
      <c r="L932" s="71">
        <f>IF(I932&lt;Overview!$F$17,'='!F932/Overview!$F$26,Overview!$F$33)</f>
        <v>9.1428571428571423</v>
      </c>
      <c r="M932" s="72">
        <f t="shared" si="89"/>
        <v>9.1428571428571423</v>
      </c>
      <c r="N932" s="81">
        <f>MIN(1,Overview!$F$44*E932*(F932-Overview!$F$25)^2+0.2)</f>
        <v>1</v>
      </c>
      <c r="O932" s="48">
        <f>M932*E932*Overview!$F$8</f>
        <v>9.746225350951114E-2</v>
      </c>
      <c r="P932" s="48">
        <f>E932*Overview!$F$6</f>
        <v>1.8494797113084687E-3</v>
      </c>
      <c r="Q932" s="122">
        <f>O932*(G932/F932-(1+Overview!$F$35/'='!F932)/(Overview!$F$37*Overview!$F$33))/('='!G932+Overview!$F$36)</f>
        <v>1.7547690185175315E-3</v>
      </c>
      <c r="R932" s="128">
        <f>(O932/F932-Q932)*G932*Overview!$F$29*'='!F932^3</f>
        <v>259.89780983948816</v>
      </c>
      <c r="S932" s="57">
        <f t="shared" si="84"/>
        <v>4.4622690593931044E-18</v>
      </c>
      <c r="T932" s="58">
        <f t="shared" si="85"/>
        <v>1.4183703002141057E-3</v>
      </c>
      <c r="U932" s="58">
        <f>IF(I932&lt;Overview!$F$18,(1-Overview!$F$9)*'='!R932-'='!I932*'='!P932,0)</f>
        <v>0</v>
      </c>
      <c r="V932" s="54">
        <f>IF(I932&gt;=Overview!$F$18,(1-Overview!$F$9)*'='!R932-Overview!$F$18*'='!P932,0)</f>
        <v>21.815750541451678</v>
      </c>
      <c r="W932" s="2"/>
      <c r="X932" s="60">
        <f>F932^3*(1+G932*Overview!$F$38)</f>
        <v>17.523118278444151</v>
      </c>
      <c r="Y932" s="61">
        <f>F932^3*Overview!$F$42*(1+Overview!$F$38*G932)+J932*Overview!$F$39/Overview!$F$40</f>
        <v>1.7487895650785243</v>
      </c>
      <c r="AD932" s="2"/>
    </row>
    <row r="933" spans="1:30">
      <c r="A933" s="34">
        <v>930</v>
      </c>
      <c r="B933">
        <v>0.77</v>
      </c>
      <c r="C933" s="85">
        <v>18.739999999999998</v>
      </c>
      <c r="D933" s="125">
        <f>B933/(B933+Overview!$F$22)</f>
        <v>0.52380952380952384</v>
      </c>
      <c r="E933" s="118">
        <f>EXP(Overview!$F$21/Overview!$F$5-Overview!$F$21/('='!C933+273.15))</f>
        <v>0.94169028070695959</v>
      </c>
      <c r="F933" s="77">
        <f t="shared" si="86"/>
        <v>2.4263021331997501</v>
      </c>
      <c r="G933" s="115">
        <f t="shared" si="87"/>
        <v>0.52380952380952372</v>
      </c>
      <c r="H933" s="112">
        <f>F933/Overview!$F$19</f>
        <v>3.5823152712236084</v>
      </c>
      <c r="I933" s="149">
        <f t="shared" si="88"/>
        <v>178.24101031296112</v>
      </c>
      <c r="J933" s="80">
        <f>IF((A933-Overview!$F$43)/365=ROUND((A933-Overview!$F$43)/365,0),J932*0.05,J932+V932)</f>
        <v>3973.2762530604014</v>
      </c>
      <c r="K933" s="70">
        <f>IF(I933&lt;Overview!$F$16,1,'='!F933/Overview!$F$26)</f>
        <v>105.03472438094157</v>
      </c>
      <c r="L933" s="71">
        <f>IF(I933&lt;Overview!$F$17,'='!F933/Overview!$F$26,Overview!$F$33)</f>
        <v>9.1428571428571423</v>
      </c>
      <c r="M933" s="72">
        <f t="shared" si="89"/>
        <v>9.1428571428571423</v>
      </c>
      <c r="N933" s="81">
        <f>MIN(1,Overview!$F$44*E933*(F933-Overview!$F$25)^2+0.2)</f>
        <v>1</v>
      </c>
      <c r="O933" s="48">
        <f>M933*E933*Overview!$F$8</f>
        <v>9.746225350951114E-2</v>
      </c>
      <c r="P933" s="48">
        <f>E933*Overview!$F$6</f>
        <v>1.8494797113084687E-3</v>
      </c>
      <c r="Q933" s="122">
        <f>O933*(G933/F933-(1+Overview!$F$35/'='!F933)/(Overview!$F$37*Overview!$F$33))/('='!G933+Overview!$F$36)</f>
        <v>1.7511062436210078E-3</v>
      </c>
      <c r="R933" s="128">
        <f>(O933/F933-Q933)*G933*Overview!$F$29*'='!F933^3</f>
        <v>260.21980040870966</v>
      </c>
      <c r="S933" s="57">
        <f t="shared" si="84"/>
        <v>4.4596605013661363E-18</v>
      </c>
      <c r="T933" s="58">
        <f t="shared" si="85"/>
        <v>1.4162376047856841E-3</v>
      </c>
      <c r="U933" s="58">
        <f>IF(I933&lt;Overview!$F$18,(1-Overview!$F$9)*'='!R933-'='!I933*'='!P933,0)</f>
        <v>0</v>
      </c>
      <c r="V933" s="54">
        <f>IF(I933&gt;=Overview!$F$18,(1-Overview!$F$9)*'='!R933-Overview!$F$18*'='!P933,0)</f>
        <v>21.843184137949347</v>
      </c>
      <c r="W933" s="2"/>
      <c r="X933" s="60">
        <f>F933^3*(1+G933*Overview!$F$38)</f>
        <v>17.553885292825928</v>
      </c>
      <c r="Y933" s="61">
        <f>F933^3*Overview!$F$42*(1+Overview!$F$38*G933)+J933*Overview!$F$39/Overview!$F$40</f>
        <v>1.7525065898964129</v>
      </c>
      <c r="AD933" s="2"/>
    </row>
    <row r="934" spans="1:30">
      <c r="A934" s="34">
        <v>931</v>
      </c>
      <c r="B934">
        <v>0.77</v>
      </c>
      <c r="C934" s="85">
        <v>18.739999999999998</v>
      </c>
      <c r="D934" s="125">
        <f>B934/(B934+Overview!$F$22)</f>
        <v>0.52380952380952384</v>
      </c>
      <c r="E934" s="118">
        <f>EXP(Overview!$F$21/Overview!$F$5-Overview!$F$21/('='!C934+273.15))</f>
        <v>0.94169028070695959</v>
      </c>
      <c r="F934" s="77">
        <f t="shared" si="86"/>
        <v>2.4277183708045356</v>
      </c>
      <c r="G934" s="115">
        <f t="shared" si="87"/>
        <v>0.52380952380952372</v>
      </c>
      <c r="H934" s="112">
        <f>F934/Overview!$F$19</f>
        <v>3.5844062761029609</v>
      </c>
      <c r="I934" s="149">
        <f t="shared" si="88"/>
        <v>178.24101031296112</v>
      </c>
      <c r="J934" s="80">
        <f>IF((A934-Overview!$F$43)/365=ROUND((A934-Overview!$F$43)/365,0),J933*0.05,J933+V933)</f>
        <v>3995.1194371983506</v>
      </c>
      <c r="K934" s="70">
        <f>IF(I934&lt;Overview!$F$16,1,'='!F934/Overview!$F$26)</f>
        <v>105.09603336816171</v>
      </c>
      <c r="L934" s="71">
        <f>IF(I934&lt;Overview!$F$17,'='!F934/Overview!$F$26,Overview!$F$33)</f>
        <v>9.1428571428571423</v>
      </c>
      <c r="M934" s="72">
        <f t="shared" si="89"/>
        <v>9.1428571428571423</v>
      </c>
      <c r="N934" s="81">
        <f>MIN(1,Overview!$F$44*E934*(F934-Overview!$F$25)^2+0.2)</f>
        <v>1</v>
      </c>
      <c r="O934" s="48">
        <f>M934*E934*Overview!$F$8</f>
        <v>9.746225350951114E-2</v>
      </c>
      <c r="P934" s="48">
        <f>E934*Overview!$F$6</f>
        <v>1.8494797113084687E-3</v>
      </c>
      <c r="Q934" s="122">
        <f>O934*(G934/F934-(1+Overview!$F$35/'='!F934)/(Overview!$F$37*Overview!$F$33))/('='!G934+Overview!$F$36)</f>
        <v>1.7474532463916347E-3</v>
      </c>
      <c r="R934" s="128">
        <f>(O934/F934-Q934)*G934*Overview!$F$29*'='!F934^3</f>
        <v>260.54152594792021</v>
      </c>
      <c r="S934" s="57">
        <f t="shared" si="84"/>
        <v>4.457058906806172E-18</v>
      </c>
      <c r="T934" s="58">
        <f t="shared" si="85"/>
        <v>1.4141081161289986E-3</v>
      </c>
      <c r="U934" s="58">
        <f>IF(I934&lt;Overview!$F$18,(1-Overview!$F$9)*'='!R934-'='!I934*'='!P934,0)</f>
        <v>0</v>
      </c>
      <c r="V934" s="54">
        <f>IF(I934&gt;=Overview!$F$18,(1-Overview!$F$9)*'='!R934-Overview!$F$18*'='!P934,0)</f>
        <v>21.870595153890086</v>
      </c>
      <c r="W934" s="2"/>
      <c r="X934" s="60">
        <f>F934^3*(1+G934*Overview!$F$38)</f>
        <v>17.584641956706729</v>
      </c>
      <c r="Y934" s="61">
        <f>F934^3*Overview!$F$42*(1+Overview!$F$38*G934)+J934*Overview!$F$39/Overview!$F$40</f>
        <v>1.7562238752836794</v>
      </c>
      <c r="AD934" s="2"/>
    </row>
    <row r="935" spans="1:30">
      <c r="A935" s="34">
        <v>932</v>
      </c>
      <c r="B935">
        <v>0.77</v>
      </c>
      <c r="C935" s="85">
        <v>18.739999999999998</v>
      </c>
      <c r="D935" s="125">
        <f>B935/(B935+Overview!$F$22)</f>
        <v>0.52380952380952384</v>
      </c>
      <c r="E935" s="118">
        <f>EXP(Overview!$F$21/Overview!$F$5-Overview!$F$21/('='!C935+273.15))</f>
        <v>0.94169028070695959</v>
      </c>
      <c r="F935" s="77">
        <f t="shared" si="86"/>
        <v>2.4291324789206645</v>
      </c>
      <c r="G935" s="115">
        <f t="shared" si="87"/>
        <v>0.52380952380952372</v>
      </c>
      <c r="H935" s="112">
        <f>F935/Overview!$F$19</f>
        <v>3.5864941368974819</v>
      </c>
      <c r="I935" s="149">
        <f t="shared" si="88"/>
        <v>178.24101031296112</v>
      </c>
      <c r="J935" s="80">
        <f>IF((A935-Overview!$F$43)/365=ROUND((A935-Overview!$F$43)/365,0),J934*0.05,J934+V934)</f>
        <v>4016.9900323522406</v>
      </c>
      <c r="K935" s="70">
        <f>IF(I935&lt;Overview!$F$16,1,'='!F935/Overview!$F$26)</f>
        <v>105.15725016972574</v>
      </c>
      <c r="L935" s="71">
        <f>IF(I935&lt;Overview!$F$17,'='!F935/Overview!$F$26,Overview!$F$33)</f>
        <v>9.1428571428571423</v>
      </c>
      <c r="M935" s="72">
        <f t="shared" si="89"/>
        <v>9.1428571428571423</v>
      </c>
      <c r="N935" s="81">
        <f>MIN(1,Overview!$F$44*E935*(F935-Overview!$F$25)^2+0.2)</f>
        <v>1</v>
      </c>
      <c r="O935" s="48">
        <f>M935*E935*Overview!$F$8</f>
        <v>9.746225350951114E-2</v>
      </c>
      <c r="P935" s="48">
        <f>E935*Overview!$F$6</f>
        <v>1.8494797113084687E-3</v>
      </c>
      <c r="Q935" s="122">
        <f>O935*(G935/F935-(1+Overview!$F$35/'='!F935)/(Overview!$F$37*Overview!$F$33))/('='!G935+Overview!$F$36)</f>
        <v>1.7438099918490116E-3</v>
      </c>
      <c r="R935" s="128">
        <f>(O935/F935-Q935)*G935*Overview!$F$29*'='!F935^3</f>
        <v>260.86298623353997</v>
      </c>
      <c r="S935" s="57">
        <f t="shared" si="84"/>
        <v>4.4544642508008392E-18</v>
      </c>
      <c r="T935" s="58">
        <f t="shared" si="85"/>
        <v>1.411981829422271E-3</v>
      </c>
      <c r="U935" s="58">
        <f>IF(I935&lt;Overview!$F$18,(1-Overview!$F$9)*'='!R935-'='!I935*'='!P935,0)</f>
        <v>0</v>
      </c>
      <c r="V935" s="54">
        <f>IF(I935&gt;=Overview!$F$18,(1-Overview!$F$9)*'='!R935-Overview!$F$18*'='!P935,0)</f>
        <v>21.897983570224891</v>
      </c>
      <c r="W935" s="2"/>
      <c r="X935" s="60">
        <f>F935^3*(1+G935*Overview!$F$38)</f>
        <v>17.615388198634836</v>
      </c>
      <c r="Y935" s="61">
        <f>F935^3*Overview!$F$42*(1+Overview!$F$38*G935)+J935*Overview!$F$39/Overview!$F$40</f>
        <v>1.7599414138284417</v>
      </c>
      <c r="AD935" s="2"/>
    </row>
    <row r="936" spans="1:30">
      <c r="A936" s="34">
        <v>933</v>
      </c>
      <c r="B936">
        <v>0.77</v>
      </c>
      <c r="C936" s="85">
        <v>18.739999999999998</v>
      </c>
      <c r="D936" s="125">
        <f>B936/(B936+Overview!$F$22)</f>
        <v>0.52380952380952384</v>
      </c>
      <c r="E936" s="118">
        <f>EXP(Overview!$F$21/Overview!$F$5-Overview!$F$21/('='!C936+273.15))</f>
        <v>0.94169028070695959</v>
      </c>
      <c r="F936" s="77">
        <f t="shared" si="86"/>
        <v>2.4305444607500868</v>
      </c>
      <c r="G936" s="115">
        <f t="shared" si="87"/>
        <v>0.52380952380952372</v>
      </c>
      <c r="H936" s="112">
        <f>F936/Overview!$F$19</f>
        <v>3.5885788583346918</v>
      </c>
      <c r="I936" s="149">
        <f t="shared" si="88"/>
        <v>178.24101031296112</v>
      </c>
      <c r="J936" s="80">
        <f>IF((A936-Overview!$F$43)/365=ROUND((A936-Overview!$F$43)/365,0),J935*0.05,J935+V935)</f>
        <v>4038.8880159224655</v>
      </c>
      <c r="K936" s="70">
        <f>IF(I936&lt;Overview!$F$16,1,'='!F936/Overview!$F$26)</f>
        <v>105.21837492424619</v>
      </c>
      <c r="L936" s="71">
        <f>IF(I936&lt;Overview!$F$17,'='!F936/Overview!$F$26,Overview!$F$33)</f>
        <v>9.1428571428571423</v>
      </c>
      <c r="M936" s="72">
        <f t="shared" si="89"/>
        <v>9.1428571428571423</v>
      </c>
      <c r="N936" s="81">
        <f>MIN(1,Overview!$F$44*E936*(F936-Overview!$F$25)^2+0.2)</f>
        <v>1</v>
      </c>
      <c r="O936" s="48">
        <f>M936*E936*Overview!$F$8</f>
        <v>9.746225350951114E-2</v>
      </c>
      <c r="P936" s="48">
        <f>E936*Overview!$F$6</f>
        <v>1.8494797113084687E-3</v>
      </c>
      <c r="Q936" s="122">
        <f>O936*(G936/F936-(1+Overview!$F$35/'='!F936)/(Overview!$F$37*Overview!$F$33))/('='!G936+Overview!$F$36)</f>
        <v>1.7401764451770764E-3</v>
      </c>
      <c r="R936" s="128">
        <f>(O936/F936-Q936)*G936*Overview!$F$29*'='!F936^3</f>
        <v>261.18418104403133</v>
      </c>
      <c r="S936" s="57">
        <f t="shared" si="84"/>
        <v>4.4518765085548076E-18</v>
      </c>
      <c r="T936" s="58">
        <f t="shared" si="85"/>
        <v>1.4098587398509732E-3</v>
      </c>
      <c r="U936" s="58">
        <f>IF(I936&lt;Overview!$F$18,(1-Overview!$F$9)*'='!R936-'='!I936*'='!P936,0)</f>
        <v>0</v>
      </c>
      <c r="V936" s="54">
        <f>IF(I936&gt;=Overview!$F$18,(1-Overview!$F$9)*'='!R936-Overview!$F$18*'='!P936,0)</f>
        <v>21.925349368078756</v>
      </c>
      <c r="W936" s="2"/>
      <c r="X936" s="60">
        <f>F936^3*(1+G936*Overview!$F$38)</f>
        <v>17.646123947433324</v>
      </c>
      <c r="Y936" s="61">
        <f>F936^3*Overview!$F$42*(1+Overview!$F$38*G936)+J936*Overview!$F$39/Overview!$F$40</f>
        <v>1.7636591981427208</v>
      </c>
      <c r="AD936" s="2"/>
    </row>
    <row r="937" spans="1:30">
      <c r="A937" s="34">
        <v>934</v>
      </c>
      <c r="B937">
        <v>0.77</v>
      </c>
      <c r="C937" s="85">
        <v>18.739999999999998</v>
      </c>
      <c r="D937" s="125">
        <f>B937/(B937+Overview!$F$22)</f>
        <v>0.52380952380952384</v>
      </c>
      <c r="E937" s="118">
        <f>EXP(Overview!$F$21/Overview!$F$5-Overview!$F$21/('='!C937+273.15))</f>
        <v>0.94169028070695959</v>
      </c>
      <c r="F937" s="77">
        <f t="shared" si="86"/>
        <v>2.4319543194899378</v>
      </c>
      <c r="G937" s="115">
        <f t="shared" si="87"/>
        <v>0.52380952380952372</v>
      </c>
      <c r="H937" s="112">
        <f>F937/Overview!$F$19</f>
        <v>3.5906604451350033</v>
      </c>
      <c r="I937" s="149">
        <f t="shared" si="88"/>
        <v>178.24101031296112</v>
      </c>
      <c r="J937" s="80">
        <f>IF((A937-Overview!$F$43)/365=ROUND((A937-Overview!$F$43)/365,0),J936*0.05,J936+V936)</f>
        <v>4060.8133652905444</v>
      </c>
      <c r="K937" s="70">
        <f>IF(I937&lt;Overview!$F$16,1,'='!F937/Overview!$F$26)</f>
        <v>105.27940777012718</v>
      </c>
      <c r="L937" s="71">
        <f>IF(I937&lt;Overview!$F$17,'='!F937/Overview!$F$26,Overview!$F$33)</f>
        <v>9.1428571428571423</v>
      </c>
      <c r="M937" s="72">
        <f t="shared" si="89"/>
        <v>9.1428571428571423</v>
      </c>
      <c r="N937" s="81">
        <f>MIN(1,Overview!$F$44*E937*(F937-Overview!$F$25)^2+0.2)</f>
        <v>1</v>
      </c>
      <c r="O937" s="48">
        <f>M937*E937*Overview!$F$8</f>
        <v>9.746225350951114E-2</v>
      </c>
      <c r="P937" s="48">
        <f>E937*Overview!$F$6</f>
        <v>1.8494797113084687E-3</v>
      </c>
      <c r="Q937" s="122">
        <f>O937*(G937/F937-(1+Overview!$F$35/'='!F937)/(Overview!$F$37*Overview!$F$33))/('='!G937+Overview!$F$36)</f>
        <v>1.7365525717231384E-3</v>
      </c>
      <c r="R937" s="128">
        <f>(O937/F937-Q937)*G937*Overview!$F$29*'='!F937^3</f>
        <v>261.50511015989048</v>
      </c>
      <c r="S937" s="57">
        <f t="shared" si="84"/>
        <v>4.4492956553890952E-18</v>
      </c>
      <c r="T937" s="58">
        <f t="shared" si="85"/>
        <v>1.4077388426078155E-3</v>
      </c>
      <c r="U937" s="58">
        <f>IF(I937&lt;Overview!$F$18,(1-Overview!$F$9)*'='!R937-'='!I937*'='!P937,0)</f>
        <v>0</v>
      </c>
      <c r="V937" s="54">
        <f>IF(I937&gt;=Overview!$F$18,(1-Overview!$F$9)*'='!R937-Overview!$F$18*'='!P937,0)</f>
        <v>21.952692528749953</v>
      </c>
      <c r="W937" s="2"/>
      <c r="X937" s="60">
        <f>F937^3*(1+G937*Overview!$F$38)</f>
        <v>17.676849132199557</v>
      </c>
      <c r="Y937" s="61">
        <f>F937^3*Overview!$F$42*(1+Overview!$F$38*G937)+J937*Overview!$F$39/Overview!$F$40</f>
        <v>1.7673772208624035</v>
      </c>
      <c r="AD937" s="2"/>
    </row>
    <row r="938" spans="1:30">
      <c r="A938" s="34">
        <v>935</v>
      </c>
      <c r="B938">
        <v>0.77</v>
      </c>
      <c r="C938" s="85">
        <v>18.739999999999998</v>
      </c>
      <c r="D938" s="125">
        <f>B938/(B938+Overview!$F$22)</f>
        <v>0.52380952380952384</v>
      </c>
      <c r="E938" s="118">
        <f>EXP(Overview!$F$21/Overview!$F$5-Overview!$F$21/('='!C938+273.15))</f>
        <v>0.94169028070695959</v>
      </c>
      <c r="F938" s="77">
        <f t="shared" si="86"/>
        <v>2.4333620583325457</v>
      </c>
      <c r="G938" s="115">
        <f t="shared" si="87"/>
        <v>0.52380952380952372</v>
      </c>
      <c r="H938" s="112">
        <f>F938/Overview!$F$19</f>
        <v>3.5927389020117313</v>
      </c>
      <c r="I938" s="149">
        <f t="shared" si="88"/>
        <v>178.24101031296112</v>
      </c>
      <c r="J938" s="80">
        <f>IF((A938-Overview!$F$43)/365=ROUND((A938-Overview!$F$43)/365,0),J937*0.05,J937+V937)</f>
        <v>4082.7660578192945</v>
      </c>
      <c r="K938" s="70">
        <f>IF(I938&lt;Overview!$F$16,1,'='!F938/Overview!$F$26)</f>
        <v>105.34034884556475</v>
      </c>
      <c r="L938" s="71">
        <f>IF(I938&lt;Overview!$F$17,'='!F938/Overview!$F$26,Overview!$F$33)</f>
        <v>9.1428571428571423</v>
      </c>
      <c r="M938" s="72">
        <f t="shared" si="89"/>
        <v>9.1428571428571423</v>
      </c>
      <c r="N938" s="81">
        <f>MIN(1,Overview!$F$44*E938*(F938-Overview!$F$25)^2+0.2)</f>
        <v>1</v>
      </c>
      <c r="O938" s="48">
        <f>M938*E938*Overview!$F$8</f>
        <v>9.746225350951114E-2</v>
      </c>
      <c r="P938" s="48">
        <f>E938*Overview!$F$6</f>
        <v>1.8494797113084687E-3</v>
      </c>
      <c r="Q938" s="122">
        <f>O938*(G938/F938-(1+Overview!$F$35/'='!F938)/(Overview!$F$37*Overview!$F$33))/('='!G938+Overview!$F$36)</f>
        <v>1.7329383369969235E-3</v>
      </c>
      <c r="R938" s="128">
        <f>(O938/F938-Q938)*G938*Overview!$F$29*'='!F938^3</f>
        <v>261.82577336364039</v>
      </c>
      <c r="S938" s="57">
        <f t="shared" si="84"/>
        <v>4.4467216667403901E-18</v>
      </c>
      <c r="T938" s="58">
        <f t="shared" si="85"/>
        <v>1.4056221328927374E-3</v>
      </c>
      <c r="U938" s="58">
        <f>IF(I938&lt;Overview!$F$18,(1-Overview!$F$9)*'='!R938-'='!I938*'='!P938,0)</f>
        <v>0</v>
      </c>
      <c r="V938" s="54">
        <f>IF(I938&gt;=Overview!$F$18,(1-Overview!$F$9)*'='!R938-Overview!$F$18*'='!P938,0)</f>
        <v>21.980013033709447</v>
      </c>
      <c r="W938" s="2"/>
      <c r="X938" s="60">
        <f>F938^3*(1+G938*Overview!$F$38)</f>
        <v>17.707563682304702</v>
      </c>
      <c r="Y938" s="61">
        <f>F938^3*Overview!$F$42*(1+Overview!$F$38*G938)+J938*Overview!$F$39/Overview!$F$40</f>
        <v>1.7710954746472072</v>
      </c>
      <c r="AD938" s="2"/>
    </row>
    <row r="939" spans="1:30">
      <c r="A939" s="34">
        <v>936</v>
      </c>
      <c r="B939">
        <v>0.77</v>
      </c>
      <c r="C939" s="85">
        <v>18.739999999999998</v>
      </c>
      <c r="D939" s="125">
        <f>B939/(B939+Overview!$F$22)</f>
        <v>0.52380952380952384</v>
      </c>
      <c r="E939" s="118">
        <f>EXP(Overview!$F$21/Overview!$F$5-Overview!$F$21/('='!C939+273.15))</f>
        <v>0.94169028070695959</v>
      </c>
      <c r="F939" s="77">
        <f t="shared" si="86"/>
        <v>2.4347676804654386</v>
      </c>
      <c r="G939" s="115">
        <f t="shared" si="87"/>
        <v>0.52380952380952372</v>
      </c>
      <c r="H939" s="112">
        <f>F939/Overview!$F$19</f>
        <v>3.5948142336711038</v>
      </c>
      <c r="I939" s="149">
        <f t="shared" si="88"/>
        <v>178.24101031296112</v>
      </c>
      <c r="J939" s="80">
        <f>IF((A939-Overview!$F$43)/365=ROUND((A939-Overview!$F$43)/365,0),J938*0.05,J938+V938)</f>
        <v>4104.7460708530043</v>
      </c>
      <c r="K939" s="70">
        <f>IF(I939&lt;Overview!$F$16,1,'='!F939/Overview!$F$26)</f>
        <v>105.40119828854714</v>
      </c>
      <c r="L939" s="71">
        <f>IF(I939&lt;Overview!$F$17,'='!F939/Overview!$F$26,Overview!$F$33)</f>
        <v>9.1428571428571423</v>
      </c>
      <c r="M939" s="72">
        <f t="shared" si="89"/>
        <v>9.1428571428571423</v>
      </c>
      <c r="N939" s="81">
        <f>MIN(1,Overview!$F$44*E939*(F939-Overview!$F$25)^2+0.2)</f>
        <v>1</v>
      </c>
      <c r="O939" s="48">
        <f>M939*E939*Overview!$F$8</f>
        <v>9.746225350951114E-2</v>
      </c>
      <c r="P939" s="48">
        <f>E939*Overview!$F$6</f>
        <v>1.8494797113084687E-3</v>
      </c>
      <c r="Q939" s="122">
        <f>O939*(G939/F939-(1+Overview!$F$35/'='!F939)/(Overview!$F$37*Overview!$F$33))/('='!G939+Overview!$F$36)</f>
        <v>1.729333706669618E-3</v>
      </c>
      <c r="R939" s="128">
        <f>(O939/F939-Q939)*G939*Overview!$F$29*'='!F939^3</f>
        <v>262.14617043982389</v>
      </c>
      <c r="S939" s="57">
        <f t="shared" si="84"/>
        <v>4.4441545181603704E-18</v>
      </c>
      <c r="T939" s="58">
        <f t="shared" si="85"/>
        <v>1.4035086059128949E-3</v>
      </c>
      <c r="U939" s="58">
        <f>IF(I939&lt;Overview!$F$18,(1-Overview!$F$9)*'='!R939-'='!I939*'='!P939,0)</f>
        <v>0</v>
      </c>
      <c r="V939" s="54">
        <f>IF(I939&gt;=Overview!$F$18,(1-Overview!$F$9)*'='!R939-Overview!$F$18*'='!P939,0)</f>
        <v>22.007310864600282</v>
      </c>
      <c r="W939" s="2"/>
      <c r="X939" s="60">
        <f>F939^3*(1+G939*Overview!$F$38)</f>
        <v>17.738267527393237</v>
      </c>
      <c r="Y939" s="61">
        <f>F939^3*Overview!$F$42*(1+Overview!$F$38*G939)+J939*Overview!$F$39/Overview!$F$40</f>
        <v>1.7748139521806401</v>
      </c>
      <c r="AD939" s="2"/>
    </row>
    <row r="940" spans="1:30">
      <c r="A940" s="34">
        <v>937</v>
      </c>
      <c r="B940">
        <v>0.77</v>
      </c>
      <c r="C940" s="85">
        <v>18.739999999999998</v>
      </c>
      <c r="D940" s="125">
        <f>B940/(B940+Overview!$F$22)</f>
        <v>0.52380952380952384</v>
      </c>
      <c r="E940" s="118">
        <f>EXP(Overview!$F$21/Overview!$F$5-Overview!$F$21/('='!C940+273.15))</f>
        <v>0.94169028070695959</v>
      </c>
      <c r="F940" s="77">
        <f t="shared" si="86"/>
        <v>2.4361711890713513</v>
      </c>
      <c r="G940" s="115">
        <f t="shared" si="87"/>
        <v>0.52380952380952372</v>
      </c>
      <c r="H940" s="112">
        <f>F940/Overview!$F$19</f>
        <v>3.596886444812271</v>
      </c>
      <c r="I940" s="149">
        <f t="shared" si="88"/>
        <v>178.24101031296112</v>
      </c>
      <c r="J940" s="80">
        <f>IF((A940-Overview!$F$43)/365=ROUND((A940-Overview!$F$43)/365,0),J939*0.05,J939+V939)</f>
        <v>4126.7533817176045</v>
      </c>
      <c r="K940" s="70">
        <f>IF(I940&lt;Overview!$F$16,1,'='!F940/Overview!$F$26)</f>
        <v>105.46195623685504</v>
      </c>
      <c r="L940" s="71">
        <f>IF(I940&lt;Overview!$F$17,'='!F940/Overview!$F$26,Overview!$F$33)</f>
        <v>9.1428571428571423</v>
      </c>
      <c r="M940" s="72">
        <f t="shared" si="89"/>
        <v>9.1428571428571423</v>
      </c>
      <c r="N940" s="81">
        <f>MIN(1,Overview!$F$44*E940*(F940-Overview!$F$25)^2+0.2)</f>
        <v>1</v>
      </c>
      <c r="O940" s="48">
        <f>M940*E940*Overview!$F$8</f>
        <v>9.746225350951114E-2</v>
      </c>
      <c r="P940" s="48">
        <f>E940*Overview!$F$6</f>
        <v>1.8494797113084687E-3</v>
      </c>
      <c r="Q940" s="122">
        <f>O940*(G940/F940-(1+Overview!$F$35/'='!F940)/(Overview!$F$37*Overview!$F$33))/('='!G940+Overview!$F$36)</f>
        <v>1.7257386465729303E-3</v>
      </c>
      <c r="R940" s="128">
        <f>(O940/F940-Q940)*G940*Overview!$F$29*'='!F940^3</f>
        <v>262.46630117499524</v>
      </c>
      <c r="S940" s="57">
        <f t="shared" si="84"/>
        <v>4.4415941853150332E-18</v>
      </c>
      <c r="T940" s="58">
        <f t="shared" si="85"/>
        <v>1.4013982568826533E-3</v>
      </c>
      <c r="U940" s="58">
        <f>IF(I940&lt;Overview!$F$18,(1-Overview!$F$9)*'='!R940-'='!I940*'='!P940,0)</f>
        <v>0</v>
      </c>
      <c r="V940" s="54">
        <f>IF(I940&gt;=Overview!$F$18,(1-Overview!$F$9)*'='!R940-Overview!$F$18*'='!P940,0)</f>
        <v>22.034586003236878</v>
      </c>
      <c r="W940" s="2"/>
      <c r="X940" s="60">
        <f>F940^3*(1+G940*Overview!$F$38)</f>
        <v>17.768960597382435</v>
      </c>
      <c r="Y940" s="61">
        <f>F940^3*Overview!$F$42*(1+Overview!$F$38*G940)+J940*Overview!$F$39/Overview!$F$40</f>
        <v>1.778532646169966</v>
      </c>
      <c r="AD940" s="2"/>
    </row>
    <row r="941" spans="1:30">
      <c r="A941" s="34">
        <v>938</v>
      </c>
      <c r="B941">
        <v>0.77</v>
      </c>
      <c r="C941" s="85">
        <v>18.739999999999998</v>
      </c>
      <c r="D941" s="125">
        <f>B941/(B941+Overview!$F$22)</f>
        <v>0.52380952380952384</v>
      </c>
      <c r="E941" s="118">
        <f>EXP(Overview!$F$21/Overview!$F$5-Overview!$F$21/('='!C941+273.15))</f>
        <v>0.94169028070695959</v>
      </c>
      <c r="F941" s="77">
        <f t="shared" si="86"/>
        <v>2.4375725873282339</v>
      </c>
      <c r="G941" s="115">
        <f t="shared" si="87"/>
        <v>0.52380952380952372</v>
      </c>
      <c r="H941" s="112">
        <f>F941/Overview!$F$19</f>
        <v>3.5989555401273199</v>
      </c>
      <c r="I941" s="149">
        <f t="shared" si="88"/>
        <v>178.24101031296112</v>
      </c>
      <c r="J941" s="80">
        <f>IF((A941-Overview!$F$43)/365=ROUND((A941-Overview!$F$43)/365,0),J940*0.05,J940+V940)</f>
        <v>4148.7879677208412</v>
      </c>
      <c r="K941" s="70">
        <f>IF(I941&lt;Overview!$F$16,1,'='!F941/Overview!$F$26)</f>
        <v>105.52262282806208</v>
      </c>
      <c r="L941" s="71">
        <f>IF(I941&lt;Overview!$F$17,'='!F941/Overview!$F$26,Overview!$F$33)</f>
        <v>9.1428571428571423</v>
      </c>
      <c r="M941" s="72">
        <f t="shared" si="89"/>
        <v>9.1428571428571423</v>
      </c>
      <c r="N941" s="81">
        <f>MIN(1,Overview!$F$44*E941*(F941-Overview!$F$25)^2+0.2)</f>
        <v>1</v>
      </c>
      <c r="O941" s="48">
        <f>M941*E941*Overview!$F$8</f>
        <v>9.746225350951114E-2</v>
      </c>
      <c r="P941" s="48">
        <f>E941*Overview!$F$6</f>
        <v>1.8494797113084687E-3</v>
      </c>
      <c r="Q941" s="122">
        <f>O941*(G941/F941-(1+Overview!$F$35/'='!F941)/(Overview!$F$37*Overview!$F$33))/('='!G941+Overview!$F$36)</f>
        <v>1.7221531226981432E-3</v>
      </c>
      <c r="R941" s="128">
        <f>(O941/F941-Q941)*G941*Overview!$F$29*'='!F941^3</f>
        <v>262.78616535771363</v>
      </c>
      <c r="S941" s="57">
        <f t="shared" si="84"/>
        <v>4.4390406439840228E-18</v>
      </c>
      <c r="T941" s="58">
        <f t="shared" si="85"/>
        <v>1.3992910810235702E-3</v>
      </c>
      <c r="U941" s="58">
        <f>IF(I941&lt;Overview!$F$18,(1-Overview!$F$9)*'='!R941-'='!I941*'='!P941,0)</f>
        <v>0</v>
      </c>
      <c r="V941" s="54">
        <f>IF(I941&gt;=Overview!$F$18,(1-Overview!$F$9)*'='!R941-Overview!$F$18*'='!P941,0)</f>
        <v>22.061838431604485</v>
      </c>
      <c r="W941" s="2"/>
      <c r="X941" s="60">
        <f>F941^3*(1+G941*Overview!$F$38)</f>
        <v>17.799642822461909</v>
      </c>
      <c r="Y941" s="61">
        <f>F941^3*Overview!$F$42*(1+Overview!$F$38*G941)+J941*Overview!$F$39/Overview!$F$40</f>
        <v>1.7822515493461684</v>
      </c>
      <c r="AD941" s="2"/>
    </row>
    <row r="942" spans="1:30">
      <c r="A942" s="34">
        <v>939</v>
      </c>
      <c r="B942">
        <v>0.77</v>
      </c>
      <c r="C942" s="85">
        <v>18.739999999999998</v>
      </c>
      <c r="D942" s="125">
        <f>B942/(B942+Overview!$F$22)</f>
        <v>0.52380952380952384</v>
      </c>
      <c r="E942" s="118">
        <f>EXP(Overview!$F$21/Overview!$F$5-Overview!$F$21/('='!C942+273.15))</f>
        <v>0.94169028070695959</v>
      </c>
      <c r="F942" s="77">
        <f t="shared" si="86"/>
        <v>2.4389718784092573</v>
      </c>
      <c r="G942" s="115">
        <f t="shared" si="87"/>
        <v>0.52380952380952372</v>
      </c>
      <c r="H942" s="112">
        <f>F942/Overview!$F$19</f>
        <v>3.6010215243012804</v>
      </c>
      <c r="I942" s="149">
        <f t="shared" si="88"/>
        <v>178.24101031296112</v>
      </c>
      <c r="J942" s="80">
        <f>IF((A942-Overview!$F$43)/365=ROUND((A942-Overview!$F$43)/365,0),J941*0.05,J941+V941)</f>
        <v>4170.849806152446</v>
      </c>
      <c r="K942" s="70">
        <f>IF(I942&lt;Overview!$F$16,1,'='!F942/Overview!$F$26)</f>
        <v>105.58319819953495</v>
      </c>
      <c r="L942" s="71">
        <f>IF(I942&lt;Overview!$F$17,'='!F942/Overview!$F$26,Overview!$F$33)</f>
        <v>9.1428571428571423</v>
      </c>
      <c r="M942" s="72">
        <f t="shared" si="89"/>
        <v>9.1428571428571423</v>
      </c>
      <c r="N942" s="81">
        <f>MIN(1,Overview!$F$44*E942*(F942-Overview!$F$25)^2+0.2)</f>
        <v>1</v>
      </c>
      <c r="O942" s="48">
        <f>M942*E942*Overview!$F$8</f>
        <v>9.746225350951114E-2</v>
      </c>
      <c r="P942" s="48">
        <f>E942*Overview!$F$6</f>
        <v>1.8494797113084687E-3</v>
      </c>
      <c r="Q942" s="122">
        <f>O942*(G942/F942-(1+Overview!$F$35/'='!F942)/(Overview!$F$37*Overview!$F$33))/('='!G942+Overview!$F$36)</f>
        <v>1.7185771011951905E-3</v>
      </c>
      <c r="R942" s="128">
        <f>(O942/F942-Q942)*G942*Overview!$F$29*'='!F942^3</f>
        <v>263.10576277853539</v>
      </c>
      <c r="S942" s="57">
        <f t="shared" si="84"/>
        <v>4.4364938700599712E-18</v>
      </c>
      <c r="T942" s="58">
        <f t="shared" si="85"/>
        <v>1.3971870735643901E-3</v>
      </c>
      <c r="U942" s="58">
        <f>IF(I942&lt;Overview!$F$18,(1-Overview!$F$9)*'='!R942-'='!I942*'='!P942,0)</f>
        <v>0</v>
      </c>
      <c r="V942" s="54">
        <f>IF(I942&gt;=Overview!$F$18,(1-Overview!$F$9)*'='!R942-Overview!$F$18*'='!P942,0)</f>
        <v>22.0890681318585</v>
      </c>
      <c r="W942" s="2"/>
      <c r="X942" s="60">
        <f>F942^3*(1+G942*Overview!$F$38)</f>
        <v>17.830314133093076</v>
      </c>
      <c r="Y942" s="61">
        <f>F942^3*Overview!$F$42*(1+Overview!$F$38*G942)+J942*Overview!$F$39/Overview!$F$40</f>
        <v>1.7859706544639105</v>
      </c>
      <c r="AD942" s="2"/>
    </row>
    <row r="943" spans="1:30">
      <c r="A943" s="34">
        <v>940</v>
      </c>
      <c r="B943">
        <v>0.77</v>
      </c>
      <c r="C943" s="85">
        <v>18.739999999999998</v>
      </c>
      <c r="D943" s="125">
        <f>B943/(B943+Overview!$F$22)</f>
        <v>0.52380952380952384</v>
      </c>
      <c r="E943" s="118">
        <f>EXP(Overview!$F$21/Overview!$F$5-Overview!$F$21/('='!C943+273.15))</f>
        <v>0.94169028070695959</v>
      </c>
      <c r="F943" s="77">
        <f t="shared" si="86"/>
        <v>2.4403690654828218</v>
      </c>
      <c r="G943" s="115">
        <f t="shared" si="87"/>
        <v>0.52380952380952372</v>
      </c>
      <c r="H943" s="112">
        <f>F943/Overview!$F$19</f>
        <v>3.6030844020121391</v>
      </c>
      <c r="I943" s="149">
        <f t="shared" si="88"/>
        <v>178.24101031296112</v>
      </c>
      <c r="J943" s="80">
        <f>IF((A943-Overview!$F$43)/365=ROUND((A943-Overview!$F$43)/365,0),J942*0.05,J942+V942)</f>
        <v>4192.9388742843048</v>
      </c>
      <c r="K943" s="70">
        <f>IF(I943&lt;Overview!$F$16,1,'='!F943/Overview!$F$26)</f>
        <v>105.64368248843385</v>
      </c>
      <c r="L943" s="71">
        <f>IF(I943&lt;Overview!$F$17,'='!F943/Overview!$F$26,Overview!$F$33)</f>
        <v>9.1428571428571423</v>
      </c>
      <c r="M943" s="72">
        <f t="shared" si="89"/>
        <v>9.1428571428571423</v>
      </c>
      <c r="N943" s="81">
        <f>MIN(1,Overview!$F$44*E943*(F943-Overview!$F$25)^2+0.2)</f>
        <v>1</v>
      </c>
      <c r="O943" s="48">
        <f>M943*E943*Overview!$F$8</f>
        <v>9.746225350951114E-2</v>
      </c>
      <c r="P943" s="48">
        <f>E943*Overview!$F$6</f>
        <v>1.8494797113084687E-3</v>
      </c>
      <c r="Q943" s="122">
        <f>O943*(G943/F943-(1+Overview!$F$35/'='!F943)/(Overview!$F$37*Overview!$F$33))/('='!G943+Overview!$F$36)</f>
        <v>1.7150105483717264E-3</v>
      </c>
      <c r="R943" s="128">
        <f>(O943/F943-Q943)*G943*Overview!$F$29*'='!F943^3</f>
        <v>263.42509323000706</v>
      </c>
      <c r="S943" s="57">
        <f t="shared" si="84"/>
        <v>4.4339538395478364E-18</v>
      </c>
      <c r="T943" s="58">
        <f t="shared" si="85"/>
        <v>1.3950862297410305E-3</v>
      </c>
      <c r="U943" s="58">
        <f>IF(I943&lt;Overview!$F$18,(1-Overview!$F$9)*'='!R943-'='!I943*'='!P943,0)</f>
        <v>0</v>
      </c>
      <c r="V943" s="54">
        <f>IF(I943&gt;=Overview!$F$18,(1-Overview!$F$9)*'='!R943-Overview!$F$18*'='!P943,0)</f>
        <v>22.116275086323888</v>
      </c>
      <c r="W943" s="2"/>
      <c r="X943" s="60">
        <f>F943^3*(1+G943*Overview!$F$38)</f>
        <v>17.860974460008684</v>
      </c>
      <c r="Y943" s="61">
        <f>F943^3*Overview!$F$42*(1+Overview!$F$38*G943)+J943*Overview!$F$39/Overview!$F$40</f>
        <v>1.7896899543014997</v>
      </c>
      <c r="AD943" s="2"/>
    </row>
    <row r="944" spans="1:30">
      <c r="A944" s="34">
        <v>941</v>
      </c>
      <c r="B944">
        <v>0.77</v>
      </c>
      <c r="C944" s="85">
        <v>18.739999999999998</v>
      </c>
      <c r="D944" s="125">
        <f>B944/(B944+Overview!$F$22)</f>
        <v>0.52380952380952384</v>
      </c>
      <c r="E944" s="118">
        <f>EXP(Overview!$F$21/Overview!$F$5-Overview!$F$21/('='!C944+273.15))</f>
        <v>0.94169028070695959</v>
      </c>
      <c r="F944" s="77">
        <f t="shared" si="86"/>
        <v>2.441764151712563</v>
      </c>
      <c r="G944" s="115">
        <f t="shared" si="87"/>
        <v>0.52380952380952372</v>
      </c>
      <c r="H944" s="112">
        <f>F944/Overview!$F$19</f>
        <v>3.6051441779308475</v>
      </c>
      <c r="I944" s="149">
        <f t="shared" si="88"/>
        <v>178.24101031296112</v>
      </c>
      <c r="J944" s="80">
        <f>IF((A944-Overview!$F$43)/365=ROUND((A944-Overview!$F$43)/365,0),J943*0.05,J943+V943)</f>
        <v>4215.0551493706289</v>
      </c>
      <c r="K944" s="70">
        <f>IF(I944&lt;Overview!$F$16,1,'='!F944/Overview!$F$26)</f>
        <v>105.70407583171269</v>
      </c>
      <c r="L944" s="71">
        <f>IF(I944&lt;Overview!$F$17,'='!F944/Overview!$F$26,Overview!$F$33)</f>
        <v>9.1428571428571423</v>
      </c>
      <c r="M944" s="72">
        <f t="shared" si="89"/>
        <v>9.1428571428571423</v>
      </c>
      <c r="N944" s="81">
        <f>MIN(1,Overview!$F$44*E944*(F944-Overview!$F$25)^2+0.2)</f>
        <v>1</v>
      </c>
      <c r="O944" s="48">
        <f>M944*E944*Overview!$F$8</f>
        <v>9.746225350951114E-2</v>
      </c>
      <c r="P944" s="48">
        <f>E944*Overview!$F$6</f>
        <v>1.8494797113084687E-3</v>
      </c>
      <c r="Q944" s="122">
        <f>O944*(G944/F944-(1+Overview!$F$35/'='!F944)/(Overview!$F$37*Overview!$F$33))/('='!G944+Overview!$F$36)</f>
        <v>1.711453430692211E-3</v>
      </c>
      <c r="R944" s="128">
        <f>(O944/F944-Q944)*G944*Overview!$F$29*'='!F944^3</f>
        <v>263.74415650665759</v>
      </c>
      <c r="S944" s="57">
        <f t="shared" si="84"/>
        <v>4.4314205285642499E-18</v>
      </c>
      <c r="T944" s="58">
        <f t="shared" si="85"/>
        <v>1.3929885447965739E-3</v>
      </c>
      <c r="U944" s="58">
        <f>IF(I944&lt;Overview!$F$18,(1-Overview!$F$9)*'='!R944-'='!I944*'='!P944,0)</f>
        <v>0</v>
      </c>
      <c r="V944" s="54">
        <f>IF(I944&gt;=Overview!$F$18,(1-Overview!$F$9)*'='!R944-Overview!$F$18*'='!P944,0)</f>
        <v>22.143459277494511</v>
      </c>
      <c r="W944" s="2"/>
      <c r="X944" s="60">
        <f>F944^3*(1+G944*Overview!$F$38)</f>
        <v>17.891623734212303</v>
      </c>
      <c r="Y944" s="61">
        <f>F944^3*Overview!$F$42*(1+Overview!$F$38*G944)+J944*Overview!$F$39/Overview!$F$40</f>
        <v>1.793409441660849</v>
      </c>
      <c r="AD944" s="2"/>
    </row>
    <row r="945" spans="1:30">
      <c r="A945" s="34">
        <v>942</v>
      </c>
      <c r="B945">
        <v>0.77</v>
      </c>
      <c r="C945" s="85">
        <v>18.739999999999998</v>
      </c>
      <c r="D945" s="125">
        <f>B945/(B945+Overview!$F$22)</f>
        <v>0.52380952380952384</v>
      </c>
      <c r="E945" s="118">
        <f>EXP(Overview!$F$21/Overview!$F$5-Overview!$F$21/('='!C945+273.15))</f>
        <v>0.94169028070695959</v>
      </c>
      <c r="F945" s="77">
        <f t="shared" si="86"/>
        <v>2.4431571402573597</v>
      </c>
      <c r="G945" s="115">
        <f t="shared" si="87"/>
        <v>0.52380952380952372</v>
      </c>
      <c r="H945" s="112">
        <f>F945/Overview!$F$19</f>
        <v>3.6072008567213341</v>
      </c>
      <c r="I945" s="149">
        <f t="shared" si="88"/>
        <v>178.24101031296112</v>
      </c>
      <c r="J945" s="80">
        <f>IF((A945-Overview!$F$43)/365=ROUND((A945-Overview!$F$43)/365,0),J944*0.05,J944+V944)</f>
        <v>4237.1986086481238</v>
      </c>
      <c r="K945" s="70">
        <f>IF(I945&lt;Overview!$F$16,1,'='!F945/Overview!$F$26)</f>
        <v>105.76437836611947</v>
      </c>
      <c r="L945" s="71">
        <f>IF(I945&lt;Overview!$F$17,'='!F945/Overview!$F$26,Overview!$F$33)</f>
        <v>9.1428571428571423</v>
      </c>
      <c r="M945" s="72">
        <f t="shared" si="89"/>
        <v>9.1428571428571423</v>
      </c>
      <c r="N945" s="81">
        <f>MIN(1,Overview!$F$44*E945*(F945-Overview!$F$25)^2+0.2)</f>
        <v>1</v>
      </c>
      <c r="O945" s="48">
        <f>M945*E945*Overview!$F$8</f>
        <v>9.746225350951114E-2</v>
      </c>
      <c r="P945" s="48">
        <f>E945*Overview!$F$6</f>
        <v>1.8494797113084687E-3</v>
      </c>
      <c r="Q945" s="122">
        <f>O945*(G945/F945-(1+Overview!$F$35/'='!F945)/(Overview!$F$37*Overview!$F$33))/('='!G945+Overview!$F$36)</f>
        <v>1.7079057147769948E-3</v>
      </c>
      <c r="R945" s="128">
        <f>(O945/F945-Q945)*G945*Overview!$F$29*'='!F945^3</f>
        <v>264.06295240499117</v>
      </c>
      <c r="S945" s="57">
        <f t="shared" si="84"/>
        <v>4.4288939133368659E-18</v>
      </c>
      <c r="T945" s="58">
        <f t="shared" si="85"/>
        <v>1.3908940139812547E-3</v>
      </c>
      <c r="U945" s="58">
        <f>IF(I945&lt;Overview!$F$18,(1-Overview!$F$9)*'='!R945-'='!I945*'='!P945,0)</f>
        <v>0</v>
      </c>
      <c r="V945" s="54">
        <f>IF(I945&gt;=Overview!$F$18,(1-Overview!$F$9)*'='!R945-Overview!$F$18*'='!P945,0)</f>
        <v>22.170620688032532</v>
      </c>
      <c r="W945" s="2"/>
      <c r="X945" s="60">
        <f>F945^3*(1+G945*Overview!$F$38)</f>
        <v>17.922261886977818</v>
      </c>
      <c r="Y945" s="61">
        <f>F945^3*Overview!$F$42*(1+Overview!$F$38*G945)+J945*Overview!$F$39/Overview!$F$40</f>
        <v>1.79712910936744</v>
      </c>
      <c r="AD945" s="2"/>
    </row>
    <row r="946" spans="1:30">
      <c r="A946" s="34">
        <v>943</v>
      </c>
      <c r="B946">
        <v>0.77</v>
      </c>
      <c r="C946" s="85">
        <v>18.739999999999998</v>
      </c>
      <c r="D946" s="125">
        <f>B946/(B946+Overview!$F$22)</f>
        <v>0.52380952380952384</v>
      </c>
      <c r="E946" s="118">
        <f>EXP(Overview!$F$21/Overview!$F$5-Overview!$F$21/('='!C946+273.15))</f>
        <v>0.94169028070695959</v>
      </c>
      <c r="F946" s="77">
        <f t="shared" si="86"/>
        <v>2.444548034271341</v>
      </c>
      <c r="G946" s="115">
        <f t="shared" si="87"/>
        <v>0.52380952380952372</v>
      </c>
      <c r="H946" s="112">
        <f>F946/Overview!$F$19</f>
        <v>3.6092544430405153</v>
      </c>
      <c r="I946" s="149">
        <f t="shared" si="88"/>
        <v>178.24101031296112</v>
      </c>
      <c r="J946" s="80">
        <f>IF((A946-Overview!$F$43)/365=ROUND((A946-Overview!$F$43)/365,0),J945*0.05,J945+V945)</f>
        <v>4259.3692293361564</v>
      </c>
      <c r="K946" s="70">
        <f>IF(I946&lt;Overview!$F$16,1,'='!F946/Overview!$F$26)</f>
        <v>105.82459022819658</v>
      </c>
      <c r="L946" s="71">
        <f>IF(I946&lt;Overview!$F$17,'='!F946/Overview!$F$26,Overview!$F$33)</f>
        <v>9.1428571428571423</v>
      </c>
      <c r="M946" s="72">
        <f t="shared" si="89"/>
        <v>9.1428571428571423</v>
      </c>
      <c r="N946" s="81">
        <f>MIN(1,Overview!$F$44*E946*(F946-Overview!$F$25)^2+0.2)</f>
        <v>1</v>
      </c>
      <c r="O946" s="48">
        <f>M946*E946*Overview!$F$8</f>
        <v>9.746225350951114E-2</v>
      </c>
      <c r="P946" s="48">
        <f>E946*Overview!$F$6</f>
        <v>1.8494797113084687E-3</v>
      </c>
      <c r="Q946" s="122">
        <f>O946*(G946/F946-(1+Overview!$F$35/'='!F946)/(Overview!$F$37*Overview!$F$33))/('='!G946+Overview!$F$36)</f>
        <v>1.7043673674014144E-3</v>
      </c>
      <c r="R946" s="128">
        <f>(O946/F946-Q946)*G946*Overview!$F$29*'='!F946^3</f>
        <v>264.38148072348014</v>
      </c>
      <c r="S946" s="57">
        <f t="shared" si="84"/>
        <v>4.4263739702037154E-18</v>
      </c>
      <c r="T946" s="58">
        <f t="shared" si="85"/>
        <v>1.3888026325524494E-3</v>
      </c>
      <c r="U946" s="58">
        <f>IF(I946&lt;Overview!$F$18,(1-Overview!$F$9)*'='!R946-'='!I946*'='!P946,0)</f>
        <v>0</v>
      </c>
      <c r="V946" s="54">
        <f>IF(I946&gt;=Overview!$F$18,(1-Overview!$F$9)*'='!R946-Overview!$F$18*'='!P946,0)</f>
        <v>22.197759300767792</v>
      </c>
      <c r="W946" s="2"/>
      <c r="X946" s="60">
        <f>F946^3*(1+G946*Overview!$F$38)</f>
        <v>17.952888849848943</v>
      </c>
      <c r="Y946" s="61">
        <f>F946^3*Overview!$F$42*(1+Overview!$F$38*G946)+J946*Overview!$F$39/Overview!$F$40</f>
        <v>1.8008489502702854</v>
      </c>
      <c r="AD946" s="2"/>
    </row>
    <row r="947" spans="1:30">
      <c r="A947" s="34">
        <v>944</v>
      </c>
      <c r="B947">
        <v>0.77</v>
      </c>
      <c r="C947" s="85">
        <v>18.739999999999998</v>
      </c>
      <c r="D947" s="125">
        <f>B947/(B947+Overview!$F$22)</f>
        <v>0.52380952380952384</v>
      </c>
      <c r="E947" s="118">
        <f>EXP(Overview!$F$21/Overview!$F$5-Overview!$F$21/('='!C947+273.15))</f>
        <v>0.94169028070695959</v>
      </c>
      <c r="F947" s="77">
        <f t="shared" si="86"/>
        <v>2.4459368369038934</v>
      </c>
      <c r="G947" s="115">
        <f t="shared" si="87"/>
        <v>0.52380952380952372</v>
      </c>
      <c r="H947" s="112">
        <f>F947/Overview!$F$19</f>
        <v>3.6113049415383043</v>
      </c>
      <c r="I947" s="149">
        <f t="shared" si="88"/>
        <v>178.24101031296112</v>
      </c>
      <c r="J947" s="80">
        <f>IF((A947-Overview!$F$43)/365=ROUND((A947-Overview!$F$43)/365,0),J946*0.05,J946+V946)</f>
        <v>4281.5669886369242</v>
      </c>
      <c r="K947" s="70">
        <f>IF(I947&lt;Overview!$F$16,1,'='!F947/Overview!$F$26)</f>
        <v>105.88471155428111</v>
      </c>
      <c r="L947" s="71">
        <f>IF(I947&lt;Overview!$F$17,'='!F947/Overview!$F$26,Overview!$F$33)</f>
        <v>9.1428571428571423</v>
      </c>
      <c r="M947" s="72">
        <f t="shared" si="89"/>
        <v>9.1428571428571423</v>
      </c>
      <c r="N947" s="81">
        <f>MIN(1,Overview!$F$44*E947*(F947-Overview!$F$25)^2+0.2)</f>
        <v>1</v>
      </c>
      <c r="O947" s="48">
        <f>M947*E947*Overview!$F$8</f>
        <v>9.746225350951114E-2</v>
      </c>
      <c r="P947" s="48">
        <f>E947*Overview!$F$6</f>
        <v>1.8494797113084687E-3</v>
      </c>
      <c r="Q947" s="122">
        <f>O947*(G947/F947-(1+Overview!$F$35/'='!F947)/(Overview!$F$37*Overview!$F$33))/('='!G947+Overview!$F$36)</f>
        <v>1.7008383554948916E-3</v>
      </c>
      <c r="R947" s="128">
        <f>(O947/F947-Q947)*G947*Overview!$F$29*'='!F947^3</f>
        <v>264.69974126255767</v>
      </c>
      <c r="S947" s="57">
        <f t="shared" si="84"/>
        <v>4.423860675612567E-18</v>
      </c>
      <c r="T947" s="58">
        <f t="shared" si="85"/>
        <v>1.3867143957746648E-3</v>
      </c>
      <c r="U947" s="58">
        <f>IF(I947&lt;Overview!$F$18,(1-Overview!$F$9)*'='!R947-'='!I947*'='!P947,0)</f>
        <v>0</v>
      </c>
      <c r="V947" s="54">
        <f>IF(I947&gt;=Overview!$F$18,(1-Overview!$F$9)*'='!R947-Overview!$F$18*'='!P947,0)</f>
        <v>22.224875098697197</v>
      </c>
      <c r="W947" s="2"/>
      <c r="X947" s="60">
        <f>F947^3*(1+G947*Overview!$F$38)</f>
        <v>17.983504554638728</v>
      </c>
      <c r="Y947" s="61">
        <f>F947^3*Overview!$F$42*(1+Overview!$F$38*G947)+J947*Overview!$F$39/Overview!$F$40</f>
        <v>1.8045689572418899</v>
      </c>
      <c r="AD947" s="2"/>
    </row>
    <row r="948" spans="1:30">
      <c r="A948" s="34">
        <v>945</v>
      </c>
      <c r="B948">
        <v>0.77</v>
      </c>
      <c r="C948" s="85">
        <v>18.739999999999998</v>
      </c>
      <c r="D948" s="125">
        <f>B948/(B948+Overview!$F$22)</f>
        <v>0.52380952380952384</v>
      </c>
      <c r="E948" s="118">
        <f>EXP(Overview!$F$21/Overview!$F$5-Overview!$F$21/('='!C948+273.15))</f>
        <v>0.94169028070695959</v>
      </c>
      <c r="F948" s="77">
        <f t="shared" si="86"/>
        <v>2.4473235512996681</v>
      </c>
      <c r="G948" s="115">
        <f t="shared" si="87"/>
        <v>0.52380952380952372</v>
      </c>
      <c r="H948" s="112">
        <f>F948/Overview!$F$19</f>
        <v>3.6133523568576229</v>
      </c>
      <c r="I948" s="149">
        <f t="shared" si="88"/>
        <v>178.24101031296112</v>
      </c>
      <c r="J948" s="80">
        <f>IF((A948-Overview!$F$43)/365=ROUND((A948-Overview!$F$43)/365,0),J947*0.05,J947+V947)</f>
        <v>4303.7918637356215</v>
      </c>
      <c r="K948" s="70">
        <f>IF(I948&lt;Overview!$F$16,1,'='!F948/Overview!$F$26)</f>
        <v>105.94474248050511</v>
      </c>
      <c r="L948" s="71">
        <f>IF(I948&lt;Overview!$F$17,'='!F948/Overview!$F$26,Overview!$F$33)</f>
        <v>9.1428571428571423</v>
      </c>
      <c r="M948" s="72">
        <f t="shared" si="89"/>
        <v>9.1428571428571423</v>
      </c>
      <c r="N948" s="81">
        <f>MIN(1,Overview!$F$44*E948*(F948-Overview!$F$25)^2+0.2)</f>
        <v>1</v>
      </c>
      <c r="O948" s="48">
        <f>M948*E948*Overview!$F$8</f>
        <v>9.746225350951114E-2</v>
      </c>
      <c r="P948" s="48">
        <f>E948*Overview!$F$6</f>
        <v>1.8494797113084687E-3</v>
      </c>
      <c r="Q948" s="122">
        <f>O948*(G948/F948-(1+Overview!$F$35/'='!F948)/(Overview!$F$37*Overview!$F$33))/('='!G948+Overview!$F$36)</f>
        <v>1.697318646140039E-3</v>
      </c>
      <c r="R948" s="128">
        <f>(O948/F948-Q948)*G948*Overview!$F$29*'='!F948^3</f>
        <v>265.01773382461084</v>
      </c>
      <c r="S948" s="57">
        <f t="shared" si="84"/>
        <v>4.4213540061202906E-18</v>
      </c>
      <c r="T948" s="58">
        <f t="shared" si="85"/>
        <v>1.3846292989195283E-3</v>
      </c>
      <c r="U948" s="58">
        <f>IF(I948&lt;Overview!$F$18,(1-Overview!$F$9)*'='!R948-'='!I948*'='!P948,0)</f>
        <v>0</v>
      </c>
      <c r="V948" s="54">
        <f>IF(I948&gt;=Overview!$F$18,(1-Overview!$F$9)*'='!R948-Overview!$F$18*'='!P948,0)</f>
        <v>22.25196806498413</v>
      </c>
      <c r="W948" s="2"/>
      <c r="X948" s="60">
        <f>F948^3*(1+G948*Overview!$F$38)</f>
        <v>18.014108933429029</v>
      </c>
      <c r="Y948" s="61">
        <f>F948^3*Overview!$F$42*(1+Overview!$F$38*G948)+J948*Overview!$F$39/Overview!$F$40</f>
        <v>1.808289123178215</v>
      </c>
      <c r="AD948" s="2"/>
    </row>
    <row r="949" spans="1:30">
      <c r="A949" s="34">
        <v>946</v>
      </c>
      <c r="B949">
        <v>0.77</v>
      </c>
      <c r="C949" s="85">
        <v>18.739999999999998</v>
      </c>
      <c r="D949" s="125">
        <f>B949/(B949+Overview!$F$22)</f>
        <v>0.52380952380952384</v>
      </c>
      <c r="E949" s="118">
        <f>EXP(Overview!$F$21/Overview!$F$5-Overview!$F$21/('='!C949+273.15))</f>
        <v>0.94169028070695959</v>
      </c>
      <c r="F949" s="77">
        <f t="shared" si="86"/>
        <v>2.4487081805985875</v>
      </c>
      <c r="G949" s="115">
        <f t="shared" si="87"/>
        <v>0.52380952380952372</v>
      </c>
      <c r="H949" s="112">
        <f>F949/Overview!$F$19</f>
        <v>3.6153966936344122</v>
      </c>
      <c r="I949" s="149">
        <f t="shared" si="88"/>
        <v>178.24101031296112</v>
      </c>
      <c r="J949" s="80">
        <f>IF((A949-Overview!$F$43)/365=ROUND((A949-Overview!$F$43)/365,0),J948*0.05,J948+V948)</f>
        <v>4326.0438318006054</v>
      </c>
      <c r="K949" s="70">
        <f>IF(I949&lt;Overview!$F$16,1,'='!F949/Overview!$F$26)</f>
        <v>106.004683142796</v>
      </c>
      <c r="L949" s="71">
        <f>IF(I949&lt;Overview!$F$17,'='!F949/Overview!$F$26,Overview!$F$33)</f>
        <v>9.1428571428571423</v>
      </c>
      <c r="M949" s="72">
        <f t="shared" si="89"/>
        <v>9.1428571428571423</v>
      </c>
      <c r="N949" s="81">
        <f>MIN(1,Overview!$F$44*E949*(F949-Overview!$F$25)^2+0.2)</f>
        <v>1</v>
      </c>
      <c r="O949" s="48">
        <f>M949*E949*Overview!$F$8</f>
        <v>9.746225350951114E-2</v>
      </c>
      <c r="P949" s="48">
        <f>E949*Overview!$F$6</f>
        <v>1.8494797113084687E-3</v>
      </c>
      <c r="Q949" s="122">
        <f>O949*(G949/F949-(1+Overview!$F$35/'='!F949)/(Overview!$F$37*Overview!$F$33))/('='!G949+Overview!$F$36)</f>
        <v>1.6938082065717773E-3</v>
      </c>
      <c r="R949" s="128">
        <f>(O949/F949-Q949)*G949*Overview!$F$29*'='!F949^3</f>
        <v>265.33545821397252</v>
      </c>
      <c r="S949" s="57">
        <f t="shared" si="84"/>
        <v>4.4188539383922233E-18</v>
      </c>
      <c r="T949" s="58">
        <f t="shared" si="85"/>
        <v>1.3825473372657776E-3</v>
      </c>
      <c r="U949" s="58">
        <f>IF(I949&lt;Overview!$F$18,(1-Overview!$F$9)*'='!R949-'='!I949*'='!P949,0)</f>
        <v>0</v>
      </c>
      <c r="V949" s="54">
        <f>IF(I949&gt;=Overview!$F$18,(1-Overview!$F$9)*'='!R949-Overview!$F$18*'='!P949,0)</f>
        <v>22.279038182957745</v>
      </c>
      <c r="W949" s="2"/>
      <c r="X949" s="60">
        <f>F949^3*(1+G949*Overview!$F$38)</f>
        <v>18.044701918570031</v>
      </c>
      <c r="Y949" s="61">
        <f>F949^3*Overview!$F$42*(1+Overview!$F$38*G949)+J949*Overview!$F$39/Overview!$F$40</f>
        <v>1.812009440998638</v>
      </c>
      <c r="AD949" s="2"/>
    </row>
    <row r="950" spans="1:30">
      <c r="A950" s="34">
        <v>947</v>
      </c>
      <c r="B950">
        <v>0.77</v>
      </c>
      <c r="C950" s="85">
        <v>18.739999999999998</v>
      </c>
      <c r="D950" s="125">
        <f>B950/(B950+Overview!$F$22)</f>
        <v>0.52380952380952384</v>
      </c>
      <c r="E950" s="118">
        <f>EXP(Overview!$F$21/Overview!$F$5-Overview!$F$21/('='!C950+273.15))</f>
        <v>0.94169028070695959</v>
      </c>
      <c r="F950" s="77">
        <f t="shared" si="86"/>
        <v>2.4500907279358533</v>
      </c>
      <c r="G950" s="115">
        <f t="shared" si="87"/>
        <v>0.52380952380952372</v>
      </c>
      <c r="H950" s="112">
        <f>F950/Overview!$F$19</f>
        <v>3.6174379564976422</v>
      </c>
      <c r="I950" s="149">
        <f t="shared" si="88"/>
        <v>178.24101031296112</v>
      </c>
      <c r="J950" s="80">
        <f>IF((A950-Overview!$F$43)/365=ROUND((A950-Overview!$F$43)/365,0),J949*0.05,J949+V949)</f>
        <v>4348.3228699835636</v>
      </c>
      <c r="K950" s="70">
        <f>IF(I950&lt;Overview!$F$16,1,'='!F950/Overview!$F$26)</f>
        <v>106.06453367687676</v>
      </c>
      <c r="L950" s="71">
        <f>IF(I950&lt;Overview!$F$17,'='!F950/Overview!$F$26,Overview!$F$33)</f>
        <v>9.1428571428571423</v>
      </c>
      <c r="M950" s="72">
        <f t="shared" si="89"/>
        <v>9.1428571428571423</v>
      </c>
      <c r="N950" s="81">
        <f>MIN(1,Overview!$F$44*E950*(F950-Overview!$F$25)^2+0.2)</f>
        <v>1</v>
      </c>
      <c r="O950" s="48">
        <f>M950*E950*Overview!$F$8</f>
        <v>9.746225350951114E-2</v>
      </c>
      <c r="P950" s="48">
        <f>E950*Overview!$F$6</f>
        <v>1.8494797113084687E-3</v>
      </c>
      <c r="Q950" s="122">
        <f>O950*(G950/F950-(1+Overview!$F$35/'='!F950)/(Overview!$F$37*Overview!$F$33))/('='!G950+Overview!$F$36)</f>
        <v>1.6903070041764492E-3</v>
      </c>
      <c r="R950" s="128">
        <f>(O950/F950-Q950)*G950*Overview!$F$29*'='!F950^3</f>
        <v>265.65291423691519</v>
      </c>
      <c r="S950" s="57">
        <f t="shared" si="84"/>
        <v>4.4163604492015446E-18</v>
      </c>
      <c r="T950" s="58">
        <f t="shared" si="85"/>
        <v>1.3804685060992492E-3</v>
      </c>
      <c r="U950" s="58">
        <f>IF(I950&lt;Overview!$F$18,(1-Overview!$F$9)*'='!R950-'='!I950*'='!P950,0)</f>
        <v>0</v>
      </c>
      <c r="V950" s="54">
        <f>IF(I950&gt;=Overview!$F$18,(1-Overview!$F$9)*'='!R950-Overview!$F$18*'='!P950,0)</f>
        <v>22.306085436112461</v>
      </c>
      <c r="W950" s="2"/>
      <c r="X950" s="60">
        <f>F950^3*(1+G950*Overview!$F$38)</f>
        <v>18.075283442679741</v>
      </c>
      <c r="Y950" s="61">
        <f>F950^3*Overview!$F$42*(1+Overview!$F$38*G950)+J950*Overview!$F$39/Overview!$F$40</f>
        <v>1.8157299036459167</v>
      </c>
      <c r="AD950" s="2"/>
    </row>
    <row r="951" spans="1:30">
      <c r="A951" s="34">
        <v>948</v>
      </c>
      <c r="B951">
        <v>0.77</v>
      </c>
      <c r="C951" s="85">
        <v>18.739999999999998</v>
      </c>
      <c r="D951" s="125">
        <f>B951/(B951+Overview!$F$22)</f>
        <v>0.52380952380952384</v>
      </c>
      <c r="E951" s="118">
        <f>EXP(Overview!$F$21/Overview!$F$5-Overview!$F$21/('='!C951+273.15))</f>
        <v>0.94169028070695959</v>
      </c>
      <c r="F951" s="77">
        <f t="shared" si="86"/>
        <v>2.4514711964419527</v>
      </c>
      <c r="G951" s="115">
        <f t="shared" si="87"/>
        <v>0.52380952380952372</v>
      </c>
      <c r="H951" s="112">
        <f>F951/Overview!$F$19</f>
        <v>3.6194761500693233</v>
      </c>
      <c r="I951" s="149">
        <f t="shared" si="88"/>
        <v>178.24101031296112</v>
      </c>
      <c r="J951" s="80">
        <f>IF((A951-Overview!$F$43)/365=ROUND((A951-Overview!$F$43)/365,0),J950*0.05,J950+V950)</f>
        <v>4370.6289554196765</v>
      </c>
      <c r="K951" s="70">
        <f>IF(I951&lt;Overview!$F$16,1,'='!F951/Overview!$F$26)</f>
        <v>106.12429421826636</v>
      </c>
      <c r="L951" s="71">
        <f>IF(I951&lt;Overview!$F$17,'='!F951/Overview!$F$26,Overview!$F$33)</f>
        <v>9.1428571428571423</v>
      </c>
      <c r="M951" s="72">
        <f t="shared" si="89"/>
        <v>9.1428571428571423</v>
      </c>
      <c r="N951" s="81">
        <f>MIN(1,Overview!$F$44*E951*(F951-Overview!$F$25)^2+0.2)</f>
        <v>1</v>
      </c>
      <c r="O951" s="48">
        <f>M951*E951*Overview!$F$8</f>
        <v>9.746225350951114E-2</v>
      </c>
      <c r="P951" s="48">
        <f>E951*Overview!$F$6</f>
        <v>1.8494797113084687E-3</v>
      </c>
      <c r="Q951" s="122">
        <f>O951*(G951/F951-(1+Overview!$F$35/'='!F951)/(Overview!$F$37*Overview!$F$33))/('='!G951+Overview!$F$36)</f>
        <v>1.6868150064909477E-3</v>
      </c>
      <c r="R951" s="128">
        <f>(O951/F951-Q951)*G951*Overview!$F$29*'='!F951^3</f>
        <v>265.97010170164339</v>
      </c>
      <c r="S951" s="57">
        <f t="shared" si="84"/>
        <v>4.4138735154286517E-18</v>
      </c>
      <c r="T951" s="58">
        <f t="shared" si="85"/>
        <v>1.3783928007128677E-3</v>
      </c>
      <c r="U951" s="58">
        <f>IF(I951&lt;Overview!$F$18,(1-Overview!$F$9)*'='!R951-'='!I951*'='!P951,0)</f>
        <v>0</v>
      </c>
      <c r="V951" s="54">
        <f>IF(I951&gt;=Overview!$F$18,(1-Overview!$F$9)*'='!R951-Overview!$F$18*'='!P951,0)</f>
        <v>22.333109808107302</v>
      </c>
      <c r="W951" s="2"/>
      <c r="X951" s="60">
        <f>F951^3*(1+G951*Overview!$F$38)</f>
        <v>18.105853438643472</v>
      </c>
      <c r="Y951" s="61">
        <f>F951^3*Overview!$F$42*(1+Overview!$F$38*G951)+J951*Overview!$F$39/Overview!$F$40</f>
        <v>1.8194505040861491</v>
      </c>
      <c r="AD951" s="2"/>
    </row>
    <row r="952" spans="1:30">
      <c r="A952" s="34">
        <v>949</v>
      </c>
      <c r="B952">
        <v>0.77</v>
      </c>
      <c r="C952" s="85">
        <v>18.739999999999998</v>
      </c>
      <c r="D952" s="125">
        <f>B952/(B952+Overview!$F$22)</f>
        <v>0.52380952380952384</v>
      </c>
      <c r="E952" s="118">
        <f>EXP(Overview!$F$21/Overview!$F$5-Overview!$F$21/('='!C952+273.15))</f>
        <v>0.94169028070695959</v>
      </c>
      <c r="F952" s="77">
        <f t="shared" si="86"/>
        <v>2.4528495892426654</v>
      </c>
      <c r="G952" s="115">
        <f t="shared" si="87"/>
        <v>0.52380952380952372</v>
      </c>
      <c r="H952" s="112">
        <f>F952/Overview!$F$19</f>
        <v>3.6215112789645141</v>
      </c>
      <c r="I952" s="149">
        <f t="shared" si="88"/>
        <v>178.24101031296112</v>
      </c>
      <c r="J952" s="80">
        <f>IF((A952-Overview!$F$43)/365=ROUND((A952-Overview!$F$43)/365,0),J951*0.05,J951+V951)</f>
        <v>4392.9620652277836</v>
      </c>
      <c r="K952" s="70">
        <f>IF(I952&lt;Overview!$F$16,1,'='!F952/Overview!$F$26)</f>
        <v>106.1839649022799</v>
      </c>
      <c r="L952" s="71">
        <f>IF(I952&lt;Overview!$F$17,'='!F952/Overview!$F$26,Overview!$F$33)</f>
        <v>9.1428571428571423</v>
      </c>
      <c r="M952" s="72">
        <f t="shared" si="89"/>
        <v>9.1428571428571423</v>
      </c>
      <c r="N952" s="81">
        <f>MIN(1,Overview!$F$44*E952*(F952-Overview!$F$25)^2+0.2)</f>
        <v>1</v>
      </c>
      <c r="O952" s="48">
        <f>M952*E952*Overview!$F$8</f>
        <v>9.746225350951114E-2</v>
      </c>
      <c r="P952" s="48">
        <f>E952*Overview!$F$6</f>
        <v>1.8494797113084687E-3</v>
      </c>
      <c r="Q952" s="122">
        <f>O952*(G952/F952-(1+Overview!$F$35/'='!F952)/(Overview!$F$37*Overview!$F$33))/('='!G952+Overview!$F$36)</f>
        <v>1.683332181201845E-3</v>
      </c>
      <c r="R952" s="128">
        <f>(O952/F952-Q952)*G952*Overview!$F$29*'='!F952^3</f>
        <v>266.28702041828609</v>
      </c>
      <c r="S952" s="57">
        <f t="shared" si="84"/>
        <v>4.4113931140605422E-18</v>
      </c>
      <c r="T952" s="58">
        <f t="shared" si="85"/>
        <v>1.3763202164066351E-3</v>
      </c>
      <c r="U952" s="58">
        <f>IF(I952&lt;Overview!$F$18,(1-Overview!$F$9)*'='!R952-'='!I952*'='!P952,0)</f>
        <v>0</v>
      </c>
      <c r="V952" s="54">
        <f>IF(I952&gt;=Overview!$F$18,(1-Overview!$F$9)*'='!R952-Overview!$F$18*'='!P952,0)</f>
        <v>22.36011128276526</v>
      </c>
      <c r="W952" s="2"/>
      <c r="X952" s="60">
        <f>F952^3*(1+G952*Overview!$F$38)</f>
        <v>18.136411839613334</v>
      </c>
      <c r="Y952" s="61">
        <f>F952^3*Overview!$F$42*(1+Overview!$F$38*G952)+J952*Overview!$F$39/Overview!$F$40</f>
        <v>1.8231712353087346</v>
      </c>
      <c r="AD952" s="2"/>
    </row>
    <row r="953" spans="1:30">
      <c r="A953" s="34">
        <v>950</v>
      </c>
      <c r="B953">
        <v>0.77</v>
      </c>
      <c r="C953" s="85">
        <v>18.739999999999998</v>
      </c>
      <c r="D953" s="125">
        <f>B953/(B953+Overview!$F$22)</f>
        <v>0.52380952380952384</v>
      </c>
      <c r="E953" s="118">
        <f>EXP(Overview!$F$21/Overview!$F$5-Overview!$F$21/('='!C953+273.15))</f>
        <v>0.94169028070695959</v>
      </c>
      <c r="F953" s="77">
        <f t="shared" si="86"/>
        <v>2.4542259094590722</v>
      </c>
      <c r="G953" s="115">
        <f t="shared" si="87"/>
        <v>0.52380952380952372</v>
      </c>
      <c r="H953" s="112">
        <f>F953/Overview!$F$19</f>
        <v>3.6235433477913364</v>
      </c>
      <c r="I953" s="149">
        <f t="shared" si="88"/>
        <v>178.24101031296112</v>
      </c>
      <c r="J953" s="80">
        <f>IF((A953-Overview!$F$43)/365=ROUND((A953-Overview!$F$43)/365,0),J952*0.05,J952+V952)</f>
        <v>4415.3221765105491</v>
      </c>
      <c r="K953" s="70">
        <f>IF(I953&lt;Overview!$F$16,1,'='!F953/Overview!$F$26)</f>
        <v>106.2435458640291</v>
      </c>
      <c r="L953" s="71">
        <f>IF(I953&lt;Overview!$F$17,'='!F953/Overview!$F$26,Overview!$F$33)</f>
        <v>9.1428571428571423</v>
      </c>
      <c r="M953" s="72">
        <f t="shared" si="89"/>
        <v>9.1428571428571423</v>
      </c>
      <c r="N953" s="81">
        <f>MIN(1,Overview!$F$44*E953*(F953-Overview!$F$25)^2+0.2)</f>
        <v>1</v>
      </c>
      <c r="O953" s="48">
        <f>M953*E953*Overview!$F$8</f>
        <v>9.746225350951114E-2</v>
      </c>
      <c r="P953" s="48">
        <f>E953*Overview!$F$6</f>
        <v>1.8494797113084687E-3</v>
      </c>
      <c r="Q953" s="122">
        <f>O953*(G953/F953-(1+Overview!$F$35/'='!F953)/(Overview!$F$37*Overview!$F$33))/('='!G953+Overview!$F$36)</f>
        <v>1.679858496144533E-3</v>
      </c>
      <c r="R953" s="128">
        <f>(O953/F953-Q953)*G953*Overview!$F$29*'='!F953^3</f>
        <v>266.60367019889077</v>
      </c>
      <c r="S953" s="57">
        <f t="shared" si="84"/>
        <v>4.4089192221901979E-18</v>
      </c>
      <c r="T953" s="58">
        <f t="shared" si="85"/>
        <v>1.374250748487622E-3</v>
      </c>
      <c r="U953" s="58">
        <f>IF(I953&lt;Overview!$F$18,(1-Overview!$F$9)*'='!R953-'='!I953*'='!P953,0)</f>
        <v>0</v>
      </c>
      <c r="V953" s="54">
        <f>IF(I953&gt;=Overview!$F$18,(1-Overview!$F$9)*'='!R953-Overview!$F$18*'='!P953,0)</f>
        <v>22.387089844072779</v>
      </c>
      <c r="W953" s="2"/>
      <c r="X953" s="60">
        <f>F953^3*(1+G953*Overview!$F$38)</f>
        <v>18.166958579007776</v>
      </c>
      <c r="Y953" s="61">
        <f>F953^3*Overview!$F$42*(1+Overview!$F$38*G953)+J953*Overview!$F$39/Overview!$F$40</f>
        <v>1.8268920903263401</v>
      </c>
      <c r="AD953" s="2"/>
    </row>
    <row r="954" spans="1:30">
      <c r="A954" s="34">
        <v>951</v>
      </c>
      <c r="B954">
        <v>0.77</v>
      </c>
      <c r="C954" s="85">
        <v>18.739999999999998</v>
      </c>
      <c r="D954" s="125">
        <f>B954/(B954+Overview!$F$22)</f>
        <v>0.52380952380952384</v>
      </c>
      <c r="E954" s="118">
        <f>EXP(Overview!$F$21/Overview!$F$5-Overview!$F$21/('='!C954+273.15))</f>
        <v>0.94169028070695959</v>
      </c>
      <c r="F954" s="77">
        <f t="shared" si="86"/>
        <v>2.4556001602075597</v>
      </c>
      <c r="G954" s="115">
        <f t="shared" si="87"/>
        <v>0.52380952380952372</v>
      </c>
      <c r="H954" s="112">
        <f>F954/Overview!$F$19</f>
        <v>3.6255723611509811</v>
      </c>
      <c r="I954" s="149">
        <f t="shared" si="88"/>
        <v>178.24101031296112</v>
      </c>
      <c r="J954" s="80">
        <f>IF((A954-Overview!$F$43)/365=ROUND((A954-Overview!$F$43)/365,0),J953*0.05,J953+V953)</f>
        <v>4437.7092663546218</v>
      </c>
      <c r="K954" s="70">
        <f>IF(I954&lt;Overview!$F$16,1,'='!F954/Overview!$F$26)</f>
        <v>106.3030372384225</v>
      </c>
      <c r="L954" s="71">
        <f>IF(I954&lt;Overview!$F$17,'='!F954/Overview!$F$26,Overview!$F$33)</f>
        <v>9.1428571428571423</v>
      </c>
      <c r="M954" s="72">
        <f t="shared" si="89"/>
        <v>9.1428571428571423</v>
      </c>
      <c r="N954" s="81">
        <f>MIN(1,Overview!$F$44*E954*(F954-Overview!$F$25)^2+0.2)</f>
        <v>1</v>
      </c>
      <c r="O954" s="48">
        <f>M954*E954*Overview!$F$8</f>
        <v>9.746225350951114E-2</v>
      </c>
      <c r="P954" s="48">
        <f>E954*Overview!$F$6</f>
        <v>1.8494797113084687E-3</v>
      </c>
      <c r="Q954" s="122">
        <f>O954*(G954/F954-(1+Overview!$F$35/'='!F954)/(Overview!$F$37*Overview!$F$33))/('='!G954+Overview!$F$36)</f>
        <v>1.6763939193023612E-3</v>
      </c>
      <c r="R954" s="128">
        <f>(O954/F954-Q954)*G954*Overview!$F$29*'='!F954^3</f>
        <v>266.92005085741488</v>
      </c>
      <c r="S954" s="57">
        <f t="shared" si="84"/>
        <v>4.4064518170159761E-18</v>
      </c>
      <c r="T954" s="58">
        <f t="shared" si="85"/>
        <v>1.3721843922699522E-3</v>
      </c>
      <c r="U954" s="58">
        <f>IF(I954&lt;Overview!$F$18,(1-Overview!$F$9)*'='!R954-'='!I954*'='!P954,0)</f>
        <v>0</v>
      </c>
      <c r="V954" s="54">
        <f>IF(I954&gt;=Overview!$F$18,(1-Overview!$F$9)*'='!R954-Overview!$F$18*'='!P954,0)</f>
        <v>22.414045476179034</v>
      </c>
      <c r="W954" s="2"/>
      <c r="X954" s="60">
        <f>F954^3*(1+G954*Overview!$F$38)</f>
        <v>18.197493590511002</v>
      </c>
      <c r="Y954" s="61">
        <f>F954^3*Overview!$F$42*(1+Overview!$F$38*G954)+J954*Overview!$F$39/Overview!$F$40</f>
        <v>1.8306130621748542</v>
      </c>
      <c r="AD954" s="2"/>
    </row>
    <row r="955" spans="1:30">
      <c r="A955" s="34">
        <v>952</v>
      </c>
      <c r="B955">
        <v>0.77</v>
      </c>
      <c r="C955" s="85">
        <v>18.739999999999998</v>
      </c>
      <c r="D955" s="125">
        <f>B955/(B955+Overview!$F$22)</f>
        <v>0.52380952380952384</v>
      </c>
      <c r="E955" s="118">
        <f>EXP(Overview!$F$21/Overview!$F$5-Overview!$F$21/('='!C955+273.15))</f>
        <v>0.94169028070695959</v>
      </c>
      <c r="F955" s="77">
        <f t="shared" si="86"/>
        <v>2.4569723445998295</v>
      </c>
      <c r="G955" s="115">
        <f t="shared" si="87"/>
        <v>0.52380952380952372</v>
      </c>
      <c r="H955" s="112">
        <f>F955/Overview!$F$19</f>
        <v>3.6275983236377223</v>
      </c>
      <c r="I955" s="149">
        <f t="shared" si="88"/>
        <v>178.24101031296112</v>
      </c>
      <c r="J955" s="80">
        <f>IF((A955-Overview!$F$43)/365=ROUND((A955-Overview!$F$43)/365,0),J954*0.05,J954+V954)</f>
        <v>4460.123311830801</v>
      </c>
      <c r="K955" s="70">
        <f>IF(I955&lt;Overview!$F$16,1,'='!F955/Overview!$F$26)</f>
        <v>106.36243916016578</v>
      </c>
      <c r="L955" s="71">
        <f>IF(I955&lt;Overview!$F$17,'='!F955/Overview!$F$26,Overview!$F$33)</f>
        <v>9.1428571428571423</v>
      </c>
      <c r="M955" s="72">
        <f t="shared" si="89"/>
        <v>9.1428571428571423</v>
      </c>
      <c r="N955" s="81">
        <f>MIN(1,Overview!$F$44*E955*(F955-Overview!$F$25)^2+0.2)</f>
        <v>1</v>
      </c>
      <c r="O955" s="48">
        <f>M955*E955*Overview!$F$8</f>
        <v>9.746225350951114E-2</v>
      </c>
      <c r="P955" s="48">
        <f>E955*Overview!$F$6</f>
        <v>1.8494797113084687E-3</v>
      </c>
      <c r="Q955" s="122">
        <f>O955*(G955/F955-(1+Overview!$F$35/'='!F955)/(Overview!$F$37*Overview!$F$33))/('='!G955+Overview!$F$36)</f>
        <v>1.6729384188057925E-3</v>
      </c>
      <c r="R955" s="128">
        <f>(O955/F955-Q955)*G955*Overview!$F$29*'='!F955^3</f>
        <v>267.23616220971968</v>
      </c>
      <c r="S955" s="57">
        <f t="shared" si="84"/>
        <v>4.4039908758410022E-18</v>
      </c>
      <c r="T955" s="58">
        <f t="shared" si="85"/>
        <v>1.3701211430747998E-3</v>
      </c>
      <c r="U955" s="58">
        <f>IF(I955&lt;Overview!$F$18,(1-Overview!$F$9)*'='!R955-'='!I955*'='!P955,0)</f>
        <v>0</v>
      </c>
      <c r="V955" s="54">
        <f>IF(I955&gt;=Overview!$F$18,(1-Overview!$F$9)*'='!R955-Overview!$F$18*'='!P955,0)</f>
        <v>22.440978163395403</v>
      </c>
      <c r="W955" s="2"/>
      <c r="X955" s="60">
        <f>F955^3*(1+G955*Overview!$F$38)</f>
        <v>18.228016808072535</v>
      </c>
      <c r="Y955" s="61">
        <f>F955^3*Overview!$F$42*(1+Overview!$F$38*G955)+J955*Overview!$F$39/Overview!$F$40</f>
        <v>1.8343341439133574</v>
      </c>
      <c r="AD955" s="2"/>
    </row>
    <row r="956" spans="1:30">
      <c r="A956" s="34">
        <v>953</v>
      </c>
      <c r="B956">
        <v>0.77</v>
      </c>
      <c r="C956" s="85">
        <v>18.739999999999998</v>
      </c>
      <c r="D956" s="125">
        <f>B956/(B956+Overview!$F$22)</f>
        <v>0.52380952380952384</v>
      </c>
      <c r="E956" s="118">
        <f>EXP(Overview!$F$21/Overview!$F$5-Overview!$F$21/('='!C956+273.15))</f>
        <v>0.94169028070695959</v>
      </c>
      <c r="F956" s="77">
        <f t="shared" si="86"/>
        <v>2.4583424657429043</v>
      </c>
      <c r="G956" s="115">
        <f t="shared" si="87"/>
        <v>0.52380952380952372</v>
      </c>
      <c r="H956" s="112">
        <f>F956/Overview!$F$19</f>
        <v>3.6296212398389254</v>
      </c>
      <c r="I956" s="149">
        <f t="shared" si="88"/>
        <v>178.24101031296112</v>
      </c>
      <c r="J956" s="80">
        <f>IF((A956-Overview!$F$43)/365=ROUND((A956-Overview!$F$43)/365,0),J955*0.05,J955+V955)</f>
        <v>4482.5642899941968</v>
      </c>
      <c r="K956" s="70">
        <f>IF(I956&lt;Overview!$F$16,1,'='!F956/Overview!$F$26)</f>
        <v>106.42175176376209</v>
      </c>
      <c r="L956" s="71">
        <f>IF(I956&lt;Overview!$F$17,'='!F956/Overview!$F$26,Overview!$F$33)</f>
        <v>9.1428571428571423</v>
      </c>
      <c r="M956" s="72">
        <f t="shared" si="89"/>
        <v>9.1428571428571423</v>
      </c>
      <c r="N956" s="81">
        <f>MIN(1,Overview!$F$44*E956*(F956-Overview!$F$25)^2+0.2)</f>
        <v>1</v>
      </c>
      <c r="O956" s="48">
        <f>M956*E956*Overview!$F$8</f>
        <v>9.746225350951114E-2</v>
      </c>
      <c r="P956" s="48">
        <f>E956*Overview!$F$6</f>
        <v>1.8494797113084687E-3</v>
      </c>
      <c r="Q956" s="122">
        <f>O956*(G956/F956-(1+Overview!$F$35/'='!F956)/(Overview!$F$37*Overview!$F$33))/('='!G956+Overview!$F$36)</f>
        <v>1.66949196293155E-3</v>
      </c>
      <c r="R956" s="128">
        <f>(O956/F956-Q956)*G956*Overview!$F$29*'='!F956^3</f>
        <v>267.55200407356324</v>
      </c>
      <c r="S956" s="57">
        <f t="shared" si="84"/>
        <v>4.4015363760725679E-18</v>
      </c>
      <c r="T956" s="58">
        <f t="shared" si="85"/>
        <v>1.3680609962303692E-3</v>
      </c>
      <c r="U956" s="58">
        <f>IF(I956&lt;Overview!$F$18,(1-Overview!$F$9)*'='!R956-'='!I956*'='!P956,0)</f>
        <v>0</v>
      </c>
      <c r="V956" s="54">
        <f>IF(I956&gt;=Overview!$F$18,(1-Overview!$F$9)*'='!R956-Overview!$F$18*'='!P956,0)</f>
        <v>22.467887890194874</v>
      </c>
      <c r="W956" s="2"/>
      <c r="X956" s="60">
        <f>F956^3*(1+G956*Overview!$F$38)</f>
        <v>18.258528165906675</v>
      </c>
      <c r="Y956" s="61">
        <f>F956^3*Overview!$F$42*(1+Overview!$F$38*G956)+J956*Overview!$F$39/Overview!$F$40</f>
        <v>1.8380553286240759</v>
      </c>
      <c r="AD956" s="2"/>
    </row>
    <row r="957" spans="1:30">
      <c r="A957" s="34">
        <v>954</v>
      </c>
      <c r="B957">
        <v>0.77</v>
      </c>
      <c r="C957" s="85">
        <v>18.739999999999998</v>
      </c>
      <c r="D957" s="125">
        <f>B957/(B957+Overview!$F$22)</f>
        <v>0.52380952380952384</v>
      </c>
      <c r="E957" s="118">
        <f>EXP(Overview!$F$21/Overview!$F$5-Overview!$F$21/('='!C957+273.15))</f>
        <v>0.94169028070695959</v>
      </c>
      <c r="F957" s="77">
        <f t="shared" si="86"/>
        <v>2.4597105267391348</v>
      </c>
      <c r="G957" s="115">
        <f t="shared" si="87"/>
        <v>0.52380952380952372</v>
      </c>
      <c r="H957" s="112">
        <f>F957/Overview!$F$19</f>
        <v>3.631641114335058</v>
      </c>
      <c r="I957" s="149">
        <f t="shared" si="88"/>
        <v>178.24101031296112</v>
      </c>
      <c r="J957" s="80">
        <f>IF((A957-Overview!$F$43)/365=ROUND((A957-Overview!$F$43)/365,0),J956*0.05,J956+V956)</f>
        <v>4505.0321778843918</v>
      </c>
      <c r="K957" s="70">
        <f>IF(I957&lt;Overview!$F$16,1,'='!F957/Overview!$F$26)</f>
        <v>106.48097518351233</v>
      </c>
      <c r="L957" s="71">
        <f>IF(I957&lt;Overview!$F$17,'='!F957/Overview!$F$26,Overview!$F$33)</f>
        <v>9.1428571428571423</v>
      </c>
      <c r="M957" s="72">
        <f t="shared" si="89"/>
        <v>9.1428571428571423</v>
      </c>
      <c r="N957" s="81">
        <f>MIN(1,Overview!$F$44*E957*(F957-Overview!$F$25)^2+0.2)</f>
        <v>1</v>
      </c>
      <c r="O957" s="48">
        <f>M957*E957*Overview!$F$8</f>
        <v>9.746225350951114E-2</v>
      </c>
      <c r="P957" s="48">
        <f>E957*Overview!$F$6</f>
        <v>1.8494797113084687E-3</v>
      </c>
      <c r="Q957" s="122">
        <f>O957*(G957/F957-(1+Overview!$F$35/'='!F957)/(Overview!$F$37*Overview!$F$33))/('='!G957+Overview!$F$36)</f>
        <v>1.6660545201017858E-3</v>
      </c>
      <c r="R957" s="128">
        <f>(O957/F957-Q957)*G957*Overview!$F$29*'='!F957^3</f>
        <v>267.86757626859247</v>
      </c>
      <c r="S957" s="57">
        <f t="shared" si="84"/>
        <v>4.3990882952215345E-18</v>
      </c>
      <c r="T957" s="58">
        <f t="shared" si="85"/>
        <v>1.3660039470718933E-3</v>
      </c>
      <c r="U957" s="58">
        <f>IF(I957&lt;Overview!$F$18,(1-Overview!$F$9)*'='!R957-'='!I957*'='!P957,0)</f>
        <v>0</v>
      </c>
      <c r="V957" s="54">
        <f>IF(I957&gt;=Overview!$F$18,(1-Overview!$F$9)*'='!R957-Overview!$F$18*'='!P957,0)</f>
        <v>22.494774641211364</v>
      </c>
      <c r="W957" s="2"/>
      <c r="X957" s="60">
        <f>F957^3*(1+G957*Overview!$F$38)</f>
        <v>18.289027598491998</v>
      </c>
      <c r="Y957" s="61">
        <f>F957^3*Overview!$F$42*(1+Overview!$F$38*G957)+J957*Overview!$F$39/Overview!$F$40</f>
        <v>1.8417766094123471</v>
      </c>
      <c r="AD957" s="2"/>
    </row>
    <row r="958" spans="1:30">
      <c r="A958" s="34">
        <v>955</v>
      </c>
      <c r="B958">
        <v>0.77</v>
      </c>
      <c r="C958" s="85">
        <v>18.739999999999998</v>
      </c>
      <c r="D958" s="125">
        <f>B958/(B958+Overview!$F$22)</f>
        <v>0.52380952380952384</v>
      </c>
      <c r="E958" s="118">
        <f>EXP(Overview!$F$21/Overview!$F$5-Overview!$F$21/('='!C958+273.15))</f>
        <v>0.94169028070695959</v>
      </c>
      <c r="F958" s="77">
        <f t="shared" si="86"/>
        <v>2.4610765306862068</v>
      </c>
      <c r="G958" s="115">
        <f t="shared" si="87"/>
        <v>0.52380952380952372</v>
      </c>
      <c r="H958" s="112">
        <f>F958/Overview!$F$19</f>
        <v>3.6336579516996999</v>
      </c>
      <c r="I958" s="149">
        <f t="shared" si="88"/>
        <v>178.24101031296112</v>
      </c>
      <c r="J958" s="80">
        <f>IF((A958-Overview!$F$43)/365=ROUND((A958-Overview!$F$43)/365,0),J957*0.05,J957+V957)</f>
        <v>4527.5269525256035</v>
      </c>
      <c r="K958" s="70">
        <f>IF(I958&lt;Overview!$F$16,1,'='!F958/Overview!$F$26)</f>
        <v>106.54010955351545</v>
      </c>
      <c r="L958" s="71">
        <f>IF(I958&lt;Overview!$F$17,'='!F958/Overview!$F$26,Overview!$F$33)</f>
        <v>9.1428571428571423</v>
      </c>
      <c r="M958" s="72">
        <f t="shared" si="89"/>
        <v>9.1428571428571423</v>
      </c>
      <c r="N958" s="81">
        <f>MIN(1,Overview!$F$44*E958*(F958-Overview!$F$25)^2+0.2)</f>
        <v>1</v>
      </c>
      <c r="O958" s="48">
        <f>M958*E958*Overview!$F$8</f>
        <v>9.746225350951114E-2</v>
      </c>
      <c r="P958" s="48">
        <f>E958*Overview!$F$6</f>
        <v>1.8494797113084687E-3</v>
      </c>
      <c r="Q958" s="122">
        <f>O958*(G958/F958-(1+Overview!$F$35/'='!F958)/(Overview!$F$37*Overview!$F$33))/('='!G958+Overview!$F$36)</f>
        <v>1.6626260588832424E-3</v>
      </c>
      <c r="R958" s="128">
        <f>(O958/F958-Q958)*G958*Overview!$F$29*'='!F958^3</f>
        <v>268.1828786163374</v>
      </c>
      <c r="S958" s="57">
        <f t="shared" si="84"/>
        <v>4.3966466109017405E-18</v>
      </c>
      <c r="T958" s="58">
        <f t="shared" si="85"/>
        <v>1.3639499909416169E-3</v>
      </c>
      <c r="U958" s="58">
        <f>IF(I958&lt;Overview!$F$18,(1-Overview!$F$9)*'='!R958-'='!I958*'='!P958,0)</f>
        <v>0</v>
      </c>
      <c r="V958" s="54">
        <f>IF(I958&gt;=Overview!$F$18,(1-Overview!$F$9)*'='!R958-Overview!$F$18*'='!P958,0)</f>
        <v>22.521638401239233</v>
      </c>
      <c r="W958" s="2"/>
      <c r="X958" s="60">
        <f>F958^3*(1+G958*Overview!$F$38)</f>
        <v>18.319515040570838</v>
      </c>
      <c r="Y958" s="61">
        <f>F958^3*Overview!$F$42*(1+Overview!$F$38*G958)+J958*Overview!$F$39/Overview!$F$40</f>
        <v>1.8454979794065789</v>
      </c>
      <c r="AD958" s="2"/>
    </row>
    <row r="959" spans="1:30">
      <c r="A959" s="34">
        <v>956</v>
      </c>
      <c r="B959">
        <v>0.77</v>
      </c>
      <c r="C959" s="85">
        <v>18.739999999999998</v>
      </c>
      <c r="D959" s="125">
        <f>B959/(B959+Overview!$F$22)</f>
        <v>0.52380952380952384</v>
      </c>
      <c r="E959" s="118">
        <f>EXP(Overview!$F$21/Overview!$F$5-Overview!$F$21/('='!C959+273.15))</f>
        <v>0.94169028070695959</v>
      </c>
      <c r="F959" s="77">
        <f t="shared" si="86"/>
        <v>2.4624404806771483</v>
      </c>
      <c r="G959" s="115">
        <f t="shared" si="87"/>
        <v>0.52380952380952372</v>
      </c>
      <c r="H959" s="112">
        <f>F959/Overview!$F$19</f>
        <v>3.6356717564995544</v>
      </c>
      <c r="I959" s="149">
        <f t="shared" si="88"/>
        <v>178.24101031296112</v>
      </c>
      <c r="J959" s="80">
        <f>IF((A959-Overview!$F$43)/365=ROUND((A959-Overview!$F$43)/365,0),J958*0.05,J958+V958)</f>
        <v>4550.0485909268427</v>
      </c>
      <c r="K959" s="70">
        <f>IF(I959&lt;Overview!$F$16,1,'='!F959/Overview!$F$26)</f>
        <v>106.59915500766876</v>
      </c>
      <c r="L959" s="71">
        <f>IF(I959&lt;Overview!$F$17,'='!F959/Overview!$F$26,Overview!$F$33)</f>
        <v>9.1428571428571423</v>
      </c>
      <c r="M959" s="72">
        <f t="shared" si="89"/>
        <v>9.1428571428571423</v>
      </c>
      <c r="N959" s="81">
        <f>MIN(1,Overview!$F$44*E959*(F959-Overview!$F$25)^2+0.2)</f>
        <v>1</v>
      </c>
      <c r="O959" s="48">
        <f>M959*E959*Overview!$F$8</f>
        <v>9.746225350951114E-2</v>
      </c>
      <c r="P959" s="48">
        <f>E959*Overview!$F$6</f>
        <v>1.8494797113084687E-3</v>
      </c>
      <c r="Q959" s="122">
        <f>O959*(G959/F959-(1+Overview!$F$35/'='!F959)/(Overview!$F$37*Overview!$F$33))/('='!G959+Overview!$F$36)</f>
        <v>1.6592065479864272E-3</v>
      </c>
      <c r="R959" s="128">
        <f>(O959/F959-Q959)*G959*Overview!$F$29*'='!F959^3</f>
        <v>268.49791094020287</v>
      </c>
      <c r="S959" s="57">
        <f t="shared" si="84"/>
        <v>4.3942113008294077E-18</v>
      </c>
      <c r="T959" s="58">
        <f t="shared" si="85"/>
        <v>1.3618991231887899E-3</v>
      </c>
      <c r="U959" s="58">
        <f>IF(I959&lt;Overview!$F$18,(1-Overview!$F$9)*'='!R959-'='!I959*'='!P959,0)</f>
        <v>0</v>
      </c>
      <c r="V959" s="54">
        <f>IF(I959&gt;=Overview!$F$18,(1-Overview!$F$9)*'='!R959-Overview!$F$18*'='!P959,0)</f>
        <v>22.54847915523257</v>
      </c>
      <c r="W959" s="2"/>
      <c r="X959" s="60">
        <f>F959^3*(1+G959*Overview!$F$38)</f>
        <v>18.349990427148793</v>
      </c>
      <c r="Y959" s="61">
        <f>F959^3*Overview!$F$42*(1+Overview!$F$38*G959)+J959*Overview!$F$39/Overview!$F$40</f>
        <v>1.8492194317582125</v>
      </c>
      <c r="AD959" s="2"/>
    </row>
    <row r="960" spans="1:30">
      <c r="A960" s="34">
        <v>957</v>
      </c>
      <c r="B960">
        <v>0.77</v>
      </c>
      <c r="C960" s="85">
        <v>18.739999999999998</v>
      </c>
      <c r="D960" s="125">
        <f>B960/(B960+Overview!$F$22)</f>
        <v>0.52380952380952384</v>
      </c>
      <c r="E960" s="118">
        <f>EXP(Overview!$F$21/Overview!$F$5-Overview!$F$21/('='!C960+273.15))</f>
        <v>0.94169028070695959</v>
      </c>
      <c r="F960" s="77">
        <f t="shared" si="86"/>
        <v>2.4638023798003372</v>
      </c>
      <c r="G960" s="115">
        <f t="shared" si="87"/>
        <v>0.52380952380952372</v>
      </c>
      <c r="H960" s="112">
        <f>F960/Overview!$F$19</f>
        <v>3.6376825332944591</v>
      </c>
      <c r="I960" s="149">
        <f t="shared" si="88"/>
        <v>178.24101031296112</v>
      </c>
      <c r="J960" s="80">
        <f>IF((A960-Overview!$F$43)/365=ROUND((A960-Overview!$F$43)/365,0),J959*0.05,J959+V959)</f>
        <v>4572.5970700820753</v>
      </c>
      <c r="K960" s="70">
        <f>IF(I960&lt;Overview!$F$16,1,'='!F960/Overview!$F$26)</f>
        <v>106.65811167966828</v>
      </c>
      <c r="L960" s="71">
        <f>IF(I960&lt;Overview!$F$17,'='!F960/Overview!$F$26,Overview!$F$33)</f>
        <v>9.1428571428571423</v>
      </c>
      <c r="M960" s="72">
        <f t="shared" si="89"/>
        <v>9.1428571428571423</v>
      </c>
      <c r="N960" s="81">
        <f>MIN(1,Overview!$F$44*E960*(F960-Overview!$F$25)^2+0.2)</f>
        <v>1</v>
      </c>
      <c r="O960" s="48">
        <f>M960*E960*Overview!$F$8</f>
        <v>9.746225350951114E-2</v>
      </c>
      <c r="P960" s="48">
        <f>E960*Overview!$F$6</f>
        <v>1.8494797113084687E-3</v>
      </c>
      <c r="Q960" s="122">
        <f>O960*(G960/F960-(1+Overview!$F$35/'='!F960)/(Overview!$F$37*Overview!$F$33))/('='!G960+Overview!$F$36)</f>
        <v>1.6557959562647875E-3</v>
      </c>
      <c r="R960" s="128">
        <f>(O960/F960-Q960)*G960*Overview!$F$29*'='!F960^3</f>
        <v>268.81267306546272</v>
      </c>
      <c r="S960" s="57">
        <f t="shared" si="84"/>
        <v>4.3917823428225601E-18</v>
      </c>
      <c r="T960" s="58">
        <f t="shared" si="85"/>
        <v>1.3598513391696529E-3</v>
      </c>
      <c r="U960" s="58">
        <f>IF(I960&lt;Overview!$F$18,(1-Overview!$F$9)*'='!R960-'='!I960*'='!P960,0)</f>
        <v>0</v>
      </c>
      <c r="V960" s="54">
        <f>IF(I960&gt;=Overview!$F$18,(1-Overview!$F$9)*'='!R960-Overview!$F$18*'='!P960,0)</f>
        <v>22.57529688830471</v>
      </c>
      <c r="W960" s="2"/>
      <c r="X960" s="60">
        <f>F960^3*(1+G960*Overview!$F$38)</f>
        <v>18.380453693494218</v>
      </c>
      <c r="Y960" s="61">
        <f>F960^3*Overview!$F$42*(1+Overview!$F$38*G960)+J960*Overview!$F$39/Overview!$F$40</f>
        <v>1.8529409596416824</v>
      </c>
      <c r="AD960" s="2"/>
    </row>
    <row r="961" spans="1:30">
      <c r="A961" s="34">
        <v>958</v>
      </c>
      <c r="B961">
        <v>0.77</v>
      </c>
      <c r="C961" s="85">
        <v>18.739999999999998</v>
      </c>
      <c r="D961" s="125">
        <f>B961/(B961+Overview!$F$22)</f>
        <v>0.52380952380952384</v>
      </c>
      <c r="E961" s="118">
        <f>EXP(Overview!$F$21/Overview!$F$5-Overview!$F$21/('='!C961+273.15))</f>
        <v>0.94169028070695959</v>
      </c>
      <c r="F961" s="77">
        <f t="shared" si="86"/>
        <v>2.4651622311395069</v>
      </c>
      <c r="G961" s="115">
        <f t="shared" si="87"/>
        <v>0.52380952380952372</v>
      </c>
      <c r="H961" s="112">
        <f>F961/Overview!$F$19</f>
        <v>3.6396902866373937</v>
      </c>
      <c r="I961" s="149">
        <f t="shared" si="88"/>
        <v>178.24101031296112</v>
      </c>
      <c r="J961" s="80">
        <f>IF((A961-Overview!$F$43)/365=ROUND((A961-Overview!$F$43)/365,0),J960*0.05,J960+V960)</f>
        <v>4595.1723669703797</v>
      </c>
      <c r="K961" s="70">
        <f>IF(I961&lt;Overview!$F$16,1,'='!F961/Overview!$F$26)</f>
        <v>106.71697970300896</v>
      </c>
      <c r="L961" s="71">
        <f>IF(I961&lt;Overview!$F$17,'='!F961/Overview!$F$26,Overview!$F$33)</f>
        <v>9.1428571428571423</v>
      </c>
      <c r="M961" s="72">
        <f t="shared" si="89"/>
        <v>9.1428571428571423</v>
      </c>
      <c r="N961" s="81">
        <f>MIN(1,Overview!$F$44*E961*(F961-Overview!$F$25)^2+0.2)</f>
        <v>1</v>
      </c>
      <c r="O961" s="48">
        <f>M961*E961*Overview!$F$8</f>
        <v>9.746225350951114E-2</v>
      </c>
      <c r="P961" s="48">
        <f>E961*Overview!$F$6</f>
        <v>1.8494797113084687E-3</v>
      </c>
      <c r="Q961" s="122">
        <f>O961*(G961/F961-(1+Overview!$F$35/'='!F961)/(Overview!$F$37*Overview!$F$33))/('='!G961+Overview!$F$36)</f>
        <v>1.6523942527138995E-3</v>
      </c>
      <c r="R961" s="128">
        <f>(O961/F961-Q961)*G961*Overview!$F$29*'='!F961^3</f>
        <v>269.12716481925173</v>
      </c>
      <c r="S961" s="57">
        <f t="shared" si="84"/>
        <v>4.3893597148004401E-18</v>
      </c>
      <c r="T961" s="58">
        <f t="shared" si="85"/>
        <v>1.3578066342474317E-3</v>
      </c>
      <c r="U961" s="58">
        <f>IF(I961&lt;Overview!$F$18,(1-Overview!$F$9)*'='!R961-'='!I961*'='!P961,0)</f>
        <v>0</v>
      </c>
      <c r="V961" s="54">
        <f>IF(I961&gt;=Overview!$F$18,(1-Overview!$F$9)*'='!R961-Overview!$F$18*'='!P961,0)</f>
        <v>22.602091585727532</v>
      </c>
      <c r="W961" s="2"/>
      <c r="X961" s="60">
        <f>F961^3*(1+G961*Overview!$F$38)</f>
        <v>18.410904775137691</v>
      </c>
      <c r="Y961" s="61">
        <f>F961^3*Overview!$F$42*(1+Overview!$F$38*G961)+J961*Overview!$F$39/Overview!$F$40</f>
        <v>1.8566625562543777</v>
      </c>
      <c r="AD961" s="2"/>
    </row>
    <row r="962" spans="1:30">
      <c r="A962" s="34">
        <v>959</v>
      </c>
      <c r="B962">
        <v>0.77</v>
      </c>
      <c r="C962" s="85">
        <v>18.739999999999998</v>
      </c>
      <c r="D962" s="125">
        <f>B962/(B962+Overview!$F$22)</f>
        <v>0.52380952380952384</v>
      </c>
      <c r="E962" s="118">
        <f>EXP(Overview!$F$21/Overview!$F$5-Overview!$F$21/('='!C962+273.15))</f>
        <v>0.94169028070695959</v>
      </c>
      <c r="F962" s="77">
        <f t="shared" si="86"/>
        <v>2.4665200377737544</v>
      </c>
      <c r="G962" s="115">
        <f t="shared" si="87"/>
        <v>0.52380952380952372</v>
      </c>
      <c r="H962" s="112">
        <f>F962/Overview!$F$19</f>
        <v>3.6416950210744932</v>
      </c>
      <c r="I962" s="149">
        <f t="shared" si="88"/>
        <v>178.24101031296112</v>
      </c>
      <c r="J962" s="80">
        <f>IF((A962-Overview!$F$43)/365=ROUND((A962-Overview!$F$43)/365,0),J961*0.05,J961+V961)</f>
        <v>4617.7744585561077</v>
      </c>
      <c r="K962" s="70">
        <f>IF(I962&lt;Overview!$F$16,1,'='!F962/Overview!$F$26)</f>
        <v>106.77575921098504</v>
      </c>
      <c r="L962" s="71">
        <f>IF(I962&lt;Overview!$F$17,'='!F962/Overview!$F$26,Overview!$F$33)</f>
        <v>9.1428571428571423</v>
      </c>
      <c r="M962" s="72">
        <f t="shared" si="89"/>
        <v>9.1428571428571423</v>
      </c>
      <c r="N962" s="81">
        <f>MIN(1,Overview!$F$44*E962*(F962-Overview!$F$25)^2+0.2)</f>
        <v>1</v>
      </c>
      <c r="O962" s="48">
        <f>M962*E962*Overview!$F$8</f>
        <v>9.746225350951114E-2</v>
      </c>
      <c r="P962" s="48">
        <f>E962*Overview!$F$6</f>
        <v>1.8494797113084687E-3</v>
      </c>
      <c r="Q962" s="122">
        <f>O962*(G962/F962-(1+Overview!$F$35/'='!F962)/(Overview!$F$37*Overview!$F$33))/('='!G962+Overview!$F$36)</f>
        <v>1.6490014064706512E-3</v>
      </c>
      <c r="R962" s="128">
        <f>(O962/F962-Q962)*G962*Overview!$F$29*'='!F962^3</f>
        <v>269.44138603055984</v>
      </c>
      <c r="S962" s="57">
        <f t="shared" si="84"/>
        <v>4.3869433947829339E-18</v>
      </c>
      <c r="T962" s="58">
        <f t="shared" si="85"/>
        <v>1.3557650037923216E-3</v>
      </c>
      <c r="U962" s="58">
        <f>IF(I962&lt;Overview!$F$18,(1-Overview!$F$9)*'='!R962-'='!I962*'='!P962,0)</f>
        <v>0</v>
      </c>
      <c r="V962" s="54">
        <f>IF(I962&gt;=Overview!$F$18,(1-Overview!$F$9)*'='!R962-Overview!$F$18*'='!P962,0)</f>
        <v>22.628863232930986</v>
      </c>
      <c r="W962" s="2"/>
      <c r="X962" s="60">
        <f>F962^3*(1+G962*Overview!$F$38)</f>
        <v>18.441343607871516</v>
      </c>
      <c r="Y962" s="61">
        <f>F962^3*Overview!$F$42*(1+Overview!$F$38*G962)+J962*Overview!$F$39/Overview!$F$40</f>
        <v>1.8603842148166019</v>
      </c>
      <c r="AD962" s="2"/>
    </row>
    <row r="963" spans="1:30">
      <c r="A963" s="34">
        <v>960</v>
      </c>
      <c r="B963">
        <v>0.77</v>
      </c>
      <c r="C963" s="85">
        <v>18.739999999999998</v>
      </c>
      <c r="D963" s="125">
        <f>B963/(B963+Overview!$F$22)</f>
        <v>0.52380952380952384</v>
      </c>
      <c r="E963" s="118">
        <f>EXP(Overview!$F$21/Overview!$F$5-Overview!$F$21/('='!C963+273.15))</f>
        <v>0.94169028070695959</v>
      </c>
      <c r="F963" s="77">
        <f t="shared" si="86"/>
        <v>2.4678758027775469</v>
      </c>
      <c r="G963" s="115">
        <f t="shared" si="87"/>
        <v>0.52380952380952372</v>
      </c>
      <c r="H963" s="112">
        <f>F963/Overview!$F$19</f>
        <v>3.6436967411450567</v>
      </c>
      <c r="I963" s="149">
        <f t="shared" si="88"/>
        <v>178.24101031296112</v>
      </c>
      <c r="J963" s="80">
        <f>IF((A963-Overview!$F$43)/365=ROUND((A963-Overview!$F$43)/365,0),J962*0.05,J962+V962)</f>
        <v>4640.4033217890383</v>
      </c>
      <c r="K963" s="70">
        <f>IF(I963&lt;Overview!$F$16,1,'='!F963/Overview!$F$26)</f>
        <v>106.83445033669035</v>
      </c>
      <c r="L963" s="71">
        <f>IF(I963&lt;Overview!$F$17,'='!F963/Overview!$F$26,Overview!$F$33)</f>
        <v>9.1428571428571423</v>
      </c>
      <c r="M963" s="72">
        <f t="shared" si="89"/>
        <v>9.1428571428571423</v>
      </c>
      <c r="N963" s="81">
        <f>MIN(1,Overview!$F$44*E963*(F963-Overview!$F$25)^2+0.2)</f>
        <v>1</v>
      </c>
      <c r="O963" s="48">
        <f>M963*E963*Overview!$F$8</f>
        <v>9.746225350951114E-2</v>
      </c>
      <c r="P963" s="48">
        <f>E963*Overview!$F$6</f>
        <v>1.8494797113084687E-3</v>
      </c>
      <c r="Q963" s="122">
        <f>O963*(G963/F963-(1+Overview!$F$35/'='!F963)/(Overview!$F$37*Overview!$F$33))/('='!G963+Overview!$F$36)</f>
        <v>1.6456173868124417E-3</v>
      </c>
      <c r="R963" s="128">
        <f>(O963/F963-Q963)*G963*Overview!$F$29*'='!F963^3</f>
        <v>269.7553365302241</v>
      </c>
      <c r="S963" s="57">
        <f t="shared" ref="S963:S1026" si="90">(D963*N963-G963)*O963/F963</f>
        <v>4.3845333608899914E-18</v>
      </c>
      <c r="T963" s="58">
        <f t="shared" ref="T963:T1026" si="91">F963*Q963/3</f>
        <v>1.3537264431814813E-3</v>
      </c>
      <c r="U963" s="58">
        <f>IF(I963&lt;Overview!$F$18,(1-Overview!$F$9)*'='!R963-'='!I963*'='!P963,0)</f>
        <v>0</v>
      </c>
      <c r="V963" s="54">
        <f>IF(I963&gt;=Overview!$F$18,(1-Overview!$F$9)*'='!R963-Overview!$F$18*'='!P963,0)</f>
        <v>22.655611815502379</v>
      </c>
      <c r="W963" s="2"/>
      <c r="X963" s="60">
        <f>F963^3*(1+G963*Overview!$F$38)</f>
        <v>18.471770127749227</v>
      </c>
      <c r="Y963" s="61">
        <f>F963^3*Overview!$F$42*(1+Overview!$F$38*G963)+J963*Overview!$F$39/Overview!$F$40</f>
        <v>1.864105928571536</v>
      </c>
      <c r="AD963" s="2"/>
    </row>
    <row r="964" spans="1:30">
      <c r="A964" s="34">
        <v>961</v>
      </c>
      <c r="B964">
        <v>0.77</v>
      </c>
      <c r="C964" s="85">
        <v>18.739999999999998</v>
      </c>
      <c r="D964" s="125">
        <f>B964/(B964+Overview!$F$22)</f>
        <v>0.52380952380952384</v>
      </c>
      <c r="E964" s="118">
        <f>EXP(Overview!$F$21/Overview!$F$5-Overview!$F$21/('='!C964+273.15))</f>
        <v>0.94169028070695959</v>
      </c>
      <c r="F964" s="77">
        <f t="shared" ref="F964:F1027" si="92">F963+T963</f>
        <v>2.4692295292207285</v>
      </c>
      <c r="G964" s="115">
        <f t="shared" ref="G964:G1027" si="93">G963+S963</f>
        <v>0.52380952380952372</v>
      </c>
      <c r="H964" s="112">
        <f>F964/Overview!$F$19</f>
        <v>3.6456954513815569</v>
      </c>
      <c r="I964" s="149">
        <f t="shared" ref="I964:I1027" si="94">I963+U963</f>
        <v>178.24101031296112</v>
      </c>
      <c r="J964" s="80">
        <f>IF((A964-Overview!$F$43)/365=ROUND((A964-Overview!$F$43)/365,0),J963*0.05,J963+V963)</f>
        <v>4663.0589336045405</v>
      </c>
      <c r="K964" s="70">
        <f>IF(I964&lt;Overview!$F$16,1,'='!F964/Overview!$F$26)</f>
        <v>106.89305321301855</v>
      </c>
      <c r="L964" s="71">
        <f>IF(I964&lt;Overview!$F$17,'='!F964/Overview!$F$26,Overview!$F$33)</f>
        <v>9.1428571428571423</v>
      </c>
      <c r="M964" s="72">
        <f t="shared" ref="M964:M1027" si="95">IF(K964=1,1,L964)</f>
        <v>9.1428571428571423</v>
      </c>
      <c r="N964" s="81">
        <f>MIN(1,Overview!$F$44*E964*(F964-Overview!$F$25)^2+0.2)</f>
        <v>1</v>
      </c>
      <c r="O964" s="48">
        <f>M964*E964*Overview!$F$8</f>
        <v>9.746225350951114E-2</v>
      </c>
      <c r="P964" s="48">
        <f>E964*Overview!$F$6</f>
        <v>1.8494797113084687E-3</v>
      </c>
      <c r="Q964" s="122">
        <f>O964*(G964/F964-(1+Overview!$F$35/'='!F964)/(Overview!$F$37*Overview!$F$33))/('='!G964+Overview!$F$36)</f>
        <v>1.6422421631563798E-3</v>
      </c>
      <c r="R964" s="128">
        <f>(O964/F964-Q964)*G964*Overview!$F$29*'='!F964^3</f>
        <v>270.06901615092232</v>
      </c>
      <c r="S964" s="57">
        <f t="shared" si="90"/>
        <v>4.3821295913410658E-18</v>
      </c>
      <c r="T964" s="58">
        <f t="shared" si="91"/>
        <v>1.3516909477990196E-3</v>
      </c>
      <c r="U964" s="58">
        <f>IF(I964&lt;Overview!$F$18,(1-Overview!$F$9)*'='!R964-'='!I964*'='!P964,0)</f>
        <v>0</v>
      </c>
      <c r="V964" s="54">
        <f>IF(I964&gt;=Overview!$F$18,(1-Overview!$F$9)*'='!R964-Overview!$F$18*'='!P964,0)</f>
        <v>22.682337319185869</v>
      </c>
      <c r="W964" s="2"/>
      <c r="X964" s="60">
        <f>F964^3*(1+G964*Overview!$F$38)</f>
        <v>18.502184271085042</v>
      </c>
      <c r="Y964" s="61">
        <f>F964^3*Overview!$F$42*(1+Overview!$F$38*G964)+J964*Overview!$F$39/Overview!$F$40</f>
        <v>1.8678276907851967</v>
      </c>
      <c r="AD964" s="2"/>
    </row>
    <row r="965" spans="1:30">
      <c r="A965" s="34">
        <v>962</v>
      </c>
      <c r="B965">
        <v>0.77</v>
      </c>
      <c r="C965" s="85">
        <v>18.739999999999998</v>
      </c>
      <c r="D965" s="125">
        <f>B965/(B965+Overview!$F$22)</f>
        <v>0.52380952380952384</v>
      </c>
      <c r="E965" s="118">
        <f>EXP(Overview!$F$21/Overview!$F$5-Overview!$F$21/('='!C965+273.15))</f>
        <v>0.94169028070695959</v>
      </c>
      <c r="F965" s="77">
        <f t="shared" si="92"/>
        <v>2.4705812201685275</v>
      </c>
      <c r="G965" s="115">
        <f t="shared" si="93"/>
        <v>0.52380952380952372</v>
      </c>
      <c r="H965" s="112">
        <f>F965/Overview!$F$19</f>
        <v>3.6476911563096523</v>
      </c>
      <c r="I965" s="149">
        <f t="shared" si="94"/>
        <v>178.24101031296112</v>
      </c>
      <c r="J965" s="80">
        <f>IF((A965-Overview!$F$43)/365=ROUND((A965-Overview!$F$43)/365,0),J964*0.05,J964+V964)</f>
        <v>4685.741270923726</v>
      </c>
      <c r="K965" s="70">
        <f>IF(I965&lt;Overview!$F$16,1,'='!F965/Overview!$F$26)</f>
        <v>106.95156797266354</v>
      </c>
      <c r="L965" s="71">
        <f>IF(I965&lt;Overview!$F$17,'='!F965/Overview!$F$26,Overview!$F$33)</f>
        <v>9.1428571428571423</v>
      </c>
      <c r="M965" s="72">
        <f t="shared" si="95"/>
        <v>9.1428571428571423</v>
      </c>
      <c r="N965" s="81">
        <f>MIN(1,Overview!$F$44*E965*(F965-Overview!$F$25)^2+0.2)</f>
        <v>1</v>
      </c>
      <c r="O965" s="48">
        <f>M965*E965*Overview!$F$8</f>
        <v>9.746225350951114E-2</v>
      </c>
      <c r="P965" s="48">
        <f>E965*Overview!$F$6</f>
        <v>1.8494797113084687E-3</v>
      </c>
      <c r="Q965" s="122">
        <f>O965*(G965/F965-(1+Overview!$F$35/'='!F965)/(Overview!$F$37*Overview!$F$33))/('='!G965+Overview!$F$36)</f>
        <v>1.6388757050584876E-3</v>
      </c>
      <c r="R965" s="128">
        <f>(O965/F965-Q965)*G965*Overview!$F$29*'='!F965^3</f>
        <v>270.38242472716655</v>
      </c>
      <c r="S965" s="57">
        <f t="shared" si="90"/>
        <v>4.3797320644545409E-18</v>
      </c>
      <c r="T965" s="58">
        <f t="shared" si="91"/>
        <v>1.3496585130359847E-3</v>
      </c>
      <c r="U965" s="58">
        <f>IF(I965&lt;Overview!$F$18,(1-Overview!$F$9)*'='!R965-'='!I965*'='!P965,0)</f>
        <v>0</v>
      </c>
      <c r="V965" s="54">
        <f>IF(I965&gt;=Overview!$F$18,(1-Overview!$F$9)*'='!R965-Overview!$F$18*'='!P965,0)</f>
        <v>22.709039729881876</v>
      </c>
      <c r="W965" s="2"/>
      <c r="X965" s="60">
        <f>F965^3*(1+G965*Overview!$F$38)</f>
        <v>18.532585974453379</v>
      </c>
      <c r="Y965" s="61">
        <f>F965^3*Overview!$F$42*(1+Overview!$F$38*G965)+J965*Overview!$F$39/Overview!$F$40</f>
        <v>1.8715494947463986</v>
      </c>
      <c r="AD965" s="2"/>
    </row>
    <row r="966" spans="1:30">
      <c r="A966" s="34">
        <v>963</v>
      </c>
      <c r="B966">
        <v>0.77</v>
      </c>
      <c r="C966" s="85">
        <v>18.739999999999998</v>
      </c>
      <c r="D966" s="125">
        <f>B966/(B966+Overview!$F$22)</f>
        <v>0.52380952380952384</v>
      </c>
      <c r="E966" s="118">
        <f>EXP(Overview!$F$21/Overview!$F$5-Overview!$F$21/('='!C966+273.15))</f>
        <v>0.94169028070695959</v>
      </c>
      <c r="F966" s="77">
        <f t="shared" si="92"/>
        <v>2.4719308786815635</v>
      </c>
      <c r="G966" s="115">
        <f t="shared" si="93"/>
        <v>0.52380952380952372</v>
      </c>
      <c r="H966" s="112">
        <f>F966/Overview!$F$19</f>
        <v>3.6496838604481963</v>
      </c>
      <c r="I966" s="149">
        <f t="shared" si="94"/>
        <v>178.24101031296112</v>
      </c>
      <c r="J966" s="80">
        <f>IF((A966-Overview!$F$43)/365=ROUND((A966-Overview!$F$43)/365,0),J965*0.05,J965+V965)</f>
        <v>4708.4503106536076</v>
      </c>
      <c r="K966" s="70">
        <f>IF(I966&lt;Overview!$F$16,1,'='!F966/Overview!$F$26)</f>
        <v>107.00999474811964</v>
      </c>
      <c r="L966" s="71">
        <f>IF(I966&lt;Overview!$F$17,'='!F966/Overview!$F$26,Overview!$F$33)</f>
        <v>9.1428571428571423</v>
      </c>
      <c r="M966" s="72">
        <f t="shared" si="95"/>
        <v>9.1428571428571423</v>
      </c>
      <c r="N966" s="81">
        <f>MIN(1,Overview!$F$44*E966*(F966-Overview!$F$25)^2+0.2)</f>
        <v>1</v>
      </c>
      <c r="O966" s="48">
        <f>M966*E966*Overview!$F$8</f>
        <v>9.746225350951114E-2</v>
      </c>
      <c r="P966" s="48">
        <f>E966*Overview!$F$6</f>
        <v>1.8494797113084687E-3</v>
      </c>
      <c r="Q966" s="122">
        <f>O966*(G966/F966-(1+Overview!$F$35/'='!F966)/(Overview!$F$37*Overview!$F$33))/('='!G966+Overview!$F$36)</f>
        <v>1.6355179822129175E-3</v>
      </c>
      <c r="R966" s="128">
        <f>(O966/F966-Q966)*G966*Overview!$F$29*'='!F966^3</f>
        <v>270.69556209529537</v>
      </c>
      <c r="S966" s="57">
        <f t="shared" si="90"/>
        <v>4.3773407586471716E-18</v>
      </c>
      <c r="T966" s="58">
        <f t="shared" si="91"/>
        <v>1.3476291342903585E-3</v>
      </c>
      <c r="U966" s="58">
        <f>IF(I966&lt;Overview!$F$18,(1-Overview!$F$9)*'='!R966-'='!I966*'='!P966,0)</f>
        <v>0</v>
      </c>
      <c r="V966" s="54">
        <f>IF(I966&gt;=Overview!$F$18,(1-Overview!$F$9)*'='!R966-Overview!$F$18*'='!P966,0)</f>
        <v>22.735719033646451</v>
      </c>
      <c r="W966" s="2"/>
      <c r="X966" s="60">
        <f>F966^3*(1+G966*Overview!$F$38)</f>
        <v>18.562975174688326</v>
      </c>
      <c r="Y966" s="61">
        <f>F966^3*Overview!$F$42*(1+Overview!$F$38*G966)+J966*Overview!$F$39/Overview!$F$40</f>
        <v>1.8752713337667148</v>
      </c>
      <c r="AD966" s="2"/>
    </row>
    <row r="967" spans="1:30">
      <c r="A967" s="34">
        <v>964</v>
      </c>
      <c r="B967">
        <v>0.77</v>
      </c>
      <c r="C967" s="85">
        <v>18.739999999999998</v>
      </c>
      <c r="D967" s="125">
        <f>B967/(B967+Overview!$F$22)</f>
        <v>0.52380952380952384</v>
      </c>
      <c r="E967" s="118">
        <f>EXP(Overview!$F$21/Overview!$F$5-Overview!$F$21/('='!C967+273.15))</f>
        <v>0.94169028070695959</v>
      </c>
      <c r="F967" s="77">
        <f t="shared" si="92"/>
        <v>2.4732785078158539</v>
      </c>
      <c r="G967" s="115">
        <f t="shared" si="93"/>
        <v>0.52380952380952372</v>
      </c>
      <c r="H967" s="112">
        <f>F967/Overview!$F$19</f>
        <v>3.6516735683092483</v>
      </c>
      <c r="I967" s="149">
        <f t="shared" si="94"/>
        <v>178.24101031296112</v>
      </c>
      <c r="J967" s="80">
        <f>IF((A967-Overview!$F$43)/365=ROUND((A967-Overview!$F$43)/365,0),J966*0.05,J966+V966)</f>
        <v>4731.1860296872537</v>
      </c>
      <c r="K967" s="70">
        <f>IF(I967&lt;Overview!$F$16,1,'='!F967/Overview!$F$26)</f>
        <v>107.068333671682</v>
      </c>
      <c r="L967" s="71">
        <f>IF(I967&lt;Overview!$F$17,'='!F967/Overview!$F$26,Overview!$F$33)</f>
        <v>9.1428571428571423</v>
      </c>
      <c r="M967" s="72">
        <f t="shared" si="95"/>
        <v>9.1428571428571423</v>
      </c>
      <c r="N967" s="81">
        <f>MIN(1,Overview!$F$44*E967*(F967-Overview!$F$25)^2+0.2)</f>
        <v>1</v>
      </c>
      <c r="O967" s="48">
        <f>M967*E967*Overview!$F$8</f>
        <v>9.746225350951114E-2</v>
      </c>
      <c r="P967" s="48">
        <f>E967*Overview!$F$6</f>
        <v>1.8494797113084687E-3</v>
      </c>
      <c r="Q967" s="122">
        <f>O967*(G967/F967-(1+Overview!$F$35/'='!F967)/(Overview!$F$37*Overview!$F$33))/('='!G967+Overview!$F$36)</f>
        <v>1.6321689644511618E-3</v>
      </c>
      <c r="R967" s="128">
        <f>(O967/F967-Q967)*G967*Overview!$F$29*'='!F967^3</f>
        <v>271.00842809346767</v>
      </c>
      <c r="S967" s="57">
        <f t="shared" si="90"/>
        <v>4.3749556524335244E-18</v>
      </c>
      <c r="T967" s="58">
        <f t="shared" si="91"/>
        <v>1.345602806967039E-3</v>
      </c>
      <c r="U967" s="58">
        <f>IF(I967&lt;Overview!$F$18,(1-Overview!$F$9)*'='!R967-'='!I967*'='!P967,0)</f>
        <v>0</v>
      </c>
      <c r="V967" s="54">
        <f>IF(I967&gt;=Overview!$F$18,(1-Overview!$F$9)*'='!R967-Overview!$F$18*'='!P967,0)</f>
        <v>22.762375216690732</v>
      </c>
      <c r="W967" s="2"/>
      <c r="X967" s="60">
        <f>F967^3*(1+G967*Overview!$F$38)</f>
        <v>18.593351808883138</v>
      </c>
      <c r="Y967" s="61">
        <f>F967^3*Overview!$F$42*(1+Overview!$F$38*G967)+J967*Overview!$F$39/Overview!$F$40</f>
        <v>1.8789932011804378</v>
      </c>
      <c r="AD967" s="2"/>
    </row>
    <row r="968" spans="1:30">
      <c r="A968" s="34">
        <v>965</v>
      </c>
      <c r="B968">
        <v>0.77</v>
      </c>
      <c r="C968" s="85">
        <v>18.739999999999998</v>
      </c>
      <c r="D968" s="125">
        <f>B968/(B968+Overview!$F$22)</f>
        <v>0.52380952380952384</v>
      </c>
      <c r="E968" s="118">
        <f>EXP(Overview!$F$21/Overview!$F$5-Overview!$F$21/('='!C968+273.15))</f>
        <v>0.94169028070695959</v>
      </c>
      <c r="F968" s="77">
        <f t="shared" si="92"/>
        <v>2.4746241106228211</v>
      </c>
      <c r="G968" s="115">
        <f t="shared" si="93"/>
        <v>0.52380952380952372</v>
      </c>
      <c r="H968" s="112">
        <f>F968/Overview!$F$19</f>
        <v>3.6536602843980823</v>
      </c>
      <c r="I968" s="149">
        <f t="shared" si="94"/>
        <v>178.24101031296112</v>
      </c>
      <c r="J968" s="80">
        <f>IF((A968-Overview!$F$43)/365=ROUND((A968-Overview!$F$43)/365,0),J967*0.05,J967+V967)</f>
        <v>4753.9484049039447</v>
      </c>
      <c r="K968" s="70">
        <f>IF(I968&lt;Overview!$F$16,1,'='!F968/Overview!$F$26)</f>
        <v>107.12658487544681</v>
      </c>
      <c r="L968" s="71">
        <f>IF(I968&lt;Overview!$F$17,'='!F968/Overview!$F$26,Overview!$F$33)</f>
        <v>9.1428571428571423</v>
      </c>
      <c r="M968" s="72">
        <f t="shared" si="95"/>
        <v>9.1428571428571423</v>
      </c>
      <c r="N968" s="81">
        <f>MIN(1,Overview!$F$44*E968*(F968-Overview!$F$25)^2+0.2)</f>
        <v>1</v>
      </c>
      <c r="O968" s="48">
        <f>M968*E968*Overview!$F$8</f>
        <v>9.746225350951114E-2</v>
      </c>
      <c r="P968" s="48">
        <f>E968*Overview!$F$6</f>
        <v>1.8494797113084687E-3</v>
      </c>
      <c r="Q968" s="122">
        <f>O968*(G968/F968-(1+Overview!$F$35/'='!F968)/(Overview!$F$37*Overview!$F$33))/('='!G968+Overview!$F$36)</f>
        <v>1.6288286217412771E-3</v>
      </c>
      <c r="R968" s="128">
        <f>(O968/F968-Q968)*G968*Overview!$F$29*'='!F968^3</f>
        <v>271.3210225616557</v>
      </c>
      <c r="S968" s="57">
        <f t="shared" si="90"/>
        <v>4.3725767244254287E-18</v>
      </c>
      <c r="T968" s="58">
        <f t="shared" si="91"/>
        <v>1.3435795264778345E-3</v>
      </c>
      <c r="U968" s="58">
        <f>IF(I968&lt;Overview!$F$18,(1-Overview!$F$9)*'='!R968-'='!I968*'='!P968,0)</f>
        <v>0</v>
      </c>
      <c r="V968" s="54">
        <f>IF(I968&gt;=Overview!$F$18,(1-Overview!$F$9)*'='!R968-Overview!$F$18*'='!P968,0)</f>
        <v>22.78900826538035</v>
      </c>
      <c r="W968" s="2"/>
      <c r="X968" s="60">
        <f>F968^3*(1+G968*Overview!$F$38)</f>
        <v>18.623715814389719</v>
      </c>
      <c r="Y968" s="61">
        <f>F968^3*Overview!$F$42*(1+Overview!$F$38*G968)+J968*Overview!$F$39/Overview!$F$40</f>
        <v>1.8827150903445369</v>
      </c>
      <c r="AD968" s="2"/>
    </row>
    <row r="969" spans="1:30">
      <c r="A969" s="34">
        <v>966</v>
      </c>
      <c r="B969">
        <v>0.77</v>
      </c>
      <c r="C969" s="85">
        <v>18.739999999999998</v>
      </c>
      <c r="D969" s="125">
        <f>B969/(B969+Overview!$F$22)</f>
        <v>0.52380952380952384</v>
      </c>
      <c r="E969" s="118">
        <f>EXP(Overview!$F$21/Overview!$F$5-Overview!$F$21/('='!C969+273.15))</f>
        <v>0.94169028070695959</v>
      </c>
      <c r="F969" s="77">
        <f t="shared" si="92"/>
        <v>2.4759676901492988</v>
      </c>
      <c r="G969" s="115">
        <f t="shared" si="93"/>
        <v>0.52380952380952372</v>
      </c>
      <c r="H969" s="112">
        <f>F969/Overview!$F$19</f>
        <v>3.6556440132131978</v>
      </c>
      <c r="I969" s="149">
        <f t="shared" si="94"/>
        <v>178.24101031296112</v>
      </c>
      <c r="J969" s="80">
        <f>IF((A969-Overview!$F$43)/365=ROUND((A969-Overview!$F$43)/365,0),J968*0.05,J968+V968)</f>
        <v>4776.737413169325</v>
      </c>
      <c r="K969" s="70">
        <f>IF(I969&lt;Overview!$F$16,1,'='!F969/Overview!$F$26)</f>
        <v>107.18474849131164</v>
      </c>
      <c r="L969" s="71">
        <f>IF(I969&lt;Overview!$F$17,'='!F969/Overview!$F$26,Overview!$F$33)</f>
        <v>9.1428571428571423</v>
      </c>
      <c r="M969" s="72">
        <f t="shared" si="95"/>
        <v>9.1428571428571423</v>
      </c>
      <c r="N969" s="81">
        <f>MIN(1,Overview!$F$44*E969*(F969-Overview!$F$25)^2+0.2)</f>
        <v>1</v>
      </c>
      <c r="O969" s="48">
        <f>M969*E969*Overview!$F$8</f>
        <v>9.746225350951114E-2</v>
      </c>
      <c r="P969" s="48">
        <f>E969*Overview!$F$6</f>
        <v>1.8494797113084687E-3</v>
      </c>
      <c r="Q969" s="122">
        <f>O969*(G969/F969-(1+Overview!$F$35/'='!F969)/(Overview!$F$37*Overview!$F$33))/('='!G969+Overview!$F$36)</f>
        <v>1.6254969241871135E-3</v>
      </c>
      <c r="R969" s="128">
        <f>(O969/F969-Q969)*G969*Overview!$F$29*'='!F969^3</f>
        <v>271.63334534163783</v>
      </c>
      <c r="S969" s="57">
        <f t="shared" si="90"/>
        <v>4.3702039533314176E-18</v>
      </c>
      <c r="T969" s="58">
        <f t="shared" si="91"/>
        <v>1.3415592882414524E-3</v>
      </c>
      <c r="U969" s="58">
        <f>IF(I969&lt;Overview!$F$18,(1-Overview!$F$9)*'='!R969-'='!I969*'='!P969,0)</f>
        <v>0</v>
      </c>
      <c r="V969" s="54">
        <f>IF(I969&gt;=Overview!$F$18,(1-Overview!$F$9)*'='!R969-Overview!$F$18*'='!P969,0)</f>
        <v>22.815618166234831</v>
      </c>
      <c r="W969" s="2"/>
      <c r="X969" s="60">
        <f>F969^3*(1+G969*Overview!$F$38)</f>
        <v>18.654067128818088</v>
      </c>
      <c r="Y969" s="61">
        <f>F969^3*Overview!$F$42*(1+Overview!$F$38*G969)+J969*Overview!$F$39/Overview!$F$40</f>
        <v>1.8864369946386221</v>
      </c>
      <c r="AD969" s="2"/>
    </row>
    <row r="970" spans="1:30">
      <c r="A970" s="34">
        <v>967</v>
      </c>
      <c r="B970">
        <v>0.77</v>
      </c>
      <c r="C970" s="85">
        <v>18.739999999999998</v>
      </c>
      <c r="D970" s="125">
        <f>B970/(B970+Overview!$F$22)</f>
        <v>0.52380952380952384</v>
      </c>
      <c r="E970" s="118">
        <f>EXP(Overview!$F$21/Overview!$F$5-Overview!$F$21/('='!C970+273.15))</f>
        <v>0.94169028070695959</v>
      </c>
      <c r="F970" s="77">
        <f t="shared" si="92"/>
        <v>2.4773092494375404</v>
      </c>
      <c r="G970" s="115">
        <f t="shared" si="93"/>
        <v>0.52380952380952372</v>
      </c>
      <c r="H970" s="112">
        <f>F970/Overview!$F$19</f>
        <v>3.6576247592463313</v>
      </c>
      <c r="I970" s="149">
        <f t="shared" si="94"/>
        <v>178.24101031296112</v>
      </c>
      <c r="J970" s="80">
        <f>IF((A970-Overview!$F$43)/365=ROUND((A970-Overview!$F$43)/365,0),J969*0.05,J969+V969)</f>
        <v>4799.5530313355603</v>
      </c>
      <c r="K970" s="70">
        <f>IF(I970&lt;Overview!$F$16,1,'='!F970/Overview!$F$26)</f>
        <v>107.24282465097578</v>
      </c>
      <c r="L970" s="71">
        <f>IF(I970&lt;Overview!$F$17,'='!F970/Overview!$F$26,Overview!$F$33)</f>
        <v>9.1428571428571423</v>
      </c>
      <c r="M970" s="72">
        <f t="shared" si="95"/>
        <v>9.1428571428571423</v>
      </c>
      <c r="N970" s="81">
        <f>MIN(1,Overview!$F$44*E970*(F970-Overview!$F$25)^2+0.2)</f>
        <v>1</v>
      </c>
      <c r="O970" s="48">
        <f>M970*E970*Overview!$F$8</f>
        <v>9.746225350951114E-2</v>
      </c>
      <c r="P970" s="48">
        <f>E970*Overview!$F$6</f>
        <v>1.8494797113084687E-3</v>
      </c>
      <c r="Q970" s="122">
        <f>O970*(G970/F970-(1+Overview!$F$35/'='!F970)/(Overview!$F$37*Overview!$F$33))/('='!G970+Overview!$F$36)</f>
        <v>1.6221738420275458E-3</v>
      </c>
      <c r="R970" s="128">
        <f>(O970/F970-Q970)*G970*Overview!$F$29*'='!F970^3</f>
        <v>271.94539627699277</v>
      </c>
      <c r="S970" s="57">
        <f t="shared" si="90"/>
        <v>4.3678373179561884E-18</v>
      </c>
      <c r="T970" s="58">
        <f t="shared" si="91"/>
        <v>1.33954208768349E-3</v>
      </c>
      <c r="U970" s="58">
        <f>IF(I970&lt;Overview!$F$18,(1-Overview!$F$9)*'='!R970-'='!I970*'='!P970,0)</f>
        <v>0</v>
      </c>
      <c r="V970" s="54">
        <f>IF(I970&gt;=Overview!$F$18,(1-Overview!$F$9)*'='!R970-Overview!$F$18*'='!P970,0)</f>
        <v>22.842204905927069</v>
      </c>
      <c r="W970" s="2"/>
      <c r="X970" s="60">
        <f>F970^3*(1+G970*Overview!$F$38)</f>
        <v>18.684405690035913</v>
      </c>
      <c r="Y970" s="61">
        <f>F970^3*Overview!$F$42*(1+Overview!$F$38*G970)+J970*Overview!$F$39/Overview!$F$40</f>
        <v>1.8901589074649048</v>
      </c>
      <c r="AD970" s="2"/>
    </row>
    <row r="971" spans="1:30">
      <c r="A971" s="34">
        <v>968</v>
      </c>
      <c r="B971">
        <v>0.77</v>
      </c>
      <c r="C971" s="85">
        <v>18.739999999999998</v>
      </c>
      <c r="D971" s="125">
        <f>B971/(B971+Overview!$F$22)</f>
        <v>0.52380952380952384</v>
      </c>
      <c r="E971" s="118">
        <f>EXP(Overview!$F$21/Overview!$F$5-Overview!$F$21/('='!C971+273.15))</f>
        <v>0.94169028070695959</v>
      </c>
      <c r="F971" s="77">
        <f t="shared" si="92"/>
        <v>2.4786487915252238</v>
      </c>
      <c r="G971" s="115">
        <f t="shared" si="93"/>
        <v>0.52380952380952372</v>
      </c>
      <c r="H971" s="112">
        <f>F971/Overview!$F$19</f>
        <v>3.6596025269824652</v>
      </c>
      <c r="I971" s="149">
        <f t="shared" si="94"/>
        <v>178.24101031296112</v>
      </c>
      <c r="J971" s="80">
        <f>IF((A971-Overview!$F$43)/365=ROUND((A971-Overview!$F$43)/365,0),J970*0.05,J970+V970)</f>
        <v>4822.3952362414875</v>
      </c>
      <c r="K971" s="70">
        <f>IF(I971&lt;Overview!$F$16,1,'='!F971/Overview!$F$26)</f>
        <v>107.30081348594042</v>
      </c>
      <c r="L971" s="71">
        <f>IF(I971&lt;Overview!$F$17,'='!F971/Overview!$F$26,Overview!$F$33)</f>
        <v>9.1428571428571423</v>
      </c>
      <c r="M971" s="72">
        <f t="shared" si="95"/>
        <v>9.1428571428571423</v>
      </c>
      <c r="N971" s="81">
        <f>MIN(1,Overview!$F$44*E971*(F971-Overview!$F$25)^2+0.2)</f>
        <v>1</v>
      </c>
      <c r="O971" s="48">
        <f>M971*E971*Overview!$F$8</f>
        <v>9.746225350951114E-2</v>
      </c>
      <c r="P971" s="48">
        <f>E971*Overview!$F$6</f>
        <v>1.8494797113084687E-3</v>
      </c>
      <c r="Q971" s="122">
        <f>O971*(G971/F971-(1+Overview!$F$35/'='!F971)/(Overview!$F$37*Overview!$F$33))/('='!G971+Overview!$F$36)</f>
        <v>1.6188593456357085E-3</v>
      </c>
      <c r="R971" s="128">
        <f>(O971/F971-Q971)*G971*Overview!$F$29*'='!F971^3</f>
        <v>272.2571752130915</v>
      </c>
      <c r="S971" s="57">
        <f t="shared" si="90"/>
        <v>4.3654767972000561E-18</v>
      </c>
      <c r="T971" s="58">
        <f t="shared" si="91"/>
        <v>1.3375279202364209E-3</v>
      </c>
      <c r="U971" s="58">
        <f>IF(I971&lt;Overview!$F$18,(1-Overview!$F$9)*'='!R971-'='!I971*'='!P971,0)</f>
        <v>0</v>
      </c>
      <c r="V971" s="54">
        <f>IF(I971&gt;=Overview!$F$18,(1-Overview!$F$9)*'='!R971-Overview!$F$18*'='!P971,0)</f>
        <v>22.868768471282682</v>
      </c>
      <c r="W971" s="2"/>
      <c r="X971" s="60">
        <f>F971^3*(1+G971*Overview!$F$38)</f>
        <v>18.714731436167931</v>
      </c>
      <c r="Y971" s="61">
        <f>F971^3*Overview!$F$42*(1+Overview!$F$38*G971)+J971*Overview!$F$39/Overview!$F$40</f>
        <v>1.8938808222481529</v>
      </c>
      <c r="AD971" s="2"/>
    </row>
    <row r="972" spans="1:30">
      <c r="A972" s="34">
        <v>969</v>
      </c>
      <c r="B972">
        <v>0.77</v>
      </c>
      <c r="C972" s="85">
        <v>18.739999999999998</v>
      </c>
      <c r="D972" s="125">
        <f>B972/(B972+Overview!$F$22)</f>
        <v>0.52380952380952384</v>
      </c>
      <c r="E972" s="118">
        <f>EXP(Overview!$F$21/Overview!$F$5-Overview!$F$21/('='!C972+273.15))</f>
        <v>0.94169028070695959</v>
      </c>
      <c r="F972" s="77">
        <f t="shared" si="92"/>
        <v>2.4799863194454601</v>
      </c>
      <c r="G972" s="115">
        <f t="shared" si="93"/>
        <v>0.52380952380952372</v>
      </c>
      <c r="H972" s="112">
        <f>F972/Overview!$F$19</f>
        <v>3.6615773208998377</v>
      </c>
      <c r="I972" s="149">
        <f t="shared" si="94"/>
        <v>178.24101031296112</v>
      </c>
      <c r="J972" s="80">
        <f>IF((A972-Overview!$F$43)/365=ROUND((A972-Overview!$F$43)/365,0),J971*0.05,J971+V971)</f>
        <v>4845.2640047127697</v>
      </c>
      <c r="K972" s="70">
        <f>IF(I972&lt;Overview!$F$16,1,'='!F972/Overview!$F$26)</f>
        <v>107.3587151275091</v>
      </c>
      <c r="L972" s="71">
        <f>IF(I972&lt;Overview!$F$17,'='!F972/Overview!$F$26,Overview!$F$33)</f>
        <v>9.1428571428571423</v>
      </c>
      <c r="M972" s="72">
        <f t="shared" si="95"/>
        <v>9.1428571428571423</v>
      </c>
      <c r="N972" s="81">
        <f>MIN(1,Overview!$F$44*E972*(F972-Overview!$F$25)^2+0.2)</f>
        <v>1</v>
      </c>
      <c r="O972" s="48">
        <f>M972*E972*Overview!$F$8</f>
        <v>9.746225350951114E-2</v>
      </c>
      <c r="P972" s="48">
        <f>E972*Overview!$F$6</f>
        <v>1.8494797113084687E-3</v>
      </c>
      <c r="Q972" s="122">
        <f>O972*(G972/F972-(1+Overview!$F$35/'='!F972)/(Overview!$F$37*Overview!$F$33))/('='!G972+Overview!$F$36)</f>
        <v>1.615553405518241E-3</v>
      </c>
      <c r="R972" s="128">
        <f>(O972/F972-Q972)*G972*Overview!$F$29*'='!F972^3</f>
        <v>272.56868199709169</v>
      </c>
      <c r="S972" s="57">
        <f t="shared" si="90"/>
        <v>4.3631223700584158E-18</v>
      </c>
      <c r="T972" s="58">
        <f t="shared" si="91"/>
        <v>1.3355167813395871E-3</v>
      </c>
      <c r="U972" s="58">
        <f>IF(I972&lt;Overview!$F$18,(1-Overview!$F$9)*'='!R972-'='!I972*'='!P972,0)</f>
        <v>0</v>
      </c>
      <c r="V972" s="54">
        <f>IF(I972&gt;=Overview!$F$18,(1-Overview!$F$9)*'='!R972-Overview!$F$18*'='!P972,0)</f>
        <v>22.895308849279498</v>
      </c>
      <c r="W972" s="2"/>
      <c r="X972" s="60">
        <f>F972^3*(1+G972*Overview!$F$38)</f>
        <v>18.745044305595481</v>
      </c>
      <c r="Y972" s="61">
        <f>F972^3*Overview!$F$42*(1+Overview!$F$38*G972)+J972*Overview!$F$39/Overview!$F$40</f>
        <v>1.8976027324356575</v>
      </c>
      <c r="AD972" s="2"/>
    </row>
    <row r="973" spans="1:30">
      <c r="A973" s="34">
        <v>970</v>
      </c>
      <c r="B973">
        <v>0.77</v>
      </c>
      <c r="C973" s="85">
        <v>18.739999999999998</v>
      </c>
      <c r="D973" s="125">
        <f>B973/(B973+Overview!$F$22)</f>
        <v>0.52380952380952384</v>
      </c>
      <c r="E973" s="118">
        <f>EXP(Overview!$F$21/Overview!$F$5-Overview!$F$21/('='!C973+273.15))</f>
        <v>0.94169028070695959</v>
      </c>
      <c r="F973" s="77">
        <f t="shared" si="92"/>
        <v>2.4813218362267997</v>
      </c>
      <c r="G973" s="115">
        <f t="shared" si="93"/>
        <v>0.52380952380952372</v>
      </c>
      <c r="H973" s="112">
        <f>F973/Overview!$F$19</f>
        <v>3.6635491454699536</v>
      </c>
      <c r="I973" s="149">
        <f t="shared" si="94"/>
        <v>178.24101031296112</v>
      </c>
      <c r="J973" s="80">
        <f>IF((A973-Overview!$F$43)/365=ROUND((A973-Overview!$F$43)/365,0),J972*0.05,J972+V972)</f>
        <v>4868.1593135620496</v>
      </c>
      <c r="K973" s="70">
        <f>IF(I973&lt;Overview!$F$16,1,'='!F973/Overview!$F$26)</f>
        <v>107.41652970678787</v>
      </c>
      <c r="L973" s="71">
        <f>IF(I973&lt;Overview!$F$17,'='!F973/Overview!$F$26,Overview!$F$33)</f>
        <v>9.1428571428571423</v>
      </c>
      <c r="M973" s="72">
        <f t="shared" si="95"/>
        <v>9.1428571428571423</v>
      </c>
      <c r="N973" s="81">
        <f>MIN(1,Overview!$F$44*E973*(F973-Overview!$F$25)^2+0.2)</f>
        <v>1</v>
      </c>
      <c r="O973" s="48">
        <f>M973*E973*Overview!$F$8</f>
        <v>9.746225350951114E-2</v>
      </c>
      <c r="P973" s="48">
        <f>E973*Overview!$F$6</f>
        <v>1.8494797113084687E-3</v>
      </c>
      <c r="Q973" s="122">
        <f>O973*(G973/F973-(1+Overview!$F$35/'='!F973)/(Overview!$F$37*Overview!$F$33))/('='!G973+Overview!$F$36)</f>
        <v>1.6122559923145356E-3</v>
      </c>
      <c r="R973" s="128">
        <f>(O973/F973-Q973)*G973*Overview!$F$29*'='!F973^3</f>
        <v>272.87991647793024</v>
      </c>
      <c r="S973" s="57">
        <f t="shared" si="90"/>
        <v>4.360774015621205E-18</v>
      </c>
      <c r="T973" s="58">
        <f t="shared" si="91"/>
        <v>1.3335086664391883E-3</v>
      </c>
      <c r="U973" s="58">
        <f>IF(I973&lt;Overview!$F$18,(1-Overview!$F$9)*'='!R973-'='!I973*'='!P973,0)</f>
        <v>0</v>
      </c>
      <c r="V973" s="54">
        <f>IF(I973&gt;=Overview!$F$18,(1-Overview!$F$9)*'='!R973-Overview!$F$18*'='!P973,0)</f>
        <v>22.921826027046944</v>
      </c>
      <c r="W973" s="2"/>
      <c r="X973" s="60">
        <f>F973^3*(1+G973*Overview!$F$38)</f>
        <v>18.77534423695597</v>
      </c>
      <c r="Y973" s="61">
        <f>F973^3*Overview!$F$42*(1+Overview!$F$38*G973)+J973*Overview!$F$39/Overview!$F$40</f>
        <v>1.9013246314971883</v>
      </c>
      <c r="AD973" s="2"/>
    </row>
    <row r="974" spans="1:30">
      <c r="A974" s="34">
        <v>971</v>
      </c>
      <c r="B974">
        <v>0.77</v>
      </c>
      <c r="C974" s="85">
        <v>18.739999999999998</v>
      </c>
      <c r="D974" s="125">
        <f>B974/(B974+Overview!$F$22)</f>
        <v>0.52380952380952384</v>
      </c>
      <c r="E974" s="118">
        <f>EXP(Overview!$F$21/Overview!$F$5-Overview!$F$21/('='!C974+273.15))</f>
        <v>0.94169028070695959</v>
      </c>
      <c r="F974" s="77">
        <f t="shared" si="92"/>
        <v>2.4826553448932387</v>
      </c>
      <c r="G974" s="115">
        <f t="shared" si="93"/>
        <v>0.52380952380952372</v>
      </c>
      <c r="H974" s="112">
        <f>F974/Overview!$F$19</f>
        <v>3.6655180051575944</v>
      </c>
      <c r="I974" s="149">
        <f t="shared" si="94"/>
        <v>178.24101031296112</v>
      </c>
      <c r="J974" s="80">
        <f>IF((A974-Overview!$F$43)/365=ROUND((A974-Overview!$F$43)/365,0),J973*0.05,J973+V973)</f>
        <v>4891.0811395890969</v>
      </c>
      <c r="K974" s="70">
        <f>IF(I974&lt;Overview!$F$16,1,'='!F974/Overview!$F$26)</f>
        <v>107.47425735468566</v>
      </c>
      <c r="L974" s="71">
        <f>IF(I974&lt;Overview!$F$17,'='!F974/Overview!$F$26,Overview!$F$33)</f>
        <v>9.1428571428571423</v>
      </c>
      <c r="M974" s="72">
        <f t="shared" si="95"/>
        <v>9.1428571428571423</v>
      </c>
      <c r="N974" s="81">
        <f>MIN(1,Overview!$F$44*E974*(F974-Overview!$F$25)^2+0.2)</f>
        <v>1</v>
      </c>
      <c r="O974" s="48">
        <f>M974*E974*Overview!$F$8</f>
        <v>9.746225350951114E-2</v>
      </c>
      <c r="P974" s="48">
        <f>E974*Overview!$F$6</f>
        <v>1.8494797113084687E-3</v>
      </c>
      <c r="Q974" s="122">
        <f>O974*(G974/F974-(1+Overview!$F$35/'='!F974)/(Overview!$F$37*Overview!$F$33))/('='!G974+Overview!$F$36)</f>
        <v>1.6089670767959888E-3</v>
      </c>
      <c r="R974" s="128">
        <f>(O974/F974-Q974)*G974*Overview!$F$29*'='!F974^3</f>
        <v>273.19087850631684</v>
      </c>
      <c r="S974" s="57">
        <f t="shared" si="90"/>
        <v>4.3584317130723742E-18</v>
      </c>
      <c r="T974" s="58">
        <f t="shared" si="91"/>
        <v>1.3315035709882707E-3</v>
      </c>
      <c r="U974" s="58">
        <f>IF(I974&lt;Overview!$F$18,(1-Overview!$F$9)*'='!R974-'='!I974*'='!P974,0)</f>
        <v>0</v>
      </c>
      <c r="V974" s="54">
        <f>IF(I974&gt;=Overview!$F$18,(1-Overview!$F$9)*'='!R974-Overview!$F$18*'='!P974,0)</f>
        <v>22.948319991865482</v>
      </c>
      <c r="W974" s="2"/>
      <c r="X974" s="60">
        <f>F974^3*(1+G974*Overview!$F$38)</f>
        <v>18.805631169142345</v>
      </c>
      <c r="Y974" s="61">
        <f>F974^3*Overview!$F$42*(1+Overview!$F$38*G974)+J974*Overview!$F$39/Overview!$F$40</f>
        <v>1.9050465129249556</v>
      </c>
      <c r="AD974" s="2"/>
    </row>
    <row r="975" spans="1:30">
      <c r="A975" s="34">
        <v>972</v>
      </c>
      <c r="B975">
        <v>0.77</v>
      </c>
      <c r="C975" s="85">
        <v>18.739999999999998</v>
      </c>
      <c r="D975" s="125">
        <f>B975/(B975+Overview!$F$22)</f>
        <v>0.52380952380952384</v>
      </c>
      <c r="E975" s="118">
        <f>EXP(Overview!$F$21/Overview!$F$5-Overview!$F$21/('='!C975+273.15))</f>
        <v>0.94169028070695959</v>
      </c>
      <c r="F975" s="77">
        <f t="shared" si="92"/>
        <v>2.4839868484642271</v>
      </c>
      <c r="G975" s="115">
        <f t="shared" si="93"/>
        <v>0.52380952380952372</v>
      </c>
      <c r="H975" s="112">
        <f>F975/Overview!$F$19</f>
        <v>3.6674839044208283</v>
      </c>
      <c r="I975" s="149">
        <f t="shared" si="94"/>
        <v>178.24101031296112</v>
      </c>
      <c r="J975" s="80">
        <f>IF((A975-Overview!$F$43)/365=ROUND((A975-Overview!$F$43)/365,0),J974*0.05,J974+V974)</f>
        <v>4914.0294595809628</v>
      </c>
      <c r="K975" s="70">
        <f>IF(I975&lt;Overview!$F$16,1,'='!F975/Overview!$F$26)</f>
        <v>107.5318982019146</v>
      </c>
      <c r="L975" s="71">
        <f>IF(I975&lt;Overview!$F$17,'='!F975/Overview!$F$26,Overview!$F$33)</f>
        <v>9.1428571428571423</v>
      </c>
      <c r="M975" s="72">
        <f t="shared" si="95"/>
        <v>9.1428571428571423</v>
      </c>
      <c r="N975" s="81">
        <f>MIN(1,Overview!$F$44*E975*(F975-Overview!$F$25)^2+0.2)</f>
        <v>1</v>
      </c>
      <c r="O975" s="48">
        <f>M975*E975*Overview!$F$8</f>
        <v>9.746225350951114E-2</v>
      </c>
      <c r="P975" s="48">
        <f>E975*Overview!$F$6</f>
        <v>1.8494797113084687E-3</v>
      </c>
      <c r="Q975" s="122">
        <f>O975*(G975/F975-(1+Overview!$F$35/'='!F975)/(Overview!$F$37*Overview!$F$33))/('='!G975+Overview!$F$36)</f>
        <v>1.6056866298652609E-3</v>
      </c>
      <c r="R975" s="128">
        <f>(O975/F975-Q975)*G975*Overview!$F$29*'='!F975^3</f>
        <v>273.50156793472729</v>
      </c>
      <c r="S975" s="57">
        <f t="shared" si="90"/>
        <v>4.3560954416893542E-18</v>
      </c>
      <c r="T975" s="58">
        <f t="shared" si="91"/>
        <v>1.3295014904467185E-3</v>
      </c>
      <c r="U975" s="58">
        <f>IF(I975&lt;Overview!$F$18,(1-Overview!$F$9)*'='!R975-'='!I975*'='!P975,0)</f>
        <v>0</v>
      </c>
      <c r="V975" s="54">
        <f>IF(I975&gt;=Overview!$F$18,(1-Overview!$F$9)*'='!R975-Overview!$F$18*'='!P975,0)</f>
        <v>22.974790731166053</v>
      </c>
      <c r="W975" s="2"/>
      <c r="X975" s="60">
        <f>F975^3*(1+G975*Overview!$F$38)</f>
        <v>18.835905041302603</v>
      </c>
      <c r="Y975" s="61">
        <f>F975^3*Overview!$F$42*(1+Overview!$F$38*G975)+J975*Overview!$F$39/Overview!$F$40</f>
        <v>1.9087683702335705</v>
      </c>
      <c r="AD975" s="2"/>
    </row>
    <row r="976" spans="1:30">
      <c r="A976" s="34">
        <v>973</v>
      </c>
      <c r="B976">
        <v>0.77</v>
      </c>
      <c r="C976" s="85">
        <v>18.739999999999998</v>
      </c>
      <c r="D976" s="125">
        <f>B976/(B976+Overview!$F$22)</f>
        <v>0.52380952380952384</v>
      </c>
      <c r="E976" s="118">
        <f>EXP(Overview!$F$21/Overview!$F$5-Overview!$F$21/('='!C976+273.15))</f>
        <v>0.94169028070695959</v>
      </c>
      <c r="F976" s="77">
        <f t="shared" si="92"/>
        <v>2.4853163499546738</v>
      </c>
      <c r="G976" s="115">
        <f t="shared" si="93"/>
        <v>0.52380952380952372</v>
      </c>
      <c r="H976" s="112">
        <f>F976/Overview!$F$19</f>
        <v>3.6694468477110198</v>
      </c>
      <c r="I976" s="149">
        <f t="shared" si="94"/>
        <v>178.24101031296112</v>
      </c>
      <c r="J976" s="80">
        <f>IF((A976-Overview!$F$43)/365=ROUND((A976-Overview!$F$43)/365,0),J975*0.05,J975+V975)</f>
        <v>4937.0042503121285</v>
      </c>
      <c r="K976" s="70">
        <f>IF(I976&lt;Overview!$F$16,1,'='!F976/Overview!$F$26)</f>
        <v>107.58945237899022</v>
      </c>
      <c r="L976" s="71">
        <f>IF(I976&lt;Overview!$F$17,'='!F976/Overview!$F$26,Overview!$F$33)</f>
        <v>9.1428571428571423</v>
      </c>
      <c r="M976" s="72">
        <f t="shared" si="95"/>
        <v>9.1428571428571423</v>
      </c>
      <c r="N976" s="81">
        <f>MIN(1,Overview!$F$44*E976*(F976-Overview!$F$25)^2+0.2)</f>
        <v>1</v>
      </c>
      <c r="O976" s="48">
        <f>M976*E976*Overview!$F$8</f>
        <v>9.746225350951114E-2</v>
      </c>
      <c r="P976" s="48">
        <f>E976*Overview!$F$6</f>
        <v>1.8494797113084687E-3</v>
      </c>
      <c r="Q976" s="122">
        <f>O976*(G976/F976-(1+Overview!$F$35/'='!F976)/(Overview!$F$37*Overview!$F$33))/('='!G976+Overview!$F$36)</f>
        <v>1.6024146225555385E-3</v>
      </c>
      <c r="R976" s="128">
        <f>(O976/F976-Q976)*G976*Overview!$F$29*'='!F976^3</f>
        <v>273.8119846173966</v>
      </c>
      <c r="S976" s="57">
        <f t="shared" si="90"/>
        <v>4.3537651808425369E-18</v>
      </c>
      <c r="T976" s="58">
        <f t="shared" si="91"/>
        <v>1.3275024202812425E-3</v>
      </c>
      <c r="U976" s="58">
        <f>IF(I976&lt;Overview!$F$18,(1-Overview!$F$9)*'='!R976-'='!I976*'='!P976,0)</f>
        <v>0</v>
      </c>
      <c r="V976" s="54">
        <f>IF(I976&gt;=Overview!$F$18,(1-Overview!$F$9)*'='!R976-Overview!$F$18*'='!P976,0)</f>
        <v>23.001238232529477</v>
      </c>
      <c r="W976" s="2"/>
      <c r="X976" s="60">
        <f>F976^3*(1+G976*Overview!$F$38)</f>
        <v>18.866165792839233</v>
      </c>
      <c r="Y976" s="61">
        <f>F976^3*Overview!$F$42*(1+Overview!$F$38*G976)+J976*Overview!$F$39/Overview!$F$40</f>
        <v>1.9124901969600034</v>
      </c>
      <c r="AD976" s="2"/>
    </row>
    <row r="977" spans="1:30">
      <c r="A977" s="34">
        <v>974</v>
      </c>
      <c r="B977">
        <v>0.77</v>
      </c>
      <c r="C977" s="85">
        <v>18.739999999999998</v>
      </c>
      <c r="D977" s="125">
        <f>B977/(B977+Overview!$F$22)</f>
        <v>0.52380952380952384</v>
      </c>
      <c r="E977" s="118">
        <f>EXP(Overview!$F$21/Overview!$F$5-Overview!$F$21/('='!C977+273.15))</f>
        <v>0.94169028070695959</v>
      </c>
      <c r="F977" s="77">
        <f t="shared" si="92"/>
        <v>2.486643852374955</v>
      </c>
      <c r="G977" s="115">
        <f t="shared" si="93"/>
        <v>0.52380952380952372</v>
      </c>
      <c r="H977" s="112">
        <f>F977/Overview!$F$19</f>
        <v>3.6714068394728407</v>
      </c>
      <c r="I977" s="149">
        <f t="shared" si="94"/>
        <v>178.24101031296112</v>
      </c>
      <c r="J977" s="80">
        <f>IF((A977-Overview!$F$43)/365=ROUND((A977-Overview!$F$43)/365,0),J976*0.05,J976+V976)</f>
        <v>4960.005488544658</v>
      </c>
      <c r="K977" s="70">
        <f>IF(I977&lt;Overview!$F$16,1,'='!F977/Overview!$F$26)</f>
        <v>107.64692001623182</v>
      </c>
      <c r="L977" s="71">
        <f>IF(I977&lt;Overview!$F$17,'='!F977/Overview!$F$26,Overview!$F$33)</f>
        <v>9.1428571428571423</v>
      </c>
      <c r="M977" s="72">
        <f t="shared" si="95"/>
        <v>9.1428571428571423</v>
      </c>
      <c r="N977" s="81">
        <f>MIN(1,Overview!$F$44*E977*(F977-Overview!$F$25)^2+0.2)</f>
        <v>1</v>
      </c>
      <c r="O977" s="48">
        <f>M977*E977*Overview!$F$8</f>
        <v>9.746225350951114E-2</v>
      </c>
      <c r="P977" s="48">
        <f>E977*Overview!$F$6</f>
        <v>1.8494797113084687E-3</v>
      </c>
      <c r="Q977" s="122">
        <f>O977*(G977/F977-(1+Overview!$F$35/'='!F977)/(Overview!$F$37*Overview!$F$33))/('='!G977+Overview!$F$36)</f>
        <v>1.5991510260298003E-3</v>
      </c>
      <c r="R977" s="128">
        <f>(O977/F977-Q977)*G977*Overview!$F$29*'='!F977^3</f>
        <v>274.12212841031283</v>
      </c>
      <c r="S977" s="57">
        <f t="shared" si="90"/>
        <v>4.3514409099947492E-18</v>
      </c>
      <c r="T977" s="58">
        <f t="shared" si="91"/>
        <v>1.3255063559653682E-3</v>
      </c>
      <c r="U977" s="58">
        <f>IF(I977&lt;Overview!$F$18,(1-Overview!$F$9)*'='!R977-'='!I977*'='!P977,0)</f>
        <v>0</v>
      </c>
      <c r="V977" s="54">
        <f>IF(I977&gt;=Overview!$F$18,(1-Overview!$F$9)*'='!R977-Overview!$F$18*'='!P977,0)</f>
        <v>23.02766248368594</v>
      </c>
      <c r="W977" s="2"/>
      <c r="X977" s="60">
        <f>F977^3*(1+G977*Overview!$F$38)</f>
        <v>18.896413363408737</v>
      </c>
      <c r="Y977" s="61">
        <f>F977^3*Overview!$F$42*(1+Overview!$F$38*G977)+J977*Overview!$F$39/Overview!$F$40</f>
        <v>1.9162119866635448</v>
      </c>
      <c r="AD977" s="2"/>
    </row>
    <row r="978" spans="1:30">
      <c r="A978" s="34">
        <v>975</v>
      </c>
      <c r="B978">
        <v>0.77</v>
      </c>
      <c r="C978" s="85">
        <v>18.739999999999998</v>
      </c>
      <c r="D978" s="125">
        <f>B978/(B978+Overview!$F$22)</f>
        <v>0.52380952380952384</v>
      </c>
      <c r="E978" s="118">
        <f>EXP(Overview!$F$21/Overview!$F$5-Overview!$F$21/('='!C978+273.15))</f>
        <v>0.94169028070695959</v>
      </c>
      <c r="F978" s="77">
        <f t="shared" si="92"/>
        <v>2.4879693587309202</v>
      </c>
      <c r="G978" s="115">
        <f t="shared" si="93"/>
        <v>0.52380952380952372</v>
      </c>
      <c r="H978" s="112">
        <f>F978/Overview!$F$19</f>
        <v>3.6733638841442788</v>
      </c>
      <c r="I978" s="149">
        <f t="shared" si="94"/>
        <v>178.24101031296112</v>
      </c>
      <c r="J978" s="80">
        <f>IF((A978-Overview!$F$43)/365=ROUND((A978-Overview!$F$43)/365,0),J977*0.05,J977+V977)</f>
        <v>4983.033151028344</v>
      </c>
      <c r="K978" s="70">
        <f>IF(I978&lt;Overview!$F$16,1,'='!F978/Overview!$F$26)</f>
        <v>107.70430124376279</v>
      </c>
      <c r="L978" s="71">
        <f>IF(I978&lt;Overview!$F$17,'='!F978/Overview!$F$26,Overview!$F$33)</f>
        <v>9.1428571428571423</v>
      </c>
      <c r="M978" s="72">
        <f t="shared" si="95"/>
        <v>9.1428571428571423</v>
      </c>
      <c r="N978" s="81">
        <f>MIN(1,Overview!$F$44*E978*(F978-Overview!$F$25)^2+0.2)</f>
        <v>1</v>
      </c>
      <c r="O978" s="48">
        <f>M978*E978*Overview!$F$8</f>
        <v>9.746225350951114E-2</v>
      </c>
      <c r="P978" s="48">
        <f>E978*Overview!$F$6</f>
        <v>1.8494797113084687E-3</v>
      </c>
      <c r="Q978" s="122">
        <f>O978*(G978/F978-(1+Overview!$F$35/'='!F978)/(Overview!$F$37*Overview!$F$33))/('='!G978+Overview!$F$36)</f>
        <v>1.5958958115800952E-3</v>
      </c>
      <c r="R978" s="128">
        <f>(O978/F978-Q978)*G978*Overview!$F$29*'='!F978^3</f>
        <v>274.43199917120995</v>
      </c>
      <c r="S978" s="57">
        <f t="shared" si="90"/>
        <v>4.3491226087007387E-18</v>
      </c>
      <c r="T978" s="58">
        <f t="shared" si="91"/>
        <v>1.3235132929794301E-3</v>
      </c>
      <c r="U978" s="58">
        <f>IF(I978&lt;Overview!$F$18,(1-Overview!$F$9)*'='!R978-'='!I978*'='!P978,0)</f>
        <v>0</v>
      </c>
      <c r="V978" s="54">
        <f>IF(I978&gt;=Overview!$F$18,(1-Overview!$F$9)*'='!R978-Overview!$F$18*'='!P978,0)</f>
        <v>23.054063472514375</v>
      </c>
      <c r="W978" s="2"/>
      <c r="X978" s="60">
        <f>F978^3*(1+G978*Overview!$F$38)</f>
        <v>18.926647692921083</v>
      </c>
      <c r="Y978" s="61">
        <f>F978^3*Overview!$F$42*(1+Overview!$F$38*G978)+J978*Overview!$F$39/Overview!$F$40</f>
        <v>1.9199337329257653</v>
      </c>
      <c r="AD978" s="2"/>
    </row>
    <row r="979" spans="1:30">
      <c r="A979" s="34">
        <v>976</v>
      </c>
      <c r="B979">
        <v>0.77</v>
      </c>
      <c r="C979" s="85">
        <v>18.739999999999998</v>
      </c>
      <c r="D979" s="125">
        <f>B979/(B979+Overview!$F$22)</f>
        <v>0.52380952380952384</v>
      </c>
      <c r="E979" s="118">
        <f>EXP(Overview!$F$21/Overview!$F$5-Overview!$F$21/('='!C979+273.15))</f>
        <v>0.94169028070695959</v>
      </c>
      <c r="F979" s="77">
        <f t="shared" si="92"/>
        <v>2.4892928720238996</v>
      </c>
      <c r="G979" s="115">
        <f t="shared" si="93"/>
        <v>0.52380952380952372</v>
      </c>
      <c r="H979" s="112">
        <f>F979/Overview!$F$19</f>
        <v>3.6753179861566507</v>
      </c>
      <c r="I979" s="149">
        <f t="shared" si="94"/>
        <v>178.24101031296112</v>
      </c>
      <c r="J979" s="80">
        <f>IF((A979-Overview!$F$43)/365=ROUND((A979-Overview!$F$43)/365,0),J978*0.05,J978+V978)</f>
        <v>5006.0872145008589</v>
      </c>
      <c r="K979" s="70">
        <f>IF(I979&lt;Overview!$F$16,1,'='!F979/Overview!$F$26)</f>
        <v>107.7615961915108</v>
      </c>
      <c r="L979" s="71">
        <f>IF(I979&lt;Overview!$F$17,'='!F979/Overview!$F$26,Overview!$F$33)</f>
        <v>9.1428571428571423</v>
      </c>
      <c r="M979" s="72">
        <f t="shared" si="95"/>
        <v>9.1428571428571423</v>
      </c>
      <c r="N979" s="81">
        <f>MIN(1,Overview!$F$44*E979*(F979-Overview!$F$25)^2+0.2)</f>
        <v>1</v>
      </c>
      <c r="O979" s="48">
        <f>M979*E979*Overview!$F$8</f>
        <v>9.746225350951114E-2</v>
      </c>
      <c r="P979" s="48">
        <f>E979*Overview!$F$6</f>
        <v>1.8494797113084687E-3</v>
      </c>
      <c r="Q979" s="122">
        <f>O979*(G979/F979-(1+Overview!$F$35/'='!F979)/(Overview!$F$37*Overview!$F$33))/('='!G979+Overview!$F$36)</f>
        <v>1.5926489506268118E-3</v>
      </c>
      <c r="R979" s="128">
        <f>(O979/F979-Q979)*G979*Overview!$F$29*'='!F979^3</f>
        <v>274.74159675956162</v>
      </c>
      <c r="S979" s="57">
        <f t="shared" si="90"/>
        <v>4.3468102566066545E-18</v>
      </c>
      <c r="T979" s="58">
        <f t="shared" si="91"/>
        <v>1.3215232268105554E-3</v>
      </c>
      <c r="U979" s="58">
        <f>IF(I979&lt;Overview!$F$18,(1-Overview!$F$9)*'='!R979-'='!I979*'='!P979,0)</f>
        <v>0</v>
      </c>
      <c r="V979" s="54">
        <f>IF(I979&gt;=Overview!$F$18,(1-Overview!$F$9)*'='!R979-Overview!$F$18*'='!P979,0)</f>
        <v>23.080441187041934</v>
      </c>
      <c r="W979" s="2"/>
      <c r="X979" s="60">
        <f>F979^3*(1+G979*Overview!$F$38)</f>
        <v>18.956868721539205</v>
      </c>
      <c r="Y979" s="61">
        <f>F979^3*Overview!$F$42*(1+Overview!$F$38*G979)+J979*Overview!$F$39/Overview!$F$40</f>
        <v>1.9236554293504746</v>
      </c>
      <c r="AD979" s="2"/>
    </row>
    <row r="980" spans="1:30">
      <c r="A980" s="34">
        <v>977</v>
      </c>
      <c r="B980">
        <v>0.77</v>
      </c>
      <c r="C980" s="85">
        <v>18.739999999999998</v>
      </c>
      <c r="D980" s="125">
        <f>B980/(B980+Overview!$F$22)</f>
        <v>0.52380952380952384</v>
      </c>
      <c r="E980" s="118">
        <f>EXP(Overview!$F$21/Overview!$F$5-Overview!$F$21/('='!C980+273.15))</f>
        <v>0.94169028070695959</v>
      </c>
      <c r="F980" s="77">
        <f t="shared" si="92"/>
        <v>2.4906143952507103</v>
      </c>
      <c r="G980" s="115">
        <f t="shared" si="93"/>
        <v>0.52380952380952372</v>
      </c>
      <c r="H980" s="112">
        <f>F980/Overview!$F$19</f>
        <v>3.6772691499346082</v>
      </c>
      <c r="I980" s="149">
        <f t="shared" si="94"/>
        <v>178.24101031296112</v>
      </c>
      <c r="J980" s="80">
        <f>IF((A980-Overview!$F$43)/365=ROUND((A980-Overview!$F$43)/365,0),J979*0.05,J979+V979)</f>
        <v>5029.1676556879011</v>
      </c>
      <c r="K980" s="70">
        <f>IF(I980&lt;Overview!$F$16,1,'='!F980/Overview!$F$26)</f>
        <v>107.81880498920825</v>
      </c>
      <c r="L980" s="71">
        <f>IF(I980&lt;Overview!$F$17,'='!F980/Overview!$F$26,Overview!$F$33)</f>
        <v>9.1428571428571423</v>
      </c>
      <c r="M980" s="72">
        <f t="shared" si="95"/>
        <v>9.1428571428571423</v>
      </c>
      <c r="N980" s="81">
        <f>MIN(1,Overview!$F$44*E980*(F980-Overview!$F$25)^2+0.2)</f>
        <v>1</v>
      </c>
      <c r="O980" s="48">
        <f>M980*E980*Overview!$F$8</f>
        <v>9.746225350951114E-2</v>
      </c>
      <c r="P980" s="48">
        <f>E980*Overview!$F$6</f>
        <v>1.8494797113084687E-3</v>
      </c>
      <c r="Q980" s="122">
        <f>O980*(G980/F980-(1+Overview!$F$35/'='!F980)/(Overview!$F$37*Overview!$F$33))/('='!G980+Overview!$F$36)</f>
        <v>1.5894104147179699E-3</v>
      </c>
      <c r="R980" s="128">
        <f>(O980/F980-Q980)*G980*Overview!$F$29*'='!F980^3</f>
        <v>275.0509210365741</v>
      </c>
      <c r="S980" s="57">
        <f t="shared" si="90"/>
        <v>4.3445038334495418E-18</v>
      </c>
      <c r="T980" s="58">
        <f t="shared" si="91"/>
        <v>1.3195361529526591E-3</v>
      </c>
      <c r="U980" s="58">
        <f>IF(I980&lt;Overview!$F$18,(1-Overview!$F$9)*'='!R980-'='!I980*'='!P980,0)</f>
        <v>0</v>
      </c>
      <c r="V980" s="54">
        <f>IF(I980&gt;=Overview!$F$18,(1-Overview!$F$9)*'='!R980-Overview!$F$18*'='!P980,0)</f>
        <v>23.106795615443399</v>
      </c>
      <c r="W980" s="2"/>
      <c r="X980" s="60">
        <f>F980^3*(1+G980*Overview!$F$38)</f>
        <v>18.987076389678478</v>
      </c>
      <c r="Y980" s="61">
        <f>F980^3*Overview!$F$42*(1+Overview!$F$38*G980)+J980*Overview!$F$39/Overview!$F$40</f>
        <v>1.9273770695636825</v>
      </c>
      <c r="AD980" s="2"/>
    </row>
    <row r="981" spans="1:30">
      <c r="A981" s="34">
        <v>978</v>
      </c>
      <c r="B981">
        <v>0.77</v>
      </c>
      <c r="C981" s="85">
        <v>18.739999999999998</v>
      </c>
      <c r="D981" s="125">
        <f>B981/(B981+Overview!$F$22)</f>
        <v>0.52380952380952384</v>
      </c>
      <c r="E981" s="118">
        <f>EXP(Overview!$F$21/Overview!$F$5-Overview!$F$21/('='!C981+273.15))</f>
        <v>0.94169028070695959</v>
      </c>
      <c r="F981" s="77">
        <f t="shared" si="92"/>
        <v>2.491933931403663</v>
      </c>
      <c r="G981" s="115">
        <f t="shared" si="93"/>
        <v>0.52380952380952372</v>
      </c>
      <c r="H981" s="112">
        <f>F981/Overview!$F$19</f>
        <v>3.6792173798961509</v>
      </c>
      <c r="I981" s="149">
        <f t="shared" si="94"/>
        <v>178.24101031296112</v>
      </c>
      <c r="J981" s="80">
        <f>IF((A981-Overview!$F$43)/365=ROUND((A981-Overview!$F$43)/365,0),J980*0.05,J980+V980)</f>
        <v>5052.2744513033449</v>
      </c>
      <c r="K981" s="70">
        <f>IF(I981&lt;Overview!$F$16,1,'='!F981/Overview!$F$26)</f>
        <v>107.87592776639234</v>
      </c>
      <c r="L981" s="71">
        <f>IF(I981&lt;Overview!$F$17,'='!F981/Overview!$F$26,Overview!$F$33)</f>
        <v>9.1428571428571423</v>
      </c>
      <c r="M981" s="72">
        <f t="shared" si="95"/>
        <v>9.1428571428571423</v>
      </c>
      <c r="N981" s="81">
        <f>MIN(1,Overview!$F$44*E981*(F981-Overview!$F$25)^2+0.2)</f>
        <v>1</v>
      </c>
      <c r="O981" s="48">
        <f>M981*E981*Overview!$F$8</f>
        <v>9.746225350951114E-2</v>
      </c>
      <c r="P981" s="48">
        <f>E981*Overview!$F$6</f>
        <v>1.8494797113084687E-3</v>
      </c>
      <c r="Q981" s="122">
        <f>O981*(G981/F981-(1+Overview!$F$35/'='!F981)/(Overview!$F$37*Overview!$F$33))/('='!G981+Overview!$F$36)</f>
        <v>1.5861801755285019E-3</v>
      </c>
      <c r="R981" s="128">
        <f>(O981/F981-Q981)*G981*Overview!$F$29*'='!F981^3</f>
        <v>275.35997186518034</v>
      </c>
      <c r="S981" s="57">
        <f t="shared" si="90"/>
        <v>4.3422033190568315E-18</v>
      </c>
      <c r="T981" s="58">
        <f t="shared" si="91"/>
        <v>1.3175520669064305E-3</v>
      </c>
      <c r="U981" s="58">
        <f>IF(I981&lt;Overview!$F$18,(1-Overview!$F$9)*'='!R981-'='!I981*'='!P981,0)</f>
        <v>0</v>
      </c>
      <c r="V981" s="54">
        <f>IF(I981&gt;=Overview!$F$18,(1-Overview!$F$9)*'='!R981-Overview!$F$18*'='!P981,0)</f>
        <v>23.133126746040652</v>
      </c>
      <c r="W981" s="2"/>
      <c r="X981" s="60">
        <f>F981^3*(1+G981*Overview!$F$38)</f>
        <v>19.017270638006181</v>
      </c>
      <c r="Y981" s="61">
        <f>F981^3*Overview!$F$42*(1+Overview!$F$38*G981)+J981*Overview!$F$39/Overview!$F$40</f>
        <v>1.9310986472135561</v>
      </c>
      <c r="AD981" s="2"/>
    </row>
    <row r="982" spans="1:30">
      <c r="A982" s="34">
        <v>979</v>
      </c>
      <c r="B982">
        <v>0.77</v>
      </c>
      <c r="C982" s="85">
        <v>18.739999999999998</v>
      </c>
      <c r="D982" s="125">
        <f>B982/(B982+Overview!$F$22)</f>
        <v>0.52380952380952384</v>
      </c>
      <c r="E982" s="118">
        <f>EXP(Overview!$F$21/Overview!$F$5-Overview!$F$21/('='!C982+273.15))</f>
        <v>0.94169028070695959</v>
      </c>
      <c r="F982" s="77">
        <f t="shared" si="92"/>
        <v>2.4932514834705697</v>
      </c>
      <c r="G982" s="115">
        <f t="shared" si="93"/>
        <v>0.52380952380952372</v>
      </c>
      <c r="H982" s="112">
        <f>F982/Overview!$F$19</f>
        <v>3.6811626804526347</v>
      </c>
      <c r="I982" s="149">
        <f t="shared" si="94"/>
        <v>178.24101031296112</v>
      </c>
      <c r="J982" s="80">
        <f>IF((A982-Overview!$F$43)/365=ROUND((A982-Overview!$F$43)/365,0),J981*0.05,J981+V981)</f>
        <v>5075.4075780493858</v>
      </c>
      <c r="K982" s="70">
        <f>IF(I982&lt;Overview!$F$16,1,'='!F982/Overview!$F$26)</f>
        <v>107.93296465240562</v>
      </c>
      <c r="L982" s="71">
        <f>IF(I982&lt;Overview!$F$17,'='!F982/Overview!$F$26,Overview!$F$33)</f>
        <v>9.1428571428571423</v>
      </c>
      <c r="M982" s="72">
        <f t="shared" si="95"/>
        <v>9.1428571428571423</v>
      </c>
      <c r="N982" s="81">
        <f>MIN(1,Overview!$F$44*E982*(F982-Overview!$F$25)^2+0.2)</f>
        <v>1</v>
      </c>
      <c r="O982" s="48">
        <f>M982*E982*Overview!$F$8</f>
        <v>9.746225350951114E-2</v>
      </c>
      <c r="P982" s="48">
        <f>E982*Overview!$F$6</f>
        <v>1.8494797113084687E-3</v>
      </c>
      <c r="Q982" s="122">
        <f>O982*(G982/F982-(1+Overview!$F$35/'='!F982)/(Overview!$F$37*Overview!$F$33))/('='!G982+Overview!$F$36)</f>
        <v>1.5829582048595468E-3</v>
      </c>
      <c r="R982" s="128">
        <f>(O982/F982-Q982)*G982*Overview!$F$29*'='!F982^3</f>
        <v>275.66874911003288</v>
      </c>
      <c r="S982" s="57">
        <f t="shared" si="90"/>
        <v>4.3399086933458343E-18</v>
      </c>
      <c r="T982" s="58">
        <f t="shared" si="91"/>
        <v>1.315570964179325E-3</v>
      </c>
      <c r="U982" s="58">
        <f>IF(I982&lt;Overview!$F$18,(1-Overview!$F$9)*'='!R982-'='!I982*'='!P982,0)</f>
        <v>0</v>
      </c>
      <c r="V982" s="54">
        <f>IF(I982&gt;=Overview!$F$18,(1-Overview!$F$9)*'='!R982-Overview!$F$18*'='!P982,0)</f>
        <v>23.159434567302089</v>
      </c>
      <c r="W982" s="2"/>
      <c r="X982" s="60">
        <f>F982^3*(1+G982*Overview!$F$38)</f>
        <v>19.047451407440995</v>
      </c>
      <c r="Y982" s="61">
        <f>F982^3*Overview!$F$42*(1+Overview!$F$38*G982)+J982*Overview!$F$39/Overview!$F$40</f>
        <v>1.9348201559703806</v>
      </c>
      <c r="AD982" s="2"/>
    </row>
    <row r="983" spans="1:30">
      <c r="A983" s="34">
        <v>980</v>
      </c>
      <c r="B983">
        <v>0.77</v>
      </c>
      <c r="C983" s="85">
        <v>18.739999999999998</v>
      </c>
      <c r="D983" s="125">
        <f>B983/(B983+Overview!$F$22)</f>
        <v>0.52380952380952384</v>
      </c>
      <c r="E983" s="118">
        <f>EXP(Overview!$F$21/Overview!$F$5-Overview!$F$21/('='!C983+273.15))</f>
        <v>0.94169028070695959</v>
      </c>
      <c r="F983" s="77">
        <f t="shared" si="92"/>
        <v>2.4945670544347491</v>
      </c>
      <c r="G983" s="115">
        <f t="shared" si="93"/>
        <v>0.52380952380952372</v>
      </c>
      <c r="H983" s="112">
        <f>F983/Overview!$F$19</f>
        <v>3.6831050560087837</v>
      </c>
      <c r="I983" s="149">
        <f t="shared" si="94"/>
        <v>178.24101031296112</v>
      </c>
      <c r="J983" s="80">
        <f>IF((A983-Overview!$F$43)/365=ROUND((A983-Overview!$F$43)/365,0),J982*0.05,J982+V982)</f>
        <v>5098.5670126166879</v>
      </c>
      <c r="K983" s="70">
        <f>IF(I983&lt;Overview!$F$16,1,'='!F983/Overview!$F$26)</f>
        <v>107.98991577639607</v>
      </c>
      <c r="L983" s="71">
        <f>IF(I983&lt;Overview!$F$17,'='!F983/Overview!$F$26,Overview!$F$33)</f>
        <v>9.1428571428571423</v>
      </c>
      <c r="M983" s="72">
        <f t="shared" si="95"/>
        <v>9.1428571428571423</v>
      </c>
      <c r="N983" s="81">
        <f>MIN(1,Overview!$F$44*E983*(F983-Overview!$F$25)^2+0.2)</f>
        <v>1</v>
      </c>
      <c r="O983" s="48">
        <f>M983*E983*Overview!$F$8</f>
        <v>9.746225350951114E-2</v>
      </c>
      <c r="P983" s="48">
        <f>E983*Overview!$F$6</f>
        <v>1.8494797113084687E-3</v>
      </c>
      <c r="Q983" s="122">
        <f>O983*(G983/F983-(1+Overview!$F$35/'='!F983)/(Overview!$F$37*Overview!$F$33))/('='!G983+Overview!$F$36)</f>
        <v>1.5797444746377487E-3</v>
      </c>
      <c r="R983" s="128">
        <f>(O983/F983-Q983)*G983*Overview!$F$29*'='!F983^3</f>
        <v>275.97725263749749</v>
      </c>
      <c r="S983" s="57">
        <f t="shared" si="90"/>
        <v>4.3376199363232458E-18</v>
      </c>
      <c r="T983" s="58">
        <f t="shared" si="91"/>
        <v>1.3135928402855529E-3</v>
      </c>
      <c r="U983" s="58">
        <f>IF(I983&lt;Overview!$F$18,(1-Overview!$F$9)*'='!R983-'='!I983*'='!P983,0)</f>
        <v>0</v>
      </c>
      <c r="V983" s="54">
        <f>IF(I983&gt;=Overview!$F$18,(1-Overview!$F$9)*'='!R983-Overview!$F$18*'='!P983,0)</f>
        <v>23.185719067842072</v>
      </c>
      <c r="W983" s="2"/>
      <c r="X983" s="60">
        <f>F983^3*(1+G983*Overview!$F$38)</f>
        <v>19.077618639152476</v>
      </c>
      <c r="Y983" s="61">
        <f>F983^3*Overview!$F$42*(1+Overview!$F$38*G983)+J983*Overview!$F$39/Overview!$F$40</f>
        <v>1.9385415895265206</v>
      </c>
      <c r="AD983" s="2"/>
    </row>
    <row r="984" spans="1:30">
      <c r="A984" s="34">
        <v>981</v>
      </c>
      <c r="B984">
        <v>0.77</v>
      </c>
      <c r="C984" s="85">
        <v>18.739999999999998</v>
      </c>
      <c r="D984" s="125">
        <f>B984/(B984+Overview!$F$22)</f>
        <v>0.52380952380952384</v>
      </c>
      <c r="E984" s="118">
        <f>EXP(Overview!$F$21/Overview!$F$5-Overview!$F$21/('='!C984+273.15))</f>
        <v>0.94169028070695959</v>
      </c>
      <c r="F984" s="77">
        <f t="shared" si="92"/>
        <v>2.4958806472750346</v>
      </c>
      <c r="G984" s="115">
        <f t="shared" si="93"/>
        <v>0.52380952380952372</v>
      </c>
      <c r="H984" s="112">
        <f>F984/Overview!$F$19</f>
        <v>3.6850445109626966</v>
      </c>
      <c r="I984" s="149">
        <f t="shared" si="94"/>
        <v>178.24101031296112</v>
      </c>
      <c r="J984" s="80">
        <f>IF((A984-Overview!$F$43)/365=ROUND((A984-Overview!$F$43)/365,0),J983*0.05,J983+V983)</f>
        <v>5121.7527316845299</v>
      </c>
      <c r="K984" s="70">
        <f>IF(I984&lt;Overview!$F$16,1,'='!F984/Overview!$F$26)</f>
        <v>108.04678126731751</v>
      </c>
      <c r="L984" s="71">
        <f>IF(I984&lt;Overview!$F$17,'='!F984/Overview!$F$26,Overview!$F$33)</f>
        <v>9.1428571428571423</v>
      </c>
      <c r="M984" s="72">
        <f t="shared" si="95"/>
        <v>9.1428571428571423</v>
      </c>
      <c r="N984" s="81">
        <f>MIN(1,Overview!$F$44*E984*(F984-Overview!$F$25)^2+0.2)</f>
        <v>1</v>
      </c>
      <c r="O984" s="48">
        <f>M984*E984*Overview!$F$8</f>
        <v>9.746225350951114E-2</v>
      </c>
      <c r="P984" s="48">
        <f>E984*Overview!$F$6</f>
        <v>1.8494797113084687E-3</v>
      </c>
      <c r="Q984" s="122">
        <f>O984*(G984/F984-(1+Overview!$F$35/'='!F984)/(Overview!$F$37*Overview!$F$33))/('='!G984+Overview!$F$36)</f>
        <v>1.576538956914556E-3</v>
      </c>
      <c r="R984" s="128">
        <f>(O984/F984-Q984)*G984*Overview!$F$29*'='!F984^3</f>
        <v>276.28548231564656</v>
      </c>
      <c r="S984" s="57">
        <f t="shared" si="90"/>
        <v>4.3353370280846431E-18</v>
      </c>
      <c r="T984" s="58">
        <f t="shared" si="91"/>
        <v>1.3116176907460699E-3</v>
      </c>
      <c r="U984" s="58">
        <f>IF(I984&lt;Overview!$F$18,(1-Overview!$F$9)*'='!R984-'='!I984*'='!P984,0)</f>
        <v>0</v>
      </c>
      <c r="V984" s="54">
        <f>IF(I984&gt;=Overview!$F$18,(1-Overview!$F$9)*'='!R984-Overview!$F$18*'='!P984,0)</f>
        <v>23.211980236420374</v>
      </c>
      <c r="W984" s="2"/>
      <c r="X984" s="60">
        <f>F984^3*(1+G984*Overview!$F$38)</f>
        <v>19.107772274560535</v>
      </c>
      <c r="Y984" s="61">
        <f>F984^3*Overview!$F$42*(1+Overview!$F$38*G984)+J984*Overview!$F$39/Overview!$F$40</f>
        <v>1.9422629415963759</v>
      </c>
      <c r="AD984" s="2"/>
    </row>
    <row r="985" spans="1:30">
      <c r="A985" s="34">
        <v>982</v>
      </c>
      <c r="B985">
        <v>0.77</v>
      </c>
      <c r="C985" s="85">
        <v>18.739999999999998</v>
      </c>
      <c r="D985" s="125">
        <f>B985/(B985+Overview!$F$22)</f>
        <v>0.52380952380952384</v>
      </c>
      <c r="E985" s="118">
        <f>EXP(Overview!$F$21/Overview!$F$5-Overview!$F$21/('='!C985+273.15))</f>
        <v>0.94169028070695959</v>
      </c>
      <c r="F985" s="77">
        <f t="shared" si="92"/>
        <v>2.4971922649657805</v>
      </c>
      <c r="G985" s="115">
        <f t="shared" si="93"/>
        <v>0.52380952380952372</v>
      </c>
      <c r="H985" s="112">
        <f>F985/Overview!$F$19</f>
        <v>3.6869810497058624</v>
      </c>
      <c r="I985" s="149">
        <f t="shared" si="94"/>
        <v>178.24101031296112</v>
      </c>
      <c r="J985" s="80">
        <f>IF((A985-Overview!$F$43)/365=ROUND((A985-Overview!$F$43)/365,0),J984*0.05,J984+V984)</f>
        <v>5144.9647119209503</v>
      </c>
      <c r="K985" s="70">
        <f>IF(I985&lt;Overview!$F$16,1,'='!F985/Overview!$F$26)</f>
        <v>108.1035612539299</v>
      </c>
      <c r="L985" s="71">
        <f>IF(I985&lt;Overview!$F$17,'='!F985/Overview!$F$26,Overview!$F$33)</f>
        <v>9.1428571428571423</v>
      </c>
      <c r="M985" s="72">
        <f t="shared" si="95"/>
        <v>9.1428571428571423</v>
      </c>
      <c r="N985" s="81">
        <f>MIN(1,Overview!$F$44*E985*(F985-Overview!$F$25)^2+0.2)</f>
        <v>1</v>
      </c>
      <c r="O985" s="48">
        <f>M985*E985*Overview!$F$8</f>
        <v>9.746225350951114E-2</v>
      </c>
      <c r="P985" s="48">
        <f>E985*Overview!$F$6</f>
        <v>1.8494797113084687E-3</v>
      </c>
      <c r="Q985" s="122">
        <f>O985*(G985/F985-(1+Overview!$F$35/'='!F985)/(Overview!$F$37*Overview!$F$33))/('='!G985+Overview!$F$36)</f>
        <v>1.5733416238655276E-3</v>
      </c>
      <c r="R985" s="128">
        <f>(O985/F985-Q985)*G985*Overview!$F$29*'='!F985^3</f>
        <v>276.59343801425319</v>
      </c>
      <c r="S985" s="57">
        <f t="shared" si="90"/>
        <v>4.3330599488139928E-18</v>
      </c>
      <c r="T985" s="58">
        <f t="shared" si="91"/>
        <v>1.3096455110885655E-3</v>
      </c>
      <c r="U985" s="58">
        <f>IF(I985&lt;Overview!$F$18,(1-Overview!$F$9)*'='!R985-'='!I985*'='!P985,0)</f>
        <v>0</v>
      </c>
      <c r="V985" s="54">
        <f>IF(I985&gt;=Overview!$F$18,(1-Overview!$F$9)*'='!R985-Overview!$F$18*'='!P985,0)</f>
        <v>23.238218061941659</v>
      </c>
      <c r="W985" s="2"/>
      <c r="X985" s="60">
        <f>F985^3*(1+G985*Overview!$F$38)</f>
        <v>19.137912255334921</v>
      </c>
      <c r="Y985" s="61">
        <f>F985^3*Overview!$F$42*(1+Overview!$F$38*G985)+J985*Overview!$F$39/Overview!$F$40</f>
        <v>1.9459842059163441</v>
      </c>
      <c r="AD985" s="2"/>
    </row>
    <row r="986" spans="1:30">
      <c r="A986" s="34">
        <v>983</v>
      </c>
      <c r="B986">
        <v>0.77</v>
      </c>
      <c r="C986" s="85">
        <v>18.739999999999998</v>
      </c>
      <c r="D986" s="125">
        <f>B986/(B986+Overview!$F$22)</f>
        <v>0.52380952380952384</v>
      </c>
      <c r="E986" s="118">
        <f>EXP(Overview!$F$21/Overview!$F$5-Overview!$F$21/('='!C986+273.15))</f>
        <v>0.94169028070695959</v>
      </c>
      <c r="F986" s="77">
        <f t="shared" si="92"/>
        <v>2.4985019104768691</v>
      </c>
      <c r="G986" s="115">
        <f t="shared" si="93"/>
        <v>0.52380952380952372</v>
      </c>
      <c r="H986" s="112">
        <f>F986/Overview!$F$19</f>
        <v>3.6889146766231642</v>
      </c>
      <c r="I986" s="149">
        <f t="shared" si="94"/>
        <v>178.24101031296112</v>
      </c>
      <c r="J986" s="80">
        <f>IF((A986-Overview!$F$43)/365=ROUND((A986-Overview!$F$43)/365,0),J985*0.05,J985+V985)</f>
        <v>5168.2029299828919</v>
      </c>
      <c r="K986" s="70">
        <f>IF(I986&lt;Overview!$F$16,1,'='!F986/Overview!$F$26)</f>
        <v>108.16025586479954</v>
      </c>
      <c r="L986" s="71">
        <f>IF(I986&lt;Overview!$F$17,'='!F986/Overview!$F$26,Overview!$F$33)</f>
        <v>9.1428571428571423</v>
      </c>
      <c r="M986" s="72">
        <f t="shared" si="95"/>
        <v>9.1428571428571423</v>
      </c>
      <c r="N986" s="81">
        <f>MIN(1,Overview!$F$44*E986*(F986-Overview!$F$25)^2+0.2)</f>
        <v>1</v>
      </c>
      <c r="O986" s="48">
        <f>M986*E986*Overview!$F$8</f>
        <v>9.746225350951114E-2</v>
      </c>
      <c r="P986" s="48">
        <f>E986*Overview!$F$6</f>
        <v>1.8494797113084687E-3</v>
      </c>
      <c r="Q986" s="122">
        <f>O986*(G986/F986-(1+Overview!$F$35/'='!F986)/(Overview!$F$37*Overview!$F$33))/('='!G986+Overview!$F$36)</f>
        <v>1.5701524477896448E-3</v>
      </c>
      <c r="R986" s="128">
        <f>(O986/F986-Q986)*G986*Overview!$F$29*'='!F986^3</f>
        <v>276.9011196047839</v>
      </c>
      <c r="S986" s="57">
        <f t="shared" si="90"/>
        <v>4.3307886787831611E-18</v>
      </c>
      <c r="T986" s="58">
        <f t="shared" si="91"/>
        <v>1.3076762968474533E-3</v>
      </c>
      <c r="U986" s="58">
        <f>IF(I986&lt;Overview!$F$18,(1-Overview!$F$9)*'='!R986-'='!I986*'='!P986,0)</f>
        <v>0</v>
      </c>
      <c r="V986" s="54">
        <f>IF(I986&gt;=Overview!$F$18,(1-Overview!$F$9)*'='!R986-Overview!$F$18*'='!P986,0)</f>
        <v>23.264432533454876</v>
      </c>
      <c r="W986" s="2"/>
      <c r="X986" s="60">
        <f>F986^3*(1+G986*Overview!$F$38)</f>
        <v>19.168038523394696</v>
      </c>
      <c r="Y986" s="61">
        <f>F986^3*Overview!$F$42*(1+Overview!$F$38*G986)+J986*Overview!$F$39/Overview!$F$40</f>
        <v>1.9497053762447791</v>
      </c>
      <c r="AD986" s="2"/>
    </row>
    <row r="987" spans="1:30">
      <c r="A987" s="34">
        <v>984</v>
      </c>
      <c r="B987">
        <v>0.77</v>
      </c>
      <c r="C987" s="85">
        <v>18.739999999999998</v>
      </c>
      <c r="D987" s="125">
        <f>B987/(B987+Overview!$F$22)</f>
        <v>0.52380952380952384</v>
      </c>
      <c r="E987" s="118">
        <f>EXP(Overview!$F$21/Overview!$F$5-Overview!$F$21/('='!C987+273.15))</f>
        <v>0.94169028070695959</v>
      </c>
      <c r="F987" s="77">
        <f t="shared" si="92"/>
        <v>2.4998095867737167</v>
      </c>
      <c r="G987" s="115">
        <f t="shared" si="93"/>
        <v>0.52380952380952372</v>
      </c>
      <c r="H987" s="112">
        <f>F987/Overview!$F$19</f>
        <v>3.6908453960928931</v>
      </c>
      <c r="I987" s="149">
        <f t="shared" si="94"/>
        <v>178.24101031296112</v>
      </c>
      <c r="J987" s="80">
        <f>IF((A987-Overview!$F$43)/365=ROUND((A987-Overview!$F$43)/365,0),J986*0.05,J986+V986)</f>
        <v>5191.4673625163468</v>
      </c>
      <c r="K987" s="70">
        <f>IF(I987&lt;Overview!$F$16,1,'='!F987/Overview!$F$26)</f>
        <v>108.21686522829943</v>
      </c>
      <c r="L987" s="71">
        <f>IF(I987&lt;Overview!$F$17,'='!F987/Overview!$F$26,Overview!$F$33)</f>
        <v>9.1428571428571423</v>
      </c>
      <c r="M987" s="72">
        <f t="shared" si="95"/>
        <v>9.1428571428571423</v>
      </c>
      <c r="N987" s="81">
        <f>MIN(1,Overview!$F$44*E987*(F987-Overview!$F$25)^2+0.2)</f>
        <v>1</v>
      </c>
      <c r="O987" s="48">
        <f>M987*E987*Overview!$F$8</f>
        <v>9.746225350951114E-2</v>
      </c>
      <c r="P987" s="48">
        <f>E987*Overview!$F$6</f>
        <v>1.8494797113084687E-3</v>
      </c>
      <c r="Q987" s="122">
        <f>O987*(G987/F987-(1+Overview!$F$35/'='!F987)/(Overview!$F$37*Overview!$F$33))/('='!G987+Overview!$F$36)</f>
        <v>1.5669714011086276E-3</v>
      </c>
      <c r="R987" s="128">
        <f>(O987/F987-Q987)*G987*Overview!$F$29*'='!F987^3</f>
        <v>277.20852696039248</v>
      </c>
      <c r="S987" s="57">
        <f t="shared" si="90"/>
        <v>4.3285231983514257E-18</v>
      </c>
      <c r="T987" s="58">
        <f t="shared" si="91"/>
        <v>1.3057100435638633E-3</v>
      </c>
      <c r="U987" s="58">
        <f>IF(I987&lt;Overview!$F$18,(1-Overview!$F$9)*'='!R987-'='!I987*'='!P987,0)</f>
        <v>0</v>
      </c>
      <c r="V987" s="54">
        <f>IF(I987&gt;=Overview!$F$18,(1-Overview!$F$9)*'='!R987-Overview!$F$18*'='!P987,0)</f>
        <v>23.290623640152724</v>
      </c>
      <c r="W987" s="2"/>
      <c r="X987" s="60">
        <f>F987^3*(1+G987*Overview!$F$38)</f>
        <v>19.198151020907698</v>
      </c>
      <c r="Y987" s="61">
        <f>F987^3*Overview!$F$42*(1+Overview!$F$38*G987)+J987*Overview!$F$39/Overview!$F$40</f>
        <v>1.9534264463619486</v>
      </c>
      <c r="AD987" s="2"/>
    </row>
    <row r="988" spans="1:30">
      <c r="A988" s="34">
        <v>985</v>
      </c>
      <c r="B988">
        <v>0.77</v>
      </c>
      <c r="C988" s="85">
        <v>18.739999999999998</v>
      </c>
      <c r="D988" s="125">
        <f>B988/(B988+Overview!$F$22)</f>
        <v>0.52380952380952384</v>
      </c>
      <c r="E988" s="118">
        <f>EXP(Overview!$F$21/Overview!$F$5-Overview!$F$21/('='!C988+273.15))</f>
        <v>0.94169028070695959</v>
      </c>
      <c r="F988" s="77">
        <f t="shared" si="92"/>
        <v>2.5011152968172805</v>
      </c>
      <c r="G988" s="115">
        <f t="shared" si="93"/>
        <v>0.52380952380952372</v>
      </c>
      <c r="H988" s="112">
        <f>F988/Overview!$F$19</f>
        <v>3.6927732124867569</v>
      </c>
      <c r="I988" s="149">
        <f t="shared" si="94"/>
        <v>178.24101031296112</v>
      </c>
      <c r="J988" s="80">
        <f>IF((A988-Overview!$F$43)/365=ROUND((A988-Overview!$F$43)/365,0),J987*0.05,J987+V987)</f>
        <v>5214.7579861565</v>
      </c>
      <c r="K988" s="70">
        <f>IF(I988&lt;Overview!$F$16,1,'='!F988/Overview!$F$26)</f>
        <v>108.27338947260955</v>
      </c>
      <c r="L988" s="71">
        <f>IF(I988&lt;Overview!$F$17,'='!F988/Overview!$F$26,Overview!$F$33)</f>
        <v>9.1428571428571423</v>
      </c>
      <c r="M988" s="72">
        <f t="shared" si="95"/>
        <v>9.1428571428571423</v>
      </c>
      <c r="N988" s="81">
        <f>MIN(1,Overview!$F$44*E988*(F988-Overview!$F$25)^2+0.2)</f>
        <v>1</v>
      </c>
      <c r="O988" s="48">
        <f>M988*E988*Overview!$F$8</f>
        <v>9.746225350951114E-2</v>
      </c>
      <c r="P988" s="48">
        <f>E988*Overview!$F$6</f>
        <v>1.8494797113084687E-3</v>
      </c>
      <c r="Q988" s="122">
        <f>O988*(G988/F988-(1+Overview!$F$35/'='!F988)/(Overview!$F$37*Overview!$F$33))/('='!G988+Overview!$F$36)</f>
        <v>1.5637984563662546E-3</v>
      </c>
      <c r="R988" s="128">
        <f>(O988/F988-Q988)*G988*Overview!$F$29*'='!F988^3</f>
        <v>277.51565995591358</v>
      </c>
      <c r="S988" s="57">
        <f t="shared" si="90"/>
        <v>4.3262634879649916E-18</v>
      </c>
      <c r="T988" s="58">
        <f t="shared" si="91"/>
        <v>1.3037467467856298E-3</v>
      </c>
      <c r="U988" s="58">
        <f>IF(I988&lt;Overview!$F$18,(1-Overview!$F$9)*'='!R988-'='!I988*'='!P988,0)</f>
        <v>0</v>
      </c>
      <c r="V988" s="54">
        <f>IF(I988&gt;=Overview!$F$18,(1-Overview!$F$9)*'='!R988-Overview!$F$18*'='!P988,0)</f>
        <v>23.316791371371124</v>
      </c>
      <c r="W988" s="2"/>
      <c r="X988" s="60">
        <f>F988^3*(1+G988*Overview!$F$38)</f>
        <v>19.228249690290042</v>
      </c>
      <c r="Y988" s="61">
        <f>F988^3*Overview!$F$42*(1+Overview!$F$38*G988)+J988*Overview!$F$39/Overview!$F$40</f>
        <v>1.9571474100699953</v>
      </c>
      <c r="AD988" s="2"/>
    </row>
    <row r="989" spans="1:30">
      <c r="A989" s="34">
        <v>986</v>
      </c>
      <c r="B989">
        <v>0.77</v>
      </c>
      <c r="C989" s="85">
        <v>18.739999999999998</v>
      </c>
      <c r="D989" s="125">
        <f>B989/(B989+Overview!$F$22)</f>
        <v>0.52380952380952384</v>
      </c>
      <c r="E989" s="118">
        <f>EXP(Overview!$F$21/Overview!$F$5-Overview!$F$21/('='!C989+273.15))</f>
        <v>0.94169028070695959</v>
      </c>
      <c r="F989" s="77">
        <f t="shared" si="92"/>
        <v>2.5024190435640663</v>
      </c>
      <c r="G989" s="115">
        <f t="shared" si="93"/>
        <v>0.52380952380952372</v>
      </c>
      <c r="H989" s="112">
        <f>F989/Overview!$F$19</f>
        <v>3.6946981301698898</v>
      </c>
      <c r="I989" s="149">
        <f t="shared" si="94"/>
        <v>178.24101031296112</v>
      </c>
      <c r="J989" s="80">
        <f>IF((A989-Overview!$F$43)/365=ROUND((A989-Overview!$F$43)/365,0),J988*0.05,J988+V988)</f>
        <v>5238.0747775278714</v>
      </c>
      <c r="K989" s="70">
        <f>IF(I989&lt;Overview!$F$16,1,'='!F989/Overview!$F$26)</f>
        <v>108.32982872571716</v>
      </c>
      <c r="L989" s="71">
        <f>IF(I989&lt;Overview!$F$17,'='!F989/Overview!$F$26,Overview!$F$33)</f>
        <v>9.1428571428571423</v>
      </c>
      <c r="M989" s="72">
        <f t="shared" si="95"/>
        <v>9.1428571428571423</v>
      </c>
      <c r="N989" s="81">
        <f>MIN(1,Overview!$F$44*E989*(F989-Overview!$F$25)^2+0.2)</f>
        <v>1</v>
      </c>
      <c r="O989" s="48">
        <f>M989*E989*Overview!$F$8</f>
        <v>9.746225350951114E-2</v>
      </c>
      <c r="P989" s="48">
        <f>E989*Overview!$F$6</f>
        <v>1.8494797113084687E-3</v>
      </c>
      <c r="Q989" s="122">
        <f>O989*(G989/F989-(1+Overview!$F$35/'='!F989)/(Overview!$F$37*Overview!$F$33))/('='!G989+Overview!$F$36)</f>
        <v>1.5606335862276828E-3</v>
      </c>
      <c r="R989" s="128">
        <f>(O989/F989-Q989)*G989*Overview!$F$29*'='!F989^3</f>
        <v>277.82251846785653</v>
      </c>
      <c r="S989" s="57">
        <f t="shared" si="90"/>
        <v>4.3240095281565098E-18</v>
      </c>
      <c r="T989" s="58">
        <f t="shared" si="91"/>
        <v>1.3017864020672789E-3</v>
      </c>
      <c r="U989" s="58">
        <f>IF(I989&lt;Overview!$F$18,(1-Overview!$F$9)*'='!R989-'='!I989*'='!P989,0)</f>
        <v>0</v>
      </c>
      <c r="V989" s="54">
        <f>IF(I989&gt;=Overview!$F$18,(1-Overview!$F$9)*'='!R989-Overview!$F$18*'='!P989,0)</f>
        <v>23.342935716588663</v>
      </c>
      <c r="W989" s="2"/>
      <c r="X989" s="60">
        <f>F989^3*(1+G989*Overview!$F$38)</f>
        <v>19.25833447420559</v>
      </c>
      <c r="Y989" s="61">
        <f>F989^3*Overview!$F$42*(1+Overview!$F$38*G989)+J989*Overview!$F$39/Overview!$F$40</f>
        <v>1.9608682611928958</v>
      </c>
      <c r="AD989" s="2"/>
    </row>
    <row r="990" spans="1:30">
      <c r="A990" s="34">
        <v>987</v>
      </c>
      <c r="B990">
        <v>0.77</v>
      </c>
      <c r="C990" s="85">
        <v>18.739999999999998</v>
      </c>
      <c r="D990" s="125">
        <f>B990/(B990+Overview!$F$22)</f>
        <v>0.52380952380952384</v>
      </c>
      <c r="E990" s="118">
        <f>EXP(Overview!$F$21/Overview!$F$5-Overview!$F$21/('='!C990+273.15))</f>
        <v>0.94169028070695959</v>
      </c>
      <c r="F990" s="77">
        <f t="shared" si="92"/>
        <v>2.5037208299661335</v>
      </c>
      <c r="G990" s="115">
        <f t="shared" si="93"/>
        <v>0.52380952380952372</v>
      </c>
      <c r="H990" s="112">
        <f>F990/Overview!$F$19</f>
        <v>3.6966201535008616</v>
      </c>
      <c r="I990" s="149">
        <f t="shared" si="94"/>
        <v>178.24101031296112</v>
      </c>
      <c r="J990" s="80">
        <f>IF((A990-Overview!$F$43)/365=ROUND((A990-Overview!$F$43)/365,0),J989*0.05,J989+V989)</f>
        <v>5261.4177132444602</v>
      </c>
      <c r="K990" s="70">
        <f>IF(I990&lt;Overview!$F$16,1,'='!F990/Overview!$F$26)</f>
        <v>108.38618311541704</v>
      </c>
      <c r="L990" s="71">
        <f>IF(I990&lt;Overview!$F$17,'='!F990/Overview!$F$26,Overview!$F$33)</f>
        <v>9.1428571428571423</v>
      </c>
      <c r="M990" s="72">
        <f t="shared" si="95"/>
        <v>9.1428571428571423</v>
      </c>
      <c r="N990" s="81">
        <f>MIN(1,Overview!$F$44*E990*(F990-Overview!$F$25)^2+0.2)</f>
        <v>1</v>
      </c>
      <c r="O990" s="48">
        <f>M990*E990*Overview!$F$8</f>
        <v>9.746225350951114E-2</v>
      </c>
      <c r="P990" s="48">
        <f>E990*Overview!$F$6</f>
        <v>1.8494797113084687E-3</v>
      </c>
      <c r="Q990" s="122">
        <f>O990*(G990/F990-(1+Overview!$F$35/'='!F990)/(Overview!$F$37*Overview!$F$33))/('='!G990+Overview!$F$36)</f>
        <v>1.5574767634787866E-3</v>
      </c>
      <c r="R990" s="128">
        <f>(O990/F990-Q990)*G990*Overview!$F$29*'='!F990^3</f>
        <v>278.12910237439849</v>
      </c>
      <c r="S990" s="57">
        <f t="shared" si="90"/>
        <v>4.3217612995446006E-18</v>
      </c>
      <c r="T990" s="58">
        <f t="shared" si="91"/>
        <v>1.299829004970025E-3</v>
      </c>
      <c r="U990" s="58">
        <f>IF(I990&lt;Overview!$F$18,(1-Overview!$F$9)*'='!R990-'='!I990*'='!P990,0)</f>
        <v>0</v>
      </c>
      <c r="V990" s="54">
        <f>IF(I990&gt;=Overview!$F$18,(1-Overview!$F$9)*'='!R990-Overview!$F$18*'='!P990,0)</f>
        <v>23.369056665426037</v>
      </c>
      <c r="W990" s="2"/>
      <c r="X990" s="60">
        <f>F990^3*(1+G990*Overview!$F$38)</f>
        <v>19.288405315565409</v>
      </c>
      <c r="Y990" s="61">
        <f>F990^3*Overview!$F$42*(1+Overview!$F$38*G990)+J990*Overview!$F$39/Overview!$F$40</f>
        <v>1.9645889935764189</v>
      </c>
      <c r="AD990" s="2"/>
    </row>
    <row r="991" spans="1:30">
      <c r="A991" s="34">
        <v>988</v>
      </c>
      <c r="B991">
        <v>0.77</v>
      </c>
      <c r="C991" s="85">
        <v>18.739999999999998</v>
      </c>
      <c r="D991" s="125">
        <f>B991/(B991+Overview!$F$22)</f>
        <v>0.52380952380952384</v>
      </c>
      <c r="E991" s="118">
        <f>EXP(Overview!$F$21/Overview!$F$5-Overview!$F$21/('='!C991+273.15))</f>
        <v>0.94169028070695959</v>
      </c>
      <c r="F991" s="77">
        <f t="shared" si="92"/>
        <v>2.5050206589711035</v>
      </c>
      <c r="G991" s="115">
        <f t="shared" si="93"/>
        <v>0.52380952380952372</v>
      </c>
      <c r="H991" s="112">
        <f>F991/Overview!$F$19</f>
        <v>3.6985392868316898</v>
      </c>
      <c r="I991" s="149">
        <f t="shared" si="94"/>
        <v>178.24101031296112</v>
      </c>
      <c r="J991" s="80">
        <f>IF((A991-Overview!$F$43)/365=ROUND((A991-Overview!$F$43)/365,0),J990*0.05,J990+V990)</f>
        <v>5284.7867699098861</v>
      </c>
      <c r="K991" s="70">
        <f>IF(I991&lt;Overview!$F$16,1,'='!F991/Overview!$F$26)</f>
        <v>108.44245276931184</v>
      </c>
      <c r="L991" s="71">
        <f>IF(I991&lt;Overview!$F$17,'='!F991/Overview!$F$26,Overview!$F$33)</f>
        <v>9.1428571428571423</v>
      </c>
      <c r="M991" s="72">
        <f t="shared" si="95"/>
        <v>9.1428571428571423</v>
      </c>
      <c r="N991" s="81">
        <f>MIN(1,Overview!$F$44*E991*(F991-Overview!$F$25)^2+0.2)</f>
        <v>1</v>
      </c>
      <c r="O991" s="48">
        <f>M991*E991*Overview!$F$8</f>
        <v>9.746225350951114E-2</v>
      </c>
      <c r="P991" s="48">
        <f>E991*Overview!$F$6</f>
        <v>1.8494797113084687E-3</v>
      </c>
      <c r="Q991" s="122">
        <f>O991*(G991/F991-(1+Overview!$F$35/'='!F991)/(Overview!$F$37*Overview!$F$33))/('='!G991+Overview!$F$36)</f>
        <v>1.5543279610254806E-3</v>
      </c>
      <c r="R991" s="128">
        <f>(O991/F991-Q991)*G991*Overview!$F$29*'='!F991^3</f>
        <v>278.43541155537821</v>
      </c>
      <c r="S991" s="57">
        <f t="shared" si="90"/>
        <v>4.3195187828333767E-18</v>
      </c>
      <c r="T991" s="58">
        <f t="shared" si="91"/>
        <v>1.2978745510617538E-3</v>
      </c>
      <c r="U991" s="58">
        <f>IF(I991&lt;Overview!$F$18,(1-Overview!$F$9)*'='!R991-'='!I991*'='!P991,0)</f>
        <v>0</v>
      </c>
      <c r="V991" s="54">
        <f>IF(I991&gt;=Overview!$F$18,(1-Overview!$F$9)*'='!R991-Overview!$F$18*'='!P991,0)</f>
        <v>23.395154207645511</v>
      </c>
      <c r="W991" s="2"/>
      <c r="X991" s="60">
        <f>F991^3*(1+G991*Overview!$F$38)</f>
        <v>19.318462157527279</v>
      </c>
      <c r="Y991" s="61">
        <f>F991^3*Overview!$F$42*(1+Overview!$F$38*G991)+J991*Overview!$F$39/Overview!$F$40</f>
        <v>1.9683096010880843</v>
      </c>
      <c r="AD991" s="2"/>
    </row>
    <row r="992" spans="1:30">
      <c r="A992" s="34">
        <v>989</v>
      </c>
      <c r="B992">
        <v>0.77</v>
      </c>
      <c r="C992" s="85">
        <v>18.739999999999998</v>
      </c>
      <c r="D992" s="125">
        <f>B992/(B992+Overview!$F$22)</f>
        <v>0.52380952380952384</v>
      </c>
      <c r="E992" s="118">
        <f>EXP(Overview!$F$21/Overview!$F$5-Overview!$F$21/('='!C992+273.15))</f>
        <v>0.94169028070695959</v>
      </c>
      <c r="F992" s="77">
        <f t="shared" si="92"/>
        <v>2.5063185335221654</v>
      </c>
      <c r="G992" s="115">
        <f t="shared" si="93"/>
        <v>0.52380952380952372</v>
      </c>
      <c r="H992" s="112">
        <f>F992/Overview!$F$19</f>
        <v>3.700455534507848</v>
      </c>
      <c r="I992" s="149">
        <f t="shared" si="94"/>
        <v>178.24101031296112</v>
      </c>
      <c r="J992" s="80">
        <f>IF((A992-Overview!$F$43)/365=ROUND((A992-Overview!$F$43)/365,0),J991*0.05,J991+V991)</f>
        <v>5308.1819241175317</v>
      </c>
      <c r="K992" s="70">
        <f>IF(I992&lt;Overview!$F$16,1,'='!F992/Overview!$F$26)</f>
        <v>108.49863781481235</v>
      </c>
      <c r="L992" s="71">
        <f>IF(I992&lt;Overview!$F$17,'='!F992/Overview!$F$26,Overview!$F$33)</f>
        <v>9.1428571428571423</v>
      </c>
      <c r="M992" s="72">
        <f t="shared" si="95"/>
        <v>9.1428571428571423</v>
      </c>
      <c r="N992" s="81">
        <f>MIN(1,Overview!$F$44*E992*(F992-Overview!$F$25)^2+0.2)</f>
        <v>1</v>
      </c>
      <c r="O992" s="48">
        <f>M992*E992*Overview!$F$8</f>
        <v>9.746225350951114E-2</v>
      </c>
      <c r="P992" s="48">
        <f>E992*Overview!$F$6</f>
        <v>1.8494797113084687E-3</v>
      </c>
      <c r="Q992" s="122">
        <f>O992*(G992/F992-(1+Overview!$F$35/'='!F992)/(Overview!$F$37*Overview!$F$33))/('='!G992+Overview!$F$36)</f>
        <v>1.5511871518930633E-3</v>
      </c>
      <c r="R992" s="128">
        <f>(O992/F992-Q992)*G992*Overview!$F$29*'='!F992^3</f>
        <v>278.74144589229002</v>
      </c>
      <c r="S992" s="57">
        <f t="shared" si="90"/>
        <v>4.3172819588119725E-18</v>
      </c>
      <c r="T992" s="58">
        <f t="shared" si="91"/>
        <v>1.2959230359170157E-3</v>
      </c>
      <c r="U992" s="58">
        <f>IF(I992&lt;Overview!$F$18,(1-Overview!$F$9)*'='!R992-'='!I992*'='!P992,0)</f>
        <v>0</v>
      </c>
      <c r="V992" s="54">
        <f>IF(I992&gt;=Overview!$F$18,(1-Overview!$F$9)*'='!R992-Overview!$F$18*'='!P992,0)</f>
        <v>23.421228333150395</v>
      </c>
      <c r="W992" s="2"/>
      <c r="X992" s="60">
        <f>F992^3*(1+G992*Overview!$F$38)</f>
        <v>19.348504943495147</v>
      </c>
      <c r="Y992" s="61">
        <f>F992^3*Overview!$F$42*(1+Overview!$F$38*G992)+J992*Overview!$F$39/Overview!$F$40</f>
        <v>1.9720300776171251</v>
      </c>
      <c r="AD992" s="2"/>
    </row>
    <row r="993" spans="1:30">
      <c r="A993" s="34">
        <v>990</v>
      </c>
      <c r="B993">
        <v>0.77</v>
      </c>
      <c r="C993" s="85">
        <v>18.739999999999998</v>
      </c>
      <c r="D993" s="125">
        <f>B993/(B993+Overview!$F$22)</f>
        <v>0.52380952380952384</v>
      </c>
      <c r="E993" s="118">
        <f>EXP(Overview!$F$21/Overview!$F$5-Overview!$F$21/('='!C993+273.15))</f>
        <v>0.94169028070695959</v>
      </c>
      <c r="F993" s="77">
        <f t="shared" si="92"/>
        <v>2.5076144565580822</v>
      </c>
      <c r="G993" s="115">
        <f t="shared" si="93"/>
        <v>0.52380952380952372</v>
      </c>
      <c r="H993" s="112">
        <f>F993/Overview!$F$19</f>
        <v>3.7023689008682745</v>
      </c>
      <c r="I993" s="149">
        <f t="shared" si="94"/>
        <v>178.24101031296112</v>
      </c>
      <c r="J993" s="80">
        <f>IF((A993-Overview!$F$43)/365=ROUND((A993-Overview!$F$43)/365,0),J992*0.05,J992+V992)</f>
        <v>5331.6031524506825</v>
      </c>
      <c r="K993" s="70">
        <f>IF(I993&lt;Overview!$F$16,1,'='!F993/Overview!$F$26)</f>
        <v>108.55473837913776</v>
      </c>
      <c r="L993" s="71">
        <f>IF(I993&lt;Overview!$F$17,'='!F993/Overview!$F$26,Overview!$F$33)</f>
        <v>9.1428571428571423</v>
      </c>
      <c r="M993" s="72">
        <f t="shared" si="95"/>
        <v>9.1428571428571423</v>
      </c>
      <c r="N993" s="81">
        <f>MIN(1,Overview!$F$44*E993*(F993-Overview!$F$25)^2+0.2)</f>
        <v>1</v>
      </c>
      <c r="O993" s="48">
        <f>M993*E993*Overview!$F$8</f>
        <v>9.746225350951114E-2</v>
      </c>
      <c r="P993" s="48">
        <f>E993*Overview!$F$6</f>
        <v>1.8494797113084687E-3</v>
      </c>
      <c r="Q993" s="122">
        <f>O993*(G993/F993-(1+Overview!$F$35/'='!F993)/(Overview!$F$37*Overview!$F$33))/('='!G993+Overview!$F$36)</f>
        <v>1.5480543092255591E-3</v>
      </c>
      <c r="R993" s="128">
        <f>(O993/F993-Q993)*G993*Overview!$F$29*'='!F993^3</f>
        <v>279.04720526827657</v>
      </c>
      <c r="S993" s="57">
        <f t="shared" si="90"/>
        <v>4.3150508083540773E-18</v>
      </c>
      <c r="T993" s="58">
        <f t="shared" si="91"/>
        <v>1.2939744551170159E-3</v>
      </c>
      <c r="U993" s="58">
        <f>IF(I993&lt;Overview!$F$18,(1-Overview!$F$9)*'='!R993-'='!I993*'='!P993,0)</f>
        <v>0</v>
      </c>
      <c r="V993" s="54">
        <f>IF(I993&gt;=Overview!$F$18,(1-Overview!$F$9)*'='!R993-Overview!$F$18*'='!P993,0)</f>
        <v>23.447279031984451</v>
      </c>
      <c r="W993" s="2"/>
      <c r="X993" s="60">
        <f>F993^3*(1+G993*Overview!$F$38)</f>
        <v>19.378533617118606</v>
      </c>
      <c r="Y993" s="61">
        <f>F993^3*Overview!$F$42*(1+Overview!$F$38*G993)+J993*Overview!$F$39/Overview!$F$40</f>
        <v>1.9757504170744404</v>
      </c>
      <c r="AD993" s="2"/>
    </row>
    <row r="994" spans="1:30">
      <c r="A994" s="34">
        <v>991</v>
      </c>
      <c r="B994">
        <v>0.77</v>
      </c>
      <c r="C994" s="85">
        <v>18.739999999999998</v>
      </c>
      <c r="D994" s="125">
        <f>B994/(B994+Overview!$F$22)</f>
        <v>0.52380952380952384</v>
      </c>
      <c r="E994" s="118">
        <f>EXP(Overview!$F$21/Overview!$F$5-Overview!$F$21/('='!C994+273.15))</f>
        <v>0.94169028070695959</v>
      </c>
      <c r="F994" s="77">
        <f t="shared" si="92"/>
        <v>2.5089084310131993</v>
      </c>
      <c r="G994" s="115">
        <f t="shared" si="93"/>
        <v>0.52380952380952372</v>
      </c>
      <c r="H994" s="112">
        <f>F994/Overview!$F$19</f>
        <v>3.704279390245385</v>
      </c>
      <c r="I994" s="149">
        <f t="shared" si="94"/>
        <v>178.24101031296112</v>
      </c>
      <c r="J994" s="80">
        <f>IF((A994-Overview!$F$43)/365=ROUND((A994-Overview!$F$43)/365,0),J993*0.05,J993+V993)</f>
        <v>5355.0504314826667</v>
      </c>
      <c r="K994" s="70">
        <f>IF(I994&lt;Overview!$F$16,1,'='!F994/Overview!$F$26)</f>
        <v>108.61075458931599</v>
      </c>
      <c r="L994" s="71">
        <f>IF(I994&lt;Overview!$F$17,'='!F994/Overview!$F$26,Overview!$F$33)</f>
        <v>9.1428571428571423</v>
      </c>
      <c r="M994" s="72">
        <f t="shared" si="95"/>
        <v>9.1428571428571423</v>
      </c>
      <c r="N994" s="81">
        <f>MIN(1,Overview!$F$44*E994*(F994-Overview!$F$25)^2+0.2)</f>
        <v>1</v>
      </c>
      <c r="O994" s="48">
        <f>M994*E994*Overview!$F$8</f>
        <v>9.746225350951114E-2</v>
      </c>
      <c r="P994" s="48">
        <f>E994*Overview!$F$6</f>
        <v>1.8494797113084687E-3</v>
      </c>
      <c r="Q994" s="122">
        <f>O994*(G994/F994-(1+Overview!$F$35/'='!F994)/(Overview!$F$37*Overview!$F$33))/('='!G994+Overview!$F$36)</f>
        <v>1.5449294062850642E-3</v>
      </c>
      <c r="R994" s="128">
        <f>(O994/F994-Q994)*G994*Overview!$F$29*'='!F994^3</f>
        <v>279.35268956812422</v>
      </c>
      <c r="S994" s="57">
        <f t="shared" si="90"/>
        <v>4.3128253124174692E-18</v>
      </c>
      <c r="T994" s="58">
        <f t="shared" si="91"/>
        <v>1.2920288042496046E-3</v>
      </c>
      <c r="U994" s="58">
        <f>IF(I994&lt;Overview!$F$18,(1-Overview!$F$9)*'='!R994-'='!I994*'='!P994,0)</f>
        <v>0</v>
      </c>
      <c r="V994" s="54">
        <f>IF(I994&gt;=Overview!$F$18,(1-Overview!$F$9)*'='!R994-Overview!$F$18*'='!P994,0)</f>
        <v>23.473306294331469</v>
      </c>
      <c r="W994" s="2"/>
      <c r="X994" s="60">
        <f>F994^3*(1+G994*Overview!$F$38)</f>
        <v>19.408548122292387</v>
      </c>
      <c r="Y994" s="61">
        <f>F994^3*Overview!$F$42*(1+Overview!$F$38*G994)+J994*Overview!$F$39/Overview!$F$40</f>
        <v>1.9794706133925617</v>
      </c>
      <c r="AD994" s="2"/>
    </row>
    <row r="995" spans="1:30">
      <c r="A995" s="34">
        <v>992</v>
      </c>
      <c r="B995">
        <v>0.77</v>
      </c>
      <c r="C995" s="85">
        <v>18.739999999999998</v>
      </c>
      <c r="D995" s="125">
        <f>B995/(B995+Overview!$F$22)</f>
        <v>0.52380952380952384</v>
      </c>
      <c r="E995" s="118">
        <f>EXP(Overview!$F$21/Overview!$F$5-Overview!$F$21/('='!C995+273.15))</f>
        <v>0.94169028070695959</v>
      </c>
      <c r="F995" s="77">
        <f t="shared" si="92"/>
        <v>2.5102004598174488</v>
      </c>
      <c r="G995" s="115">
        <f t="shared" si="93"/>
        <v>0.52380952380952372</v>
      </c>
      <c r="H995" s="112">
        <f>F995/Overview!$F$19</f>
        <v>3.70618700696508</v>
      </c>
      <c r="I995" s="149">
        <f t="shared" si="94"/>
        <v>178.24101031296112</v>
      </c>
      <c r="J995" s="80">
        <f>IF((A995-Overview!$F$43)/365=ROUND((A995-Overview!$F$43)/365,0),J994*0.05,J994+V994)</f>
        <v>5378.5237377769981</v>
      </c>
      <c r="K995" s="70">
        <f>IF(I995&lt;Overview!$F$16,1,'='!F995/Overview!$F$26)</f>
        <v>108.66668657218393</v>
      </c>
      <c r="L995" s="71">
        <f>IF(I995&lt;Overview!$F$17,'='!F995/Overview!$F$26,Overview!$F$33)</f>
        <v>9.1428571428571423</v>
      </c>
      <c r="M995" s="72">
        <f t="shared" si="95"/>
        <v>9.1428571428571423</v>
      </c>
      <c r="N995" s="81">
        <f>MIN(1,Overview!$F$44*E995*(F995-Overview!$F$25)^2+0.2)</f>
        <v>1</v>
      </c>
      <c r="O995" s="48">
        <f>M995*E995*Overview!$F$8</f>
        <v>9.746225350951114E-2</v>
      </c>
      <c r="P995" s="48">
        <f>E995*Overview!$F$6</f>
        <v>1.8494797113084687E-3</v>
      </c>
      <c r="Q995" s="122">
        <f>O995*(G995/F995-(1+Overview!$F$35/'='!F995)/(Overview!$F$37*Overview!$F$33))/('='!G995+Overview!$F$36)</f>
        <v>1.5418124164510957E-3</v>
      </c>
      <c r="R995" s="128">
        <f>(O995/F995-Q995)*G995*Overview!$F$29*'='!F995^3</f>
        <v>279.65789867825447</v>
      </c>
      <c r="S995" s="57">
        <f t="shared" si="90"/>
        <v>4.3106054520435513E-18</v>
      </c>
      <c r="T995" s="58">
        <f t="shared" si="91"/>
        <v>1.2900860789092641E-3</v>
      </c>
      <c r="U995" s="58">
        <f>IF(I995&lt;Overview!$F$18,(1-Overview!$F$9)*'='!R995-'='!I995*'='!P995,0)</f>
        <v>0</v>
      </c>
      <c r="V995" s="54">
        <f>IF(I995&gt;=Overview!$F$18,(1-Overview!$F$9)*'='!R995-Overview!$F$18*'='!P995,0)</f>
        <v>23.499310110514568</v>
      </c>
      <c r="W995" s="2"/>
      <c r="X995" s="60">
        <f>F995^3*(1+G995*Overview!$F$38)</f>
        <v>19.438548403155814</v>
      </c>
      <c r="Y995" s="61">
        <f>F995^3*Overview!$F$42*(1+Overview!$F$38*G995)+J995*Overview!$F$39/Overview!$F$40</f>
        <v>1.9831906605256056</v>
      </c>
      <c r="AD995" s="2"/>
    </row>
    <row r="996" spans="1:30">
      <c r="A996" s="34">
        <v>993</v>
      </c>
      <c r="B996">
        <v>0.77</v>
      </c>
      <c r="C996" s="85">
        <v>18.739999999999998</v>
      </c>
      <c r="D996" s="125">
        <f>B996/(B996+Overview!$F$22)</f>
        <v>0.52380952380952384</v>
      </c>
      <c r="E996" s="118">
        <f>EXP(Overview!$F$21/Overview!$F$5-Overview!$F$21/('='!C996+273.15))</f>
        <v>0.94169028070695959</v>
      </c>
      <c r="F996" s="77">
        <f t="shared" si="92"/>
        <v>2.5114905458963581</v>
      </c>
      <c r="G996" s="115">
        <f t="shared" si="93"/>
        <v>0.52380952380952372</v>
      </c>
      <c r="H996" s="112">
        <f>F996/Overview!$F$19</f>
        <v>3.7080917553467563</v>
      </c>
      <c r="I996" s="149">
        <f t="shared" si="94"/>
        <v>178.24101031296112</v>
      </c>
      <c r="J996" s="80">
        <f>IF((A996-Overview!$F$43)/365=ROUND((A996-Overview!$F$43)/365,0),J995*0.05,J995+V995)</f>
        <v>5402.0230478875128</v>
      </c>
      <c r="K996" s="70">
        <f>IF(I996&lt;Overview!$F$16,1,'='!F996/Overview!$F$26)</f>
        <v>108.7225344543878</v>
      </c>
      <c r="L996" s="71">
        <f>IF(I996&lt;Overview!$F$17,'='!F996/Overview!$F$26,Overview!$F$33)</f>
        <v>9.1428571428571423</v>
      </c>
      <c r="M996" s="72">
        <f t="shared" si="95"/>
        <v>9.1428571428571423</v>
      </c>
      <c r="N996" s="81">
        <f>MIN(1,Overview!$F$44*E996*(F996-Overview!$F$25)^2+0.2)</f>
        <v>1</v>
      </c>
      <c r="O996" s="48">
        <f>M996*E996*Overview!$F$8</f>
        <v>9.746225350951114E-2</v>
      </c>
      <c r="P996" s="48">
        <f>E996*Overview!$F$6</f>
        <v>1.8494797113084687E-3</v>
      </c>
      <c r="Q996" s="122">
        <f>O996*(G996/F996-(1+Overview!$F$35/'='!F996)/(Overview!$F$37*Overview!$F$33))/('='!G996+Overview!$F$36)</f>
        <v>1.5387033132199502E-3</v>
      </c>
      <c r="R996" s="128">
        <f>(O996/F996-Q996)*G996*Overview!$F$29*'='!F996^3</f>
        <v>279.96283248671949</v>
      </c>
      <c r="S996" s="57">
        <f t="shared" si="90"/>
        <v>4.3083912083568935E-18</v>
      </c>
      <c r="T996" s="58">
        <f t="shared" si="91"/>
        <v>1.2881462746971025E-3</v>
      </c>
      <c r="U996" s="58">
        <f>IF(I996&lt;Overview!$F$18,(1-Overview!$F$9)*'='!R996-'='!I996*'='!P996,0)</f>
        <v>0</v>
      </c>
      <c r="V996" s="54">
        <f>IF(I996&gt;=Overview!$F$18,(1-Overview!$F$9)*'='!R996-Overview!$F$18*'='!P996,0)</f>
        <v>23.525290470995788</v>
      </c>
      <c r="W996" s="2"/>
      <c r="X996" s="60">
        <f>F996^3*(1+G996*Overview!$F$38)</f>
        <v>19.468534404092296</v>
      </c>
      <c r="Y996" s="61">
        <f>F996^3*Overview!$F$42*(1+Overview!$F$38*G996)+J996*Overview!$F$39/Overview!$F$40</f>
        <v>1.9869105524492368</v>
      </c>
      <c r="AD996" s="2"/>
    </row>
    <row r="997" spans="1:30">
      <c r="A997" s="34">
        <v>994</v>
      </c>
      <c r="B997">
        <v>0.77</v>
      </c>
      <c r="C997" s="85">
        <v>18.739999999999998</v>
      </c>
      <c r="D997" s="125">
        <f>B997/(B997+Overview!$F$22)</f>
        <v>0.52380952380952384</v>
      </c>
      <c r="E997" s="118">
        <f>EXP(Overview!$F$21/Overview!$F$5-Overview!$F$21/('='!C997+273.15))</f>
        <v>0.94169028070695959</v>
      </c>
      <c r="F997" s="77">
        <f t="shared" si="92"/>
        <v>2.5127786921710551</v>
      </c>
      <c r="G997" s="115">
        <f t="shared" si="93"/>
        <v>0.52380952380952372</v>
      </c>
      <c r="H997" s="112">
        <f>F997/Overview!$F$19</f>
        <v>3.7099936397033146</v>
      </c>
      <c r="I997" s="149">
        <f t="shared" si="94"/>
        <v>178.24101031296112</v>
      </c>
      <c r="J997" s="80">
        <f>IF((A997-Overview!$F$43)/365=ROUND((A997-Overview!$F$43)/365,0),J996*0.05,J996+V996)</f>
        <v>5425.5483383585088</v>
      </c>
      <c r="K997" s="70">
        <f>IF(I997&lt;Overview!$F$16,1,'='!F997/Overview!$F$26)</f>
        <v>108.77829836238334</v>
      </c>
      <c r="L997" s="71">
        <f>IF(I997&lt;Overview!$F$17,'='!F997/Overview!$F$26,Overview!$F$33)</f>
        <v>9.1428571428571423</v>
      </c>
      <c r="M997" s="72">
        <f t="shared" si="95"/>
        <v>9.1428571428571423</v>
      </c>
      <c r="N997" s="81">
        <f>MIN(1,Overview!$F$44*E997*(F997-Overview!$F$25)^2+0.2)</f>
        <v>1</v>
      </c>
      <c r="O997" s="48">
        <f>M997*E997*Overview!$F$8</f>
        <v>9.746225350951114E-2</v>
      </c>
      <c r="P997" s="48">
        <f>E997*Overview!$F$6</f>
        <v>1.8494797113084687E-3</v>
      </c>
      <c r="Q997" s="122">
        <f>O997*(G997/F997-(1+Overview!$F$35/'='!F997)/(Overview!$F$37*Overview!$F$33))/('='!G997+Overview!$F$36)</f>
        <v>1.5356020702040605E-3</v>
      </c>
      <c r="R997" s="128">
        <f>(O997/F997-Q997)*G997*Overview!$F$29*'='!F997^3</f>
        <v>280.26749088319497</v>
      </c>
      <c r="S997" s="57">
        <f t="shared" si="90"/>
        <v>4.3061825625647775E-18</v>
      </c>
      <c r="T997" s="58">
        <f t="shared" si="91"/>
        <v>1.2862093872208413E-3</v>
      </c>
      <c r="U997" s="58">
        <f>IF(I997&lt;Overview!$F$18,(1-Overview!$F$9)*'='!R997-'='!I997*'='!P997,0)</f>
        <v>0</v>
      </c>
      <c r="V997" s="54">
        <f>IF(I997&gt;=Overview!$F$18,(1-Overview!$F$9)*'='!R997-Overview!$F$18*'='!P997,0)</f>
        <v>23.551247366375499</v>
      </c>
      <c r="W997" s="2"/>
      <c r="X997" s="60">
        <f>F997^3*(1+G997*Overview!$F$38)</f>
        <v>19.49850606972878</v>
      </c>
      <c r="Y997" s="61">
        <f>F997^3*Overview!$F$42*(1+Overview!$F$38*G997)+J997*Overview!$F$39/Overview!$F$40</f>
        <v>1.9906302831606235</v>
      </c>
      <c r="AD997" s="2"/>
    </row>
    <row r="998" spans="1:30">
      <c r="A998" s="34">
        <v>995</v>
      </c>
      <c r="B998">
        <v>0.77</v>
      </c>
      <c r="C998" s="85">
        <v>18.739999999999998</v>
      </c>
      <c r="D998" s="125">
        <f>B998/(B998+Overview!$F$22)</f>
        <v>0.52380952380952384</v>
      </c>
      <c r="E998" s="118">
        <f>EXP(Overview!$F$21/Overview!$F$5-Overview!$F$21/('='!C998+273.15))</f>
        <v>0.94169028070695959</v>
      </c>
      <c r="F998" s="77">
        <f t="shared" si="92"/>
        <v>2.5140649015582759</v>
      </c>
      <c r="G998" s="115">
        <f t="shared" si="93"/>
        <v>0.52380952380952372</v>
      </c>
      <c r="H998" s="112">
        <f>F998/Overview!$F$19</f>
        <v>3.711892664341172</v>
      </c>
      <c r="I998" s="149">
        <f t="shared" si="94"/>
        <v>178.24101031296112</v>
      </c>
      <c r="J998" s="80">
        <f>IF((A998-Overview!$F$43)/365=ROUND((A998-Overview!$F$43)/365,0),J997*0.05,J997+V997)</f>
        <v>5449.0995857248845</v>
      </c>
      <c r="K998" s="70">
        <f>IF(I998&lt;Overview!$F$16,1,'='!F998/Overview!$F$26)</f>
        <v>108.83397842243619</v>
      </c>
      <c r="L998" s="71">
        <f>IF(I998&lt;Overview!$F$17,'='!F998/Overview!$F$26,Overview!$F$33)</f>
        <v>9.1428571428571423</v>
      </c>
      <c r="M998" s="72">
        <f t="shared" si="95"/>
        <v>9.1428571428571423</v>
      </c>
      <c r="N998" s="81">
        <f>MIN(1,Overview!$F$44*E998*(F998-Overview!$F$25)^2+0.2)</f>
        <v>1</v>
      </c>
      <c r="O998" s="48">
        <f>M998*E998*Overview!$F$8</f>
        <v>9.746225350951114E-2</v>
      </c>
      <c r="P998" s="48">
        <f>E998*Overview!$F$6</f>
        <v>1.8494797113084687E-3</v>
      </c>
      <c r="Q998" s="122">
        <f>O998*(G998/F998-(1+Overview!$F$35/'='!F998)/(Overview!$F$37*Overview!$F$33))/('='!G998+Overview!$F$36)</f>
        <v>1.5325086611313618E-3</v>
      </c>
      <c r="R998" s="128">
        <f>(O998/F998-Q998)*G998*Overview!$F$29*'='!F998^3</f>
        <v>280.57187375897416</v>
      </c>
      <c r="S998" s="57">
        <f t="shared" si="90"/>
        <v>4.3039794959567415E-18</v>
      </c>
      <c r="T998" s="58">
        <f t="shared" si="91"/>
        <v>1.2842754120948074E-3</v>
      </c>
      <c r="U998" s="58">
        <f>IF(I998&lt;Overview!$F$18,(1-Overview!$F$9)*'='!R998-'='!I998*'='!P998,0)</f>
        <v>0</v>
      </c>
      <c r="V998" s="54">
        <f>IF(I998&gt;=Overview!$F$18,(1-Overview!$F$9)*'='!R998-Overview!$F$18*'='!P998,0)</f>
        <v>23.577180787391885</v>
      </c>
      <c r="W998" s="2"/>
      <c r="X998" s="60">
        <f>F998^3*(1+G998*Overview!$F$38)</f>
        <v>19.528463344935254</v>
      </c>
      <c r="Y998" s="61">
        <f>F998^3*Overview!$F$42*(1+Overview!$F$38*G998)+J998*Overview!$F$39/Overview!$F$40</f>
        <v>1.9943498466783995</v>
      </c>
      <c r="AD998" s="2"/>
    </row>
    <row r="999" spans="1:30">
      <c r="A999" s="34">
        <v>996</v>
      </c>
      <c r="B999">
        <v>0.77</v>
      </c>
      <c r="C999" s="85">
        <v>18.739999999999998</v>
      </c>
      <c r="D999" s="125">
        <f>B999/(B999+Overview!$F$22)</f>
        <v>0.52380952380952384</v>
      </c>
      <c r="E999" s="118">
        <f>EXP(Overview!$F$21/Overview!$F$5-Overview!$F$21/('='!C999+273.15))</f>
        <v>0.94169028070695959</v>
      </c>
      <c r="F999" s="77">
        <f t="shared" si="92"/>
        <v>2.5153491769703709</v>
      </c>
      <c r="G999" s="115">
        <f t="shared" si="93"/>
        <v>0.52380952380952372</v>
      </c>
      <c r="H999" s="112">
        <f>F999/Overview!$F$19</f>
        <v>3.7137888335602698</v>
      </c>
      <c r="I999" s="149">
        <f t="shared" si="94"/>
        <v>178.24101031296112</v>
      </c>
      <c r="J999" s="80">
        <f>IF((A999-Overview!$F$43)/365=ROUND((A999-Overview!$F$43)/365,0),J998*0.05,J998+V998)</f>
        <v>5472.6767665122761</v>
      </c>
      <c r="K999" s="70">
        <f>IF(I999&lt;Overview!$F$16,1,'='!F999/Overview!$F$26)</f>
        <v>108.88957476062212</v>
      </c>
      <c r="L999" s="71">
        <f>IF(I999&lt;Overview!$F$17,'='!F999/Overview!$F$26,Overview!$F$33)</f>
        <v>9.1428571428571423</v>
      </c>
      <c r="M999" s="72">
        <f t="shared" si="95"/>
        <v>9.1428571428571423</v>
      </c>
      <c r="N999" s="81">
        <f>MIN(1,Overview!$F$44*E999*(F999-Overview!$F$25)^2+0.2)</f>
        <v>1</v>
      </c>
      <c r="O999" s="48">
        <f>M999*E999*Overview!$F$8</f>
        <v>9.746225350951114E-2</v>
      </c>
      <c r="P999" s="48">
        <f>E999*Overview!$F$6</f>
        <v>1.8494797113084687E-3</v>
      </c>
      <c r="Q999" s="122">
        <f>O999*(G999/F999-(1+Overview!$F$35/'='!F999)/(Overview!$F$37*Overview!$F$33))/('='!G999+Overview!$F$36)</f>
        <v>1.5294230598446575E-3</v>
      </c>
      <c r="R999" s="128">
        <f>(O999/F999-Q999)*G999*Overview!$F$29*'='!F999^3</f>
        <v>280.87598100696164</v>
      </c>
      <c r="S999" s="57">
        <f t="shared" si="90"/>
        <v>4.3017819899041327E-18</v>
      </c>
      <c r="T999" s="58">
        <f t="shared" si="91"/>
        <v>1.2823443449399218E-3</v>
      </c>
      <c r="U999" s="58">
        <f>IF(I999&lt;Overview!$F$18,(1-Overview!$F$9)*'='!R999-'='!I999*'='!P999,0)</f>
        <v>0</v>
      </c>
      <c r="V999" s="54">
        <f>IF(I999&gt;=Overview!$F$18,(1-Overview!$F$9)*'='!R999-Overview!$F$18*'='!P999,0)</f>
        <v>23.603090724920417</v>
      </c>
      <c r="W999" s="2"/>
      <c r="X999" s="60">
        <f>F999^3*(1+G999*Overview!$F$38)</f>
        <v>19.558406174824206</v>
      </c>
      <c r="Y999" s="61">
        <f>F999^3*Overview!$F$42*(1+Overview!$F$38*G999)+J999*Overview!$F$39/Overview!$F$40</f>
        <v>1.9980692370426212</v>
      </c>
      <c r="AD999" s="2"/>
    </row>
    <row r="1000" spans="1:30">
      <c r="A1000" s="34">
        <v>997</v>
      </c>
      <c r="B1000">
        <v>0.77</v>
      </c>
      <c r="C1000" s="85">
        <v>18.739999999999998</v>
      </c>
      <c r="D1000" s="125">
        <f>B1000/(B1000+Overview!$F$22)</f>
        <v>0.52380952380952384</v>
      </c>
      <c r="E1000" s="118">
        <f>EXP(Overview!$F$21/Overview!$F$5-Overview!$F$21/('='!C1000+273.15))</f>
        <v>0.94169028070695959</v>
      </c>
      <c r="F1000" s="77">
        <f t="shared" si="92"/>
        <v>2.5166315213153108</v>
      </c>
      <c r="G1000" s="115">
        <f t="shared" si="93"/>
        <v>0.52380952380952372</v>
      </c>
      <c r="H1000" s="112">
        <f>F1000/Overview!$F$19</f>
        <v>3.7156821516540832</v>
      </c>
      <c r="I1000" s="149">
        <f t="shared" si="94"/>
        <v>178.24101031296112</v>
      </c>
      <c r="J1000" s="80">
        <f>IF((A1000-Overview!$F$43)/365=ROUND((A1000-Overview!$F$43)/365,0),J999*0.05,J999+V999)</f>
        <v>5496.2798572371967</v>
      </c>
      <c r="K1000" s="70">
        <f>IF(I1000&lt;Overview!$F$16,1,'='!F1000/Overview!$F$26)</f>
        <v>108.94508750282731</v>
      </c>
      <c r="L1000" s="71">
        <f>IF(I1000&lt;Overview!$F$17,'='!F1000/Overview!$F$26,Overview!$F$33)</f>
        <v>9.1428571428571423</v>
      </c>
      <c r="M1000" s="72">
        <f t="shared" si="95"/>
        <v>9.1428571428571423</v>
      </c>
      <c r="N1000" s="81">
        <f>MIN(1,Overview!$F$44*E1000*(F1000-Overview!$F$25)^2+0.2)</f>
        <v>1</v>
      </c>
      <c r="O1000" s="48">
        <f>M1000*E1000*Overview!$F$8</f>
        <v>9.746225350951114E-2</v>
      </c>
      <c r="P1000" s="48">
        <f>E1000*Overview!$F$6</f>
        <v>1.8494797113084687E-3</v>
      </c>
      <c r="Q1000" s="122">
        <f>O1000*(G1000/F1000-(1+Overview!$F$35/'='!F1000)/(Overview!$F$37*Overview!$F$33))/('='!G1000+Overview!$F$36)</f>
        <v>1.5263452403009906E-3</v>
      </c>
      <c r="R1000" s="128">
        <f>(O1000/F1000-Q1000)*G1000*Overview!$F$29*'='!F1000^3</f>
        <v>281.17981252166669</v>
      </c>
      <c r="S1000" s="57">
        <f t="shared" si="90"/>
        <v>4.2995900258596564E-18</v>
      </c>
      <c r="T1000" s="58">
        <f t="shared" si="91"/>
        <v>1.2804161813836886E-3</v>
      </c>
      <c r="U1000" s="58">
        <f>IF(I1000&lt;Overview!$F$18,(1-Overview!$F$9)*'='!R1000-'='!I1000*'='!P1000,0)</f>
        <v>0</v>
      </c>
      <c r="V1000" s="54">
        <f>IF(I1000&gt;=Overview!$F$18,(1-Overview!$F$9)*'='!R1000-Overview!$F$18*'='!P1000,0)</f>
        <v>23.62897716997329</v>
      </c>
      <c r="W1000" s="2"/>
      <c r="X1000" s="60">
        <f>F1000^3*(1+G1000*Overview!$F$38)</f>
        <v>19.588334504750097</v>
      </c>
      <c r="Y1000" s="61">
        <f>F1000^3*Overview!$F$42*(1+Overview!$F$38*G1000)+J1000*Overview!$F$39/Overview!$F$40</f>
        <v>2.0017884483147252</v>
      </c>
      <c r="AD1000" s="2"/>
    </row>
    <row r="1001" spans="1:30">
      <c r="A1001" s="34">
        <v>998</v>
      </c>
      <c r="B1001">
        <v>0.77</v>
      </c>
      <c r="C1001" s="85">
        <v>18.739999999999998</v>
      </c>
      <c r="D1001" s="125">
        <f>B1001/(B1001+Overview!$F$22)</f>
        <v>0.52380952380952384</v>
      </c>
      <c r="E1001" s="118">
        <f>EXP(Overview!$F$21/Overview!$F$5-Overview!$F$21/('='!C1001+273.15))</f>
        <v>0.94169028070695959</v>
      </c>
      <c r="F1001" s="77">
        <f t="shared" si="92"/>
        <v>2.5179119374966943</v>
      </c>
      <c r="G1001" s="115">
        <f t="shared" si="93"/>
        <v>0.52380952380952372</v>
      </c>
      <c r="H1001" s="112">
        <f>F1001/Overview!$F$19</f>
        <v>3.7175726229096329</v>
      </c>
      <c r="I1001" s="149">
        <f t="shared" si="94"/>
        <v>178.24101031296112</v>
      </c>
      <c r="J1001" s="80">
        <f>IF((A1001-Overview!$F$43)/365=ROUND((A1001-Overview!$F$43)/365,0),J1000*0.05,J1000+V1000)</f>
        <v>5519.9088344071697</v>
      </c>
      <c r="K1001" s="70">
        <f>IF(I1001&lt;Overview!$F$16,1,'='!F1001/Overview!$F$26)</f>
        <v>109.00051677474868</v>
      </c>
      <c r="L1001" s="71">
        <f>IF(I1001&lt;Overview!$F$17,'='!F1001/Overview!$F$26,Overview!$F$33)</f>
        <v>9.1428571428571423</v>
      </c>
      <c r="M1001" s="72">
        <f t="shared" si="95"/>
        <v>9.1428571428571423</v>
      </c>
      <c r="N1001" s="81">
        <f>MIN(1,Overview!$F$44*E1001*(F1001-Overview!$F$25)^2+0.2)</f>
        <v>1</v>
      </c>
      <c r="O1001" s="48">
        <f>M1001*E1001*Overview!$F$8</f>
        <v>9.746225350951114E-2</v>
      </c>
      <c r="P1001" s="48">
        <f>E1001*Overview!$F$6</f>
        <v>1.8494797113084687E-3</v>
      </c>
      <c r="Q1001" s="122">
        <f>O1001*(G1001/F1001-(1+Overview!$F$35/'='!F1001)/(Overview!$F$37*Overview!$F$33))/('='!G1001+Overview!$F$36)</f>
        <v>1.5232751765710242E-3</v>
      </c>
      <c r="R1001" s="128">
        <f>(O1001/F1001-Q1001)*G1001*Overview!$F$29*'='!F1001^3</f>
        <v>281.48336819919768</v>
      </c>
      <c r="S1001" s="57">
        <f t="shared" si="90"/>
        <v>4.297403585356936E-18</v>
      </c>
      <c r="T1001" s="58">
        <f t="shared" si="91"/>
        <v>1.278490917060189E-3</v>
      </c>
      <c r="U1001" s="58">
        <f>IF(I1001&lt;Overview!$F$18,(1-Overview!$F$9)*'='!R1001-'='!I1001*'='!P1001,0)</f>
        <v>0</v>
      </c>
      <c r="V1001" s="54">
        <f>IF(I1001&gt;=Overview!$F$18,(1-Overview!$F$9)*'='!R1001-Overview!$F$18*'='!P1001,0)</f>
        <v>23.654840113698928</v>
      </c>
      <c r="W1001" s="2"/>
      <c r="X1001" s="60">
        <f>F1001^3*(1+G1001*Overview!$F$38)</f>
        <v>19.618248280308837</v>
      </c>
      <c r="Y1001" s="61">
        <f>F1001^3*Overview!$F$42*(1+Overview!$F$38*G1001)+J1001*Overview!$F$39/Overview!$F$40</f>
        <v>2.0055074745774886</v>
      </c>
      <c r="AD1001" s="2"/>
    </row>
    <row r="1002" spans="1:30">
      <c r="A1002" s="34">
        <v>999</v>
      </c>
      <c r="B1002">
        <v>0.77</v>
      </c>
      <c r="C1002" s="85">
        <v>18.739999999999998</v>
      </c>
      <c r="D1002" s="125">
        <f>B1002/(B1002+Overview!$F$22)</f>
        <v>0.52380952380952384</v>
      </c>
      <c r="E1002" s="118">
        <f>EXP(Overview!$F$21/Overview!$F$5-Overview!$F$21/('='!C1002+273.15))</f>
        <v>0.94169028070695959</v>
      </c>
      <c r="F1002" s="77">
        <f t="shared" si="92"/>
        <v>2.5191904284137543</v>
      </c>
      <c r="G1002" s="115">
        <f t="shared" si="93"/>
        <v>0.52380952380952372</v>
      </c>
      <c r="H1002" s="112">
        <f>F1002/Overview!$F$19</f>
        <v>3.7194602516074919</v>
      </c>
      <c r="I1002" s="149">
        <f t="shared" si="94"/>
        <v>178.24101031296112</v>
      </c>
      <c r="J1002" s="80">
        <f>IF((A1002-Overview!$F$43)/365=ROUND((A1002-Overview!$F$43)/365,0),J1001*0.05,J1001+V1001)</f>
        <v>5543.5636745208685</v>
      </c>
      <c r="K1002" s="70">
        <f>IF(I1002&lt;Overview!$F$16,1,'='!F1002/Overview!$F$26)</f>
        <v>109.05586270189413</v>
      </c>
      <c r="L1002" s="71">
        <f>IF(I1002&lt;Overview!$F$17,'='!F1002/Overview!$F$26,Overview!$F$33)</f>
        <v>9.1428571428571423</v>
      </c>
      <c r="M1002" s="72">
        <f t="shared" si="95"/>
        <v>9.1428571428571423</v>
      </c>
      <c r="N1002" s="81">
        <f>MIN(1,Overview!$F$44*E1002*(F1002-Overview!$F$25)^2+0.2)</f>
        <v>1</v>
      </c>
      <c r="O1002" s="48">
        <f>M1002*E1002*Overview!$F$8</f>
        <v>9.746225350951114E-2</v>
      </c>
      <c r="P1002" s="48">
        <f>E1002*Overview!$F$6</f>
        <v>1.8494797113084687E-3</v>
      </c>
      <c r="Q1002" s="122">
        <f>O1002*(G1002/F1002-(1+Overview!$F$35/'='!F1002)/(Overview!$F$37*Overview!$F$33))/('='!G1002+Overview!$F$36)</f>
        <v>1.5202128428384155E-3</v>
      </c>
      <c r="R1002" s="128">
        <f>(O1002/F1002-Q1002)*G1002*Overview!$F$29*'='!F1002^3</f>
        <v>281.78664793725579</v>
      </c>
      <c r="S1002" s="57">
        <f t="shared" si="90"/>
        <v>4.2952226500100677E-18</v>
      </c>
      <c r="T1002" s="58">
        <f t="shared" si="91"/>
        <v>1.2765685476100665E-3</v>
      </c>
      <c r="U1002" s="58">
        <f>IF(I1002&lt;Overview!$F$18,(1-Overview!$F$9)*'='!R1002-'='!I1002*'='!P1002,0)</f>
        <v>0</v>
      </c>
      <c r="V1002" s="54">
        <f>IF(I1002&gt;=Overview!$F$18,(1-Overview!$F$9)*'='!R1002-Overview!$F$18*'='!P1002,0)</f>
        <v>23.68067954738148</v>
      </c>
      <c r="W1002" s="2"/>
      <c r="X1002" s="60">
        <f>F1002^3*(1+G1002*Overview!$F$38)</f>
        <v>19.648147447337276</v>
      </c>
      <c r="Y1002" s="61">
        <f>F1002^3*Overview!$F$42*(1+Overview!$F$38*G1002)+J1002*Overview!$F$39/Overview!$F$40</f>
        <v>2.0092263099349892</v>
      </c>
      <c r="AD1002" s="2"/>
    </row>
    <row r="1003" spans="1:30">
      <c r="A1003" s="34">
        <v>1000</v>
      </c>
      <c r="B1003">
        <v>0.77</v>
      </c>
      <c r="C1003" s="85">
        <v>18.739999999999998</v>
      </c>
      <c r="D1003" s="125">
        <f>B1003/(B1003+Overview!$F$22)</f>
        <v>0.52380952380952384</v>
      </c>
      <c r="E1003" s="118">
        <f>EXP(Overview!$F$21/Overview!$F$5-Overview!$F$21/('='!C1003+273.15))</f>
        <v>0.94169028070695959</v>
      </c>
      <c r="F1003" s="77">
        <f t="shared" si="92"/>
        <v>2.5204669969613644</v>
      </c>
      <c r="G1003" s="115">
        <f t="shared" si="93"/>
        <v>0.52380952380952372</v>
      </c>
      <c r="H1003" s="112">
        <f>F1003/Overview!$F$19</f>
        <v>3.7213450420217988</v>
      </c>
      <c r="I1003" s="149">
        <f t="shared" si="94"/>
        <v>178.24101031296112</v>
      </c>
      <c r="J1003" s="80">
        <f>IF((A1003-Overview!$F$43)/365=ROUND((A1003-Overview!$F$43)/365,0),J1002*0.05,J1002+V1002)</f>
        <v>5567.2443540682498</v>
      </c>
      <c r="K1003" s="70">
        <f>IF(I1003&lt;Overview!$F$16,1,'='!F1003/Overview!$F$26)</f>
        <v>109.11112540958288</v>
      </c>
      <c r="L1003" s="71">
        <f>IF(I1003&lt;Overview!$F$17,'='!F1003/Overview!$F$26,Overview!$F$33)</f>
        <v>9.1428571428571423</v>
      </c>
      <c r="M1003" s="72">
        <f t="shared" si="95"/>
        <v>9.1428571428571423</v>
      </c>
      <c r="N1003" s="81">
        <f>MIN(1,Overview!$F$44*E1003*(F1003-Overview!$F$25)^2+0.2)</f>
        <v>1</v>
      </c>
      <c r="O1003" s="48">
        <f>M1003*E1003*Overview!$F$8</f>
        <v>9.746225350951114E-2</v>
      </c>
      <c r="P1003" s="48">
        <f>E1003*Overview!$F$6</f>
        <v>1.8494797113084687E-3</v>
      </c>
      <c r="Q1003" s="122">
        <f>O1003*(G1003/F1003-(1+Overview!$F$35/'='!F1003)/(Overview!$F$37*Overview!$F$33))/('='!G1003+Overview!$F$36)</f>
        <v>1.5171582133992043E-3</v>
      </c>
      <c r="R1003" s="128">
        <f>(O1003/F1003-Q1003)*G1003*Overview!$F$29*'='!F1003^3</f>
        <v>282.08965163512835</v>
      </c>
      <c r="S1003" s="57">
        <f t="shared" si="90"/>
        <v>4.2930472015131835E-18</v>
      </c>
      <c r="T1003" s="58">
        <f t="shared" si="91"/>
        <v>1.2746490686805206E-3</v>
      </c>
      <c r="U1003" s="58">
        <f>IF(I1003&lt;Overview!$F$18,(1-Overview!$F$9)*'='!R1003-'='!I1003*'='!P1003,0)</f>
        <v>0</v>
      </c>
      <c r="V1003" s="54">
        <f>IF(I1003&gt;=Overview!$F$18,(1-Overview!$F$9)*'='!R1003-Overview!$F$18*'='!P1003,0)</f>
        <v>23.706495462440223</v>
      </c>
      <c r="W1003" s="2"/>
      <c r="X1003" s="60">
        <f>F1003^3*(1+G1003*Overview!$F$38)</f>
        <v>19.678031951912669</v>
      </c>
      <c r="Y1003" s="61">
        <f>F1003^3*Overview!$F$42*(1+Overview!$F$38*G1003)+J1003*Overview!$F$39/Overview!$F$40</f>
        <v>2.0129449485125601</v>
      </c>
      <c r="AD1003" s="2"/>
    </row>
    <row r="1004" spans="1:30">
      <c r="A1004" s="34">
        <v>1001</v>
      </c>
      <c r="B1004">
        <v>0.77</v>
      </c>
      <c r="C1004" s="85">
        <v>18.739999999999998</v>
      </c>
      <c r="D1004" s="125">
        <f>B1004/(B1004+Overview!$F$22)</f>
        <v>0.52380952380952384</v>
      </c>
      <c r="E1004" s="118">
        <f>EXP(Overview!$F$21/Overview!$F$5-Overview!$F$21/('='!C1004+273.15))</f>
        <v>0.94169028070695959</v>
      </c>
      <c r="F1004" s="77">
        <f t="shared" si="92"/>
        <v>2.521741646030045</v>
      </c>
      <c r="G1004" s="115">
        <f t="shared" si="93"/>
        <v>0.52380952380952372</v>
      </c>
      <c r="H1004" s="112">
        <f>F1004/Overview!$F$19</f>
        <v>3.7232269984202642</v>
      </c>
      <c r="I1004" s="149">
        <f t="shared" si="94"/>
        <v>178.24101031296112</v>
      </c>
      <c r="J1004" s="80">
        <f>IF((A1004-Overview!$F$43)/365=ROUND((A1004-Overview!$F$43)/365,0),J1003*0.05,J1003+V1003)</f>
        <v>5590.95084953069</v>
      </c>
      <c r="K1004" s="70">
        <f>IF(I1004&lt;Overview!$F$16,1,'='!F1004/Overview!$F$26)</f>
        <v>109.16630502294568</v>
      </c>
      <c r="L1004" s="71">
        <f>IF(I1004&lt;Overview!$F$17,'='!F1004/Overview!$F$26,Overview!$F$33)</f>
        <v>9.1428571428571423</v>
      </c>
      <c r="M1004" s="72">
        <f t="shared" si="95"/>
        <v>9.1428571428571423</v>
      </c>
      <c r="N1004" s="81">
        <f>MIN(1,Overview!$F$44*E1004*(F1004-Overview!$F$25)^2+0.2)</f>
        <v>1</v>
      </c>
      <c r="O1004" s="48">
        <f>M1004*E1004*Overview!$F$8</f>
        <v>9.746225350951114E-2</v>
      </c>
      <c r="P1004" s="48">
        <f>E1004*Overview!$F$6</f>
        <v>1.8494797113084687E-3</v>
      </c>
      <c r="Q1004" s="122">
        <f>O1004*(G1004/F1004-(1+Overview!$F$35/'='!F1004)/(Overview!$F$37*Overview!$F$33))/('='!G1004+Overview!$F$36)</f>
        <v>1.5141112626612006E-3</v>
      </c>
      <c r="R1004" s="128">
        <f>(O1004/F1004-Q1004)*G1004*Overview!$F$29*'='!F1004^3</f>
        <v>282.39237919368298</v>
      </c>
      <c r="S1004" s="57">
        <f t="shared" si="90"/>
        <v>4.2908772216400175E-18</v>
      </c>
      <c r="T1004" s="58">
        <f t="shared" si="91"/>
        <v>1.2727324759252952E-3</v>
      </c>
      <c r="U1004" s="58">
        <f>IF(I1004&lt;Overview!$F$18,(1-Overview!$F$9)*'='!R1004-'='!I1004*'='!P1004,0)</f>
        <v>0</v>
      </c>
      <c r="V1004" s="54">
        <f>IF(I1004&gt;=Overview!$F$18,(1-Overview!$F$9)*'='!R1004-Overview!$F$18*'='!P1004,0)</f>
        <v>23.732287850429078</v>
      </c>
      <c r="W1004" s="2"/>
      <c r="X1004" s="60">
        <f>F1004^3*(1+G1004*Overview!$F$38)</f>
        <v>19.70790174035211</v>
      </c>
      <c r="Y1004" s="61">
        <f>F1004^3*Overview!$F$42*(1+Overview!$F$38*G1004)+J1004*Overview!$F$39/Overview!$F$40</f>
        <v>2.0166633844567508</v>
      </c>
      <c r="AD1004" s="2"/>
    </row>
    <row r="1005" spans="1:30">
      <c r="A1005" s="34">
        <v>1002</v>
      </c>
      <c r="B1005">
        <v>0.77</v>
      </c>
      <c r="C1005" s="85">
        <v>18.739999999999998</v>
      </c>
      <c r="D1005" s="125">
        <f>B1005/(B1005+Overview!$F$22)</f>
        <v>0.52380952380952384</v>
      </c>
      <c r="E1005" s="118">
        <f>EXP(Overview!$F$21/Overview!$F$5-Overview!$F$21/('='!C1005+273.15))</f>
        <v>0.94169028070695959</v>
      </c>
      <c r="F1005" s="77">
        <f t="shared" si="92"/>
        <v>2.5230143785059704</v>
      </c>
      <c r="G1005" s="115">
        <f t="shared" si="93"/>
        <v>0.52380952380952372</v>
      </c>
      <c r="H1005" s="112">
        <f>F1005/Overview!$F$19</f>
        <v>3.7251061250641819</v>
      </c>
      <c r="I1005" s="149">
        <f t="shared" si="94"/>
        <v>178.24101031296112</v>
      </c>
      <c r="J1005" s="80">
        <f>IF((A1005-Overview!$F$43)/365=ROUND((A1005-Overview!$F$43)/365,0),J1004*0.05,J1004+V1004)</f>
        <v>5614.6831373811192</v>
      </c>
      <c r="K1005" s="70">
        <f>IF(I1005&lt;Overview!$F$16,1,'='!F1005/Overview!$F$26)</f>
        <v>109.22140166692513</v>
      </c>
      <c r="L1005" s="71">
        <f>IF(I1005&lt;Overview!$F$17,'='!F1005/Overview!$F$26,Overview!$F$33)</f>
        <v>9.1428571428571423</v>
      </c>
      <c r="M1005" s="72">
        <f t="shared" si="95"/>
        <v>9.1428571428571423</v>
      </c>
      <c r="N1005" s="81">
        <f>MIN(1,Overview!$F$44*E1005*(F1005-Overview!$F$25)^2+0.2)</f>
        <v>1</v>
      </c>
      <c r="O1005" s="48">
        <f>M1005*E1005*Overview!$F$8</f>
        <v>9.746225350951114E-2</v>
      </c>
      <c r="P1005" s="48">
        <f>E1005*Overview!$F$6</f>
        <v>1.8494797113084687E-3</v>
      </c>
      <c r="Q1005" s="122">
        <f>O1005*(G1005/F1005-(1+Overview!$F$35/'='!F1005)/(Overview!$F$37*Overview!$F$33))/('='!G1005+Overview!$F$36)</f>
        <v>1.5110719651433757E-3</v>
      </c>
      <c r="R1005" s="128">
        <f>(O1005/F1005-Q1005)*G1005*Overview!$F$29*'='!F1005^3</f>
        <v>282.69483051536207</v>
      </c>
      <c r="S1005" s="57">
        <f t="shared" si="90"/>
        <v>4.2887126922434692E-18</v>
      </c>
      <c r="T1005" s="58">
        <f t="shared" si="91"/>
        <v>1.2708187650046698E-3</v>
      </c>
      <c r="U1005" s="58">
        <f>IF(I1005&lt;Overview!$F$18,(1-Overview!$F$9)*'='!R1005-'='!I1005*'='!P1005,0)</f>
        <v>0</v>
      </c>
      <c r="V1005" s="54">
        <f>IF(I1005&gt;=Overview!$F$18,(1-Overview!$F$9)*'='!R1005-Overview!$F$18*'='!P1005,0)</f>
        <v>23.758056703036136</v>
      </c>
      <c r="W1005" s="2"/>
      <c r="X1005" s="60">
        <f>F1005^3*(1+G1005*Overview!$F$38)</f>
        <v>19.737756759212086</v>
      </c>
      <c r="Y1005" s="61">
        <f>F1005^3*Overview!$F$42*(1+Overview!$F$38*G1005)+J1005*Overview!$F$39/Overview!$F$40</f>
        <v>2.0203816119352855</v>
      </c>
      <c r="AD1005" s="2"/>
    </row>
    <row r="1006" spans="1:30">
      <c r="A1006" s="34">
        <v>1003</v>
      </c>
      <c r="B1006">
        <v>0.77</v>
      </c>
      <c r="C1006" s="85">
        <v>18.739999999999998</v>
      </c>
      <c r="D1006" s="125">
        <f>B1006/(B1006+Overview!$F$22)</f>
        <v>0.52380952380952384</v>
      </c>
      <c r="E1006" s="118">
        <f>EXP(Overview!$F$21/Overview!$F$5-Overview!$F$21/('='!C1006+273.15))</f>
        <v>0.94169028070695959</v>
      </c>
      <c r="F1006" s="77">
        <f t="shared" si="92"/>
        <v>2.524285197270975</v>
      </c>
      <c r="G1006" s="115">
        <f t="shared" si="93"/>
        <v>0.52380952380952372</v>
      </c>
      <c r="H1006" s="112">
        <f>F1006/Overview!$F$19</f>
        <v>3.7269824262084379</v>
      </c>
      <c r="I1006" s="149">
        <f t="shared" si="94"/>
        <v>178.24101031296112</v>
      </c>
      <c r="J1006" s="80">
        <f>IF((A1006-Overview!$F$43)/365=ROUND((A1006-Overview!$F$43)/365,0),J1005*0.05,J1005+V1005)</f>
        <v>5638.4411940841555</v>
      </c>
      <c r="K1006" s="70">
        <f>IF(I1006&lt;Overview!$F$16,1,'='!F1006/Overview!$F$26)</f>
        <v>109.27641546627598</v>
      </c>
      <c r="L1006" s="71">
        <f>IF(I1006&lt;Overview!$F$17,'='!F1006/Overview!$F$26,Overview!$F$33)</f>
        <v>9.1428571428571423</v>
      </c>
      <c r="M1006" s="72">
        <f t="shared" si="95"/>
        <v>9.1428571428571423</v>
      </c>
      <c r="N1006" s="81">
        <f>MIN(1,Overview!$F$44*E1006*(F1006-Overview!$F$25)^2+0.2)</f>
        <v>1</v>
      </c>
      <c r="O1006" s="48">
        <f>M1006*E1006*Overview!$F$8</f>
        <v>9.746225350951114E-2</v>
      </c>
      <c r="P1006" s="48">
        <f>E1006*Overview!$F$6</f>
        <v>1.8494797113084687E-3</v>
      </c>
      <c r="Q1006" s="122">
        <f>O1006*(G1006/F1006-(1+Overview!$F$35/'='!F1006)/(Overview!$F$37*Overview!$F$33))/('='!G1006+Overview!$F$36)</f>
        <v>1.5080402954752617E-3</v>
      </c>
      <c r="R1006" s="128">
        <f>(O1006/F1006-Q1006)*G1006*Overview!$F$29*'='!F1006^3</f>
        <v>282.99700550417526</v>
      </c>
      <c r="S1006" s="57">
        <f t="shared" si="90"/>
        <v>4.2865535952551781E-18</v>
      </c>
      <c r="T1006" s="58">
        <f t="shared" si="91"/>
        <v>1.2689079315854502E-3</v>
      </c>
      <c r="U1006" s="58">
        <f>IF(I1006&lt;Overview!$F$18,(1-Overview!$F$9)*'='!R1006-'='!I1006*'='!P1006,0)</f>
        <v>0</v>
      </c>
      <c r="V1006" s="54">
        <f>IF(I1006&gt;=Overview!$F$18,(1-Overview!$F$9)*'='!R1006-Overview!$F$18*'='!P1006,0)</f>
        <v>23.783802012083019</v>
      </c>
      <c r="W1006" s="2"/>
      <c r="X1006" s="60">
        <f>F1006^3*(1+G1006*Overview!$F$38)</f>
        <v>19.767596955287864</v>
      </c>
      <c r="Y1006" s="61">
        <f>F1006^3*Overview!$F$42*(1+Overview!$F$38*G1006)+J1006*Overview!$F$39/Overview!$F$40</f>
        <v>2.0240996251370191</v>
      </c>
      <c r="AD1006" s="2"/>
    </row>
    <row r="1007" spans="1:30">
      <c r="A1007" s="34">
        <v>1004</v>
      </c>
      <c r="B1007">
        <v>0.77</v>
      </c>
      <c r="C1007" s="85">
        <v>18.739999999999998</v>
      </c>
      <c r="D1007" s="125">
        <f>B1007/(B1007+Overview!$F$22)</f>
        <v>0.52380952380952384</v>
      </c>
      <c r="E1007" s="118">
        <f>EXP(Overview!$F$21/Overview!$F$5-Overview!$F$21/('='!C1007+273.15))</f>
        <v>0.94169028070695959</v>
      </c>
      <c r="F1007" s="77">
        <f t="shared" si="92"/>
        <v>2.5255541052025605</v>
      </c>
      <c r="G1007" s="115">
        <f t="shared" si="93"/>
        <v>0.52380952380952372</v>
      </c>
      <c r="H1007" s="112">
        <f>F1007/Overview!$F$19</f>
        <v>3.7288559061015216</v>
      </c>
      <c r="I1007" s="149">
        <f t="shared" si="94"/>
        <v>178.24101031296112</v>
      </c>
      <c r="J1007" s="80">
        <f>IF((A1007-Overview!$F$43)/365=ROUND((A1007-Overview!$F$43)/365,0),J1006*0.05,J1006+V1006)</f>
        <v>5662.224996096239</v>
      </c>
      <c r="K1007" s="70">
        <f>IF(I1007&lt;Overview!$F$16,1,'='!F1007/Overview!$F$26)</f>
        <v>109.3313465455654</v>
      </c>
      <c r="L1007" s="71">
        <f>IF(I1007&lt;Overview!$F$17,'='!F1007/Overview!$F$26,Overview!$F$33)</f>
        <v>9.1428571428571423</v>
      </c>
      <c r="M1007" s="72">
        <f t="shared" si="95"/>
        <v>9.1428571428571423</v>
      </c>
      <c r="N1007" s="81">
        <f>MIN(1,Overview!$F$44*E1007*(F1007-Overview!$F$25)^2+0.2)</f>
        <v>1</v>
      </c>
      <c r="O1007" s="48">
        <f>M1007*E1007*Overview!$F$8</f>
        <v>9.746225350951114E-2</v>
      </c>
      <c r="P1007" s="48">
        <f>E1007*Overview!$F$6</f>
        <v>1.8494797113084687E-3</v>
      </c>
      <c r="Q1007" s="122">
        <f>O1007*(G1007/F1007-(1+Overview!$F$35/'='!F1007)/(Overview!$F$37*Overview!$F$33))/('='!G1007+Overview!$F$36)</f>
        <v>1.5050162283963462E-3</v>
      </c>
      <c r="R1007" s="128">
        <f>(O1007/F1007-Q1007)*G1007*Overview!$F$29*'='!F1007^3</f>
        <v>283.29890406569507</v>
      </c>
      <c r="S1007" s="57">
        <f t="shared" si="90"/>
        <v>4.284399912685091E-18</v>
      </c>
      <c r="T1007" s="58">
        <f t="shared" si="91"/>
        <v>1.2669999713409556E-3</v>
      </c>
      <c r="U1007" s="58">
        <f>IF(I1007&lt;Overview!$F$18,(1-Overview!$F$9)*'='!R1007-'='!I1007*'='!P1007,0)</f>
        <v>0</v>
      </c>
      <c r="V1007" s="54">
        <f>IF(I1007&gt;=Overview!$F$18,(1-Overview!$F$9)*'='!R1007-Overview!$F$18*'='!P1007,0)</f>
        <v>23.809523769524507</v>
      </c>
      <c r="W1007" s="2"/>
      <c r="X1007" s="60">
        <f>F1007^3*(1+G1007*Overview!$F$38)</f>
        <v>19.797422275613059</v>
      </c>
      <c r="Y1007" s="61">
        <f>F1007^3*Overview!$F$42*(1+Overview!$F$38*G1007)+J1007*Overview!$F$39/Overview!$F$40</f>
        <v>2.0278174182719026</v>
      </c>
      <c r="AD1007" s="2"/>
    </row>
    <row r="1008" spans="1:30">
      <c r="A1008" s="34">
        <v>1005</v>
      </c>
      <c r="B1008">
        <v>0.77</v>
      </c>
      <c r="C1008" s="85">
        <v>18.739999999999998</v>
      </c>
      <c r="D1008" s="125">
        <f>B1008/(B1008+Overview!$F$22)</f>
        <v>0.52380952380952384</v>
      </c>
      <c r="E1008" s="118">
        <f>EXP(Overview!$F$21/Overview!$F$5-Overview!$F$21/('='!C1008+273.15))</f>
        <v>0.94169028070695959</v>
      </c>
      <c r="F1008" s="77">
        <f t="shared" si="92"/>
        <v>2.5268211051739016</v>
      </c>
      <c r="G1008" s="115">
        <f t="shared" si="93"/>
        <v>0.52380952380952372</v>
      </c>
      <c r="H1008" s="112">
        <f>F1008/Overview!$F$19</f>
        <v>3.7307265689855331</v>
      </c>
      <c r="I1008" s="149">
        <f t="shared" si="94"/>
        <v>178.24101031296112</v>
      </c>
      <c r="J1008" s="80">
        <f>IF((A1008-Overview!$F$43)/365=ROUND((A1008-Overview!$F$43)/365,0),J1007*0.05,J1007+V1007)</f>
        <v>5686.0345198657633</v>
      </c>
      <c r="K1008" s="70">
        <f>IF(I1008&lt;Overview!$F$16,1,'='!F1008/Overview!$F$26)</f>
        <v>109.38619502917324</v>
      </c>
      <c r="L1008" s="71">
        <f>IF(I1008&lt;Overview!$F$17,'='!F1008/Overview!$F$26,Overview!$F$33)</f>
        <v>9.1428571428571423</v>
      </c>
      <c r="M1008" s="72">
        <f t="shared" si="95"/>
        <v>9.1428571428571423</v>
      </c>
      <c r="N1008" s="81">
        <f>MIN(1,Overview!$F$44*E1008*(F1008-Overview!$F$25)^2+0.2)</f>
        <v>1</v>
      </c>
      <c r="O1008" s="48">
        <f>M1008*E1008*Overview!$F$8</f>
        <v>9.746225350951114E-2</v>
      </c>
      <c r="P1008" s="48">
        <f>E1008*Overview!$F$6</f>
        <v>1.8494797113084687E-3</v>
      </c>
      <c r="Q1008" s="122">
        <f>O1008*(G1008/F1008-(1+Overview!$F$35/'='!F1008)/(Overview!$F$37*Overview!$F$33))/('='!G1008+Overview!$F$36)</f>
        <v>1.5019997387554806E-3</v>
      </c>
      <c r="R1008" s="128">
        <f>(O1008/F1008-Q1008)*G1008*Overview!$F$29*'='!F1008^3</f>
        <v>283.6005261070494</v>
      </c>
      <c r="S1008" s="57">
        <f t="shared" si="90"/>
        <v>4.2822516266210435E-18</v>
      </c>
      <c r="T1008" s="58">
        <f t="shared" si="91"/>
        <v>1.2650948799510116E-3</v>
      </c>
      <c r="U1008" s="58">
        <f>IF(I1008&lt;Overview!$F$18,(1-Overview!$F$9)*'='!R1008-'='!I1008*'='!P1008,0)</f>
        <v>0</v>
      </c>
      <c r="V1008" s="54">
        <f>IF(I1008&gt;=Overview!$F$18,(1-Overview!$F$9)*'='!R1008-Overview!$F$18*'='!P1008,0)</f>
        <v>23.835221967447897</v>
      </c>
      <c r="W1008" s="2"/>
      <c r="X1008" s="60">
        <f>F1008^3*(1+G1008*Overview!$F$38)</f>
        <v>19.827232667459015</v>
      </c>
      <c r="Y1008" s="61">
        <f>F1008^3*Overview!$F$42*(1+Overview!$F$38*G1008)+J1008*Overview!$F$39/Overview!$F$40</f>
        <v>2.0315349855709326</v>
      </c>
      <c r="AD1008" s="2"/>
    </row>
    <row r="1009" spans="1:30">
      <c r="A1009" s="34">
        <v>1006</v>
      </c>
      <c r="B1009">
        <v>0.77</v>
      </c>
      <c r="C1009" s="85">
        <v>18.739999999999998</v>
      </c>
      <c r="D1009" s="125">
        <f>B1009/(B1009+Overview!$F$22)</f>
        <v>0.52380952380952384</v>
      </c>
      <c r="E1009" s="118">
        <f>EXP(Overview!$F$21/Overview!$F$5-Overview!$F$21/('='!C1009+273.15))</f>
        <v>0.94169028070695959</v>
      </c>
      <c r="F1009" s="77">
        <f t="shared" si="92"/>
        <v>2.5280862000538527</v>
      </c>
      <c r="G1009" s="115">
        <f t="shared" si="93"/>
        <v>0.52380952380952372</v>
      </c>
      <c r="H1009" s="112">
        <f>F1009/Overview!$F$19</f>
        <v>3.7325944190961944</v>
      </c>
      <c r="I1009" s="149">
        <f t="shared" si="94"/>
        <v>178.24101031296112</v>
      </c>
      <c r="J1009" s="80">
        <f>IF((A1009-Overview!$F$43)/365=ROUND((A1009-Overview!$F$43)/365,0),J1008*0.05,J1008+V1008)</f>
        <v>5709.8697418332113</v>
      </c>
      <c r="K1009" s="70">
        <f>IF(I1009&lt;Overview!$F$16,1,'='!F1009/Overview!$F$26)</f>
        <v>109.44096104129233</v>
      </c>
      <c r="L1009" s="71">
        <f>IF(I1009&lt;Overview!$F$17,'='!F1009/Overview!$F$26,Overview!$F$33)</f>
        <v>9.1428571428571423</v>
      </c>
      <c r="M1009" s="72">
        <f t="shared" si="95"/>
        <v>9.1428571428571423</v>
      </c>
      <c r="N1009" s="81">
        <f>MIN(1,Overview!$F$44*E1009*(F1009-Overview!$F$25)^2+0.2)</f>
        <v>1</v>
      </c>
      <c r="O1009" s="48">
        <f>M1009*E1009*Overview!$F$8</f>
        <v>9.746225350951114E-2</v>
      </c>
      <c r="P1009" s="48">
        <f>E1009*Overview!$F$6</f>
        <v>1.8494797113084687E-3</v>
      </c>
      <c r="Q1009" s="122">
        <f>O1009*(G1009/F1009-(1+Overview!$F$35/'='!F1009)/(Overview!$F$37*Overview!$F$33))/('='!G1009+Overview!$F$36)</f>
        <v>1.4989908015102882E-3</v>
      </c>
      <c r="R1009" s="128">
        <f>(O1009/F1009-Q1009)*G1009*Overview!$F$29*'='!F1009^3</f>
        <v>283.90187153691608</v>
      </c>
      <c r="S1009" s="57">
        <f t="shared" si="90"/>
        <v>4.2801087192283349E-18</v>
      </c>
      <c r="T1009" s="58">
        <f t="shared" si="91"/>
        <v>1.263192653101941E-3</v>
      </c>
      <c r="U1009" s="58">
        <f>IF(I1009&lt;Overview!$F$18,(1-Overview!$F$9)*'='!R1009-'='!I1009*'='!P1009,0)</f>
        <v>0</v>
      </c>
      <c r="V1009" s="54">
        <f>IF(I1009&gt;=Overview!$F$18,(1-Overview!$F$9)*'='!R1009-Overview!$F$18*'='!P1009,0)</f>
        <v>23.860896598072536</v>
      </c>
      <c r="W1009" s="2"/>
      <c r="X1009" s="60">
        <f>F1009^3*(1+G1009*Overview!$F$38)</f>
        <v>19.857028078334327</v>
      </c>
      <c r="Y1009" s="61">
        <f>F1009^3*Overview!$F$42*(1+Overview!$F$38*G1009)+J1009*Overview!$F$39/Overview!$F$40</f>
        <v>2.0352523212861144</v>
      </c>
      <c r="AD1009" s="2"/>
    </row>
    <row r="1010" spans="1:30">
      <c r="A1010" s="34">
        <v>1007</v>
      </c>
      <c r="B1010">
        <v>0.77</v>
      </c>
      <c r="C1010" s="85">
        <v>18.739999999999998</v>
      </c>
      <c r="D1010" s="125">
        <f>B1010/(B1010+Overview!$F$22)</f>
        <v>0.52380952380952384</v>
      </c>
      <c r="E1010" s="118">
        <f>EXP(Overview!$F$21/Overview!$F$5-Overview!$F$21/('='!C1010+273.15))</f>
        <v>0.94169028070695959</v>
      </c>
      <c r="F1010" s="77">
        <f t="shared" si="92"/>
        <v>2.5293493927069548</v>
      </c>
      <c r="G1010" s="115">
        <f t="shared" si="93"/>
        <v>0.52380952380952372</v>
      </c>
      <c r="H1010" s="112">
        <f>F1010/Overview!$F$19</f>
        <v>3.7344594606628596</v>
      </c>
      <c r="I1010" s="149">
        <f t="shared" si="94"/>
        <v>178.24101031296112</v>
      </c>
      <c r="J1010" s="80">
        <f>IF((A1010-Overview!$F$43)/365=ROUND((A1010-Overview!$F$43)/365,0),J1009*0.05,J1009+V1009)</f>
        <v>5733.7306384312842</v>
      </c>
      <c r="K1010" s="70">
        <f>IF(I1010&lt;Overview!$F$16,1,'='!F1010/Overview!$F$26)</f>
        <v>109.49564470592878</v>
      </c>
      <c r="L1010" s="71">
        <f>IF(I1010&lt;Overview!$F$17,'='!F1010/Overview!$F$26,Overview!$F$33)</f>
        <v>9.1428571428571423</v>
      </c>
      <c r="M1010" s="72">
        <f t="shared" si="95"/>
        <v>9.1428571428571423</v>
      </c>
      <c r="N1010" s="81">
        <f>MIN(1,Overview!$F$44*E1010*(F1010-Overview!$F$25)^2+0.2)</f>
        <v>1</v>
      </c>
      <c r="O1010" s="48">
        <f>M1010*E1010*Overview!$F$8</f>
        <v>9.746225350951114E-2</v>
      </c>
      <c r="P1010" s="48">
        <f>E1010*Overview!$F$6</f>
        <v>1.8494797113084687E-3</v>
      </c>
      <c r="Q1010" s="122">
        <f>O1010*(G1010/F1010-(1+Overview!$F$35/'='!F1010)/(Overview!$F$37*Overview!$F$33))/('='!G1010+Overview!$F$36)</f>
        <v>1.4959893917265729E-3</v>
      </c>
      <c r="R1010" s="128">
        <f>(O1010/F1010-Q1010)*G1010*Overview!$F$29*'='!F1010^3</f>
        <v>284.20294026551704</v>
      </c>
      <c r="S1010" s="57">
        <f t="shared" si="90"/>
        <v>4.2779711727493087E-18</v>
      </c>
      <c r="T1010" s="58">
        <f t="shared" si="91"/>
        <v>1.2612932864865514E-3</v>
      </c>
      <c r="U1010" s="58">
        <f>IF(I1010&lt;Overview!$F$18,(1-Overview!$F$9)*'='!R1010-'='!I1010*'='!P1010,0)</f>
        <v>0</v>
      </c>
      <c r="V1010" s="54">
        <f>IF(I1010&gt;=Overview!$F$18,(1-Overview!$F$9)*'='!R1010-Overview!$F$18*'='!P1010,0)</f>
        <v>23.886547653749339</v>
      </c>
      <c r="W1010" s="2"/>
      <c r="X1010" s="60">
        <f>F1010^3*(1+G1010*Overview!$F$38)</f>
        <v>19.886808455984326</v>
      </c>
      <c r="Y1010" s="61">
        <f>F1010^3*Overview!$F$42*(1+Overview!$F$38*G1010)+J1010*Overview!$F$39/Overview!$F$40</f>
        <v>2.0389694196904213</v>
      </c>
      <c r="AD1010" s="2"/>
    </row>
    <row r="1011" spans="1:30">
      <c r="A1011" s="34">
        <v>1008</v>
      </c>
      <c r="B1011">
        <v>0.77</v>
      </c>
      <c r="C1011" s="85">
        <v>18.739999999999998</v>
      </c>
      <c r="D1011" s="125">
        <f>B1011/(B1011+Overview!$F$22)</f>
        <v>0.52380952380952384</v>
      </c>
      <c r="E1011" s="118">
        <f>EXP(Overview!$F$21/Overview!$F$5-Overview!$F$21/('='!C1011+273.15))</f>
        <v>0.94169028070695959</v>
      </c>
      <c r="F1011" s="77">
        <f t="shared" si="92"/>
        <v>2.5306106859934414</v>
      </c>
      <c r="G1011" s="115">
        <f t="shared" si="93"/>
        <v>0.52380952380952372</v>
      </c>
      <c r="H1011" s="112">
        <f>F1011/Overview!$F$19</f>
        <v>3.736321697908521</v>
      </c>
      <c r="I1011" s="149">
        <f t="shared" si="94"/>
        <v>178.24101031296112</v>
      </c>
      <c r="J1011" s="80">
        <f>IF((A1011-Overview!$F$43)/365=ROUND((A1011-Overview!$F$43)/365,0),J1010*0.05,J1010+V1010)</f>
        <v>5757.6171860850336</v>
      </c>
      <c r="K1011" s="70">
        <f>IF(I1011&lt;Overview!$F$16,1,'='!F1011/Overview!$F$26)</f>
        <v>109.55024614690223</v>
      </c>
      <c r="L1011" s="71">
        <f>IF(I1011&lt;Overview!$F$17,'='!F1011/Overview!$F$26,Overview!$F$33)</f>
        <v>9.1428571428571423</v>
      </c>
      <c r="M1011" s="72">
        <f t="shared" si="95"/>
        <v>9.1428571428571423</v>
      </c>
      <c r="N1011" s="81">
        <f>MIN(1,Overview!$F$44*E1011*(F1011-Overview!$F$25)^2+0.2)</f>
        <v>1</v>
      </c>
      <c r="O1011" s="48">
        <f>M1011*E1011*Overview!$F$8</f>
        <v>9.746225350951114E-2</v>
      </c>
      <c r="P1011" s="48">
        <f>E1011*Overview!$F$6</f>
        <v>1.8494797113084687E-3</v>
      </c>
      <c r="Q1011" s="122">
        <f>O1011*(G1011/F1011-(1+Overview!$F$35/'='!F1011)/(Overview!$F$37*Overview!$F$33))/('='!G1011+Overview!$F$36)</f>
        <v>1.4929954845777388E-3</v>
      </c>
      <c r="R1011" s="128">
        <f>(O1011/F1011-Q1011)*G1011*Overview!$F$29*'='!F1011^3</f>
        <v>284.50373220461177</v>
      </c>
      <c r="S1011" s="57">
        <f t="shared" si="90"/>
        <v>4.2758389695029396E-18</v>
      </c>
      <c r="T1011" s="58">
        <f t="shared" si="91"/>
        <v>1.2593967758041274E-3</v>
      </c>
      <c r="U1011" s="58">
        <f>IF(I1011&lt;Overview!$F$18,(1-Overview!$F$9)*'='!R1011-'='!I1011*'='!P1011,0)</f>
        <v>0</v>
      </c>
      <c r="V1011" s="54">
        <f>IF(I1011&gt;=Overview!$F$18,(1-Overview!$F$9)*'='!R1011-Overview!$F$18*'='!P1011,0)</f>
        <v>23.912175126960211</v>
      </c>
      <c r="W1011" s="2"/>
      <c r="X1011" s="60">
        <f>F1011^3*(1+G1011*Overview!$F$38)</f>
        <v>19.916573748390515</v>
      </c>
      <c r="Y1011" s="61">
        <f>F1011^3*Overview!$F$42*(1+Overview!$F$38*G1011)+J1011*Overview!$F$39/Overview!$F$40</f>
        <v>2.0426862750777506</v>
      </c>
      <c r="AD1011" s="2"/>
    </row>
    <row r="1012" spans="1:30">
      <c r="A1012" s="34">
        <v>1009</v>
      </c>
      <c r="B1012">
        <v>0.77</v>
      </c>
      <c r="C1012" s="85">
        <v>18.739999999999998</v>
      </c>
      <c r="D1012" s="125">
        <f>B1012/(B1012+Overview!$F$22)</f>
        <v>0.52380952380952384</v>
      </c>
      <c r="E1012" s="118">
        <f>EXP(Overview!$F$21/Overview!$F$5-Overview!$F$21/('='!C1012+273.15))</f>
        <v>0.94169028070695959</v>
      </c>
      <c r="F1012" s="77">
        <f t="shared" si="92"/>
        <v>2.5318700827692457</v>
      </c>
      <c r="G1012" s="115">
        <f t="shared" si="93"/>
        <v>0.52380952380952372</v>
      </c>
      <c r="H1012" s="112">
        <f>F1012/Overview!$F$19</f>
        <v>3.7381811350498237</v>
      </c>
      <c r="I1012" s="149">
        <f t="shared" si="94"/>
        <v>178.24101031296112</v>
      </c>
      <c r="J1012" s="80">
        <f>IF((A1012-Overview!$F$43)/365=ROUND((A1012-Overview!$F$43)/365,0),J1011*0.05,J1011+V1011)</f>
        <v>5781.529361211994</v>
      </c>
      <c r="K1012" s="70">
        <f>IF(I1012&lt;Overview!$F$16,1,'='!F1012/Overview!$F$26)</f>
        <v>109.60476548784614</v>
      </c>
      <c r="L1012" s="71">
        <f>IF(I1012&lt;Overview!$F$17,'='!F1012/Overview!$F$26,Overview!$F$33)</f>
        <v>9.1428571428571423</v>
      </c>
      <c r="M1012" s="72">
        <f t="shared" si="95"/>
        <v>9.1428571428571423</v>
      </c>
      <c r="N1012" s="81">
        <f>MIN(1,Overview!$F$44*E1012*(F1012-Overview!$F$25)^2+0.2)</f>
        <v>1</v>
      </c>
      <c r="O1012" s="48">
        <f>M1012*E1012*Overview!$F$8</f>
        <v>9.746225350951114E-2</v>
      </c>
      <c r="P1012" s="48">
        <f>E1012*Overview!$F$6</f>
        <v>1.8494797113084687E-3</v>
      </c>
      <c r="Q1012" s="122">
        <f>O1012*(G1012/F1012-(1+Overview!$F$35/'='!F1012)/(Overview!$F$37*Overview!$F$33))/('='!G1012+Overview!$F$36)</f>
        <v>1.4900090553442056E-3</v>
      </c>
      <c r="R1012" s="128">
        <f>(O1012/F1012-Q1012)*G1012*Overview!$F$29*'='!F1012^3</f>
        <v>284.80424726749175</v>
      </c>
      <c r="S1012" s="57">
        <f t="shared" si="90"/>
        <v>4.273712091884416E-18</v>
      </c>
      <c r="T1012" s="58">
        <f t="shared" si="91"/>
        <v>1.2575031167604198E-3</v>
      </c>
      <c r="U1012" s="58">
        <f>IF(I1012&lt;Overview!$F$18,(1-Overview!$F$9)*'='!R1012-'='!I1012*'='!P1012,0)</f>
        <v>0</v>
      </c>
      <c r="V1012" s="54">
        <f>IF(I1012&gt;=Overview!$F$18,(1-Overview!$F$9)*'='!R1012-Overview!$F$18*'='!P1012,0)</f>
        <v>23.937779010317584</v>
      </c>
      <c r="W1012" s="2"/>
      <c r="X1012" s="60">
        <f>F1012^3*(1+G1012*Overview!$F$38)</f>
        <v>19.946323903770068</v>
      </c>
      <c r="Y1012" s="61">
        <f>F1012^3*Overview!$F$42*(1+Overview!$F$38*G1012)+J1012*Overview!$F$39/Overview!$F$40</f>
        <v>2.0464028817628819</v>
      </c>
      <c r="AD1012" s="2"/>
    </row>
    <row r="1013" spans="1:30">
      <c r="A1013" s="34">
        <v>1010</v>
      </c>
      <c r="B1013">
        <v>0.77</v>
      </c>
      <c r="C1013" s="85">
        <v>18.739999999999998</v>
      </c>
      <c r="D1013" s="125">
        <f>B1013/(B1013+Overview!$F$22)</f>
        <v>0.52380952380952384</v>
      </c>
      <c r="E1013" s="118">
        <f>EXP(Overview!$F$21/Overview!$F$5-Overview!$F$21/('='!C1013+273.15))</f>
        <v>0.94169028070695959</v>
      </c>
      <c r="F1013" s="77">
        <f t="shared" si="92"/>
        <v>2.5331275858860063</v>
      </c>
      <c r="G1013" s="115">
        <f t="shared" si="93"/>
        <v>0.52380952380952372</v>
      </c>
      <c r="H1013" s="112">
        <f>F1013/Overview!$F$19</f>
        <v>3.7400377762970711</v>
      </c>
      <c r="I1013" s="149">
        <f t="shared" si="94"/>
        <v>178.24101031296112</v>
      </c>
      <c r="J1013" s="80">
        <f>IF((A1013-Overview!$F$43)/365=ROUND((A1013-Overview!$F$43)/365,0),J1012*0.05,J1012+V1012)</f>
        <v>5805.4671402223112</v>
      </c>
      <c r="K1013" s="70">
        <f>IF(I1013&lt;Overview!$F$16,1,'='!F1013/Overview!$F$26)</f>
        <v>109.65920285220807</v>
      </c>
      <c r="L1013" s="71">
        <f>IF(I1013&lt;Overview!$F$17,'='!F1013/Overview!$F$26,Overview!$F$33)</f>
        <v>9.1428571428571423</v>
      </c>
      <c r="M1013" s="72">
        <f t="shared" si="95"/>
        <v>9.1428571428571423</v>
      </c>
      <c r="N1013" s="81">
        <f>MIN(1,Overview!$F$44*E1013*(F1013-Overview!$F$25)^2+0.2)</f>
        <v>1</v>
      </c>
      <c r="O1013" s="48">
        <f>M1013*E1013*Overview!$F$8</f>
        <v>9.746225350951114E-2</v>
      </c>
      <c r="P1013" s="48">
        <f>E1013*Overview!$F$6</f>
        <v>1.8494797113084687E-3</v>
      </c>
      <c r="Q1013" s="122">
        <f>O1013*(G1013/F1013-(1+Overview!$F$35/'='!F1013)/(Overview!$F$37*Overview!$F$33))/('='!G1013+Overview!$F$36)</f>
        <v>1.4870300794128338E-3</v>
      </c>
      <c r="R1013" s="128">
        <f>(O1013/F1013-Q1013)*G1013*Overview!$F$29*'='!F1013^3</f>
        <v>285.10448536897434</v>
      </c>
      <c r="S1013" s="57">
        <f t="shared" si="90"/>
        <v>4.2715905223647341E-18</v>
      </c>
      <c r="T1013" s="58">
        <f t="shared" si="91"/>
        <v>1.255612305067636E-3</v>
      </c>
      <c r="U1013" s="58">
        <f>IF(I1013&lt;Overview!$F$18,(1-Overview!$F$9)*'='!R1013-'='!I1013*'='!P1013,0)</f>
        <v>0</v>
      </c>
      <c r="V1013" s="54">
        <f>IF(I1013&gt;=Overview!$F$18,(1-Overview!$F$9)*'='!R1013-Overview!$F$18*'='!P1013,0)</f>
        <v>23.963359296563901</v>
      </c>
      <c r="W1013" s="2"/>
      <c r="X1013" s="60">
        <f>F1013^3*(1+G1013*Overview!$F$38)</f>
        <v>19.976058870575304</v>
      </c>
      <c r="Y1013" s="61">
        <f>F1013^3*Overview!$F$42*(1+Overview!$F$38*G1013)+J1013*Overview!$F$39/Overview!$F$40</f>
        <v>2.0501192340814374</v>
      </c>
      <c r="AD1013" s="2"/>
    </row>
    <row r="1014" spans="1:30">
      <c r="A1014" s="34">
        <v>1011</v>
      </c>
      <c r="B1014">
        <v>0.77</v>
      </c>
      <c r="C1014" s="85">
        <v>18.739999999999998</v>
      </c>
      <c r="D1014" s="125">
        <f>B1014/(B1014+Overview!$F$22)</f>
        <v>0.52380952380952384</v>
      </c>
      <c r="E1014" s="118">
        <f>EXP(Overview!$F$21/Overview!$F$5-Overview!$F$21/('='!C1014+273.15))</f>
        <v>0.94169028070695959</v>
      </c>
      <c r="F1014" s="77">
        <f t="shared" si="92"/>
        <v>2.5343831981910738</v>
      </c>
      <c r="G1014" s="115">
        <f t="shared" si="93"/>
        <v>0.52380952380952372</v>
      </c>
      <c r="H1014" s="112">
        <f>F1014/Overview!$F$19</f>
        <v>3.7418916258542354</v>
      </c>
      <c r="I1014" s="149">
        <f t="shared" si="94"/>
        <v>178.24101031296112</v>
      </c>
      <c r="J1014" s="80">
        <f>IF((A1014-Overview!$F$43)/365=ROUND((A1014-Overview!$F$43)/365,0),J1013*0.05,J1013+V1013)</f>
        <v>5829.430499518875</v>
      </c>
      <c r="K1014" s="70">
        <f>IF(I1014&lt;Overview!$F$16,1,'='!F1014/Overview!$F$26)</f>
        <v>109.71355836324996</v>
      </c>
      <c r="L1014" s="71">
        <f>IF(I1014&lt;Overview!$F$17,'='!F1014/Overview!$F$26,Overview!$F$33)</f>
        <v>9.1428571428571423</v>
      </c>
      <c r="M1014" s="72">
        <f t="shared" si="95"/>
        <v>9.1428571428571423</v>
      </c>
      <c r="N1014" s="81">
        <f>MIN(1,Overview!$F$44*E1014*(F1014-Overview!$F$25)^2+0.2)</f>
        <v>1</v>
      </c>
      <c r="O1014" s="48">
        <f>M1014*E1014*Overview!$F$8</f>
        <v>9.746225350951114E-2</v>
      </c>
      <c r="P1014" s="48">
        <f>E1014*Overview!$F$6</f>
        <v>1.8494797113084687E-3</v>
      </c>
      <c r="Q1014" s="122">
        <f>O1014*(G1014/F1014-(1+Overview!$F$35/'='!F1014)/(Overview!$F$37*Overview!$F$33))/('='!G1014+Overview!$F$36)</f>
        <v>1.4840585322763544E-3</v>
      </c>
      <c r="R1014" s="128">
        <f>(O1014/F1014-Q1014)*G1014*Overview!$F$29*'='!F1014^3</f>
        <v>285.40444642539649</v>
      </c>
      <c r="S1014" s="57">
        <f t="shared" si="90"/>
        <v>4.2694742434902845E-18</v>
      </c>
      <c r="T1014" s="58">
        <f t="shared" si="91"/>
        <v>1.2537243364444328E-3</v>
      </c>
      <c r="U1014" s="58">
        <f>IF(I1014&lt;Overview!$F$18,(1-Overview!$F$9)*'='!R1014-'='!I1014*'='!P1014,0)</f>
        <v>0</v>
      </c>
      <c r="V1014" s="54">
        <f>IF(I1014&gt;=Overview!$F$18,(1-Overview!$F$9)*'='!R1014-Overview!$F$18*'='!P1014,0)</f>
        <v>23.988915978571068</v>
      </c>
      <c r="W1014" s="2"/>
      <c r="X1014" s="60">
        <f>F1014^3*(1+G1014*Overview!$F$38)</f>
        <v>20.005778597493133</v>
      </c>
      <c r="Y1014" s="61">
        <f>F1014^3*Overview!$F$42*(1+Overview!$F$38*G1014)+J1014*Overview!$F$39/Overview!$F$40</f>
        <v>2.0538353263898386</v>
      </c>
      <c r="AD1014" s="2"/>
    </row>
    <row r="1015" spans="1:30">
      <c r="A1015" s="34">
        <v>1012</v>
      </c>
      <c r="B1015">
        <v>0.77</v>
      </c>
      <c r="C1015" s="85">
        <v>18.739999999999998</v>
      </c>
      <c r="D1015" s="125">
        <f>B1015/(B1015+Overview!$F$22)</f>
        <v>0.52380952380952384</v>
      </c>
      <c r="E1015" s="118">
        <f>EXP(Overview!$F$21/Overview!$F$5-Overview!$F$21/('='!C1015+273.15))</f>
        <v>0.94169028070695959</v>
      </c>
      <c r="F1015" s="77">
        <f t="shared" si="92"/>
        <v>2.5356369225275182</v>
      </c>
      <c r="G1015" s="115">
        <f t="shared" si="93"/>
        <v>0.52380952380952372</v>
      </c>
      <c r="H1015" s="112">
        <f>F1015/Overview!$F$19</f>
        <v>3.7437426879189695</v>
      </c>
      <c r="I1015" s="149">
        <f t="shared" si="94"/>
        <v>178.24101031296112</v>
      </c>
      <c r="J1015" s="80">
        <f>IF((A1015-Overview!$F$43)/365=ROUND((A1015-Overview!$F$43)/365,0),J1014*0.05,J1014+V1014)</f>
        <v>5853.4194154974457</v>
      </c>
      <c r="K1015" s="70">
        <f>IF(I1015&lt;Overview!$F$16,1,'='!F1015/Overview!$F$26)</f>
        <v>109.76783214404841</v>
      </c>
      <c r="L1015" s="71">
        <f>IF(I1015&lt;Overview!$F$17,'='!F1015/Overview!$F$26,Overview!$F$33)</f>
        <v>9.1428571428571423</v>
      </c>
      <c r="M1015" s="72">
        <f t="shared" si="95"/>
        <v>9.1428571428571423</v>
      </c>
      <c r="N1015" s="81">
        <f>MIN(1,Overview!$F$44*E1015*(F1015-Overview!$F$25)^2+0.2)</f>
        <v>1</v>
      </c>
      <c r="O1015" s="48">
        <f>M1015*E1015*Overview!$F$8</f>
        <v>9.746225350951114E-2</v>
      </c>
      <c r="P1015" s="48">
        <f>E1015*Overview!$F$6</f>
        <v>1.8494797113084687E-3</v>
      </c>
      <c r="Q1015" s="122">
        <f>O1015*(G1015/F1015-(1+Overview!$F$35/'='!F1015)/(Overview!$F$37*Overview!$F$33))/('='!G1015+Overview!$F$36)</f>
        <v>1.4810943895327937E-3</v>
      </c>
      <c r="R1015" s="128">
        <f>(O1015/F1015-Q1015)*G1015*Overview!$F$29*'='!F1015^3</f>
        <v>285.70413035460922</v>
      </c>
      <c r="S1015" s="57">
        <f t="shared" si="90"/>
        <v>4.2673632378824509E-18</v>
      </c>
      <c r="T1015" s="58">
        <f t="shared" si="91"/>
        <v>1.2518392066159019E-3</v>
      </c>
      <c r="U1015" s="58">
        <f>IF(I1015&lt;Overview!$F$18,(1-Overview!$F$9)*'='!R1015-'='!I1015*'='!P1015,0)</f>
        <v>0</v>
      </c>
      <c r="V1015" s="54">
        <f>IF(I1015&gt;=Overview!$F$18,(1-Overview!$F$9)*'='!R1015-Overview!$F$18*'='!P1015,0)</f>
        <v>24.014449049339991</v>
      </c>
      <c r="W1015" s="2"/>
      <c r="X1015" s="60">
        <f>F1015^3*(1+G1015*Overview!$F$38)</f>
        <v>20.035483033444574</v>
      </c>
      <c r="Y1015" s="61">
        <f>F1015^3*Overview!$F$42*(1+Overview!$F$38*G1015)+J1015*Overview!$F$39/Overview!$F$40</f>
        <v>2.0575511530652641</v>
      </c>
      <c r="AD1015" s="2"/>
    </row>
    <row r="1016" spans="1:30">
      <c r="A1016" s="34">
        <v>1013</v>
      </c>
      <c r="B1016">
        <v>0.77</v>
      </c>
      <c r="C1016" s="85">
        <v>18.739999999999998</v>
      </c>
      <c r="D1016" s="125">
        <f>B1016/(B1016+Overview!$F$22)</f>
        <v>0.52380952380952384</v>
      </c>
      <c r="E1016" s="118">
        <f>EXP(Overview!$F$21/Overview!$F$5-Overview!$F$21/('='!C1016+273.15))</f>
        <v>0.94169028070695959</v>
      </c>
      <c r="F1016" s="77">
        <f t="shared" si="92"/>
        <v>2.5368887617341342</v>
      </c>
      <c r="G1016" s="115">
        <f t="shared" si="93"/>
        <v>0.52380952380952372</v>
      </c>
      <c r="H1016" s="112">
        <f>F1016/Overview!$F$19</f>
        <v>3.7455909666826135</v>
      </c>
      <c r="I1016" s="149">
        <f t="shared" si="94"/>
        <v>178.24101031296112</v>
      </c>
      <c r="J1016" s="80">
        <f>IF((A1016-Overview!$F$43)/365=ROUND((A1016-Overview!$F$43)/365,0),J1015*0.05,J1015+V1015)</f>
        <v>5877.433864546786</v>
      </c>
      <c r="K1016" s="70">
        <f>IF(I1016&lt;Overview!$F$16,1,'='!F1016/Overview!$F$26)</f>
        <v>109.82202431749499</v>
      </c>
      <c r="L1016" s="71">
        <f>IF(I1016&lt;Overview!$F$17,'='!F1016/Overview!$F$26,Overview!$F$33)</f>
        <v>9.1428571428571423</v>
      </c>
      <c r="M1016" s="72">
        <f t="shared" si="95"/>
        <v>9.1428571428571423</v>
      </c>
      <c r="N1016" s="81">
        <f>MIN(1,Overview!$F$44*E1016*(F1016-Overview!$F$25)^2+0.2)</f>
        <v>1</v>
      </c>
      <c r="O1016" s="48">
        <f>M1016*E1016*Overview!$F$8</f>
        <v>9.746225350951114E-2</v>
      </c>
      <c r="P1016" s="48">
        <f>E1016*Overview!$F$6</f>
        <v>1.8494797113084687E-3</v>
      </c>
      <c r="Q1016" s="122">
        <f>O1016*(G1016/F1016-(1+Overview!$F$35/'='!F1016)/(Overview!$F$37*Overview!$F$33))/('='!G1016+Overview!$F$36)</f>
        <v>1.4781376268849099E-3</v>
      </c>
      <c r="R1016" s="128">
        <f>(O1016/F1016-Q1016)*G1016*Overview!$F$29*'='!F1016^3</f>
        <v>286.00353707597202</v>
      </c>
      <c r="S1016" s="57">
        <f t="shared" si="90"/>
        <v>4.265257488237204E-18</v>
      </c>
      <c r="T1016" s="58">
        <f t="shared" si="91"/>
        <v>1.2499569113135637E-3</v>
      </c>
      <c r="U1016" s="58">
        <f>IF(I1016&lt;Overview!$F$18,(1-Overview!$F$9)*'='!R1016-'='!I1016*'='!P1016,0)</f>
        <v>0</v>
      </c>
      <c r="V1016" s="54">
        <f>IF(I1016&gt;=Overview!$F$18,(1-Overview!$F$9)*'='!R1016-Overview!$F$18*'='!P1016,0)</f>
        <v>24.039958502000104</v>
      </c>
      <c r="W1016" s="2"/>
      <c r="X1016" s="60">
        <f>F1016^3*(1+G1016*Overview!$F$38)</f>
        <v>20.065172127584201</v>
      </c>
      <c r="Y1016" s="61">
        <f>F1016^3*Overview!$F$42*(1+Overview!$F$38*G1016)+J1016*Overview!$F$39/Overview!$F$40</f>
        <v>2.0612667085056113</v>
      </c>
      <c r="AD1016" s="2"/>
    </row>
    <row r="1017" spans="1:30">
      <c r="A1017" s="34">
        <v>1014</v>
      </c>
      <c r="B1017">
        <v>0.77</v>
      </c>
      <c r="C1017" s="85">
        <v>18.739999999999998</v>
      </c>
      <c r="D1017" s="125">
        <f>B1017/(B1017+Overview!$F$22)</f>
        <v>0.52380952380952384</v>
      </c>
      <c r="E1017" s="118">
        <f>EXP(Overview!$F$21/Overview!$F$5-Overview!$F$21/('='!C1017+273.15))</f>
        <v>0.94169028070695959</v>
      </c>
      <c r="F1017" s="77">
        <f t="shared" si="92"/>
        <v>2.5381387186454476</v>
      </c>
      <c r="G1017" s="115">
        <f t="shared" si="93"/>
        <v>0.52380952380952372</v>
      </c>
      <c r="H1017" s="112">
        <f>F1017/Overview!$F$19</f>
        <v>3.7474364663302047</v>
      </c>
      <c r="I1017" s="149">
        <f t="shared" si="94"/>
        <v>178.24101031296112</v>
      </c>
      <c r="J1017" s="80">
        <f>IF((A1017-Overview!$F$43)/365=ROUND((A1017-Overview!$F$43)/365,0),J1016*0.05,J1016+V1016)</f>
        <v>5901.4738230487865</v>
      </c>
      <c r="K1017" s="70">
        <f>IF(I1017&lt;Overview!$F$16,1,'='!F1017/Overview!$F$26)</f>
        <v>109.87613500629644</v>
      </c>
      <c r="L1017" s="71">
        <f>IF(I1017&lt;Overview!$F$17,'='!F1017/Overview!$F$26,Overview!$F$33)</f>
        <v>9.1428571428571423</v>
      </c>
      <c r="M1017" s="72">
        <f t="shared" si="95"/>
        <v>9.1428571428571423</v>
      </c>
      <c r="N1017" s="81">
        <f>MIN(1,Overview!$F$44*E1017*(F1017-Overview!$F$25)^2+0.2)</f>
        <v>1</v>
      </c>
      <c r="O1017" s="48">
        <f>M1017*E1017*Overview!$F$8</f>
        <v>9.746225350951114E-2</v>
      </c>
      <c r="P1017" s="48">
        <f>E1017*Overview!$F$6</f>
        <v>1.8494797113084687E-3</v>
      </c>
      <c r="Q1017" s="122">
        <f>O1017*(G1017/F1017-(1+Overview!$F$35/'='!F1017)/(Overview!$F$37*Overview!$F$33))/('='!G1017+Overview!$F$36)</f>
        <v>1.4751882201396356E-3</v>
      </c>
      <c r="R1017" s="128">
        <f>(O1017/F1017-Q1017)*G1017*Overview!$F$29*'='!F1017^3</f>
        <v>286.30266651034543</v>
      </c>
      <c r="S1017" s="57">
        <f t="shared" si="90"/>
        <v>4.263156977324704E-18</v>
      </c>
      <c r="T1017" s="58">
        <f t="shared" si="91"/>
        <v>1.2480774462753578E-3</v>
      </c>
      <c r="U1017" s="58">
        <f>IF(I1017&lt;Overview!$F$18,(1-Overview!$F$9)*'='!R1017-'='!I1017*'='!P1017,0)</f>
        <v>0</v>
      </c>
      <c r="V1017" s="54">
        <f>IF(I1017&gt;=Overview!$F$18,(1-Overview!$F$9)*'='!R1017-Overview!$F$18*'='!P1017,0)</f>
        <v>24.065444329808717</v>
      </c>
      <c r="W1017" s="2"/>
      <c r="X1017" s="60">
        <f>F1017^3*(1+G1017*Overview!$F$38)</f>
        <v>20.09484582929959</v>
      </c>
      <c r="Y1017" s="61">
        <f>F1017^3*Overview!$F$42*(1+Overview!$F$38*G1017)+J1017*Overview!$F$39/Overview!$F$40</f>
        <v>2.0649819871294466</v>
      </c>
      <c r="AD1017" s="2"/>
    </row>
    <row r="1018" spans="1:30">
      <c r="A1018" s="34">
        <v>1015</v>
      </c>
      <c r="B1018">
        <v>0.77</v>
      </c>
      <c r="C1018" s="85">
        <v>18.739999999999998</v>
      </c>
      <c r="D1018" s="125">
        <f>B1018/(B1018+Overview!$F$22)</f>
        <v>0.52380952380952384</v>
      </c>
      <c r="E1018" s="118">
        <f>EXP(Overview!$F$21/Overview!$F$5-Overview!$F$21/('='!C1018+273.15))</f>
        <v>0.94169028070695959</v>
      </c>
      <c r="F1018" s="77">
        <f t="shared" si="92"/>
        <v>2.5393867960917231</v>
      </c>
      <c r="G1018" s="115">
        <f t="shared" si="93"/>
        <v>0.52380952380952372</v>
      </c>
      <c r="H1018" s="112">
        <f>F1018/Overview!$F$19</f>
        <v>3.7492791910404888</v>
      </c>
      <c r="I1018" s="149">
        <f t="shared" si="94"/>
        <v>178.24101031296112</v>
      </c>
      <c r="J1018" s="80">
        <f>IF((A1018-Overview!$F$43)/365=ROUND((A1018-Overview!$F$43)/365,0),J1017*0.05,J1017+V1017)</f>
        <v>5925.5392673785955</v>
      </c>
      <c r="K1018" s="70">
        <f>IF(I1018&lt;Overview!$F$16,1,'='!F1018/Overview!$F$26)</f>
        <v>109.93016433297504</v>
      </c>
      <c r="L1018" s="71">
        <f>IF(I1018&lt;Overview!$F$17,'='!F1018/Overview!$F$26,Overview!$F$33)</f>
        <v>9.1428571428571423</v>
      </c>
      <c r="M1018" s="72">
        <f t="shared" si="95"/>
        <v>9.1428571428571423</v>
      </c>
      <c r="N1018" s="81">
        <f>MIN(1,Overview!$F$44*E1018*(F1018-Overview!$F$25)^2+0.2)</f>
        <v>1</v>
      </c>
      <c r="O1018" s="48">
        <f>M1018*E1018*Overview!$F$8</f>
        <v>9.746225350951114E-2</v>
      </c>
      <c r="P1018" s="48">
        <f>E1018*Overview!$F$6</f>
        <v>1.8494797113084687E-3</v>
      </c>
      <c r="Q1018" s="122">
        <f>O1018*(G1018/F1018-(1+Overview!$F$35/'='!F1018)/(Overview!$F$37*Overview!$F$33))/('='!G1018+Overview!$F$36)</f>
        <v>1.4722461452075105E-3</v>
      </c>
      <c r="R1018" s="128">
        <f>(O1018/F1018-Q1018)*G1018*Overview!$F$29*'='!F1018^3</f>
        <v>286.60151858008732</v>
      </c>
      <c r="S1018" s="57">
        <f t="shared" si="90"/>
        <v>4.2610616879889001E-18</v>
      </c>
      <c r="T1018" s="58">
        <f t="shared" si="91"/>
        <v>1.24620080724563E-3</v>
      </c>
      <c r="U1018" s="58">
        <f>IF(I1018&lt;Overview!$F$18,(1-Overview!$F$9)*'='!R1018-'='!I1018*'='!P1018,0)</f>
        <v>0</v>
      </c>
      <c r="V1018" s="54">
        <f>IF(I1018&gt;=Overview!$F$18,(1-Overview!$F$9)*'='!R1018-Overview!$F$18*'='!P1018,0)</f>
        <v>24.090906526150725</v>
      </c>
      <c r="W1018" s="2"/>
      <c r="X1018" s="60">
        <f>F1018^3*(1+G1018*Overview!$F$38)</f>
        <v>20.124504088210866</v>
      </c>
      <c r="Y1018" s="61">
        <f>F1018^3*Overview!$F$42*(1+Overview!$F$38*G1018)+J1018*Overview!$F$39/Overview!$F$40</f>
        <v>2.068696983375975</v>
      </c>
      <c r="AD1018" s="2"/>
    </row>
    <row r="1019" spans="1:30">
      <c r="A1019" s="34">
        <v>1016</v>
      </c>
      <c r="B1019">
        <v>0.77</v>
      </c>
      <c r="C1019" s="85">
        <v>18.739999999999998</v>
      </c>
      <c r="D1019" s="125">
        <f>B1019/(B1019+Overview!$F$22)</f>
        <v>0.52380952380952384</v>
      </c>
      <c r="E1019" s="118">
        <f>EXP(Overview!$F$21/Overview!$F$5-Overview!$F$21/('='!C1019+273.15))</f>
        <v>0.94169028070695959</v>
      </c>
      <c r="F1019" s="77">
        <f t="shared" si="92"/>
        <v>2.5406329968989687</v>
      </c>
      <c r="G1019" s="115">
        <f t="shared" si="93"/>
        <v>0.52380952380952372</v>
      </c>
      <c r="H1019" s="112">
        <f>F1019/Overview!$F$19</f>
        <v>3.7511191449859274</v>
      </c>
      <c r="I1019" s="149">
        <f t="shared" si="94"/>
        <v>178.24101031296112</v>
      </c>
      <c r="J1019" s="80">
        <f>IF((A1019-Overview!$F$43)/365=ROUND((A1019-Overview!$F$43)/365,0),J1018*0.05,J1018+V1018)</f>
        <v>5949.6301739047458</v>
      </c>
      <c r="K1019" s="70">
        <f>IF(I1019&lt;Overview!$F$16,1,'='!F1019/Overview!$F$26)</f>
        <v>109.98411241986878</v>
      </c>
      <c r="L1019" s="71">
        <f>IF(I1019&lt;Overview!$F$17,'='!F1019/Overview!$F$26,Overview!$F$33)</f>
        <v>9.1428571428571423</v>
      </c>
      <c r="M1019" s="72">
        <f t="shared" si="95"/>
        <v>9.1428571428571423</v>
      </c>
      <c r="N1019" s="81">
        <f>MIN(1,Overview!$F$44*E1019*(F1019-Overview!$F$25)^2+0.2)</f>
        <v>1</v>
      </c>
      <c r="O1019" s="48">
        <f>M1019*E1019*Overview!$F$8</f>
        <v>9.746225350951114E-2</v>
      </c>
      <c r="P1019" s="48">
        <f>E1019*Overview!$F$6</f>
        <v>1.8494797113084687E-3</v>
      </c>
      <c r="Q1019" s="122">
        <f>O1019*(G1019/F1019-(1+Overview!$F$35/'='!F1019)/(Overview!$F$37*Overview!$F$33))/('='!G1019+Overview!$F$36)</f>
        <v>1.4693113781021362E-3</v>
      </c>
      <c r="R1019" s="128">
        <f>(O1019/F1019-Q1019)*G1019*Overview!$F$29*'='!F1019^3</f>
        <v>286.90009320904488</v>
      </c>
      <c r="S1019" s="57">
        <f t="shared" si="90"/>
        <v>4.2589716031471397E-18</v>
      </c>
      <c r="T1019" s="58">
        <f t="shared" si="91"/>
        <v>1.2443269899751282E-3</v>
      </c>
      <c r="U1019" s="58">
        <f>IF(I1019&lt;Overview!$F$18,(1-Overview!$F$9)*'='!R1019-'='!I1019*'='!P1019,0)</f>
        <v>0</v>
      </c>
      <c r="V1019" s="54">
        <f>IF(I1019&gt;=Overview!$F$18,(1-Overview!$F$9)*'='!R1019-Overview!$F$18*'='!P1019,0)</f>
        <v>24.116345084537912</v>
      </c>
      <c r="W1019" s="2"/>
      <c r="X1019" s="60">
        <f>F1019^3*(1+G1019*Overview!$F$38)</f>
        <v>20.15414685417009</v>
      </c>
      <c r="Y1019" s="61">
        <f>F1019^3*Overview!$F$42*(1+Overview!$F$38*G1019)+J1019*Overview!$F$39/Overview!$F$40</f>
        <v>2.0724116917049868</v>
      </c>
      <c r="AD1019" s="2"/>
    </row>
    <row r="1020" spans="1:30">
      <c r="A1020" s="34">
        <v>1017</v>
      </c>
      <c r="B1020">
        <v>0.77</v>
      </c>
      <c r="C1020" s="85">
        <v>18.739999999999998</v>
      </c>
      <c r="D1020" s="125">
        <f>B1020/(B1020+Overview!$F$22)</f>
        <v>0.52380952380952384</v>
      </c>
      <c r="E1020" s="118">
        <f>EXP(Overview!$F$21/Overview!$F$5-Overview!$F$21/('='!C1020+273.15))</f>
        <v>0.94169028070695959</v>
      </c>
      <c r="F1020" s="77">
        <f t="shared" si="92"/>
        <v>2.5418773238889441</v>
      </c>
      <c r="G1020" s="115">
        <f t="shared" si="93"/>
        <v>0.52380952380952372</v>
      </c>
      <c r="H1020" s="112">
        <f>F1020/Overview!$F$19</f>
        <v>3.7529563323327091</v>
      </c>
      <c r="I1020" s="149">
        <f t="shared" si="94"/>
        <v>178.24101031296112</v>
      </c>
      <c r="J1020" s="80">
        <f>IF((A1020-Overview!$F$43)/365=ROUND((A1020-Overview!$F$43)/365,0),J1019*0.05,J1019+V1019)</f>
        <v>5973.7465189892837</v>
      </c>
      <c r="K1020" s="70">
        <f>IF(I1020&lt;Overview!$F$16,1,'='!F1020/Overview!$F$26)</f>
        <v>110.03797938913178</v>
      </c>
      <c r="L1020" s="71">
        <f>IF(I1020&lt;Overview!$F$17,'='!F1020/Overview!$F$26,Overview!$F$33)</f>
        <v>9.1428571428571423</v>
      </c>
      <c r="M1020" s="72">
        <f t="shared" si="95"/>
        <v>9.1428571428571423</v>
      </c>
      <c r="N1020" s="81">
        <f>MIN(1,Overview!$F$44*E1020*(F1020-Overview!$F$25)^2+0.2)</f>
        <v>1</v>
      </c>
      <c r="O1020" s="48">
        <f>M1020*E1020*Overview!$F$8</f>
        <v>9.746225350951114E-2</v>
      </c>
      <c r="P1020" s="48">
        <f>E1020*Overview!$F$6</f>
        <v>1.8494797113084687E-3</v>
      </c>
      <c r="Q1020" s="122">
        <f>O1020*(G1020/F1020-(1+Overview!$F$35/'='!F1020)/(Overview!$F$37*Overview!$F$33))/('='!G1020+Overview!$F$36)</f>
        <v>1.4663838949396171E-3</v>
      </c>
      <c r="R1020" s="128">
        <f>(O1020/F1020-Q1020)*G1020*Overview!$F$29*'='!F1020^3</f>
        <v>287.19839032255055</v>
      </c>
      <c r="S1020" s="57">
        <f t="shared" si="90"/>
        <v>4.2568867057897704E-18</v>
      </c>
      <c r="T1020" s="58">
        <f t="shared" si="91"/>
        <v>1.2424559902209868E-3</v>
      </c>
      <c r="U1020" s="58">
        <f>IF(I1020&lt;Overview!$F$18,(1-Overview!$F$9)*'='!R1020-'='!I1020*'='!P1020,0)</f>
        <v>0</v>
      </c>
      <c r="V1020" s="54">
        <f>IF(I1020&gt;=Overview!$F$18,(1-Overview!$F$9)*'='!R1020-Overview!$F$18*'='!P1020,0)</f>
        <v>24.141759998608595</v>
      </c>
      <c r="W1020" s="2"/>
      <c r="X1020" s="60">
        <f>F1020^3*(1+G1020*Overview!$F$38)</f>
        <v>20.183774077260804</v>
      </c>
      <c r="Y1020" s="61">
        <f>F1020^3*Overview!$F$42*(1+Overview!$F$38*G1020)+J1020*Overview!$F$39/Overview!$F$40</f>
        <v>2.0761261065968246</v>
      </c>
      <c r="AD1020" s="2"/>
    </row>
    <row r="1021" spans="1:30">
      <c r="A1021" s="34">
        <v>1018</v>
      </c>
      <c r="B1021">
        <v>0.77</v>
      </c>
      <c r="C1021" s="85">
        <v>18.739999999999998</v>
      </c>
      <c r="D1021" s="125">
        <f>B1021/(B1021+Overview!$F$22)</f>
        <v>0.52380952380952384</v>
      </c>
      <c r="E1021" s="118">
        <f>EXP(Overview!$F$21/Overview!$F$5-Overview!$F$21/('='!C1021+273.15))</f>
        <v>0.94169028070695959</v>
      </c>
      <c r="F1021" s="77">
        <f t="shared" si="92"/>
        <v>2.5431197798791652</v>
      </c>
      <c r="G1021" s="115">
        <f t="shared" si="93"/>
        <v>0.52380952380952372</v>
      </c>
      <c r="H1021" s="112">
        <f>F1021/Overview!$F$19</f>
        <v>3.7547907572407575</v>
      </c>
      <c r="I1021" s="149">
        <f t="shared" si="94"/>
        <v>178.24101031296112</v>
      </c>
      <c r="J1021" s="80">
        <f>IF((A1021-Overview!$F$43)/365=ROUND((A1021-Overview!$F$43)/365,0),J1020*0.05,J1020+V1020)</f>
        <v>5997.8882789878926</v>
      </c>
      <c r="K1021" s="70">
        <f>IF(I1021&lt;Overview!$F$16,1,'='!F1021/Overview!$F$26)</f>
        <v>110.09176536273442</v>
      </c>
      <c r="L1021" s="71">
        <f>IF(I1021&lt;Overview!$F$17,'='!F1021/Overview!$F$26,Overview!$F$33)</f>
        <v>9.1428571428571423</v>
      </c>
      <c r="M1021" s="72">
        <f t="shared" si="95"/>
        <v>9.1428571428571423</v>
      </c>
      <c r="N1021" s="81">
        <f>MIN(1,Overview!$F$44*E1021*(F1021-Overview!$F$25)^2+0.2)</f>
        <v>1</v>
      </c>
      <c r="O1021" s="48">
        <f>M1021*E1021*Overview!$F$8</f>
        <v>9.746225350951114E-2</v>
      </c>
      <c r="P1021" s="48">
        <f>E1021*Overview!$F$6</f>
        <v>1.8494797113084687E-3</v>
      </c>
      <c r="Q1021" s="122">
        <f>O1021*(G1021/F1021-(1+Overview!$F$35/'='!F1021)/(Overview!$F$37*Overview!$F$33))/('='!G1021+Overview!$F$36)</f>
        <v>1.463463671938016E-3</v>
      </c>
      <c r="R1021" s="128">
        <f>(O1021/F1021-Q1021)*G1021*Overview!$F$29*'='!F1021^3</f>
        <v>287.49640984741467</v>
      </c>
      <c r="S1021" s="57">
        <f t="shared" si="90"/>
        <v>4.2548069789797523E-18</v>
      </c>
      <c r="T1021" s="58">
        <f t="shared" si="91"/>
        <v>1.2405878037467207E-3</v>
      </c>
      <c r="U1021" s="58">
        <f>IF(I1021&lt;Overview!$F$18,(1-Overview!$F$9)*'='!R1021-'='!I1021*'='!P1021,0)</f>
        <v>0</v>
      </c>
      <c r="V1021" s="54">
        <f>IF(I1021&gt;=Overview!$F$18,(1-Overview!$F$9)*'='!R1021-Overview!$F$18*'='!P1021,0)</f>
        <v>24.167151262127017</v>
      </c>
      <c r="W1021" s="2"/>
      <c r="X1021" s="60">
        <f>F1021^3*(1+G1021*Overview!$F$38)</f>
        <v>20.21338570779745</v>
      </c>
      <c r="Y1021" s="61">
        <f>F1021^3*Overview!$F$42*(1+Overview!$F$38*G1021)+J1021*Overview!$F$39/Overview!$F$40</f>
        <v>2.0798402225523351</v>
      </c>
      <c r="AD1021" s="2"/>
    </row>
    <row r="1022" spans="1:30">
      <c r="A1022" s="34">
        <v>1019</v>
      </c>
      <c r="B1022">
        <v>0.77</v>
      </c>
      <c r="C1022" s="85">
        <v>18.739999999999998</v>
      </c>
      <c r="D1022" s="125">
        <f>B1022/(B1022+Overview!$F$22)</f>
        <v>0.52380952380952384</v>
      </c>
      <c r="E1022" s="118">
        <f>EXP(Overview!$F$21/Overview!$F$5-Overview!$F$21/('='!C1022+273.15))</f>
        <v>0.94169028070695959</v>
      </c>
      <c r="F1022" s="77">
        <f t="shared" si="92"/>
        <v>2.5443603676829118</v>
      </c>
      <c r="G1022" s="115">
        <f t="shared" si="93"/>
        <v>0.52380952380952372</v>
      </c>
      <c r="H1022" s="112">
        <f>F1022/Overview!$F$19</f>
        <v>3.7566224238637411</v>
      </c>
      <c r="I1022" s="149">
        <f t="shared" si="94"/>
        <v>178.24101031296112</v>
      </c>
      <c r="J1022" s="80">
        <f>IF((A1022-Overview!$F$43)/365=ROUND((A1022-Overview!$F$43)/365,0),J1021*0.05,J1021+V1021)</f>
        <v>6022.0554302500195</v>
      </c>
      <c r="K1022" s="70">
        <f>IF(I1022&lt;Overview!$F$16,1,'='!F1022/Overview!$F$26)</f>
        <v>110.14547046246372</v>
      </c>
      <c r="L1022" s="71">
        <f>IF(I1022&lt;Overview!$F$17,'='!F1022/Overview!$F$26,Overview!$F$33)</f>
        <v>9.1428571428571423</v>
      </c>
      <c r="M1022" s="72">
        <f t="shared" si="95"/>
        <v>9.1428571428571423</v>
      </c>
      <c r="N1022" s="81">
        <f>MIN(1,Overview!$F$44*E1022*(F1022-Overview!$F$25)^2+0.2)</f>
        <v>1</v>
      </c>
      <c r="O1022" s="48">
        <f>M1022*E1022*Overview!$F$8</f>
        <v>9.746225350951114E-2</v>
      </c>
      <c r="P1022" s="48">
        <f>E1022*Overview!$F$6</f>
        <v>1.8494797113084687E-3</v>
      </c>
      <c r="Q1022" s="122">
        <f>O1022*(G1022/F1022-(1+Overview!$F$35/'='!F1022)/(Overview!$F$37*Overview!$F$33))/('='!G1022+Overview!$F$36)</f>
        <v>1.4605506854168126E-3</v>
      </c>
      <c r="R1022" s="128">
        <f>(O1022/F1022-Q1022)*G1022*Overview!$F$29*'='!F1022^3</f>
        <v>287.79415171192085</v>
      </c>
      <c r="S1022" s="57">
        <f t="shared" si="90"/>
        <v>4.2527324058522729E-18</v>
      </c>
      <c r="T1022" s="58">
        <f t="shared" si="91"/>
        <v>1.2387224263222167E-3</v>
      </c>
      <c r="U1022" s="58">
        <f>IF(I1022&lt;Overview!$F$18,(1-Overview!$F$9)*'='!R1022-'='!I1022*'='!P1022,0)</f>
        <v>0</v>
      </c>
      <c r="V1022" s="54">
        <f>IF(I1022&gt;=Overview!$F$18,(1-Overview!$F$9)*'='!R1022-Overview!$F$18*'='!P1022,0)</f>
        <v>24.192518868982944</v>
      </c>
      <c r="W1022" s="2"/>
      <c r="X1022" s="60">
        <f>F1022^3*(1+G1022*Overview!$F$38)</f>
        <v>20.242981696324875</v>
      </c>
      <c r="Y1022" s="61">
        <f>F1022^3*Overview!$F$42*(1+Overview!$F$38*G1022)+J1022*Overview!$F$39/Overview!$F$40</f>
        <v>2.0835540340928307</v>
      </c>
      <c r="AD1022" s="2"/>
    </row>
    <row r="1023" spans="1:30">
      <c r="A1023" s="34">
        <v>1020</v>
      </c>
      <c r="B1023">
        <v>0.77</v>
      </c>
      <c r="C1023" s="85">
        <v>18.739999999999998</v>
      </c>
      <c r="D1023" s="125">
        <f>B1023/(B1023+Overview!$F$22)</f>
        <v>0.52380952380952384</v>
      </c>
      <c r="E1023" s="118">
        <f>EXP(Overview!$F$21/Overview!$F$5-Overview!$F$21/('='!C1023+273.15))</f>
        <v>0.94169028070695959</v>
      </c>
      <c r="F1023" s="77">
        <f t="shared" si="92"/>
        <v>2.545599090109234</v>
      </c>
      <c r="G1023" s="115">
        <f t="shared" si="93"/>
        <v>0.52380952380952372</v>
      </c>
      <c r="H1023" s="112">
        <f>F1023/Overview!$F$19</f>
        <v>3.7584513363490832</v>
      </c>
      <c r="I1023" s="149">
        <f t="shared" si="94"/>
        <v>178.24101031296112</v>
      </c>
      <c r="J1023" s="80">
        <f>IF((A1023-Overview!$F$43)/365=ROUND((A1023-Overview!$F$43)/365,0),J1022*0.05,J1022+V1022)</f>
        <v>6046.2479491190024</v>
      </c>
      <c r="K1023" s="70">
        <f>IF(I1023&lt;Overview!$F$16,1,'='!F1023/Overview!$F$26)</f>
        <v>110.19909480992355</v>
      </c>
      <c r="L1023" s="71">
        <f>IF(I1023&lt;Overview!$F$17,'='!F1023/Overview!$F$26,Overview!$F$33)</f>
        <v>9.1428571428571423</v>
      </c>
      <c r="M1023" s="72">
        <f t="shared" si="95"/>
        <v>9.1428571428571423</v>
      </c>
      <c r="N1023" s="81">
        <f>MIN(1,Overview!$F$44*E1023*(F1023-Overview!$F$25)^2+0.2)</f>
        <v>1</v>
      </c>
      <c r="O1023" s="48">
        <f>M1023*E1023*Overview!$F$8</f>
        <v>9.746225350951114E-2</v>
      </c>
      <c r="P1023" s="48">
        <f>E1023*Overview!$F$6</f>
        <v>1.8494797113084687E-3</v>
      </c>
      <c r="Q1023" s="122">
        <f>O1023*(G1023/F1023-(1+Overview!$F$35/'='!F1023)/(Overview!$F$37*Overview!$F$33))/('='!G1023+Overview!$F$36)</f>
        <v>1.4576449117963564E-3</v>
      </c>
      <c r="R1023" s="128">
        <f>(O1023/F1023-Q1023)*G1023*Overview!$F$29*'='!F1023^3</f>
        <v>288.09161584581955</v>
      </c>
      <c r="S1023" s="57">
        <f t="shared" si="90"/>
        <v>4.2506629696143579E-18</v>
      </c>
      <c r="T1023" s="58">
        <f t="shared" si="91"/>
        <v>1.2368598537237198E-3</v>
      </c>
      <c r="U1023" s="58">
        <f>IF(I1023&lt;Overview!$F$18,(1-Overview!$F$9)*'='!R1023-'='!I1023*'='!P1023,0)</f>
        <v>0</v>
      </c>
      <c r="V1023" s="54">
        <f>IF(I1023&gt;=Overview!$F$18,(1-Overview!$F$9)*'='!R1023-Overview!$F$18*'='!P1023,0)</f>
        <v>24.217862813191111</v>
      </c>
      <c r="W1023" s="2"/>
      <c r="X1023" s="60">
        <f>F1023^3*(1+G1023*Overview!$F$38)</f>
        <v>20.272561993617817</v>
      </c>
      <c r="Y1023" s="61">
        <f>F1023^3*Overview!$F$42*(1+Overview!$F$38*G1023)+J1023*Overview!$F$39/Overview!$F$40</f>
        <v>2.0872675357600472</v>
      </c>
      <c r="AD1023" s="2"/>
    </row>
    <row r="1024" spans="1:30">
      <c r="A1024" s="34">
        <v>1021</v>
      </c>
      <c r="B1024">
        <v>0.77</v>
      </c>
      <c r="C1024" s="85">
        <v>18.739999999999998</v>
      </c>
      <c r="D1024" s="125">
        <f>B1024/(B1024+Overview!$F$22)</f>
        <v>0.52380952380952384</v>
      </c>
      <c r="E1024" s="118">
        <f>EXP(Overview!$F$21/Overview!$F$5-Overview!$F$21/('='!C1024+273.15))</f>
        <v>0.94169028070695959</v>
      </c>
      <c r="F1024" s="77">
        <f t="shared" si="92"/>
        <v>2.5468359499629578</v>
      </c>
      <c r="G1024" s="115">
        <f t="shared" si="93"/>
        <v>0.52380952380952372</v>
      </c>
      <c r="H1024" s="112">
        <f>F1024/Overview!$F$19</f>
        <v>3.7602774988379708</v>
      </c>
      <c r="I1024" s="149">
        <f t="shared" si="94"/>
        <v>178.24101031296112</v>
      </c>
      <c r="J1024" s="80">
        <f>IF((A1024-Overview!$F$43)/365=ROUND((A1024-Overview!$F$43)/365,0),J1023*0.05,J1023+V1023)</f>
        <v>6070.4658119321939</v>
      </c>
      <c r="K1024" s="70">
        <f>IF(I1024&lt;Overview!$F$16,1,'='!F1024/Overview!$F$26)</f>
        <v>110.25263852653498</v>
      </c>
      <c r="L1024" s="71">
        <f>IF(I1024&lt;Overview!$F$17,'='!F1024/Overview!$F$26,Overview!$F$33)</f>
        <v>9.1428571428571423</v>
      </c>
      <c r="M1024" s="72">
        <f t="shared" si="95"/>
        <v>9.1428571428571423</v>
      </c>
      <c r="N1024" s="81">
        <f>MIN(1,Overview!$F$44*E1024*(F1024-Overview!$F$25)^2+0.2)</f>
        <v>1</v>
      </c>
      <c r="O1024" s="48">
        <f>M1024*E1024*Overview!$F$8</f>
        <v>9.746225350951114E-2</v>
      </c>
      <c r="P1024" s="48">
        <f>E1024*Overview!$F$6</f>
        <v>1.8494797113084687E-3</v>
      </c>
      <c r="Q1024" s="122">
        <f>O1024*(G1024/F1024-(1+Overview!$F$35/'='!F1024)/(Overview!$F$37*Overview!$F$33))/('='!G1024+Overview!$F$36)</f>
        <v>1.4547463275973328E-3</v>
      </c>
      <c r="R1024" s="128">
        <f>(O1024/F1024-Q1024)*G1024*Overview!$F$29*'='!F1024^3</f>
        <v>288.38880218032216</v>
      </c>
      <c r="S1024" s="57">
        <f t="shared" si="90"/>
        <v>4.2485986535444896E-18</v>
      </c>
      <c r="T1024" s="58">
        <f t="shared" si="91"/>
        <v>1.2350000817338256E-3</v>
      </c>
      <c r="U1024" s="58">
        <f>IF(I1024&lt;Overview!$F$18,(1-Overview!$F$9)*'='!R1024-'='!I1024*'='!P1024,0)</f>
        <v>0</v>
      </c>
      <c r="V1024" s="54">
        <f>IF(I1024&gt;=Overview!$F$18,(1-Overview!$F$9)*'='!R1024-Overview!$F$18*'='!P1024,0)</f>
        <v>24.243183088890735</v>
      </c>
      <c r="W1024" s="2"/>
      <c r="X1024" s="60">
        <f>F1024^3*(1+G1024*Overview!$F$38)</f>
        <v>20.302126550680324</v>
      </c>
      <c r="Y1024" s="61">
        <f>F1024^3*Overview!$F$42*(1+Overview!$F$38*G1024)+J1024*Overview!$F$39/Overview!$F$40</f>
        <v>2.0909807221161008</v>
      </c>
      <c r="AD1024" s="2"/>
    </row>
    <row r="1025" spans="1:30">
      <c r="A1025" s="34">
        <v>1022</v>
      </c>
      <c r="B1025">
        <v>0.77</v>
      </c>
      <c r="C1025" s="85">
        <v>18.739999999999998</v>
      </c>
      <c r="D1025" s="125">
        <f>B1025/(B1025+Overview!$F$22)</f>
        <v>0.52380952380952384</v>
      </c>
      <c r="E1025" s="118">
        <f>EXP(Overview!$F$21/Overview!$F$5-Overview!$F$21/('='!C1025+273.15))</f>
        <v>0.94169028070695959</v>
      </c>
      <c r="F1025" s="77">
        <f t="shared" si="92"/>
        <v>2.5480709500446914</v>
      </c>
      <c r="G1025" s="115">
        <f t="shared" si="93"/>
        <v>0.52380952380952372</v>
      </c>
      <c r="H1025" s="112">
        <f>F1025/Overview!$F$19</f>
        <v>3.7621009154653646</v>
      </c>
      <c r="I1025" s="149">
        <f t="shared" si="94"/>
        <v>178.24101031296112</v>
      </c>
      <c r="J1025" s="80">
        <f>IF((A1025-Overview!$F$43)/365=ROUND((A1025-Overview!$F$43)/365,0),J1024*0.05,J1024+V1024)</f>
        <v>6094.7089950210848</v>
      </c>
      <c r="K1025" s="70">
        <f>IF(I1025&lt;Overview!$F$16,1,'='!F1025/Overview!$F$26)</f>
        <v>110.30610173353644</v>
      </c>
      <c r="L1025" s="71">
        <f>IF(I1025&lt;Overview!$F$17,'='!F1025/Overview!$F$26,Overview!$F$33)</f>
        <v>9.1428571428571423</v>
      </c>
      <c r="M1025" s="72">
        <f t="shared" si="95"/>
        <v>9.1428571428571423</v>
      </c>
      <c r="N1025" s="81">
        <f>MIN(1,Overview!$F$44*E1025*(F1025-Overview!$F$25)^2+0.2)</f>
        <v>1</v>
      </c>
      <c r="O1025" s="48">
        <f>M1025*E1025*Overview!$F$8</f>
        <v>9.746225350951114E-2</v>
      </c>
      <c r="P1025" s="48">
        <f>E1025*Overview!$F$6</f>
        <v>1.8494797113084687E-3</v>
      </c>
      <c r="Q1025" s="122">
        <f>O1025*(G1025/F1025-(1+Overview!$F$35/'='!F1025)/(Overview!$F$37*Overview!$F$33))/('='!G1025+Overview!$F$36)</f>
        <v>1.451854909440233E-3</v>
      </c>
      <c r="R1025" s="128">
        <f>(O1025/F1025-Q1025)*G1025*Overview!$F$29*'='!F1025^3</f>
        <v>288.68571064809572</v>
      </c>
      <c r="S1025" s="57">
        <f t="shared" si="90"/>
        <v>4.2465394409922295E-18</v>
      </c>
      <c r="T1025" s="58">
        <f t="shared" si="91"/>
        <v>1.2331431061414746E-3</v>
      </c>
      <c r="U1025" s="58">
        <f>IF(I1025&lt;Overview!$F$18,(1-Overview!$F$9)*'='!R1025-'='!I1025*'='!P1025,0)</f>
        <v>0</v>
      </c>
      <c r="V1025" s="54">
        <f>IF(I1025&gt;=Overview!$F$18,(1-Overview!$F$9)*'='!R1025-Overview!$F$18*'='!P1025,0)</f>
        <v>24.268479690345043</v>
      </c>
      <c r="W1025" s="2"/>
      <c r="X1025" s="60">
        <f>F1025^3*(1+G1025*Overview!$F$38)</f>
        <v>20.33167531874528</v>
      </c>
      <c r="Y1025" s="61">
        <f>F1025^3*Overview!$F$42*(1+Overview!$F$38*G1025)+J1025*Overview!$F$39/Overview!$F$40</f>
        <v>2.0946935877434454</v>
      </c>
      <c r="AD1025" s="2"/>
    </row>
    <row r="1026" spans="1:30">
      <c r="A1026" s="34">
        <v>1023</v>
      </c>
      <c r="B1026">
        <v>0.77</v>
      </c>
      <c r="C1026" s="85">
        <v>18.739999999999998</v>
      </c>
      <c r="D1026" s="125">
        <f>B1026/(B1026+Overview!$F$22)</f>
        <v>0.52380952380952384</v>
      </c>
      <c r="E1026" s="118">
        <f>EXP(Overview!$F$21/Overview!$F$5-Overview!$F$21/('='!C1026+273.15))</f>
        <v>0.94169028070695959</v>
      </c>
      <c r="F1026" s="77">
        <f t="shared" si="92"/>
        <v>2.5493040931508331</v>
      </c>
      <c r="G1026" s="115">
        <f t="shared" si="93"/>
        <v>0.52380952380952372</v>
      </c>
      <c r="H1026" s="112">
        <f>F1026/Overview!$F$19</f>
        <v>3.7639215903600074</v>
      </c>
      <c r="I1026" s="149">
        <f t="shared" si="94"/>
        <v>178.24101031296112</v>
      </c>
      <c r="J1026" s="80">
        <f>IF((A1026-Overview!$F$43)/365=ROUND((A1026-Overview!$F$43)/365,0),J1025*0.05,J1025+V1025)</f>
        <v>6118.9774747114297</v>
      </c>
      <c r="K1026" s="70">
        <f>IF(I1026&lt;Overview!$F$16,1,'='!F1026/Overview!$F$26)</f>
        <v>110.35948455198412</v>
      </c>
      <c r="L1026" s="71">
        <f>IF(I1026&lt;Overview!$F$17,'='!F1026/Overview!$F$26,Overview!$F$33)</f>
        <v>9.1428571428571423</v>
      </c>
      <c r="M1026" s="72">
        <f t="shared" si="95"/>
        <v>9.1428571428571423</v>
      </c>
      <c r="N1026" s="81">
        <f>MIN(1,Overview!$F$44*E1026*(F1026-Overview!$F$25)^2+0.2)</f>
        <v>1</v>
      </c>
      <c r="O1026" s="48">
        <f>M1026*E1026*Overview!$F$8</f>
        <v>9.746225350951114E-2</v>
      </c>
      <c r="P1026" s="48">
        <f>E1026*Overview!$F$6</f>
        <v>1.8494797113084687E-3</v>
      </c>
      <c r="Q1026" s="122">
        <f>O1026*(G1026/F1026-(1+Overview!$F$35/'='!F1026)/(Overview!$F$37*Overview!$F$33))/('='!G1026+Overview!$F$36)</f>
        <v>1.4489706340448144E-3</v>
      </c>
      <c r="R1026" s="128">
        <f>(O1026/F1026-Q1026)*G1026*Overview!$F$29*'='!F1026^3</f>
        <v>288.98234118325701</v>
      </c>
      <c r="S1026" s="57">
        <f t="shared" si="90"/>
        <v>4.2444853153778366E-18</v>
      </c>
      <c r="T1026" s="58">
        <f t="shared" si="91"/>
        <v>1.2312889227419344E-3</v>
      </c>
      <c r="U1026" s="58">
        <f>IF(I1026&lt;Overview!$F$18,(1-Overview!$F$9)*'='!R1026-'='!I1026*'='!P1026,0)</f>
        <v>0</v>
      </c>
      <c r="V1026" s="54">
        <f>IF(I1026&gt;=Overview!$F$18,(1-Overview!$F$9)*'='!R1026-Overview!$F$18*'='!P1026,0)</f>
        <v>24.293752611940782</v>
      </c>
      <c r="W1026" s="2"/>
      <c r="X1026" s="60">
        <f>F1026^3*(1+G1026*Overview!$F$38)</f>
        <v>20.361208249273865</v>
      </c>
      <c r="Y1026" s="61">
        <f>F1026^3*Overview!$F$42*(1+Overview!$F$38*G1026)+J1026*Overview!$F$39/Overview!$F$40</f>
        <v>2.0984061272448353</v>
      </c>
      <c r="AD1026" s="2"/>
    </row>
    <row r="1027" spans="1:30">
      <c r="A1027" s="34">
        <v>1024</v>
      </c>
      <c r="B1027">
        <v>0.77</v>
      </c>
      <c r="C1027" s="85">
        <v>18.739999999999998</v>
      </c>
      <c r="D1027" s="125">
        <f>B1027/(B1027+Overview!$F$22)</f>
        <v>0.52380952380952384</v>
      </c>
      <c r="E1027" s="118">
        <f>EXP(Overview!$F$21/Overview!$F$5-Overview!$F$21/('='!C1027+273.15))</f>
        <v>0.94169028070695959</v>
      </c>
      <c r="F1027" s="77">
        <f t="shared" si="92"/>
        <v>2.550535382073575</v>
      </c>
      <c r="G1027" s="115">
        <f t="shared" si="93"/>
        <v>0.52380952380952372</v>
      </c>
      <c r="H1027" s="112">
        <f>F1027/Overview!$F$19</f>
        <v>3.7657395276444339</v>
      </c>
      <c r="I1027" s="149">
        <f t="shared" si="94"/>
        <v>178.24101031296112</v>
      </c>
      <c r="J1027" s="80">
        <f>IF((A1027-Overview!$F$43)/365=ROUND((A1027-Overview!$F$43)/365,0),J1026*0.05,J1026+V1026)</f>
        <v>6143.2712273233701</v>
      </c>
      <c r="K1027" s="70">
        <f>IF(I1027&lt;Overview!$F$16,1,'='!F1027/Overview!$F$26)</f>
        <v>110.41278710275216</v>
      </c>
      <c r="L1027" s="71">
        <f>IF(I1027&lt;Overview!$F$17,'='!F1027/Overview!$F$26,Overview!$F$33)</f>
        <v>9.1428571428571423</v>
      </c>
      <c r="M1027" s="72">
        <f t="shared" si="95"/>
        <v>9.1428571428571423</v>
      </c>
      <c r="N1027" s="81">
        <f>MIN(1,Overview!$F$44*E1027*(F1027-Overview!$F$25)^2+0.2)</f>
        <v>1</v>
      </c>
      <c r="O1027" s="48">
        <f>M1027*E1027*Overview!$F$8</f>
        <v>9.746225350951114E-2</v>
      </c>
      <c r="P1027" s="48">
        <f>E1027*Overview!$F$6</f>
        <v>1.8494797113084687E-3</v>
      </c>
      <c r="Q1027" s="122">
        <f>O1027*(G1027/F1027-(1+Overview!$F$35/'='!F1027)/(Overview!$F$37*Overview!$F$33))/('='!G1027+Overview!$F$36)</f>
        <v>1.4460934782295832E-3</v>
      </c>
      <c r="R1027" s="128">
        <f>(O1027/F1027-Q1027)*G1027*Overview!$F$29*'='!F1027^3</f>
        <v>289.27869372136644</v>
      </c>
      <c r="S1027" s="57">
        <f t="shared" ref="S1027:S1090" si="96">(D1027*N1027-G1027)*O1027/F1027</f>
        <v>4.2424362601918952E-18</v>
      </c>
      <c r="T1027" s="58">
        <f t="shared" ref="T1027:T1090" si="97">F1027*Q1027/3</f>
        <v>1.2294375273367983E-3</v>
      </c>
      <c r="U1027" s="58">
        <f>IF(I1027&lt;Overview!$F$18,(1-Overview!$F$9)*'='!R1027-'='!I1027*'='!P1027,0)</f>
        <v>0</v>
      </c>
      <c r="V1027" s="54">
        <f>IF(I1027&gt;=Overview!$F$18,(1-Overview!$F$9)*'='!R1027-Overview!$F$18*'='!P1027,0)</f>
        <v>24.319001848187707</v>
      </c>
      <c r="W1027" s="2"/>
      <c r="X1027" s="60">
        <f>F1027^3*(1+G1027*Overview!$F$38)</f>
        <v>20.390725293955011</v>
      </c>
      <c r="Y1027" s="61">
        <f>F1027^3*Overview!$F$42*(1+Overview!$F$38*G1027)+J1027*Overview!$F$39/Overview!$F$40</f>
        <v>2.1021183352432757</v>
      </c>
      <c r="AD1027" s="2"/>
    </row>
    <row r="1028" spans="1:30">
      <c r="A1028" s="34">
        <v>1025</v>
      </c>
      <c r="B1028">
        <v>0.77</v>
      </c>
      <c r="C1028" s="85">
        <v>18.739999999999998</v>
      </c>
      <c r="D1028" s="125">
        <f>B1028/(B1028+Overview!$F$22)</f>
        <v>0.52380952380952384</v>
      </c>
      <c r="E1028" s="118">
        <f>EXP(Overview!$F$21/Overview!$F$5-Overview!$F$21/('='!C1028+273.15))</f>
        <v>0.94169028070695959</v>
      </c>
      <c r="F1028" s="77">
        <f t="shared" ref="F1028:F1091" si="98">F1027+T1027</f>
        <v>2.5517648196009119</v>
      </c>
      <c r="G1028" s="115">
        <f t="shared" ref="G1028:G1091" si="99">G1027+S1027</f>
        <v>0.52380952380952372</v>
      </c>
      <c r="H1028" s="112">
        <f>F1028/Overview!$F$19</f>
        <v>3.7675547314349798</v>
      </c>
      <c r="I1028" s="149">
        <f t="shared" ref="I1028:I1091" si="100">I1027+U1027</f>
        <v>178.24101031296112</v>
      </c>
      <c r="J1028" s="80">
        <f>IF((A1028-Overview!$F$43)/365=ROUND((A1028-Overview!$F$43)/365,0),J1027*0.05,J1027+V1027)</f>
        <v>6167.5902291715574</v>
      </c>
      <c r="K1028" s="70">
        <f>IF(I1028&lt;Overview!$F$16,1,'='!F1028/Overview!$F$26)</f>
        <v>110.46600950653298</v>
      </c>
      <c r="L1028" s="71">
        <f>IF(I1028&lt;Overview!$F$17,'='!F1028/Overview!$F$26,Overview!$F$33)</f>
        <v>9.1428571428571423</v>
      </c>
      <c r="M1028" s="72">
        <f t="shared" ref="M1028:M1091" si="101">IF(K1028=1,1,L1028)</f>
        <v>9.1428571428571423</v>
      </c>
      <c r="N1028" s="81">
        <f>MIN(1,Overview!$F$44*E1028*(F1028-Overview!$F$25)^2+0.2)</f>
        <v>1</v>
      </c>
      <c r="O1028" s="48">
        <f>M1028*E1028*Overview!$F$8</f>
        <v>9.746225350951114E-2</v>
      </c>
      <c r="P1028" s="48">
        <f>E1028*Overview!$F$6</f>
        <v>1.8494797113084687E-3</v>
      </c>
      <c r="Q1028" s="122">
        <f>O1028*(G1028/F1028-(1+Overview!$F$35/'='!F1028)/(Overview!$F$37*Overview!$F$33))/('='!G1028+Overview!$F$36)</f>
        <v>1.4432234189112637E-3</v>
      </c>
      <c r="R1028" s="128">
        <f>(O1028/F1028-Q1028)*G1028*Overview!$F$29*'='!F1028^3</f>
        <v>289.57476819942281</v>
      </c>
      <c r="S1028" s="57">
        <f t="shared" si="96"/>
        <v>4.2403922589949392E-18</v>
      </c>
      <c r="T1028" s="58">
        <f t="shared" si="97"/>
        <v>1.2275889157339708E-3</v>
      </c>
      <c r="U1028" s="58">
        <f>IF(I1028&lt;Overview!$F$18,(1-Overview!$F$9)*'='!R1028-'='!I1028*'='!P1028,0)</f>
        <v>0</v>
      </c>
      <c r="V1028" s="54">
        <f>IF(I1028&gt;=Overview!$F$18,(1-Overview!$F$9)*'='!R1028-Overview!$F$18*'='!P1028,0)</f>
        <v>24.344227393718111</v>
      </c>
      <c r="W1028" s="2"/>
      <c r="X1028" s="60">
        <f>F1028^3*(1+G1028*Overview!$F$38)</f>
        <v>20.420226404704895</v>
      </c>
      <c r="Y1028" s="61">
        <f>F1028^3*Overview!$F$42*(1+Overview!$F$38*G1028)+J1028*Overview!$F$39/Overview!$F$40</f>
        <v>2.1058302063819863</v>
      </c>
      <c r="AD1028" s="2"/>
    </row>
    <row r="1029" spans="1:30">
      <c r="A1029" s="34">
        <v>1026</v>
      </c>
      <c r="B1029">
        <v>0.77</v>
      </c>
      <c r="C1029" s="85">
        <v>18.739999999999998</v>
      </c>
      <c r="D1029" s="125">
        <f>B1029/(B1029+Overview!$F$22)</f>
        <v>0.52380952380952384</v>
      </c>
      <c r="E1029" s="118">
        <f>EXP(Overview!$F$21/Overview!$F$5-Overview!$F$21/('='!C1029+273.15))</f>
        <v>0.94169028070695959</v>
      </c>
      <c r="F1029" s="77">
        <f t="shared" si="98"/>
        <v>2.552992408516646</v>
      </c>
      <c r="G1029" s="115">
        <f t="shared" si="99"/>
        <v>0.52380952380952372</v>
      </c>
      <c r="H1029" s="112">
        <f>F1029/Overview!$F$19</f>
        <v>3.7693672058417924</v>
      </c>
      <c r="I1029" s="149">
        <f t="shared" si="100"/>
        <v>178.24101031296112</v>
      </c>
      <c r="J1029" s="80">
        <f>IF((A1029-Overview!$F$43)/365=ROUND((A1029-Overview!$F$43)/365,0),J1028*0.05,J1028+V1028)</f>
        <v>6191.9344565652755</v>
      </c>
      <c r="K1029" s="70">
        <f>IF(I1029&lt;Overview!$F$16,1,'='!F1029/Overview!$F$26)</f>
        <v>110.51915188383749</v>
      </c>
      <c r="L1029" s="71">
        <f>IF(I1029&lt;Overview!$F$17,'='!F1029/Overview!$F$26,Overview!$F$33)</f>
        <v>9.1428571428571423</v>
      </c>
      <c r="M1029" s="72">
        <f t="shared" si="101"/>
        <v>9.1428571428571423</v>
      </c>
      <c r="N1029" s="81">
        <f>MIN(1,Overview!$F$44*E1029*(F1029-Overview!$F$25)^2+0.2)</f>
        <v>1</v>
      </c>
      <c r="O1029" s="48">
        <f>M1029*E1029*Overview!$F$8</f>
        <v>9.746225350951114E-2</v>
      </c>
      <c r="P1029" s="48">
        <f>E1029*Overview!$F$6</f>
        <v>1.8494797113084687E-3</v>
      </c>
      <c r="Q1029" s="122">
        <f>O1029*(G1029/F1029-(1+Overview!$F$35/'='!F1029)/(Overview!$F$37*Overview!$F$33))/('='!G1029+Overview!$F$36)</f>
        <v>1.4403604331042826E-3</v>
      </c>
      <c r="R1029" s="128">
        <f>(O1029/F1029-Q1029)*G1029*Overview!$F$29*'='!F1029^3</f>
        <v>289.87056455585702</v>
      </c>
      <c r="S1029" s="57">
        <f t="shared" si="96"/>
        <v>4.2383532954170833E-18</v>
      </c>
      <c r="T1029" s="58">
        <f t="shared" si="97"/>
        <v>1.2257430837476606E-3</v>
      </c>
      <c r="U1029" s="58">
        <f>IF(I1029&lt;Overview!$F$18,(1-Overview!$F$9)*'='!R1029-'='!I1029*'='!P1029,0)</f>
        <v>0</v>
      </c>
      <c r="V1029" s="54">
        <f>IF(I1029&gt;=Overview!$F$18,(1-Overview!$F$9)*'='!R1029-Overview!$F$18*'='!P1029,0)</f>
        <v>24.369429243286305</v>
      </c>
      <c r="W1029" s="2"/>
      <c r="X1029" s="60">
        <f>F1029^3*(1+G1029*Overview!$F$38)</f>
        <v>20.449711533666392</v>
      </c>
      <c r="Y1029" s="61">
        <f>F1029^3*Overview!$F$42*(1+Overview!$F$38*G1029)+J1029*Overview!$F$39/Overview!$F$40</f>
        <v>2.1095417353243571</v>
      </c>
      <c r="AD1029" s="2"/>
    </row>
    <row r="1030" spans="1:30">
      <c r="A1030" s="34">
        <v>1027</v>
      </c>
      <c r="B1030">
        <v>0.77</v>
      </c>
      <c r="C1030" s="85">
        <v>18.739999999999998</v>
      </c>
      <c r="D1030" s="125">
        <f>B1030/(B1030+Overview!$F$22)</f>
        <v>0.52380952380952384</v>
      </c>
      <c r="E1030" s="118">
        <f>EXP(Overview!$F$21/Overview!$F$5-Overview!$F$21/('='!C1030+273.15))</f>
        <v>0.94169028070695959</v>
      </c>
      <c r="F1030" s="77">
        <f t="shared" si="98"/>
        <v>2.5542181516003937</v>
      </c>
      <c r="G1030" s="115">
        <f t="shared" si="99"/>
        <v>0.52380952380952372</v>
      </c>
      <c r="H1030" s="112">
        <f>F1030/Overview!$F$19</f>
        <v>3.7711769549688374</v>
      </c>
      <c r="I1030" s="149">
        <f t="shared" si="100"/>
        <v>178.24101031296112</v>
      </c>
      <c r="J1030" s="80">
        <f>IF((A1030-Overview!$F$43)/365=ROUND((A1030-Overview!$F$43)/365,0),J1029*0.05,J1029+V1029)</f>
        <v>6216.303885808562</v>
      </c>
      <c r="K1030" s="70">
        <f>IF(I1030&lt;Overview!$F$16,1,'='!F1030/Overview!$F$26)</f>
        <v>110.5722143549954</v>
      </c>
      <c r="L1030" s="71">
        <f>IF(I1030&lt;Overview!$F$17,'='!F1030/Overview!$F$26,Overview!$F$33)</f>
        <v>9.1428571428571423</v>
      </c>
      <c r="M1030" s="72">
        <f t="shared" si="101"/>
        <v>9.1428571428571423</v>
      </c>
      <c r="N1030" s="81">
        <f>MIN(1,Overview!$F$44*E1030*(F1030-Overview!$F$25)^2+0.2)</f>
        <v>1</v>
      </c>
      <c r="O1030" s="48">
        <f>M1030*E1030*Overview!$F$8</f>
        <v>9.746225350951114E-2</v>
      </c>
      <c r="P1030" s="48">
        <f>E1030*Overview!$F$6</f>
        <v>1.8494797113084687E-3</v>
      </c>
      <c r="Q1030" s="122">
        <f>O1030*(G1030/F1030-(1+Overview!$F$35/'='!F1030)/(Overview!$F$37*Overview!$F$33))/('='!G1030+Overview!$F$36)</f>
        <v>1.4375044979202493E-3</v>
      </c>
      <c r="R1030" s="128">
        <f>(O1030/F1030-Q1030)*G1030*Overview!$F$29*'='!F1030^3</f>
        <v>290.16608273052725</v>
      </c>
      <c r="S1030" s="57">
        <f t="shared" si="96"/>
        <v>4.2363193531576563E-18</v>
      </c>
      <c r="T1030" s="58">
        <f t="shared" si="97"/>
        <v>1.2239000271983705E-3</v>
      </c>
      <c r="U1030" s="58">
        <f>IF(I1030&lt;Overview!$F$18,(1-Overview!$F$9)*'='!R1030-'='!I1030*'='!P1030,0)</f>
        <v>0</v>
      </c>
      <c r="V1030" s="54">
        <f>IF(I1030&gt;=Overview!$F$18,(1-Overview!$F$9)*'='!R1030-Overview!$F$18*'='!P1030,0)</f>
        <v>24.394607391768208</v>
      </c>
      <c r="W1030" s="2"/>
      <c r="X1030" s="60">
        <f>F1030^3*(1+G1030*Overview!$F$38)</f>
        <v>20.479180633208575</v>
      </c>
      <c r="Y1030" s="61">
        <f>F1030^3*Overview!$F$42*(1+Overview!$F$38*G1030)+J1030*Overview!$F$39/Overview!$F$40</f>
        <v>2.1132529167539071</v>
      </c>
      <c r="AD1030" s="2"/>
    </row>
    <row r="1031" spans="1:30">
      <c r="A1031" s="34">
        <v>1028</v>
      </c>
      <c r="B1031">
        <v>0.77</v>
      </c>
      <c r="C1031" s="85">
        <v>18.739999999999998</v>
      </c>
      <c r="D1031" s="125">
        <f>B1031/(B1031+Overview!$F$22)</f>
        <v>0.52380952380952384</v>
      </c>
      <c r="E1031" s="118">
        <f>EXP(Overview!$F$21/Overview!$F$5-Overview!$F$21/('='!C1031+273.15))</f>
        <v>0.94169028070695959</v>
      </c>
      <c r="F1031" s="77">
        <f t="shared" si="98"/>
        <v>2.5554420516275922</v>
      </c>
      <c r="G1031" s="115">
        <f t="shared" si="99"/>
        <v>0.52380952380952372</v>
      </c>
      <c r="H1031" s="112">
        <f>F1031/Overview!$F$19</f>
        <v>3.7729839829139111</v>
      </c>
      <c r="I1031" s="149">
        <f t="shared" si="100"/>
        <v>178.24101031296112</v>
      </c>
      <c r="J1031" s="80">
        <f>IF((A1031-Overview!$F$43)/365=ROUND((A1031-Overview!$F$43)/365,0),J1030*0.05,J1030+V1030)</f>
        <v>6240.6984932003306</v>
      </c>
      <c r="K1031" s="70">
        <f>IF(I1031&lt;Overview!$F$16,1,'='!F1031/Overview!$F$26)</f>
        <v>110.62519704015551</v>
      </c>
      <c r="L1031" s="71">
        <f>IF(I1031&lt;Overview!$F$17,'='!F1031/Overview!$F$26,Overview!$F$33)</f>
        <v>9.1428571428571423</v>
      </c>
      <c r="M1031" s="72">
        <f t="shared" si="101"/>
        <v>9.1428571428571423</v>
      </c>
      <c r="N1031" s="81">
        <f>MIN(1,Overview!$F$44*E1031*(F1031-Overview!$F$25)^2+0.2)</f>
        <v>1</v>
      </c>
      <c r="O1031" s="48">
        <f>M1031*E1031*Overview!$F$8</f>
        <v>9.746225350951114E-2</v>
      </c>
      <c r="P1031" s="48">
        <f>E1031*Overview!$F$6</f>
        <v>1.8494797113084687E-3</v>
      </c>
      <c r="Q1031" s="122">
        <f>O1031*(G1031/F1031-(1+Overview!$F$35/'='!F1031)/(Overview!$F$37*Overview!$F$33))/('='!G1031+Overview!$F$36)</f>
        <v>1.4346555905674423E-3</v>
      </c>
      <c r="R1031" s="128">
        <f>(O1031/F1031-Q1031)*G1031*Overview!$F$29*'='!F1031^3</f>
        <v>290.46132266471267</v>
      </c>
      <c r="S1031" s="57">
        <f t="shared" si="96"/>
        <v>4.2342904159848298E-18</v>
      </c>
      <c r="T1031" s="58">
        <f t="shared" si="97"/>
        <v>1.2220597419128865E-3</v>
      </c>
      <c r="U1031" s="58">
        <f>IF(I1031&lt;Overview!$F$18,(1-Overview!$F$9)*'='!R1031-'='!I1031*'='!P1031,0)</f>
        <v>0</v>
      </c>
      <c r="V1031" s="54">
        <f>IF(I1031&gt;=Overview!$F$18,(1-Overview!$F$9)*'='!R1031-Overview!$F$18*'='!P1031,0)</f>
        <v>24.419761834160806</v>
      </c>
      <c r="W1031" s="2"/>
      <c r="X1031" s="60">
        <f>F1031^3*(1+G1031*Overview!$F$38)</f>
        <v>20.508633655926175</v>
      </c>
      <c r="Y1031" s="61">
        <f>F1031^3*Overview!$F$42*(1+Overview!$F$38*G1031)+J1031*Overview!$F$39/Overview!$F$40</f>
        <v>2.1169637453742429</v>
      </c>
      <c r="AD1031" s="2"/>
    </row>
    <row r="1032" spans="1:30">
      <c r="A1032" s="34">
        <v>1029</v>
      </c>
      <c r="B1032">
        <v>0.77</v>
      </c>
      <c r="C1032" s="85">
        <v>18.739999999999998</v>
      </c>
      <c r="D1032" s="125">
        <f>B1032/(B1032+Overview!$F$22)</f>
        <v>0.52380952380952384</v>
      </c>
      <c r="E1032" s="118">
        <f>EXP(Overview!$F$21/Overview!$F$5-Overview!$F$21/('='!C1032+273.15))</f>
        <v>0.94169028070695959</v>
      </c>
      <c r="F1032" s="77">
        <f t="shared" si="98"/>
        <v>2.5566641113695052</v>
      </c>
      <c r="G1032" s="115">
        <f t="shared" si="99"/>
        <v>0.52380952380952372</v>
      </c>
      <c r="H1032" s="112">
        <f>F1032/Overview!$F$19</f>
        <v>3.7747882937686477</v>
      </c>
      <c r="I1032" s="149">
        <f t="shared" si="100"/>
        <v>178.24101031296112</v>
      </c>
      <c r="J1032" s="80">
        <f>IF((A1032-Overview!$F$43)/365=ROUND((A1032-Overview!$F$43)/365,0),J1031*0.05,J1031+V1031)</f>
        <v>6265.1182550344911</v>
      </c>
      <c r="K1032" s="70">
        <f>IF(I1032&lt;Overview!$F$16,1,'='!F1032/Overview!$F$26)</f>
        <v>110.67810005928594</v>
      </c>
      <c r="L1032" s="71">
        <f>IF(I1032&lt;Overview!$F$17,'='!F1032/Overview!$F$26,Overview!$F$33)</f>
        <v>9.1428571428571423</v>
      </c>
      <c r="M1032" s="72">
        <f t="shared" si="101"/>
        <v>9.1428571428571423</v>
      </c>
      <c r="N1032" s="81">
        <f>MIN(1,Overview!$F$44*E1032*(F1032-Overview!$F$25)^2+0.2)</f>
        <v>1</v>
      </c>
      <c r="O1032" s="48">
        <f>M1032*E1032*Overview!$F$8</f>
        <v>9.746225350951114E-2</v>
      </c>
      <c r="P1032" s="48">
        <f>E1032*Overview!$F$6</f>
        <v>1.8494797113084687E-3</v>
      </c>
      <c r="Q1032" s="122">
        <f>O1032*(G1032/F1032-(1+Overview!$F$35/'='!F1032)/(Overview!$F$37*Overview!$F$33))/('='!G1032+Overview!$F$36)</f>
        <v>1.4318136883502989E-3</v>
      </c>
      <c r="R1032" s="128">
        <f>(O1032/F1032-Q1032)*G1032*Overview!$F$29*'='!F1032^3</f>
        <v>290.7562843011076</v>
      </c>
      <c r="S1032" s="57">
        <f t="shared" si="96"/>
        <v>4.2322664677352604E-18</v>
      </c>
      <c r="T1032" s="58">
        <f t="shared" si="97"/>
        <v>1.2202222237242702E-3</v>
      </c>
      <c r="U1032" s="58">
        <f>IF(I1032&lt;Overview!$F$18,(1-Overview!$F$9)*'='!R1032-'='!I1032*'='!P1032,0)</f>
        <v>0</v>
      </c>
      <c r="V1032" s="54">
        <f>IF(I1032&gt;=Overview!$F$18,(1-Overview!$F$9)*'='!R1032-Overview!$F$18*'='!P1032,0)</f>
        <v>24.444892565581654</v>
      </c>
      <c r="W1032" s="2"/>
      <c r="X1032" s="60">
        <f>F1032^3*(1+G1032*Overview!$F$38)</f>
        <v>20.538070554639056</v>
      </c>
      <c r="Y1032" s="61">
        <f>F1032^3*Overview!$F$42*(1+Overview!$F$38*G1032)+J1032*Overview!$F$39/Overview!$F$40</f>
        <v>2.1206742159090135</v>
      </c>
      <c r="AD1032" s="2"/>
    </row>
    <row r="1033" spans="1:30">
      <c r="A1033" s="34">
        <v>1030</v>
      </c>
      <c r="B1033">
        <v>0.77</v>
      </c>
      <c r="C1033" s="85">
        <v>18.739999999999998</v>
      </c>
      <c r="D1033" s="125">
        <f>B1033/(B1033+Overview!$F$22)</f>
        <v>0.52380952380952384</v>
      </c>
      <c r="E1033" s="118">
        <f>EXP(Overview!$F$21/Overview!$F$5-Overview!$F$21/('='!C1033+273.15))</f>
        <v>0.94169028070695959</v>
      </c>
      <c r="F1033" s="77">
        <f t="shared" si="98"/>
        <v>2.5578843335932295</v>
      </c>
      <c r="G1033" s="115">
        <f t="shared" si="99"/>
        <v>0.52380952380952372</v>
      </c>
      <c r="H1033" s="112">
        <f>F1033/Overview!$F$19</f>
        <v>3.7765898916185288</v>
      </c>
      <c r="I1033" s="149">
        <f t="shared" si="100"/>
        <v>178.24101031296112</v>
      </c>
      <c r="J1033" s="80">
        <f>IF((A1033-Overview!$F$43)/365=ROUND((A1033-Overview!$F$43)/365,0),J1032*0.05,J1032+V1032)</f>
        <v>6289.5631476000726</v>
      </c>
      <c r="K1033" s="70">
        <f>IF(I1033&lt;Overview!$F$16,1,'='!F1033/Overview!$F$26)</f>
        <v>110.73092353217444</v>
      </c>
      <c r="L1033" s="71">
        <f>IF(I1033&lt;Overview!$F$17,'='!F1033/Overview!$F$26,Overview!$F$33)</f>
        <v>9.1428571428571423</v>
      </c>
      <c r="M1033" s="72">
        <f t="shared" si="101"/>
        <v>9.1428571428571423</v>
      </c>
      <c r="N1033" s="81">
        <f>MIN(1,Overview!$F$44*E1033*(F1033-Overview!$F$25)^2+0.2)</f>
        <v>1</v>
      </c>
      <c r="O1033" s="48">
        <f>M1033*E1033*Overview!$F$8</f>
        <v>9.746225350951114E-2</v>
      </c>
      <c r="P1033" s="48">
        <f>E1033*Overview!$F$6</f>
        <v>1.8494797113084687E-3</v>
      </c>
      <c r="Q1033" s="122">
        <f>O1033*(G1033/F1033-(1+Overview!$F$35/'='!F1033)/(Overview!$F$37*Overview!$F$33))/('='!G1033+Overview!$F$36)</f>
        <v>1.4289787686689096E-3</v>
      </c>
      <c r="R1033" s="128">
        <f>(O1033/F1033-Q1033)*G1033*Overview!$F$29*'='!F1033^3</f>
        <v>291.05096758381643</v>
      </c>
      <c r="S1033" s="57">
        <f t="shared" si="96"/>
        <v>4.2302474923137252E-18</v>
      </c>
      <c r="T1033" s="58">
        <f t="shared" si="97"/>
        <v>1.2183874684718492E-3</v>
      </c>
      <c r="U1033" s="58">
        <f>IF(I1033&lt;Overview!$F$18,(1-Overview!$F$9)*'='!R1033-'='!I1033*'='!P1033,0)</f>
        <v>0</v>
      </c>
      <c r="V1033" s="54">
        <f>IF(I1033&gt;=Overview!$F$18,(1-Overview!$F$9)*'='!R1033-Overview!$F$18*'='!P1033,0)</f>
        <v>24.469999581268446</v>
      </c>
      <c r="W1033" s="2"/>
      <c r="X1033" s="60">
        <f>F1033^3*(1+G1033*Overview!$F$38)</f>
        <v>20.567491282391675</v>
      </c>
      <c r="Y1033" s="61">
        <f>F1033^3*Overview!$F$42*(1+Overview!$F$38*G1033)+J1033*Overview!$F$39/Overview!$F$40</f>
        <v>2.124384323101872</v>
      </c>
      <c r="AD1033" s="2"/>
    </row>
    <row r="1034" spans="1:30">
      <c r="A1034" s="34">
        <v>1031</v>
      </c>
      <c r="B1034">
        <v>0.77</v>
      </c>
      <c r="C1034" s="85">
        <v>18.739999999999998</v>
      </c>
      <c r="D1034" s="125">
        <f>B1034/(B1034+Overview!$F$22)</f>
        <v>0.52380952380952384</v>
      </c>
      <c r="E1034" s="118">
        <f>EXP(Overview!$F$21/Overview!$F$5-Overview!$F$21/('='!C1034+273.15))</f>
        <v>0.94169028070695959</v>
      </c>
      <c r="F1034" s="77">
        <f t="shared" si="98"/>
        <v>2.5591027210617012</v>
      </c>
      <c r="G1034" s="115">
        <f t="shared" si="99"/>
        <v>0.52380952380952372</v>
      </c>
      <c r="H1034" s="112">
        <f>F1034/Overview!$F$19</f>
        <v>3.7783887805428926</v>
      </c>
      <c r="I1034" s="149">
        <f t="shared" si="100"/>
        <v>178.24101031296112</v>
      </c>
      <c r="J1034" s="80">
        <f>IF((A1034-Overview!$F$43)/365=ROUND((A1034-Overview!$F$43)/365,0),J1033*0.05,J1033+V1033)</f>
        <v>6314.0331471813415</v>
      </c>
      <c r="K1034" s="70">
        <f>IF(I1034&lt;Overview!$F$16,1,'='!F1034/Overview!$F$26)</f>
        <v>110.78366757842863</v>
      </c>
      <c r="L1034" s="71">
        <f>IF(I1034&lt;Overview!$F$17,'='!F1034/Overview!$F$26,Overview!$F$33)</f>
        <v>9.1428571428571423</v>
      </c>
      <c r="M1034" s="72">
        <f t="shared" si="101"/>
        <v>9.1428571428571423</v>
      </c>
      <c r="N1034" s="81">
        <f>MIN(1,Overview!$F$44*E1034*(F1034-Overview!$F$25)^2+0.2)</f>
        <v>1</v>
      </c>
      <c r="O1034" s="48">
        <f>M1034*E1034*Overview!$F$8</f>
        <v>9.746225350951114E-2</v>
      </c>
      <c r="P1034" s="48">
        <f>E1034*Overview!$F$6</f>
        <v>1.8494797113084687E-3</v>
      </c>
      <c r="Q1034" s="122">
        <f>O1034*(G1034/F1034-(1+Overview!$F$35/'='!F1034)/(Overview!$F$37*Overview!$F$33))/('='!G1034+Overview!$F$36)</f>
        <v>1.4261508090185127E-3</v>
      </c>
      <c r="R1034" s="128">
        <f>(O1034/F1034-Q1034)*G1034*Overview!$F$29*'='!F1034^3</f>
        <v>291.3453724583477</v>
      </c>
      <c r="S1034" s="57">
        <f t="shared" si="96"/>
        <v>4.2282334736927647E-18</v>
      </c>
      <c r="T1034" s="58">
        <f t="shared" si="97"/>
        <v>1.2165554720012075E-3</v>
      </c>
      <c r="U1034" s="58">
        <f>IF(I1034&lt;Overview!$F$18,(1-Overview!$F$9)*'='!R1034-'='!I1034*'='!P1034,0)</f>
        <v>0</v>
      </c>
      <c r="V1034" s="54">
        <f>IF(I1034&gt;=Overview!$F$18,(1-Overview!$F$9)*'='!R1034-Overview!$F$18*'='!P1034,0)</f>
        <v>24.495082876578511</v>
      </c>
      <c r="W1034" s="2"/>
      <c r="X1034" s="60">
        <f>F1034^3*(1+G1034*Overview!$F$38)</f>
        <v>20.596895792452585</v>
      </c>
      <c r="Y1034" s="61">
        <f>F1034^3*Overview!$F$42*(1+Overview!$F$38*G1034)+J1034*Overview!$F$39/Overview!$F$40</f>
        <v>2.1280940617164306</v>
      </c>
      <c r="AD1034" s="2"/>
    </row>
    <row r="1035" spans="1:30">
      <c r="A1035" s="34">
        <v>1032</v>
      </c>
      <c r="B1035">
        <v>0.77</v>
      </c>
      <c r="C1035" s="85">
        <v>18.739999999999998</v>
      </c>
      <c r="D1035" s="125">
        <f>B1035/(B1035+Overview!$F$22)</f>
        <v>0.52380952380952384</v>
      </c>
      <c r="E1035" s="118">
        <f>EXP(Overview!$F$21/Overview!$F$5-Overview!$F$21/('='!C1035+273.15))</f>
        <v>0.94169028070695959</v>
      </c>
      <c r="F1035" s="77">
        <f t="shared" si="98"/>
        <v>2.5603192765337024</v>
      </c>
      <c r="G1035" s="115">
        <f t="shared" si="99"/>
        <v>0.52380952380952372</v>
      </c>
      <c r="H1035" s="112">
        <f>F1035/Overview!$F$19</f>
        <v>3.780184964614945</v>
      </c>
      <c r="I1035" s="149">
        <f t="shared" si="100"/>
        <v>178.24101031296112</v>
      </c>
      <c r="J1035" s="80">
        <f>IF((A1035-Overview!$F$43)/365=ROUND((A1035-Overview!$F$43)/365,0),J1034*0.05,J1034+V1034)</f>
        <v>6338.5282300579202</v>
      </c>
      <c r="K1035" s="70">
        <f>IF(I1035&lt;Overview!$F$16,1,'='!F1035/Overview!$F$26)</f>
        <v>110.83633231747631</v>
      </c>
      <c r="L1035" s="71">
        <f>IF(I1035&lt;Overview!$F$17,'='!F1035/Overview!$F$26,Overview!$F$33)</f>
        <v>9.1428571428571423</v>
      </c>
      <c r="M1035" s="72">
        <f t="shared" si="101"/>
        <v>9.1428571428571423</v>
      </c>
      <c r="N1035" s="81">
        <f>MIN(1,Overview!$F$44*E1035*(F1035-Overview!$F$25)^2+0.2)</f>
        <v>1</v>
      </c>
      <c r="O1035" s="48">
        <f>M1035*E1035*Overview!$F$8</f>
        <v>9.746225350951114E-2</v>
      </c>
      <c r="P1035" s="48">
        <f>E1035*Overview!$F$6</f>
        <v>1.8494797113084687E-3</v>
      </c>
      <c r="Q1035" s="122">
        <f>O1035*(G1035/F1035-(1+Overview!$F$35/'='!F1035)/(Overview!$F$37*Overview!$F$33))/('='!G1035+Overview!$F$36)</f>
        <v>1.4233297869889901E-3</v>
      </c>
      <c r="R1035" s="128">
        <f>(O1035/F1035-Q1035)*G1035*Overview!$F$29*'='!F1035^3</f>
        <v>291.63949887160857</v>
      </c>
      <c r="S1035" s="57">
        <f t="shared" si="96"/>
        <v>4.2262243959123237E-18</v>
      </c>
      <c r="T1035" s="58">
        <f t="shared" si="97"/>
        <v>1.2147262301641733E-3</v>
      </c>
      <c r="U1035" s="58">
        <f>IF(I1035&lt;Overview!$F$18,(1-Overview!$F$9)*'='!R1035-'='!I1035*'='!P1035,0)</f>
        <v>0</v>
      </c>
      <c r="V1035" s="54">
        <f>IF(I1035&gt;=Overview!$F$18,(1-Overview!$F$9)*'='!R1035-Overview!$F$18*'='!P1035,0)</f>
        <v>24.520142446988338</v>
      </c>
      <c r="W1035" s="2"/>
      <c r="X1035" s="60">
        <f>F1035^3*(1+G1035*Overview!$F$38)</f>
        <v>20.626284038313887</v>
      </c>
      <c r="Y1035" s="61">
        <f>F1035^3*Overview!$F$42*(1+Overview!$F$38*G1035)+J1035*Overview!$F$39/Overview!$F$40</f>
        <v>2.1318034265362211</v>
      </c>
      <c r="AD1035" s="2"/>
    </row>
    <row r="1036" spans="1:30">
      <c r="A1036" s="34">
        <v>1033</v>
      </c>
      <c r="B1036">
        <v>0.77</v>
      </c>
      <c r="C1036" s="85">
        <v>18.739999999999998</v>
      </c>
      <c r="D1036" s="125">
        <f>B1036/(B1036+Overview!$F$22)</f>
        <v>0.52380952380952384</v>
      </c>
      <c r="E1036" s="118">
        <f>EXP(Overview!$F$21/Overview!$F$5-Overview!$F$21/('='!C1036+273.15))</f>
        <v>0.94169028070695959</v>
      </c>
      <c r="F1036" s="77">
        <f t="shared" si="98"/>
        <v>2.5615340027638664</v>
      </c>
      <c r="G1036" s="115">
        <f t="shared" si="99"/>
        <v>0.52380952380952372</v>
      </c>
      <c r="H1036" s="112">
        <f>F1036/Overview!$F$19</f>
        <v>3.7819784479017664</v>
      </c>
      <c r="I1036" s="149">
        <f t="shared" si="100"/>
        <v>178.24101031296112</v>
      </c>
      <c r="J1036" s="80">
        <f>IF((A1036-Overview!$F$43)/365=ROUND((A1036-Overview!$F$43)/365,0),J1035*0.05,J1035+V1035)</f>
        <v>6363.0483725049089</v>
      </c>
      <c r="K1036" s="70">
        <f>IF(I1036&lt;Overview!$F$16,1,'='!F1036/Overview!$F$26)</f>
        <v>110.88891786856566</v>
      </c>
      <c r="L1036" s="71">
        <f>IF(I1036&lt;Overview!$F$17,'='!F1036/Overview!$F$26,Overview!$F$33)</f>
        <v>9.1428571428571423</v>
      </c>
      <c r="M1036" s="72">
        <f t="shared" si="101"/>
        <v>9.1428571428571423</v>
      </c>
      <c r="N1036" s="81">
        <f>MIN(1,Overview!$F$44*E1036*(F1036-Overview!$F$25)^2+0.2)</f>
        <v>1</v>
      </c>
      <c r="O1036" s="48">
        <f>M1036*E1036*Overview!$F$8</f>
        <v>9.746225350951114E-2</v>
      </c>
      <c r="P1036" s="48">
        <f>E1036*Overview!$F$6</f>
        <v>1.8494797113084687E-3</v>
      </c>
      <c r="Q1036" s="122">
        <f>O1036*(G1036/F1036-(1+Overview!$F$35/'='!F1036)/(Overview!$F$37*Overview!$F$33))/('='!G1036+Overview!$F$36)</f>
        <v>1.4205156802643752E-3</v>
      </c>
      <c r="R1036" s="128">
        <f>(O1036/F1036-Q1036)*G1036*Overview!$F$29*'='!F1036^3</f>
        <v>291.93334677189921</v>
      </c>
      <c r="S1036" s="57">
        <f t="shared" si="96"/>
        <v>4.224220243079398E-18</v>
      </c>
      <c r="T1036" s="58">
        <f t="shared" si="97"/>
        <v>1.212899738818814E-3</v>
      </c>
      <c r="U1036" s="58">
        <f>IF(I1036&lt;Overview!$F$18,(1-Overview!$F$9)*'='!R1036-'='!I1036*'='!P1036,0)</f>
        <v>0</v>
      </c>
      <c r="V1036" s="54">
        <f>IF(I1036&gt;=Overview!$F$18,(1-Overview!$F$9)*'='!R1036-Overview!$F$18*'='!P1036,0)</f>
        <v>24.545178288093101</v>
      </c>
      <c r="W1036" s="2"/>
      <c r="X1036" s="60">
        <f>F1036^3*(1+G1036*Overview!$F$38)</f>
        <v>20.655655973690724</v>
      </c>
      <c r="Y1036" s="61">
        <f>F1036^3*Overview!$F$42*(1+Overview!$F$38*G1036)+J1036*Overview!$F$39/Overview!$F$40</f>
        <v>2.1355124123646512</v>
      </c>
      <c r="AD1036" s="2"/>
    </row>
    <row r="1037" spans="1:30">
      <c r="A1037" s="34">
        <v>1034</v>
      </c>
      <c r="B1037">
        <v>0.77</v>
      </c>
      <c r="C1037" s="85">
        <v>18.739999999999998</v>
      </c>
      <c r="D1037" s="125">
        <f>B1037/(B1037+Overview!$F$22)</f>
        <v>0.52380952380952384</v>
      </c>
      <c r="E1037" s="118">
        <f>EXP(Overview!$F$21/Overview!$F$5-Overview!$F$21/('='!C1037+273.15))</f>
        <v>0.94169028070695959</v>
      </c>
      <c r="F1037" s="77">
        <f t="shared" si="98"/>
        <v>2.5627469025026852</v>
      </c>
      <c r="G1037" s="115">
        <f t="shared" si="99"/>
        <v>0.52380952380952372</v>
      </c>
      <c r="H1037" s="112">
        <f>F1037/Overview!$F$19</f>
        <v>3.7837692344643217</v>
      </c>
      <c r="I1037" s="149">
        <f t="shared" si="100"/>
        <v>178.24101031296112</v>
      </c>
      <c r="J1037" s="80">
        <f>IF((A1037-Overview!$F$43)/365=ROUND((A1037-Overview!$F$43)/365,0),J1036*0.05,J1036+V1036)</f>
        <v>6387.5935507930017</v>
      </c>
      <c r="K1037" s="70">
        <f>IF(I1037&lt;Overview!$F$16,1,'='!F1037/Overview!$F$26)</f>
        <v>110.9414243507656</v>
      </c>
      <c r="L1037" s="71">
        <f>IF(I1037&lt;Overview!$F$17,'='!F1037/Overview!$F$26,Overview!$F$33)</f>
        <v>9.1428571428571423</v>
      </c>
      <c r="M1037" s="72">
        <f t="shared" si="101"/>
        <v>9.1428571428571423</v>
      </c>
      <c r="N1037" s="81">
        <f>MIN(1,Overview!$F$44*E1037*(F1037-Overview!$F$25)^2+0.2)</f>
        <v>1</v>
      </c>
      <c r="O1037" s="48">
        <f>M1037*E1037*Overview!$F$8</f>
        <v>9.746225350951114E-2</v>
      </c>
      <c r="P1037" s="48">
        <f>E1037*Overview!$F$6</f>
        <v>1.8494797113084687E-3</v>
      </c>
      <c r="Q1037" s="122">
        <f>O1037*(G1037/F1037-(1+Overview!$F$35/'='!F1037)/(Overview!$F$37*Overview!$F$33))/('='!G1037+Overview!$F$36)</f>
        <v>1.4177084666223568E-3</v>
      </c>
      <c r="R1037" s="128">
        <f>(O1037/F1037-Q1037)*G1037*Overview!$F$29*'='!F1037^3</f>
        <v>292.22691610890723</v>
      </c>
      <c r="S1037" s="57">
        <f t="shared" si="96"/>
        <v>4.2222209993676836E-18</v>
      </c>
      <c r="T1037" s="58">
        <f t="shared" si="97"/>
        <v>1.2110759938294255E-3</v>
      </c>
      <c r="U1037" s="58">
        <f>IF(I1037&lt;Overview!$F$18,(1-Overview!$F$9)*'='!R1037-'='!I1037*'='!P1037,0)</f>
        <v>0</v>
      </c>
      <c r="V1037" s="54">
        <f>IF(I1037&gt;=Overview!$F$18,(1-Overview!$F$9)*'='!R1037-Overview!$F$18*'='!P1037,0)</f>
        <v>24.570190395606183</v>
      </c>
      <c r="W1037" s="2"/>
      <c r="X1037" s="60">
        <f>F1037^3*(1+G1037*Overview!$F$38)</f>
        <v>20.685011552520724</v>
      </c>
      <c r="Y1037" s="61">
        <f>F1037^3*Overview!$F$42*(1+Overview!$F$38*G1037)+J1037*Overview!$F$39/Overview!$F$40</f>
        <v>2.1392210140249608</v>
      </c>
      <c r="AD1037" s="2"/>
    </row>
    <row r="1038" spans="1:30">
      <c r="A1038" s="34">
        <v>1035</v>
      </c>
      <c r="B1038">
        <v>0.77</v>
      </c>
      <c r="C1038" s="85">
        <v>18.739999999999998</v>
      </c>
      <c r="D1038" s="125">
        <f>B1038/(B1038+Overview!$F$22)</f>
        <v>0.52380952380952384</v>
      </c>
      <c r="E1038" s="118">
        <f>EXP(Overview!$F$21/Overview!$F$5-Overview!$F$21/('='!C1038+273.15))</f>
        <v>0.94169028070695959</v>
      </c>
      <c r="F1038" s="77">
        <f t="shared" si="98"/>
        <v>2.5639579784965147</v>
      </c>
      <c r="G1038" s="115">
        <f t="shared" si="99"/>
        <v>0.52380952380952372</v>
      </c>
      <c r="H1038" s="112">
        <f>F1038/Overview!$F$19</f>
        <v>3.7855573283574704</v>
      </c>
      <c r="I1038" s="149">
        <f t="shared" si="100"/>
        <v>178.24101031296112</v>
      </c>
      <c r="J1038" s="80">
        <f>IF((A1038-Overview!$F$43)/365=ROUND((A1038-Overview!$F$43)/365,0),J1037*0.05,J1037+V1037)</f>
        <v>6412.1637411886077</v>
      </c>
      <c r="K1038" s="70">
        <f>IF(I1038&lt;Overview!$F$16,1,'='!F1038/Overview!$F$26)</f>
        <v>110.99385188296601</v>
      </c>
      <c r="L1038" s="71">
        <f>IF(I1038&lt;Overview!$F$17,'='!F1038/Overview!$F$26,Overview!$F$33)</f>
        <v>9.1428571428571423</v>
      </c>
      <c r="M1038" s="72">
        <f t="shared" si="101"/>
        <v>9.1428571428571423</v>
      </c>
      <c r="N1038" s="81">
        <f>MIN(1,Overview!$F$44*E1038*(F1038-Overview!$F$25)^2+0.2)</f>
        <v>1</v>
      </c>
      <c r="O1038" s="48">
        <f>M1038*E1038*Overview!$F$8</f>
        <v>9.746225350951114E-2</v>
      </c>
      <c r="P1038" s="48">
        <f>E1038*Overview!$F$6</f>
        <v>1.8494797113084687E-3</v>
      </c>
      <c r="Q1038" s="122">
        <f>O1038*(G1038/F1038-(1+Overview!$F$35/'='!F1038)/(Overview!$F$37*Overview!$F$33))/('='!G1038+Overview!$F$36)</f>
        <v>1.414908123933785E-3</v>
      </c>
      <c r="R1038" s="128">
        <f>(O1038/F1038-Q1038)*G1038*Overview!$F$29*'='!F1038^3</f>
        <v>292.52020683370205</v>
      </c>
      <c r="S1038" s="57">
        <f t="shared" si="96"/>
        <v>4.2202266490172242E-18</v>
      </c>
      <c r="T1038" s="58">
        <f t="shared" si="97"/>
        <v>1.2092549910665211E-3</v>
      </c>
      <c r="U1038" s="58">
        <f>IF(I1038&lt;Overview!$F$18,(1-Overview!$F$9)*'='!R1038-'='!I1038*'='!P1038,0)</f>
        <v>0</v>
      </c>
      <c r="V1038" s="54">
        <f>IF(I1038&gt;=Overview!$F$18,(1-Overview!$F$9)*'='!R1038-Overview!$F$18*'='!P1038,0)</f>
        <v>24.595178765358703</v>
      </c>
      <c r="W1038" s="2"/>
      <c r="X1038" s="60">
        <f>F1038^3*(1+G1038*Overview!$F$38)</f>
        <v>20.71435072896351</v>
      </c>
      <c r="Y1038" s="61">
        <f>F1038^3*Overview!$F$42*(1+Overview!$F$38*G1038)+J1038*Overview!$F$39/Overview!$F$40</f>
        <v>2.1429292263601845</v>
      </c>
      <c r="AD1038" s="2"/>
    </row>
    <row r="1039" spans="1:30">
      <c r="A1039" s="34">
        <v>1036</v>
      </c>
      <c r="B1039">
        <v>0.77</v>
      </c>
      <c r="C1039" s="85">
        <v>18.739999999999998</v>
      </c>
      <c r="D1039" s="125">
        <f>B1039/(B1039+Overview!$F$22)</f>
        <v>0.52380952380952384</v>
      </c>
      <c r="E1039" s="118">
        <f>EXP(Overview!$F$21/Overview!$F$5-Overview!$F$21/('='!C1039+273.15))</f>
        <v>0.94169028070695959</v>
      </c>
      <c r="F1039" s="77">
        <f t="shared" si="98"/>
        <v>2.5651672334875815</v>
      </c>
      <c r="G1039" s="115">
        <f t="shared" si="99"/>
        <v>0.52380952380952372</v>
      </c>
      <c r="H1039" s="112">
        <f>F1039/Overview!$F$19</f>
        <v>3.7873427336299739</v>
      </c>
      <c r="I1039" s="149">
        <f t="shared" si="100"/>
        <v>178.24101031296112</v>
      </c>
      <c r="J1039" s="80">
        <f>IF((A1039-Overview!$F$43)/365=ROUND((A1039-Overview!$F$43)/365,0),J1038*0.05,J1038+V1038)</f>
        <v>6436.7589199539661</v>
      </c>
      <c r="K1039" s="70">
        <f>IF(I1039&lt;Overview!$F$16,1,'='!F1039/Overview!$F$26)</f>
        <v>111.04620058387799</v>
      </c>
      <c r="L1039" s="71">
        <f>IF(I1039&lt;Overview!$F$17,'='!F1039/Overview!$F$26,Overview!$F$33)</f>
        <v>9.1428571428571423</v>
      </c>
      <c r="M1039" s="72">
        <f t="shared" si="101"/>
        <v>9.1428571428571423</v>
      </c>
      <c r="N1039" s="81">
        <f>MIN(1,Overview!$F$44*E1039*(F1039-Overview!$F$25)^2+0.2)</f>
        <v>1</v>
      </c>
      <c r="O1039" s="48">
        <f>M1039*E1039*Overview!$F$8</f>
        <v>9.746225350951114E-2</v>
      </c>
      <c r="P1039" s="48">
        <f>E1039*Overview!$F$6</f>
        <v>1.8494797113084687E-3</v>
      </c>
      <c r="Q1039" s="122">
        <f>O1039*(G1039/F1039-(1+Overview!$F$35/'='!F1039)/(Overview!$F$37*Overview!$F$33))/('='!G1039+Overview!$F$36)</f>
        <v>1.4121146301621847E-3</v>
      </c>
      <c r="R1039" s="128">
        <f>(O1039/F1039-Q1039)*G1039*Overview!$F$29*'='!F1039^3</f>
        <v>292.81321889872953</v>
      </c>
      <c r="S1039" s="57">
        <f t="shared" si="96"/>
        <v>4.2182371763340659E-18</v>
      </c>
      <c r="T1039" s="58">
        <f t="shared" si="97"/>
        <v>1.2074367264068235E-3</v>
      </c>
      <c r="U1039" s="58">
        <f>IF(I1039&lt;Overview!$F$18,(1-Overview!$F$9)*'='!R1039-'='!I1039*'='!P1039,0)</f>
        <v>0</v>
      </c>
      <c r="V1039" s="54">
        <f>IF(I1039&gt;=Overview!$F$18,(1-Overview!$F$9)*'='!R1039-Overview!$F$18*'='!P1039,0)</f>
        <v>24.620143393299042</v>
      </c>
      <c r="W1039" s="2"/>
      <c r="X1039" s="60">
        <f>F1039^3*(1+G1039*Overview!$F$38)</f>
        <v>20.743673457400146</v>
      </c>
      <c r="Y1039" s="61">
        <f>F1039^3*Overview!$F$42*(1+Overview!$F$38*G1039)+J1039*Overview!$F$39/Overview!$F$40</f>
        <v>2.1466370442331035</v>
      </c>
      <c r="AD1039" s="2"/>
    </row>
    <row r="1040" spans="1:30">
      <c r="A1040" s="34">
        <v>1037</v>
      </c>
      <c r="B1040">
        <v>0.77</v>
      </c>
      <c r="C1040" s="85">
        <v>18.739999999999998</v>
      </c>
      <c r="D1040" s="125">
        <f>B1040/(B1040+Overview!$F$22)</f>
        <v>0.52380952380952384</v>
      </c>
      <c r="E1040" s="118">
        <f>EXP(Overview!$F$21/Overview!$F$5-Overview!$F$21/('='!C1040+273.15))</f>
        <v>0.94169028070695959</v>
      </c>
      <c r="F1040" s="77">
        <f t="shared" si="98"/>
        <v>2.5663746702139885</v>
      </c>
      <c r="G1040" s="115">
        <f t="shared" si="99"/>
        <v>0.52380952380952372</v>
      </c>
      <c r="H1040" s="112">
        <f>F1040/Overview!$F$19</f>
        <v>3.7891254543245068</v>
      </c>
      <c r="I1040" s="149">
        <f t="shared" si="100"/>
        <v>178.24101031296112</v>
      </c>
      <c r="J1040" s="80">
        <f>IF((A1040-Overview!$F$43)/365=ROUND((A1040-Overview!$F$43)/365,0),J1039*0.05,J1039+V1039)</f>
        <v>6461.3790633472654</v>
      </c>
      <c r="K1040" s="70">
        <f>IF(I1040&lt;Overview!$F$16,1,'='!F1040/Overview!$F$26)</f>
        <v>111.09847057203413</v>
      </c>
      <c r="L1040" s="71">
        <f>IF(I1040&lt;Overview!$F$17,'='!F1040/Overview!$F$26,Overview!$F$33)</f>
        <v>9.1428571428571423</v>
      </c>
      <c r="M1040" s="72">
        <f t="shared" si="101"/>
        <v>9.1428571428571423</v>
      </c>
      <c r="N1040" s="81">
        <f>MIN(1,Overview!$F$44*E1040*(F1040-Overview!$F$25)^2+0.2)</f>
        <v>1</v>
      </c>
      <c r="O1040" s="48">
        <f>M1040*E1040*Overview!$F$8</f>
        <v>9.746225350951114E-2</v>
      </c>
      <c r="P1040" s="48">
        <f>E1040*Overview!$F$6</f>
        <v>1.8494797113084687E-3</v>
      </c>
      <c r="Q1040" s="122">
        <f>O1040*(G1040/F1040-(1+Overview!$F$35/'='!F1040)/(Overview!$F$37*Overview!$F$33))/('='!G1040+Overview!$F$36)</f>
        <v>1.4093279633632708E-3</v>
      </c>
      <c r="R1040" s="128">
        <f>(O1040/F1040-Q1040)*G1040*Overview!$F$29*'='!F1040^3</f>
        <v>293.10595225780628</v>
      </c>
      <c r="S1040" s="57">
        <f t="shared" si="96"/>
        <v>4.2162525656899095E-18</v>
      </c>
      <c r="T1040" s="58">
        <f t="shared" si="97"/>
        <v>1.2056211957332554E-3</v>
      </c>
      <c r="U1040" s="58">
        <f>IF(I1040&lt;Overview!$F$18,(1-Overview!$F$9)*'='!R1040-'='!I1040*'='!P1040,0)</f>
        <v>0</v>
      </c>
      <c r="V1040" s="54">
        <f>IF(I1040&gt;=Overview!$F$18,(1-Overview!$F$9)*'='!R1040-Overview!$F$18*'='!P1040,0)</f>
        <v>24.645084275492383</v>
      </c>
      <c r="W1040" s="2"/>
      <c r="X1040" s="60">
        <f>F1040^3*(1+G1040*Overview!$F$38)</f>
        <v>20.772979692432632</v>
      </c>
      <c r="Y1040" s="61">
        <f>F1040^3*Overview!$F$42*(1+Overview!$F$38*G1040)+J1040*Overview!$F$39/Overview!$F$40</f>
        <v>2.1503444625262089</v>
      </c>
      <c r="AD1040" s="2"/>
    </row>
    <row r="1041" spans="1:30">
      <c r="A1041" s="34">
        <v>1038</v>
      </c>
      <c r="B1041">
        <v>0.77</v>
      </c>
      <c r="C1041" s="85">
        <v>18.739999999999998</v>
      </c>
      <c r="D1041" s="125">
        <f>B1041/(B1041+Overview!$F$22)</f>
        <v>0.52380952380952384</v>
      </c>
      <c r="E1041" s="118">
        <f>EXP(Overview!$F$21/Overview!$F$5-Overview!$F$21/('='!C1041+273.15))</f>
        <v>0.94169028070695959</v>
      </c>
      <c r="F1041" s="77">
        <f t="shared" si="98"/>
        <v>2.5675802914097217</v>
      </c>
      <c r="G1041" s="115">
        <f t="shared" si="99"/>
        <v>0.52380952380952372</v>
      </c>
      <c r="H1041" s="112">
        <f>F1041/Overview!$F$19</f>
        <v>3.7909054944776637</v>
      </c>
      <c r="I1041" s="149">
        <f t="shared" si="100"/>
        <v>178.24101031296112</v>
      </c>
      <c r="J1041" s="80">
        <f>IF((A1041-Overview!$F$43)/365=ROUND((A1041-Overview!$F$43)/365,0),J1040*0.05,J1040+V1040)</f>
        <v>6486.0241476227575</v>
      </c>
      <c r="K1041" s="70">
        <f>IF(I1041&lt;Overview!$F$16,1,'='!F1041/Overview!$F$26)</f>
        <v>111.15066196578883</v>
      </c>
      <c r="L1041" s="71">
        <f>IF(I1041&lt;Overview!$F$17,'='!F1041/Overview!$F$26,Overview!$F$33)</f>
        <v>9.1428571428571423</v>
      </c>
      <c r="M1041" s="72">
        <f t="shared" si="101"/>
        <v>9.1428571428571423</v>
      </c>
      <c r="N1041" s="81">
        <f>MIN(1,Overview!$F$44*E1041*(F1041-Overview!$F$25)^2+0.2)</f>
        <v>1</v>
      </c>
      <c r="O1041" s="48">
        <f>M1041*E1041*Overview!$F$8</f>
        <v>9.746225350951114E-2</v>
      </c>
      <c r="P1041" s="48">
        <f>E1041*Overview!$F$6</f>
        <v>1.8494797113084687E-3</v>
      </c>
      <c r="Q1041" s="122">
        <f>O1041*(G1041/F1041-(1+Overview!$F$35/'='!F1041)/(Overview!$F$37*Overview!$F$33))/('='!G1041+Overview!$F$36)</f>
        <v>1.4065481016844654E-3</v>
      </c>
      <c r="R1041" s="128">
        <f>(O1041/F1041-Q1041)*G1041*Overview!$F$29*'='!F1041^3</f>
        <v>293.3984068661141</v>
      </c>
      <c r="S1041" s="57">
        <f t="shared" si="96"/>
        <v>4.2142728015217674E-18</v>
      </c>
      <c r="T1041" s="58">
        <f t="shared" si="97"/>
        <v>1.2038083949349302E-3</v>
      </c>
      <c r="U1041" s="58">
        <f>IF(I1041&lt;Overview!$F$18,(1-Overview!$F$9)*'='!R1041-'='!I1041*'='!P1041,0)</f>
        <v>0</v>
      </c>
      <c r="V1041" s="54">
        <f>IF(I1041&gt;=Overview!$F$18,(1-Overview!$F$9)*'='!R1041-Overview!$F$18*'='!P1041,0)</f>
        <v>24.670001408120207</v>
      </c>
      <c r="W1041" s="2"/>
      <c r="X1041" s="60">
        <f>F1041^3*(1+G1041*Overview!$F$38)</f>
        <v>20.80226938888336</v>
      </c>
      <c r="Y1041" s="61">
        <f>F1041^3*Overview!$F$42*(1+Overview!$F$38*G1041)+J1041*Overview!$F$39/Overview!$F$40</f>
        <v>2.1540514761416549</v>
      </c>
      <c r="AD1041" s="2"/>
    </row>
    <row r="1042" spans="1:30">
      <c r="A1042" s="34">
        <v>1039</v>
      </c>
      <c r="B1042">
        <v>0.77</v>
      </c>
      <c r="C1042" s="85">
        <v>18.739999999999998</v>
      </c>
      <c r="D1042" s="125">
        <f>B1042/(B1042+Overview!$F$22)</f>
        <v>0.52380952380952384</v>
      </c>
      <c r="E1042" s="118">
        <f>EXP(Overview!$F$21/Overview!$F$5-Overview!$F$21/('='!C1042+273.15))</f>
        <v>0.94169028070695959</v>
      </c>
      <c r="F1042" s="77">
        <f t="shared" si="98"/>
        <v>2.5687840998046565</v>
      </c>
      <c r="G1042" s="115">
        <f t="shared" si="99"/>
        <v>0.52380952380952372</v>
      </c>
      <c r="H1042" s="112">
        <f>F1042/Overview!$F$19</f>
        <v>3.7926828581199712</v>
      </c>
      <c r="I1042" s="149">
        <f t="shared" si="100"/>
        <v>178.24101031296112</v>
      </c>
      <c r="J1042" s="80">
        <f>IF((A1042-Overview!$F$43)/365=ROUND((A1042-Overview!$F$43)/365,0),J1041*0.05,J1041+V1041)</f>
        <v>6510.6941490308773</v>
      </c>
      <c r="K1042" s="70">
        <f>IF(I1042&lt;Overview!$F$16,1,'='!F1042/Overview!$F$26)</f>
        <v>111.20277488331847</v>
      </c>
      <c r="L1042" s="71">
        <f>IF(I1042&lt;Overview!$F$17,'='!F1042/Overview!$F$26,Overview!$F$33)</f>
        <v>9.1428571428571423</v>
      </c>
      <c r="M1042" s="72">
        <f t="shared" si="101"/>
        <v>9.1428571428571423</v>
      </c>
      <c r="N1042" s="81">
        <f>MIN(1,Overview!$F$44*E1042*(F1042-Overview!$F$25)^2+0.2)</f>
        <v>1</v>
      </c>
      <c r="O1042" s="48">
        <f>M1042*E1042*Overview!$F$8</f>
        <v>9.746225350951114E-2</v>
      </c>
      <c r="P1042" s="48">
        <f>E1042*Overview!$F$6</f>
        <v>1.8494797113084687E-3</v>
      </c>
      <c r="Q1042" s="122">
        <f>O1042*(G1042/F1042-(1+Overview!$F$35/'='!F1042)/(Overview!$F$37*Overview!$F$33))/('='!G1042+Overview!$F$36)</f>
        <v>1.4037750233644186E-3</v>
      </c>
      <c r="R1042" s="128">
        <f>(O1042/F1042-Q1042)*G1042*Overview!$F$29*'='!F1042^3</f>
        <v>293.69058268019495</v>
      </c>
      <c r="S1042" s="57">
        <f t="shared" si="96"/>
        <v>4.2122978683316236E-18</v>
      </c>
      <c r="T1042" s="58">
        <f t="shared" si="97"/>
        <v>1.2019983199071428E-3</v>
      </c>
      <c r="U1042" s="58">
        <f>IF(I1042&lt;Overview!$F$18,(1-Overview!$F$9)*'='!R1042-'='!I1042*'='!P1042,0)</f>
        <v>0</v>
      </c>
      <c r="V1042" s="54">
        <f>IF(I1042&gt;=Overview!$F$18,(1-Overview!$F$9)*'='!R1042-Overview!$F$18*'='!P1042,0)</f>
        <v>24.694894787479896</v>
      </c>
      <c r="W1042" s="2"/>
      <c r="X1042" s="60">
        <f>F1042^3*(1+G1042*Overview!$F$38)</f>
        <v>20.831542501794626</v>
      </c>
      <c r="Y1042" s="61">
        <f>F1042^3*Overview!$F$42*(1+Overview!$F$38*G1042)+J1042*Overview!$F$39/Overview!$F$40</f>
        <v>2.1577580800012215</v>
      </c>
      <c r="AD1042" s="2"/>
    </row>
    <row r="1043" spans="1:30">
      <c r="A1043" s="34">
        <v>1040</v>
      </c>
      <c r="B1043">
        <v>0.77</v>
      </c>
      <c r="C1043" s="85">
        <v>18.739999999999998</v>
      </c>
      <c r="D1043" s="125">
        <f>B1043/(B1043+Overview!$F$22)</f>
        <v>0.52380952380952384</v>
      </c>
      <c r="E1043" s="118">
        <f>EXP(Overview!$F$21/Overview!$F$5-Overview!$F$21/('='!C1043+273.15))</f>
        <v>0.94169028070695959</v>
      </c>
      <c r="F1043" s="77">
        <f t="shared" si="98"/>
        <v>2.5699860981245637</v>
      </c>
      <c r="G1043" s="115">
        <f t="shared" si="99"/>
        <v>0.52380952380952372</v>
      </c>
      <c r="H1043" s="112">
        <f>F1043/Overview!$F$19</f>
        <v>3.794457549275895</v>
      </c>
      <c r="I1043" s="149">
        <f t="shared" si="100"/>
        <v>178.24101031296112</v>
      </c>
      <c r="J1043" s="80">
        <f>IF((A1043-Overview!$F$43)/365=ROUND((A1043-Overview!$F$43)/365,0),J1042*0.05,J1042+V1042)</f>
        <v>6535.3890438183571</v>
      </c>
      <c r="K1043" s="70">
        <f>IF(I1043&lt;Overview!$F$16,1,'='!F1043/Overview!$F$26)</f>
        <v>111.25480944262181</v>
      </c>
      <c r="L1043" s="71">
        <f>IF(I1043&lt;Overview!$F$17,'='!F1043/Overview!$F$26,Overview!$F$33)</f>
        <v>9.1428571428571423</v>
      </c>
      <c r="M1043" s="72">
        <f t="shared" si="101"/>
        <v>9.1428571428571423</v>
      </c>
      <c r="N1043" s="81">
        <f>MIN(1,Overview!$F$44*E1043*(F1043-Overview!$F$25)^2+0.2)</f>
        <v>1</v>
      </c>
      <c r="O1043" s="48">
        <f>M1043*E1043*Overview!$F$8</f>
        <v>9.746225350951114E-2</v>
      </c>
      <c r="P1043" s="48">
        <f>E1043*Overview!$F$6</f>
        <v>1.8494797113084687E-3</v>
      </c>
      <c r="Q1043" s="122">
        <f>O1043*(G1043/F1043-(1+Overview!$F$35/'='!F1043)/(Overview!$F$37*Overview!$F$33))/('='!G1043+Overview!$F$36)</f>
        <v>1.4010087067325299E-3</v>
      </c>
      <c r="R1043" s="128">
        <f>(O1043/F1043-Q1043)*G1043*Overview!$F$29*'='!F1043^3</f>
        <v>293.98247965794485</v>
      </c>
      <c r="S1043" s="57">
        <f t="shared" si="96"/>
        <v>4.2103277506860931E-18</v>
      </c>
      <c r="T1043" s="58">
        <f t="shared" si="97"/>
        <v>1.2001909665513585E-3</v>
      </c>
      <c r="U1043" s="58">
        <f>IF(I1043&lt;Overview!$F$18,(1-Overview!$F$9)*'='!R1043-'='!I1043*'='!P1043,0)</f>
        <v>0</v>
      </c>
      <c r="V1043" s="54">
        <f>IF(I1043&gt;=Overview!$F$18,(1-Overview!$F$9)*'='!R1043-Overview!$F$18*'='!P1043,0)</f>
        <v>24.719764409984187</v>
      </c>
      <c r="W1043" s="2"/>
      <c r="X1043" s="60">
        <f>F1043^3*(1+G1043*Overview!$F$38)</f>
        <v>20.860798986428051</v>
      </c>
      <c r="Y1043" s="61">
        <f>F1043^3*Overview!$F$42*(1+Overview!$F$38*G1043)+J1043*Overview!$F$39/Overview!$F$40</f>
        <v>2.1614642690462675</v>
      </c>
      <c r="AD1043" s="2"/>
    </row>
    <row r="1044" spans="1:30">
      <c r="A1044" s="34">
        <v>1041</v>
      </c>
      <c r="B1044">
        <v>0.77</v>
      </c>
      <c r="C1044" s="85">
        <v>18.739999999999998</v>
      </c>
      <c r="D1044" s="125">
        <f>B1044/(B1044+Overview!$F$22)</f>
        <v>0.52380952380952384</v>
      </c>
      <c r="E1044" s="118">
        <f>EXP(Overview!$F$21/Overview!$F$5-Overview!$F$21/('='!C1044+273.15))</f>
        <v>0.94169028070695959</v>
      </c>
      <c r="F1044" s="77">
        <f t="shared" si="98"/>
        <v>2.571186289091115</v>
      </c>
      <c r="G1044" s="115">
        <f t="shared" si="99"/>
        <v>0.52380952380952372</v>
      </c>
      <c r="H1044" s="112">
        <f>F1044/Overview!$F$19</f>
        <v>3.796229571963849</v>
      </c>
      <c r="I1044" s="149">
        <f t="shared" si="100"/>
        <v>178.24101031296112</v>
      </c>
      <c r="J1044" s="80">
        <f>IF((A1044-Overview!$F$43)/365=ROUND((A1044-Overview!$F$43)/365,0),J1043*0.05,J1043+V1043)</f>
        <v>6560.1088082283413</v>
      </c>
      <c r="K1044" s="70">
        <f>IF(I1044&lt;Overview!$F$16,1,'='!F1044/Overview!$F$26)</f>
        <v>111.30676576152014</v>
      </c>
      <c r="L1044" s="71">
        <f>IF(I1044&lt;Overview!$F$17,'='!F1044/Overview!$F$26,Overview!$F$33)</f>
        <v>9.1428571428571423</v>
      </c>
      <c r="M1044" s="72">
        <f t="shared" si="101"/>
        <v>9.1428571428571423</v>
      </c>
      <c r="N1044" s="81">
        <f>MIN(1,Overview!$F$44*E1044*(F1044-Overview!$F$25)^2+0.2)</f>
        <v>1</v>
      </c>
      <c r="O1044" s="48">
        <f>M1044*E1044*Overview!$F$8</f>
        <v>9.746225350951114E-2</v>
      </c>
      <c r="P1044" s="48">
        <f>E1044*Overview!$F$6</f>
        <v>1.8494797113084687E-3</v>
      </c>
      <c r="Q1044" s="122">
        <f>O1044*(G1044/F1044-(1+Overview!$F$35/'='!F1044)/(Overview!$F$37*Overview!$F$33))/('='!G1044+Overview!$F$36)</f>
        <v>1.3982491302084799E-3</v>
      </c>
      <c r="R1044" s="128">
        <f>(O1044/F1044-Q1044)*G1044*Overview!$F$29*'='!F1044^3</f>
        <v>294.274097758609</v>
      </c>
      <c r="S1044" s="57">
        <f t="shared" si="96"/>
        <v>4.2083624332160863E-18</v>
      </c>
      <c r="T1044" s="58">
        <f t="shared" si="97"/>
        <v>1.198386330775207E-3</v>
      </c>
      <c r="U1044" s="58">
        <f>IF(I1044&lt;Overview!$F$18,(1-Overview!$F$9)*'='!R1044-'='!I1044*'='!P1044,0)</f>
        <v>0</v>
      </c>
      <c r="V1044" s="54">
        <f>IF(I1044&gt;=Overview!$F$18,(1-Overview!$F$9)*'='!R1044-Overview!$F$18*'='!P1044,0)</f>
        <v>24.744610272160774</v>
      </c>
      <c r="W1044" s="2"/>
      <c r="X1044" s="60">
        <f>F1044^3*(1+G1044*Overview!$F$38)</f>
        <v>20.890038798264108</v>
      </c>
      <c r="Y1044" s="61">
        <f>F1044^3*Overview!$F$42*(1+Overview!$F$38*G1044)+J1044*Overview!$F$39/Overview!$F$40</f>
        <v>2.1651700382376919</v>
      </c>
      <c r="AD1044" s="2"/>
    </row>
    <row r="1045" spans="1:30">
      <c r="A1045" s="34">
        <v>1042</v>
      </c>
      <c r="B1045">
        <v>0.77</v>
      </c>
      <c r="C1045" s="85">
        <v>18.739999999999998</v>
      </c>
      <c r="D1045" s="125">
        <f>B1045/(B1045+Overview!$F$22)</f>
        <v>0.52380952380952384</v>
      </c>
      <c r="E1045" s="118">
        <f>EXP(Overview!$F$21/Overview!$F$5-Overview!$F$21/('='!C1045+273.15))</f>
        <v>0.94169028070695959</v>
      </c>
      <c r="F1045" s="77">
        <f t="shared" si="98"/>
        <v>2.5723846754218904</v>
      </c>
      <c r="G1045" s="115">
        <f t="shared" si="99"/>
        <v>0.52380952380952372</v>
      </c>
      <c r="H1045" s="112">
        <f>F1045/Overview!$F$19</f>
        <v>3.797998930196206</v>
      </c>
      <c r="I1045" s="149">
        <f t="shared" si="100"/>
        <v>178.24101031296112</v>
      </c>
      <c r="J1045" s="80">
        <f>IF((A1045-Overview!$F$43)/365=ROUND((A1045-Overview!$F$43)/365,0),J1044*0.05,J1044+V1044)</f>
        <v>6584.8534185005019</v>
      </c>
      <c r="K1045" s="70">
        <f>IF(I1045&lt;Overview!$F$16,1,'='!F1045/Overview!$F$26)</f>
        <v>111.35864395765761</v>
      </c>
      <c r="L1045" s="71">
        <f>IF(I1045&lt;Overview!$F$17,'='!F1045/Overview!$F$26,Overview!$F$33)</f>
        <v>9.1428571428571423</v>
      </c>
      <c r="M1045" s="72">
        <f t="shared" si="101"/>
        <v>9.1428571428571423</v>
      </c>
      <c r="N1045" s="81">
        <f>MIN(1,Overview!$F$44*E1045*(F1045-Overview!$F$25)^2+0.2)</f>
        <v>1</v>
      </c>
      <c r="O1045" s="48">
        <f>M1045*E1045*Overview!$F$8</f>
        <v>9.746225350951114E-2</v>
      </c>
      <c r="P1045" s="48">
        <f>E1045*Overview!$F$6</f>
        <v>1.8494797113084687E-3</v>
      </c>
      <c r="Q1045" s="122">
        <f>O1045*(G1045/F1045-(1+Overview!$F$35/'='!F1045)/(Overview!$F$37*Overview!$F$33))/('='!G1045+Overview!$F$36)</f>
        <v>1.3954962723017558E-3</v>
      </c>
      <c r="R1045" s="128">
        <f>(O1045/F1045-Q1045)*G1045*Overview!$F$29*'='!F1045^3</f>
        <v>294.56543694277582</v>
      </c>
      <c r="S1045" s="57">
        <f t="shared" si="96"/>
        <v>4.2064019006164713E-18</v>
      </c>
      <c r="T1045" s="58">
        <f t="shared" si="97"/>
        <v>1.19658440849247E-3</v>
      </c>
      <c r="U1045" s="58">
        <f>IF(I1045&lt;Overview!$F$18,(1-Overview!$F$9)*'='!R1045-'='!I1045*'='!P1045,0)</f>
        <v>0</v>
      </c>
      <c r="V1045" s="54">
        <f>IF(I1045&gt;=Overview!$F$18,(1-Overview!$F$9)*'='!R1045-Overview!$F$18*'='!P1045,0)</f>
        <v>24.769432370651788</v>
      </c>
      <c r="W1045" s="2"/>
      <c r="X1045" s="60">
        <f>F1045^3*(1+G1045*Overview!$F$38)</f>
        <v>20.919261893001568</v>
      </c>
      <c r="Y1045" s="61">
        <f>F1045^3*Overview!$F$42*(1+Overview!$F$38*G1045)+J1045*Overview!$F$39/Overview!$F$40</f>
        <v>2.16887538255589</v>
      </c>
      <c r="AD1045" s="2"/>
    </row>
    <row r="1046" spans="1:30">
      <c r="A1046" s="34">
        <v>1043</v>
      </c>
      <c r="B1046">
        <v>0.77</v>
      </c>
      <c r="C1046" s="85">
        <v>18.739999999999998</v>
      </c>
      <c r="D1046" s="125">
        <f>B1046/(B1046+Overview!$F$22)</f>
        <v>0.52380952380952384</v>
      </c>
      <c r="E1046" s="118">
        <f>EXP(Overview!$F$21/Overview!$F$5-Overview!$F$21/('='!C1046+273.15))</f>
        <v>0.94169028070695959</v>
      </c>
      <c r="F1046" s="77">
        <f t="shared" si="98"/>
        <v>2.5735812598303829</v>
      </c>
      <c r="G1046" s="115">
        <f t="shared" si="99"/>
        <v>0.52380952380952372</v>
      </c>
      <c r="H1046" s="112">
        <f>F1046/Overview!$F$19</f>
        <v>3.7997656279793044</v>
      </c>
      <c r="I1046" s="149">
        <f t="shared" si="100"/>
        <v>178.24101031296112</v>
      </c>
      <c r="J1046" s="80">
        <f>IF((A1046-Overview!$F$43)/365=ROUND((A1046-Overview!$F$43)/365,0),J1045*0.05,J1045+V1045)</f>
        <v>6609.6228508711538</v>
      </c>
      <c r="K1046" s="70">
        <f>IF(I1046&lt;Overview!$F$16,1,'='!F1046/Overview!$F$26)</f>
        <v>111.41044414850143</v>
      </c>
      <c r="L1046" s="71">
        <f>IF(I1046&lt;Overview!$F$17,'='!F1046/Overview!$F$26,Overview!$F$33)</f>
        <v>9.1428571428571423</v>
      </c>
      <c r="M1046" s="72">
        <f t="shared" si="101"/>
        <v>9.1428571428571423</v>
      </c>
      <c r="N1046" s="81">
        <f>MIN(1,Overview!$F$44*E1046*(F1046-Overview!$F$25)^2+0.2)</f>
        <v>1</v>
      </c>
      <c r="O1046" s="48">
        <f>M1046*E1046*Overview!$F$8</f>
        <v>9.746225350951114E-2</v>
      </c>
      <c r="P1046" s="48">
        <f>E1046*Overview!$F$6</f>
        <v>1.8494797113084687E-3</v>
      </c>
      <c r="Q1046" s="122">
        <f>O1046*(G1046/F1046-(1+Overview!$F$35/'='!F1046)/(Overview!$F$37*Overview!$F$33))/('='!G1046+Overview!$F$36)</f>
        <v>1.3927501116111874E-3</v>
      </c>
      <c r="R1046" s="128">
        <f>(O1046/F1046-Q1046)*G1046*Overview!$F$29*'='!F1046^3</f>
        <v>294.85649717237175</v>
      </c>
      <c r="S1046" s="57">
        <f t="shared" si="96"/>
        <v>4.2044461376457451E-18</v>
      </c>
      <c r="T1046" s="58">
        <f t="shared" si="97"/>
        <v>1.1947851956230753E-3</v>
      </c>
      <c r="U1046" s="58">
        <f>IF(I1046&lt;Overview!$F$18,(1-Overview!$F$9)*'='!R1046-'='!I1046*'='!P1046,0)</f>
        <v>0</v>
      </c>
      <c r="V1046" s="54">
        <f>IF(I1046&gt;=Overview!$F$18,(1-Overview!$F$9)*'='!R1046-Overview!$F$18*'='!P1046,0)</f>
        <v>24.794230702213358</v>
      </c>
      <c r="W1046" s="2"/>
      <c r="X1046" s="60">
        <f>F1046^3*(1+G1046*Overview!$F$38)</f>
        <v>20.948468226556983</v>
      </c>
      <c r="Y1046" s="61">
        <f>F1046^3*Overview!$F$42*(1+Overview!$F$38*G1046)+J1046*Overview!$F$39/Overview!$F$40</f>
        <v>2.1725802970007111</v>
      </c>
      <c r="AD1046" s="2"/>
    </row>
    <row r="1047" spans="1:30">
      <c r="A1047" s="34">
        <v>1044</v>
      </c>
      <c r="B1047">
        <v>0.77</v>
      </c>
      <c r="C1047" s="85">
        <v>18.739999999999998</v>
      </c>
      <c r="D1047" s="125">
        <f>B1047/(B1047+Overview!$F$22)</f>
        <v>0.52380952380952384</v>
      </c>
      <c r="E1047" s="118">
        <f>EXP(Overview!$F$21/Overview!$F$5-Overview!$F$21/('='!C1047+273.15))</f>
        <v>0.94169028070695959</v>
      </c>
      <c r="F1047" s="77">
        <f t="shared" si="98"/>
        <v>2.574776045026006</v>
      </c>
      <c r="G1047" s="115">
        <f t="shared" si="99"/>
        <v>0.52380952380952372</v>
      </c>
      <c r="H1047" s="112">
        <f>F1047/Overview!$F$19</f>
        <v>3.8015296693134593</v>
      </c>
      <c r="I1047" s="149">
        <f t="shared" si="100"/>
        <v>178.24101031296112</v>
      </c>
      <c r="J1047" s="80">
        <f>IF((A1047-Overview!$F$43)/365=ROUND((A1047-Overview!$F$43)/365,0),J1046*0.05,J1046+V1046)</f>
        <v>6634.4170815733669</v>
      </c>
      <c r="K1047" s="70">
        <f>IF(I1047&lt;Overview!$F$16,1,'='!F1047/Overview!$F$26)</f>
        <v>111.46216645134226</v>
      </c>
      <c r="L1047" s="71">
        <f>IF(I1047&lt;Overview!$F$17,'='!F1047/Overview!$F$26,Overview!$F$33)</f>
        <v>9.1428571428571423</v>
      </c>
      <c r="M1047" s="72">
        <f t="shared" si="101"/>
        <v>9.1428571428571423</v>
      </c>
      <c r="N1047" s="81">
        <f>MIN(1,Overview!$F$44*E1047*(F1047-Overview!$F$25)^2+0.2)</f>
        <v>1</v>
      </c>
      <c r="O1047" s="48">
        <f>M1047*E1047*Overview!$F$8</f>
        <v>9.746225350951114E-2</v>
      </c>
      <c r="P1047" s="48">
        <f>E1047*Overview!$F$6</f>
        <v>1.8494797113084687E-3</v>
      </c>
      <c r="Q1047" s="122">
        <f>O1047*(G1047/F1047-(1+Overview!$F$35/'='!F1047)/(Overview!$F$37*Overview!$F$33))/('='!G1047+Overview!$F$36)</f>
        <v>1.3900106268244787E-3</v>
      </c>
      <c r="R1047" s="128">
        <f>(O1047/F1047-Q1047)*G1047*Overview!$F$29*'='!F1047^3</f>
        <v>295.14727841065616</v>
      </c>
      <c r="S1047" s="57">
        <f t="shared" si="96"/>
        <v>4.2024951291256994E-18</v>
      </c>
      <c r="T1047" s="58">
        <f t="shared" si="97"/>
        <v>1.1929886880930837E-3</v>
      </c>
      <c r="U1047" s="58">
        <f>IF(I1047&lt;Overview!$F$18,(1-Overview!$F$9)*'='!R1047-'='!I1047*'='!P1047,0)</f>
        <v>0</v>
      </c>
      <c r="V1047" s="54">
        <f>IF(I1047&gt;=Overview!$F$18,(1-Overview!$F$9)*'='!R1047-Overview!$F$18*'='!P1047,0)</f>
        <v>24.819005263715191</v>
      </c>
      <c r="W1047" s="2"/>
      <c r="X1047" s="60">
        <f>F1047^3*(1+G1047*Overview!$F$38)</f>
        <v>20.977657755064165</v>
      </c>
      <c r="Y1047" s="61">
        <f>F1047^3*Overview!$F$42*(1+Overview!$F$38*G1047)+J1047*Overview!$F$39/Overview!$F$40</f>
        <v>2.1762847765914177</v>
      </c>
      <c r="AD1047" s="2"/>
    </row>
    <row r="1048" spans="1:30">
      <c r="A1048" s="34">
        <v>1045</v>
      </c>
      <c r="B1048">
        <v>0.77</v>
      </c>
      <c r="C1048" s="85">
        <v>18.739999999999998</v>
      </c>
      <c r="D1048" s="125">
        <f>B1048/(B1048+Overview!$F$22)</f>
        <v>0.52380952380952384</v>
      </c>
      <c r="E1048" s="118">
        <f>EXP(Overview!$F$21/Overview!$F$5-Overview!$F$21/('='!C1048+273.15))</f>
        <v>0.94169028070695959</v>
      </c>
      <c r="F1048" s="77">
        <f t="shared" si="98"/>
        <v>2.5759690337140992</v>
      </c>
      <c r="G1048" s="115">
        <f t="shared" si="99"/>
        <v>0.52380952380952372</v>
      </c>
      <c r="H1048" s="112">
        <f>F1048/Overview!$F$19</f>
        <v>3.8032910581929711</v>
      </c>
      <c r="I1048" s="149">
        <f t="shared" si="100"/>
        <v>178.24101031296112</v>
      </c>
      <c r="J1048" s="80">
        <f>IF((A1048-Overview!$F$43)/365=ROUND((A1048-Overview!$F$43)/365,0),J1047*0.05,J1047+V1047)</f>
        <v>6659.2360868370824</v>
      </c>
      <c r="K1048" s="70">
        <f>IF(I1048&lt;Overview!$F$16,1,'='!F1048/Overview!$F$26)</f>
        <v>111.51381098329435</v>
      </c>
      <c r="L1048" s="71">
        <f>IF(I1048&lt;Overview!$F$17,'='!F1048/Overview!$F$26,Overview!$F$33)</f>
        <v>9.1428571428571423</v>
      </c>
      <c r="M1048" s="72">
        <f t="shared" si="101"/>
        <v>9.1428571428571423</v>
      </c>
      <c r="N1048" s="81">
        <f>MIN(1,Overview!$F$44*E1048*(F1048-Overview!$F$25)^2+0.2)</f>
        <v>1</v>
      </c>
      <c r="O1048" s="48">
        <f>M1048*E1048*Overview!$F$8</f>
        <v>9.746225350951114E-2</v>
      </c>
      <c r="P1048" s="48">
        <f>E1048*Overview!$F$6</f>
        <v>1.8494797113084687E-3</v>
      </c>
      <c r="Q1048" s="122">
        <f>O1048*(G1048/F1048-(1+Overview!$F$35/'='!F1048)/(Overview!$F$37*Overview!$F$33))/('='!G1048+Overview!$F$36)</f>
        <v>1.3872777967177492E-3</v>
      </c>
      <c r="R1048" s="128">
        <f>(O1048/F1048-Q1048)*G1048*Overview!$F$29*'='!F1048^3</f>
        <v>295.4377806222156</v>
      </c>
      <c r="S1048" s="57">
        <f t="shared" si="96"/>
        <v>4.2005488599410952E-18</v>
      </c>
      <c r="T1048" s="58">
        <f t="shared" si="97"/>
        <v>1.1911948818346817E-3</v>
      </c>
      <c r="U1048" s="58">
        <f>IF(I1048&lt;Overview!$F$18,(1-Overview!$F$9)*'='!R1048-'='!I1048*'='!P1048,0)</f>
        <v>0</v>
      </c>
      <c r="V1048" s="54">
        <f>IF(I1048&gt;=Overview!$F$18,(1-Overview!$F$9)*'='!R1048-Overview!$F$18*'='!P1048,0)</f>
        <v>24.843756052140055</v>
      </c>
      <c r="W1048" s="2"/>
      <c r="X1048" s="60">
        <f>F1048^3*(1+G1048*Overview!$F$38)</f>
        <v>21.006830434873663</v>
      </c>
      <c r="Y1048" s="61">
        <f>F1048^3*Overview!$F$42*(1+Overview!$F$38*G1048)+J1048*Overview!$F$39/Overview!$F$40</f>
        <v>2.1799888163666412</v>
      </c>
      <c r="AD1048" s="2"/>
    </row>
    <row r="1049" spans="1:30">
      <c r="A1049" s="34">
        <v>1046</v>
      </c>
      <c r="B1049">
        <v>0.77</v>
      </c>
      <c r="C1049" s="85">
        <v>18.739999999999998</v>
      </c>
      <c r="D1049" s="125">
        <f>B1049/(B1049+Overview!$F$22)</f>
        <v>0.52380952380952384</v>
      </c>
      <c r="E1049" s="118">
        <f>EXP(Overview!$F$21/Overview!$F$5-Overview!$F$21/('='!C1049+273.15))</f>
        <v>0.94169028070695959</v>
      </c>
      <c r="F1049" s="77">
        <f t="shared" si="98"/>
        <v>2.5771602285959339</v>
      </c>
      <c r="G1049" s="115">
        <f t="shared" si="99"/>
        <v>0.52380952380952372</v>
      </c>
      <c r="H1049" s="112">
        <f>F1049/Overview!$F$19</f>
        <v>3.8050497986061327</v>
      </c>
      <c r="I1049" s="149">
        <f t="shared" si="100"/>
        <v>178.24101031296112</v>
      </c>
      <c r="J1049" s="80">
        <f>IF((A1049-Overview!$F$43)/365=ROUND((A1049-Overview!$F$43)/365,0),J1048*0.05,J1048+V1048)</f>
        <v>6684.0798428892222</v>
      </c>
      <c r="K1049" s="70">
        <f>IF(I1049&lt;Overview!$F$16,1,'='!F1049/Overview!$F$26)</f>
        <v>111.56537786129584</v>
      </c>
      <c r="L1049" s="71">
        <f>IF(I1049&lt;Overview!$F$17,'='!F1049/Overview!$F$26,Overview!$F$33)</f>
        <v>9.1428571428571423</v>
      </c>
      <c r="M1049" s="72">
        <f t="shared" si="101"/>
        <v>9.1428571428571423</v>
      </c>
      <c r="N1049" s="81">
        <f>MIN(1,Overview!$F$44*E1049*(F1049-Overview!$F$25)^2+0.2)</f>
        <v>1</v>
      </c>
      <c r="O1049" s="48">
        <f>M1049*E1049*Overview!$F$8</f>
        <v>9.746225350951114E-2</v>
      </c>
      <c r="P1049" s="48">
        <f>E1049*Overview!$F$6</f>
        <v>1.8494797113084687E-3</v>
      </c>
      <c r="Q1049" s="122">
        <f>O1049*(G1049/F1049-(1+Overview!$F$35/'='!F1049)/(Overview!$F$37*Overview!$F$33))/('='!G1049+Overview!$F$36)</f>
        <v>1.3845516001550757E-3</v>
      </c>
      <c r="R1049" s="128">
        <f>(O1049/F1049-Q1049)*G1049*Overview!$F$29*'='!F1049^3</f>
        <v>295.72800377295806</v>
      </c>
      <c r="S1049" s="57">
        <f t="shared" si="96"/>
        <v>4.1986073150393314E-18</v>
      </c>
      <c r="T1049" s="58">
        <f t="shared" si="97"/>
        <v>1.1894037727861737E-3</v>
      </c>
      <c r="U1049" s="58">
        <f>IF(I1049&lt;Overview!$F$18,(1-Overview!$F$9)*'='!R1049-'='!I1049*'='!P1049,0)</f>
        <v>0</v>
      </c>
      <c r="V1049" s="54">
        <f>IF(I1049&gt;=Overview!$F$18,(1-Overview!$F$9)*'='!R1049-Overview!$F$18*'='!P1049,0)</f>
        <v>24.868483064583312</v>
      </c>
      <c r="W1049" s="2"/>
      <c r="X1049" s="60">
        <f>F1049^3*(1+G1049*Overview!$F$38)</f>
        <v>21.035986222552228</v>
      </c>
      <c r="Y1049" s="61">
        <f>F1049^3*Overview!$F$42*(1+Overview!$F$38*G1049)+J1049*Overview!$F$39/Overview!$F$40</f>
        <v>2.1836924113843414</v>
      </c>
      <c r="AD1049" s="2"/>
    </row>
    <row r="1050" spans="1:30">
      <c r="A1050" s="34">
        <v>1047</v>
      </c>
      <c r="B1050">
        <v>0.77</v>
      </c>
      <c r="C1050" s="85">
        <v>18.739999999999998</v>
      </c>
      <c r="D1050" s="125">
        <f>B1050/(B1050+Overview!$F$22)</f>
        <v>0.52380952380952384</v>
      </c>
      <c r="E1050" s="118">
        <f>EXP(Overview!$F$21/Overview!$F$5-Overview!$F$21/('='!C1050+273.15))</f>
        <v>0.94169028070695959</v>
      </c>
      <c r="F1050" s="77">
        <f t="shared" si="98"/>
        <v>2.5783496323687198</v>
      </c>
      <c r="G1050" s="115">
        <f t="shared" si="99"/>
        <v>0.52380952380952372</v>
      </c>
      <c r="H1050" s="112">
        <f>F1050/Overview!$F$19</f>
        <v>3.8068058945352425</v>
      </c>
      <c r="I1050" s="149">
        <f t="shared" si="100"/>
        <v>178.24101031296112</v>
      </c>
      <c r="J1050" s="80">
        <f>IF((A1050-Overview!$F$43)/365=ROUND((A1050-Overview!$F$43)/365,0),J1049*0.05,J1049+V1049)</f>
        <v>6708.9483259538056</v>
      </c>
      <c r="K1050" s="70">
        <f>IF(I1050&lt;Overview!$F$16,1,'='!F1050/Overview!$F$26)</f>
        <v>111.61686720210909</v>
      </c>
      <c r="L1050" s="71">
        <f>IF(I1050&lt;Overview!$F$17,'='!F1050/Overview!$F$26,Overview!$F$33)</f>
        <v>9.1428571428571423</v>
      </c>
      <c r="M1050" s="72">
        <f t="shared" si="101"/>
        <v>9.1428571428571423</v>
      </c>
      <c r="N1050" s="81">
        <f>MIN(1,Overview!$F$44*E1050*(F1050-Overview!$F$25)^2+0.2)</f>
        <v>1</v>
      </c>
      <c r="O1050" s="48">
        <f>M1050*E1050*Overview!$F$8</f>
        <v>9.746225350951114E-2</v>
      </c>
      <c r="P1050" s="48">
        <f>E1050*Overview!$F$6</f>
        <v>1.8494797113084687E-3</v>
      </c>
      <c r="Q1050" s="122">
        <f>O1050*(G1050/F1050-(1+Overview!$F$35/'='!F1050)/(Overview!$F$37*Overview!$F$33))/('='!G1050+Overview!$F$36)</f>
        <v>1.3818320160880349E-3</v>
      </c>
      <c r="R1050" s="128">
        <f>(O1050/F1050-Q1050)*G1050*Overview!$F$29*'='!F1050^3</f>
        <v>296.0179478301086</v>
      </c>
      <c r="S1050" s="57">
        <f t="shared" si="96"/>
        <v>4.196670479430126E-18</v>
      </c>
      <c r="T1050" s="58">
        <f t="shared" si="97"/>
        <v>1.1876153568919706E-3</v>
      </c>
      <c r="U1050" s="58">
        <f>IF(I1050&lt;Overview!$F$18,(1-Overview!$F$9)*'='!R1050-'='!I1050*'='!P1050,0)</f>
        <v>0</v>
      </c>
      <c r="V1050" s="54">
        <f>IF(I1050&gt;=Overview!$F$18,(1-Overview!$F$9)*'='!R1050-Overview!$F$18*'='!P1050,0)</f>
        <v>24.893186298252541</v>
      </c>
      <c r="W1050" s="2"/>
      <c r="X1050" s="60">
        <f>F1050^3*(1+G1050*Overview!$F$38)</f>
        <v>21.06512507488231</v>
      </c>
      <c r="Y1050" s="61">
        <f>F1050^3*Overview!$F$42*(1+Overview!$F$38*G1050)+J1050*Overview!$F$39/Overview!$F$40</f>
        <v>2.1873955567217642</v>
      </c>
      <c r="AD1050" s="2"/>
    </row>
    <row r="1051" spans="1:30">
      <c r="A1051" s="34">
        <v>1048</v>
      </c>
      <c r="B1051">
        <v>0.77</v>
      </c>
      <c r="C1051" s="85">
        <v>18.739999999999998</v>
      </c>
      <c r="D1051" s="125">
        <f>B1051/(B1051+Overview!$F$22)</f>
        <v>0.52380952380952384</v>
      </c>
      <c r="E1051" s="118">
        <f>EXP(Overview!$F$21/Overview!$F$5-Overview!$F$21/('='!C1051+273.15))</f>
        <v>0.94169028070695959</v>
      </c>
      <c r="F1051" s="77">
        <f t="shared" si="98"/>
        <v>2.5795372477256118</v>
      </c>
      <c r="G1051" s="115">
        <f t="shared" si="99"/>
        <v>0.52380952380952372</v>
      </c>
      <c r="H1051" s="112">
        <f>F1051/Overview!$F$19</f>
        <v>3.8085593499566097</v>
      </c>
      <c r="I1051" s="149">
        <f t="shared" si="100"/>
        <v>178.24101031296112</v>
      </c>
      <c r="J1051" s="80">
        <f>IF((A1051-Overview!$F$43)/365=ROUND((A1051-Overview!$F$43)/365,0),J1050*0.05,J1050+V1050)</f>
        <v>6733.8415122520582</v>
      </c>
      <c r="K1051" s="70">
        <f>IF(I1051&lt;Overview!$F$16,1,'='!F1051/Overview!$F$26)</f>
        <v>111.66827912232085</v>
      </c>
      <c r="L1051" s="71">
        <f>IF(I1051&lt;Overview!$F$17,'='!F1051/Overview!$F$26,Overview!$F$33)</f>
        <v>9.1428571428571423</v>
      </c>
      <c r="M1051" s="72">
        <f t="shared" si="101"/>
        <v>9.1428571428571423</v>
      </c>
      <c r="N1051" s="81">
        <f>MIN(1,Overview!$F$44*E1051*(F1051-Overview!$F$25)^2+0.2)</f>
        <v>1</v>
      </c>
      <c r="O1051" s="48">
        <f>M1051*E1051*Overview!$F$8</f>
        <v>9.746225350951114E-2</v>
      </c>
      <c r="P1051" s="48">
        <f>E1051*Overview!$F$6</f>
        <v>1.8494797113084687E-3</v>
      </c>
      <c r="Q1051" s="122">
        <f>O1051*(G1051/F1051-(1+Overview!$F$35/'='!F1051)/(Overview!$F$37*Overview!$F$33))/('='!G1051+Overview!$F$36)</f>
        <v>1.3791190235552507E-3</v>
      </c>
      <c r="R1051" s="128">
        <f>(O1051/F1051-Q1051)*G1051*Overview!$F$29*'='!F1051^3</f>
        <v>296.30761276220318</v>
      </c>
      <c r="S1051" s="57">
        <f t="shared" si="96"/>
        <v>4.1947383381851866E-18</v>
      </c>
      <c r="T1051" s="58">
        <f t="shared" si="97"/>
        <v>1.1858296301025814E-3</v>
      </c>
      <c r="U1051" s="58">
        <f>IF(I1051&lt;Overview!$F$18,(1-Overview!$F$9)*'='!R1051-'='!I1051*'='!P1051,0)</f>
        <v>0</v>
      </c>
      <c r="V1051" s="54">
        <f>IF(I1051&gt;=Overview!$F$18,(1-Overview!$F$9)*'='!R1051-Overview!$F$18*'='!P1051,0)</f>
        <v>24.917865750466998</v>
      </c>
      <c r="W1051" s="2"/>
      <c r="X1051" s="60">
        <f>F1051^3*(1+G1051*Overview!$F$38)</f>
        <v>21.094246948861539</v>
      </c>
      <c r="Y1051" s="61">
        <f>F1051^3*Overview!$F$42*(1+Overview!$F$38*G1051)+J1051*Overview!$F$39/Overview!$F$40</f>
        <v>2.1910982474754004</v>
      </c>
      <c r="AD1051" s="2"/>
    </row>
    <row r="1052" spans="1:30">
      <c r="A1052" s="34">
        <v>1049</v>
      </c>
      <c r="B1052">
        <v>0.77</v>
      </c>
      <c r="C1052" s="85">
        <v>18.739999999999998</v>
      </c>
      <c r="D1052" s="125">
        <f>B1052/(B1052+Overview!$F$22)</f>
        <v>0.52380952380952384</v>
      </c>
      <c r="E1052" s="118">
        <f>EXP(Overview!$F$21/Overview!$F$5-Overview!$F$21/('='!C1052+273.15))</f>
        <v>0.94169028070695959</v>
      </c>
      <c r="F1052" s="77">
        <f t="shared" si="98"/>
        <v>2.5807230773557142</v>
      </c>
      <c r="G1052" s="115">
        <f t="shared" si="99"/>
        <v>0.52380952380952372</v>
      </c>
      <c r="H1052" s="112">
        <f>F1052/Overview!$F$19</f>
        <v>3.8103101688405641</v>
      </c>
      <c r="I1052" s="149">
        <f t="shared" si="100"/>
        <v>178.24101031296112</v>
      </c>
      <c r="J1052" s="80">
        <f>IF((A1052-Overview!$F$43)/365=ROUND((A1052-Overview!$F$43)/365,0),J1051*0.05,J1051+V1051)</f>
        <v>6758.7593780025254</v>
      </c>
      <c r="K1052" s="70">
        <f>IF(I1052&lt;Overview!$F$16,1,'='!F1052/Overview!$F$26)</f>
        <v>111.7196137383426</v>
      </c>
      <c r="L1052" s="71">
        <f>IF(I1052&lt;Overview!$F$17,'='!F1052/Overview!$F$26,Overview!$F$33)</f>
        <v>9.1428571428571423</v>
      </c>
      <c r="M1052" s="72">
        <f t="shared" si="101"/>
        <v>9.1428571428571423</v>
      </c>
      <c r="N1052" s="81">
        <f>MIN(1,Overview!$F$44*E1052*(F1052-Overview!$F$25)^2+0.2)</f>
        <v>1</v>
      </c>
      <c r="O1052" s="48">
        <f>M1052*E1052*Overview!$F$8</f>
        <v>9.746225350951114E-2</v>
      </c>
      <c r="P1052" s="48">
        <f>E1052*Overview!$F$6</f>
        <v>1.8494797113084687E-3</v>
      </c>
      <c r="Q1052" s="122">
        <f>O1052*(G1052/F1052-(1+Overview!$F$35/'='!F1052)/(Overview!$F$37*Overview!$F$33))/('='!G1052+Overview!$F$36)</f>
        <v>1.3764126016819435E-3</v>
      </c>
      <c r="R1052" s="128">
        <f>(O1052/F1052-Q1052)*G1052*Overview!$F$29*'='!F1052^3</f>
        <v>296.59699853908381</v>
      </c>
      <c r="S1052" s="57">
        <f t="shared" si="96"/>
        <v>4.1928108764378989E-18</v>
      </c>
      <c r="T1052" s="58">
        <f t="shared" si="97"/>
        <v>1.1840465883746034E-3</v>
      </c>
      <c r="U1052" s="58">
        <f>IF(I1052&lt;Overview!$F$18,(1-Overview!$F$9)*'='!R1052-'='!I1052*'='!P1052,0)</f>
        <v>0</v>
      </c>
      <c r="V1052" s="54">
        <f>IF(I1052&gt;=Overview!$F$18,(1-Overview!$F$9)*'='!R1052-Overview!$F$18*'='!P1052,0)</f>
        <v>24.942521418657229</v>
      </c>
      <c r="W1052" s="2"/>
      <c r="X1052" s="60">
        <f>F1052^3*(1+G1052*Overview!$F$38)</f>
        <v>21.123351801702146</v>
      </c>
      <c r="Y1052" s="61">
        <f>F1052^3*Overview!$F$42*(1+Overview!$F$38*G1052)+J1052*Overview!$F$39/Overview!$F$40</f>
        <v>2.1948004787609392</v>
      </c>
      <c r="AD1052" s="2"/>
    </row>
    <row r="1053" spans="1:30">
      <c r="A1053" s="34">
        <v>1050</v>
      </c>
      <c r="B1053">
        <v>0.77</v>
      </c>
      <c r="C1053" s="85">
        <v>18.739999999999998</v>
      </c>
      <c r="D1053" s="125">
        <f>B1053/(B1053+Overview!$F$22)</f>
        <v>0.52380952380952384</v>
      </c>
      <c r="E1053" s="118">
        <f>EXP(Overview!$F$21/Overview!$F$5-Overview!$F$21/('='!C1053+273.15))</f>
        <v>0.94169028070695959</v>
      </c>
      <c r="F1053" s="77">
        <f t="shared" si="98"/>
        <v>2.5819071239440889</v>
      </c>
      <c r="G1053" s="115">
        <f t="shared" si="99"/>
        <v>0.52380952380952372</v>
      </c>
      <c r="H1053" s="112">
        <f>F1053/Overview!$F$19</f>
        <v>3.8120583551514673</v>
      </c>
      <c r="I1053" s="149">
        <f t="shared" si="100"/>
        <v>178.24101031296112</v>
      </c>
      <c r="J1053" s="80">
        <f>IF((A1053-Overview!$F$43)/365=ROUND((A1053-Overview!$F$43)/365,0),J1052*0.05,J1052+V1052)</f>
        <v>6783.701899421183</v>
      </c>
      <c r="K1053" s="70">
        <f>IF(I1053&lt;Overview!$F$16,1,'='!F1053/Overview!$F$26)</f>
        <v>111.77087116641079</v>
      </c>
      <c r="L1053" s="71">
        <f>IF(I1053&lt;Overview!$F$17,'='!F1053/Overview!$F$26,Overview!$F$33)</f>
        <v>9.1428571428571423</v>
      </c>
      <c r="M1053" s="72">
        <f t="shared" si="101"/>
        <v>9.1428571428571423</v>
      </c>
      <c r="N1053" s="81">
        <f>MIN(1,Overview!$F$44*E1053*(F1053-Overview!$F$25)^2+0.2)</f>
        <v>1</v>
      </c>
      <c r="O1053" s="48">
        <f>M1053*E1053*Overview!$F$8</f>
        <v>9.746225350951114E-2</v>
      </c>
      <c r="P1053" s="48">
        <f>E1053*Overview!$F$6</f>
        <v>1.8494797113084687E-3</v>
      </c>
      <c r="Q1053" s="122">
        <f>O1053*(G1053/F1053-(1+Overview!$F$35/'='!F1053)/(Overview!$F$37*Overview!$F$33))/('='!G1053+Overview!$F$36)</f>
        <v>1.3737127296794844E-3</v>
      </c>
      <c r="R1053" s="128">
        <f>(O1053/F1053-Q1053)*G1053*Overview!$F$29*'='!F1053^3</f>
        <v>296.88610513189303</v>
      </c>
      <c r="S1053" s="57">
        <f t="shared" si="96"/>
        <v>4.1908880793829984E-18</v>
      </c>
      <c r="T1053" s="58">
        <f t="shared" si="97"/>
        <v>1.1822662276707136E-3</v>
      </c>
      <c r="U1053" s="58">
        <f>IF(I1053&lt;Overview!$F$18,(1-Overview!$F$9)*'='!R1053-'='!I1053*'='!P1053,0)</f>
        <v>0</v>
      </c>
      <c r="V1053" s="54">
        <f>IF(I1053&gt;=Overview!$F$18,(1-Overview!$F$9)*'='!R1053-Overview!$F$18*'='!P1053,0)</f>
        <v>24.967153300364572</v>
      </c>
      <c r="W1053" s="2"/>
      <c r="X1053" s="60">
        <f>F1053^3*(1+G1053*Overview!$F$38)</f>
        <v>21.152439590830539</v>
      </c>
      <c r="Y1053" s="61">
        <f>F1053^3*Overview!$F$42*(1+Overview!$F$38*G1053)+J1053*Overview!$F$39/Overview!$F$40</f>
        <v>2.1985022457132324</v>
      </c>
      <c r="AD1053" s="2"/>
    </row>
    <row r="1054" spans="1:30">
      <c r="A1054" s="34">
        <v>1051</v>
      </c>
      <c r="B1054">
        <v>0.77</v>
      </c>
      <c r="C1054" s="85">
        <v>18.739999999999998</v>
      </c>
      <c r="D1054" s="125">
        <f>B1054/(B1054+Overview!$F$22)</f>
        <v>0.52380952380952384</v>
      </c>
      <c r="E1054" s="118">
        <f>EXP(Overview!$F$21/Overview!$F$5-Overview!$F$21/('='!C1054+273.15))</f>
        <v>0.94169028070695959</v>
      </c>
      <c r="F1054" s="77">
        <f t="shared" si="98"/>
        <v>2.5830893901717595</v>
      </c>
      <c r="G1054" s="115">
        <f t="shared" si="99"/>
        <v>0.52380952380952372</v>
      </c>
      <c r="H1054" s="112">
        <f>F1054/Overview!$F$19</f>
        <v>3.8138039128477179</v>
      </c>
      <c r="I1054" s="149">
        <f t="shared" si="100"/>
        <v>178.24101031296112</v>
      </c>
      <c r="J1054" s="80">
        <f>IF((A1054-Overview!$F$43)/365=ROUND((A1054-Overview!$F$43)/365,0),J1053*0.05,J1053+V1053)</f>
        <v>6808.6690527215478</v>
      </c>
      <c r="K1054" s="70">
        <f>IF(I1054&lt;Overview!$F$16,1,'='!F1054/Overview!$F$26)</f>
        <v>111.822051522587</v>
      </c>
      <c r="L1054" s="71">
        <f>IF(I1054&lt;Overview!$F$17,'='!F1054/Overview!$F$26,Overview!$F$33)</f>
        <v>9.1428571428571423</v>
      </c>
      <c r="M1054" s="72">
        <f t="shared" si="101"/>
        <v>9.1428571428571423</v>
      </c>
      <c r="N1054" s="81">
        <f>MIN(1,Overview!$F$44*E1054*(F1054-Overview!$F$25)^2+0.2)</f>
        <v>1</v>
      </c>
      <c r="O1054" s="48">
        <f>M1054*E1054*Overview!$F$8</f>
        <v>9.746225350951114E-2</v>
      </c>
      <c r="P1054" s="48">
        <f>E1054*Overview!$F$6</f>
        <v>1.8494797113084687E-3</v>
      </c>
      <c r="Q1054" s="122">
        <f>O1054*(G1054/F1054-(1+Overview!$F$35/'='!F1054)/(Overview!$F$37*Overview!$F$33))/('='!G1054+Overview!$F$36)</f>
        <v>1.3710193868449508E-3</v>
      </c>
      <c r="R1054" s="128">
        <f>(O1054/F1054-Q1054)*G1054*Overview!$F$29*'='!F1054^3</f>
        <v>297.17493251306814</v>
      </c>
      <c r="S1054" s="57">
        <f t="shared" si="96"/>
        <v>4.1889699322762611E-18</v>
      </c>
      <c r="T1054" s="58">
        <f t="shared" si="97"/>
        <v>1.1804885439596613E-3</v>
      </c>
      <c r="U1054" s="58">
        <f>IF(I1054&lt;Overview!$F$18,(1-Overview!$F$9)*'='!R1054-'='!I1054*'='!P1054,0)</f>
        <v>0</v>
      </c>
      <c r="V1054" s="54">
        <f>IF(I1054&gt;=Overview!$F$18,(1-Overview!$F$9)*'='!R1054-Overview!$F$18*'='!P1054,0)</f>
        <v>24.991761393240694</v>
      </c>
      <c r="W1054" s="2"/>
      <c r="X1054" s="60">
        <f>F1054^3*(1+G1054*Overview!$F$38)</f>
        <v>21.181510273886669</v>
      </c>
      <c r="Y1054" s="61">
        <f>F1054^3*Overview!$F$42*(1+Overview!$F$38*G1054)+J1054*Overview!$F$39/Overview!$F$40</f>
        <v>2.2022035434862457</v>
      </c>
      <c r="AD1054" s="2"/>
    </row>
    <row r="1055" spans="1:30">
      <c r="A1055" s="34">
        <v>1052</v>
      </c>
      <c r="B1055">
        <v>0.77</v>
      </c>
      <c r="C1055" s="85">
        <v>18.739999999999998</v>
      </c>
      <c r="D1055" s="125">
        <f>B1055/(B1055+Overview!$F$22)</f>
        <v>0.52380952380952384</v>
      </c>
      <c r="E1055" s="118">
        <f>EXP(Overview!$F$21/Overview!$F$5-Overview!$F$21/('='!C1055+273.15))</f>
        <v>0.94169028070695959</v>
      </c>
      <c r="F1055" s="77">
        <f t="shared" si="98"/>
        <v>2.5842698787157192</v>
      </c>
      <c r="G1055" s="115">
        <f t="shared" si="99"/>
        <v>0.52380952380952372</v>
      </c>
      <c r="H1055" s="112">
        <f>F1055/Overview!$F$19</f>
        <v>3.8155468458817645</v>
      </c>
      <c r="I1055" s="149">
        <f t="shared" si="100"/>
        <v>178.24101031296112</v>
      </c>
      <c r="J1055" s="80">
        <f>IF((A1055-Overview!$F$43)/365=ROUND((A1055-Overview!$F$43)/365,0),J1054*0.05,J1054+V1054)</f>
        <v>6833.6608141147881</v>
      </c>
      <c r="K1055" s="70">
        <f>IF(I1055&lt;Overview!$F$16,1,'='!F1055/Overview!$F$26)</f>
        <v>111.87315492275842</v>
      </c>
      <c r="L1055" s="71">
        <f>IF(I1055&lt;Overview!$F$17,'='!F1055/Overview!$F$26,Overview!$F$33)</f>
        <v>9.1428571428571423</v>
      </c>
      <c r="M1055" s="72">
        <f t="shared" si="101"/>
        <v>9.1428571428571423</v>
      </c>
      <c r="N1055" s="81">
        <f>MIN(1,Overview!$F$44*E1055*(F1055-Overview!$F$25)^2+0.2)</f>
        <v>1</v>
      </c>
      <c r="O1055" s="48">
        <f>M1055*E1055*Overview!$F$8</f>
        <v>9.746225350951114E-2</v>
      </c>
      <c r="P1055" s="48">
        <f>E1055*Overview!$F$6</f>
        <v>1.8494797113084687E-3</v>
      </c>
      <c r="Q1055" s="122">
        <f>O1055*(G1055/F1055-(1+Overview!$F$35/'='!F1055)/(Overview!$F$37*Overview!$F$33))/('='!G1055+Overview!$F$36)</f>
        <v>1.3683325525606837E-3</v>
      </c>
      <c r="R1055" s="128">
        <f>(O1055/F1055-Q1055)*G1055*Overview!$F$29*'='!F1055^3</f>
        <v>297.46348065633703</v>
      </c>
      <c r="S1055" s="57">
        <f t="shared" si="96"/>
        <v>4.1870564204341844E-18</v>
      </c>
      <c r="T1055" s="58">
        <f t="shared" si="97"/>
        <v>1.1787135332162562E-3</v>
      </c>
      <c r="U1055" s="58">
        <f>IF(I1055&lt;Overview!$F$18,(1-Overview!$F$9)*'='!R1055-'='!I1055*'='!P1055,0)</f>
        <v>0</v>
      </c>
      <c r="V1055" s="54">
        <f>IF(I1055&gt;=Overview!$F$18,(1-Overview!$F$9)*'='!R1055-Overview!$F$18*'='!P1055,0)</f>
        <v>25.016345695047203</v>
      </c>
      <c r="W1055" s="2"/>
      <c r="X1055" s="60">
        <f>F1055^3*(1+G1055*Overview!$F$38)</f>
        <v>21.210563808723606</v>
      </c>
      <c r="Y1055" s="61">
        <f>F1055^3*Overview!$F$42*(1+Overview!$F$38*G1055)+J1055*Overview!$F$39/Overview!$F$40</f>
        <v>2.2059043672530212</v>
      </c>
      <c r="AD1055" s="2"/>
    </row>
    <row r="1056" spans="1:30">
      <c r="A1056" s="34">
        <v>1053</v>
      </c>
      <c r="B1056">
        <v>0.77</v>
      </c>
      <c r="C1056" s="85">
        <v>18.739999999999998</v>
      </c>
      <c r="D1056" s="125">
        <f>B1056/(B1056+Overview!$F$22)</f>
        <v>0.52380952380952384</v>
      </c>
      <c r="E1056" s="118">
        <f>EXP(Overview!$F$21/Overview!$F$5-Overview!$F$21/('='!C1056+273.15))</f>
        <v>0.94169028070695959</v>
      </c>
      <c r="F1056" s="77">
        <f t="shared" si="98"/>
        <v>2.5854485922489356</v>
      </c>
      <c r="G1056" s="115">
        <f t="shared" si="99"/>
        <v>0.52380952380952372</v>
      </c>
      <c r="H1056" s="112">
        <f>F1056/Overview!$F$19</f>
        <v>3.8172871582001116</v>
      </c>
      <c r="I1056" s="149">
        <f t="shared" si="100"/>
        <v>178.24101031296112</v>
      </c>
      <c r="J1056" s="80">
        <f>IF((A1056-Overview!$F$43)/365=ROUND((A1056-Overview!$F$43)/365,0),J1055*0.05,J1055+V1055)</f>
        <v>6858.6771598098348</v>
      </c>
      <c r="K1056" s="70">
        <f>IF(I1056&lt;Overview!$F$16,1,'='!F1056/Overview!$F$26)</f>
        <v>111.92418148263791</v>
      </c>
      <c r="L1056" s="71">
        <f>IF(I1056&lt;Overview!$F$17,'='!F1056/Overview!$F$26,Overview!$F$33)</f>
        <v>9.1428571428571423</v>
      </c>
      <c r="M1056" s="72">
        <f t="shared" si="101"/>
        <v>9.1428571428571423</v>
      </c>
      <c r="N1056" s="81">
        <f>MIN(1,Overview!$F$44*E1056*(F1056-Overview!$F$25)^2+0.2)</f>
        <v>1</v>
      </c>
      <c r="O1056" s="48">
        <f>M1056*E1056*Overview!$F$8</f>
        <v>9.746225350951114E-2</v>
      </c>
      <c r="P1056" s="48">
        <f>E1056*Overview!$F$6</f>
        <v>1.8494797113084687E-3</v>
      </c>
      <c r="Q1056" s="122">
        <f>O1056*(G1056/F1056-(1+Overview!$F$35/'='!F1056)/(Overview!$F$37*Overview!$F$33))/('='!G1056+Overview!$F$36)</f>
        <v>1.3656522062938468E-3</v>
      </c>
      <c r="R1056" s="128">
        <f>(O1056/F1056-Q1056)*G1056*Overview!$F$29*'='!F1056^3</f>
        <v>297.75174953671217</v>
      </c>
      <c r="S1056" s="57">
        <f t="shared" si="96"/>
        <v>4.1851475292336776E-18</v>
      </c>
      <c r="T1056" s="58">
        <f t="shared" si="97"/>
        <v>1.1769411914213598E-3</v>
      </c>
      <c r="U1056" s="58">
        <f>IF(I1056&lt;Overview!$F$18,(1-Overview!$F$9)*'='!R1056-'='!I1056*'='!P1056,0)</f>
        <v>0</v>
      </c>
      <c r="V1056" s="54">
        <f>IF(I1056&gt;=Overview!$F$18,(1-Overview!$F$9)*'='!R1056-Overview!$F$18*'='!P1056,0)</f>
        <v>25.040906203655165</v>
      </c>
      <c r="W1056" s="2"/>
      <c r="X1056" s="60">
        <f>F1056^3*(1+G1056*Overview!$F$38)</f>
        <v>21.239600153406958</v>
      </c>
      <c r="Y1056" s="61">
        <f>F1056^3*Overview!$F$42*(1+Overview!$F$38*G1056)+J1056*Overview!$F$39/Overview!$F$40</f>
        <v>2.2096047122056355</v>
      </c>
      <c r="AD1056" s="2"/>
    </row>
    <row r="1057" spans="1:30">
      <c r="A1057" s="34">
        <v>1054</v>
      </c>
      <c r="B1057">
        <v>0.77</v>
      </c>
      <c r="C1057" s="85">
        <v>18.739999999999998</v>
      </c>
      <c r="D1057" s="125">
        <f>B1057/(B1057+Overview!$F$22)</f>
        <v>0.52380952380952384</v>
      </c>
      <c r="E1057" s="118">
        <f>EXP(Overview!$F$21/Overview!$F$5-Overview!$F$21/('='!C1057+273.15))</f>
        <v>0.94169028070695959</v>
      </c>
      <c r="F1057" s="77">
        <f t="shared" si="98"/>
        <v>2.5866255334403569</v>
      </c>
      <c r="G1057" s="115">
        <f t="shared" si="99"/>
        <v>0.52380952380952372</v>
      </c>
      <c r="H1057" s="112">
        <f>F1057/Overview!$F$19</f>
        <v>3.8190248537433291</v>
      </c>
      <c r="I1057" s="149">
        <f t="shared" si="100"/>
        <v>178.24101031296112</v>
      </c>
      <c r="J1057" s="80">
        <f>IF((A1057-Overview!$F$43)/365=ROUND((A1057-Overview!$F$43)/365,0),J1056*0.05,J1056+V1056)</f>
        <v>6883.71806601349</v>
      </c>
      <c r="K1057" s="70">
        <f>IF(I1057&lt;Overview!$F$16,1,'='!F1057/Overview!$F$26)</f>
        <v>111.97513131776438</v>
      </c>
      <c r="L1057" s="71">
        <f>IF(I1057&lt;Overview!$F$17,'='!F1057/Overview!$F$26,Overview!$F$33)</f>
        <v>9.1428571428571423</v>
      </c>
      <c r="M1057" s="72">
        <f t="shared" si="101"/>
        <v>9.1428571428571423</v>
      </c>
      <c r="N1057" s="81">
        <f>MIN(1,Overview!$F$44*E1057*(F1057-Overview!$F$25)^2+0.2)</f>
        <v>1</v>
      </c>
      <c r="O1057" s="48">
        <f>M1057*E1057*Overview!$F$8</f>
        <v>9.746225350951114E-2</v>
      </c>
      <c r="P1057" s="48">
        <f>E1057*Overview!$F$6</f>
        <v>1.8494797113084687E-3</v>
      </c>
      <c r="Q1057" s="122">
        <f>O1057*(G1057/F1057-(1+Overview!$F$35/'='!F1057)/(Overview!$F$37*Overview!$F$33))/('='!G1057+Overview!$F$36)</f>
        <v>1.3629783275959935E-3</v>
      </c>
      <c r="R1057" s="128">
        <f>(O1057/F1057-Q1057)*G1057*Overview!$F$29*'='!F1057^3</f>
        <v>298.03973913048537</v>
      </c>
      <c r="S1057" s="57">
        <f t="shared" si="96"/>
        <v>4.1832432441117499E-18</v>
      </c>
      <c r="T1057" s="58">
        <f t="shared" si="97"/>
        <v>1.1751715145618773E-3</v>
      </c>
      <c r="U1057" s="58">
        <f>IF(I1057&lt;Overview!$F$18,(1-Overview!$F$9)*'='!R1057-'='!I1057*'='!P1057,0)</f>
        <v>0</v>
      </c>
      <c r="V1057" s="54">
        <f>IF(I1057&gt;=Overview!$F$18,(1-Overview!$F$9)*'='!R1057-Overview!$F$18*'='!P1057,0)</f>
        <v>25.065442917044642</v>
      </c>
      <c r="W1057" s="2"/>
      <c r="X1057" s="60">
        <f>F1057^3*(1+G1057*Overview!$F$38)</f>
        <v>21.268619266214362</v>
      </c>
      <c r="Y1057" s="61">
        <f>F1057^3*Overview!$F$42*(1+Overview!$F$38*G1057)+J1057*Overview!$F$39/Overview!$F$40</f>
        <v>2.2133045735551518</v>
      </c>
      <c r="AD1057" s="2"/>
    </row>
    <row r="1058" spans="1:30">
      <c r="A1058" s="34">
        <v>1055</v>
      </c>
      <c r="B1058">
        <v>0.77</v>
      </c>
      <c r="C1058" s="85">
        <v>18.739999999999998</v>
      </c>
      <c r="D1058" s="125">
        <f>B1058/(B1058+Overview!$F$22)</f>
        <v>0.52380952380952384</v>
      </c>
      <c r="E1058" s="118">
        <f>EXP(Overview!$F$21/Overview!$F$5-Overview!$F$21/('='!C1058+273.15))</f>
        <v>0.94169028070695959</v>
      </c>
      <c r="F1058" s="77">
        <f t="shared" si="98"/>
        <v>2.587800704954919</v>
      </c>
      <c r="G1058" s="115">
        <f t="shared" si="99"/>
        <v>0.52380952380952372</v>
      </c>
      <c r="H1058" s="112">
        <f>F1058/Overview!$F$19</f>
        <v>3.8207599364460636</v>
      </c>
      <c r="I1058" s="149">
        <f t="shared" si="100"/>
        <v>178.24101031296112</v>
      </c>
      <c r="J1058" s="80">
        <f>IF((A1058-Overview!$F$43)/365=ROUND((A1058-Overview!$F$43)/365,0),J1057*0.05,J1057+V1057)</f>
        <v>6908.7835089305345</v>
      </c>
      <c r="K1058" s="70">
        <f>IF(I1058&lt;Overview!$F$16,1,'='!F1058/Overview!$F$26)</f>
        <v>112.02600454350299</v>
      </c>
      <c r="L1058" s="71">
        <f>IF(I1058&lt;Overview!$F$17,'='!F1058/Overview!$F$26,Overview!$F$33)</f>
        <v>9.1428571428571423</v>
      </c>
      <c r="M1058" s="72">
        <f t="shared" si="101"/>
        <v>9.1428571428571423</v>
      </c>
      <c r="N1058" s="81">
        <f>MIN(1,Overview!$F$44*E1058*(F1058-Overview!$F$25)^2+0.2)</f>
        <v>1</v>
      </c>
      <c r="O1058" s="48">
        <f>M1058*E1058*Overview!$F$8</f>
        <v>9.746225350951114E-2</v>
      </c>
      <c r="P1058" s="48">
        <f>E1058*Overview!$F$6</f>
        <v>1.8494797113084687E-3</v>
      </c>
      <c r="Q1058" s="122">
        <f>O1058*(G1058/F1058-(1+Overview!$F$35/'='!F1058)/(Overview!$F$37*Overview!$F$33))/('='!G1058+Overview!$F$36)</f>
        <v>1.3603108961026309E-3</v>
      </c>
      <c r="R1058" s="128">
        <f>(O1058/F1058-Q1058)*G1058*Overview!$F$29*'='!F1058^3</f>
        <v>298.32744941522253</v>
      </c>
      <c r="S1058" s="57">
        <f t="shared" si="96"/>
        <v>4.181343550565198E-18</v>
      </c>
      <c r="T1058" s="58">
        <f t="shared" si="97"/>
        <v>1.1734044986307485E-3</v>
      </c>
      <c r="U1058" s="58">
        <f>IF(I1058&lt;Overview!$F$18,(1-Overview!$F$9)*'='!R1058-'='!I1058*'='!P1058,0)</f>
        <v>0</v>
      </c>
      <c r="V1058" s="54">
        <f>IF(I1058&gt;=Overview!$F$18,(1-Overview!$F$9)*'='!R1058-Overview!$F$18*'='!P1058,0)</f>
        <v>25.089955833304249</v>
      </c>
      <c r="W1058" s="2"/>
      <c r="X1058" s="60">
        <f>F1058^3*(1+G1058*Overview!$F$38)</f>
        <v>21.297621105634985</v>
      </c>
      <c r="Y1058" s="61">
        <f>F1058^3*Overview!$F$42*(1+Overview!$F$38*G1058)+J1058*Overview!$F$39/Overview!$F$40</f>
        <v>2.2170039465315847</v>
      </c>
      <c r="AD1058" s="2"/>
    </row>
    <row r="1059" spans="1:30">
      <c r="A1059" s="34">
        <v>1056</v>
      </c>
      <c r="B1059">
        <v>0.77</v>
      </c>
      <c r="C1059" s="85">
        <v>18.739999999999998</v>
      </c>
      <c r="D1059" s="125">
        <f>B1059/(B1059+Overview!$F$22)</f>
        <v>0.52380952380952384</v>
      </c>
      <c r="E1059" s="118">
        <f>EXP(Overview!$F$21/Overview!$F$5-Overview!$F$21/('='!C1059+273.15))</f>
        <v>0.94169028070695959</v>
      </c>
      <c r="F1059" s="77">
        <f t="shared" si="98"/>
        <v>2.5889741094535497</v>
      </c>
      <c r="G1059" s="115">
        <f t="shared" si="99"/>
        <v>0.52380952380952372</v>
      </c>
      <c r="H1059" s="112">
        <f>F1059/Overview!$F$19</f>
        <v>3.8224924102370434</v>
      </c>
      <c r="I1059" s="149">
        <f t="shared" si="100"/>
        <v>178.24101031296112</v>
      </c>
      <c r="J1059" s="80">
        <f>IF((A1059-Overview!$F$43)/365=ROUND((A1059-Overview!$F$43)/365,0),J1058*0.05,J1058+V1058)</f>
        <v>6933.8734647638385</v>
      </c>
      <c r="K1059" s="70">
        <f>IF(I1059&lt;Overview!$F$16,1,'='!F1059/Overview!$F$26)</f>
        <v>112.07680127504544</v>
      </c>
      <c r="L1059" s="71">
        <f>IF(I1059&lt;Overview!$F$17,'='!F1059/Overview!$F$26,Overview!$F$33)</f>
        <v>9.1428571428571423</v>
      </c>
      <c r="M1059" s="72">
        <f t="shared" si="101"/>
        <v>9.1428571428571423</v>
      </c>
      <c r="N1059" s="81">
        <f>MIN(1,Overview!$F$44*E1059*(F1059-Overview!$F$25)^2+0.2)</f>
        <v>1</v>
      </c>
      <c r="O1059" s="48">
        <f>M1059*E1059*Overview!$F$8</f>
        <v>9.746225350951114E-2</v>
      </c>
      <c r="P1059" s="48">
        <f>E1059*Overview!$F$6</f>
        <v>1.8494797113084687E-3</v>
      </c>
      <c r="Q1059" s="122">
        <f>O1059*(G1059/F1059-(1+Overview!$F$35/'='!F1059)/(Overview!$F$37*Overview!$F$33))/('='!G1059+Overview!$F$36)</f>
        <v>1.357649891532791E-3</v>
      </c>
      <c r="R1059" s="128">
        <f>(O1059/F1059-Q1059)*G1059*Overview!$F$29*'='!F1059^3</f>
        <v>298.61488036975908</v>
      </c>
      <c r="S1059" s="57">
        <f t="shared" si="96"/>
        <v>4.1794484341503071E-18</v>
      </c>
      <c r="T1059" s="58">
        <f t="shared" si="97"/>
        <v>1.1716401396269385E-3</v>
      </c>
      <c r="U1059" s="58">
        <f>IF(I1059&lt;Overview!$F$18,(1-Overview!$F$9)*'='!R1059-'='!I1059*'='!P1059,0)</f>
        <v>0</v>
      </c>
      <c r="V1059" s="54">
        <f>IF(I1059&gt;=Overview!$F$18,(1-Overview!$F$9)*'='!R1059-Overview!$F$18*'='!P1059,0)</f>
        <v>25.114444950630762</v>
      </c>
      <c r="W1059" s="2"/>
      <c r="X1059" s="60">
        <f>F1059^3*(1+G1059*Overview!$F$38)</f>
        <v>21.32660563036897</v>
      </c>
      <c r="Y1059" s="61">
        <f>F1059^3*Overview!$F$42*(1+Overview!$F$38*G1059)+J1059*Overview!$F$39/Overview!$F$40</f>
        <v>2.220702826383854</v>
      </c>
      <c r="AD1059" s="2"/>
    </row>
    <row r="1060" spans="1:30">
      <c r="A1060" s="34">
        <v>1057</v>
      </c>
      <c r="B1060">
        <v>0.77</v>
      </c>
      <c r="C1060" s="85">
        <v>18.739999999999998</v>
      </c>
      <c r="D1060" s="125">
        <f>B1060/(B1060+Overview!$F$22)</f>
        <v>0.52380952380952384</v>
      </c>
      <c r="E1060" s="118">
        <f>EXP(Overview!$F$21/Overview!$F$5-Overview!$F$21/('='!C1060+273.15))</f>
        <v>0.94169028070695959</v>
      </c>
      <c r="F1060" s="77">
        <f t="shared" si="98"/>
        <v>2.5901457495931766</v>
      </c>
      <c r="G1060" s="115">
        <f t="shared" si="99"/>
        <v>0.52380952380952372</v>
      </c>
      <c r="H1060" s="112">
        <f>F1060/Overview!$F$19</f>
        <v>3.8242222790390912</v>
      </c>
      <c r="I1060" s="149">
        <f t="shared" si="100"/>
        <v>178.24101031296112</v>
      </c>
      <c r="J1060" s="80">
        <f>IF((A1060-Overview!$F$43)/365=ROUND((A1060-Overview!$F$43)/365,0),J1059*0.05,J1059+V1059)</f>
        <v>6958.9879097144694</v>
      </c>
      <c r="K1060" s="70">
        <f>IF(I1060&lt;Overview!$F$16,1,'='!F1060/Overview!$F$26)</f>
        <v>112.12752162741025</v>
      </c>
      <c r="L1060" s="71">
        <f>IF(I1060&lt;Overview!$F$17,'='!F1060/Overview!$F$26,Overview!$F$33)</f>
        <v>9.1428571428571423</v>
      </c>
      <c r="M1060" s="72">
        <f t="shared" si="101"/>
        <v>9.1428571428571423</v>
      </c>
      <c r="N1060" s="81">
        <f>MIN(1,Overview!$F$44*E1060*(F1060-Overview!$F$25)^2+0.2)</f>
        <v>1</v>
      </c>
      <c r="O1060" s="48">
        <f>M1060*E1060*Overview!$F$8</f>
        <v>9.746225350951114E-2</v>
      </c>
      <c r="P1060" s="48">
        <f>E1060*Overview!$F$6</f>
        <v>1.8494797113084687E-3</v>
      </c>
      <c r="Q1060" s="122">
        <f>O1060*(G1060/F1060-(1+Overview!$F$35/'='!F1060)/(Overview!$F$37*Overview!$F$33))/('='!G1060+Overview!$F$36)</f>
        <v>1.3549952936885996E-3</v>
      </c>
      <c r="R1060" s="128">
        <f>(O1060/F1060-Q1060)*G1060*Overview!$F$29*'='!F1060^3</f>
        <v>298.90203197419396</v>
      </c>
      <c r="S1060" s="57">
        <f t="shared" si="96"/>
        <v>4.1775578804825374E-18</v>
      </c>
      <c r="T1060" s="58">
        <f t="shared" si="97"/>
        <v>1.169878433555428E-3</v>
      </c>
      <c r="U1060" s="58">
        <f>IF(I1060&lt;Overview!$F$18,(1-Overview!$F$9)*'='!R1060-'='!I1060*'='!P1060,0)</f>
        <v>0</v>
      </c>
      <c r="V1060" s="54">
        <f>IF(I1060&gt;=Overview!$F$18,(1-Overview!$F$9)*'='!R1060-Overview!$F$18*'='!P1060,0)</f>
        <v>25.138910267328612</v>
      </c>
      <c r="W1060" s="2"/>
      <c r="X1060" s="60">
        <f>F1060^3*(1+G1060*Overview!$F$38)</f>
        <v>21.355572799326954</v>
      </c>
      <c r="Y1060" s="61">
        <f>F1060^3*Overview!$F$42*(1+Overview!$F$38*G1060)+J1060*Overview!$F$39/Overview!$F$40</f>
        <v>2.2244012083797453</v>
      </c>
      <c r="AD1060" s="2"/>
    </row>
    <row r="1061" spans="1:30">
      <c r="A1061" s="34">
        <v>1058</v>
      </c>
      <c r="B1061">
        <v>0.77</v>
      </c>
      <c r="C1061" s="85">
        <v>18.739999999999998</v>
      </c>
      <c r="D1061" s="125">
        <f>B1061/(B1061+Overview!$F$22)</f>
        <v>0.52380952380952384</v>
      </c>
      <c r="E1061" s="118">
        <f>EXP(Overview!$F$21/Overview!$F$5-Overview!$F$21/('='!C1061+273.15))</f>
        <v>0.94169028070695959</v>
      </c>
      <c r="F1061" s="77">
        <f t="shared" si="98"/>
        <v>2.5913156280267322</v>
      </c>
      <c r="G1061" s="115">
        <f t="shared" si="99"/>
        <v>0.52380952380952372</v>
      </c>
      <c r="H1061" s="112">
        <f>F1061/Overview!$F$19</f>
        <v>3.8259495467691305</v>
      </c>
      <c r="I1061" s="149">
        <f t="shared" si="100"/>
        <v>178.24101031296112</v>
      </c>
      <c r="J1061" s="80">
        <f>IF((A1061-Overview!$F$43)/365=ROUND((A1061-Overview!$F$43)/365,0),J1060*0.05,J1060+V1060)</f>
        <v>6984.1268199817978</v>
      </c>
      <c r="K1061" s="70">
        <f>IF(I1061&lt;Overview!$F$16,1,'='!F1061/Overview!$F$26)</f>
        <v>112.17816571544296</v>
      </c>
      <c r="L1061" s="71">
        <f>IF(I1061&lt;Overview!$F$17,'='!F1061/Overview!$F$26,Overview!$F$33)</f>
        <v>9.1428571428571423</v>
      </c>
      <c r="M1061" s="72">
        <f t="shared" si="101"/>
        <v>9.1428571428571423</v>
      </c>
      <c r="N1061" s="81">
        <f>MIN(1,Overview!$F$44*E1061*(F1061-Overview!$F$25)^2+0.2)</f>
        <v>1</v>
      </c>
      <c r="O1061" s="48">
        <f>M1061*E1061*Overview!$F$8</f>
        <v>9.746225350951114E-2</v>
      </c>
      <c r="P1061" s="48">
        <f>E1061*Overview!$F$6</f>
        <v>1.8494797113084687E-3</v>
      </c>
      <c r="Q1061" s="122">
        <f>O1061*(G1061/F1061-(1+Overview!$F$35/'='!F1061)/(Overview!$F$37*Overview!$F$33))/('='!G1061+Overview!$F$36)</f>
        <v>1.3523470824548509E-3</v>
      </c>
      <c r="R1061" s="128">
        <f>(O1061/F1061-Q1061)*G1061*Overview!$F$29*'='!F1061^3</f>
        <v>299.18890420988464</v>
      </c>
      <c r="S1061" s="57">
        <f t="shared" si="96"/>
        <v>4.1756718752362258E-18</v>
      </c>
      <c r="T1061" s="58">
        <f t="shared" si="97"/>
        <v>1.1681193764272037E-3</v>
      </c>
      <c r="U1061" s="58">
        <f>IF(I1061&lt;Overview!$F$18,(1-Overview!$F$9)*'='!R1061-'='!I1061*'='!P1061,0)</f>
        <v>0</v>
      </c>
      <c r="V1061" s="54">
        <f>IF(I1061&gt;=Overview!$F$18,(1-Overview!$F$9)*'='!R1061-Overview!$F$18*'='!P1061,0)</f>
        <v>25.16335178180946</v>
      </c>
      <c r="W1061" s="2"/>
      <c r="X1061" s="60">
        <f>F1061^3*(1+G1061*Overview!$F$38)</f>
        <v>21.384522571629503</v>
      </c>
      <c r="Y1061" s="61">
        <f>F1061^3*Overview!$F$42*(1+Overview!$F$38*G1061)+J1061*Overview!$F$39/Overview!$F$40</f>
        <v>2.2280990878058642</v>
      </c>
      <c r="AD1061" s="2"/>
    </row>
    <row r="1062" spans="1:30">
      <c r="A1062" s="34">
        <v>1059</v>
      </c>
      <c r="B1062">
        <v>0.77</v>
      </c>
      <c r="C1062" s="85">
        <v>18.739999999999998</v>
      </c>
      <c r="D1062" s="125">
        <f>B1062/(B1062+Overview!$F$22)</f>
        <v>0.52380952380952384</v>
      </c>
      <c r="E1062" s="118">
        <f>EXP(Overview!$F$21/Overview!$F$5-Overview!$F$21/('='!C1062+273.15))</f>
        <v>0.94169028070695959</v>
      </c>
      <c r="F1062" s="77">
        <f t="shared" si="98"/>
        <v>2.5924837474031595</v>
      </c>
      <c r="G1062" s="115">
        <f t="shared" si="99"/>
        <v>0.52380952380952372</v>
      </c>
      <c r="H1062" s="112">
        <f>F1062/Overview!$F$19</f>
        <v>3.827674217338195</v>
      </c>
      <c r="I1062" s="149">
        <f t="shared" si="100"/>
        <v>178.24101031296112</v>
      </c>
      <c r="J1062" s="80">
        <f>IF((A1062-Overview!$F$43)/365=ROUND((A1062-Overview!$F$43)/365,0),J1061*0.05,J1061+V1061)</f>
        <v>7009.2901717636068</v>
      </c>
      <c r="K1062" s="70">
        <f>IF(I1062&lt;Overview!$F$16,1,'='!F1062/Overview!$F$26)</f>
        <v>112.22873365381643</v>
      </c>
      <c r="L1062" s="71">
        <f>IF(I1062&lt;Overview!$F$17,'='!F1062/Overview!$F$26,Overview!$F$33)</f>
        <v>9.1428571428571423</v>
      </c>
      <c r="M1062" s="72">
        <f t="shared" si="101"/>
        <v>9.1428571428571423</v>
      </c>
      <c r="N1062" s="81">
        <f>MIN(1,Overview!$F$44*E1062*(F1062-Overview!$F$25)^2+0.2)</f>
        <v>1</v>
      </c>
      <c r="O1062" s="48">
        <f>M1062*E1062*Overview!$F$8</f>
        <v>9.746225350951114E-2</v>
      </c>
      <c r="P1062" s="48">
        <f>E1062*Overview!$F$6</f>
        <v>1.8494797113084687E-3</v>
      </c>
      <c r="Q1062" s="122">
        <f>O1062*(G1062/F1062-(1+Overview!$F$35/'='!F1062)/(Overview!$F$37*Overview!$F$33))/('='!G1062+Overview!$F$36)</f>
        <v>1.3497052377985884E-3</v>
      </c>
      <c r="R1062" s="128">
        <f>(O1062/F1062-Q1062)*G1062*Overview!$F$29*'='!F1062^3</f>
        <v>299.47549705944232</v>
      </c>
      <c r="S1062" s="57">
        <f t="shared" si="96"/>
        <v>4.1737904041442851E-18</v>
      </c>
      <c r="T1062" s="58">
        <f t="shared" si="97"/>
        <v>1.1663629642592523E-3</v>
      </c>
      <c r="U1062" s="58">
        <f>IF(I1062&lt;Overview!$F$18,(1-Overview!$F$9)*'='!R1062-'='!I1062*'='!P1062,0)</f>
        <v>0</v>
      </c>
      <c r="V1062" s="54">
        <f>IF(I1062&gt;=Overview!$F$18,(1-Overview!$F$9)*'='!R1062-Overview!$F$18*'='!P1062,0)</f>
        <v>25.187769492591773</v>
      </c>
      <c r="W1062" s="2"/>
      <c r="X1062" s="60">
        <f>F1062^3*(1+G1062*Overview!$F$38)</f>
        <v>21.413454906606628</v>
      </c>
      <c r="Y1062" s="61">
        <f>F1062^3*Overview!$F$42*(1+Overview!$F$38*G1062)+J1062*Overview!$F$39/Overview!$F$40</f>
        <v>2.2317964599675966</v>
      </c>
      <c r="AD1062" s="2"/>
    </row>
    <row r="1063" spans="1:30">
      <c r="A1063" s="34">
        <v>1060</v>
      </c>
      <c r="B1063">
        <v>0.77</v>
      </c>
      <c r="C1063" s="85">
        <v>18.739999999999998</v>
      </c>
      <c r="D1063" s="125">
        <f>B1063/(B1063+Overview!$F$22)</f>
        <v>0.52380952380952384</v>
      </c>
      <c r="E1063" s="118">
        <f>EXP(Overview!$F$21/Overview!$F$5-Overview!$F$21/('='!C1063+273.15))</f>
        <v>0.94169028070695959</v>
      </c>
      <c r="F1063" s="77">
        <f t="shared" si="98"/>
        <v>2.5936501103674185</v>
      </c>
      <c r="G1063" s="115">
        <f t="shared" si="99"/>
        <v>0.52380952380952372</v>
      </c>
      <c r="H1063" s="112">
        <f>F1063/Overview!$F$19</f>
        <v>3.8293962946514375</v>
      </c>
      <c r="I1063" s="149">
        <f t="shared" si="100"/>
        <v>178.24101031296112</v>
      </c>
      <c r="J1063" s="80">
        <f>IF((A1063-Overview!$F$43)/365=ROUND((A1063-Overview!$F$43)/365,0),J1062*0.05,J1062+V1062)</f>
        <v>7034.4779412561984</v>
      </c>
      <c r="K1063" s="70">
        <f>IF(I1063&lt;Overview!$F$16,1,'='!F1063/Overview!$F$26)</f>
        <v>112.27922555703111</v>
      </c>
      <c r="L1063" s="71">
        <f>IF(I1063&lt;Overview!$F$17,'='!F1063/Overview!$F$26,Overview!$F$33)</f>
        <v>9.1428571428571423</v>
      </c>
      <c r="M1063" s="72">
        <f t="shared" si="101"/>
        <v>9.1428571428571423</v>
      </c>
      <c r="N1063" s="81">
        <f>MIN(1,Overview!$F$44*E1063*(F1063-Overview!$F$25)^2+0.2)</f>
        <v>1</v>
      </c>
      <c r="O1063" s="48">
        <f>M1063*E1063*Overview!$F$8</f>
        <v>9.746225350951114E-2</v>
      </c>
      <c r="P1063" s="48">
        <f>E1063*Overview!$F$6</f>
        <v>1.8494797113084687E-3</v>
      </c>
      <c r="Q1063" s="122">
        <f>O1063*(G1063/F1063-(1+Overview!$F$35/'='!F1063)/(Overview!$F$37*Overview!$F$33))/('='!G1063+Overview!$F$36)</f>
        <v>1.3470697397686788E-3</v>
      </c>
      <c r="R1063" s="128">
        <f>(O1063/F1063-Q1063)*G1063*Overview!$F$29*'='!F1063^3</f>
        <v>299.76181050672653</v>
      </c>
      <c r="S1063" s="57">
        <f t="shared" si="96"/>
        <v>4.1719134529979005E-18</v>
      </c>
      <c r="T1063" s="58">
        <f t="shared" si="97"/>
        <v>1.1646091930745479E-3</v>
      </c>
      <c r="U1063" s="58">
        <f>IF(I1063&lt;Overview!$F$18,(1-Overview!$F$9)*'='!R1063-'='!I1063*'='!P1063,0)</f>
        <v>0</v>
      </c>
      <c r="V1063" s="54">
        <f>IF(I1063&gt;=Overview!$F$18,(1-Overview!$F$9)*'='!R1063-Overview!$F$18*'='!P1063,0)</f>
        <v>25.212163398300387</v>
      </c>
      <c r="W1063" s="2"/>
      <c r="X1063" s="60">
        <f>F1063^3*(1+G1063*Overview!$F$38)</f>
        <v>21.442369763797245</v>
      </c>
      <c r="Y1063" s="61">
        <f>F1063^3*Overview!$F$42*(1+Overview!$F$38*G1063)+J1063*Overview!$F$39/Overview!$F$40</f>
        <v>2.2354933201890668</v>
      </c>
      <c r="AD1063" s="2"/>
    </row>
    <row r="1064" spans="1:30">
      <c r="A1064" s="34">
        <v>1061</v>
      </c>
      <c r="B1064">
        <v>0.77</v>
      </c>
      <c r="C1064" s="85">
        <v>18.739999999999998</v>
      </c>
      <c r="D1064" s="125">
        <f>B1064/(B1064+Overview!$F$22)</f>
        <v>0.52380952380952384</v>
      </c>
      <c r="E1064" s="118">
        <f>EXP(Overview!$F$21/Overview!$F$5-Overview!$F$21/('='!C1064+273.15))</f>
        <v>0.94169028070695959</v>
      </c>
      <c r="F1064" s="77">
        <f t="shared" si="98"/>
        <v>2.5948147195604929</v>
      </c>
      <c r="G1064" s="115">
        <f t="shared" si="99"/>
        <v>0.52380952380952372</v>
      </c>
      <c r="H1064" s="112">
        <f>F1064/Overview!$F$19</f>
        <v>3.8311157826081397</v>
      </c>
      <c r="I1064" s="149">
        <f t="shared" si="100"/>
        <v>178.24101031296112</v>
      </c>
      <c r="J1064" s="80">
        <f>IF((A1064-Overview!$F$43)/365=ROUND((A1064-Overview!$F$43)/365,0),J1063*0.05,J1063+V1063)</f>
        <v>7059.690104654499</v>
      </c>
      <c r="K1064" s="70">
        <f>IF(I1064&lt;Overview!$F$16,1,'='!F1064/Overview!$F$26)</f>
        <v>112.32964153941528</v>
      </c>
      <c r="L1064" s="71">
        <f>IF(I1064&lt;Overview!$F$17,'='!F1064/Overview!$F$26,Overview!$F$33)</f>
        <v>9.1428571428571423</v>
      </c>
      <c r="M1064" s="72">
        <f t="shared" si="101"/>
        <v>9.1428571428571423</v>
      </c>
      <c r="N1064" s="81">
        <f>MIN(1,Overview!$F$44*E1064*(F1064-Overview!$F$25)^2+0.2)</f>
        <v>1</v>
      </c>
      <c r="O1064" s="48">
        <f>M1064*E1064*Overview!$F$8</f>
        <v>9.746225350951114E-2</v>
      </c>
      <c r="P1064" s="48">
        <f>E1064*Overview!$F$6</f>
        <v>1.8494797113084687E-3</v>
      </c>
      <c r="Q1064" s="122">
        <f>O1064*(G1064/F1064-(1+Overview!$F$35/'='!F1064)/(Overview!$F$37*Overview!$F$33))/('='!G1064+Overview!$F$36)</f>
        <v>1.344440568495398E-3</v>
      </c>
      <c r="R1064" s="128">
        <f>(O1064/F1064-Q1064)*G1064*Overview!$F$29*'='!F1064^3</f>
        <v>300.04784453683988</v>
      </c>
      <c r="S1064" s="57">
        <f t="shared" si="96"/>
        <v>4.1700410076462363E-18</v>
      </c>
      <c r="T1064" s="58">
        <f t="shared" si="97"/>
        <v>1.1628580589020453E-3</v>
      </c>
      <c r="U1064" s="58">
        <f>IF(I1064&lt;Overview!$F$18,(1-Overview!$F$9)*'='!R1064-'='!I1064*'='!P1064,0)</f>
        <v>0</v>
      </c>
      <c r="V1064" s="54">
        <f>IF(I1064&gt;=Overview!$F$18,(1-Overview!$F$9)*'='!R1064-Overview!$F$18*'='!P1064,0)</f>
        <v>25.236533497666045</v>
      </c>
      <c r="W1064" s="2"/>
      <c r="X1064" s="60">
        <f>F1064^3*(1+G1064*Overview!$F$38)</f>
        <v>21.471267102948673</v>
      </c>
      <c r="Y1064" s="61">
        <f>F1064^3*Overview!$F$42*(1+Overview!$F$38*G1064)+J1064*Overview!$F$39/Overview!$F$40</f>
        <v>2.2391896638130944</v>
      </c>
      <c r="AD1064" s="2"/>
    </row>
    <row r="1065" spans="1:30">
      <c r="A1065" s="34">
        <v>1062</v>
      </c>
      <c r="B1065">
        <v>0.77</v>
      </c>
      <c r="C1065" s="85">
        <v>18.739999999999998</v>
      </c>
      <c r="D1065" s="125">
        <f>B1065/(B1065+Overview!$F$22)</f>
        <v>0.52380952380952384</v>
      </c>
      <c r="E1065" s="118">
        <f>EXP(Overview!$F$21/Overview!$F$5-Overview!$F$21/('='!C1065+273.15))</f>
        <v>0.94169028070695959</v>
      </c>
      <c r="F1065" s="77">
        <f t="shared" si="98"/>
        <v>2.595977577619395</v>
      </c>
      <c r="G1065" s="115">
        <f t="shared" si="99"/>
        <v>0.52380952380952372</v>
      </c>
      <c r="H1065" s="112">
        <f>F1065/Overview!$F$19</f>
        <v>3.83283268510172</v>
      </c>
      <c r="I1065" s="149">
        <f t="shared" si="100"/>
        <v>178.24101031296112</v>
      </c>
      <c r="J1065" s="80">
        <f>IF((A1065-Overview!$F$43)/365=ROUND((A1065-Overview!$F$43)/365,0),J1064*0.05,J1064+V1064)</f>
        <v>7084.9266381521647</v>
      </c>
      <c r="K1065" s="70">
        <f>IF(I1065&lt;Overview!$F$16,1,'='!F1065/Overview!$F$26)</f>
        <v>112.37998171512533</v>
      </c>
      <c r="L1065" s="71">
        <f>IF(I1065&lt;Overview!$F$17,'='!F1065/Overview!$F$26,Overview!$F$33)</f>
        <v>9.1428571428571423</v>
      </c>
      <c r="M1065" s="72">
        <f t="shared" si="101"/>
        <v>9.1428571428571423</v>
      </c>
      <c r="N1065" s="81">
        <f>MIN(1,Overview!$F$44*E1065*(F1065-Overview!$F$25)^2+0.2)</f>
        <v>1</v>
      </c>
      <c r="O1065" s="48">
        <f>M1065*E1065*Overview!$F$8</f>
        <v>9.746225350951114E-2</v>
      </c>
      <c r="P1065" s="48">
        <f>E1065*Overview!$F$6</f>
        <v>1.8494797113084687E-3</v>
      </c>
      <c r="Q1065" s="122">
        <f>O1065*(G1065/F1065-(1+Overview!$F$35/'='!F1065)/(Overview!$F$37*Overview!$F$33))/('='!G1065+Overview!$F$36)</f>
        <v>1.3418177041900131E-3</v>
      </c>
      <c r="R1065" s="128">
        <f>(O1065/F1065-Q1065)*G1065*Overview!$F$29*'='!F1065^3</f>
        <v>300.33359913612315</v>
      </c>
      <c r="S1065" s="57">
        <f t="shared" si="96"/>
        <v>4.1681730539961353E-18</v>
      </c>
      <c r="T1065" s="58">
        <f t="shared" si="97"/>
        <v>1.1611095577766693E-3</v>
      </c>
      <c r="U1065" s="58">
        <f>IF(I1065&lt;Overview!$F$18,(1-Overview!$F$9)*'='!R1065-'='!I1065*'='!P1065,0)</f>
        <v>0</v>
      </c>
      <c r="V1065" s="54">
        <f>IF(I1065&gt;=Overview!$F$18,(1-Overview!$F$9)*'='!R1065-Overview!$F$18*'='!P1065,0)</f>
        <v>25.260879789524981</v>
      </c>
      <c r="W1065" s="2"/>
      <c r="X1065" s="60">
        <f>F1065^3*(1+G1065*Overview!$F$38)</f>
        <v>21.500146884016111</v>
      </c>
      <c r="Y1065" s="61">
        <f>F1065^3*Overview!$F$42*(1+Overview!$F$38*G1065)+J1065*Overview!$F$39/Overview!$F$40</f>
        <v>2.2428854862011525</v>
      </c>
      <c r="AD1065" s="2"/>
    </row>
    <row r="1066" spans="1:30">
      <c r="A1066" s="34">
        <v>1063</v>
      </c>
      <c r="B1066">
        <v>0.77</v>
      </c>
      <c r="C1066" s="85">
        <v>18.739999999999998</v>
      </c>
      <c r="D1066" s="125">
        <f>B1066/(B1066+Overview!$F$22)</f>
        <v>0.52380952380952384</v>
      </c>
      <c r="E1066" s="118">
        <f>EXP(Overview!$F$21/Overview!$F$5-Overview!$F$21/('='!C1066+273.15))</f>
        <v>0.94169028070695959</v>
      </c>
      <c r="F1066" s="77">
        <f t="shared" si="98"/>
        <v>2.5971386871771718</v>
      </c>
      <c r="G1066" s="115">
        <f t="shared" si="99"/>
        <v>0.52380952380952372</v>
      </c>
      <c r="H1066" s="112">
        <f>F1066/Overview!$F$19</f>
        <v>3.8345470060197426</v>
      </c>
      <c r="I1066" s="149">
        <f t="shared" si="100"/>
        <v>178.24101031296112</v>
      </c>
      <c r="J1066" s="80">
        <f>IF((A1066-Overview!$F$43)/365=ROUND((A1066-Overview!$F$43)/365,0),J1065*0.05,J1065+V1065)</f>
        <v>7110.1875179416893</v>
      </c>
      <c r="K1066" s="70">
        <f>IF(I1066&lt;Overview!$F$16,1,'='!F1066/Overview!$F$26)</f>
        <v>112.43024619814597</v>
      </c>
      <c r="L1066" s="71">
        <f>IF(I1066&lt;Overview!$F$17,'='!F1066/Overview!$F$26,Overview!$F$33)</f>
        <v>9.1428571428571423</v>
      </c>
      <c r="M1066" s="72">
        <f t="shared" si="101"/>
        <v>9.1428571428571423</v>
      </c>
      <c r="N1066" s="81">
        <f>MIN(1,Overview!$F$44*E1066*(F1066-Overview!$F$25)^2+0.2)</f>
        <v>1</v>
      </c>
      <c r="O1066" s="48">
        <f>M1066*E1066*Overview!$F$8</f>
        <v>9.746225350951114E-2</v>
      </c>
      <c r="P1066" s="48">
        <f>E1066*Overview!$F$6</f>
        <v>1.8494797113084687E-3</v>
      </c>
      <c r="Q1066" s="122">
        <f>O1066*(G1066/F1066-(1+Overview!$F$35/'='!F1066)/(Overview!$F$37*Overview!$F$33))/('='!G1066+Overview!$F$36)</f>
        <v>1.3392011271443731E-3</v>
      </c>
      <c r="R1066" s="128">
        <f>(O1066/F1066-Q1066)*G1066*Overview!$F$29*'='!F1066^3</f>
        <v>300.61907429215034</v>
      </c>
      <c r="S1066" s="57">
        <f t="shared" si="96"/>
        <v>4.1663095780118315E-18</v>
      </c>
      <c r="T1066" s="58">
        <f t="shared" si="97"/>
        <v>1.1593636857393085E-3</v>
      </c>
      <c r="U1066" s="58">
        <f>IF(I1066&lt;Overview!$F$18,(1-Overview!$F$9)*'='!R1066-'='!I1066*'='!P1066,0)</f>
        <v>0</v>
      </c>
      <c r="V1066" s="54">
        <f>IF(I1066&gt;=Overview!$F$18,(1-Overview!$F$9)*'='!R1066-Overview!$F$18*'='!P1066,0)</f>
        <v>25.285202272818498</v>
      </c>
      <c r="W1066" s="2"/>
      <c r="X1066" s="60">
        <f>F1066^3*(1+G1066*Overview!$F$38)</f>
        <v>21.529009067162107</v>
      </c>
      <c r="Y1066" s="61">
        <f>F1066^3*Overview!$F$42*(1+Overview!$F$38*G1066)+J1066*Overview!$F$39/Overview!$F$40</f>
        <v>2.2465807827333282</v>
      </c>
      <c r="AD1066" s="2"/>
    </row>
    <row r="1067" spans="1:30">
      <c r="A1067" s="34">
        <v>1064</v>
      </c>
      <c r="B1067">
        <v>0.77</v>
      </c>
      <c r="C1067" s="85">
        <v>18.739999999999998</v>
      </c>
      <c r="D1067" s="125">
        <f>B1067/(B1067+Overview!$F$22)</f>
        <v>0.52380952380952384</v>
      </c>
      <c r="E1067" s="118">
        <f>EXP(Overview!$F$21/Overview!$F$5-Overview!$F$21/('='!C1067+273.15))</f>
        <v>0.94169028070695959</v>
      </c>
      <c r="F1067" s="77">
        <f t="shared" si="98"/>
        <v>2.598298050862911</v>
      </c>
      <c r="G1067" s="115">
        <f t="shared" si="99"/>
        <v>0.52380952380952372</v>
      </c>
      <c r="H1067" s="112">
        <f>F1067/Overview!$F$19</f>
        <v>3.836258749243926</v>
      </c>
      <c r="I1067" s="149">
        <f t="shared" si="100"/>
        <v>178.24101031296112</v>
      </c>
      <c r="J1067" s="80">
        <f>IF((A1067-Overview!$F$43)/365=ROUND((A1067-Overview!$F$43)/365,0),J1066*0.05,J1066+V1066)</f>
        <v>7135.4727202145077</v>
      </c>
      <c r="K1067" s="70">
        <f>IF(I1067&lt;Overview!$F$16,1,'='!F1067/Overview!$F$26)</f>
        <v>112.48043510229053</v>
      </c>
      <c r="L1067" s="71">
        <f>IF(I1067&lt;Overview!$F$17,'='!F1067/Overview!$F$26,Overview!$F$33)</f>
        <v>9.1428571428571423</v>
      </c>
      <c r="M1067" s="72">
        <f t="shared" si="101"/>
        <v>9.1428571428571423</v>
      </c>
      <c r="N1067" s="81">
        <f>MIN(1,Overview!$F$44*E1067*(F1067-Overview!$F$25)^2+0.2)</f>
        <v>1</v>
      </c>
      <c r="O1067" s="48">
        <f>M1067*E1067*Overview!$F$8</f>
        <v>9.746225350951114E-2</v>
      </c>
      <c r="P1067" s="48">
        <f>E1067*Overview!$F$6</f>
        <v>1.8494797113084687E-3</v>
      </c>
      <c r="Q1067" s="122">
        <f>O1067*(G1067/F1067-(1+Overview!$F$35/'='!F1067)/(Overview!$F$37*Overview!$F$33))/('='!G1067+Overview!$F$36)</f>
        <v>1.3365908177304937E-3</v>
      </c>
      <c r="R1067" s="128">
        <f>(O1067/F1067-Q1067)*G1067*Overview!$F$29*'='!F1067^3</f>
        <v>300.90426999372261</v>
      </c>
      <c r="S1067" s="57">
        <f t="shared" si="96"/>
        <v>4.1644505657146502E-18</v>
      </c>
      <c r="T1067" s="58">
        <f t="shared" si="97"/>
        <v>1.157620438836802E-3</v>
      </c>
      <c r="U1067" s="58">
        <f>IF(I1067&lt;Overview!$F$18,(1-Overview!$F$9)*'='!R1067-'='!I1067*'='!P1067,0)</f>
        <v>0</v>
      </c>
      <c r="V1067" s="54">
        <f>IF(I1067&gt;=Overview!$F$18,(1-Overview!$F$9)*'='!R1067-Overview!$F$18*'='!P1067,0)</f>
        <v>25.309500946592454</v>
      </c>
      <c r="W1067" s="2"/>
      <c r="X1067" s="60">
        <f>F1067^3*(1+G1067*Overview!$F$38)</f>
        <v>21.557853612756027</v>
      </c>
      <c r="Y1067" s="61">
        <f>F1067^3*Overview!$F$42*(1+Overview!$F$38*G1067)+J1067*Overview!$F$39/Overview!$F$40</f>
        <v>2.2502755488082729</v>
      </c>
      <c r="AD1067" s="2"/>
    </row>
    <row r="1068" spans="1:30">
      <c r="A1068" s="34">
        <v>1065</v>
      </c>
      <c r="B1068">
        <v>0.77</v>
      </c>
      <c r="C1068" s="85">
        <v>18.739999999999998</v>
      </c>
      <c r="D1068" s="125">
        <f>B1068/(B1068+Overview!$F$22)</f>
        <v>0.52380952380952384</v>
      </c>
      <c r="E1068" s="118">
        <f>EXP(Overview!$F$21/Overview!$F$5-Overview!$F$21/('='!C1068+273.15))</f>
        <v>0.94169028070695959</v>
      </c>
      <c r="F1068" s="77">
        <f t="shared" si="98"/>
        <v>2.5994556713017478</v>
      </c>
      <c r="G1068" s="115">
        <f t="shared" si="99"/>
        <v>0.52380952380952372</v>
      </c>
      <c r="H1068" s="112">
        <f>F1068/Overview!$F$19</f>
        <v>3.8379679186501519</v>
      </c>
      <c r="I1068" s="149">
        <f t="shared" si="100"/>
        <v>178.24101031296112</v>
      </c>
      <c r="J1068" s="80">
        <f>IF((A1068-Overview!$F$43)/365=ROUND((A1068-Overview!$F$43)/365,0),J1067*0.05,J1067+V1067)</f>
        <v>7160.7822211611001</v>
      </c>
      <c r="K1068" s="70">
        <f>IF(I1068&lt;Overview!$F$16,1,'='!F1068/Overview!$F$26)</f>
        <v>112.53054854120121</v>
      </c>
      <c r="L1068" s="71">
        <f>IF(I1068&lt;Overview!$F$17,'='!F1068/Overview!$F$26,Overview!$F$33)</f>
        <v>9.1428571428571423</v>
      </c>
      <c r="M1068" s="72">
        <f t="shared" si="101"/>
        <v>9.1428571428571423</v>
      </c>
      <c r="N1068" s="81">
        <f>MIN(1,Overview!$F$44*E1068*(F1068-Overview!$F$25)^2+0.2)</f>
        <v>1</v>
      </c>
      <c r="O1068" s="48">
        <f>M1068*E1068*Overview!$F$8</f>
        <v>9.746225350951114E-2</v>
      </c>
      <c r="P1068" s="48">
        <f>E1068*Overview!$F$6</f>
        <v>1.8494797113084687E-3</v>
      </c>
      <c r="Q1068" s="122">
        <f>O1068*(G1068/F1068-(1+Overview!$F$35/'='!F1068)/(Overview!$F$37*Overview!$F$33))/('='!G1068+Overview!$F$36)</f>
        <v>1.3339867564001564E-3</v>
      </c>
      <c r="R1068" s="128">
        <f>(O1068/F1068-Q1068)*G1068*Overview!$F$29*'='!F1068^3</f>
        <v>301.18918623086489</v>
      </c>
      <c r="S1068" s="57">
        <f t="shared" si="96"/>
        <v>4.1625960031827249E-18</v>
      </c>
      <c r="T1068" s="58">
        <f t="shared" si="97"/>
        <v>1.1558798131219366E-3</v>
      </c>
      <c r="U1068" s="58">
        <f>IF(I1068&lt;Overview!$F$18,(1-Overview!$F$9)*'='!R1068-'='!I1068*'='!P1068,0)</f>
        <v>0</v>
      </c>
      <c r="V1068" s="54">
        <f>IF(I1068&gt;=Overview!$F$18,(1-Overview!$F$9)*'='!R1068-Overview!$F$18*'='!P1068,0)</f>
        <v>25.333775809996975</v>
      </c>
      <c r="W1068" s="2"/>
      <c r="X1068" s="60">
        <f>F1068^3*(1+G1068*Overview!$F$38)</f>
        <v>21.586680481373598</v>
      </c>
      <c r="Y1068" s="61">
        <f>F1068^3*Overview!$F$42*(1+Overview!$F$38*G1068)+J1068*Overview!$F$39/Overview!$F$40</f>
        <v>2.2539697798431697</v>
      </c>
      <c r="AD1068" s="2"/>
    </row>
    <row r="1069" spans="1:30">
      <c r="A1069" s="34">
        <v>1066</v>
      </c>
      <c r="B1069">
        <v>0.77</v>
      </c>
      <c r="C1069" s="85">
        <v>18.739999999999998</v>
      </c>
      <c r="D1069" s="125">
        <f>B1069/(B1069+Overview!$F$22)</f>
        <v>0.52380952380952384</v>
      </c>
      <c r="E1069" s="118">
        <f>EXP(Overview!$F$21/Overview!$F$5-Overview!$F$21/('='!C1069+273.15))</f>
        <v>0.94169028070695959</v>
      </c>
      <c r="F1069" s="77">
        <f t="shared" si="98"/>
        <v>2.60061155111487</v>
      </c>
      <c r="G1069" s="115">
        <f t="shared" si="99"/>
        <v>0.52380952380952372</v>
      </c>
      <c r="H1069" s="112">
        <f>F1069/Overview!$F$19</f>
        <v>3.8396745181084748</v>
      </c>
      <c r="I1069" s="149">
        <f t="shared" si="100"/>
        <v>178.24101031296112</v>
      </c>
      <c r="J1069" s="80">
        <f>IF((A1069-Overview!$F$43)/365=ROUND((A1069-Overview!$F$43)/365,0),J1068*0.05,J1068+V1068)</f>
        <v>7186.115996971097</v>
      </c>
      <c r="K1069" s="70">
        <f>IF(I1069&lt;Overview!$F$16,1,'='!F1069/Overview!$F$26)</f>
        <v>112.58058662834935</v>
      </c>
      <c r="L1069" s="71">
        <f>IF(I1069&lt;Overview!$F$17,'='!F1069/Overview!$F$26,Overview!$F$33)</f>
        <v>9.1428571428571423</v>
      </c>
      <c r="M1069" s="72">
        <f t="shared" si="101"/>
        <v>9.1428571428571423</v>
      </c>
      <c r="N1069" s="81">
        <f>MIN(1,Overview!$F$44*E1069*(F1069-Overview!$F$25)^2+0.2)</f>
        <v>1</v>
      </c>
      <c r="O1069" s="48">
        <f>M1069*E1069*Overview!$F$8</f>
        <v>9.746225350951114E-2</v>
      </c>
      <c r="P1069" s="48">
        <f>E1069*Overview!$F$6</f>
        <v>1.8494797113084687E-3</v>
      </c>
      <c r="Q1069" s="122">
        <f>O1069*(G1069/F1069-(1+Overview!$F$35/'='!F1069)/(Overview!$F$37*Overview!$F$33))/('='!G1069+Overview!$F$36)</f>
        <v>1.3313889236844939E-3</v>
      </c>
      <c r="R1069" s="128">
        <f>(O1069/F1069-Q1069)*G1069*Overview!$F$29*'='!F1069^3</f>
        <v>301.47382299481927</v>
      </c>
      <c r="S1069" s="57">
        <f t="shared" si="96"/>
        <v>4.1607458765507036E-18</v>
      </c>
      <c r="T1069" s="58">
        <f t="shared" si="97"/>
        <v>1.1541418046534296E-3</v>
      </c>
      <c r="U1069" s="58">
        <f>IF(I1069&lt;Overview!$F$18,(1-Overview!$F$9)*'='!R1069-'='!I1069*'='!P1069,0)</f>
        <v>0</v>
      </c>
      <c r="V1069" s="54">
        <f>IF(I1069&gt;=Overview!$F$18,(1-Overview!$F$9)*'='!R1069-Overview!$F$18*'='!P1069,0)</f>
        <v>25.35802686228589</v>
      </c>
      <c r="W1069" s="2"/>
      <c r="X1069" s="60">
        <f>F1069^3*(1+G1069*Overview!$F$38)</f>
        <v>21.615489633796319</v>
      </c>
      <c r="Y1069" s="61">
        <f>F1069^3*Overview!$F$42*(1+Overview!$F$38*G1069)+J1069*Overview!$F$39/Overview!$F$40</f>
        <v>2.2576634712736854</v>
      </c>
      <c r="AD1069" s="2"/>
    </row>
    <row r="1070" spans="1:30">
      <c r="A1070" s="34">
        <v>1067</v>
      </c>
      <c r="B1070">
        <v>0.77</v>
      </c>
      <c r="C1070" s="85">
        <v>18.739999999999998</v>
      </c>
      <c r="D1070" s="125">
        <f>B1070/(B1070+Overview!$F$22)</f>
        <v>0.52380952380952384</v>
      </c>
      <c r="E1070" s="118">
        <f>EXP(Overview!$F$21/Overview!$F$5-Overview!$F$21/('='!C1070+273.15))</f>
        <v>0.94169028070695959</v>
      </c>
      <c r="F1070" s="77">
        <f t="shared" si="98"/>
        <v>2.6017656929195234</v>
      </c>
      <c r="G1070" s="115">
        <f t="shared" si="99"/>
        <v>0.52380952380952372</v>
      </c>
      <c r="H1070" s="112">
        <f>F1070/Overview!$F$19</f>
        <v>3.8413785514831291</v>
      </c>
      <c r="I1070" s="149">
        <f t="shared" si="100"/>
        <v>178.24101031296112</v>
      </c>
      <c r="J1070" s="80">
        <f>IF((A1070-Overview!$F$43)/365=ROUND((A1070-Overview!$F$43)/365,0),J1069*0.05,J1069+V1069)</f>
        <v>7211.4740238333825</v>
      </c>
      <c r="K1070" s="70">
        <f>IF(I1070&lt;Overview!$F$16,1,'='!F1070/Overview!$F$26)</f>
        <v>112.63054947703566</v>
      </c>
      <c r="L1070" s="71">
        <f>IF(I1070&lt;Overview!$F$17,'='!F1070/Overview!$F$26,Overview!$F$33)</f>
        <v>9.1428571428571423</v>
      </c>
      <c r="M1070" s="72">
        <f t="shared" si="101"/>
        <v>9.1428571428571423</v>
      </c>
      <c r="N1070" s="81">
        <f>MIN(1,Overview!$F$44*E1070*(F1070-Overview!$F$25)^2+0.2)</f>
        <v>1</v>
      </c>
      <c r="O1070" s="48">
        <f>M1070*E1070*Overview!$F$8</f>
        <v>9.746225350951114E-2</v>
      </c>
      <c r="P1070" s="48">
        <f>E1070*Overview!$F$6</f>
        <v>1.8494797113084687E-3</v>
      </c>
      <c r="Q1070" s="122">
        <f>O1070*(G1070/F1070-(1+Overview!$F$35/'='!F1070)/(Overview!$F$37*Overview!$F$33))/('='!G1070+Overview!$F$36)</f>
        <v>1.328797300193597E-3</v>
      </c>
      <c r="R1070" s="128">
        <f>(O1070/F1070-Q1070)*G1070*Overview!$F$29*'='!F1070^3</f>
        <v>301.75818027804058</v>
      </c>
      <c r="S1070" s="57">
        <f t="shared" si="96"/>
        <v>4.158900172009462E-18</v>
      </c>
      <c r="T1070" s="58">
        <f t="shared" si="97"/>
        <v>1.1524064094959286E-3</v>
      </c>
      <c r="U1070" s="58">
        <f>IF(I1070&lt;Overview!$F$18,(1-Overview!$F$9)*'='!R1070-'='!I1070*'='!P1070,0)</f>
        <v>0</v>
      </c>
      <c r="V1070" s="54">
        <f>IF(I1070&gt;=Overview!$F$18,(1-Overview!$F$9)*'='!R1070-Overview!$F$18*'='!P1070,0)</f>
        <v>25.382254102816347</v>
      </c>
      <c r="W1070" s="2"/>
      <c r="X1070" s="60">
        <f>F1070^3*(1+G1070*Overview!$F$38)</f>
        <v>21.644281031010987</v>
      </c>
      <c r="Y1070" s="61">
        <f>F1070^3*Overview!$F$42*(1+Overview!$F$38*G1070)+J1070*Overview!$F$39/Overview!$F$40</f>
        <v>2.26135661855393</v>
      </c>
      <c r="AD1070" s="2"/>
    </row>
    <row r="1071" spans="1:30">
      <c r="A1071" s="34">
        <v>1068</v>
      </c>
      <c r="B1071">
        <v>0.77</v>
      </c>
      <c r="C1071" s="85">
        <v>18.739999999999998</v>
      </c>
      <c r="D1071" s="125">
        <f>B1071/(B1071+Overview!$F$22)</f>
        <v>0.52380952380952384</v>
      </c>
      <c r="E1071" s="118">
        <f>EXP(Overview!$F$21/Overview!$F$5-Overview!$F$21/('='!C1071+273.15))</f>
        <v>0.94169028070695959</v>
      </c>
      <c r="F1071" s="77">
        <f t="shared" si="98"/>
        <v>2.6029180993290195</v>
      </c>
      <c r="G1071" s="115">
        <f t="shared" si="99"/>
        <v>0.52380952380952372</v>
      </c>
      <c r="H1071" s="112">
        <f>F1071/Overview!$F$19</f>
        <v>3.8430800226325403</v>
      </c>
      <c r="I1071" s="149">
        <f t="shared" si="100"/>
        <v>178.24101031296112</v>
      </c>
      <c r="J1071" s="80">
        <f>IF((A1071-Overview!$F$43)/365=ROUND((A1071-Overview!$F$43)/365,0),J1070*0.05,J1070+V1070)</f>
        <v>7236.8562779361991</v>
      </c>
      <c r="K1071" s="70">
        <f>IF(I1071&lt;Overview!$F$16,1,'='!F1071/Overview!$F$26)</f>
        <v>112.68043720039046</v>
      </c>
      <c r="L1071" s="71">
        <f>IF(I1071&lt;Overview!$F$17,'='!F1071/Overview!$F$26,Overview!$F$33)</f>
        <v>9.1428571428571423</v>
      </c>
      <c r="M1071" s="72">
        <f t="shared" si="101"/>
        <v>9.1428571428571423</v>
      </c>
      <c r="N1071" s="81">
        <f>MIN(1,Overview!$F$44*E1071*(F1071-Overview!$F$25)^2+0.2)</f>
        <v>1</v>
      </c>
      <c r="O1071" s="48">
        <f>M1071*E1071*Overview!$F$8</f>
        <v>9.746225350951114E-2</v>
      </c>
      <c r="P1071" s="48">
        <f>E1071*Overview!$F$6</f>
        <v>1.8494797113084687E-3</v>
      </c>
      <c r="Q1071" s="122">
        <f>O1071*(G1071/F1071-(1+Overview!$F$35/'='!F1071)/(Overview!$F$37*Overview!$F$33))/('='!G1071+Overview!$F$36)</f>
        <v>1.3262118666161065E-3</v>
      </c>
      <c r="R1071" s="128">
        <f>(O1071/F1071-Q1071)*G1071*Overview!$F$29*'='!F1071^3</f>
        <v>302.04225807419192</v>
      </c>
      <c r="S1071" s="57">
        <f t="shared" si="96"/>
        <v>4.1570588758058228E-18</v>
      </c>
      <c r="T1071" s="58">
        <f t="shared" si="97"/>
        <v>1.1506736237199956E-3</v>
      </c>
      <c r="U1071" s="58">
        <f>IF(I1071&lt;Overview!$F$18,(1-Overview!$F$9)*'='!R1071-'='!I1071*'='!P1071,0)</f>
        <v>0</v>
      </c>
      <c r="V1071" s="54">
        <f>IF(I1071&gt;=Overview!$F$18,(1-Overview!$F$9)*'='!R1071-Overview!$F$18*'='!P1071,0)</f>
        <v>25.406457531048439</v>
      </c>
      <c r="W1071" s="2"/>
      <c r="X1071" s="60">
        <f>F1071^3*(1+G1071*Overview!$F$38)</f>
        <v>21.673054634209166</v>
      </c>
      <c r="Y1071" s="61">
        <f>F1071^3*Overview!$F$42*(1+Overview!$F$38*G1071)+J1071*Overview!$F$39/Overview!$F$40</f>
        <v>2.2650492171564158</v>
      </c>
      <c r="AD1071" s="2"/>
    </row>
    <row r="1072" spans="1:30">
      <c r="A1072" s="34">
        <v>1069</v>
      </c>
      <c r="B1072">
        <v>0.77</v>
      </c>
      <c r="C1072" s="85">
        <v>18.739999999999998</v>
      </c>
      <c r="D1072" s="125">
        <f>B1072/(B1072+Overview!$F$22)</f>
        <v>0.52380952380952384</v>
      </c>
      <c r="E1072" s="118">
        <f>EXP(Overview!$F$21/Overview!$F$5-Overview!$F$21/('='!C1072+273.15))</f>
        <v>0.94169028070695959</v>
      </c>
      <c r="F1072" s="77">
        <f t="shared" si="98"/>
        <v>2.6040687729527394</v>
      </c>
      <c r="G1072" s="115">
        <f t="shared" si="99"/>
        <v>0.52380952380952372</v>
      </c>
      <c r="H1072" s="112">
        <f>F1072/Overview!$F$19</f>
        <v>3.8447789354093302</v>
      </c>
      <c r="I1072" s="149">
        <f t="shared" si="100"/>
        <v>178.24101031296112</v>
      </c>
      <c r="J1072" s="80">
        <f>IF((A1072-Overview!$F$43)/365=ROUND((A1072-Overview!$F$43)/365,0),J1071*0.05,J1071+V1071)</f>
        <v>7262.2627354672477</v>
      </c>
      <c r="K1072" s="70">
        <f>IF(I1072&lt;Overview!$F$16,1,'='!F1072/Overview!$F$26)</f>
        <v>112.730249911374</v>
      </c>
      <c r="L1072" s="71">
        <f>IF(I1072&lt;Overview!$F$17,'='!F1072/Overview!$F$26,Overview!$F$33)</f>
        <v>9.1428571428571423</v>
      </c>
      <c r="M1072" s="72">
        <f t="shared" si="101"/>
        <v>9.1428571428571423</v>
      </c>
      <c r="N1072" s="81">
        <f>MIN(1,Overview!$F$44*E1072*(F1072-Overview!$F$25)^2+0.2)</f>
        <v>1</v>
      </c>
      <c r="O1072" s="48">
        <f>M1072*E1072*Overview!$F$8</f>
        <v>9.746225350951114E-2</v>
      </c>
      <c r="P1072" s="48">
        <f>E1072*Overview!$F$6</f>
        <v>1.8494797113084687E-3</v>
      </c>
      <c r="Q1072" s="122">
        <f>O1072*(G1072/F1072-(1+Overview!$F$35/'='!F1072)/(Overview!$F$37*Overview!$F$33))/('='!G1072+Overview!$F$36)</f>
        <v>1.3236326037188212E-3</v>
      </c>
      <c r="R1072" s="128">
        <f>(O1072/F1072-Q1072)*G1072*Overview!$F$29*'='!F1072^3</f>
        <v>302.32605637813822</v>
      </c>
      <c r="S1072" s="57">
        <f t="shared" si="96"/>
        <v>4.1552219742422687E-18</v>
      </c>
      <c r="T1072" s="58">
        <f t="shared" si="97"/>
        <v>1.1489434434021034E-3</v>
      </c>
      <c r="U1072" s="58">
        <f>IF(I1072&lt;Overview!$F$18,(1-Overview!$F$9)*'='!R1072-'='!I1072*'='!P1072,0)</f>
        <v>0</v>
      </c>
      <c r="V1072" s="54">
        <f>IF(I1072&gt;=Overview!$F$18,(1-Overview!$F$9)*'='!R1072-Overview!$F$18*'='!P1072,0)</f>
        <v>25.430637146544665</v>
      </c>
      <c r="W1072" s="2"/>
      <c r="X1072" s="60">
        <f>F1072^3*(1+G1072*Overview!$F$38)</f>
        <v>21.701810404786666</v>
      </c>
      <c r="Y1072" s="61">
        <f>F1072^3*Overview!$F$42*(1+Overview!$F$38*G1072)+J1072*Overview!$F$39/Overview!$F$40</f>
        <v>2.2687412625720134</v>
      </c>
      <c r="AD1072" s="2"/>
    </row>
    <row r="1073" spans="1:30">
      <c r="A1073" s="34">
        <v>1070</v>
      </c>
      <c r="B1073">
        <v>0.77</v>
      </c>
      <c r="C1073" s="85">
        <v>18.739999999999998</v>
      </c>
      <c r="D1073" s="125">
        <f>B1073/(B1073+Overview!$F$22)</f>
        <v>0.52380952380952384</v>
      </c>
      <c r="E1073" s="118">
        <f>EXP(Overview!$F$21/Overview!$F$5-Overview!$F$21/('='!C1073+273.15))</f>
        <v>0.94169028070695959</v>
      </c>
      <c r="F1073" s="77">
        <f t="shared" si="98"/>
        <v>2.6052177163961416</v>
      </c>
      <c r="G1073" s="115">
        <f t="shared" si="99"/>
        <v>0.52380952380952372</v>
      </c>
      <c r="H1073" s="112">
        <f>F1073/Overview!$F$19</f>
        <v>3.8464752936603301</v>
      </c>
      <c r="I1073" s="149">
        <f t="shared" si="100"/>
        <v>178.24101031296112</v>
      </c>
      <c r="J1073" s="80">
        <f>IF((A1073-Overview!$F$43)/365=ROUND((A1073-Overview!$F$43)/365,0),J1072*0.05,J1072+V1072)</f>
        <v>7287.6933726137922</v>
      </c>
      <c r="K1073" s="70">
        <f>IF(I1073&lt;Overview!$F$16,1,'='!F1073/Overview!$F$26)</f>
        <v>112.7799877227767</v>
      </c>
      <c r="L1073" s="71">
        <f>IF(I1073&lt;Overview!$F$17,'='!F1073/Overview!$F$26,Overview!$F$33)</f>
        <v>9.1428571428571423</v>
      </c>
      <c r="M1073" s="72">
        <f t="shared" si="101"/>
        <v>9.1428571428571423</v>
      </c>
      <c r="N1073" s="81">
        <f>MIN(1,Overview!$F$44*E1073*(F1073-Overview!$F$25)^2+0.2)</f>
        <v>1</v>
      </c>
      <c r="O1073" s="48">
        <f>M1073*E1073*Overview!$F$8</f>
        <v>9.746225350951114E-2</v>
      </c>
      <c r="P1073" s="48">
        <f>E1073*Overview!$F$6</f>
        <v>1.8494797113084687E-3</v>
      </c>
      <c r="Q1073" s="122">
        <f>O1073*(G1073/F1073-(1+Overview!$F$35/'='!F1073)/(Overview!$F$37*Overview!$F$33))/('='!G1073+Overview!$F$36)</f>
        <v>1.3210594923462979E-3</v>
      </c>
      <c r="R1073" s="128">
        <f>(O1073/F1073-Q1073)*G1073*Overview!$F$29*'='!F1073^3</f>
        <v>302.60957518594296</v>
      </c>
      <c r="S1073" s="57">
        <f t="shared" si="96"/>
        <v>4.1533894536766589E-18</v>
      </c>
      <c r="T1073" s="58">
        <f t="shared" si="97"/>
        <v>1.1472158646246228E-3</v>
      </c>
      <c r="U1073" s="58">
        <f>IF(I1073&lt;Overview!$F$18,(1-Overview!$F$9)*'='!R1073-'='!I1073*'='!P1073,0)</f>
        <v>0</v>
      </c>
      <c r="V1073" s="54">
        <f>IF(I1073&gt;=Overview!$F$18,(1-Overview!$F$9)*'='!R1073-Overview!$F$18*'='!P1073,0)</f>
        <v>25.454792948969629</v>
      </c>
      <c r="W1073" s="2"/>
      <c r="X1073" s="60">
        <f>F1073^3*(1+G1073*Overview!$F$38)</f>
        <v>21.730548304343046</v>
      </c>
      <c r="Y1073" s="61">
        <f>F1073^3*Overview!$F$42*(1+Overview!$F$38*G1073)+J1073*Overview!$F$39/Overview!$F$40</f>
        <v>2.2724327503099095</v>
      </c>
      <c r="AD1073" s="2"/>
    </row>
    <row r="1074" spans="1:30">
      <c r="A1074" s="34">
        <v>1071</v>
      </c>
      <c r="B1074">
        <v>0.77</v>
      </c>
      <c r="C1074" s="85">
        <v>18.739999999999998</v>
      </c>
      <c r="D1074" s="125">
        <f>B1074/(B1074+Overview!$F$22)</f>
        <v>0.52380952380952384</v>
      </c>
      <c r="E1074" s="118">
        <f>EXP(Overview!$F$21/Overview!$F$5-Overview!$F$21/('='!C1074+273.15))</f>
        <v>0.94169028070695959</v>
      </c>
      <c r="F1074" s="77">
        <f t="shared" si="98"/>
        <v>2.606364932260766</v>
      </c>
      <c r="G1074" s="115">
        <f t="shared" si="99"/>
        <v>0.52380952380952372</v>
      </c>
      <c r="H1074" s="112">
        <f>F1074/Overview!$F$19</f>
        <v>3.8481691012265848</v>
      </c>
      <c r="I1074" s="149">
        <f t="shared" si="100"/>
        <v>178.24101031296112</v>
      </c>
      <c r="J1074" s="80">
        <f>IF((A1074-Overview!$F$43)/365=ROUND((A1074-Overview!$F$43)/365,0),J1073*0.05,J1073+V1073)</f>
        <v>7313.1481655627622</v>
      </c>
      <c r="K1074" s="70">
        <f>IF(I1074&lt;Overview!$F$16,1,'='!F1074/Overview!$F$26)</f>
        <v>112.82965074721932</v>
      </c>
      <c r="L1074" s="71">
        <f>IF(I1074&lt;Overview!$F$17,'='!F1074/Overview!$F$26,Overview!$F$33)</f>
        <v>9.1428571428571423</v>
      </c>
      <c r="M1074" s="72">
        <f t="shared" si="101"/>
        <v>9.1428571428571423</v>
      </c>
      <c r="N1074" s="81">
        <f>MIN(1,Overview!$F$44*E1074*(F1074-Overview!$F$25)^2+0.2)</f>
        <v>1</v>
      </c>
      <c r="O1074" s="48">
        <f>M1074*E1074*Overview!$F$8</f>
        <v>9.746225350951114E-2</v>
      </c>
      <c r="P1074" s="48">
        <f>E1074*Overview!$F$6</f>
        <v>1.8494797113084687E-3</v>
      </c>
      <c r="Q1074" s="122">
        <f>O1074*(G1074/F1074-(1+Overview!$F$35/'='!F1074)/(Overview!$F$37*Overview!$F$33))/('='!G1074+Overview!$F$36)</f>
        <v>1.318492513420461E-3</v>
      </c>
      <c r="R1074" s="128">
        <f>(O1074/F1074-Q1074)*G1074*Overview!$F$29*'='!F1074^3</f>
        <v>302.89281449486163</v>
      </c>
      <c r="S1074" s="57">
        <f t="shared" si="96"/>
        <v>4.1515613005219553E-18</v>
      </c>
      <c r="T1074" s="58">
        <f t="shared" si="97"/>
        <v>1.1454908834758156E-3</v>
      </c>
      <c r="U1074" s="58">
        <f>IF(I1074&lt;Overview!$F$18,(1-Overview!$F$9)*'='!R1074-'='!I1074*'='!P1074,0)</f>
        <v>0</v>
      </c>
      <c r="V1074" s="54">
        <f>IF(I1074&gt;=Overview!$F$18,(1-Overview!$F$9)*'='!R1074-Overview!$F$18*'='!P1074,0)</f>
        <v>25.478924938089499</v>
      </c>
      <c r="W1074" s="2"/>
      <c r="X1074" s="60">
        <f>F1074^3*(1+G1074*Overview!$F$38)</f>
        <v>21.759268294681075</v>
      </c>
      <c r="Y1074" s="61">
        <f>F1074^3*Overview!$F$42*(1+Overview!$F$38*G1074)+J1074*Overview!$F$39/Overview!$F$40</f>
        <v>2.2761236758975696</v>
      </c>
      <c r="AD1074" s="2"/>
    </row>
    <row r="1075" spans="1:30">
      <c r="A1075" s="34">
        <v>1072</v>
      </c>
      <c r="B1075">
        <v>0.77</v>
      </c>
      <c r="C1075" s="85">
        <v>18.739999999999998</v>
      </c>
      <c r="D1075" s="125">
        <f>B1075/(B1075+Overview!$F$22)</f>
        <v>0.52380952380952384</v>
      </c>
      <c r="E1075" s="118">
        <f>EXP(Overview!$F$21/Overview!$F$5-Overview!$F$21/('='!C1075+273.15))</f>
        <v>0.94169028070695959</v>
      </c>
      <c r="F1075" s="77">
        <f t="shared" si="98"/>
        <v>2.6075104231442419</v>
      </c>
      <c r="G1075" s="115">
        <f t="shared" si="99"/>
        <v>0.52380952380952372</v>
      </c>
      <c r="H1075" s="112">
        <f>F1075/Overview!$F$19</f>
        <v>3.849860361943366</v>
      </c>
      <c r="I1075" s="149">
        <f t="shared" si="100"/>
        <v>178.24101031296112</v>
      </c>
      <c r="J1075" s="80">
        <f>IF((A1075-Overview!$F$43)/365=ROUND((A1075-Overview!$F$43)/365,0),J1074*0.05,J1074+V1074)</f>
        <v>7338.6270905008514</v>
      </c>
      <c r="K1075" s="70">
        <f>IF(I1075&lt;Overview!$F$16,1,'='!F1075/Overview!$F$26)</f>
        <v>112.87923909715333</v>
      </c>
      <c r="L1075" s="71">
        <f>IF(I1075&lt;Overview!$F$17,'='!F1075/Overview!$F$26,Overview!$F$33)</f>
        <v>9.1428571428571423</v>
      </c>
      <c r="M1075" s="72">
        <f t="shared" si="101"/>
        <v>9.1428571428571423</v>
      </c>
      <c r="N1075" s="81">
        <f>MIN(1,Overview!$F$44*E1075*(F1075-Overview!$F$25)^2+0.2)</f>
        <v>1</v>
      </c>
      <c r="O1075" s="48">
        <f>M1075*E1075*Overview!$F$8</f>
        <v>9.746225350951114E-2</v>
      </c>
      <c r="P1075" s="48">
        <f>E1075*Overview!$F$6</f>
        <v>1.8494797113084687E-3</v>
      </c>
      <c r="Q1075" s="122">
        <f>O1075*(G1075/F1075-(1+Overview!$F$35/'='!F1075)/(Overview!$F$37*Overview!$F$33))/('='!G1075+Overview!$F$36)</f>
        <v>1.3159316479402095E-3</v>
      </c>
      <c r="R1075" s="128">
        <f>(O1075/F1075-Q1075)*G1075*Overview!$F$29*'='!F1075^3</f>
        <v>303.17577430333813</v>
      </c>
      <c r="S1075" s="57">
        <f t="shared" si="96"/>
        <v>4.1497375012459378E-18</v>
      </c>
      <c r="T1075" s="58">
        <f t="shared" si="97"/>
        <v>1.143768496049825E-3</v>
      </c>
      <c r="U1075" s="58">
        <f>IF(I1075&lt;Overview!$F$18,(1-Overview!$F$9)*'='!R1075-'='!I1075*'='!P1075,0)</f>
        <v>0</v>
      </c>
      <c r="V1075" s="54">
        <f>IF(I1075&gt;=Overview!$F$18,(1-Overview!$F$9)*'='!R1075-Overview!$F$18*'='!P1075,0)</f>
        <v>25.503033113771696</v>
      </c>
      <c r="W1075" s="2"/>
      <c r="X1075" s="60">
        <f>F1075^3*(1+G1075*Overview!$F$38)</f>
        <v>21.787970337806236</v>
      </c>
      <c r="Y1075" s="61">
        <f>F1075^3*Overview!$F$42*(1+Overview!$F$38*G1075)+J1075*Overview!$F$39/Overview!$F$40</f>
        <v>2.2798140348806895</v>
      </c>
      <c r="AD1075" s="2"/>
    </row>
    <row r="1076" spans="1:30">
      <c r="A1076" s="34">
        <v>1073</v>
      </c>
      <c r="B1076">
        <v>0.77</v>
      </c>
      <c r="C1076" s="85">
        <v>18.739999999999998</v>
      </c>
      <c r="D1076" s="125">
        <f>B1076/(B1076+Overview!$F$22)</f>
        <v>0.52380952380952384</v>
      </c>
      <c r="E1076" s="118">
        <f>EXP(Overview!$F$21/Overview!$F$5-Overview!$F$21/('='!C1076+273.15))</f>
        <v>0.94169028070695959</v>
      </c>
      <c r="F1076" s="77">
        <f t="shared" si="98"/>
        <v>2.6086541916402917</v>
      </c>
      <c r="G1076" s="115">
        <f t="shared" si="99"/>
        <v>0.52380952380952372</v>
      </c>
      <c r="H1076" s="112">
        <f>F1076/Overview!$F$19</f>
        <v>3.8515490796401766</v>
      </c>
      <c r="I1076" s="149">
        <f t="shared" si="100"/>
        <v>178.24101031296112</v>
      </c>
      <c r="J1076" s="80">
        <f>IF((A1076-Overview!$F$43)/365=ROUND((A1076-Overview!$F$43)/365,0),J1075*0.05,J1075+V1075)</f>
        <v>7364.1301236146228</v>
      </c>
      <c r="K1076" s="70">
        <f>IF(I1076&lt;Overview!$F$16,1,'='!F1076/Overview!$F$26)</f>
        <v>112.92875288486111</v>
      </c>
      <c r="L1076" s="71">
        <f>IF(I1076&lt;Overview!$F$17,'='!F1076/Overview!$F$26,Overview!$F$33)</f>
        <v>9.1428571428571423</v>
      </c>
      <c r="M1076" s="72">
        <f t="shared" si="101"/>
        <v>9.1428571428571423</v>
      </c>
      <c r="N1076" s="81">
        <f>MIN(1,Overview!$F$44*E1076*(F1076-Overview!$F$25)^2+0.2)</f>
        <v>1</v>
      </c>
      <c r="O1076" s="48">
        <f>M1076*E1076*Overview!$F$8</f>
        <v>9.746225350951114E-2</v>
      </c>
      <c r="P1076" s="48">
        <f>E1076*Overview!$F$6</f>
        <v>1.8494797113084687E-3</v>
      </c>
      <c r="Q1076" s="122">
        <f>O1076*(G1076/F1076-(1+Overview!$F$35/'='!F1076)/(Overview!$F$37*Overview!$F$33))/('='!G1076+Overview!$F$36)</f>
        <v>1.3133768769810312E-3</v>
      </c>
      <c r="R1076" s="128">
        <f>(O1076/F1076-Q1076)*G1076*Overview!$F$29*'='!F1076^3</f>
        <v>303.45845461099856</v>
      </c>
      <c r="S1076" s="57">
        <f t="shared" si="96"/>
        <v>4.1479180423709316E-18</v>
      </c>
      <c r="T1076" s="58">
        <f t="shared" si="97"/>
        <v>1.1420486984466676E-3</v>
      </c>
      <c r="U1076" s="58">
        <f>IF(I1076&lt;Overview!$F$18,(1-Overview!$F$9)*'='!R1076-'='!I1076*'='!P1076,0)</f>
        <v>0</v>
      </c>
      <c r="V1076" s="54">
        <f>IF(I1076&gt;=Overview!$F$18,(1-Overview!$F$9)*'='!R1076-Overview!$F$18*'='!P1076,0)</f>
        <v>25.527117475984365</v>
      </c>
      <c r="W1076" s="2"/>
      <c r="X1076" s="60">
        <f>F1076^3*(1+G1076*Overview!$F$38)</f>
        <v>21.8166543959262</v>
      </c>
      <c r="Y1076" s="61">
        <f>F1076^3*Overview!$F$42*(1+Overview!$F$38*G1076)+J1076*Overview!$F$39/Overview!$F$40</f>
        <v>2.2835038228231568</v>
      </c>
      <c r="AD1076" s="2"/>
    </row>
    <row r="1077" spans="1:30">
      <c r="A1077" s="34">
        <v>1074</v>
      </c>
      <c r="B1077">
        <v>0.77</v>
      </c>
      <c r="C1077" s="85">
        <v>18.739999999999998</v>
      </c>
      <c r="D1077" s="125">
        <f>B1077/(B1077+Overview!$F$22)</f>
        <v>0.52380952380952384</v>
      </c>
      <c r="E1077" s="118">
        <f>EXP(Overview!$F$21/Overview!$F$5-Overview!$F$21/('='!C1077+273.15))</f>
        <v>0.94169028070695959</v>
      </c>
      <c r="F1077" s="77">
        <f t="shared" si="98"/>
        <v>2.6097962403387385</v>
      </c>
      <c r="G1077" s="115">
        <f t="shared" si="99"/>
        <v>0.52380952380952372</v>
      </c>
      <c r="H1077" s="112">
        <f>F1077/Overview!$F$19</f>
        <v>3.8532352581407623</v>
      </c>
      <c r="I1077" s="149">
        <f t="shared" si="100"/>
        <v>178.24101031296112</v>
      </c>
      <c r="J1077" s="80">
        <f>IF((A1077-Overview!$F$43)/365=ROUND((A1077-Overview!$F$43)/365,0),J1076*0.05,J1076+V1076)</f>
        <v>7389.6572410906074</v>
      </c>
      <c r="K1077" s="70">
        <f>IF(I1077&lt;Overview!$F$16,1,'='!F1077/Overview!$F$26)</f>
        <v>112.97819222245622</v>
      </c>
      <c r="L1077" s="71">
        <f>IF(I1077&lt;Overview!$F$17,'='!F1077/Overview!$F$26,Overview!$F$33)</f>
        <v>9.1428571428571423</v>
      </c>
      <c r="M1077" s="72">
        <f t="shared" si="101"/>
        <v>9.1428571428571423</v>
      </c>
      <c r="N1077" s="81">
        <f>MIN(1,Overview!$F$44*E1077*(F1077-Overview!$F$25)^2+0.2)</f>
        <v>1</v>
      </c>
      <c r="O1077" s="48">
        <f>M1077*E1077*Overview!$F$8</f>
        <v>9.746225350951114E-2</v>
      </c>
      <c r="P1077" s="48">
        <f>E1077*Overview!$F$6</f>
        <v>1.8494797113084687E-3</v>
      </c>
      <c r="Q1077" s="122">
        <f>O1077*(G1077/F1077-(1+Overview!$F$35/'='!F1077)/(Overview!$F$37*Overview!$F$33))/('='!G1077+Overview!$F$36)</f>
        <v>1.310828181694614E-3</v>
      </c>
      <c r="R1077" s="128">
        <f>(O1077/F1077-Q1077)*G1077*Overview!$F$29*'='!F1077^3</f>
        <v>303.74085541864758</v>
      </c>
      <c r="S1077" s="57">
        <f t="shared" si="96"/>
        <v>4.1461029104735316E-18</v>
      </c>
      <c r="T1077" s="58">
        <f t="shared" si="97"/>
        <v>1.1403314867722226E-3</v>
      </c>
      <c r="U1077" s="58">
        <f>IF(I1077&lt;Overview!$F$18,(1-Overview!$F$9)*'='!R1077-'='!I1077*'='!P1077,0)</f>
        <v>0</v>
      </c>
      <c r="V1077" s="54">
        <f>IF(I1077&gt;=Overview!$F$18,(1-Overview!$F$9)*'='!R1077-Overview!$F$18*'='!P1077,0)</f>
        <v>25.551178024796062</v>
      </c>
      <c r="W1077" s="2"/>
      <c r="X1077" s="60">
        <f>F1077^3*(1+G1077*Overview!$F$38)</f>
        <v>21.845320431450308</v>
      </c>
      <c r="Y1077" s="61">
        <f>F1077^3*Overview!$F$42*(1+Overview!$F$38*G1077)+J1077*Overview!$F$39/Overview!$F$40</f>
        <v>2.2871930353070105</v>
      </c>
      <c r="AD1077" s="2"/>
    </row>
    <row r="1078" spans="1:30">
      <c r="A1078" s="34">
        <v>1075</v>
      </c>
      <c r="B1078">
        <v>0.77</v>
      </c>
      <c r="C1078" s="85">
        <v>18.739999999999998</v>
      </c>
      <c r="D1078" s="125">
        <f>B1078/(B1078+Overview!$F$22)</f>
        <v>0.52380952380952384</v>
      </c>
      <c r="E1078" s="118">
        <f>EXP(Overview!$F$21/Overview!$F$5-Overview!$F$21/('='!C1078+273.15))</f>
        <v>0.94169028070695959</v>
      </c>
      <c r="F1078" s="77">
        <f t="shared" si="98"/>
        <v>2.6109365718255106</v>
      </c>
      <c r="G1078" s="115">
        <f t="shared" si="99"/>
        <v>0.52380952380952372</v>
      </c>
      <c r="H1078" s="112">
        <f>F1078/Overview!$F$19</f>
        <v>3.8549189012631193</v>
      </c>
      <c r="I1078" s="149">
        <f t="shared" si="100"/>
        <v>178.24101031296112</v>
      </c>
      <c r="J1078" s="80">
        <f>IF((A1078-Overview!$F$43)/365=ROUND((A1078-Overview!$F$43)/365,0),J1077*0.05,J1077+V1077)</f>
        <v>7415.2084191154036</v>
      </c>
      <c r="K1078" s="70">
        <f>IF(I1078&lt;Overview!$F$16,1,'='!F1078/Overview!$F$26)</f>
        <v>113.02755722188358</v>
      </c>
      <c r="L1078" s="71">
        <f>IF(I1078&lt;Overview!$F$17,'='!F1078/Overview!$F$26,Overview!$F$33)</f>
        <v>9.1428571428571423</v>
      </c>
      <c r="M1078" s="72">
        <f t="shared" si="101"/>
        <v>9.1428571428571423</v>
      </c>
      <c r="N1078" s="81">
        <f>MIN(1,Overview!$F$44*E1078*(F1078-Overview!$F$25)^2+0.2)</f>
        <v>1</v>
      </c>
      <c r="O1078" s="48">
        <f>M1078*E1078*Overview!$F$8</f>
        <v>9.746225350951114E-2</v>
      </c>
      <c r="P1078" s="48">
        <f>E1078*Overview!$F$6</f>
        <v>1.8494797113084687E-3</v>
      </c>
      <c r="Q1078" s="122">
        <f>O1078*(G1078/F1078-(1+Overview!$F$35/'='!F1078)/(Overview!$F$37*Overview!$F$33))/('='!G1078+Overview!$F$36)</f>
        <v>1.3082855433084672E-3</v>
      </c>
      <c r="R1078" s="128">
        <f>(O1078/F1078-Q1078)*G1078*Overview!$F$29*'='!F1078^3</f>
        <v>304.02297672826199</v>
      </c>
      <c r="S1078" s="57">
        <f t="shared" si="96"/>
        <v>4.1442920921843283E-18</v>
      </c>
      <c r="T1078" s="58">
        <f t="shared" si="97"/>
        <v>1.1386168571382283E-3</v>
      </c>
      <c r="U1078" s="58">
        <f>IF(I1078&lt;Overview!$F$18,(1-Overview!$F$9)*'='!R1078-'='!I1078*'='!P1078,0)</f>
        <v>0</v>
      </c>
      <c r="V1078" s="54">
        <f>IF(I1078&gt;=Overview!$F$18,(1-Overview!$F$9)*'='!R1078-Overview!$F$18*'='!P1078,0)</f>
        <v>25.575214760375211</v>
      </c>
      <c r="W1078" s="2"/>
      <c r="X1078" s="60">
        <f>F1078^3*(1+G1078*Overview!$F$38)</f>
        <v>21.873968406989068</v>
      </c>
      <c r="Y1078" s="61">
        <f>F1078^3*Overview!$F$42*(1+Overview!$F$38*G1078)+J1078*Overview!$F$39/Overview!$F$40</f>
        <v>2.2908816679323944</v>
      </c>
      <c r="AD1078" s="2"/>
    </row>
    <row r="1079" spans="1:30">
      <c r="A1079" s="34">
        <v>1076</v>
      </c>
      <c r="B1079">
        <v>0.77</v>
      </c>
      <c r="C1079" s="85">
        <v>18.739999999999998</v>
      </c>
      <c r="D1079" s="125">
        <f>B1079/(B1079+Overview!$F$22)</f>
        <v>0.52380952380952384</v>
      </c>
      <c r="E1079" s="118">
        <f>EXP(Overview!$F$21/Overview!$F$5-Overview!$F$21/('='!C1079+273.15))</f>
        <v>0.94169028070695959</v>
      </c>
      <c r="F1079" s="77">
        <f t="shared" si="98"/>
        <v>2.612075188682649</v>
      </c>
      <c r="G1079" s="115">
        <f t="shared" si="99"/>
        <v>0.52380952380952372</v>
      </c>
      <c r="H1079" s="112">
        <f>F1079/Overview!$F$19</f>
        <v>3.8566000128195022</v>
      </c>
      <c r="I1079" s="149">
        <f t="shared" si="100"/>
        <v>178.24101031296112</v>
      </c>
      <c r="J1079" s="80">
        <f>IF((A1079-Overview!$F$43)/365=ROUND((A1079-Overview!$F$43)/365,0),J1078*0.05,J1078+V1078)</f>
        <v>7440.7836338757788</v>
      </c>
      <c r="K1079" s="70">
        <f>IF(I1079&lt;Overview!$F$16,1,'='!F1079/Overview!$F$26)</f>
        <v>113.07684799491987</v>
      </c>
      <c r="L1079" s="71">
        <f>IF(I1079&lt;Overview!$F$17,'='!F1079/Overview!$F$26,Overview!$F$33)</f>
        <v>9.1428571428571423</v>
      </c>
      <c r="M1079" s="72">
        <f t="shared" si="101"/>
        <v>9.1428571428571423</v>
      </c>
      <c r="N1079" s="81">
        <f>MIN(1,Overview!$F$44*E1079*(F1079-Overview!$F$25)^2+0.2)</f>
        <v>1</v>
      </c>
      <c r="O1079" s="48">
        <f>M1079*E1079*Overview!$F$8</f>
        <v>9.746225350951114E-2</v>
      </c>
      <c r="P1079" s="48">
        <f>E1079*Overview!$F$6</f>
        <v>1.8494797113084687E-3</v>
      </c>
      <c r="Q1079" s="122">
        <f>O1079*(G1079/F1079-(1+Overview!$F$35/'='!F1079)/(Overview!$F$37*Overview!$F$33))/('='!G1079+Overview!$F$36)</f>
        <v>1.3057489431255339E-3</v>
      </c>
      <c r="R1079" s="128">
        <f>(O1079/F1079-Q1079)*G1079*Overview!$F$29*'='!F1079^3</f>
        <v>304.30481854298733</v>
      </c>
      <c r="S1079" s="57">
        <f t="shared" si="96"/>
        <v>4.1424855741876368E-18</v>
      </c>
      <c r="T1079" s="58">
        <f t="shared" si="97"/>
        <v>1.1369048056622661E-3</v>
      </c>
      <c r="U1079" s="58">
        <f>IF(I1079&lt;Overview!$F$18,(1-Overview!$F$9)*'='!R1079-'='!I1079*'='!P1079,0)</f>
        <v>0</v>
      </c>
      <c r="V1079" s="54">
        <f>IF(I1079&gt;=Overview!$F$18,(1-Overview!$F$9)*'='!R1079-Overview!$F$18*'='!P1079,0)</f>
        <v>25.59922768298981</v>
      </c>
      <c r="W1079" s="2"/>
      <c r="X1079" s="60">
        <f>F1079^3*(1+G1079*Overview!$F$38)</f>
        <v>21.902598285353633</v>
      </c>
      <c r="Y1079" s="61">
        <f>F1079^3*Overview!$F$42*(1+Overview!$F$38*G1079)+J1079*Overview!$F$39/Overview!$F$40</f>
        <v>2.29456971631752</v>
      </c>
      <c r="AD1079" s="2"/>
    </row>
    <row r="1080" spans="1:30">
      <c r="A1080" s="34">
        <v>1077</v>
      </c>
      <c r="B1080">
        <v>0.77</v>
      </c>
      <c r="C1080" s="85">
        <v>18.739999999999998</v>
      </c>
      <c r="D1080" s="125">
        <f>B1080/(B1080+Overview!$F$22)</f>
        <v>0.52380952380952384</v>
      </c>
      <c r="E1080" s="118">
        <f>EXP(Overview!$F$21/Overview!$F$5-Overview!$F$21/('='!C1080+273.15))</f>
        <v>0.94169028070695959</v>
      </c>
      <c r="F1080" s="77">
        <f t="shared" si="98"/>
        <v>2.6132120934883112</v>
      </c>
      <c r="G1080" s="115">
        <f t="shared" si="99"/>
        <v>0.52380952380952372</v>
      </c>
      <c r="H1080" s="112">
        <f>F1080/Overview!$F$19</f>
        <v>3.8582785966164344</v>
      </c>
      <c r="I1080" s="149">
        <f t="shared" si="100"/>
        <v>178.24101031296112</v>
      </c>
      <c r="J1080" s="80">
        <f>IF((A1080-Overview!$F$43)/365=ROUND((A1080-Overview!$F$43)/365,0),J1079*0.05,J1079+V1079)</f>
        <v>7466.382861558769</v>
      </c>
      <c r="K1080" s="70">
        <f>IF(I1080&lt;Overview!$F$16,1,'='!F1080/Overview!$F$26)</f>
        <v>113.12606465317364</v>
      </c>
      <c r="L1080" s="71">
        <f>IF(I1080&lt;Overview!$F$17,'='!F1080/Overview!$F$26,Overview!$F$33)</f>
        <v>9.1428571428571423</v>
      </c>
      <c r="M1080" s="72">
        <f t="shared" si="101"/>
        <v>9.1428571428571423</v>
      </c>
      <c r="N1080" s="81">
        <f>MIN(1,Overview!$F$44*E1080*(F1080-Overview!$F$25)^2+0.2)</f>
        <v>1</v>
      </c>
      <c r="O1080" s="48">
        <f>M1080*E1080*Overview!$F$8</f>
        <v>9.746225350951114E-2</v>
      </c>
      <c r="P1080" s="48">
        <f>E1080*Overview!$F$6</f>
        <v>1.8494797113084687E-3</v>
      </c>
      <c r="Q1080" s="122">
        <f>O1080*(G1080/F1080-(1+Overview!$F$35/'='!F1080)/(Overview!$F$37*Overview!$F$33))/('='!G1080+Overview!$F$36)</f>
        <v>1.3032183625238153E-3</v>
      </c>
      <c r="R1080" s="128">
        <f>(O1080/F1080-Q1080)*G1080*Overview!$F$29*'='!F1080^3</f>
        <v>304.58638086713194</v>
      </c>
      <c r="S1080" s="57">
        <f t="shared" si="96"/>
        <v>4.1406833432212277E-18</v>
      </c>
      <c r="T1080" s="58">
        <f t="shared" si="97"/>
        <v>1.1351953284677561E-3</v>
      </c>
      <c r="U1080" s="58">
        <f>IF(I1080&lt;Overview!$F$18,(1-Overview!$F$9)*'='!R1080-'='!I1080*'='!P1080,0)</f>
        <v>0</v>
      </c>
      <c r="V1080" s="54">
        <f>IF(I1080&gt;=Overview!$F$18,(1-Overview!$F$9)*'='!R1080-Overview!$F$18*'='!P1080,0)</f>
        <v>25.623216793006929</v>
      </c>
      <c r="W1080" s="2"/>
      <c r="X1080" s="60">
        <f>F1080^3*(1+G1080*Overview!$F$38)</f>
        <v>21.931210029555292</v>
      </c>
      <c r="Y1080" s="61">
        <f>F1080^3*Overview!$F$42*(1+Overview!$F$38*G1080)+J1080*Overview!$F$39/Overview!$F$40</f>
        <v>2.298257176098621</v>
      </c>
      <c r="AD1080" s="2"/>
    </row>
    <row r="1081" spans="1:30">
      <c r="A1081" s="34">
        <v>1078</v>
      </c>
      <c r="B1081">
        <v>0.77</v>
      </c>
      <c r="C1081" s="85">
        <v>18.739999999999998</v>
      </c>
      <c r="D1081" s="125">
        <f>B1081/(B1081+Overview!$F$22)</f>
        <v>0.52380952380952384</v>
      </c>
      <c r="E1081" s="118">
        <f>EXP(Overview!$F$21/Overview!$F$5-Overview!$F$21/('='!C1081+273.15))</f>
        <v>0.94169028070695959</v>
      </c>
      <c r="F1081" s="77">
        <f t="shared" si="98"/>
        <v>2.6143472888167789</v>
      </c>
      <c r="G1081" s="115">
        <f t="shared" si="99"/>
        <v>0.52380952380952372</v>
      </c>
      <c r="H1081" s="112">
        <f>F1081/Overview!$F$19</f>
        <v>3.8599546564547156</v>
      </c>
      <c r="I1081" s="149">
        <f t="shared" si="100"/>
        <v>178.24101031296112</v>
      </c>
      <c r="J1081" s="80">
        <f>IF((A1081-Overview!$F$43)/365=ROUND((A1081-Overview!$F$43)/365,0),J1080*0.05,J1080+V1080)</f>
        <v>7492.0060783517756</v>
      </c>
      <c r="K1081" s="70">
        <f>IF(I1081&lt;Overview!$F$16,1,'='!F1081/Overview!$F$26)</f>
        <v>113.17520730808567</v>
      </c>
      <c r="L1081" s="71">
        <f>IF(I1081&lt;Overview!$F$17,'='!F1081/Overview!$F$26,Overview!$F$33)</f>
        <v>9.1428571428571423</v>
      </c>
      <c r="M1081" s="72">
        <f t="shared" si="101"/>
        <v>9.1428571428571423</v>
      </c>
      <c r="N1081" s="81">
        <f>MIN(1,Overview!$F$44*E1081*(F1081-Overview!$F$25)^2+0.2)</f>
        <v>1</v>
      </c>
      <c r="O1081" s="48">
        <f>M1081*E1081*Overview!$F$8</f>
        <v>9.746225350951114E-2</v>
      </c>
      <c r="P1081" s="48">
        <f>E1081*Overview!$F$6</f>
        <v>1.8494797113084687E-3</v>
      </c>
      <c r="Q1081" s="122">
        <f>O1081*(G1081/F1081-(1+Overview!$F$35/'='!F1081)/(Overview!$F$37*Overview!$F$33))/('='!G1081+Overview!$F$36)</f>
        <v>1.3006937829559933E-3</v>
      </c>
      <c r="R1081" s="128">
        <f>(O1081/F1081-Q1081)*G1081*Overview!$F$29*'='!F1081^3</f>
        <v>304.86766370616266</v>
      </c>
      <c r="S1081" s="57">
        <f t="shared" si="96"/>
        <v>4.1388853860760559E-18</v>
      </c>
      <c r="T1081" s="58">
        <f t="shared" si="97"/>
        <v>1.1334884216839471E-3</v>
      </c>
      <c r="U1081" s="58">
        <f>IF(I1081&lt;Overview!$F$18,(1-Overview!$F$9)*'='!R1081-'='!I1081*'='!P1081,0)</f>
        <v>0</v>
      </c>
      <c r="V1081" s="54">
        <f>IF(I1081&gt;=Overview!$F$18,(1-Overview!$F$9)*'='!R1081-Overview!$F$18*'='!P1081,0)</f>
        <v>25.647182090892347</v>
      </c>
      <c r="W1081" s="2"/>
      <c r="X1081" s="60">
        <f>F1081^3*(1+G1081*Overview!$F$38)</f>
        <v>21.95980360280495</v>
      </c>
      <c r="Y1081" s="61">
        <f>F1081^3*Overview!$F$42*(1+Overview!$F$38*G1081)+J1081*Overview!$F$39/Overview!$F$40</f>
        <v>2.3019440429299136</v>
      </c>
      <c r="AD1081" s="2"/>
    </row>
    <row r="1082" spans="1:30">
      <c r="A1082" s="34">
        <v>1079</v>
      </c>
      <c r="B1082">
        <v>0.77</v>
      </c>
      <c r="C1082" s="85">
        <v>18.739999999999998</v>
      </c>
      <c r="D1082" s="125">
        <f>B1082/(B1082+Overview!$F$22)</f>
        <v>0.52380952380952384</v>
      </c>
      <c r="E1082" s="118">
        <f>EXP(Overview!$F$21/Overview!$F$5-Overview!$F$21/('='!C1082+273.15))</f>
        <v>0.94169028070695959</v>
      </c>
      <c r="F1082" s="77">
        <f t="shared" si="98"/>
        <v>2.6154807772384627</v>
      </c>
      <c r="G1082" s="115">
        <f t="shared" si="99"/>
        <v>0.52380952380952372</v>
      </c>
      <c r="H1082" s="112">
        <f>F1082/Overview!$F$19</f>
        <v>3.8616281961294296</v>
      </c>
      <c r="I1082" s="149">
        <f t="shared" si="100"/>
        <v>178.24101031296112</v>
      </c>
      <c r="J1082" s="80">
        <f>IF((A1082-Overview!$F$43)/365=ROUND((A1082-Overview!$F$43)/365,0),J1081*0.05,J1081+V1081)</f>
        <v>7517.6532604426684</v>
      </c>
      <c r="K1082" s="70">
        <f>IF(I1082&lt;Overview!$F$16,1,'='!F1082/Overview!$F$26)</f>
        <v>113.22427607092912</v>
      </c>
      <c r="L1082" s="71">
        <f>IF(I1082&lt;Overview!$F$17,'='!F1082/Overview!$F$26,Overview!$F$33)</f>
        <v>9.1428571428571423</v>
      </c>
      <c r="M1082" s="72">
        <f t="shared" si="101"/>
        <v>9.1428571428571423</v>
      </c>
      <c r="N1082" s="81">
        <f>MIN(1,Overview!$F$44*E1082*(F1082-Overview!$F$25)^2+0.2)</f>
        <v>1</v>
      </c>
      <c r="O1082" s="48">
        <f>M1082*E1082*Overview!$F$8</f>
        <v>9.746225350951114E-2</v>
      </c>
      <c r="P1082" s="48">
        <f>E1082*Overview!$F$6</f>
        <v>1.8494797113084687E-3</v>
      </c>
      <c r="Q1082" s="122">
        <f>O1082*(G1082/F1082-(1+Overview!$F$35/'='!F1082)/(Overview!$F$37*Overview!$F$33))/('='!G1082+Overview!$F$36)</f>
        <v>1.2981751859490562E-3</v>
      </c>
      <c r="R1082" s="128">
        <f>(O1082/F1082-Q1082)*G1082*Overview!$F$29*'='!F1082^3</f>
        <v>305.14866706669966</v>
      </c>
      <c r="S1082" s="57">
        <f t="shared" si="96"/>
        <v>4.1370916895959975E-18</v>
      </c>
      <c r="T1082" s="58">
        <f t="shared" si="97"/>
        <v>1.1317840814459078E-3</v>
      </c>
      <c r="U1082" s="58">
        <f>IF(I1082&lt;Overview!$F$18,(1-Overview!$F$9)*'='!R1082-'='!I1082*'='!P1082,0)</f>
        <v>0</v>
      </c>
      <c r="V1082" s="54">
        <f>IF(I1082&gt;=Overview!$F$18,(1-Overview!$F$9)*'='!R1082-Overview!$F$18*'='!P1082,0)</f>
        <v>25.6711235772101</v>
      </c>
      <c r="W1082" s="2"/>
      <c r="X1082" s="60">
        <f>F1082^3*(1+G1082*Overview!$F$38)</f>
        <v>21.988378968512638</v>
      </c>
      <c r="Y1082" s="61">
        <f>F1082^3*Overview!$F$42*(1+Overview!$F$38*G1082)+J1082*Overview!$F$39/Overview!$F$40</f>
        <v>2.3056303124835553</v>
      </c>
      <c r="AD1082" s="2"/>
    </row>
    <row r="1083" spans="1:30">
      <c r="A1083" s="34">
        <v>1080</v>
      </c>
      <c r="B1083">
        <v>0.77</v>
      </c>
      <c r="C1083" s="85">
        <v>18.739999999999998</v>
      </c>
      <c r="D1083" s="125">
        <f>B1083/(B1083+Overview!$F$22)</f>
        <v>0.52380952380952384</v>
      </c>
      <c r="E1083" s="118">
        <f>EXP(Overview!$F$21/Overview!$F$5-Overview!$F$21/('='!C1083+273.15))</f>
        <v>0.94169028070695959</v>
      </c>
      <c r="F1083" s="77">
        <f t="shared" si="98"/>
        <v>2.6166125613199087</v>
      </c>
      <c r="G1083" s="115">
        <f t="shared" si="99"/>
        <v>0.52380952380952372</v>
      </c>
      <c r="H1083" s="112">
        <f>F1083/Overview!$F$19</f>
        <v>3.8632992194299551</v>
      </c>
      <c r="I1083" s="149">
        <f t="shared" si="100"/>
        <v>178.24101031296112</v>
      </c>
      <c r="J1083" s="80">
        <f>IF((A1083-Overview!$F$43)/365=ROUND((A1083-Overview!$F$43)/365,0),J1082*0.05,J1082+V1082)</f>
        <v>7543.3243840198784</v>
      </c>
      <c r="K1083" s="70">
        <f>IF(I1083&lt;Overview!$F$16,1,'='!F1083/Overview!$F$26)</f>
        <v>113.2732710528099</v>
      </c>
      <c r="L1083" s="71">
        <f>IF(I1083&lt;Overview!$F$17,'='!F1083/Overview!$F$26,Overview!$F$33)</f>
        <v>9.1428571428571423</v>
      </c>
      <c r="M1083" s="72">
        <f t="shared" si="101"/>
        <v>9.1428571428571423</v>
      </c>
      <c r="N1083" s="81">
        <f>MIN(1,Overview!$F$44*E1083*(F1083-Overview!$F$25)^2+0.2)</f>
        <v>1</v>
      </c>
      <c r="O1083" s="48">
        <f>M1083*E1083*Overview!$F$8</f>
        <v>9.746225350951114E-2</v>
      </c>
      <c r="P1083" s="48">
        <f>E1083*Overview!$F$6</f>
        <v>1.8494797113084687E-3</v>
      </c>
      <c r="Q1083" s="122">
        <f>O1083*(G1083/F1083-(1+Overview!$F$35/'='!F1083)/(Overview!$F$37*Overview!$F$33))/('='!G1083+Overview!$F$36)</f>
        <v>1.2956625531039272E-3</v>
      </c>
      <c r="R1083" s="128">
        <f>(O1083/F1083-Q1083)*G1083*Overview!$F$29*'='!F1083^3</f>
        <v>305.4293909565115</v>
      </c>
      <c r="S1083" s="57">
        <f t="shared" si="96"/>
        <v>4.1353022406775815E-18</v>
      </c>
      <c r="T1083" s="58">
        <f t="shared" si="97"/>
        <v>1.1300823038945197E-3</v>
      </c>
      <c r="U1083" s="58">
        <f>IF(I1083&lt;Overview!$F$18,(1-Overview!$F$9)*'='!R1083-'='!I1083*'='!P1083,0)</f>
        <v>0</v>
      </c>
      <c r="V1083" s="54">
        <f>IF(I1083&gt;=Overview!$F$18,(1-Overview!$F$9)*'='!R1083-Overview!$F$18*'='!P1083,0)</f>
        <v>25.695041252622069</v>
      </c>
      <c r="W1083" s="2"/>
      <c r="X1083" s="60">
        <f>F1083^3*(1+G1083*Overview!$F$38)</f>
        <v>22.016936090286968</v>
      </c>
      <c r="Y1083" s="61">
        <f>F1083^3*Overview!$F$42*(1+Overview!$F$38*G1083)+J1083*Overview!$F$39/Overview!$F$40</f>
        <v>2.3093159804496</v>
      </c>
      <c r="AD1083" s="2"/>
    </row>
    <row r="1084" spans="1:30">
      <c r="A1084" s="34">
        <v>1081</v>
      </c>
      <c r="B1084">
        <v>0.77</v>
      </c>
      <c r="C1084" s="85">
        <v>18.739999999999998</v>
      </c>
      <c r="D1084" s="125">
        <f>B1084/(B1084+Overview!$F$22)</f>
        <v>0.52380952380952384</v>
      </c>
      <c r="E1084" s="118">
        <f>EXP(Overview!$F$21/Overview!$F$5-Overview!$F$21/('='!C1084+273.15))</f>
        <v>0.94169028070695959</v>
      </c>
      <c r="F1084" s="77">
        <f t="shared" si="98"/>
        <v>2.6177426436238034</v>
      </c>
      <c r="G1084" s="115">
        <f t="shared" si="99"/>
        <v>0.52380952380952372</v>
      </c>
      <c r="H1084" s="112">
        <f>F1084/Overview!$F$19</f>
        <v>3.8649677301399725</v>
      </c>
      <c r="I1084" s="149">
        <f t="shared" si="100"/>
        <v>178.24101031296112</v>
      </c>
      <c r="J1084" s="80">
        <f>IF((A1084-Overview!$F$43)/365=ROUND((A1084-Overview!$F$43)/365,0),J1083*0.05,J1083+V1083)</f>
        <v>7569.0194252725005</v>
      </c>
      <c r="K1084" s="70">
        <f>IF(I1084&lt;Overview!$F$16,1,'='!F1084/Overview!$F$26)</f>
        <v>113.32219236466682</v>
      </c>
      <c r="L1084" s="71">
        <f>IF(I1084&lt;Overview!$F$17,'='!F1084/Overview!$F$26,Overview!$F$33)</f>
        <v>9.1428571428571423</v>
      </c>
      <c r="M1084" s="72">
        <f t="shared" si="101"/>
        <v>9.1428571428571423</v>
      </c>
      <c r="N1084" s="81">
        <f>MIN(1,Overview!$F$44*E1084*(F1084-Overview!$F$25)^2+0.2)</f>
        <v>1</v>
      </c>
      <c r="O1084" s="48">
        <f>M1084*E1084*Overview!$F$8</f>
        <v>9.746225350951114E-2</v>
      </c>
      <c r="P1084" s="48">
        <f>E1084*Overview!$F$6</f>
        <v>1.8494797113084687E-3</v>
      </c>
      <c r="Q1084" s="122">
        <f>O1084*(G1084/F1084-(1+Overview!$F$35/'='!F1084)/(Overview!$F$37*Overview!$F$33))/('='!G1084+Overview!$F$36)</f>
        <v>1.2931558660950917E-3</v>
      </c>
      <c r="R1084" s="128">
        <f>(O1084/F1084-Q1084)*G1084*Overview!$F$29*'='!F1084^3</f>
        <v>305.70983538451111</v>
      </c>
      <c r="S1084" s="57">
        <f t="shared" si="96"/>
        <v>4.1335170262697297E-18</v>
      </c>
      <c r="T1084" s="58">
        <f t="shared" si="97"/>
        <v>1.1283830851764648E-3</v>
      </c>
      <c r="U1084" s="58">
        <f>IF(I1084&lt;Overview!$F$18,(1-Overview!$F$9)*'='!R1084-'='!I1084*'='!P1084,0)</f>
        <v>0</v>
      </c>
      <c r="V1084" s="54">
        <f>IF(I1084&gt;=Overview!$F$18,(1-Overview!$F$9)*'='!R1084-Overview!$F$18*'='!P1084,0)</f>
        <v>25.718935117887636</v>
      </c>
      <c r="W1084" s="2"/>
      <c r="X1084" s="60">
        <f>F1084^3*(1+G1084*Overview!$F$38)</f>
        <v>22.045474931934642</v>
      </c>
      <c r="Y1084" s="61">
        <f>F1084^3*Overview!$F$42*(1+Overview!$F$38*G1084)+J1084*Overview!$F$39/Overview!$F$40</f>
        <v>2.3130010425359591</v>
      </c>
      <c r="AD1084" s="2"/>
    </row>
    <row r="1085" spans="1:30">
      <c r="A1085" s="34">
        <v>1082</v>
      </c>
      <c r="B1085">
        <v>0.77</v>
      </c>
      <c r="C1085" s="85">
        <v>18.739999999999998</v>
      </c>
      <c r="D1085" s="125">
        <f>B1085/(B1085+Overview!$F$22)</f>
        <v>0.52380952380952384</v>
      </c>
      <c r="E1085" s="118">
        <f>EXP(Overview!$F$21/Overview!$F$5-Overview!$F$21/('='!C1085+273.15))</f>
        <v>0.94169028070695959</v>
      </c>
      <c r="F1085" s="77">
        <f t="shared" si="98"/>
        <v>2.6188710267089799</v>
      </c>
      <c r="G1085" s="115">
        <f t="shared" si="99"/>
        <v>0.52380952380952372</v>
      </c>
      <c r="H1085" s="112">
        <f>F1085/Overview!$F$19</f>
        <v>3.8666337320374722</v>
      </c>
      <c r="I1085" s="149">
        <f t="shared" si="100"/>
        <v>178.24101031296112</v>
      </c>
      <c r="J1085" s="80">
        <f>IF((A1085-Overview!$F$43)/365=ROUND((A1085-Overview!$F$43)/365,0),J1084*0.05,J1084+V1084)</f>
        <v>7594.7383603903882</v>
      </c>
      <c r="K1085" s="70">
        <f>IF(I1085&lt;Overview!$F$16,1,'='!F1085/Overview!$F$26)</f>
        <v>113.37104011727186</v>
      </c>
      <c r="L1085" s="71">
        <f>IF(I1085&lt;Overview!$F$17,'='!F1085/Overview!$F$26,Overview!$F$33)</f>
        <v>9.1428571428571423</v>
      </c>
      <c r="M1085" s="72">
        <f t="shared" si="101"/>
        <v>9.1428571428571423</v>
      </c>
      <c r="N1085" s="81">
        <f>MIN(1,Overview!$F$44*E1085*(F1085-Overview!$F$25)^2+0.2)</f>
        <v>1</v>
      </c>
      <c r="O1085" s="48">
        <f>M1085*E1085*Overview!$F$8</f>
        <v>9.746225350951114E-2</v>
      </c>
      <c r="P1085" s="48">
        <f>E1085*Overview!$F$6</f>
        <v>1.8494797113084687E-3</v>
      </c>
      <c r="Q1085" s="122">
        <f>O1085*(G1085/F1085-(1+Overview!$F$35/'='!F1085)/(Overview!$F$37*Overview!$F$33))/('='!G1085+Overview!$F$36)</f>
        <v>1.2906551066702346E-3</v>
      </c>
      <c r="R1085" s="128">
        <f>(O1085/F1085-Q1085)*G1085*Overview!$F$29*'='!F1085^3</f>
        <v>305.99000036074966</v>
      </c>
      <c r="S1085" s="57">
        <f t="shared" si="96"/>
        <v>4.1317360333734912E-18</v>
      </c>
      <c r="T1085" s="58">
        <f t="shared" si="97"/>
        <v>1.1266864214442218E-3</v>
      </c>
      <c r="U1085" s="58">
        <f>IF(I1085&lt;Overview!$F$18,(1-Overview!$F$9)*'='!R1085-'='!I1085*'='!P1085,0)</f>
        <v>0</v>
      </c>
      <c r="V1085" s="54">
        <f>IF(I1085&gt;=Overview!$F$18,(1-Overview!$F$9)*'='!R1085-Overview!$F$18*'='!P1085,0)</f>
        <v>25.742805173863157</v>
      </c>
      <c r="W1085" s="2"/>
      <c r="X1085" s="60">
        <f>F1085^3*(1+G1085*Overview!$F$38)</f>
        <v>22.073995457459933</v>
      </c>
      <c r="Y1085" s="61">
        <f>F1085^3*Overview!$F$42*(1+Overview!$F$38*G1085)+J1085*Overview!$F$39/Overview!$F$40</f>
        <v>2.3166854944683584</v>
      </c>
      <c r="AD1085" s="2"/>
    </row>
    <row r="1086" spans="1:30">
      <c r="A1086" s="34">
        <v>1083</v>
      </c>
      <c r="B1086">
        <v>0.77</v>
      </c>
      <c r="C1086" s="85">
        <v>18.739999999999998</v>
      </c>
      <c r="D1086" s="125">
        <f>B1086/(B1086+Overview!$F$22)</f>
        <v>0.52380952380952384</v>
      </c>
      <c r="E1086" s="118">
        <f>EXP(Overview!$F$21/Overview!$F$5-Overview!$F$21/('='!C1086+273.15))</f>
        <v>0.94169028070695959</v>
      </c>
      <c r="F1086" s="77">
        <f t="shared" si="98"/>
        <v>2.6199977131304242</v>
      </c>
      <c r="G1086" s="115">
        <f t="shared" si="99"/>
        <v>0.52380952380952372</v>
      </c>
      <c r="H1086" s="112">
        <f>F1086/Overview!$F$19</f>
        <v>3.8682972288947646</v>
      </c>
      <c r="I1086" s="149">
        <f t="shared" si="100"/>
        <v>178.24101031296112</v>
      </c>
      <c r="J1086" s="80">
        <f>IF((A1086-Overview!$F$43)/365=ROUND((A1086-Overview!$F$43)/365,0),J1085*0.05,J1085+V1085)</f>
        <v>7620.4811655642516</v>
      </c>
      <c r="K1086" s="70">
        <f>IF(I1086&lt;Overview!$F$16,1,'='!F1086/Overview!$F$26)</f>
        <v>113.41981442123048</v>
      </c>
      <c r="L1086" s="71">
        <f>IF(I1086&lt;Overview!$F$17,'='!F1086/Overview!$F$26,Overview!$F$33)</f>
        <v>9.1428571428571423</v>
      </c>
      <c r="M1086" s="72">
        <f t="shared" si="101"/>
        <v>9.1428571428571423</v>
      </c>
      <c r="N1086" s="81">
        <f>MIN(1,Overview!$F$44*E1086*(F1086-Overview!$F$25)^2+0.2)</f>
        <v>1</v>
      </c>
      <c r="O1086" s="48">
        <f>M1086*E1086*Overview!$F$8</f>
        <v>9.746225350951114E-2</v>
      </c>
      <c r="P1086" s="48">
        <f>E1086*Overview!$F$6</f>
        <v>1.8494797113084687E-3</v>
      </c>
      <c r="Q1086" s="122">
        <f>O1086*(G1086/F1086-(1+Overview!$F$35/'='!F1086)/(Overview!$F$37*Overview!$F$33))/('='!G1086+Overview!$F$36)</f>
        <v>1.288160256649868E-3</v>
      </c>
      <c r="R1086" s="128">
        <f>(O1086/F1086-Q1086)*G1086*Overview!$F$29*'='!F1086^3</f>
        <v>306.26988589641292</v>
      </c>
      <c r="S1086" s="57">
        <f t="shared" si="96"/>
        <v>4.1299592490417858E-18</v>
      </c>
      <c r="T1086" s="58">
        <f t="shared" si="97"/>
        <v>1.1249923088560516E-3</v>
      </c>
      <c r="U1086" s="58">
        <f>IF(I1086&lt;Overview!$F$18,(1-Overview!$F$9)*'='!R1086-'='!I1086*'='!P1086,0)</f>
        <v>0</v>
      </c>
      <c r="V1086" s="54">
        <f>IF(I1086&gt;=Overview!$F$18,(1-Overview!$F$9)*'='!R1086-Overview!$F$18*'='!P1086,0)</f>
        <v>25.766651421501667</v>
      </c>
      <c r="W1086" s="2"/>
      <c r="X1086" s="60">
        <f>F1086^3*(1+G1086*Overview!$F$38)</f>
        <v>22.102497631064175</v>
      </c>
      <c r="Y1086" s="61">
        <f>F1086^3*Overview!$F$42*(1+Overview!$F$38*G1086)+J1086*Overview!$F$39/Overview!$F$40</f>
        <v>2.3203693319902952</v>
      </c>
      <c r="AD1086" s="2"/>
    </row>
    <row r="1087" spans="1:30">
      <c r="A1087" s="34">
        <v>1084</v>
      </c>
      <c r="B1087">
        <v>0.77</v>
      </c>
      <c r="C1087" s="85">
        <v>18.739999999999998</v>
      </c>
      <c r="D1087" s="125">
        <f>B1087/(B1087+Overview!$F$22)</f>
        <v>0.52380952380952384</v>
      </c>
      <c r="E1087" s="118">
        <f>EXP(Overview!$F$21/Overview!$F$5-Overview!$F$21/('='!C1087+273.15))</f>
        <v>0.94169028070695959</v>
      </c>
      <c r="F1087" s="77">
        <f t="shared" si="98"/>
        <v>2.6211227054392801</v>
      </c>
      <c r="G1087" s="115">
        <f t="shared" si="99"/>
        <v>0.52380952380952372</v>
      </c>
      <c r="H1087" s="112">
        <f>F1087/Overview!$F$19</f>
        <v>3.8699582244784883</v>
      </c>
      <c r="I1087" s="149">
        <f t="shared" si="100"/>
        <v>178.24101031296112</v>
      </c>
      <c r="J1087" s="80">
        <f>IF((A1087-Overview!$F$43)/365=ROUND((A1087-Overview!$F$43)/365,0),J1086*0.05,J1086+V1086)</f>
        <v>7646.2478169857532</v>
      </c>
      <c r="K1087" s="70">
        <f>IF(I1087&lt;Overview!$F$16,1,'='!F1087/Overview!$F$26)</f>
        <v>113.46851538698182</v>
      </c>
      <c r="L1087" s="71">
        <f>IF(I1087&lt;Overview!$F$17,'='!F1087/Overview!$F$26,Overview!$F$33)</f>
        <v>9.1428571428571423</v>
      </c>
      <c r="M1087" s="72">
        <f t="shared" si="101"/>
        <v>9.1428571428571423</v>
      </c>
      <c r="N1087" s="81">
        <f>MIN(1,Overview!$F$44*E1087*(F1087-Overview!$F$25)^2+0.2)</f>
        <v>1</v>
      </c>
      <c r="O1087" s="48">
        <f>M1087*E1087*Overview!$F$8</f>
        <v>9.746225350951114E-2</v>
      </c>
      <c r="P1087" s="48">
        <f>E1087*Overview!$F$6</f>
        <v>1.8494797113084687E-3</v>
      </c>
      <c r="Q1087" s="122">
        <f>O1087*(G1087/F1087-(1+Overview!$F$35/'='!F1087)/(Overview!$F$37*Overview!$F$33))/('='!G1087+Overview!$F$36)</f>
        <v>1.2856712979269749E-3</v>
      </c>
      <c r="R1087" s="128">
        <f>(O1087/F1087-Q1087)*G1087*Overview!$F$29*'='!F1087^3</f>
        <v>306.54949200381583</v>
      </c>
      <c r="S1087" s="57">
        <f t="shared" si="96"/>
        <v>4.1281866603791419E-18</v>
      </c>
      <c r="T1087" s="58">
        <f t="shared" si="97"/>
        <v>1.1233007435759944E-3</v>
      </c>
      <c r="U1087" s="58">
        <f>IF(I1087&lt;Overview!$F$18,(1-Overview!$F$9)*'='!R1087-'='!I1087*'='!P1087,0)</f>
        <v>0</v>
      </c>
      <c r="V1087" s="54">
        <f>IF(I1087&gt;=Overview!$F$18,(1-Overview!$F$9)*'='!R1087-Overview!$F$18*'='!P1087,0)</f>
        <v>25.790473861852398</v>
      </c>
      <c r="W1087" s="2"/>
      <c r="X1087" s="60">
        <f>F1087^3*(1+G1087*Overview!$F$38)</f>
        <v>22.130981417145264</v>
      </c>
      <c r="Y1087" s="61">
        <f>F1087^3*Overview!$F$42*(1+Overview!$F$38*G1087)+J1087*Overview!$F$39/Overview!$F$40</f>
        <v>2.3240525508630001</v>
      </c>
      <c r="AD1087" s="2"/>
    </row>
    <row r="1088" spans="1:30">
      <c r="A1088" s="34">
        <v>1085</v>
      </c>
      <c r="B1088">
        <v>0.77</v>
      </c>
      <c r="C1088" s="85">
        <v>18.739999999999998</v>
      </c>
      <c r="D1088" s="125">
        <f>B1088/(B1088+Overview!$F$22)</f>
        <v>0.52380952380952384</v>
      </c>
      <c r="E1088" s="118">
        <f>EXP(Overview!$F$21/Overview!$F$5-Overview!$F$21/('='!C1088+273.15))</f>
        <v>0.94169028070695959</v>
      </c>
      <c r="F1088" s="77">
        <f t="shared" si="98"/>
        <v>2.6222460061828561</v>
      </c>
      <c r="G1088" s="115">
        <f t="shared" si="99"/>
        <v>0.52380952380952372</v>
      </c>
      <c r="H1088" s="112">
        <f>F1088/Overview!$F$19</f>
        <v>3.8716167225496179</v>
      </c>
      <c r="I1088" s="149">
        <f t="shared" si="100"/>
        <v>178.24101031296112</v>
      </c>
      <c r="J1088" s="80">
        <f>IF((A1088-Overview!$F$43)/365=ROUND((A1088-Overview!$F$43)/365,0),J1087*0.05,J1087+V1087)</f>
        <v>7672.0382908476058</v>
      </c>
      <c r="K1088" s="70">
        <f>IF(I1088&lt;Overview!$F$16,1,'='!F1088/Overview!$F$26)</f>
        <v>113.51714312479896</v>
      </c>
      <c r="L1088" s="71">
        <f>IF(I1088&lt;Overview!$F$17,'='!F1088/Overview!$F$26,Overview!$F$33)</f>
        <v>9.1428571428571423</v>
      </c>
      <c r="M1088" s="72">
        <f t="shared" si="101"/>
        <v>9.1428571428571423</v>
      </c>
      <c r="N1088" s="81">
        <f>MIN(1,Overview!$F$44*E1088*(F1088-Overview!$F$25)^2+0.2)</f>
        <v>1</v>
      </c>
      <c r="O1088" s="48">
        <f>M1088*E1088*Overview!$F$8</f>
        <v>9.746225350951114E-2</v>
      </c>
      <c r="P1088" s="48">
        <f>E1088*Overview!$F$6</f>
        <v>1.8494797113084687E-3</v>
      </c>
      <c r="Q1088" s="122">
        <f>O1088*(G1088/F1088-(1+Overview!$F$35/'='!F1088)/(Overview!$F$37*Overview!$F$33))/('='!G1088+Overview!$F$36)</f>
        <v>1.2831882124666408E-3</v>
      </c>
      <c r="R1088" s="128">
        <f>(O1088/F1088-Q1088)*G1088*Overview!$F$29*'='!F1088^3</f>
        <v>306.82881869639823</v>
      </c>
      <c r="S1088" s="57">
        <f t="shared" si="96"/>
        <v>4.1264182545414405E-18</v>
      </c>
      <c r="T1088" s="58">
        <f t="shared" si="97"/>
        <v>1.1216117217738557E-3</v>
      </c>
      <c r="U1088" s="58">
        <f>IF(I1088&lt;Overview!$F$18,(1-Overview!$F$9)*'='!R1088-'='!I1088*'='!P1088,0)</f>
        <v>0</v>
      </c>
      <c r="V1088" s="54">
        <f>IF(I1088&gt;=Overview!$F$18,(1-Overview!$F$9)*'='!R1088-Overview!$F$18*'='!P1088,0)</f>
        <v>25.814272496060418</v>
      </c>
      <c r="W1088" s="2"/>
      <c r="X1088" s="60">
        <f>F1088^3*(1+G1088*Overview!$F$38)</f>
        <v>22.159446780297131</v>
      </c>
      <c r="Y1088" s="61">
        <f>F1088^3*Overview!$F$42*(1+Overview!$F$38*G1088)+J1088*Overview!$F$39/Overview!$F$40</f>
        <v>2.327735146865392</v>
      </c>
      <c r="AD1088" s="2"/>
    </row>
    <row r="1089" spans="1:30">
      <c r="A1089" s="34">
        <v>1086</v>
      </c>
      <c r="B1089">
        <v>0.77</v>
      </c>
      <c r="C1089" s="85">
        <v>18.739999999999998</v>
      </c>
      <c r="D1089" s="125">
        <f>B1089/(B1089+Overview!$F$22)</f>
        <v>0.52380952380952384</v>
      </c>
      <c r="E1089" s="118">
        <f>EXP(Overview!$F$21/Overview!$F$5-Overview!$F$21/('='!C1089+273.15))</f>
        <v>0.94169028070695959</v>
      </c>
      <c r="F1089" s="77">
        <f t="shared" si="98"/>
        <v>2.6233676179046301</v>
      </c>
      <c r="G1089" s="115">
        <f t="shared" si="99"/>
        <v>0.52380952380952372</v>
      </c>
      <c r="H1089" s="112">
        <f>F1089/Overview!$F$19</f>
        <v>3.8732727268634726</v>
      </c>
      <c r="I1089" s="149">
        <f t="shared" si="100"/>
        <v>178.24101031296112</v>
      </c>
      <c r="J1089" s="80">
        <f>IF((A1089-Overview!$F$43)/365=ROUND((A1089-Overview!$F$43)/365,0),J1088*0.05,J1088+V1088)</f>
        <v>7697.8525633436666</v>
      </c>
      <c r="K1089" s="70">
        <f>IF(I1089&lt;Overview!$F$16,1,'='!F1089/Overview!$F$26)</f>
        <v>113.56569774478919</v>
      </c>
      <c r="L1089" s="71">
        <f>IF(I1089&lt;Overview!$F$17,'='!F1089/Overview!$F$26,Overview!$F$33)</f>
        <v>9.1428571428571423</v>
      </c>
      <c r="M1089" s="72">
        <f t="shared" si="101"/>
        <v>9.1428571428571423</v>
      </c>
      <c r="N1089" s="81">
        <f>MIN(1,Overview!$F$44*E1089*(F1089-Overview!$F$25)^2+0.2)</f>
        <v>1</v>
      </c>
      <c r="O1089" s="48">
        <f>M1089*E1089*Overview!$F$8</f>
        <v>9.746225350951114E-2</v>
      </c>
      <c r="P1089" s="48">
        <f>E1089*Overview!$F$6</f>
        <v>1.8494797113084687E-3</v>
      </c>
      <c r="Q1089" s="122">
        <f>O1089*(G1089/F1089-(1+Overview!$F$35/'='!F1089)/(Overview!$F$37*Overview!$F$33))/('='!G1089+Overview!$F$36)</f>
        <v>1.2807109823057014E-3</v>
      </c>
      <c r="R1089" s="128">
        <f>(O1089/F1089-Q1089)*G1089*Overview!$F$29*'='!F1089^3</f>
        <v>307.10786598871925</v>
      </c>
      <c r="S1089" s="57">
        <f t="shared" si="96"/>
        <v>4.1246540187356586E-18</v>
      </c>
      <c r="T1089" s="58">
        <f t="shared" si="97"/>
        <v>1.1199252396252022E-3</v>
      </c>
      <c r="U1089" s="58">
        <f>IF(I1089&lt;Overview!$F$18,(1-Overview!$F$9)*'='!R1089-'='!I1089*'='!P1089,0)</f>
        <v>0</v>
      </c>
      <c r="V1089" s="54">
        <f>IF(I1089&gt;=Overview!$F$18,(1-Overview!$F$9)*'='!R1089-Overview!$F$18*'='!P1089,0)</f>
        <v>25.838047325366169</v>
      </c>
      <c r="W1089" s="2"/>
      <c r="X1089" s="60">
        <f>F1089^3*(1+G1089*Overview!$F$38)</f>
        <v>22.187893685309245</v>
      </c>
      <c r="Y1089" s="61">
        <f>F1089^3*Overview!$F$42*(1+Overview!$F$38*G1089)+J1089*Overview!$F$39/Overview!$F$40</f>
        <v>2.3314171157940389</v>
      </c>
      <c r="AD1089" s="2"/>
    </row>
    <row r="1090" spans="1:30">
      <c r="A1090" s="34">
        <v>1087</v>
      </c>
      <c r="B1090">
        <v>0.77</v>
      </c>
      <c r="C1090" s="85">
        <v>18.739999999999998</v>
      </c>
      <c r="D1090" s="125">
        <f>B1090/(B1090+Overview!$F$22)</f>
        <v>0.52380952380952384</v>
      </c>
      <c r="E1090" s="118">
        <f>EXP(Overview!$F$21/Overview!$F$5-Overview!$F$21/('='!C1090+273.15))</f>
        <v>0.94169028070695959</v>
      </c>
      <c r="F1090" s="77">
        <f t="shared" si="98"/>
        <v>2.6244875431442551</v>
      </c>
      <c r="G1090" s="115">
        <f t="shared" si="99"/>
        <v>0.52380952380952372</v>
      </c>
      <c r="H1090" s="112">
        <f>F1090/Overview!$F$19</f>
        <v>3.8749262411697254</v>
      </c>
      <c r="I1090" s="149">
        <f t="shared" si="100"/>
        <v>178.24101031296112</v>
      </c>
      <c r="J1090" s="80">
        <f>IF((A1090-Overview!$F$43)/365=ROUND((A1090-Overview!$F$43)/365,0),J1089*0.05,J1089+V1089)</f>
        <v>7723.690610669033</v>
      </c>
      <c r="K1090" s="70">
        <f>IF(I1090&lt;Overview!$F$16,1,'='!F1090/Overview!$F$26)</f>
        <v>113.61417935689417</v>
      </c>
      <c r="L1090" s="71">
        <f>IF(I1090&lt;Overview!$F$17,'='!F1090/Overview!$F$26,Overview!$F$33)</f>
        <v>9.1428571428571423</v>
      </c>
      <c r="M1090" s="72">
        <f t="shared" si="101"/>
        <v>9.1428571428571423</v>
      </c>
      <c r="N1090" s="81">
        <f>MIN(1,Overview!$F$44*E1090*(F1090-Overview!$F$25)^2+0.2)</f>
        <v>1</v>
      </c>
      <c r="O1090" s="48">
        <f>M1090*E1090*Overview!$F$8</f>
        <v>9.746225350951114E-2</v>
      </c>
      <c r="P1090" s="48">
        <f>E1090*Overview!$F$6</f>
        <v>1.8494797113084687E-3</v>
      </c>
      <c r="Q1090" s="122">
        <f>O1090*(G1090/F1090-(1+Overview!$F$35/'='!F1090)/(Overview!$F$37*Overview!$F$33))/('='!G1090+Overview!$F$36)</f>
        <v>1.2782395895523813E-3</v>
      </c>
      <c r="R1090" s="128">
        <f>(O1090/F1090-Q1090)*G1090*Overview!$F$29*'='!F1090^3</f>
        <v>307.38663389645353</v>
      </c>
      <c r="S1090" s="57">
        <f t="shared" si="96"/>
        <v>4.122893940219618E-18</v>
      </c>
      <c r="T1090" s="58">
        <f t="shared" si="97"/>
        <v>1.1182412933113501E-3</v>
      </c>
      <c r="U1090" s="58">
        <f>IF(I1090&lt;Overview!$F$18,(1-Overview!$F$9)*'='!R1090-'='!I1090*'='!P1090,0)</f>
        <v>0</v>
      </c>
      <c r="V1090" s="54">
        <f>IF(I1090&gt;=Overview!$F$18,(1-Overview!$F$9)*'='!R1090-Overview!$F$18*'='!P1090,0)</f>
        <v>25.861798351105129</v>
      </c>
      <c r="W1090" s="2"/>
      <c r="X1090" s="60">
        <f>F1090^3*(1+G1090*Overview!$F$38)</f>
        <v>22.216322097166085</v>
      </c>
      <c r="Y1090" s="61">
        <f>F1090^3*Overview!$F$42*(1+Overview!$F$38*G1090)+J1090*Overview!$F$39/Overview!$F$40</f>
        <v>2.335098453463111</v>
      </c>
      <c r="AD1090" s="2"/>
    </row>
    <row r="1091" spans="1:30">
      <c r="A1091" s="34">
        <v>1088</v>
      </c>
      <c r="B1091">
        <v>0.77</v>
      </c>
      <c r="C1091" s="85">
        <v>18.739999999999998</v>
      </c>
      <c r="D1091" s="125">
        <f>B1091/(B1091+Overview!$F$22)</f>
        <v>0.52380952380952384</v>
      </c>
      <c r="E1091" s="118">
        <f>EXP(Overview!$F$21/Overview!$F$5-Overview!$F$21/('='!C1091+273.15))</f>
        <v>0.94169028070695959</v>
      </c>
      <c r="F1091" s="77">
        <f t="shared" si="98"/>
        <v>2.6256057844375666</v>
      </c>
      <c r="G1091" s="115">
        <f t="shared" si="99"/>
        <v>0.52380952380952372</v>
      </c>
      <c r="H1091" s="112">
        <f>F1091/Overview!$F$19</f>
        <v>3.8765772692124121</v>
      </c>
      <c r="I1091" s="149">
        <f t="shared" si="100"/>
        <v>178.24101031296112</v>
      </c>
      <c r="J1091" s="80">
        <f>IF((A1091-Overview!$F$43)/365=ROUND((A1091-Overview!$F$43)/365,0),J1090*0.05,J1090+V1090)</f>
        <v>7749.5524090201379</v>
      </c>
      <c r="K1091" s="70">
        <f>IF(I1091&lt;Overview!$F$16,1,'='!F1091/Overview!$F$26)</f>
        <v>113.66258807089034</v>
      </c>
      <c r="L1091" s="71">
        <f>IF(I1091&lt;Overview!$F$17,'='!F1091/Overview!$F$26,Overview!$F$33)</f>
        <v>9.1428571428571423</v>
      </c>
      <c r="M1091" s="72">
        <f t="shared" si="101"/>
        <v>9.1428571428571423</v>
      </c>
      <c r="N1091" s="81">
        <f>MIN(1,Overview!$F$44*E1091*(F1091-Overview!$F$25)^2+0.2)</f>
        <v>1</v>
      </c>
      <c r="O1091" s="48">
        <f>M1091*E1091*Overview!$F$8</f>
        <v>9.746225350951114E-2</v>
      </c>
      <c r="P1091" s="48">
        <f>E1091*Overview!$F$6</f>
        <v>1.8494797113084687E-3</v>
      </c>
      <c r="Q1091" s="122">
        <f>O1091*(G1091/F1091-(1+Overview!$F$35/'='!F1091)/(Overview!$F$37*Overview!$F$33))/('='!G1091+Overview!$F$36)</f>
        <v>1.2757740163859403E-3</v>
      </c>
      <c r="R1091" s="128">
        <f>(O1091/F1091-Q1091)*G1091*Overview!$F$29*'='!F1091^3</f>
        <v>307.66512243638618</v>
      </c>
      <c r="S1091" s="57">
        <f t="shared" ref="S1091:S1154" si="102">(D1091*N1091-G1091)*O1091/F1091</f>
        <v>4.1211380063017301E-18</v>
      </c>
      <c r="T1091" s="58">
        <f t="shared" ref="T1091:T1154" si="103">F1091*Q1091/3</f>
        <v>1.1165598790193571E-3</v>
      </c>
      <c r="U1091" s="58">
        <f>IF(I1091&lt;Overview!$F$18,(1-Overview!$F$9)*'='!R1091-'='!I1091*'='!P1091,0)</f>
        <v>0</v>
      </c>
      <c r="V1091" s="54">
        <f>IF(I1091&gt;=Overview!$F$18,(1-Overview!$F$9)*'='!R1091-Overview!$F$18*'='!P1091,0)</f>
        <v>25.88552557470739</v>
      </c>
      <c r="W1091" s="2"/>
      <c r="X1091" s="60">
        <f>F1091^3*(1+G1091*Overview!$F$38)</f>
        <v>22.244731981046673</v>
      </c>
      <c r="Y1091" s="61">
        <f>F1091^3*Overview!$F$42*(1+Overview!$F$38*G1091)+J1091*Overview!$F$39/Overview!$F$40</f>
        <v>2.3387791557043487</v>
      </c>
      <c r="AD1091" s="2"/>
    </row>
    <row r="1092" spans="1:30">
      <c r="A1092" s="34">
        <v>1089</v>
      </c>
      <c r="B1092">
        <v>0.77</v>
      </c>
      <c r="C1092" s="85">
        <v>18.739999999999998</v>
      </c>
      <c r="D1092" s="125">
        <f>B1092/(B1092+Overview!$F$22)</f>
        <v>0.52380952380952384</v>
      </c>
      <c r="E1092" s="118">
        <f>EXP(Overview!$F$21/Overview!$F$5-Overview!$F$21/('='!C1092+273.15))</f>
        <v>0.94169028070695959</v>
      </c>
      <c r="F1092" s="77">
        <f t="shared" ref="F1092:F1155" si="104">F1091+T1091</f>
        <v>2.6267223443165859</v>
      </c>
      <c r="G1092" s="115">
        <f t="shared" ref="G1092:G1155" si="105">G1091+S1091</f>
        <v>0.52380952380952372</v>
      </c>
      <c r="H1092" s="112">
        <f>F1092/Overview!$F$19</f>
        <v>3.8782258147299364</v>
      </c>
      <c r="I1092" s="149">
        <f t="shared" ref="I1092:I1155" si="106">I1091+U1091</f>
        <v>178.24101031296112</v>
      </c>
      <c r="J1092" s="80">
        <f>IF((A1092-Overview!$F$43)/365=ROUND((A1092-Overview!$F$43)/365,0),J1091*0.05,J1091+V1091)</f>
        <v>7775.4379345948455</v>
      </c>
      <c r="K1092" s="70">
        <f>IF(I1092&lt;Overview!$F$16,1,'='!F1092/Overview!$F$26)</f>
        <v>113.710923996389</v>
      </c>
      <c r="L1092" s="71">
        <f>IF(I1092&lt;Overview!$F$17,'='!F1092/Overview!$F$26,Overview!$F$33)</f>
        <v>9.1428571428571423</v>
      </c>
      <c r="M1092" s="72">
        <f t="shared" ref="M1092:M1155" si="107">IF(K1092=1,1,L1092)</f>
        <v>9.1428571428571423</v>
      </c>
      <c r="N1092" s="81">
        <f>MIN(1,Overview!$F$44*E1092*(F1092-Overview!$F$25)^2+0.2)</f>
        <v>1</v>
      </c>
      <c r="O1092" s="48">
        <f>M1092*E1092*Overview!$F$8</f>
        <v>9.746225350951114E-2</v>
      </c>
      <c r="P1092" s="48">
        <f>E1092*Overview!$F$6</f>
        <v>1.8494797113084687E-3</v>
      </c>
      <c r="Q1092" s="122">
        <f>O1092*(G1092/F1092-(1+Overview!$F$35/'='!F1092)/(Overview!$F$37*Overview!$F$33))/('='!G1092+Overview!$F$36)</f>
        <v>1.2733142450563235E-3</v>
      </c>
      <c r="R1092" s="128">
        <f>(O1092/F1092-Q1092)*G1092*Overview!$F$29*'='!F1092^3</f>
        <v>307.94333162640748</v>
      </c>
      <c r="S1092" s="57">
        <f t="shared" si="102"/>
        <v>4.1193862043407447E-18</v>
      </c>
      <c r="T1092" s="58">
        <f t="shared" si="103"/>
        <v>1.1148809929420165E-3</v>
      </c>
      <c r="U1092" s="58">
        <f>IF(I1092&lt;Overview!$F$18,(1-Overview!$F$9)*'='!R1092-'='!I1092*'='!P1092,0)</f>
        <v>0</v>
      </c>
      <c r="V1092" s="54">
        <f>IF(I1092&gt;=Overview!$F$18,(1-Overview!$F$9)*'='!R1092-Overview!$F$18*'='!P1092,0)</f>
        <v>25.909228997697205</v>
      </c>
      <c r="W1092" s="2"/>
      <c r="X1092" s="60">
        <f>F1092^3*(1+G1092*Overview!$F$38)</f>
        <v>22.273123302324002</v>
      </c>
      <c r="Y1092" s="61">
        <f>F1092^3*Overview!$F$42*(1+Overview!$F$38*G1092)+J1092*Overview!$F$39/Overview!$F$40</f>
        <v>2.3424592183670088</v>
      </c>
      <c r="AD1092" s="2"/>
    </row>
    <row r="1093" spans="1:30">
      <c r="A1093" s="34">
        <v>1090</v>
      </c>
      <c r="B1093">
        <v>0.77</v>
      </c>
      <c r="C1093" s="85">
        <v>18.739999999999998</v>
      </c>
      <c r="D1093" s="125">
        <f>B1093/(B1093+Overview!$F$22)</f>
        <v>0.52380952380952384</v>
      </c>
      <c r="E1093" s="118">
        <f>EXP(Overview!$F$21/Overview!$F$5-Overview!$F$21/('='!C1093+273.15))</f>
        <v>0.94169028070695959</v>
      </c>
      <c r="F1093" s="77">
        <f t="shared" si="104"/>
        <v>2.6278372253095279</v>
      </c>
      <c r="G1093" s="115">
        <f t="shared" si="105"/>
        <v>0.52380952380952372</v>
      </c>
      <c r="H1093" s="112">
        <f>F1093/Overview!$F$19</f>
        <v>3.8798718814550832</v>
      </c>
      <c r="I1093" s="149">
        <f t="shared" si="106"/>
        <v>178.24101031296112</v>
      </c>
      <c r="J1093" s="80">
        <f>IF((A1093-Overview!$F$43)/365=ROUND((A1093-Overview!$F$43)/365,0),J1092*0.05,J1092+V1092)</f>
        <v>7801.3471635925425</v>
      </c>
      <c r="K1093" s="70">
        <f>IF(I1093&lt;Overview!$F$16,1,'='!F1093/Overview!$F$26)</f>
        <v>113.75918724283672</v>
      </c>
      <c r="L1093" s="71">
        <f>IF(I1093&lt;Overview!$F$17,'='!F1093/Overview!$F$26,Overview!$F$33)</f>
        <v>9.1428571428571423</v>
      </c>
      <c r="M1093" s="72">
        <f t="shared" si="107"/>
        <v>9.1428571428571423</v>
      </c>
      <c r="N1093" s="81">
        <f>MIN(1,Overview!$F$44*E1093*(F1093-Overview!$F$25)^2+0.2)</f>
        <v>1</v>
      </c>
      <c r="O1093" s="48">
        <f>M1093*E1093*Overview!$F$8</f>
        <v>9.746225350951114E-2</v>
      </c>
      <c r="P1093" s="48">
        <f>E1093*Overview!$F$6</f>
        <v>1.8494797113084687E-3</v>
      </c>
      <c r="Q1093" s="122">
        <f>O1093*(G1093/F1093-(1+Overview!$F$35/'='!F1093)/(Overview!$F$37*Overview!$F$33))/('='!G1093+Overview!$F$36)</f>
        <v>1.2708602578838045E-3</v>
      </c>
      <c r="R1093" s="128">
        <f>(O1093/F1093-Q1093)*G1093*Overview!$F$29*'='!F1093^3</f>
        <v>308.2212614855095</v>
      </c>
      <c r="S1093" s="57">
        <f t="shared" si="102"/>
        <v>4.1176385217455009E-18</v>
      </c>
      <c r="T1093" s="58">
        <f t="shared" si="103"/>
        <v>1.1132046312778427E-3</v>
      </c>
      <c r="U1093" s="58">
        <f>IF(I1093&lt;Overview!$F$18,(1-Overview!$F$9)*'='!R1093-'='!I1093*'='!P1093,0)</f>
        <v>0</v>
      </c>
      <c r="V1093" s="54">
        <f>IF(I1093&gt;=Overview!$F$18,(1-Overview!$F$9)*'='!R1093-Overview!$F$18*'='!P1093,0)</f>
        <v>25.932908621692697</v>
      </c>
      <c r="W1093" s="2"/>
      <c r="X1093" s="60">
        <f>F1093^3*(1+G1093*Overview!$F$38)</f>
        <v>22.3014960265646</v>
      </c>
      <c r="Y1093" s="61">
        <f>F1093^3*Overview!$F$42*(1+Overview!$F$38*G1093)+J1093*Overview!$F$39/Overview!$F$40</f>
        <v>2.3461386373178357</v>
      </c>
      <c r="AD1093" s="2"/>
    </row>
    <row r="1094" spans="1:30">
      <c r="A1094" s="34">
        <v>1091</v>
      </c>
      <c r="B1094">
        <v>0.77</v>
      </c>
      <c r="C1094" s="85">
        <v>18.739999999999998</v>
      </c>
      <c r="D1094" s="125">
        <f>B1094/(B1094+Overview!$F$22)</f>
        <v>0.52380952380952384</v>
      </c>
      <c r="E1094" s="118">
        <f>EXP(Overview!$F$21/Overview!$F$5-Overview!$F$21/('='!C1094+273.15))</f>
        <v>0.94169028070695959</v>
      </c>
      <c r="F1094" s="77">
        <f t="shared" si="104"/>
        <v>2.6289504299408057</v>
      </c>
      <c r="G1094" s="115">
        <f t="shared" si="105"/>
        <v>0.52380952380952372</v>
      </c>
      <c r="H1094" s="112">
        <f>F1094/Overview!$F$19</f>
        <v>3.8815154731150239</v>
      </c>
      <c r="I1094" s="149">
        <f t="shared" si="106"/>
        <v>178.24101031296112</v>
      </c>
      <c r="J1094" s="80">
        <f>IF((A1094-Overview!$F$43)/365=ROUND((A1094-Overview!$F$43)/365,0),J1093*0.05,J1093+V1093)</f>
        <v>7827.2800722142356</v>
      </c>
      <c r="K1094" s="70">
        <f>IF(I1094&lt;Overview!$F$16,1,'='!F1094/Overview!$F$26)</f>
        <v>113.8073779195154</v>
      </c>
      <c r="L1094" s="71">
        <f>IF(I1094&lt;Overview!$F$17,'='!F1094/Overview!$F$26,Overview!$F$33)</f>
        <v>9.1428571428571423</v>
      </c>
      <c r="M1094" s="72">
        <f t="shared" si="107"/>
        <v>9.1428571428571423</v>
      </c>
      <c r="N1094" s="81">
        <f>MIN(1,Overview!$F$44*E1094*(F1094-Overview!$F$25)^2+0.2)</f>
        <v>1</v>
      </c>
      <c r="O1094" s="48">
        <f>M1094*E1094*Overview!$F$8</f>
        <v>9.746225350951114E-2</v>
      </c>
      <c r="P1094" s="48">
        <f>E1094*Overview!$F$6</f>
        <v>1.8494797113084687E-3</v>
      </c>
      <c r="Q1094" s="122">
        <f>O1094*(G1094/F1094-(1+Overview!$F$35/'='!F1094)/(Overview!$F$37*Overview!$F$33))/('='!G1094+Overview!$F$36)</f>
        <v>1.2684120372586434E-3</v>
      </c>
      <c r="R1094" s="128">
        <f>(O1094/F1094-Q1094)*G1094*Overview!$F$29*'='!F1094^3</f>
        <v>308.49891203377973</v>
      </c>
      <c r="S1094" s="57">
        <f t="shared" si="102"/>
        <v>4.1158949459746798E-18</v>
      </c>
      <c r="T1094" s="58">
        <f t="shared" si="103"/>
        <v>1.111530790231068E-3</v>
      </c>
      <c r="U1094" s="58">
        <f>IF(I1094&lt;Overview!$F$18,(1-Overview!$F$9)*'='!R1094-'='!I1094*'='!P1094,0)</f>
        <v>0</v>
      </c>
      <c r="V1094" s="54">
        <f>IF(I1094&gt;=Overview!$F$18,(1-Overview!$F$9)*'='!R1094-Overview!$F$18*'='!P1094,0)</f>
        <v>25.95656444840532</v>
      </c>
      <c r="W1094" s="2"/>
      <c r="X1094" s="60">
        <f>F1094^3*(1+G1094*Overview!$F$38)</f>
        <v>22.329850119527965</v>
      </c>
      <c r="Y1094" s="61">
        <f>F1094^3*Overview!$F$42*(1+Overview!$F$38*G1094)+J1094*Overview!$F$39/Overview!$F$40</f>
        <v>2.3498174084410079</v>
      </c>
      <c r="AD1094" s="2"/>
    </row>
    <row r="1095" spans="1:30">
      <c r="A1095" s="34">
        <v>1092</v>
      </c>
      <c r="B1095">
        <v>0.77</v>
      </c>
      <c r="C1095" s="85">
        <v>18.739999999999998</v>
      </c>
      <c r="D1095" s="125">
        <f>B1095/(B1095+Overview!$F$22)</f>
        <v>0.52380952380952384</v>
      </c>
      <c r="E1095" s="118">
        <f>EXP(Overview!$F$21/Overview!$F$5-Overview!$F$21/('='!C1095+273.15))</f>
        <v>0.94169028070695959</v>
      </c>
      <c r="F1095" s="77">
        <f t="shared" si="104"/>
        <v>2.6300619607310369</v>
      </c>
      <c r="G1095" s="115">
        <f t="shared" si="105"/>
        <v>0.52380952380952372</v>
      </c>
      <c r="H1095" s="112">
        <f>F1095/Overview!$F$19</f>
        <v>3.8831565934313255</v>
      </c>
      <c r="I1095" s="149">
        <f t="shared" si="106"/>
        <v>178.24101031296112</v>
      </c>
      <c r="J1095" s="80">
        <f>IF((A1095-Overview!$F$43)/365=ROUND((A1095-Overview!$F$43)/365,0),J1094*0.05,J1094+V1094)</f>
        <v>7853.2366366626411</v>
      </c>
      <c r="K1095" s="70">
        <f>IF(I1095&lt;Overview!$F$16,1,'='!F1095/Overview!$F$26)</f>
        <v>113.85549613554272</v>
      </c>
      <c r="L1095" s="71">
        <f>IF(I1095&lt;Overview!$F$17,'='!F1095/Overview!$F$26,Overview!$F$33)</f>
        <v>9.1428571428571423</v>
      </c>
      <c r="M1095" s="72">
        <f t="shared" si="107"/>
        <v>9.1428571428571423</v>
      </c>
      <c r="N1095" s="81">
        <f>MIN(1,Overview!$F$44*E1095*(F1095-Overview!$F$25)^2+0.2)</f>
        <v>1</v>
      </c>
      <c r="O1095" s="48">
        <f>M1095*E1095*Overview!$F$8</f>
        <v>9.746225350951114E-2</v>
      </c>
      <c r="P1095" s="48">
        <f>E1095*Overview!$F$6</f>
        <v>1.8494797113084687E-3</v>
      </c>
      <c r="Q1095" s="122">
        <f>O1095*(G1095/F1095-(1+Overview!$F$35/'='!F1095)/(Overview!$F$37*Overview!$F$33))/('='!G1095+Overview!$F$36)</f>
        <v>1.2659695656407372E-3</v>
      </c>
      <c r="R1095" s="128">
        <f>(O1095/F1095-Q1095)*G1095*Overview!$F$29*'='!F1095^3</f>
        <v>308.77628329239781</v>
      </c>
      <c r="S1095" s="57">
        <f t="shared" si="102"/>
        <v>4.1141554645365556E-18</v>
      </c>
      <c r="T1095" s="58">
        <f t="shared" si="103"/>
        <v>1.1098594660116322E-3</v>
      </c>
      <c r="U1095" s="58">
        <f>IF(I1095&lt;Overview!$F$18,(1-Overview!$F$9)*'='!R1095-'='!I1095*'='!P1095,0)</f>
        <v>0</v>
      </c>
      <c r="V1095" s="54">
        <f>IF(I1095&gt;=Overview!$F$18,(1-Overview!$F$9)*'='!R1095-Overview!$F$18*'='!P1095,0)</f>
        <v>25.980196479639581</v>
      </c>
      <c r="W1095" s="2"/>
      <c r="X1095" s="60">
        <f>F1095^3*(1+G1095*Overview!$F$38)</f>
        <v>22.358185547166084</v>
      </c>
      <c r="Y1095" s="61">
        <f>F1095^3*Overview!$F$42*(1+Overview!$F$38*G1095)+J1095*Overview!$F$39/Overview!$F$40</f>
        <v>2.3534955276381058</v>
      </c>
      <c r="AD1095" s="2"/>
    </row>
    <row r="1096" spans="1:30">
      <c r="A1096" s="34">
        <v>1093</v>
      </c>
      <c r="B1096">
        <v>0.77</v>
      </c>
      <c r="C1096" s="85">
        <v>18.739999999999998</v>
      </c>
      <c r="D1096" s="125">
        <f>B1096/(B1096+Overview!$F$22)</f>
        <v>0.52380952380952384</v>
      </c>
      <c r="E1096" s="118">
        <f>EXP(Overview!$F$21/Overview!$F$5-Overview!$F$21/('='!C1096+273.15))</f>
        <v>0.94169028070695959</v>
      </c>
      <c r="F1096" s="77">
        <f t="shared" si="104"/>
        <v>2.6311718201970486</v>
      </c>
      <c r="G1096" s="115">
        <f t="shared" si="105"/>
        <v>0.52380952380952372</v>
      </c>
      <c r="H1096" s="112">
        <f>F1096/Overview!$F$19</f>
        <v>3.8847952461199595</v>
      </c>
      <c r="I1096" s="149">
        <f t="shared" si="106"/>
        <v>178.24101031296112</v>
      </c>
      <c r="J1096" s="80">
        <f>IF((A1096-Overview!$F$43)/365=ROUND((A1096-Overview!$F$43)/365,0),J1095*0.05,J1095+V1095)</f>
        <v>7879.2168331422808</v>
      </c>
      <c r="K1096" s="70">
        <f>IF(I1096&lt;Overview!$F$16,1,'='!F1096/Overview!$F$26)</f>
        <v>113.90354199987225</v>
      </c>
      <c r="L1096" s="71">
        <f>IF(I1096&lt;Overview!$F$17,'='!F1096/Overview!$F$26,Overview!$F$33)</f>
        <v>9.1428571428571423</v>
      </c>
      <c r="M1096" s="72">
        <f t="shared" si="107"/>
        <v>9.1428571428571423</v>
      </c>
      <c r="N1096" s="81">
        <f>MIN(1,Overview!$F$44*E1096*(F1096-Overview!$F$25)^2+0.2)</f>
        <v>1</v>
      </c>
      <c r="O1096" s="48">
        <f>M1096*E1096*Overview!$F$8</f>
        <v>9.746225350951114E-2</v>
      </c>
      <c r="P1096" s="48">
        <f>E1096*Overview!$F$6</f>
        <v>1.8494797113084687E-3</v>
      </c>
      <c r="Q1096" s="122">
        <f>O1096*(G1096/F1096-(1+Overview!$F$35/'='!F1096)/(Overview!$F$37*Overview!$F$33))/('='!G1096+Overview!$F$36)</f>
        <v>1.2635328255592765E-3</v>
      </c>
      <c r="R1096" s="128">
        <f>(O1096/F1096-Q1096)*G1096*Overview!$F$29*'='!F1096^3</f>
        <v>309.05337528363015</v>
      </c>
      <c r="S1096" s="57">
        <f t="shared" si="102"/>
        <v>4.1124200649887534E-18</v>
      </c>
      <c r="T1096" s="58">
        <f t="shared" si="103"/>
        <v>1.1081906548351739E-3</v>
      </c>
      <c r="U1096" s="58">
        <f>IF(I1096&lt;Overview!$F$18,(1-Overview!$F$9)*'='!R1096-'='!I1096*'='!P1096,0)</f>
        <v>0</v>
      </c>
      <c r="V1096" s="54">
        <f>IF(I1096&gt;=Overview!$F$18,(1-Overview!$F$9)*'='!R1096-Overview!$F$18*'='!P1096,0)</f>
        <v>26.003804717292578</v>
      </c>
      <c r="W1096" s="2"/>
      <c r="X1096" s="60">
        <f>F1096^3*(1+G1096*Overview!$F$38)</f>
        <v>22.386502275622924</v>
      </c>
      <c r="Y1096" s="61">
        <f>F1096^3*Overview!$F$42*(1+Overview!$F$38*G1096)+J1096*Overview!$F$39/Overview!$F$40</f>
        <v>2.3571729908280639</v>
      </c>
      <c r="AD1096" s="2"/>
    </row>
    <row r="1097" spans="1:30">
      <c r="A1097" s="34">
        <v>1094</v>
      </c>
      <c r="B1097">
        <v>0.77</v>
      </c>
      <c r="C1097" s="85">
        <v>18.739999999999998</v>
      </c>
      <c r="D1097" s="125">
        <f>B1097/(B1097+Overview!$F$22)</f>
        <v>0.52380952380952384</v>
      </c>
      <c r="E1097" s="118">
        <f>EXP(Overview!$F$21/Overview!$F$5-Overview!$F$21/('='!C1097+273.15))</f>
        <v>0.94169028070695959</v>
      </c>
      <c r="F1097" s="77">
        <f t="shared" si="104"/>
        <v>2.632280010851884</v>
      </c>
      <c r="G1097" s="115">
        <f t="shared" si="105"/>
        <v>0.52380952380952372</v>
      </c>
      <c r="H1097" s="112">
        <f>F1097/Overview!$F$19</f>
        <v>3.8864314348913096</v>
      </c>
      <c r="I1097" s="149">
        <f t="shared" si="106"/>
        <v>178.24101031296112</v>
      </c>
      <c r="J1097" s="80">
        <f>IF((A1097-Overview!$F$43)/365=ROUND((A1097-Overview!$F$43)/365,0),J1096*0.05,J1096+V1096)</f>
        <v>7905.2206378595738</v>
      </c>
      <c r="K1097" s="70">
        <f>IF(I1097&lt;Overview!$F$16,1,'='!F1097/Overview!$F$26)</f>
        <v>113.95151562129368</v>
      </c>
      <c r="L1097" s="71">
        <f>IF(I1097&lt;Overview!$F$17,'='!F1097/Overview!$F$26,Overview!$F$33)</f>
        <v>9.1428571428571423</v>
      </c>
      <c r="M1097" s="72">
        <f t="shared" si="107"/>
        <v>9.1428571428571423</v>
      </c>
      <c r="N1097" s="81">
        <f>MIN(1,Overview!$F$44*E1097*(F1097-Overview!$F$25)^2+0.2)</f>
        <v>1</v>
      </c>
      <c r="O1097" s="48">
        <f>M1097*E1097*Overview!$F$8</f>
        <v>9.746225350951114E-2</v>
      </c>
      <c r="P1097" s="48">
        <f>E1097*Overview!$F$6</f>
        <v>1.8494797113084687E-3</v>
      </c>
      <c r="Q1097" s="122">
        <f>O1097*(G1097/F1097-(1+Overview!$F$35/'='!F1097)/(Overview!$F$37*Overview!$F$33))/('='!G1097+Overview!$F$36)</f>
        <v>1.261101799612402E-3</v>
      </c>
      <c r="R1097" s="128">
        <f>(O1097/F1097-Q1097)*G1097*Overview!$F$29*'='!F1097^3</f>
        <v>309.33018803082552</v>
      </c>
      <c r="S1097" s="57">
        <f t="shared" si="102"/>
        <v>4.1106887349380027E-18</v>
      </c>
      <c r="T1097" s="58">
        <f t="shared" si="103"/>
        <v>1.1065243529230213E-3</v>
      </c>
      <c r="U1097" s="58">
        <f>IF(I1097&lt;Overview!$F$18,(1-Overview!$F$9)*'='!R1097-'='!I1097*'='!P1097,0)</f>
        <v>0</v>
      </c>
      <c r="V1097" s="54">
        <f>IF(I1097&gt;=Overview!$F$18,(1-Overview!$F$9)*'='!R1097-Overview!$F$18*'='!P1097,0)</f>
        <v>26.027389163353622</v>
      </c>
      <c r="W1097" s="2"/>
      <c r="X1097" s="60">
        <f>F1097^3*(1+G1097*Overview!$F$38)</f>
        <v>22.414800271233926</v>
      </c>
      <c r="Y1097" s="61">
        <f>F1097^3*Overview!$F$42*(1+Overview!$F$38*G1097)+J1097*Overview!$F$39/Overview!$F$40</f>
        <v>2.3608497939471329</v>
      </c>
      <c r="AD1097" s="2"/>
    </row>
    <row r="1098" spans="1:30">
      <c r="A1098" s="34">
        <v>1095</v>
      </c>
      <c r="B1098">
        <v>0.77</v>
      </c>
      <c r="C1098" s="85">
        <v>18.739999999999998</v>
      </c>
      <c r="D1098" s="125">
        <f>B1098/(B1098+Overview!$F$22)</f>
        <v>0.52380952380952384</v>
      </c>
      <c r="E1098" s="118">
        <f>EXP(Overview!$F$21/Overview!$F$5-Overview!$F$21/('='!C1098+273.15))</f>
        <v>0.94169028070695959</v>
      </c>
      <c r="F1098" s="77">
        <f t="shared" si="104"/>
        <v>2.6333865352048069</v>
      </c>
      <c r="G1098" s="115">
        <f t="shared" si="105"/>
        <v>0.52380952380952372</v>
      </c>
      <c r="H1098" s="112">
        <f>F1098/Overview!$F$19</f>
        <v>3.8880651634501797</v>
      </c>
      <c r="I1098" s="149">
        <f t="shared" si="106"/>
        <v>178.24101031296112</v>
      </c>
      <c r="J1098" s="80">
        <f>IF((A1098-Overview!$F$43)/365=ROUND((A1098-Overview!$F$43)/365,0),J1097*0.05,J1097+V1097)</f>
        <v>395.26103189297874</v>
      </c>
      <c r="K1098" s="70">
        <f>IF(I1098&lt;Overview!$F$16,1,'='!F1098/Overview!$F$26)</f>
        <v>113.99941710843321</v>
      </c>
      <c r="L1098" s="71">
        <f>IF(I1098&lt;Overview!$F$17,'='!F1098/Overview!$F$26,Overview!$F$33)</f>
        <v>9.1428571428571423</v>
      </c>
      <c r="M1098" s="72">
        <f t="shared" si="107"/>
        <v>9.1428571428571423</v>
      </c>
      <c r="N1098" s="81">
        <f>MIN(1,Overview!$F$44*E1098*(F1098-Overview!$F$25)^2+0.2)</f>
        <v>1</v>
      </c>
      <c r="O1098" s="48">
        <f>M1098*E1098*Overview!$F$8</f>
        <v>9.746225350951114E-2</v>
      </c>
      <c r="P1098" s="48">
        <f>E1098*Overview!$F$6</f>
        <v>1.8494797113084687E-3</v>
      </c>
      <c r="Q1098" s="122">
        <f>O1098*(G1098/F1098-(1+Overview!$F$35/'='!F1098)/(Overview!$F$37*Overview!$F$33))/('='!G1098+Overview!$F$36)</f>
        <v>1.2586764704668667E-3</v>
      </c>
      <c r="R1098" s="128">
        <f>(O1098/F1098-Q1098)*G1098*Overview!$F$29*'='!F1098^3</f>
        <v>309.60672155841047</v>
      </c>
      <c r="S1098" s="57">
        <f t="shared" si="102"/>
        <v>4.1089614620398975E-18</v>
      </c>
      <c r="T1098" s="58">
        <f t="shared" si="103"/>
        <v>1.1048605565021857E-3</v>
      </c>
      <c r="U1098" s="58">
        <f>IF(I1098&lt;Overview!$F$18,(1-Overview!$F$9)*'='!R1098-'='!I1098*'='!P1098,0)</f>
        <v>0</v>
      </c>
      <c r="V1098" s="54">
        <f>IF(I1098&gt;=Overview!$F$18,(1-Overview!$F$9)*'='!R1098-Overview!$F$18*'='!P1098,0)</f>
        <v>26.05094981990386</v>
      </c>
      <c r="W1098" s="2"/>
      <c r="X1098" s="60">
        <f>F1098^3*(1+G1098*Overview!$F$38)</f>
        <v>22.443079500525485</v>
      </c>
      <c r="Y1098" s="61">
        <f>F1098^3*Overview!$F$42*(1+Overview!$F$38*G1098)+J1098*Overview!$F$39/Overview!$F$40</f>
        <v>2.0370530435240974</v>
      </c>
      <c r="AD1098" s="2"/>
    </row>
    <row r="1099" spans="1:30">
      <c r="A1099" s="34">
        <v>1096</v>
      </c>
      <c r="B1099">
        <v>0.77</v>
      </c>
      <c r="C1099" s="85">
        <v>18.739999999999998</v>
      </c>
      <c r="D1099" s="125">
        <f>B1099/(B1099+Overview!$F$22)</f>
        <v>0.52380952380952384</v>
      </c>
      <c r="E1099" s="118">
        <f>EXP(Overview!$F$21/Overview!$F$5-Overview!$F$21/('='!C1099+273.15))</f>
        <v>0.94169028070695959</v>
      </c>
      <c r="F1099" s="77">
        <f t="shared" si="104"/>
        <v>2.6344913957613092</v>
      </c>
      <c r="G1099" s="115">
        <f t="shared" si="105"/>
        <v>0.52380952380952372</v>
      </c>
      <c r="H1099" s="112">
        <f>F1099/Overview!$F$19</f>
        <v>3.8896964354958055</v>
      </c>
      <c r="I1099" s="149">
        <f t="shared" si="106"/>
        <v>178.24101031296112</v>
      </c>
      <c r="J1099" s="80">
        <f>IF((A1099-Overview!$F$43)/365=ROUND((A1099-Overview!$F$43)/365,0),J1098*0.05,J1098+V1098)</f>
        <v>421.31198171288258</v>
      </c>
      <c r="K1099" s="70">
        <f>IF(I1099&lt;Overview!$F$16,1,'='!F1099/Overview!$F$26)</f>
        <v>114.04724656975365</v>
      </c>
      <c r="L1099" s="71">
        <f>IF(I1099&lt;Overview!$F$17,'='!F1099/Overview!$F$26,Overview!$F$33)</f>
        <v>9.1428571428571423</v>
      </c>
      <c r="M1099" s="72">
        <f t="shared" si="107"/>
        <v>9.1428571428571423</v>
      </c>
      <c r="N1099" s="81">
        <f>MIN(1,Overview!$F$44*E1099*(F1099-Overview!$F$25)^2+0.2)</f>
        <v>1</v>
      </c>
      <c r="O1099" s="48">
        <f>M1099*E1099*Overview!$F$8</f>
        <v>9.746225350951114E-2</v>
      </c>
      <c r="P1099" s="48">
        <f>E1099*Overview!$F$6</f>
        <v>1.8494797113084687E-3</v>
      </c>
      <c r="Q1099" s="122">
        <f>O1099*(G1099/F1099-(1+Overview!$F$35/'='!F1099)/(Overview!$F$37*Overview!$F$33))/('='!G1099+Overview!$F$36)</f>
        <v>1.2562568208576924E-3</v>
      </c>
      <c r="R1099" s="128">
        <f>(O1099/F1099-Q1099)*G1099*Overview!$F$29*'='!F1099^3</f>
        <v>309.88297589188471</v>
      </c>
      <c r="S1099" s="57">
        <f t="shared" si="102"/>
        <v>4.1072382339986524E-18</v>
      </c>
      <c r="T1099" s="58">
        <f t="shared" si="103"/>
        <v>1.1031992618053489E-3</v>
      </c>
      <c r="U1099" s="58">
        <f>IF(I1099&lt;Overview!$F$18,(1-Overview!$F$9)*'='!R1099-'='!I1099*'='!P1099,0)</f>
        <v>0</v>
      </c>
      <c r="V1099" s="54">
        <f>IF(I1099&gt;=Overview!$F$18,(1-Overview!$F$9)*'='!R1099-Overview!$F$18*'='!P1099,0)</f>
        <v>26.074486689115865</v>
      </c>
      <c r="W1099" s="2"/>
      <c r="X1099" s="60">
        <f>F1099^3*(1+G1099*Overview!$F$38)</f>
        <v>22.471339930214498</v>
      </c>
      <c r="Y1099" s="61">
        <f>F1099^3*Overview!$F$42*(1+Overview!$F$38*G1099)+J1099*Overview!$F$39/Overview!$F$40</f>
        <v>2.0407285143791913</v>
      </c>
      <c r="AD1099" s="2"/>
    </row>
    <row r="1100" spans="1:30">
      <c r="A1100" s="34">
        <v>1097</v>
      </c>
      <c r="B1100">
        <v>0.77</v>
      </c>
      <c r="C1100" s="85">
        <v>18.739999999999998</v>
      </c>
      <c r="D1100" s="125">
        <f>B1100/(B1100+Overview!$F$22)</f>
        <v>0.52380952380952384</v>
      </c>
      <c r="E1100" s="118">
        <f>EXP(Overview!$F$21/Overview!$F$5-Overview!$F$21/('='!C1100+273.15))</f>
        <v>0.94169028070695959</v>
      </c>
      <c r="F1100" s="77">
        <f t="shared" si="104"/>
        <v>2.6355945950231146</v>
      </c>
      <c r="G1100" s="115">
        <f t="shared" si="105"/>
        <v>0.52380952380952372</v>
      </c>
      <c r="H1100" s="112">
        <f>F1100/Overview!$F$19</f>
        <v>3.891325254721858</v>
      </c>
      <c r="I1100" s="149">
        <f t="shared" si="106"/>
        <v>178.24101031296112</v>
      </c>
      <c r="J1100" s="80">
        <f>IF((A1100-Overview!$F$43)/365=ROUND((A1100-Overview!$F$43)/365,0),J1099*0.05,J1099+V1099)</f>
        <v>447.38646840199846</v>
      </c>
      <c r="K1100" s="70">
        <f>IF(I1100&lt;Overview!$F$16,1,'='!F1100/Overview!$F$26)</f>
        <v>114.09500411355475</v>
      </c>
      <c r="L1100" s="71">
        <f>IF(I1100&lt;Overview!$F$17,'='!F1100/Overview!$F$26,Overview!$F$33)</f>
        <v>9.1428571428571423</v>
      </c>
      <c r="M1100" s="72">
        <f t="shared" si="107"/>
        <v>9.1428571428571423</v>
      </c>
      <c r="N1100" s="81">
        <f>MIN(1,Overview!$F$44*E1100*(F1100-Overview!$F$25)^2+0.2)</f>
        <v>1</v>
      </c>
      <c r="O1100" s="48">
        <f>M1100*E1100*Overview!$F$8</f>
        <v>9.746225350951114E-2</v>
      </c>
      <c r="P1100" s="48">
        <f>E1100*Overview!$F$6</f>
        <v>1.8494797113084687E-3</v>
      </c>
      <c r="Q1100" s="122">
        <f>O1100*(G1100/F1100-(1+Overview!$F$35/'='!F1100)/(Overview!$F$37*Overview!$F$33))/('='!G1100+Overview!$F$36)</f>
        <v>1.2538428335878422E-3</v>
      </c>
      <c r="R1100" s="128">
        <f>(O1100/F1100-Q1100)*G1100*Overview!$F$29*'='!F1100^3</f>
        <v>310.15895105781613</v>
      </c>
      <c r="S1100" s="57">
        <f t="shared" si="102"/>
        <v>4.1055190385668652E-18</v>
      </c>
      <c r="T1100" s="58">
        <f t="shared" si="103"/>
        <v>1.1015404650708612E-3</v>
      </c>
      <c r="U1100" s="58">
        <f>IF(I1100&lt;Overview!$F$18,(1-Overview!$F$9)*'='!R1100-'='!I1100*'='!P1100,0)</f>
        <v>0</v>
      </c>
      <c r="V1100" s="54">
        <f>IF(I1100&gt;=Overview!$F$18,(1-Overview!$F$9)*'='!R1100-Overview!$F$18*'='!P1100,0)</f>
        <v>26.097999773253221</v>
      </c>
      <c r="W1100" s="2"/>
      <c r="X1100" s="60">
        <f>F1100^3*(1+G1100*Overview!$F$38)</f>
        <v>22.499581527207777</v>
      </c>
      <c r="Y1100" s="61">
        <f>F1100^3*Overview!$F$42*(1+Overview!$F$38*G1100)+J1100*Overview!$F$39/Overview!$F$40</f>
        <v>2.0444033130756227</v>
      </c>
      <c r="AD1100" s="2"/>
    </row>
    <row r="1101" spans="1:30">
      <c r="A1101" s="34">
        <v>1098</v>
      </c>
      <c r="B1101">
        <v>0.77</v>
      </c>
      <c r="C1101" s="85">
        <v>18.739999999999998</v>
      </c>
      <c r="D1101" s="125">
        <f>B1101/(B1101+Overview!$F$22)</f>
        <v>0.52380952380952384</v>
      </c>
      <c r="E1101" s="118">
        <f>EXP(Overview!$F$21/Overview!$F$5-Overview!$F$21/('='!C1101+273.15))</f>
        <v>0.94169028070695959</v>
      </c>
      <c r="F1101" s="77">
        <f t="shared" si="104"/>
        <v>2.6366961354881853</v>
      </c>
      <c r="G1101" s="115">
        <f t="shared" si="105"/>
        <v>0.52380952380952372</v>
      </c>
      <c r="H1101" s="112">
        <f>F1101/Overview!$F$19</f>
        <v>3.8929516248164555</v>
      </c>
      <c r="I1101" s="149">
        <f t="shared" si="106"/>
        <v>178.24101031296112</v>
      </c>
      <c r="J1101" s="80">
        <f>IF((A1101-Overview!$F$43)/365=ROUND((A1101-Overview!$F$43)/365,0),J1100*0.05,J1100+V1100)</f>
        <v>473.48446817525166</v>
      </c>
      <c r="K1101" s="70">
        <f>IF(I1101&lt;Overview!$F$16,1,'='!F1101/Overview!$F$26)</f>
        <v>114.14268984797339</v>
      </c>
      <c r="L1101" s="71">
        <f>IF(I1101&lt;Overview!$F$17,'='!F1101/Overview!$F$26,Overview!$F$33)</f>
        <v>9.1428571428571423</v>
      </c>
      <c r="M1101" s="72">
        <f t="shared" si="107"/>
        <v>9.1428571428571423</v>
      </c>
      <c r="N1101" s="81">
        <f>MIN(1,Overview!$F$44*E1101*(F1101-Overview!$F$25)^2+0.2)</f>
        <v>1</v>
      </c>
      <c r="O1101" s="48">
        <f>M1101*E1101*Overview!$F$8</f>
        <v>9.746225350951114E-2</v>
      </c>
      <c r="P1101" s="48">
        <f>E1101*Overview!$F$6</f>
        <v>1.8494797113084687E-3</v>
      </c>
      <c r="Q1101" s="122">
        <f>O1101*(G1101/F1101-(1+Overview!$F$35/'='!F1101)/(Overview!$F$37*Overview!$F$33))/('='!G1101+Overview!$F$36)</f>
        <v>1.251434491527876E-3</v>
      </c>
      <c r="R1101" s="128">
        <f>(O1101/F1101-Q1101)*G1101*Overview!$F$29*'='!F1101^3</f>
        <v>310.43464708383692</v>
      </c>
      <c r="S1101" s="57">
        <f t="shared" si="102"/>
        <v>4.1038038635452797E-18</v>
      </c>
      <c r="T1101" s="58">
        <f t="shared" si="103"/>
        <v>1.0998841625427243E-3</v>
      </c>
      <c r="U1101" s="58">
        <f>IF(I1101&lt;Overview!$F$18,(1-Overview!$F$9)*'='!R1101-'='!I1101*'='!P1101,0)</f>
        <v>0</v>
      </c>
      <c r="V1101" s="54">
        <f>IF(I1101&gt;=Overview!$F$18,(1-Overview!$F$9)*'='!R1101-Overview!$F$18*'='!P1101,0)</f>
        <v>26.121489074670194</v>
      </c>
      <c r="W1101" s="2"/>
      <c r="X1101" s="60">
        <f>F1101^3*(1+G1101*Overview!$F$38)</f>
        <v>22.527804258601606</v>
      </c>
      <c r="Y1101" s="61">
        <f>F1101^3*Overview!$F$42*(1+Overview!$F$38*G1101)+J1101*Overview!$F$39/Overview!$F$40</f>
        <v>2.0480774356184872</v>
      </c>
      <c r="AD1101" s="2"/>
    </row>
    <row r="1102" spans="1:30">
      <c r="A1102" s="34">
        <v>1099</v>
      </c>
      <c r="B1102">
        <v>0.77</v>
      </c>
      <c r="C1102" s="85">
        <v>18.739999999999998</v>
      </c>
      <c r="D1102" s="125">
        <f>B1102/(B1102+Overview!$F$22)</f>
        <v>0.52380952380952384</v>
      </c>
      <c r="E1102" s="118">
        <f>EXP(Overview!$F$21/Overview!$F$5-Overview!$F$21/('='!C1102+273.15))</f>
        <v>0.94169028070695959</v>
      </c>
      <c r="F1102" s="77">
        <f t="shared" si="104"/>
        <v>2.637796019650728</v>
      </c>
      <c r="G1102" s="115">
        <f t="shared" si="105"/>
        <v>0.52380952380952372</v>
      </c>
      <c r="H1102" s="112">
        <f>F1102/Overview!$F$19</f>
        <v>3.8945755494621701</v>
      </c>
      <c r="I1102" s="149">
        <f t="shared" si="106"/>
        <v>178.24101031296112</v>
      </c>
      <c r="J1102" s="80">
        <f>IF((A1102-Overview!$F$43)/365=ROUND((A1102-Overview!$F$43)/365,0),J1101*0.05,J1101+V1101)</f>
        <v>499.60595724992186</v>
      </c>
      <c r="K1102" s="70">
        <f>IF(I1102&lt;Overview!$F$16,1,'='!F1102/Overview!$F$26)</f>
        <v>114.1903038809839</v>
      </c>
      <c r="L1102" s="71">
        <f>IF(I1102&lt;Overview!$F$17,'='!F1102/Overview!$F$26,Overview!$F$33)</f>
        <v>9.1428571428571423</v>
      </c>
      <c r="M1102" s="72">
        <f t="shared" si="107"/>
        <v>9.1428571428571423</v>
      </c>
      <c r="N1102" s="81">
        <f>MIN(1,Overview!$F$44*E1102*(F1102-Overview!$F$25)^2+0.2)</f>
        <v>1</v>
      </c>
      <c r="O1102" s="48">
        <f>M1102*E1102*Overview!$F$8</f>
        <v>9.746225350951114E-2</v>
      </c>
      <c r="P1102" s="48">
        <f>E1102*Overview!$F$6</f>
        <v>1.8494797113084687E-3</v>
      </c>
      <c r="Q1102" s="122">
        <f>O1102*(G1102/F1102-(1+Overview!$F$35/'='!F1102)/(Overview!$F$37*Overview!$F$33))/('='!G1102+Overview!$F$36)</f>
        <v>1.2490317776156273E-3</v>
      </c>
      <c r="R1102" s="128">
        <f>(O1102/F1102-Q1102)*G1102*Overview!$F$29*'='!F1102^3</f>
        <v>310.71006399863859</v>
      </c>
      <c r="S1102" s="57">
        <f t="shared" si="102"/>
        <v>4.1020926967825474E-18</v>
      </c>
      <c r="T1102" s="58">
        <f t="shared" si="103"/>
        <v>1.0982303504705915E-3</v>
      </c>
      <c r="U1102" s="58">
        <f>IF(I1102&lt;Overview!$F$18,(1-Overview!$F$9)*'='!R1102-'='!I1102*'='!P1102,0)</f>
        <v>0</v>
      </c>
      <c r="V1102" s="54">
        <f>IF(I1102&gt;=Overview!$F$18,(1-Overview!$F$9)*'='!R1102-Overview!$F$18*'='!P1102,0)</f>
        <v>26.144954595811296</v>
      </c>
      <c r="W1102" s="2"/>
      <c r="X1102" s="60">
        <f>F1102^3*(1+G1102*Overview!$F$38)</f>
        <v>22.556008091681232</v>
      </c>
      <c r="Y1102" s="61">
        <f>F1102^3*Overview!$F$42*(1+Overview!$F$38*G1102)+J1102*Overview!$F$39/Overview!$F$40</f>
        <v>2.0517508780299893</v>
      </c>
      <c r="AD1102" s="2"/>
    </row>
    <row r="1103" spans="1:30">
      <c r="A1103" s="34">
        <v>1100</v>
      </c>
      <c r="B1103">
        <v>0.77</v>
      </c>
      <c r="C1103" s="85">
        <v>18.739999999999998</v>
      </c>
      <c r="D1103" s="125">
        <f>B1103/(B1103+Overview!$F$22)</f>
        <v>0.52380952380952384</v>
      </c>
      <c r="E1103" s="118">
        <f>EXP(Overview!$F$21/Overview!$F$5-Overview!$F$21/('='!C1103+273.15))</f>
        <v>0.94169028070695959</v>
      </c>
      <c r="F1103" s="77">
        <f t="shared" si="104"/>
        <v>2.6388942500011985</v>
      </c>
      <c r="G1103" s="115">
        <f t="shared" si="105"/>
        <v>0.52380952380952372</v>
      </c>
      <c r="H1103" s="112">
        <f>F1103/Overview!$F$19</f>
        <v>3.8961970323360378</v>
      </c>
      <c r="I1103" s="149">
        <f t="shared" si="106"/>
        <v>178.24101031296112</v>
      </c>
      <c r="J1103" s="80">
        <f>IF((A1103-Overview!$F$43)/365=ROUND((A1103-Overview!$F$43)/365,0),J1102*0.05,J1102+V1102)</f>
        <v>525.75091184573319</v>
      </c>
      <c r="K1103" s="70">
        <f>IF(I1103&lt;Overview!$F$16,1,'='!F1103/Overview!$F$26)</f>
        <v>114.23784632039821</v>
      </c>
      <c r="L1103" s="71">
        <f>IF(I1103&lt;Overview!$F$17,'='!F1103/Overview!$F$26,Overview!$F$33)</f>
        <v>9.1428571428571423</v>
      </c>
      <c r="M1103" s="72">
        <f t="shared" si="107"/>
        <v>9.1428571428571423</v>
      </c>
      <c r="N1103" s="81">
        <f>MIN(1,Overview!$F$44*E1103*(F1103-Overview!$F$25)^2+0.2)</f>
        <v>1</v>
      </c>
      <c r="O1103" s="48">
        <f>M1103*E1103*Overview!$F$8</f>
        <v>9.746225350951114E-2</v>
      </c>
      <c r="P1103" s="48">
        <f>E1103*Overview!$F$6</f>
        <v>1.8494797113084687E-3</v>
      </c>
      <c r="Q1103" s="122">
        <f>O1103*(G1103/F1103-(1+Overview!$F$35/'='!F1103)/(Overview!$F$37*Overview!$F$33))/('='!G1103+Overview!$F$36)</f>
        <v>1.2466346748558673E-3</v>
      </c>
      <c r="R1103" s="128">
        <f>(O1103/F1103-Q1103)*G1103*Overview!$F$29*'='!F1103^3</f>
        <v>310.98520183196706</v>
      </c>
      <c r="S1103" s="57">
        <f t="shared" si="102"/>
        <v>4.1003855261749914E-18</v>
      </c>
      <c r="T1103" s="58">
        <f t="shared" si="103"/>
        <v>1.096579025109754E-3</v>
      </c>
      <c r="U1103" s="58">
        <f>IF(I1103&lt;Overview!$F$18,(1-Overview!$F$9)*'='!R1103-'='!I1103*'='!P1103,0)</f>
        <v>0</v>
      </c>
      <c r="V1103" s="54">
        <f>IF(I1103&gt;=Overview!$F$18,(1-Overview!$F$9)*'='!R1103-Overview!$F$18*'='!P1103,0)</f>
        <v>26.168396339210883</v>
      </c>
      <c r="W1103" s="2"/>
      <c r="X1103" s="60">
        <f>F1103^3*(1+G1103*Overview!$F$38)</f>
        <v>22.584192993920333</v>
      </c>
      <c r="Y1103" s="61">
        <f>F1103^3*Overview!$F$42*(1+Overview!$F$38*G1103)+J1103*Overview!$F$39/Overview!$F$40</f>
        <v>2.0554236363493992</v>
      </c>
      <c r="AD1103" s="2"/>
    </row>
    <row r="1104" spans="1:30">
      <c r="A1104" s="34">
        <v>1101</v>
      </c>
      <c r="B1104">
        <v>0.77</v>
      </c>
      <c r="C1104" s="85">
        <v>18.739999999999998</v>
      </c>
      <c r="D1104" s="125">
        <f>B1104/(B1104+Overview!$F$22)</f>
        <v>0.52380952380952384</v>
      </c>
      <c r="E1104" s="118">
        <f>EXP(Overview!$F$21/Overview!$F$5-Overview!$F$21/('='!C1104+273.15))</f>
        <v>0.94169028070695959</v>
      </c>
      <c r="F1104" s="77">
        <f t="shared" si="104"/>
        <v>2.6399908290263081</v>
      </c>
      <c r="G1104" s="115">
        <f t="shared" si="105"/>
        <v>0.52380952380952372</v>
      </c>
      <c r="H1104" s="112">
        <f>F1104/Overview!$F$19</f>
        <v>3.8978160771095647</v>
      </c>
      <c r="I1104" s="149">
        <f t="shared" si="106"/>
        <v>178.24101031296112</v>
      </c>
      <c r="J1104" s="80">
        <f>IF((A1104-Overview!$F$43)/365=ROUND((A1104-Overview!$F$43)/365,0),J1103*0.05,J1103+V1103)</f>
        <v>551.91930818494404</v>
      </c>
      <c r="K1104" s="70">
        <f>IF(I1104&lt;Overview!$F$16,1,'='!F1104/Overview!$F$26)</f>
        <v>114.28531727386616</v>
      </c>
      <c r="L1104" s="71">
        <f>IF(I1104&lt;Overview!$F$17,'='!F1104/Overview!$F$26,Overview!$F$33)</f>
        <v>9.1428571428571423</v>
      </c>
      <c r="M1104" s="72">
        <f t="shared" si="107"/>
        <v>9.1428571428571423</v>
      </c>
      <c r="N1104" s="81">
        <f>MIN(1,Overview!$F$44*E1104*(F1104-Overview!$F$25)^2+0.2)</f>
        <v>1</v>
      </c>
      <c r="O1104" s="48">
        <f>M1104*E1104*Overview!$F$8</f>
        <v>9.746225350951114E-2</v>
      </c>
      <c r="P1104" s="48">
        <f>E1104*Overview!$F$6</f>
        <v>1.8494797113084687E-3</v>
      </c>
      <c r="Q1104" s="122">
        <f>O1104*(G1104/F1104-(1+Overview!$F$35/'='!F1104)/(Overview!$F$37*Overview!$F$33))/('='!G1104+Overview!$F$36)</f>
        <v>1.2442431663199783E-3</v>
      </c>
      <c r="R1104" s="128">
        <f>(O1104/F1104-Q1104)*G1104*Overview!$F$29*'='!F1104^3</f>
        <v>311.26006061461902</v>
      </c>
      <c r="S1104" s="57">
        <f t="shared" si="102"/>
        <v>4.0986823396663757E-18</v>
      </c>
      <c r="T1104" s="58">
        <f t="shared" si="103"/>
        <v>1.0949301827211327E-3</v>
      </c>
      <c r="U1104" s="58">
        <f>IF(I1104&lt;Overview!$F$18,(1-Overview!$F$9)*'='!R1104-'='!I1104*'='!P1104,0)</f>
        <v>0</v>
      </c>
      <c r="V1104" s="54">
        <f>IF(I1104&gt;=Overview!$F$18,(1-Overview!$F$9)*'='!R1104-Overview!$F$18*'='!P1104,0)</f>
        <v>26.19181430749283</v>
      </c>
      <c r="W1104" s="2"/>
      <c r="X1104" s="60">
        <f>F1104^3*(1+G1104*Overview!$F$38)</f>
        <v>22.612358932980534</v>
      </c>
      <c r="Y1104" s="61">
        <f>F1104^3*Overview!$F$42*(1+Overview!$F$38*G1104)+J1104*Overview!$F$39/Overview!$F$40</f>
        <v>2.0590957066330122</v>
      </c>
      <c r="AD1104" s="2"/>
    </row>
    <row r="1105" spans="1:30">
      <c r="A1105" s="34">
        <v>1102</v>
      </c>
      <c r="B1105">
        <v>0.77</v>
      </c>
      <c r="C1105" s="85">
        <v>18.739999999999998</v>
      </c>
      <c r="D1105" s="125">
        <f>B1105/(B1105+Overview!$F$22)</f>
        <v>0.52380952380952384</v>
      </c>
      <c r="E1105" s="118">
        <f>EXP(Overview!$F$21/Overview!$F$5-Overview!$F$21/('='!C1105+273.15))</f>
        <v>0.94169028070695959</v>
      </c>
      <c r="F1105" s="77">
        <f t="shared" si="104"/>
        <v>2.6410857592090293</v>
      </c>
      <c r="G1105" s="115">
        <f t="shared" si="105"/>
        <v>0.52380952380952372</v>
      </c>
      <c r="H1105" s="112">
        <f>F1105/Overview!$F$19</f>
        <v>3.8994326874487366</v>
      </c>
      <c r="I1105" s="149">
        <f t="shared" si="106"/>
        <v>178.24101031296112</v>
      </c>
      <c r="J1105" s="80">
        <f>IF((A1105-Overview!$F$43)/365=ROUND((A1105-Overview!$F$43)/365,0),J1104*0.05,J1104+V1104)</f>
        <v>578.11112249243683</v>
      </c>
      <c r="K1105" s="70">
        <f>IF(I1105&lt;Overview!$F$16,1,'='!F1105/Overview!$F$26)</f>
        <v>114.33271684887573</v>
      </c>
      <c r="L1105" s="71">
        <f>IF(I1105&lt;Overview!$F$17,'='!F1105/Overview!$F$26,Overview!$F$33)</f>
        <v>9.1428571428571423</v>
      </c>
      <c r="M1105" s="72">
        <f t="shared" si="107"/>
        <v>9.1428571428571423</v>
      </c>
      <c r="N1105" s="81">
        <f>MIN(1,Overview!$F$44*E1105*(F1105-Overview!$F$25)^2+0.2)</f>
        <v>1</v>
      </c>
      <c r="O1105" s="48">
        <f>M1105*E1105*Overview!$F$8</f>
        <v>9.746225350951114E-2</v>
      </c>
      <c r="P1105" s="48">
        <f>E1105*Overview!$F$6</f>
        <v>1.8494797113084687E-3</v>
      </c>
      <c r="Q1105" s="122">
        <f>O1105*(G1105/F1105-(1+Overview!$F$35/'='!F1105)/(Overview!$F$37*Overview!$F$33))/('='!G1105+Overview!$F$36)</f>
        <v>1.2418572351456268E-3</v>
      </c>
      <c r="R1105" s="128">
        <f>(O1105/F1105-Q1105)*G1105*Overview!$F$29*'='!F1105^3</f>
        <v>311.53464037843679</v>
      </c>
      <c r="S1105" s="57">
        <f t="shared" si="102"/>
        <v>4.0969831252476698E-18</v>
      </c>
      <c r="T1105" s="58">
        <f t="shared" si="103"/>
        <v>1.0932838195712713E-3</v>
      </c>
      <c r="U1105" s="58">
        <f>IF(I1105&lt;Overview!$F$18,(1-Overview!$F$9)*'='!R1105-'='!I1105*'='!P1105,0)</f>
        <v>0</v>
      </c>
      <c r="V1105" s="54">
        <f>IF(I1105&gt;=Overview!$F$18,(1-Overview!$F$9)*'='!R1105-Overview!$F$18*'='!P1105,0)</f>
        <v>26.215208503370103</v>
      </c>
      <c r="W1105" s="2"/>
      <c r="X1105" s="60">
        <f>F1105^3*(1+G1105*Overview!$F$38)</f>
        <v>22.640505876710929</v>
      </c>
      <c r="Y1105" s="61">
        <f>F1105^3*Overview!$F$42*(1+Overview!$F$38*G1105)+J1105*Overview!$F$39/Overview!$F$40</f>
        <v>2.0627670849541095</v>
      </c>
      <c r="AD1105" s="2"/>
    </row>
    <row r="1106" spans="1:30">
      <c r="A1106" s="34">
        <v>1103</v>
      </c>
      <c r="B1106">
        <v>0.77</v>
      </c>
      <c r="C1106" s="85">
        <v>18.739999999999998</v>
      </c>
      <c r="D1106" s="125">
        <f>B1106/(B1106+Overview!$F$22)</f>
        <v>0.52380952380952384</v>
      </c>
      <c r="E1106" s="118">
        <f>EXP(Overview!$F$21/Overview!$F$5-Overview!$F$21/('='!C1106+273.15))</f>
        <v>0.94169028070695959</v>
      </c>
      <c r="F1106" s="77">
        <f t="shared" si="104"/>
        <v>2.6421790430286007</v>
      </c>
      <c r="G1106" s="115">
        <f t="shared" si="105"/>
        <v>0.52380952380952372</v>
      </c>
      <c r="H1106" s="112">
        <f>F1106/Overview!$F$19</f>
        <v>3.9010468670140273</v>
      </c>
      <c r="I1106" s="149">
        <f t="shared" si="106"/>
        <v>178.24101031296112</v>
      </c>
      <c r="J1106" s="80">
        <f>IF((A1106-Overview!$F$43)/365=ROUND((A1106-Overview!$F$43)/365,0),J1105*0.05,J1105+V1105)</f>
        <v>604.32633099580698</v>
      </c>
      <c r="K1106" s="70">
        <f>IF(I1106&lt;Overview!$F$16,1,'='!F1106/Overview!$F$26)</f>
        <v>114.38004515275328</v>
      </c>
      <c r="L1106" s="71">
        <f>IF(I1106&lt;Overview!$F$17,'='!F1106/Overview!$F$26,Overview!$F$33)</f>
        <v>9.1428571428571423</v>
      </c>
      <c r="M1106" s="72">
        <f t="shared" si="107"/>
        <v>9.1428571428571423</v>
      </c>
      <c r="N1106" s="81">
        <f>MIN(1,Overview!$F$44*E1106*(F1106-Overview!$F$25)^2+0.2)</f>
        <v>1</v>
      </c>
      <c r="O1106" s="48">
        <f>M1106*E1106*Overview!$F$8</f>
        <v>9.746225350951114E-2</v>
      </c>
      <c r="P1106" s="48">
        <f>E1106*Overview!$F$6</f>
        <v>1.8494797113084687E-3</v>
      </c>
      <c r="Q1106" s="122">
        <f>O1106*(G1106/F1106-(1+Overview!$F$35/'='!F1106)/(Overview!$F$37*Overview!$F$33))/('='!G1106+Overview!$F$36)</f>
        <v>1.2394768645364403E-3</v>
      </c>
      <c r="R1106" s="128">
        <f>(O1106/F1106-Q1106)*G1106*Overview!$F$29*'='!F1106^3</f>
        <v>311.80894115630349</v>
      </c>
      <c r="S1106" s="57">
        <f t="shared" si="102"/>
        <v>4.0952878709568186E-18</v>
      </c>
      <c r="T1106" s="58">
        <f t="shared" si="103"/>
        <v>1.0916399319323275E-3</v>
      </c>
      <c r="U1106" s="58">
        <f>IF(I1106&lt;Overview!$F$18,(1-Overview!$F$9)*'='!R1106-'='!I1106*'='!P1106,0)</f>
        <v>0</v>
      </c>
      <c r="V1106" s="54">
        <f>IF(I1106&gt;=Overview!$F$18,(1-Overview!$F$9)*'='!R1106-Overview!$F$18*'='!P1106,0)</f>
        <v>26.238578929644344</v>
      </c>
      <c r="W1106" s="2"/>
      <c r="X1106" s="60">
        <f>F1106^3*(1+G1106*Overview!$F$38)</f>
        <v>22.668633793147521</v>
      </c>
      <c r="Y1106" s="61">
        <f>F1106^3*Overview!$F$42*(1+Overview!$F$38*G1106)+J1106*Overview!$F$39/Overview!$F$40</f>
        <v>2.0664377674029129</v>
      </c>
      <c r="AD1106" s="2"/>
    </row>
    <row r="1107" spans="1:30">
      <c r="A1107" s="34">
        <v>1104</v>
      </c>
      <c r="B1107">
        <v>0.77</v>
      </c>
      <c r="C1107" s="85">
        <v>18.739999999999998</v>
      </c>
      <c r="D1107" s="125">
        <f>B1107/(B1107+Overview!$F$22)</f>
        <v>0.52380952380952384</v>
      </c>
      <c r="E1107" s="118">
        <f>EXP(Overview!$F$21/Overview!$F$5-Overview!$F$21/('='!C1107+273.15))</f>
        <v>0.94169028070695959</v>
      </c>
      <c r="F1107" s="77">
        <f t="shared" si="104"/>
        <v>2.6432706829605332</v>
      </c>
      <c r="G1107" s="115">
        <f t="shared" si="105"/>
        <v>0.52380952380952372</v>
      </c>
      <c r="H1107" s="112">
        <f>F1107/Overview!$F$19</f>
        <v>3.9026586194604063</v>
      </c>
      <c r="I1107" s="149">
        <f t="shared" si="106"/>
        <v>178.24101031296112</v>
      </c>
      <c r="J1107" s="80">
        <f>IF((A1107-Overview!$F$43)/365=ROUND((A1107-Overview!$F$43)/365,0),J1106*0.05,J1106+V1106)</f>
        <v>630.56490992545127</v>
      </c>
      <c r="K1107" s="70">
        <f>IF(I1107&lt;Overview!$F$16,1,'='!F1107/Overview!$F$26)</f>
        <v>114.42730229266378</v>
      </c>
      <c r="L1107" s="71">
        <f>IF(I1107&lt;Overview!$F$17,'='!F1107/Overview!$F$26,Overview!$F$33)</f>
        <v>9.1428571428571423</v>
      </c>
      <c r="M1107" s="72">
        <f t="shared" si="107"/>
        <v>9.1428571428571423</v>
      </c>
      <c r="N1107" s="81">
        <f>MIN(1,Overview!$F$44*E1107*(F1107-Overview!$F$25)^2+0.2)</f>
        <v>1</v>
      </c>
      <c r="O1107" s="48">
        <f>M1107*E1107*Overview!$F$8</f>
        <v>9.746225350951114E-2</v>
      </c>
      <c r="P1107" s="48">
        <f>E1107*Overview!$F$6</f>
        <v>1.8494797113084687E-3</v>
      </c>
      <c r="Q1107" s="122">
        <f>O1107*(G1107/F1107-(1+Overview!$F$35/'='!F1107)/(Overview!$F$37*Overview!$F$33))/('='!G1107+Overview!$F$36)</f>
        <v>1.2371020377616826E-3</v>
      </c>
      <c r="R1107" s="128">
        <f>(O1107/F1107-Q1107)*G1107*Overview!$F$29*'='!F1107^3</f>
        <v>312.08296298213975</v>
      </c>
      <c r="S1107" s="57">
        <f t="shared" si="102"/>
        <v>4.0935965648785144E-18</v>
      </c>
      <c r="T1107" s="58">
        <f t="shared" si="103"/>
        <v>1.0899985160820634E-3</v>
      </c>
      <c r="U1107" s="58">
        <f>IF(I1107&lt;Overview!$F$18,(1-Overview!$F$9)*'='!R1107-'='!I1107*'='!P1107,0)</f>
        <v>0</v>
      </c>
      <c r="V1107" s="54">
        <f>IF(I1107&gt;=Overview!$F$18,(1-Overview!$F$9)*'='!R1107-Overview!$F$18*'='!P1107,0)</f>
        <v>26.261925589205596</v>
      </c>
      <c r="W1107" s="2"/>
      <c r="X1107" s="60">
        <f>F1107^3*(1+G1107*Overview!$F$38)</f>
        <v>22.696742650512782</v>
      </c>
      <c r="Y1107" s="61">
        <f>F1107^3*Overview!$F$42*(1+Overview!$F$38*G1107)+J1107*Overview!$F$39/Overview!$F$40</f>
        <v>2.0701077500865472</v>
      </c>
      <c r="AD1107" s="2"/>
    </row>
    <row r="1108" spans="1:30">
      <c r="A1108" s="34">
        <v>1105</v>
      </c>
      <c r="B1108">
        <v>0.77</v>
      </c>
      <c r="C1108" s="85">
        <v>18.739999999999998</v>
      </c>
      <c r="D1108" s="125">
        <f>B1108/(B1108+Overview!$F$22)</f>
        <v>0.52380952380952384</v>
      </c>
      <c r="E1108" s="118">
        <f>EXP(Overview!$F$21/Overview!$F$5-Overview!$F$21/('='!C1108+273.15))</f>
        <v>0.94169028070695959</v>
      </c>
      <c r="F1108" s="77">
        <f t="shared" si="104"/>
        <v>2.6443606814766154</v>
      </c>
      <c r="G1108" s="115">
        <f t="shared" si="105"/>
        <v>0.52380952380952372</v>
      </c>
      <c r="H1108" s="112">
        <f>F1108/Overview!$F$19</f>
        <v>3.9042679484373473</v>
      </c>
      <c r="I1108" s="149">
        <f t="shared" si="106"/>
        <v>178.24101031296112</v>
      </c>
      <c r="J1108" s="80">
        <f>IF((A1108-Overview!$F$43)/365=ROUND((A1108-Overview!$F$43)/365,0),J1107*0.05,J1107+V1107)</f>
        <v>656.82683551465686</v>
      </c>
      <c r="K1108" s="70">
        <f>IF(I1108&lt;Overview!$F$16,1,'='!F1108/Overview!$F$26)</f>
        <v>114.47448837561106</v>
      </c>
      <c r="L1108" s="71">
        <f>IF(I1108&lt;Overview!$F$17,'='!F1108/Overview!$F$26,Overview!$F$33)</f>
        <v>9.1428571428571423</v>
      </c>
      <c r="M1108" s="72">
        <f t="shared" si="107"/>
        <v>9.1428571428571423</v>
      </c>
      <c r="N1108" s="81">
        <f>MIN(1,Overview!$F$44*E1108*(F1108-Overview!$F$25)^2+0.2)</f>
        <v>1</v>
      </c>
      <c r="O1108" s="48">
        <f>M1108*E1108*Overview!$F$8</f>
        <v>9.746225350951114E-2</v>
      </c>
      <c r="P1108" s="48">
        <f>E1108*Overview!$F$6</f>
        <v>1.8494797113084687E-3</v>
      </c>
      <c r="Q1108" s="122">
        <f>O1108*(G1108/F1108-(1+Overview!$F$35/'='!F1108)/(Overview!$F$37*Overview!$F$33))/('='!G1108+Overview!$F$36)</f>
        <v>1.2347327381559354E-3</v>
      </c>
      <c r="R1108" s="128">
        <f>(O1108/F1108-Q1108)*G1108*Overview!$F$29*'='!F1108^3</f>
        <v>312.35670589089762</v>
      </c>
      <c r="S1108" s="57">
        <f t="shared" si="102"/>
        <v>4.0919091951439649E-18</v>
      </c>
      <c r="T1108" s="58">
        <f t="shared" si="103"/>
        <v>1.0883595683038388E-3</v>
      </c>
      <c r="U1108" s="58">
        <f>IF(I1108&lt;Overview!$F$18,(1-Overview!$F$9)*'='!R1108-'='!I1108*'='!P1108,0)</f>
        <v>0</v>
      </c>
      <c r="V1108" s="54">
        <f>IF(I1108&gt;=Overview!$F$18,(1-Overview!$F$9)*'='!R1108-Overview!$F$18*'='!P1108,0)</f>
        <v>26.285248485031765</v>
      </c>
      <c r="W1108" s="2"/>
      <c r="X1108" s="60">
        <f>F1108^3*(1+G1108*Overview!$F$38)</f>
        <v>22.724832417215101</v>
      </c>
      <c r="Y1108" s="61">
        <f>F1108^3*Overview!$F$42*(1+Overview!$F$38*G1108)+J1108*Overview!$F$39/Overview!$F$40</f>
        <v>2.0737770291289959</v>
      </c>
      <c r="AD1108" s="2"/>
    </row>
    <row r="1109" spans="1:30">
      <c r="A1109" s="34">
        <v>1106</v>
      </c>
      <c r="B1109">
        <v>0.77</v>
      </c>
      <c r="C1109" s="85">
        <v>18.739999999999998</v>
      </c>
      <c r="D1109" s="125">
        <f>B1109/(B1109+Overview!$F$22)</f>
        <v>0.52380952380952384</v>
      </c>
      <c r="E1109" s="118">
        <f>EXP(Overview!$F$21/Overview!$F$5-Overview!$F$21/('='!C1109+273.15))</f>
        <v>0.94169028070695959</v>
      </c>
      <c r="F1109" s="77">
        <f t="shared" si="104"/>
        <v>2.6454490410449192</v>
      </c>
      <c r="G1109" s="115">
        <f t="shared" si="105"/>
        <v>0.52380952380952372</v>
      </c>
      <c r="H1109" s="112">
        <f>F1109/Overview!$F$19</f>
        <v>3.9058748575888367</v>
      </c>
      <c r="I1109" s="149">
        <f t="shared" si="106"/>
        <v>178.24101031296112</v>
      </c>
      <c r="J1109" s="80">
        <f>IF((A1109-Overview!$F$43)/365=ROUND((A1109-Overview!$F$43)/365,0),J1108*0.05,J1108+V1108)</f>
        <v>683.11208399968859</v>
      </c>
      <c r="K1109" s="70">
        <f>IF(I1109&lt;Overview!$F$16,1,'='!F1109/Overview!$F$26)</f>
        <v>114.52160350843806</v>
      </c>
      <c r="L1109" s="71">
        <f>IF(I1109&lt;Overview!$F$17,'='!F1109/Overview!$F$26,Overview!$F$33)</f>
        <v>9.1428571428571423</v>
      </c>
      <c r="M1109" s="72">
        <f t="shared" si="107"/>
        <v>9.1428571428571423</v>
      </c>
      <c r="N1109" s="81">
        <f>MIN(1,Overview!$F$44*E1109*(F1109-Overview!$F$25)^2+0.2)</f>
        <v>1</v>
      </c>
      <c r="O1109" s="48">
        <f>M1109*E1109*Overview!$F$8</f>
        <v>9.746225350951114E-2</v>
      </c>
      <c r="P1109" s="48">
        <f>E1109*Overview!$F$6</f>
        <v>1.8494797113084687E-3</v>
      </c>
      <c r="Q1109" s="122">
        <f>O1109*(G1109/F1109-(1+Overview!$F$35/'='!F1109)/(Overview!$F$37*Overview!$F$33))/('='!G1109+Overview!$F$36)</f>
        <v>1.2323689491187792E-3</v>
      </c>
      <c r="R1109" s="128">
        <f>(O1109/F1109-Q1109)*G1109*Overview!$F$29*'='!F1109^3</f>
        <v>312.63016991855744</v>
      </c>
      <c r="S1109" s="57">
        <f t="shared" si="102"/>
        <v>4.090225749930669E-18</v>
      </c>
      <c r="T1109" s="58">
        <f t="shared" si="103"/>
        <v>1.0867230848866031E-3</v>
      </c>
      <c r="U1109" s="58">
        <f>IF(I1109&lt;Overview!$F$18,(1-Overview!$F$9)*'='!R1109-'='!I1109*'='!P1109,0)</f>
        <v>0</v>
      </c>
      <c r="V1109" s="54">
        <f>IF(I1109&gt;=Overview!$F$18,(1-Overview!$F$9)*'='!R1109-Overview!$F$18*'='!P1109,0)</f>
        <v>26.308547620188381</v>
      </c>
      <c r="W1109" s="2"/>
      <c r="X1109" s="60">
        <f>F1109^3*(1+G1109*Overview!$F$38)</f>
        <v>22.752903061848325</v>
      </c>
      <c r="Y1109" s="61">
        <f>F1109^3*Overview!$F$42*(1+Overview!$F$38*G1109)+J1109*Overview!$F$39/Overview!$F$40</f>
        <v>2.0774456006710631</v>
      </c>
      <c r="AD1109" s="2"/>
    </row>
    <row r="1110" spans="1:30">
      <c r="A1110" s="34">
        <v>1107</v>
      </c>
      <c r="B1110">
        <v>0.77</v>
      </c>
      <c r="C1110" s="85">
        <v>18.739999999999998</v>
      </c>
      <c r="D1110" s="125">
        <f>B1110/(B1110+Overview!$F$22)</f>
        <v>0.52380952380952384</v>
      </c>
      <c r="E1110" s="118">
        <f>EXP(Overview!$F$21/Overview!$F$5-Overview!$F$21/('='!C1110+273.15))</f>
        <v>0.94169028070695959</v>
      </c>
      <c r="F1110" s="77">
        <f t="shared" si="104"/>
        <v>2.6465357641298057</v>
      </c>
      <c r="G1110" s="115">
        <f t="shared" si="105"/>
        <v>0.52380952380952372</v>
      </c>
      <c r="H1110" s="112">
        <f>F1110/Overview!$F$19</f>
        <v>3.9074793505533822</v>
      </c>
      <c r="I1110" s="149">
        <f t="shared" si="106"/>
        <v>178.24101031296112</v>
      </c>
      <c r="J1110" s="80">
        <f>IF((A1110-Overview!$F$43)/365=ROUND((A1110-Overview!$F$43)/365,0),J1109*0.05,J1109+V1109)</f>
        <v>709.42063161987699</v>
      </c>
      <c r="K1110" s="70">
        <f>IF(I1110&lt;Overview!$F$16,1,'='!F1110/Overview!$F$26)</f>
        <v>114.5686477978271</v>
      </c>
      <c r="L1110" s="71">
        <f>IF(I1110&lt;Overview!$F$17,'='!F1110/Overview!$F$26,Overview!$F$33)</f>
        <v>9.1428571428571423</v>
      </c>
      <c r="M1110" s="72">
        <f t="shared" si="107"/>
        <v>9.1428571428571423</v>
      </c>
      <c r="N1110" s="81">
        <f>MIN(1,Overview!$F$44*E1110*(F1110-Overview!$F$25)^2+0.2)</f>
        <v>1</v>
      </c>
      <c r="O1110" s="48">
        <f>M1110*E1110*Overview!$F$8</f>
        <v>9.746225350951114E-2</v>
      </c>
      <c r="P1110" s="48">
        <f>E1110*Overview!$F$6</f>
        <v>1.8494797113084687E-3</v>
      </c>
      <c r="Q1110" s="122">
        <f>O1110*(G1110/F1110-(1+Overview!$F$35/'='!F1110)/(Overview!$F$37*Overview!$F$33))/('='!G1110+Overview!$F$36)</f>
        <v>1.2300106541144726E-3</v>
      </c>
      <c r="R1110" s="128">
        <f>(O1110/F1110-Q1110)*G1110*Overview!$F$29*'='!F1110^3</f>
        <v>312.90335510212287</v>
      </c>
      <c r="S1110" s="57">
        <f t="shared" si="102"/>
        <v>4.0885462174621897E-18</v>
      </c>
      <c r="T1110" s="58">
        <f t="shared" si="103"/>
        <v>1.0850890621248827E-3</v>
      </c>
      <c r="U1110" s="58">
        <f>IF(I1110&lt;Overview!$F$18,(1-Overview!$F$9)*'='!R1110-'='!I1110*'='!P1110,0)</f>
        <v>0</v>
      </c>
      <c r="V1110" s="54">
        <f>IF(I1110&gt;=Overview!$F$18,(1-Overview!$F$9)*'='!R1110-Overview!$F$18*'='!P1110,0)</f>
        <v>26.331822997828159</v>
      </c>
      <c r="W1110" s="2"/>
      <c r="X1110" s="60">
        <f>F1110^3*(1+G1110*Overview!$F$38)</f>
        <v>22.780954553191247</v>
      </c>
      <c r="Y1110" s="61">
        <f>F1110^3*Overview!$F$42*(1+Overview!$F$38*G1110)+J1110*Overview!$F$39/Overview!$F$40</f>
        <v>2.0811134608703306</v>
      </c>
      <c r="AD1110" s="2"/>
    </row>
    <row r="1111" spans="1:30">
      <c r="A1111" s="34">
        <v>1108</v>
      </c>
      <c r="B1111">
        <v>0.77</v>
      </c>
      <c r="C1111" s="85">
        <v>18.739999999999998</v>
      </c>
      <c r="D1111" s="125">
        <f>B1111/(B1111+Overview!$F$22)</f>
        <v>0.52380952380952384</v>
      </c>
      <c r="E1111" s="118">
        <f>EXP(Overview!$F$21/Overview!$F$5-Overview!$F$21/('='!C1111+273.15))</f>
        <v>0.94169028070695959</v>
      </c>
      <c r="F1111" s="77">
        <f t="shared" si="104"/>
        <v>2.6476208531919307</v>
      </c>
      <c r="G1111" s="115">
        <f t="shared" si="105"/>
        <v>0.52380952380952372</v>
      </c>
      <c r="H1111" s="112">
        <f>F1111/Overview!$F$19</f>
        <v>3.9090814309640201</v>
      </c>
      <c r="I1111" s="149">
        <f t="shared" si="106"/>
        <v>178.24101031296112</v>
      </c>
      <c r="J1111" s="80">
        <f>IF((A1111-Overview!$F$43)/365=ROUND((A1111-Overview!$F$43)/365,0),J1110*0.05,J1110+V1110)</f>
        <v>735.7524546177051</v>
      </c>
      <c r="K1111" s="70">
        <f>IF(I1111&lt;Overview!$F$16,1,'='!F1111/Overview!$F$26)</f>
        <v>114.61562135030003</v>
      </c>
      <c r="L1111" s="71">
        <f>IF(I1111&lt;Overview!$F$17,'='!F1111/Overview!$F$26,Overview!$F$33)</f>
        <v>9.1428571428571423</v>
      </c>
      <c r="M1111" s="72">
        <f t="shared" si="107"/>
        <v>9.1428571428571423</v>
      </c>
      <c r="N1111" s="81">
        <f>MIN(1,Overview!$F$44*E1111*(F1111-Overview!$F$25)^2+0.2)</f>
        <v>1</v>
      </c>
      <c r="O1111" s="48">
        <f>M1111*E1111*Overview!$F$8</f>
        <v>9.746225350951114E-2</v>
      </c>
      <c r="P1111" s="48">
        <f>E1111*Overview!$F$6</f>
        <v>1.8494797113084687E-3</v>
      </c>
      <c r="Q1111" s="122">
        <f>O1111*(G1111/F1111-(1+Overview!$F$35/'='!F1111)/(Overview!$F$37*Overview!$F$33))/('='!G1111+Overview!$F$36)</f>
        <v>1.227657836671642E-3</v>
      </c>
      <c r="R1111" s="128">
        <f>(O1111/F1111-Q1111)*G1111*Overview!$F$29*'='!F1111^3</f>
        <v>313.17626147961653</v>
      </c>
      <c r="S1111" s="57">
        <f t="shared" si="102"/>
        <v>4.0868705860079306E-18</v>
      </c>
      <c r="T1111" s="58">
        <f t="shared" si="103"/>
        <v>1.0834574963187774E-3</v>
      </c>
      <c r="U1111" s="58">
        <f>IF(I1111&lt;Overview!$F$18,(1-Overview!$F$9)*'='!R1111-'='!I1111*'='!P1111,0)</f>
        <v>0</v>
      </c>
      <c r="V1111" s="54">
        <f>IF(I1111&gt;=Overview!$F$18,(1-Overview!$F$9)*'='!R1111-Overview!$F$18*'='!P1111,0)</f>
        <v>26.355074621190617</v>
      </c>
      <c r="W1111" s="2"/>
      <c r="X1111" s="60">
        <f>F1111^3*(1+G1111*Overview!$F$38)</f>
        <v>22.808986860207106</v>
      </c>
      <c r="Y1111" s="61">
        <f>F1111^3*Overview!$F$42*(1+Overview!$F$38*G1111)+J1111*Overview!$F$39/Overview!$F$40</f>
        <v>2.084780605901118</v>
      </c>
      <c r="AD1111" s="2"/>
    </row>
    <row r="1112" spans="1:30">
      <c r="A1112" s="34">
        <v>1109</v>
      </c>
      <c r="B1112">
        <v>0.77</v>
      </c>
      <c r="C1112" s="85">
        <v>18.739999999999998</v>
      </c>
      <c r="D1112" s="125">
        <f>B1112/(B1112+Overview!$F$22)</f>
        <v>0.52380952380952384</v>
      </c>
      <c r="E1112" s="118">
        <f>EXP(Overview!$F$21/Overview!$F$5-Overview!$F$21/('='!C1112+273.15))</f>
        <v>0.94169028070695959</v>
      </c>
      <c r="F1112" s="77">
        <f t="shared" si="104"/>
        <v>2.6487043106882497</v>
      </c>
      <c r="G1112" s="115">
        <f t="shared" si="105"/>
        <v>0.52380952380952372</v>
      </c>
      <c r="H1112" s="112">
        <f>F1112/Overview!$F$19</f>
        <v>3.9106811024483239</v>
      </c>
      <c r="I1112" s="149">
        <f t="shared" si="106"/>
        <v>178.24101031296112</v>
      </c>
      <c r="J1112" s="80">
        <f>IF((A1112-Overview!$F$43)/365=ROUND((A1112-Overview!$F$43)/365,0),J1111*0.05,J1111+V1111)</f>
        <v>762.10752923889572</v>
      </c>
      <c r="K1112" s="70">
        <f>IF(I1112&lt;Overview!$F$16,1,'='!F1112/Overview!$F$26)</f>
        <v>114.6625242722186</v>
      </c>
      <c r="L1112" s="71">
        <f>IF(I1112&lt;Overview!$F$17,'='!F1112/Overview!$F$26,Overview!$F$33)</f>
        <v>9.1428571428571423</v>
      </c>
      <c r="M1112" s="72">
        <f t="shared" si="107"/>
        <v>9.1428571428571423</v>
      </c>
      <c r="N1112" s="81">
        <f>MIN(1,Overview!$F$44*E1112*(F1112-Overview!$F$25)^2+0.2)</f>
        <v>1</v>
      </c>
      <c r="O1112" s="48">
        <f>M1112*E1112*Overview!$F$8</f>
        <v>9.746225350951114E-2</v>
      </c>
      <c r="P1112" s="48">
        <f>E1112*Overview!$F$6</f>
        <v>1.8494797113084687E-3</v>
      </c>
      <c r="Q1112" s="122">
        <f>O1112*(G1112/F1112-(1+Overview!$F$35/'='!F1112)/(Overview!$F$37*Overview!$F$33))/('='!G1112+Overview!$F$36)</f>
        <v>1.2253104803829655E-3</v>
      </c>
      <c r="R1112" s="128">
        <f>(O1112/F1112-Q1112)*G1112*Overview!$F$29*'='!F1112^3</f>
        <v>313.44888909007511</v>
      </c>
      <c r="S1112" s="57">
        <f t="shared" si="102"/>
        <v>4.0851988438829124E-18</v>
      </c>
      <c r="T1112" s="58">
        <f t="shared" si="103"/>
        <v>1.0818283837739503E-3</v>
      </c>
      <c r="U1112" s="58">
        <f>IF(I1112&lt;Overview!$F$18,(1-Overview!$F$9)*'='!R1112-'='!I1112*'='!P1112,0)</f>
        <v>0</v>
      </c>
      <c r="V1112" s="54">
        <f>IF(I1112&gt;=Overview!$F$18,(1-Overview!$F$9)*'='!R1112-Overview!$F$18*'='!P1112,0)</f>
        <v>26.378302493601687</v>
      </c>
      <c r="W1112" s="2"/>
      <c r="X1112" s="60">
        <f>F1112^3*(1+G1112*Overview!$F$38)</f>
        <v>22.836999952043076</v>
      </c>
      <c r="Y1112" s="61">
        <f>F1112^3*Overview!$F$42*(1+Overview!$F$38*G1112)+J1112*Overview!$F$39/Overview!$F$40</f>
        <v>2.0884470319544395</v>
      </c>
      <c r="AD1112" s="2"/>
    </row>
    <row r="1113" spans="1:30">
      <c r="A1113" s="34">
        <v>1110</v>
      </c>
      <c r="B1113">
        <v>0.77</v>
      </c>
      <c r="C1113" s="85">
        <v>18.739999999999998</v>
      </c>
      <c r="D1113" s="125">
        <f>B1113/(B1113+Overview!$F$22)</f>
        <v>0.52380952380952384</v>
      </c>
      <c r="E1113" s="118">
        <f>EXP(Overview!$F$21/Overview!$F$5-Overview!$F$21/('='!C1113+273.15))</f>
        <v>0.94169028070695959</v>
      </c>
      <c r="F1113" s="77">
        <f t="shared" si="104"/>
        <v>2.6497861390720239</v>
      </c>
      <c r="G1113" s="115">
        <f t="shared" si="105"/>
        <v>0.52380952380952372</v>
      </c>
      <c r="H1113" s="112">
        <f>F1113/Overview!$F$19</f>
        <v>3.9122783686284124</v>
      </c>
      <c r="I1113" s="149">
        <f t="shared" si="106"/>
        <v>178.24101031296112</v>
      </c>
      <c r="J1113" s="80">
        <f>IF((A1113-Overview!$F$43)/365=ROUND((A1113-Overview!$F$43)/365,0),J1112*0.05,J1112+V1112)</f>
        <v>788.48583173249745</v>
      </c>
      <c r="K1113" s="70">
        <f>IF(I1113&lt;Overview!$F$16,1,'='!F1113/Overview!$F$26)</f>
        <v>114.70935666978458</v>
      </c>
      <c r="L1113" s="71">
        <f>IF(I1113&lt;Overview!$F$17,'='!F1113/Overview!$F$26,Overview!$F$33)</f>
        <v>9.1428571428571423</v>
      </c>
      <c r="M1113" s="72">
        <f t="shared" si="107"/>
        <v>9.1428571428571423</v>
      </c>
      <c r="N1113" s="81">
        <f>MIN(1,Overview!$F$44*E1113*(F1113-Overview!$F$25)^2+0.2)</f>
        <v>1</v>
      </c>
      <c r="O1113" s="48">
        <f>M1113*E1113*Overview!$F$8</f>
        <v>9.746225350951114E-2</v>
      </c>
      <c r="P1113" s="48">
        <f>E1113*Overview!$F$6</f>
        <v>1.8494797113084687E-3</v>
      </c>
      <c r="Q1113" s="122">
        <f>O1113*(G1113/F1113-(1+Overview!$F$35/'='!F1113)/(Overview!$F$37*Overview!$F$33))/('='!G1113+Overview!$F$36)</f>
        <v>1.2229685689048645E-3</v>
      </c>
      <c r="R1113" s="128">
        <f>(O1113/F1113-Q1113)*G1113*Overview!$F$29*'='!F1113^3</f>
        <v>313.72123797354567</v>
      </c>
      <c r="S1113" s="57">
        <f t="shared" si="102"/>
        <v>4.0835309794475497E-18</v>
      </c>
      <c r="T1113" s="58">
        <f t="shared" si="103"/>
        <v>1.0802017208016198E-3</v>
      </c>
      <c r="U1113" s="58">
        <f>IF(I1113&lt;Overview!$F$18,(1-Overview!$F$9)*'='!R1113-'='!I1113*'='!P1113,0)</f>
        <v>0</v>
      </c>
      <c r="V1113" s="54">
        <f>IF(I1113&gt;=Overview!$F$18,(1-Overview!$F$9)*'='!R1113-Overview!$F$18*'='!P1113,0)</f>
        <v>26.40150661847338</v>
      </c>
      <c r="W1113" s="2"/>
      <c r="X1113" s="60">
        <f>F1113^3*(1+G1113*Overview!$F$38)</f>
        <v>22.864993798029786</v>
      </c>
      <c r="Y1113" s="61">
        <f>F1113^3*Overview!$F$42*(1+Overview!$F$38*G1113)+J1113*Overview!$F$39/Overview!$F$40</f>
        <v>2.0921127352379658</v>
      </c>
      <c r="AD1113" s="2"/>
    </row>
    <row r="1114" spans="1:30">
      <c r="A1114" s="34">
        <v>1111</v>
      </c>
      <c r="B1114">
        <v>0.77</v>
      </c>
      <c r="C1114" s="85">
        <v>18.739999999999998</v>
      </c>
      <c r="D1114" s="125">
        <f>B1114/(B1114+Overview!$F$22)</f>
        <v>0.52380952380952384</v>
      </c>
      <c r="E1114" s="118">
        <f>EXP(Overview!$F$21/Overview!$F$5-Overview!$F$21/('='!C1114+273.15))</f>
        <v>0.94169028070695959</v>
      </c>
      <c r="F1114" s="77">
        <f t="shared" si="104"/>
        <v>2.6508663407928257</v>
      </c>
      <c r="G1114" s="115">
        <f t="shared" si="105"/>
        <v>0.52380952380952372</v>
      </c>
      <c r="H1114" s="112">
        <f>F1114/Overview!$F$19</f>
        <v>3.9138732331209591</v>
      </c>
      <c r="I1114" s="149">
        <f t="shared" si="106"/>
        <v>178.24101031296112</v>
      </c>
      <c r="J1114" s="80">
        <f>IF((A1114-Overview!$F$43)/365=ROUND((A1114-Overview!$F$43)/365,0),J1113*0.05,J1113+V1113)</f>
        <v>814.88733835097082</v>
      </c>
      <c r="K1114" s="70">
        <f>IF(I1114&lt;Overview!$F$16,1,'='!F1114/Overview!$F$26)</f>
        <v>114.75611864904008</v>
      </c>
      <c r="L1114" s="71">
        <f>IF(I1114&lt;Overview!$F$17,'='!F1114/Overview!$F$26,Overview!$F$33)</f>
        <v>9.1428571428571423</v>
      </c>
      <c r="M1114" s="72">
        <f t="shared" si="107"/>
        <v>9.1428571428571423</v>
      </c>
      <c r="N1114" s="81">
        <f>MIN(1,Overview!$F$44*E1114*(F1114-Overview!$F$25)^2+0.2)</f>
        <v>1</v>
      </c>
      <c r="O1114" s="48">
        <f>M1114*E1114*Overview!$F$8</f>
        <v>9.746225350951114E-2</v>
      </c>
      <c r="P1114" s="48">
        <f>E1114*Overview!$F$6</f>
        <v>1.8494797113084687E-3</v>
      </c>
      <c r="Q1114" s="122">
        <f>O1114*(G1114/F1114-(1+Overview!$F$35/'='!F1114)/(Overview!$F$37*Overview!$F$33))/('='!G1114+Overview!$F$36)</f>
        <v>1.2206320859571894E-3</v>
      </c>
      <c r="R1114" s="128">
        <f>(O1114/F1114-Q1114)*G1114*Overview!$F$29*'='!F1114^3</f>
        <v>313.9933081710808</v>
      </c>
      <c r="S1114" s="57">
        <f t="shared" si="102"/>
        <v>4.0818669811074344E-18</v>
      </c>
      <c r="T1114" s="58">
        <f t="shared" si="103"/>
        <v>1.0785775037185496E-3</v>
      </c>
      <c r="U1114" s="58">
        <f>IF(I1114&lt;Overview!$F$18,(1-Overview!$F$9)*'='!R1114-'='!I1114*'='!P1114,0)</f>
        <v>0</v>
      </c>
      <c r="V1114" s="54">
        <f>IF(I1114&gt;=Overview!$F$18,(1-Overview!$F$9)*'='!R1114-Overview!$F$18*'='!P1114,0)</f>
        <v>26.424686999303372</v>
      </c>
      <c r="W1114" s="2"/>
      <c r="X1114" s="60">
        <f>F1114^3*(1+G1114*Overview!$F$38)</f>
        <v>22.892968367680812</v>
      </c>
      <c r="Y1114" s="61">
        <f>F1114^3*Overview!$F$42*(1+Overview!$F$38*G1114)+J1114*Overview!$F$39/Overview!$F$40</f>
        <v>2.0957777119759786</v>
      </c>
      <c r="AD1114" s="2"/>
    </row>
    <row r="1115" spans="1:30">
      <c r="A1115" s="34">
        <v>1112</v>
      </c>
      <c r="B1115">
        <v>0.77</v>
      </c>
      <c r="C1115" s="85">
        <v>18.739999999999998</v>
      </c>
      <c r="D1115" s="125">
        <f>B1115/(B1115+Overview!$F$22)</f>
        <v>0.52380952380952384</v>
      </c>
      <c r="E1115" s="118">
        <f>EXP(Overview!$F$21/Overview!$F$5-Overview!$F$21/('='!C1115+273.15))</f>
        <v>0.94169028070695959</v>
      </c>
      <c r="F1115" s="77">
        <f t="shared" si="104"/>
        <v>2.6519449182965444</v>
      </c>
      <c r="G1115" s="115">
        <f t="shared" si="105"/>
        <v>0.52380952380952372</v>
      </c>
      <c r="H1115" s="112">
        <f>F1115/Overview!$F$19</f>
        <v>3.9154656995371981</v>
      </c>
      <c r="I1115" s="149">
        <f t="shared" si="106"/>
        <v>178.24101031296112</v>
      </c>
      <c r="J1115" s="80">
        <f>IF((A1115-Overview!$F$43)/365=ROUND((A1115-Overview!$F$43)/365,0),J1114*0.05,J1114+V1114)</f>
        <v>841.31202535027421</v>
      </c>
      <c r="K1115" s="70">
        <f>IF(I1115&lt;Overview!$F$16,1,'='!F1115/Overview!$F$26)</f>
        <v>114.80281031586773</v>
      </c>
      <c r="L1115" s="71">
        <f>IF(I1115&lt;Overview!$F$17,'='!F1115/Overview!$F$26,Overview!$F$33)</f>
        <v>9.1428571428571423</v>
      </c>
      <c r="M1115" s="72">
        <f t="shared" si="107"/>
        <v>9.1428571428571423</v>
      </c>
      <c r="N1115" s="81">
        <f>MIN(1,Overview!$F$44*E1115*(F1115-Overview!$F$25)^2+0.2)</f>
        <v>1</v>
      </c>
      <c r="O1115" s="48">
        <f>M1115*E1115*Overview!$F$8</f>
        <v>9.746225350951114E-2</v>
      </c>
      <c r="P1115" s="48">
        <f>E1115*Overview!$F$6</f>
        <v>1.8494797113084687E-3</v>
      </c>
      <c r="Q1115" s="122">
        <f>O1115*(G1115/F1115-(1+Overview!$F$35/'='!F1115)/(Overview!$F$37*Overview!$F$33))/('='!G1115+Overview!$F$36)</f>
        <v>1.2183010153229152E-3</v>
      </c>
      <c r="R1115" s="128">
        <f>(O1115/F1115-Q1115)*G1115*Overview!$F$29*'='!F1115^3</f>
        <v>314.26509972473463</v>
      </c>
      <c r="S1115" s="57">
        <f t="shared" si="102"/>
        <v>4.080206837313112E-18</v>
      </c>
      <c r="T1115" s="58">
        <f t="shared" si="103"/>
        <v>1.0769557288470418E-3</v>
      </c>
      <c r="U1115" s="58">
        <f>IF(I1115&lt;Overview!$F$18,(1-Overview!$F$9)*'='!R1115-'='!I1115*'='!P1115,0)</f>
        <v>0</v>
      </c>
      <c r="V1115" s="54">
        <f>IF(I1115&gt;=Overview!$F$18,(1-Overview!$F$9)*'='!R1115-Overview!$F$18*'='!P1115,0)</f>
        <v>26.44784363967468</v>
      </c>
      <c r="W1115" s="2"/>
      <c r="X1115" s="60">
        <f>F1115^3*(1+G1115*Overview!$F$38)</f>
        <v>22.92092363069219</v>
      </c>
      <c r="Y1115" s="61">
        <f>F1115^3*Overview!$F$42*(1+Overview!$F$38*G1115)+J1115*Overview!$F$39/Overview!$F$40</f>
        <v>2.099441958409336</v>
      </c>
      <c r="AD1115" s="2"/>
    </row>
    <row r="1116" spans="1:30">
      <c r="A1116" s="34">
        <v>1113</v>
      </c>
      <c r="B1116">
        <v>0.77</v>
      </c>
      <c r="C1116" s="85">
        <v>18.739999999999998</v>
      </c>
      <c r="D1116" s="125">
        <f>B1116/(B1116+Overview!$F$22)</f>
        <v>0.52380952380952384</v>
      </c>
      <c r="E1116" s="118">
        <f>EXP(Overview!$F$21/Overview!$F$5-Overview!$F$21/('='!C1116+273.15))</f>
        <v>0.94169028070695959</v>
      </c>
      <c r="F1116" s="77">
        <f t="shared" si="104"/>
        <v>2.6530218740253915</v>
      </c>
      <c r="G1116" s="115">
        <f t="shared" si="105"/>
        <v>0.52380952380952372</v>
      </c>
      <c r="H1116" s="112">
        <f>F1116/Overview!$F$19</f>
        <v>3.9170557714829344</v>
      </c>
      <c r="I1116" s="149">
        <f t="shared" si="106"/>
        <v>178.24101031296112</v>
      </c>
      <c r="J1116" s="80">
        <f>IF((A1116-Overview!$F$43)/365=ROUND((A1116-Overview!$F$43)/365,0),J1115*0.05,J1115+V1115)</f>
        <v>867.75986898994893</v>
      </c>
      <c r="K1116" s="70">
        <f>IF(I1116&lt;Overview!$F$16,1,'='!F1116/Overview!$F$26)</f>
        <v>114.84943177599098</v>
      </c>
      <c r="L1116" s="71">
        <f>IF(I1116&lt;Overview!$F$17,'='!F1116/Overview!$F$26,Overview!$F$33)</f>
        <v>9.1428571428571423</v>
      </c>
      <c r="M1116" s="72">
        <f t="shared" si="107"/>
        <v>9.1428571428571423</v>
      </c>
      <c r="N1116" s="81">
        <f>MIN(1,Overview!$F$44*E1116*(F1116-Overview!$F$25)^2+0.2)</f>
        <v>1</v>
      </c>
      <c r="O1116" s="48">
        <f>M1116*E1116*Overview!$F$8</f>
        <v>9.746225350951114E-2</v>
      </c>
      <c r="P1116" s="48">
        <f>E1116*Overview!$F$6</f>
        <v>1.8494797113084687E-3</v>
      </c>
      <c r="Q1116" s="122">
        <f>O1116*(G1116/F1116-(1+Overview!$F$35/'='!F1116)/(Overview!$F$37*Overview!$F$33))/('='!G1116+Overview!$F$36)</f>
        <v>1.2159753408478363E-3</v>
      </c>
      <c r="R1116" s="128">
        <f>(O1116/F1116-Q1116)*G1116*Overview!$F$29*'='!F1116^3</f>
        <v>314.5366126775578</v>
      </c>
      <c r="S1116" s="57">
        <f t="shared" si="102"/>
        <v>4.0785505365598668E-18</v>
      </c>
      <c r="T1116" s="58">
        <f t="shared" si="103"/>
        <v>1.0753363925149302E-3</v>
      </c>
      <c r="U1116" s="58">
        <f>IF(I1116&lt;Overview!$F$18,(1-Overview!$F$9)*'='!R1116-'='!I1116*'='!P1116,0)</f>
        <v>0</v>
      </c>
      <c r="V1116" s="54">
        <f>IF(I1116&gt;=Overview!$F$18,(1-Overview!$F$9)*'='!R1116-Overview!$F$18*'='!P1116,0)</f>
        <v>26.470976543255212</v>
      </c>
      <c r="W1116" s="2"/>
      <c r="X1116" s="60">
        <f>F1116^3*(1+G1116*Overview!$F$38)</f>
        <v>22.948859556941915</v>
      </c>
      <c r="Y1116" s="61">
        <f>F1116^3*Overview!$F$42*(1+Overview!$F$38*G1116)+J1116*Overview!$F$39/Overview!$F$40</f>
        <v>2.1031054707954264</v>
      </c>
      <c r="AD1116" s="2"/>
    </row>
    <row r="1117" spans="1:30">
      <c r="A1117" s="34">
        <v>1114</v>
      </c>
      <c r="B1117">
        <v>0.77</v>
      </c>
      <c r="C1117" s="85">
        <v>18.739999999999998</v>
      </c>
      <c r="D1117" s="125">
        <f>B1117/(B1117+Overview!$F$22)</f>
        <v>0.52380952380952384</v>
      </c>
      <c r="E1117" s="118">
        <f>EXP(Overview!$F$21/Overview!$F$5-Overview!$F$21/('='!C1117+273.15))</f>
        <v>0.94169028070695959</v>
      </c>
      <c r="F1117" s="77">
        <f t="shared" si="104"/>
        <v>2.6540972104179064</v>
      </c>
      <c r="G1117" s="115">
        <f t="shared" si="105"/>
        <v>0.52380952380952372</v>
      </c>
      <c r="H1117" s="112">
        <f>F1117/Overview!$F$19</f>
        <v>3.9186434525585505</v>
      </c>
      <c r="I1117" s="149">
        <f t="shared" si="106"/>
        <v>178.24101031296112</v>
      </c>
      <c r="J1117" s="80">
        <f>IF((A1117-Overview!$F$43)/365=ROUND((A1117-Overview!$F$43)/365,0),J1116*0.05,J1116+V1116)</f>
        <v>894.23084553320416</v>
      </c>
      <c r="K1117" s="70">
        <f>IF(I1117&lt;Overview!$F$16,1,'='!F1117/Overview!$F$26)</f>
        <v>114.8959831349743</v>
      </c>
      <c r="L1117" s="71">
        <f>IF(I1117&lt;Overview!$F$17,'='!F1117/Overview!$F$26,Overview!$F$33)</f>
        <v>9.1428571428571423</v>
      </c>
      <c r="M1117" s="72">
        <f t="shared" si="107"/>
        <v>9.1428571428571423</v>
      </c>
      <c r="N1117" s="81">
        <f>MIN(1,Overview!$F$44*E1117*(F1117-Overview!$F$25)^2+0.2)</f>
        <v>1</v>
      </c>
      <c r="O1117" s="48">
        <f>M1117*E1117*Overview!$F$8</f>
        <v>9.746225350951114E-2</v>
      </c>
      <c r="P1117" s="48">
        <f>E1117*Overview!$F$6</f>
        <v>1.8494797113084687E-3</v>
      </c>
      <c r="Q1117" s="122">
        <f>O1117*(G1117/F1117-(1+Overview!$F$35/'='!F1117)/(Overview!$F$37*Overview!$F$33))/('='!G1117+Overview!$F$36)</f>
        <v>1.213655046440258E-3</v>
      </c>
      <c r="R1117" s="128">
        <f>(O1117/F1117-Q1117)*G1117*Overview!$F$29*'='!F1117^3</f>
        <v>314.80784707359373</v>
      </c>
      <c r="S1117" s="57">
        <f t="shared" si="102"/>
        <v>4.0768980673875026E-18</v>
      </c>
      <c r="T1117" s="58">
        <f t="shared" si="103"/>
        <v>1.0737194910555678E-3</v>
      </c>
      <c r="U1117" s="58">
        <f>IF(I1117&lt;Overview!$F$18,(1-Overview!$F$9)*'='!R1117-'='!I1117*'='!P1117,0)</f>
        <v>0</v>
      </c>
      <c r="V1117" s="54">
        <f>IF(I1117&gt;=Overview!$F$18,(1-Overview!$F$9)*'='!R1117-Overview!$F$18*'='!P1117,0)</f>
        <v>26.494085713797475</v>
      </c>
      <c r="W1117" s="2"/>
      <c r="X1117" s="60">
        <f>F1117^3*(1+G1117*Overview!$F$38)</f>
        <v>22.976776116489447</v>
      </c>
      <c r="Y1117" s="61">
        <f>F1117^3*Overview!$F$42*(1+Overview!$F$38*G1117)+J1117*Overview!$F$39/Overview!$F$40</f>
        <v>2.1067682454081291</v>
      </c>
      <c r="AD1117" s="2"/>
    </row>
    <row r="1118" spans="1:30">
      <c r="A1118" s="34">
        <v>1115</v>
      </c>
      <c r="B1118">
        <v>0.77</v>
      </c>
      <c r="C1118" s="85">
        <v>18.739999999999998</v>
      </c>
      <c r="D1118" s="125">
        <f>B1118/(B1118+Overview!$F$22)</f>
        <v>0.52380952380952384</v>
      </c>
      <c r="E1118" s="118">
        <f>EXP(Overview!$F$21/Overview!$F$5-Overview!$F$21/('='!C1118+273.15))</f>
        <v>0.94169028070695959</v>
      </c>
      <c r="F1118" s="77">
        <f t="shared" si="104"/>
        <v>2.6551709299089619</v>
      </c>
      <c r="G1118" s="115">
        <f t="shared" si="105"/>
        <v>0.52380952380952372</v>
      </c>
      <c r="H1118" s="112">
        <f>F1118/Overview!$F$19</f>
        <v>3.9202287463590162</v>
      </c>
      <c r="I1118" s="149">
        <f t="shared" si="106"/>
        <v>178.24101031296112</v>
      </c>
      <c r="J1118" s="80">
        <f>IF((A1118-Overview!$F$43)/365=ROUND((A1118-Overview!$F$43)/365,0),J1117*0.05,J1117+V1117)</f>
        <v>920.72493124700168</v>
      </c>
      <c r="K1118" s="70">
        <f>IF(I1118&lt;Overview!$F$16,1,'='!F1118/Overview!$F$26)</f>
        <v>114.94246449822346</v>
      </c>
      <c r="L1118" s="71">
        <f>IF(I1118&lt;Overview!$F$17,'='!F1118/Overview!$F$26,Overview!$F$33)</f>
        <v>9.1428571428571423</v>
      </c>
      <c r="M1118" s="72">
        <f t="shared" si="107"/>
        <v>9.1428571428571423</v>
      </c>
      <c r="N1118" s="81">
        <f>MIN(1,Overview!$F$44*E1118*(F1118-Overview!$F$25)^2+0.2)</f>
        <v>1</v>
      </c>
      <c r="O1118" s="48">
        <f>M1118*E1118*Overview!$F$8</f>
        <v>9.746225350951114E-2</v>
      </c>
      <c r="P1118" s="48">
        <f>E1118*Overview!$F$6</f>
        <v>1.8494797113084687E-3</v>
      </c>
      <c r="Q1118" s="122">
        <f>O1118*(G1118/F1118-(1+Overview!$F$35/'='!F1118)/(Overview!$F$37*Overview!$F$33))/('='!G1118+Overview!$F$36)</f>
        <v>1.2113401160706988E-3</v>
      </c>
      <c r="R1118" s="128">
        <f>(O1118/F1118-Q1118)*G1118*Overview!$F$29*'='!F1118^3</f>
        <v>315.07880295787402</v>
      </c>
      <c r="S1118" s="57">
        <f t="shared" si="102"/>
        <v>4.0752494183801291E-18</v>
      </c>
      <c r="T1118" s="58">
        <f t="shared" si="103"/>
        <v>1.0721050208078225E-3</v>
      </c>
      <c r="U1118" s="58">
        <f>IF(I1118&lt;Overview!$F$18,(1-Overview!$F$9)*'='!R1118-'='!I1118*'='!P1118,0)</f>
        <v>0</v>
      </c>
      <c r="V1118" s="54">
        <f>IF(I1118&gt;=Overview!$F$18,(1-Overview!$F$9)*'='!R1118-Overview!$F$18*'='!P1118,0)</f>
        <v>26.517171155138154</v>
      </c>
      <c r="W1118" s="2"/>
      <c r="X1118" s="60">
        <f>F1118^3*(1+G1118*Overview!$F$38)</f>
        <v>23.004673279575218</v>
      </c>
      <c r="Y1118" s="61">
        <f>F1118^3*Overview!$F$42*(1+Overview!$F$38*G1118)+J1118*Overview!$F$39/Overview!$F$40</f>
        <v>2.1104302785377755</v>
      </c>
      <c r="AD1118" s="2"/>
    </row>
    <row r="1119" spans="1:30">
      <c r="A1119" s="34">
        <v>1116</v>
      </c>
      <c r="B1119">
        <v>0.77</v>
      </c>
      <c r="C1119" s="85">
        <v>18.739999999999998</v>
      </c>
      <c r="D1119" s="125">
        <f>B1119/(B1119+Overview!$F$22)</f>
        <v>0.52380952380952384</v>
      </c>
      <c r="E1119" s="118">
        <f>EXP(Overview!$F$21/Overview!$F$5-Overview!$F$21/('='!C1119+273.15))</f>
        <v>0.94169028070695959</v>
      </c>
      <c r="F1119" s="77">
        <f t="shared" si="104"/>
        <v>2.6562430349297697</v>
      </c>
      <c r="G1119" s="115">
        <f t="shared" si="105"/>
        <v>0.52380952380952372</v>
      </c>
      <c r="H1119" s="112">
        <f>F1119/Overview!$F$19</f>
        <v>3.9218116564738956</v>
      </c>
      <c r="I1119" s="149">
        <f t="shared" si="106"/>
        <v>178.24101031296112</v>
      </c>
      <c r="J1119" s="80">
        <f>IF((A1119-Overview!$F$43)/365=ROUND((A1119-Overview!$F$43)/365,0),J1118*0.05,J1118+V1118)</f>
        <v>947.24210240213984</v>
      </c>
      <c r="K1119" s="70">
        <f>IF(I1119&lt;Overview!$F$16,1,'='!F1119/Overview!$F$26)</f>
        <v>114.9888759709857</v>
      </c>
      <c r="L1119" s="71">
        <f>IF(I1119&lt;Overview!$F$17,'='!F1119/Overview!$F$26,Overview!$F$33)</f>
        <v>9.1428571428571423</v>
      </c>
      <c r="M1119" s="72">
        <f t="shared" si="107"/>
        <v>9.1428571428571423</v>
      </c>
      <c r="N1119" s="81">
        <f>MIN(1,Overview!$F$44*E1119*(F1119-Overview!$F$25)^2+0.2)</f>
        <v>1</v>
      </c>
      <c r="O1119" s="48">
        <f>M1119*E1119*Overview!$F$8</f>
        <v>9.746225350951114E-2</v>
      </c>
      <c r="P1119" s="48">
        <f>E1119*Overview!$F$6</f>
        <v>1.8494797113084687E-3</v>
      </c>
      <c r="Q1119" s="122">
        <f>O1119*(G1119/F1119-(1+Overview!$F$35/'='!F1119)/(Overview!$F$37*Overview!$F$33))/('='!G1119+Overview!$F$36)</f>
        <v>1.2090305337715864E-3</v>
      </c>
      <c r="R1119" s="128">
        <f>(O1119/F1119-Q1119)*G1119*Overview!$F$29*'='!F1119^3</f>
        <v>315.34948037641414</v>
      </c>
      <c r="S1119" s="57">
        <f t="shared" si="102"/>
        <v>4.0736045781659489E-18</v>
      </c>
      <c r="T1119" s="58">
        <f t="shared" si="103"/>
        <v>1.0704929781160659E-3</v>
      </c>
      <c r="U1119" s="58">
        <f>IF(I1119&lt;Overview!$F$18,(1-Overview!$F$9)*'='!R1119-'='!I1119*'='!P1119,0)</f>
        <v>0</v>
      </c>
      <c r="V1119" s="54">
        <f>IF(I1119&gt;=Overview!$F$18,(1-Overview!$F$9)*'='!R1119-Overview!$F$18*'='!P1119,0)</f>
        <v>26.540232871197773</v>
      </c>
      <c r="W1119" s="2"/>
      <c r="X1119" s="60">
        <f>F1119^3*(1+G1119*Overview!$F$38)</f>
        <v>23.032551016620125</v>
      </c>
      <c r="Y1119" s="61">
        <f>F1119^3*Overview!$F$42*(1+Overview!$F$38*G1119)+J1119*Overview!$F$39/Overview!$F$40</f>
        <v>2.1140915664911044</v>
      </c>
      <c r="AD1119" s="2"/>
    </row>
    <row r="1120" spans="1:30">
      <c r="A1120" s="34">
        <v>1117</v>
      </c>
      <c r="B1120">
        <v>0.77</v>
      </c>
      <c r="C1120" s="85">
        <v>18.739999999999998</v>
      </c>
      <c r="D1120" s="125">
        <f>B1120/(B1120+Overview!$F$22)</f>
        <v>0.52380952380952384</v>
      </c>
      <c r="E1120" s="118">
        <f>EXP(Overview!$F$21/Overview!$F$5-Overview!$F$21/('='!C1120+273.15))</f>
        <v>0.94169028070695959</v>
      </c>
      <c r="F1120" s="77">
        <f t="shared" si="104"/>
        <v>2.6573135279078857</v>
      </c>
      <c r="G1120" s="115">
        <f t="shared" si="105"/>
        <v>0.52380952380952372</v>
      </c>
      <c r="H1120" s="112">
        <f>F1120/Overview!$F$19</f>
        <v>3.9233921864873551</v>
      </c>
      <c r="I1120" s="149">
        <f t="shared" si="106"/>
        <v>178.24101031296112</v>
      </c>
      <c r="J1120" s="80">
        <f>IF((A1120-Overview!$F$43)/365=ROUND((A1120-Overview!$F$43)/365,0),J1119*0.05,J1119+V1119)</f>
        <v>973.78233527333759</v>
      </c>
      <c r="K1120" s="70">
        <f>IF(I1120&lt;Overview!$F$16,1,'='!F1120/Overview!$F$26)</f>
        <v>115.03521765835004</v>
      </c>
      <c r="L1120" s="71">
        <f>IF(I1120&lt;Overview!$F$17,'='!F1120/Overview!$F$26,Overview!$F$33)</f>
        <v>9.1428571428571423</v>
      </c>
      <c r="M1120" s="72">
        <f t="shared" si="107"/>
        <v>9.1428571428571423</v>
      </c>
      <c r="N1120" s="81">
        <f>MIN(1,Overview!$F$44*E1120*(F1120-Overview!$F$25)^2+0.2)</f>
        <v>1</v>
      </c>
      <c r="O1120" s="48">
        <f>M1120*E1120*Overview!$F$8</f>
        <v>9.746225350951114E-2</v>
      </c>
      <c r="P1120" s="48">
        <f>E1120*Overview!$F$6</f>
        <v>1.8494797113084687E-3</v>
      </c>
      <c r="Q1120" s="122">
        <f>O1120*(G1120/F1120-(1+Overview!$F$35/'='!F1120)/(Overview!$F$37*Overview!$F$33))/('='!G1120+Overview!$F$36)</f>
        <v>1.2067262836369598E-3</v>
      </c>
      <c r="R1120" s="128">
        <f>(O1120/F1120-Q1120)*G1120*Overview!$F$29*'='!F1120^3</f>
        <v>315.61987937620904</v>
      </c>
      <c r="S1120" s="57">
        <f t="shared" si="102"/>
        <v>4.0719635354170409E-18</v>
      </c>
      <c r="T1120" s="58">
        <f t="shared" si="103"/>
        <v>1.0688833593301673E-3</v>
      </c>
      <c r="U1120" s="58">
        <f>IF(I1120&lt;Overview!$F$18,(1-Overview!$F$9)*'='!R1120-'='!I1120*'='!P1120,0)</f>
        <v>0</v>
      </c>
      <c r="V1120" s="54">
        <f>IF(I1120&gt;=Overview!$F$18,(1-Overview!$F$9)*'='!R1120-Overview!$F$18*'='!P1120,0)</f>
        <v>26.5632708659803</v>
      </c>
      <c r="W1120" s="2"/>
      <c r="X1120" s="60">
        <f>F1120^3*(1+G1120*Overview!$F$38)</f>
        <v>23.060409298225061</v>
      </c>
      <c r="Y1120" s="61">
        <f>F1120^3*Overview!$F$42*(1+Overview!$F$38*G1120)+J1120*Overview!$F$39/Overview!$F$40</f>
        <v>2.1177521055912236</v>
      </c>
      <c r="AD1120" s="2"/>
    </row>
    <row r="1121" spans="1:30">
      <c r="A1121" s="34">
        <v>1118</v>
      </c>
      <c r="B1121">
        <v>0.77</v>
      </c>
      <c r="C1121" s="85">
        <v>18.739999999999998</v>
      </c>
      <c r="D1121" s="125">
        <f>B1121/(B1121+Overview!$F$22)</f>
        <v>0.52380952380952384</v>
      </c>
      <c r="E1121" s="118">
        <f>EXP(Overview!$F$21/Overview!$F$5-Overview!$F$21/('='!C1121+273.15))</f>
        <v>0.94169028070695959</v>
      </c>
      <c r="F1121" s="77">
        <f t="shared" si="104"/>
        <v>2.6583824112672159</v>
      </c>
      <c r="G1121" s="115">
        <f t="shared" si="105"/>
        <v>0.52380952380952372</v>
      </c>
      <c r="H1121" s="112">
        <f>F1121/Overview!$F$19</f>
        <v>3.9249703399781719</v>
      </c>
      <c r="I1121" s="149">
        <f t="shared" si="106"/>
        <v>178.24101031296112</v>
      </c>
      <c r="J1121" s="80">
        <f>IF((A1121-Overview!$F$43)/365=ROUND((A1121-Overview!$F$43)/365,0),J1120*0.05,J1120+V1120)</f>
        <v>1000.3456061393179</v>
      </c>
      <c r="K1121" s="70">
        <f>IF(I1121&lt;Overview!$F$16,1,'='!F1121/Overview!$F$26)</f>
        <v>115.08148966524745</v>
      </c>
      <c r="L1121" s="71">
        <f>IF(I1121&lt;Overview!$F$17,'='!F1121/Overview!$F$26,Overview!$F$33)</f>
        <v>9.1428571428571423</v>
      </c>
      <c r="M1121" s="72">
        <f t="shared" si="107"/>
        <v>9.1428571428571423</v>
      </c>
      <c r="N1121" s="81">
        <f>MIN(1,Overview!$F$44*E1121*(F1121-Overview!$F$25)^2+0.2)</f>
        <v>1</v>
      </c>
      <c r="O1121" s="48">
        <f>M1121*E1121*Overview!$F$8</f>
        <v>9.746225350951114E-2</v>
      </c>
      <c r="P1121" s="48">
        <f>E1121*Overview!$F$6</f>
        <v>1.8494797113084687E-3</v>
      </c>
      <c r="Q1121" s="122">
        <f>O1121*(G1121/F1121-(1+Overview!$F$35/'='!F1121)/(Overview!$F$37*Overview!$F$33))/('='!G1121+Overview!$F$36)</f>
        <v>1.2044273498221726E-3</v>
      </c>
      <c r="R1121" s="128">
        <f>(O1121/F1121-Q1121)*G1121*Overview!$F$29*'='!F1121^3</f>
        <v>315.89000000522907</v>
      </c>
      <c r="S1121" s="57">
        <f t="shared" si="102"/>
        <v>4.0703262788491522E-18</v>
      </c>
      <c r="T1121" s="58">
        <f t="shared" si="103"/>
        <v>1.0672761608054833E-3</v>
      </c>
      <c r="U1121" s="58">
        <f>IF(I1121&lt;Overview!$F$18,(1-Overview!$F$9)*'='!R1121-'='!I1121*'='!P1121,0)</f>
        <v>0</v>
      </c>
      <c r="V1121" s="54">
        <f>IF(I1121&gt;=Overview!$F$18,(1-Overview!$F$9)*'='!R1121-Overview!$F$18*'='!P1121,0)</f>
        <v>26.586285143572805</v>
      </c>
      <c r="W1121" s="2"/>
      <c r="X1121" s="60">
        <f>F1121^3*(1+G1121*Overview!$F$38)</f>
        <v>23.088248095170396</v>
      </c>
      <c r="Y1121" s="61">
        <f>F1121^3*Overview!$F$42*(1+Overview!$F$38*G1121)+J1121*Overview!$F$39/Overview!$F$40</f>
        <v>2.1214118921775715</v>
      </c>
      <c r="AD1121" s="2"/>
    </row>
    <row r="1122" spans="1:30">
      <c r="A1122" s="34">
        <v>1119</v>
      </c>
      <c r="B1122">
        <v>0.77</v>
      </c>
      <c r="C1122" s="85">
        <v>18.739999999999998</v>
      </c>
      <c r="D1122" s="125">
        <f>B1122/(B1122+Overview!$F$22)</f>
        <v>0.52380952380952384</v>
      </c>
      <c r="E1122" s="118">
        <f>EXP(Overview!$F$21/Overview!$F$5-Overview!$F$21/('='!C1122+273.15))</f>
        <v>0.94169028070695959</v>
      </c>
      <c r="F1122" s="77">
        <f t="shared" si="104"/>
        <v>2.6594496874280211</v>
      </c>
      <c r="G1122" s="115">
        <f t="shared" si="105"/>
        <v>0.52380952380952372</v>
      </c>
      <c r="H1122" s="112">
        <f>F1122/Overview!$F$19</f>
        <v>3.9265461205197418</v>
      </c>
      <c r="I1122" s="149">
        <f t="shared" si="106"/>
        <v>178.24101031296112</v>
      </c>
      <c r="J1122" s="80">
        <f>IF((A1122-Overview!$F$43)/365=ROUND((A1122-Overview!$F$43)/365,0),J1121*0.05,J1121+V1121)</f>
        <v>1026.9318912828905</v>
      </c>
      <c r="K1122" s="70">
        <f>IF(I1122&lt;Overview!$F$16,1,'='!F1122/Overview!$F$26)</f>
        <v>115.12769209645114</v>
      </c>
      <c r="L1122" s="71">
        <f>IF(I1122&lt;Overview!$F$17,'='!F1122/Overview!$F$26,Overview!$F$33)</f>
        <v>9.1428571428571423</v>
      </c>
      <c r="M1122" s="72">
        <f t="shared" si="107"/>
        <v>9.1428571428571423</v>
      </c>
      <c r="N1122" s="81">
        <f>MIN(1,Overview!$F$44*E1122*(F1122-Overview!$F$25)^2+0.2)</f>
        <v>1</v>
      </c>
      <c r="O1122" s="48">
        <f>M1122*E1122*Overview!$F$8</f>
        <v>9.746225350951114E-2</v>
      </c>
      <c r="P1122" s="48">
        <f>E1122*Overview!$F$6</f>
        <v>1.8494797113084687E-3</v>
      </c>
      <c r="Q1122" s="122">
        <f>O1122*(G1122/F1122-(1+Overview!$F$35/'='!F1122)/(Overview!$F$37*Overview!$F$33))/('='!G1122+Overview!$F$36)</f>
        <v>1.2021337165435974E-3</v>
      </c>
      <c r="R1122" s="128">
        <f>(O1122/F1122-Q1122)*G1122*Overview!$F$29*'='!F1122^3</f>
        <v>316.15984231241538</v>
      </c>
      <c r="S1122" s="57">
        <f t="shared" si="102"/>
        <v>4.0686927972214863E-18</v>
      </c>
      <c r="T1122" s="58">
        <f t="shared" si="103"/>
        <v>1.0656713789028518E-3</v>
      </c>
      <c r="U1122" s="58">
        <f>IF(I1122&lt;Overview!$F$18,(1-Overview!$F$9)*'='!R1122-'='!I1122*'='!P1122,0)</f>
        <v>0</v>
      </c>
      <c r="V1122" s="54">
        <f>IF(I1122&gt;=Overview!$F$18,(1-Overview!$F$9)*'='!R1122-Overview!$F$18*'='!P1122,0)</f>
        <v>26.609275708145077</v>
      </c>
      <c r="W1122" s="2"/>
      <c r="X1122" s="60">
        <f>F1122^3*(1+G1122*Overview!$F$38)</f>
        <v>23.116067378415501</v>
      </c>
      <c r="Y1122" s="61">
        <f>F1122^3*Overview!$F$42*(1+Overview!$F$38*G1122)+J1122*Overview!$F$39/Overview!$F$40</f>
        <v>2.1250709226058695</v>
      </c>
      <c r="AD1122" s="2"/>
    </row>
    <row r="1123" spans="1:30">
      <c r="A1123" s="34">
        <v>1120</v>
      </c>
      <c r="B1123">
        <v>0.77</v>
      </c>
      <c r="C1123" s="85">
        <v>18.739999999999998</v>
      </c>
      <c r="D1123" s="125">
        <f>B1123/(B1123+Overview!$F$22)</f>
        <v>0.52380952380952384</v>
      </c>
      <c r="E1123" s="118">
        <f>EXP(Overview!$F$21/Overview!$F$5-Overview!$F$21/('='!C1123+273.15))</f>
        <v>0.94169028070695959</v>
      </c>
      <c r="F1123" s="77">
        <f t="shared" si="104"/>
        <v>2.6605153588069239</v>
      </c>
      <c r="G1123" s="115">
        <f t="shared" si="105"/>
        <v>0.52380952380952372</v>
      </c>
      <c r="H1123" s="112">
        <f>F1123/Overview!$F$19</f>
        <v>3.9281195316800885</v>
      </c>
      <c r="I1123" s="149">
        <f t="shared" si="106"/>
        <v>178.24101031296112</v>
      </c>
      <c r="J1123" s="80">
        <f>IF((A1123-Overview!$F$43)/365=ROUND((A1123-Overview!$F$43)/365,0),J1122*0.05,J1122+V1122)</f>
        <v>1053.5411669910357</v>
      </c>
      <c r="K1123" s="70">
        <f>IF(I1123&lt;Overview!$F$16,1,'='!F1123/Overview!$F$26)</f>
        <v>115.1738250565768</v>
      </c>
      <c r="L1123" s="71">
        <f>IF(I1123&lt;Overview!$F$17,'='!F1123/Overview!$F$26,Overview!$F$33)</f>
        <v>9.1428571428571423</v>
      </c>
      <c r="M1123" s="72">
        <f t="shared" si="107"/>
        <v>9.1428571428571423</v>
      </c>
      <c r="N1123" s="81">
        <f>MIN(1,Overview!$F$44*E1123*(F1123-Overview!$F$25)^2+0.2)</f>
        <v>1</v>
      </c>
      <c r="O1123" s="48">
        <f>M1123*E1123*Overview!$F$8</f>
        <v>9.746225350951114E-2</v>
      </c>
      <c r="P1123" s="48">
        <f>E1123*Overview!$F$6</f>
        <v>1.8494797113084687E-3</v>
      </c>
      <c r="Q1123" s="122">
        <f>O1123*(G1123/F1123-(1+Overview!$F$35/'='!F1123)/(Overview!$F$37*Overview!$F$33))/('='!G1123+Overview!$F$36)</f>
        <v>1.1998453680783317E-3</v>
      </c>
      <c r="R1123" s="128">
        <f>(O1123/F1123-Q1123)*G1123*Overview!$F$29*'='!F1123^3</f>
        <v>316.42940634767598</v>
      </c>
      <c r="S1123" s="57">
        <f t="shared" si="102"/>
        <v>4.0670630793364932E-18</v>
      </c>
      <c r="T1123" s="58">
        <f t="shared" si="103"/>
        <v>1.0640690099885826E-3</v>
      </c>
      <c r="U1123" s="58">
        <f>IF(I1123&lt;Overview!$F$18,(1-Overview!$F$9)*'='!R1123-'='!I1123*'='!P1123,0)</f>
        <v>0</v>
      </c>
      <c r="V1123" s="54">
        <f>IF(I1123&gt;=Overview!$F$18,(1-Overview!$F$9)*'='!R1123-Overview!$F$18*'='!P1123,0)</f>
        <v>26.632242563949283</v>
      </c>
      <c r="W1123" s="2"/>
      <c r="X1123" s="60">
        <f>F1123^3*(1+G1123*Overview!$F$38)</f>
        <v>23.143867119098246</v>
      </c>
      <c r="Y1123" s="61">
        <f>F1123^3*Overview!$F$42*(1+Overview!$F$38*G1123)+J1123*Overview!$F$39/Overview!$F$40</f>
        <v>2.1287291932480894</v>
      </c>
      <c r="AD1123" s="2"/>
    </row>
    <row r="1124" spans="1:30">
      <c r="A1124" s="34">
        <v>1121</v>
      </c>
      <c r="B1124">
        <v>0.77</v>
      </c>
      <c r="C1124" s="85">
        <v>18.739999999999998</v>
      </c>
      <c r="D1124" s="125">
        <f>B1124/(B1124+Overview!$F$22)</f>
        <v>0.52380952380952384</v>
      </c>
      <c r="E1124" s="118">
        <f>EXP(Overview!$F$21/Overview!$F$5-Overview!$F$21/('='!C1124+273.15))</f>
        <v>0.94169028070695959</v>
      </c>
      <c r="F1124" s="77">
        <f t="shared" si="104"/>
        <v>2.6615794278169127</v>
      </c>
      <c r="G1124" s="115">
        <f t="shared" si="105"/>
        <v>0.52380952380952372</v>
      </c>
      <c r="H1124" s="112">
        <f>F1124/Overview!$F$19</f>
        <v>3.9296905770218702</v>
      </c>
      <c r="I1124" s="149">
        <f t="shared" si="106"/>
        <v>178.24101031296112</v>
      </c>
      <c r="J1124" s="80">
        <f>IF((A1124-Overview!$F$43)/365=ROUND((A1124-Overview!$F$43)/365,0),J1123*0.05,J1123+V1123)</f>
        <v>1080.173409554985</v>
      </c>
      <c r="K1124" s="70">
        <f>IF(I1124&lt;Overview!$F$16,1,'='!F1124/Overview!$F$26)</f>
        <v>115.21988865008281</v>
      </c>
      <c r="L1124" s="71">
        <f>IF(I1124&lt;Overview!$F$17,'='!F1124/Overview!$F$26,Overview!$F$33)</f>
        <v>9.1428571428571423</v>
      </c>
      <c r="M1124" s="72">
        <f t="shared" si="107"/>
        <v>9.1428571428571423</v>
      </c>
      <c r="N1124" s="81">
        <f>MIN(1,Overview!$F$44*E1124*(F1124-Overview!$F$25)^2+0.2)</f>
        <v>1</v>
      </c>
      <c r="O1124" s="48">
        <f>M1124*E1124*Overview!$F$8</f>
        <v>9.746225350951114E-2</v>
      </c>
      <c r="P1124" s="48">
        <f>E1124*Overview!$F$6</f>
        <v>1.8494797113084687E-3</v>
      </c>
      <c r="Q1124" s="122">
        <f>O1124*(G1124/F1124-(1+Overview!$F$35/'='!F1124)/(Overview!$F$37*Overview!$F$33))/('='!G1124+Overview!$F$36)</f>
        <v>1.197562288763904E-3</v>
      </c>
      <c r="R1124" s="128">
        <f>(O1124/F1124-Q1124)*G1124*Overview!$F$29*'='!F1124^3</f>
        <v>316.69869216188118</v>
      </c>
      <c r="S1124" s="57">
        <f t="shared" si="102"/>
        <v>4.0654371140396618E-18</v>
      </c>
      <c r="T1124" s="58">
        <f t="shared" si="103"/>
        <v>1.062469050434448E-3</v>
      </c>
      <c r="U1124" s="58">
        <f>IF(I1124&lt;Overview!$F$18,(1-Overview!$F$9)*'='!R1124-'='!I1124*'='!P1124,0)</f>
        <v>0</v>
      </c>
      <c r="V1124" s="54">
        <f>IF(I1124&gt;=Overview!$F$18,(1-Overview!$F$9)*'='!R1124-Overview!$F$18*'='!P1124,0)</f>
        <v>26.655185715319565</v>
      </c>
      <c r="W1124" s="2"/>
      <c r="X1124" s="60">
        <f>F1124^3*(1+G1124*Overview!$F$38)</f>
        <v>23.171647288534537</v>
      </c>
      <c r="Y1124" s="61">
        <f>F1124^3*Overview!$F$42*(1+Overview!$F$38*G1124)+J1124*Overview!$F$39/Overview!$F$40</f>
        <v>2.1323867004924071</v>
      </c>
      <c r="AD1124" s="2"/>
    </row>
    <row r="1125" spans="1:30">
      <c r="A1125" s="34">
        <v>1122</v>
      </c>
      <c r="B1125">
        <v>0.77</v>
      </c>
      <c r="C1125" s="85">
        <v>18.739999999999998</v>
      </c>
      <c r="D1125" s="125">
        <f>B1125/(B1125+Overview!$F$22)</f>
        <v>0.52380952380952384</v>
      </c>
      <c r="E1125" s="118">
        <f>EXP(Overview!$F$21/Overview!$F$5-Overview!$F$21/('='!C1125+273.15))</f>
        <v>0.94169028070695959</v>
      </c>
      <c r="F1125" s="77">
        <f t="shared" si="104"/>
        <v>2.6626418968673473</v>
      </c>
      <c r="G1125" s="115">
        <f t="shared" si="105"/>
        <v>0.52380952380952372</v>
      </c>
      <c r="H1125" s="112">
        <f>F1125/Overview!$F$19</f>
        <v>3.9312592601023879</v>
      </c>
      <c r="I1125" s="149">
        <f t="shared" si="106"/>
        <v>178.24101031296112</v>
      </c>
      <c r="J1125" s="80">
        <f>IF((A1125-Overview!$F$43)/365=ROUND((A1125-Overview!$F$43)/365,0),J1124*0.05,J1124+V1124)</f>
        <v>1106.8285952703045</v>
      </c>
      <c r="K1125" s="70">
        <f>IF(I1125&lt;Overview!$F$16,1,'='!F1125/Overview!$F$26)</f>
        <v>115.26588298127045</v>
      </c>
      <c r="L1125" s="71">
        <f>IF(I1125&lt;Overview!$F$17,'='!F1125/Overview!$F$26,Overview!$F$33)</f>
        <v>9.1428571428571423</v>
      </c>
      <c r="M1125" s="72">
        <f t="shared" si="107"/>
        <v>9.1428571428571423</v>
      </c>
      <c r="N1125" s="81">
        <f>MIN(1,Overview!$F$44*E1125*(F1125-Overview!$F$25)^2+0.2)</f>
        <v>1</v>
      </c>
      <c r="O1125" s="48">
        <f>M1125*E1125*Overview!$F$8</f>
        <v>9.746225350951114E-2</v>
      </c>
      <c r="P1125" s="48">
        <f>E1125*Overview!$F$6</f>
        <v>1.8494797113084687E-3</v>
      </c>
      <c r="Q1125" s="122">
        <f>O1125*(G1125/F1125-(1+Overview!$F$35/'='!F1125)/(Overview!$F$37*Overview!$F$33))/('='!G1125+Overview!$F$36)</f>
        <v>1.1952844629979885E-3</v>
      </c>
      <c r="R1125" s="128">
        <f>(O1125/F1125-Q1125)*G1125*Overview!$F$29*'='!F1125^3</f>
        <v>316.96769980685934</v>
      </c>
      <c r="S1125" s="57">
        <f t="shared" si="102"/>
        <v>4.0638148902193133E-18</v>
      </c>
      <c r="T1125" s="58">
        <f t="shared" si="103"/>
        <v>1.0608714966176774E-3</v>
      </c>
      <c r="U1125" s="58">
        <f>IF(I1125&lt;Overview!$F$18,(1-Overview!$F$9)*'='!R1125-'='!I1125*'='!P1125,0)</f>
        <v>0</v>
      </c>
      <c r="V1125" s="54">
        <f>IF(I1125&gt;=Overview!$F$18,(1-Overview!$F$9)*'='!R1125-Overview!$F$18*'='!P1125,0)</f>
        <v>26.678105166671706</v>
      </c>
      <c r="W1125" s="2"/>
      <c r="X1125" s="60">
        <f>F1125^3*(1+G1125*Overview!$F$38)</f>
        <v>23.199407858217764</v>
      </c>
      <c r="Y1125" s="61">
        <f>F1125^3*Overview!$F$42*(1+Overview!$F$38*G1125)+J1125*Overview!$F$39/Overview!$F$40</f>
        <v>2.1360434407431628</v>
      </c>
      <c r="AD1125" s="2"/>
    </row>
    <row r="1126" spans="1:30">
      <c r="A1126" s="34">
        <v>1123</v>
      </c>
      <c r="B1126">
        <v>0.77</v>
      </c>
      <c r="C1126" s="85">
        <v>18.739999999999998</v>
      </c>
      <c r="D1126" s="125">
        <f>B1126/(B1126+Overview!$F$22)</f>
        <v>0.52380952380952384</v>
      </c>
      <c r="E1126" s="118">
        <f>EXP(Overview!$F$21/Overview!$F$5-Overview!$F$21/('='!C1126+273.15))</f>
        <v>0.94169028070695959</v>
      </c>
      <c r="F1126" s="77">
        <f t="shared" si="104"/>
        <v>2.6637027683639651</v>
      </c>
      <c r="G1126" s="115">
        <f t="shared" si="105"/>
        <v>0.52380952380952372</v>
      </c>
      <c r="H1126" s="112">
        <f>F1126/Overview!$F$19</f>
        <v>3.9328255844735938</v>
      </c>
      <c r="I1126" s="149">
        <f t="shared" si="106"/>
        <v>178.24101031296112</v>
      </c>
      <c r="J1126" s="80">
        <f>IF((A1126-Overview!$F$43)/365=ROUND((A1126-Overview!$F$43)/365,0),J1125*0.05,J1125+V1125)</f>
        <v>1133.5067004369762</v>
      </c>
      <c r="K1126" s="70">
        <f>IF(I1126&lt;Overview!$F$16,1,'='!F1126/Overview!$F$26)</f>
        <v>115.31180815428421</v>
      </c>
      <c r="L1126" s="71">
        <f>IF(I1126&lt;Overview!$F$17,'='!F1126/Overview!$F$26,Overview!$F$33)</f>
        <v>9.1428571428571423</v>
      </c>
      <c r="M1126" s="72">
        <f t="shared" si="107"/>
        <v>9.1428571428571423</v>
      </c>
      <c r="N1126" s="81">
        <f>MIN(1,Overview!$F$44*E1126*(F1126-Overview!$F$25)^2+0.2)</f>
        <v>1</v>
      </c>
      <c r="O1126" s="48">
        <f>M1126*E1126*Overview!$F$8</f>
        <v>9.746225350951114E-2</v>
      </c>
      <c r="P1126" s="48">
        <f>E1126*Overview!$F$6</f>
        <v>1.8494797113084687E-3</v>
      </c>
      <c r="Q1126" s="122">
        <f>O1126*(G1126/F1126-(1+Overview!$F$35/'='!F1126)/(Overview!$F$37*Overview!$F$33))/('='!G1126+Overview!$F$36)</f>
        <v>1.1930118752381091E-3</v>
      </c>
      <c r="R1126" s="128">
        <f>(O1126/F1126-Q1126)*G1126*Overview!$F$29*'='!F1126^3</f>
        <v>317.23642933539321</v>
      </c>
      <c r="S1126" s="57">
        <f t="shared" si="102"/>
        <v>4.0621963968063971E-18</v>
      </c>
      <c r="T1126" s="58">
        <f t="shared" si="103"/>
        <v>1.0592763449209456E-3</v>
      </c>
      <c r="U1126" s="58">
        <f>IF(I1126&lt;Overview!$F$18,(1-Overview!$F$9)*'='!R1126-'='!I1126*'='!P1126,0)</f>
        <v>0</v>
      </c>
      <c r="V1126" s="54">
        <f>IF(I1126&gt;=Overview!$F$18,(1-Overview!$F$9)*'='!R1126-Overview!$F$18*'='!P1126,0)</f>
        <v>26.701000922502789</v>
      </c>
      <c r="W1126" s="2"/>
      <c r="X1126" s="60">
        <f>F1126^3*(1+G1126*Overview!$F$38)</f>
        <v>23.227148799818373</v>
      </c>
      <c r="Y1126" s="61">
        <f>F1126^3*Overview!$F$42*(1+Overview!$F$38*G1126)+J1126*Overview!$F$39/Overview!$F$40</f>
        <v>2.1396994104208238</v>
      </c>
      <c r="AD1126" s="2"/>
    </row>
    <row r="1127" spans="1:30">
      <c r="A1127" s="34">
        <v>1124</v>
      </c>
      <c r="B1127">
        <v>0.77</v>
      </c>
      <c r="C1127" s="85">
        <v>18.739999999999998</v>
      </c>
      <c r="D1127" s="125">
        <f>B1127/(B1127+Overview!$F$22)</f>
        <v>0.52380952380952384</v>
      </c>
      <c r="E1127" s="118">
        <f>EXP(Overview!$F$21/Overview!$F$5-Overview!$F$21/('='!C1127+273.15))</f>
        <v>0.94169028070695959</v>
      </c>
      <c r="F1127" s="77">
        <f t="shared" si="104"/>
        <v>2.664762044708886</v>
      </c>
      <c r="G1127" s="115">
        <f t="shared" si="105"/>
        <v>0.52380952380952372</v>
      </c>
      <c r="H1127" s="112">
        <f>F1127/Overview!$F$19</f>
        <v>3.9343895536820996</v>
      </c>
      <c r="I1127" s="149">
        <f t="shared" si="106"/>
        <v>178.24101031296112</v>
      </c>
      <c r="J1127" s="80">
        <f>IF((A1127-Overview!$F$43)/365=ROUND((A1127-Overview!$F$43)/365,0),J1126*0.05,J1126+V1126)</f>
        <v>1160.207701359479</v>
      </c>
      <c r="K1127" s="70">
        <f>IF(I1127&lt;Overview!$F$16,1,'='!F1127/Overview!$F$26)</f>
        <v>115.35766427311195</v>
      </c>
      <c r="L1127" s="71">
        <f>IF(I1127&lt;Overview!$F$17,'='!F1127/Overview!$F$26,Overview!$F$33)</f>
        <v>9.1428571428571423</v>
      </c>
      <c r="M1127" s="72">
        <f t="shared" si="107"/>
        <v>9.1428571428571423</v>
      </c>
      <c r="N1127" s="81">
        <f>MIN(1,Overview!$F$44*E1127*(F1127-Overview!$F$25)^2+0.2)</f>
        <v>1</v>
      </c>
      <c r="O1127" s="48">
        <f>M1127*E1127*Overview!$F$8</f>
        <v>9.746225350951114E-2</v>
      </c>
      <c r="P1127" s="48">
        <f>E1127*Overview!$F$6</f>
        <v>1.8494797113084687E-3</v>
      </c>
      <c r="Q1127" s="122">
        <f>O1127*(G1127/F1127-(1+Overview!$F$35/'='!F1127)/(Overview!$F$37*Overview!$F$33))/('='!G1127+Overview!$F$36)</f>
        <v>1.1907445100013613E-3</v>
      </c>
      <c r="R1127" s="128">
        <f>(O1127/F1127-Q1127)*G1127*Overview!$F$29*'='!F1127^3</f>
        <v>317.5048808012146</v>
      </c>
      <c r="S1127" s="57">
        <f t="shared" si="102"/>
        <v>4.0605816227742826E-18</v>
      </c>
      <c r="T1127" s="58">
        <f t="shared" si="103"/>
        <v>1.0576835917323693E-3</v>
      </c>
      <c r="U1127" s="58">
        <f>IF(I1127&lt;Overview!$F$18,(1-Overview!$F$9)*'='!R1127-'='!I1127*'='!P1127,0)</f>
        <v>0</v>
      </c>
      <c r="V1127" s="54">
        <f>IF(I1127&gt;=Overview!$F$18,(1-Overview!$F$9)*'='!R1127-Overview!$F$18*'='!P1127,0)</f>
        <v>26.723872987390774</v>
      </c>
      <c r="W1127" s="2"/>
      <c r="X1127" s="60">
        <f>F1127^3*(1+G1127*Overview!$F$38)</f>
        <v>23.254870085183338</v>
      </c>
      <c r="Y1127" s="61">
        <f>F1127^3*Overview!$F$42*(1+Overview!$F$38*G1127)+J1127*Overview!$F$39/Overview!$F$40</f>
        <v>2.1433546059619393</v>
      </c>
      <c r="AD1127" s="2"/>
    </row>
    <row r="1128" spans="1:30">
      <c r="A1128" s="34">
        <v>1125</v>
      </c>
      <c r="B1128">
        <v>0.77</v>
      </c>
      <c r="C1128" s="85">
        <v>18.739999999999998</v>
      </c>
      <c r="D1128" s="125">
        <f>B1128/(B1128+Overview!$F$22)</f>
        <v>0.52380952380952384</v>
      </c>
      <c r="E1128" s="118">
        <f>EXP(Overview!$F$21/Overview!$F$5-Overview!$F$21/('='!C1128+273.15))</f>
        <v>0.94169028070695959</v>
      </c>
      <c r="F1128" s="77">
        <f t="shared" si="104"/>
        <v>2.6658197283006184</v>
      </c>
      <c r="G1128" s="115">
        <f t="shared" si="105"/>
        <v>0.52380952380952372</v>
      </c>
      <c r="H1128" s="112">
        <f>F1128/Overview!$F$19</f>
        <v>3.9359511712691839</v>
      </c>
      <c r="I1128" s="149">
        <f t="shared" si="106"/>
        <v>178.24101031296112</v>
      </c>
      <c r="J1128" s="80">
        <f>IF((A1128-Overview!$F$43)/365=ROUND((A1128-Overview!$F$43)/365,0),J1127*0.05,J1127+V1127)</f>
        <v>1186.9315743468696</v>
      </c>
      <c r="K1128" s="70">
        <f>IF(I1128&lt;Overview!$F$16,1,'='!F1128/Overview!$F$26)</f>
        <v>115.40345144158522</v>
      </c>
      <c r="L1128" s="71">
        <f>IF(I1128&lt;Overview!$F$17,'='!F1128/Overview!$F$26,Overview!$F$33)</f>
        <v>9.1428571428571423</v>
      </c>
      <c r="M1128" s="72">
        <f t="shared" si="107"/>
        <v>9.1428571428571423</v>
      </c>
      <c r="N1128" s="81">
        <f>MIN(1,Overview!$F$44*E1128*(F1128-Overview!$F$25)^2+0.2)</f>
        <v>1</v>
      </c>
      <c r="O1128" s="48">
        <f>M1128*E1128*Overview!$F$8</f>
        <v>9.746225350951114E-2</v>
      </c>
      <c r="P1128" s="48">
        <f>E1128*Overview!$F$6</f>
        <v>1.8494797113084687E-3</v>
      </c>
      <c r="Q1128" s="122">
        <f>O1128*(G1128/F1128-(1+Overview!$F$35/'='!F1128)/(Overview!$F$37*Overview!$F$33))/('='!G1128+Overview!$F$36)</f>
        <v>1.1884823518641171E-3</v>
      </c>
      <c r="R1128" s="128">
        <f>(O1128/F1128-Q1128)*G1128*Overview!$F$29*'='!F1128^3</f>
        <v>317.77305425900153</v>
      </c>
      <c r="S1128" s="57">
        <f t="shared" si="102"/>
        <v>4.0589705571385592E-18</v>
      </c>
      <c r="T1128" s="58">
        <f t="shared" si="103"/>
        <v>1.0560932334454935E-3</v>
      </c>
      <c r="U1128" s="58">
        <f>IF(I1128&lt;Overview!$F$18,(1-Overview!$F$9)*'='!R1128-'='!I1128*'='!P1128,0)</f>
        <v>0</v>
      </c>
      <c r="V1128" s="54">
        <f>IF(I1128&gt;=Overview!$F$18,(1-Overview!$F$9)*'='!R1128-Overview!$F$18*'='!P1128,0)</f>
        <v>26.746721365994219</v>
      </c>
      <c r="W1128" s="2"/>
      <c r="X1128" s="60">
        <f>F1128^3*(1+G1128*Overview!$F$38)</f>
        <v>23.282571686335707</v>
      </c>
      <c r="Y1128" s="61">
        <f>F1128^3*Overview!$F$42*(1+Overview!$F$38*G1128)+J1128*Overview!$F$39/Overview!$F$40</f>
        <v>2.1470090238191051</v>
      </c>
      <c r="AD1128" s="2"/>
    </row>
    <row r="1129" spans="1:30">
      <c r="A1129" s="34">
        <v>1126</v>
      </c>
      <c r="B1129">
        <v>0.77</v>
      </c>
      <c r="C1129" s="85">
        <v>18.739999999999998</v>
      </c>
      <c r="D1129" s="125">
        <f>B1129/(B1129+Overview!$F$22)</f>
        <v>0.52380952380952384</v>
      </c>
      <c r="E1129" s="118">
        <f>EXP(Overview!$F$21/Overview!$F$5-Overview!$F$21/('='!C1129+273.15))</f>
        <v>0.94169028070695959</v>
      </c>
      <c r="F1129" s="77">
        <f t="shared" si="104"/>
        <v>2.666875821534064</v>
      </c>
      <c r="G1129" s="115">
        <f t="shared" si="105"/>
        <v>0.52380952380952372</v>
      </c>
      <c r="H1129" s="112">
        <f>F1129/Overview!$F$19</f>
        <v>3.9375104407708017</v>
      </c>
      <c r="I1129" s="149">
        <f t="shared" si="106"/>
        <v>178.24101031296112</v>
      </c>
      <c r="J1129" s="80">
        <f>IF((A1129-Overview!$F$43)/365=ROUND((A1129-Overview!$F$43)/365,0),J1128*0.05,J1128+V1128)</f>
        <v>1213.6782957128639</v>
      </c>
      <c r="K1129" s="70">
        <f>IF(I1129&lt;Overview!$F$16,1,'='!F1129/Overview!$F$26)</f>
        <v>115.4491697633794</v>
      </c>
      <c r="L1129" s="71">
        <f>IF(I1129&lt;Overview!$F$17,'='!F1129/Overview!$F$26,Overview!$F$33)</f>
        <v>9.1428571428571423</v>
      </c>
      <c r="M1129" s="72">
        <f t="shared" si="107"/>
        <v>9.1428571428571423</v>
      </c>
      <c r="N1129" s="81">
        <f>MIN(1,Overview!$F$44*E1129*(F1129-Overview!$F$25)^2+0.2)</f>
        <v>1</v>
      </c>
      <c r="O1129" s="48">
        <f>M1129*E1129*Overview!$F$8</f>
        <v>9.746225350951114E-2</v>
      </c>
      <c r="P1129" s="48">
        <f>E1129*Overview!$F$6</f>
        <v>1.8494797113084687E-3</v>
      </c>
      <c r="Q1129" s="122">
        <f>O1129*(G1129/F1129-(1+Overview!$F$35/'='!F1129)/(Overview!$F$37*Overview!$F$33))/('='!G1129+Overview!$F$36)</f>
        <v>1.1862253854617471E-3</v>
      </c>
      <c r="R1129" s="128">
        <f>(O1129/F1129-Q1129)*G1129*Overview!$F$29*'='!F1129^3</f>
        <v>318.04094976437273</v>
      </c>
      <c r="S1129" s="57">
        <f t="shared" si="102"/>
        <v>4.0573631889568326E-18</v>
      </c>
      <c r="T1129" s="58">
        <f t="shared" si="103"/>
        <v>1.0545052664592861E-3</v>
      </c>
      <c r="U1129" s="58">
        <f>IF(I1129&lt;Overview!$F$18,(1-Overview!$F$9)*'='!R1129-'='!I1129*'='!P1129,0)</f>
        <v>0</v>
      </c>
      <c r="V1129" s="54">
        <f>IF(I1129&gt;=Overview!$F$18,(1-Overview!$F$9)*'='!R1129-Overview!$F$18*'='!P1129,0)</f>
        <v>26.769546063051845</v>
      </c>
      <c r="W1129" s="2"/>
      <c r="X1129" s="60">
        <f>F1129^3*(1+G1129*Overview!$F$38)</f>
        <v>23.310253575474082</v>
      </c>
      <c r="Y1129" s="61">
        <f>F1129^3*Overview!$F$42*(1+Overview!$F$38*G1129)+J1129*Overview!$F$39/Overview!$F$40</f>
        <v>2.1506626604609171</v>
      </c>
      <c r="AD1129" s="2"/>
    </row>
    <row r="1130" spans="1:30">
      <c r="A1130" s="34">
        <v>1127</v>
      </c>
      <c r="B1130">
        <v>0.77</v>
      </c>
      <c r="C1130" s="85">
        <v>18.739999999999998</v>
      </c>
      <c r="D1130" s="125">
        <f>B1130/(B1130+Overview!$F$22)</f>
        <v>0.52380952380952384</v>
      </c>
      <c r="E1130" s="118">
        <f>EXP(Overview!$F$21/Overview!$F$5-Overview!$F$21/('='!C1130+273.15))</f>
        <v>0.94169028070695959</v>
      </c>
      <c r="F1130" s="77">
        <f t="shared" si="104"/>
        <v>2.6679303268005232</v>
      </c>
      <c r="G1130" s="115">
        <f t="shared" si="105"/>
        <v>0.52380952380952372</v>
      </c>
      <c r="H1130" s="112">
        <f>F1130/Overview!$F$19</f>
        <v>3.9390673657175892</v>
      </c>
      <c r="I1130" s="149">
        <f t="shared" si="106"/>
        <v>178.24101031296112</v>
      </c>
      <c r="J1130" s="80">
        <f>IF((A1130-Overview!$F$43)/365=ROUND((A1130-Overview!$F$43)/365,0),J1129*0.05,J1129+V1129)</f>
        <v>1240.4478417759158</v>
      </c>
      <c r="K1130" s="70">
        <f>IF(I1130&lt;Overview!$F$16,1,'='!F1130/Overview!$F$26)</f>
        <v>115.494819342014</v>
      </c>
      <c r="L1130" s="71">
        <f>IF(I1130&lt;Overview!$F$17,'='!F1130/Overview!$F$26,Overview!$F$33)</f>
        <v>9.1428571428571423</v>
      </c>
      <c r="M1130" s="72">
        <f t="shared" si="107"/>
        <v>9.1428571428571423</v>
      </c>
      <c r="N1130" s="81">
        <f>MIN(1,Overview!$F$44*E1130*(F1130-Overview!$F$25)^2+0.2)</f>
        <v>1</v>
      </c>
      <c r="O1130" s="48">
        <f>M1130*E1130*Overview!$F$8</f>
        <v>9.746225350951114E-2</v>
      </c>
      <c r="P1130" s="48">
        <f>E1130*Overview!$F$6</f>
        <v>1.8494797113084687E-3</v>
      </c>
      <c r="Q1130" s="122">
        <f>O1130*(G1130/F1130-(1+Overview!$F$35/'='!F1130)/(Overview!$F$37*Overview!$F$33))/('='!G1130+Overview!$F$36)</f>
        <v>1.183973595488339E-3</v>
      </c>
      <c r="R1130" s="128">
        <f>(O1130/F1130-Q1130)*G1130*Overview!$F$29*'='!F1130^3</f>
        <v>318.30856737388456</v>
      </c>
      <c r="S1130" s="57">
        <f t="shared" si="102"/>
        <v>4.0557595073285264E-18</v>
      </c>
      <c r="T1130" s="58">
        <f t="shared" si="103"/>
        <v>1.0529196871781317E-3</v>
      </c>
      <c r="U1130" s="58">
        <f>IF(I1130&lt;Overview!$F$18,(1-Overview!$F$9)*'='!R1130-'='!I1130*'='!P1130,0)</f>
        <v>0</v>
      </c>
      <c r="V1130" s="54">
        <f>IF(I1130&gt;=Overview!$F$18,(1-Overview!$F$9)*'='!R1130-Overview!$F$18*'='!P1130,0)</f>
        <v>26.792347083382253</v>
      </c>
      <c r="W1130" s="2"/>
      <c r="X1130" s="60">
        <f>F1130^3*(1+G1130*Overview!$F$38)</f>
        <v>23.337915724972131</v>
      </c>
      <c r="Y1130" s="61">
        <f>F1130^3*Overview!$F$42*(1+Overview!$F$38*G1130)+J1130*Overview!$F$39/Overview!$F$40</f>
        <v>2.154315512371936</v>
      </c>
      <c r="AD1130" s="2"/>
    </row>
    <row r="1131" spans="1:30">
      <c r="A1131" s="34">
        <v>1128</v>
      </c>
      <c r="B1131">
        <v>0.77</v>
      </c>
      <c r="C1131" s="85">
        <v>18.739999999999998</v>
      </c>
      <c r="D1131" s="125">
        <f>B1131/(B1131+Overview!$F$22)</f>
        <v>0.52380952380952384</v>
      </c>
      <c r="E1131" s="118">
        <f>EXP(Overview!$F$21/Overview!$F$5-Overview!$F$21/('='!C1131+273.15))</f>
        <v>0.94169028070695959</v>
      </c>
      <c r="F1131" s="77">
        <f t="shared" si="104"/>
        <v>2.6689832464877012</v>
      </c>
      <c r="G1131" s="115">
        <f t="shared" si="105"/>
        <v>0.52380952380952372</v>
      </c>
      <c r="H1131" s="112">
        <f>F1131/Overview!$F$19</f>
        <v>3.9406219496348753</v>
      </c>
      <c r="I1131" s="149">
        <f t="shared" si="106"/>
        <v>178.24101031296112</v>
      </c>
      <c r="J1131" s="80">
        <f>IF((A1131-Overview!$F$43)/365=ROUND((A1131-Overview!$F$43)/365,0),J1130*0.05,J1130+V1130)</f>
        <v>1267.2401888592981</v>
      </c>
      <c r="K1131" s="70">
        <f>IF(I1131&lt;Overview!$F$16,1,'='!F1131/Overview!$F$26)</f>
        <v>115.54040028085288</v>
      </c>
      <c r="L1131" s="71">
        <f>IF(I1131&lt;Overview!$F$17,'='!F1131/Overview!$F$26,Overview!$F$33)</f>
        <v>9.1428571428571423</v>
      </c>
      <c r="M1131" s="72">
        <f t="shared" si="107"/>
        <v>9.1428571428571423</v>
      </c>
      <c r="N1131" s="81">
        <f>MIN(1,Overview!$F$44*E1131*(F1131-Overview!$F$25)^2+0.2)</f>
        <v>1</v>
      </c>
      <c r="O1131" s="48">
        <f>M1131*E1131*Overview!$F$8</f>
        <v>9.746225350951114E-2</v>
      </c>
      <c r="P1131" s="48">
        <f>E1131*Overview!$F$6</f>
        <v>1.8494797113084687E-3</v>
      </c>
      <c r="Q1131" s="122">
        <f>O1131*(G1131/F1131-(1+Overview!$F$35/'='!F1131)/(Overview!$F$37*Overview!$F$33))/('='!G1131+Overview!$F$36)</f>
        <v>1.181726966696414E-3</v>
      </c>
      <c r="R1131" s="128">
        <f>(O1131/F1131-Q1131)*G1131*Overview!$F$29*'='!F1131^3</f>
        <v>318.57590714502584</v>
      </c>
      <c r="S1131" s="57">
        <f t="shared" si="102"/>
        <v>4.0541595013946761E-18</v>
      </c>
      <c r="T1131" s="58">
        <f t="shared" si="103"/>
        <v>1.0513364920118195E-3</v>
      </c>
      <c r="U1131" s="58">
        <f>IF(I1131&lt;Overview!$F$18,(1-Overview!$F$9)*'='!R1131-'='!I1131*'='!P1131,0)</f>
        <v>0</v>
      </c>
      <c r="V1131" s="54">
        <f>IF(I1131&gt;=Overview!$F$18,(1-Overview!$F$9)*'='!R1131-Overview!$F$18*'='!P1131,0)</f>
        <v>26.81512443188349</v>
      </c>
      <c r="W1131" s="2"/>
      <c r="X1131" s="60">
        <f>F1131^3*(1+G1131*Overview!$F$38)</f>
        <v>23.365558107378131</v>
      </c>
      <c r="Y1131" s="61">
        <f>F1131^3*Overview!$F$42*(1+Overview!$F$38*G1131)+J1131*Overview!$F$39/Overview!$F$40</f>
        <v>2.1579675760526449</v>
      </c>
      <c r="AD1131" s="2"/>
    </row>
    <row r="1132" spans="1:30">
      <c r="A1132" s="34">
        <v>1129</v>
      </c>
      <c r="B1132">
        <v>0.77</v>
      </c>
      <c r="C1132" s="85">
        <v>18.739999999999998</v>
      </c>
      <c r="D1132" s="125">
        <f>B1132/(B1132+Overview!$F$22)</f>
        <v>0.52380952380952384</v>
      </c>
      <c r="E1132" s="118">
        <f>EXP(Overview!$F$21/Overview!$F$5-Overview!$F$21/('='!C1132+273.15))</f>
        <v>0.94169028070695959</v>
      </c>
      <c r="F1132" s="77">
        <f t="shared" si="104"/>
        <v>2.6700345829797132</v>
      </c>
      <c r="G1132" s="115">
        <f t="shared" si="105"/>
        <v>0.52380952380952372</v>
      </c>
      <c r="H1132" s="112">
        <f>F1132/Overview!$F$19</f>
        <v>3.9421741960426888</v>
      </c>
      <c r="I1132" s="149">
        <f t="shared" si="106"/>
        <v>178.24101031296112</v>
      </c>
      <c r="J1132" s="80">
        <f>IF((A1132-Overview!$F$43)/365=ROUND((A1132-Overview!$F$43)/365,0),J1131*0.05,J1131+V1131)</f>
        <v>1294.0553132911816</v>
      </c>
      <c r="K1132" s="70">
        <f>IF(I1132&lt;Overview!$F$16,1,'='!F1132/Overview!$F$26)</f>
        <v>115.58591268310447</v>
      </c>
      <c r="L1132" s="71">
        <f>IF(I1132&lt;Overview!$F$17,'='!F1132/Overview!$F$26,Overview!$F$33)</f>
        <v>9.1428571428571423</v>
      </c>
      <c r="M1132" s="72">
        <f t="shared" si="107"/>
        <v>9.1428571428571423</v>
      </c>
      <c r="N1132" s="81">
        <f>MIN(1,Overview!$F$44*E1132*(F1132-Overview!$F$25)^2+0.2)</f>
        <v>1</v>
      </c>
      <c r="O1132" s="48">
        <f>M1132*E1132*Overview!$F$8</f>
        <v>9.746225350951114E-2</v>
      </c>
      <c r="P1132" s="48">
        <f>E1132*Overview!$F$6</f>
        <v>1.8494797113084687E-3</v>
      </c>
      <c r="Q1132" s="122">
        <f>O1132*(G1132/F1132-(1+Overview!$F$35/'='!F1132)/(Overview!$F$37*Overview!$F$33))/('='!G1132+Overview!$F$36)</f>
        <v>1.1794854838966477E-3</v>
      </c>
      <c r="R1132" s="128">
        <f>(O1132/F1132-Q1132)*G1132*Overview!$F$29*'='!F1132^3</f>
        <v>318.84296913621489</v>
      </c>
      <c r="S1132" s="57">
        <f t="shared" si="102"/>
        <v>4.0525631603377392E-18</v>
      </c>
      <c r="T1132" s="58">
        <f t="shared" si="103"/>
        <v>1.0497556773755368E-3</v>
      </c>
      <c r="U1132" s="58">
        <f>IF(I1132&lt;Overview!$F$18,(1-Overview!$F$9)*'='!R1132-'='!I1132*'='!P1132,0)</f>
        <v>0</v>
      </c>
      <c r="V1132" s="54">
        <f>IF(I1132&gt;=Overview!$F$18,(1-Overview!$F$9)*'='!R1132-Overview!$F$18*'='!P1132,0)</f>
        <v>26.837878113532796</v>
      </c>
      <c r="W1132" s="2"/>
      <c r="X1132" s="60">
        <f>F1132^3*(1+G1132*Overview!$F$38)</f>
        <v>23.393180695414465</v>
      </c>
      <c r="Y1132" s="61">
        <f>F1132^3*Overview!$F$42*(1+Overview!$F$38*G1132)+J1132*Overview!$F$39/Overview!$F$40</f>
        <v>2.1616188480194092</v>
      </c>
      <c r="AD1132" s="2"/>
    </row>
    <row r="1133" spans="1:30">
      <c r="A1133" s="34">
        <v>1130</v>
      </c>
      <c r="B1133">
        <v>0.77</v>
      </c>
      <c r="C1133" s="85">
        <v>18.739999999999998</v>
      </c>
      <c r="D1133" s="125">
        <f>B1133/(B1133+Overview!$F$22)</f>
        <v>0.52380952380952384</v>
      </c>
      <c r="E1133" s="118">
        <f>EXP(Overview!$F$21/Overview!$F$5-Overview!$F$21/('='!C1133+273.15))</f>
        <v>0.94169028070695959</v>
      </c>
      <c r="F1133" s="77">
        <f t="shared" si="104"/>
        <v>2.6710843386570886</v>
      </c>
      <c r="G1133" s="115">
        <f t="shared" si="105"/>
        <v>0.52380952380952372</v>
      </c>
      <c r="H1133" s="112">
        <f>F1133/Overview!$F$19</f>
        <v>3.9437241084557635</v>
      </c>
      <c r="I1133" s="149">
        <f t="shared" si="106"/>
        <v>178.24101031296112</v>
      </c>
      <c r="J1133" s="80">
        <f>IF((A1133-Overview!$F$43)/365=ROUND((A1133-Overview!$F$43)/365,0),J1132*0.05,J1132+V1132)</f>
        <v>1320.8931914047143</v>
      </c>
      <c r="K1133" s="70">
        <f>IF(I1133&lt;Overview!$F$16,1,'='!F1133/Overview!$F$26)</f>
        <v>115.63135665182202</v>
      </c>
      <c r="L1133" s="71">
        <f>IF(I1133&lt;Overview!$F$17,'='!F1133/Overview!$F$26,Overview!$F$33)</f>
        <v>9.1428571428571423</v>
      </c>
      <c r="M1133" s="72">
        <f t="shared" si="107"/>
        <v>9.1428571428571423</v>
      </c>
      <c r="N1133" s="81">
        <f>MIN(1,Overview!$F$44*E1133*(F1133-Overview!$F$25)^2+0.2)</f>
        <v>1</v>
      </c>
      <c r="O1133" s="48">
        <f>M1133*E1133*Overview!$F$8</f>
        <v>9.746225350951114E-2</v>
      </c>
      <c r="P1133" s="48">
        <f>E1133*Overview!$F$6</f>
        <v>1.8494797113084687E-3</v>
      </c>
      <c r="Q1133" s="122">
        <f>O1133*(G1133/F1133-(1+Overview!$F$35/'='!F1133)/(Overview!$F$37*Overview!$F$33))/('='!G1133+Overview!$F$36)</f>
        <v>1.1772491319575968E-3</v>
      </c>
      <c r="R1133" s="128">
        <f>(O1133/F1133-Q1133)*G1133*Overview!$F$29*'='!F1133^3</f>
        <v>319.10975340679391</v>
      </c>
      <c r="S1133" s="57">
        <f t="shared" si="102"/>
        <v>4.0509704733813902E-18</v>
      </c>
      <c r="T1133" s="58">
        <f t="shared" si="103"/>
        <v>1.048177239689863E-3</v>
      </c>
      <c r="U1133" s="58">
        <f>IF(I1133&lt;Overview!$F$18,(1-Overview!$F$9)*'='!R1133-'='!I1133*'='!P1133,0)</f>
        <v>0</v>
      </c>
      <c r="V1133" s="54">
        <f>IF(I1133&gt;=Overview!$F$18,(1-Overview!$F$9)*'='!R1133-Overview!$F$18*'='!P1133,0)</f>
        <v>26.86060813338613</v>
      </c>
      <c r="W1133" s="2"/>
      <c r="X1133" s="60">
        <f>F1133^3*(1+G1133*Overview!$F$38)</f>
        <v>23.420783461977106</v>
      </c>
      <c r="Y1133" s="61">
        <f>F1133^3*Overview!$F$42*(1+Overview!$F$38*G1133)+J1133*Overview!$F$39/Overview!$F$40</f>
        <v>2.1652693248044352</v>
      </c>
      <c r="AD1133" s="2"/>
    </row>
    <row r="1134" spans="1:30">
      <c r="A1134" s="34">
        <v>1131</v>
      </c>
      <c r="B1134">
        <v>0.77</v>
      </c>
      <c r="C1134" s="85">
        <v>18.739999999999998</v>
      </c>
      <c r="D1134" s="125">
        <f>B1134/(B1134+Overview!$F$22)</f>
        <v>0.52380952380952384</v>
      </c>
      <c r="E1134" s="118">
        <f>EXP(Overview!$F$21/Overview!$F$5-Overview!$F$21/('='!C1134+273.15))</f>
        <v>0.94169028070695959</v>
      </c>
      <c r="F1134" s="77">
        <f t="shared" si="104"/>
        <v>2.6721325158967786</v>
      </c>
      <c r="G1134" s="115">
        <f t="shared" si="105"/>
        <v>0.52380952380952372</v>
      </c>
      <c r="H1134" s="112">
        <f>F1134/Overview!$F$19</f>
        <v>3.9452716903835503</v>
      </c>
      <c r="I1134" s="149">
        <f t="shared" si="106"/>
        <v>178.24101031296112</v>
      </c>
      <c r="J1134" s="80">
        <f>IF((A1134-Overview!$F$43)/365=ROUND((A1134-Overview!$F$43)/365,0),J1133*0.05,J1133+V1133)</f>
        <v>1347.7537995381006</v>
      </c>
      <c r="K1134" s="70">
        <f>IF(I1134&lt;Overview!$F$16,1,'='!F1134/Overview!$F$26)</f>
        <v>115.67673228990384</v>
      </c>
      <c r="L1134" s="71">
        <f>IF(I1134&lt;Overview!$F$17,'='!F1134/Overview!$F$26,Overview!$F$33)</f>
        <v>9.1428571428571423</v>
      </c>
      <c r="M1134" s="72">
        <f t="shared" si="107"/>
        <v>9.1428571428571423</v>
      </c>
      <c r="N1134" s="81">
        <f>MIN(1,Overview!$F$44*E1134*(F1134-Overview!$F$25)^2+0.2)</f>
        <v>1</v>
      </c>
      <c r="O1134" s="48">
        <f>M1134*E1134*Overview!$F$8</f>
        <v>9.746225350951114E-2</v>
      </c>
      <c r="P1134" s="48">
        <f>E1134*Overview!$F$6</f>
        <v>1.8494797113084687E-3</v>
      </c>
      <c r="Q1134" s="122">
        <f>O1134*(G1134/F1134-(1+Overview!$F$35/'='!F1134)/(Overview!$F$37*Overview!$F$33))/('='!G1134+Overview!$F$36)</f>
        <v>1.1750178958054194E-3</v>
      </c>
      <c r="R1134" s="128">
        <f>(O1134/F1134-Q1134)*G1134*Overview!$F$29*'='!F1134^3</f>
        <v>319.3762600170262</v>
      </c>
      <c r="S1134" s="57">
        <f t="shared" si="102"/>
        <v>4.0493814297903279E-18</v>
      </c>
      <c r="T1134" s="58">
        <f t="shared" si="103"/>
        <v>1.0466011753807582E-3</v>
      </c>
      <c r="U1134" s="58">
        <f>IF(I1134&lt;Overview!$F$18,(1-Overview!$F$9)*'='!R1134-'='!I1134*'='!P1134,0)</f>
        <v>0</v>
      </c>
      <c r="V1134" s="54">
        <f>IF(I1134&gt;=Overview!$F$18,(1-Overview!$F$9)*'='!R1134-Overview!$F$18*'='!P1134,0)</f>
        <v>26.88331449657792</v>
      </c>
      <c r="W1134" s="2"/>
      <c r="X1134" s="60">
        <f>F1134^3*(1+G1134*Overview!$F$38)</f>
        <v>23.448366380135187</v>
      </c>
      <c r="Y1134" s="61">
        <f>F1134^3*Overview!$F$42*(1+Overview!$F$38*G1134)+J1134*Overview!$F$39/Overview!$F$40</f>
        <v>2.1689190029557319</v>
      </c>
      <c r="AD1134" s="2"/>
    </row>
    <row r="1135" spans="1:30">
      <c r="A1135" s="34">
        <v>1132</v>
      </c>
      <c r="B1135">
        <v>0.77</v>
      </c>
      <c r="C1135" s="85">
        <v>18.739999999999998</v>
      </c>
      <c r="D1135" s="125">
        <f>B1135/(B1135+Overview!$F$22)</f>
        <v>0.52380952380952384</v>
      </c>
      <c r="E1135" s="118">
        <f>EXP(Overview!$F$21/Overview!$F$5-Overview!$F$21/('='!C1135+273.15))</f>
        <v>0.94169028070695959</v>
      </c>
      <c r="F1135" s="77">
        <f t="shared" si="104"/>
        <v>2.6731791170721593</v>
      </c>
      <c r="G1135" s="115">
        <f t="shared" si="105"/>
        <v>0.52380952380952372</v>
      </c>
      <c r="H1135" s="112">
        <f>F1135/Overview!$F$19</f>
        <v>3.9468169453302218</v>
      </c>
      <c r="I1135" s="149">
        <f t="shared" si="106"/>
        <v>178.24101031296112</v>
      </c>
      <c r="J1135" s="80">
        <f>IF((A1135-Overview!$F$43)/365=ROUND((A1135-Overview!$F$43)/365,0),J1134*0.05,J1134+V1134)</f>
        <v>1374.6371140346785</v>
      </c>
      <c r="K1135" s="70">
        <f>IF(I1135&lt;Overview!$F$16,1,'='!F1135/Overview!$F$26)</f>
        <v>115.72203970009348</v>
      </c>
      <c r="L1135" s="71">
        <f>IF(I1135&lt;Overview!$F$17,'='!F1135/Overview!$F$26,Overview!$F$33)</f>
        <v>9.1428571428571423</v>
      </c>
      <c r="M1135" s="72">
        <f t="shared" si="107"/>
        <v>9.1428571428571423</v>
      </c>
      <c r="N1135" s="81">
        <f>MIN(1,Overview!$F$44*E1135*(F1135-Overview!$F$25)^2+0.2)</f>
        <v>1</v>
      </c>
      <c r="O1135" s="48">
        <f>M1135*E1135*Overview!$F$8</f>
        <v>9.746225350951114E-2</v>
      </c>
      <c r="P1135" s="48">
        <f>E1135*Overview!$F$6</f>
        <v>1.8494797113084687E-3</v>
      </c>
      <c r="Q1135" s="122">
        <f>O1135*(G1135/F1135-(1+Overview!$F$35/'='!F1135)/(Overview!$F$37*Overview!$F$33))/('='!G1135+Overview!$F$36)</f>
        <v>1.172791760423602E-3</v>
      </c>
      <c r="R1135" s="128">
        <f>(O1135/F1135-Q1135)*G1135*Overview!$F$29*'='!F1135^3</f>
        <v>319.64248902809123</v>
      </c>
      <c r="S1135" s="57">
        <f t="shared" si="102"/>
        <v>4.0477960188700803E-18</v>
      </c>
      <c r="T1135" s="58">
        <f t="shared" si="103"/>
        <v>1.045027480879556E-3</v>
      </c>
      <c r="U1135" s="58">
        <f>IF(I1135&lt;Overview!$F$18,(1-Overview!$F$9)*'='!R1135-'='!I1135*'='!P1135,0)</f>
        <v>0</v>
      </c>
      <c r="V1135" s="54">
        <f>IF(I1135&gt;=Overview!$F$18,(1-Overview!$F$9)*'='!R1135-Overview!$F$18*'='!P1135,0)</f>
        <v>26.905997208320663</v>
      </c>
      <c r="W1135" s="2"/>
      <c r="X1135" s="60">
        <f>F1135^3*(1+G1135*Overview!$F$38)</f>
        <v>23.475929423130477</v>
      </c>
      <c r="Y1135" s="61">
        <f>F1135^3*Overview!$F$42*(1+Overview!$F$38*G1135)+J1135*Overview!$F$39/Overview!$F$40</f>
        <v>2.1725678790370679</v>
      </c>
      <c r="AD1135" s="2"/>
    </row>
    <row r="1136" spans="1:30">
      <c r="A1136" s="34">
        <v>1133</v>
      </c>
      <c r="B1136">
        <v>0.77</v>
      </c>
      <c r="C1136" s="85">
        <v>18.739999999999998</v>
      </c>
      <c r="D1136" s="125">
        <f>B1136/(B1136+Overview!$F$22)</f>
        <v>0.52380952380952384</v>
      </c>
      <c r="E1136" s="118">
        <f>EXP(Overview!$F$21/Overview!$F$5-Overview!$F$21/('='!C1136+273.15))</f>
        <v>0.94169028070695959</v>
      </c>
      <c r="F1136" s="77">
        <f t="shared" si="104"/>
        <v>2.674224144553039</v>
      </c>
      <c r="G1136" s="115">
        <f t="shared" si="105"/>
        <v>0.52380952380952372</v>
      </c>
      <c r="H1136" s="112">
        <f>F1136/Overview!$F$19</f>
        <v>3.9483598767946835</v>
      </c>
      <c r="I1136" s="149">
        <f t="shared" si="106"/>
        <v>178.24101031296112</v>
      </c>
      <c r="J1136" s="80">
        <f>IF((A1136-Overview!$F$43)/365=ROUND((A1136-Overview!$F$43)/365,0),J1135*0.05,J1135+V1135)</f>
        <v>1401.5431112429992</v>
      </c>
      <c r="K1136" s="70">
        <f>IF(I1136&lt;Overview!$F$16,1,'='!F1136/Overview!$F$26)</f>
        <v>115.76727898498005</v>
      </c>
      <c r="L1136" s="71">
        <f>IF(I1136&lt;Overview!$F$17,'='!F1136/Overview!$F$26,Overview!$F$33)</f>
        <v>9.1428571428571423</v>
      </c>
      <c r="M1136" s="72">
        <f t="shared" si="107"/>
        <v>9.1428571428571423</v>
      </c>
      <c r="N1136" s="81">
        <f>MIN(1,Overview!$F$44*E1136*(F1136-Overview!$F$25)^2+0.2)</f>
        <v>1</v>
      </c>
      <c r="O1136" s="48">
        <f>M1136*E1136*Overview!$F$8</f>
        <v>9.746225350951114E-2</v>
      </c>
      <c r="P1136" s="48">
        <f>E1136*Overview!$F$6</f>
        <v>1.8494797113084687E-3</v>
      </c>
      <c r="Q1136" s="122">
        <f>O1136*(G1136/F1136-(1+Overview!$F$35/'='!F1136)/(Overview!$F$37*Overview!$F$33))/('='!G1136+Overview!$F$36)</f>
        <v>1.1705707108526872E-3</v>
      </c>
      <c r="R1136" s="128">
        <f>(O1136/F1136-Q1136)*G1136*Overview!$F$29*'='!F1136^3</f>
        <v>319.90844050208079</v>
      </c>
      <c r="S1136" s="57">
        <f t="shared" si="102"/>
        <v>4.0462142299668092E-18</v>
      </c>
      <c r="T1136" s="58">
        <f t="shared" si="103"/>
        <v>1.0434561526229567E-3</v>
      </c>
      <c r="U1136" s="58">
        <f>IF(I1136&lt;Overview!$F$18,(1-Overview!$F$9)*'='!R1136-'='!I1136*'='!P1136,0)</f>
        <v>0</v>
      </c>
      <c r="V1136" s="54">
        <f>IF(I1136&gt;=Overview!$F$18,(1-Overview!$F$9)*'='!R1136-Overview!$F$18*'='!P1136,0)</f>
        <v>26.928656273904572</v>
      </c>
      <c r="W1136" s="2"/>
      <c r="X1136" s="60">
        <f>F1136^3*(1+G1136*Overview!$F$38)</f>
        <v>23.503472564376914</v>
      </c>
      <c r="Y1136" s="61">
        <f>F1136^3*Overview!$F$42*(1+Overview!$F$38*G1136)+J1136*Overview!$F$39/Overview!$F$40</f>
        <v>2.1762159496279359</v>
      </c>
      <c r="AD1136" s="2"/>
    </row>
    <row r="1137" spans="1:30">
      <c r="A1137" s="34">
        <v>1134</v>
      </c>
      <c r="B1137">
        <v>0.77</v>
      </c>
      <c r="C1137" s="85">
        <v>18.739999999999998</v>
      </c>
      <c r="D1137" s="125">
        <f>B1137/(B1137+Overview!$F$22)</f>
        <v>0.52380952380952384</v>
      </c>
      <c r="E1137" s="118">
        <f>EXP(Overview!$F$21/Overview!$F$5-Overview!$F$21/('='!C1137+273.15))</f>
        <v>0.94169028070695959</v>
      </c>
      <c r="F1137" s="77">
        <f t="shared" si="104"/>
        <v>2.6752676007056619</v>
      </c>
      <c r="G1137" s="115">
        <f t="shared" si="105"/>
        <v>0.52380952380952372</v>
      </c>
      <c r="H1137" s="112">
        <f>F1137/Overview!$F$19</f>
        <v>3.9499004882705773</v>
      </c>
      <c r="I1137" s="149">
        <f t="shared" si="106"/>
        <v>178.24101031296112</v>
      </c>
      <c r="J1137" s="80">
        <f>IF((A1137-Overview!$F$43)/365=ROUND((A1137-Overview!$F$43)/365,0),J1136*0.05,J1136+V1136)</f>
        <v>1428.4717675169038</v>
      </c>
      <c r="K1137" s="70">
        <f>IF(I1137&lt;Overview!$F$16,1,'='!F1137/Overview!$F$26)</f>
        <v>115.81245024699835</v>
      </c>
      <c r="L1137" s="71">
        <f>IF(I1137&lt;Overview!$F$17,'='!F1137/Overview!$F$26,Overview!$F$33)</f>
        <v>9.1428571428571423</v>
      </c>
      <c r="M1137" s="72">
        <f t="shared" si="107"/>
        <v>9.1428571428571423</v>
      </c>
      <c r="N1137" s="81">
        <f>MIN(1,Overview!$F$44*E1137*(F1137-Overview!$F$25)^2+0.2)</f>
        <v>1</v>
      </c>
      <c r="O1137" s="48">
        <f>M1137*E1137*Overview!$F$8</f>
        <v>9.746225350951114E-2</v>
      </c>
      <c r="P1137" s="48">
        <f>E1137*Overview!$F$6</f>
        <v>1.8494797113084687E-3</v>
      </c>
      <c r="Q1137" s="122">
        <f>O1137*(G1137/F1137-(1+Overview!$F$35/'='!F1137)/(Overview!$F$37*Overview!$F$33))/('='!G1137+Overview!$F$36)</f>
        <v>1.1683547321900036E-3</v>
      </c>
      <c r="R1137" s="128">
        <f>(O1137/F1137-Q1137)*G1137*Overview!$F$29*'='!F1137^3</f>
        <v>320.17411450199495</v>
      </c>
      <c r="S1137" s="57">
        <f t="shared" si="102"/>
        <v>4.0446360524671166E-18</v>
      </c>
      <c r="T1137" s="58">
        <f t="shared" si="103"/>
        <v>1.0418871870530191E-3</v>
      </c>
      <c r="U1137" s="58">
        <f>IF(I1137&lt;Overview!$F$18,(1-Overview!$F$9)*'='!R1137-'='!I1137*'='!P1137,0)</f>
        <v>0</v>
      </c>
      <c r="V1137" s="54">
        <f>IF(I1137&gt;=Overview!$F$18,(1-Overview!$F$9)*'='!R1137-Overview!$F$18*'='!P1137,0)</f>
        <v>26.951291698697258</v>
      </c>
      <c r="W1137" s="2"/>
      <c r="X1137" s="60">
        <f>F1137^3*(1+G1137*Overview!$F$38)</f>
        <v>23.530995777460106</v>
      </c>
      <c r="Y1137" s="61">
        <f>F1137^3*Overview!$F$42*(1+Overview!$F$38*G1137)+J1137*Overview!$F$39/Overview!$F$40</f>
        <v>2.1798632113235077</v>
      </c>
      <c r="AD1137" s="2"/>
    </row>
    <row r="1138" spans="1:30">
      <c r="A1138" s="34">
        <v>1135</v>
      </c>
      <c r="B1138">
        <v>0.77</v>
      </c>
      <c r="C1138" s="85">
        <v>18.739999999999998</v>
      </c>
      <c r="D1138" s="125">
        <f>B1138/(B1138+Overview!$F$22)</f>
        <v>0.52380952380952384</v>
      </c>
      <c r="E1138" s="118">
        <f>EXP(Overview!$F$21/Overview!$F$5-Overview!$F$21/('='!C1138+273.15))</f>
        <v>0.94169028070695959</v>
      </c>
      <c r="F1138" s="77">
        <f t="shared" si="104"/>
        <v>2.6763094878927149</v>
      </c>
      <c r="G1138" s="115">
        <f t="shared" si="105"/>
        <v>0.52380952380952372</v>
      </c>
      <c r="H1138" s="112">
        <f>F1138/Overview!$F$19</f>
        <v>3.9514387832462941</v>
      </c>
      <c r="I1138" s="149">
        <f t="shared" si="106"/>
        <v>178.24101031296112</v>
      </c>
      <c r="J1138" s="80">
        <f>IF((A1138-Overview!$F$43)/365=ROUND((A1138-Overview!$F$43)/365,0),J1137*0.05,J1137+V1137)</f>
        <v>1455.4230592156011</v>
      </c>
      <c r="K1138" s="70">
        <f>IF(I1138&lt;Overview!$F$16,1,'='!F1138/Overview!$F$26)</f>
        <v>115.85755358842923</v>
      </c>
      <c r="L1138" s="71">
        <f>IF(I1138&lt;Overview!$F$17,'='!F1138/Overview!$F$26,Overview!$F$33)</f>
        <v>9.1428571428571423</v>
      </c>
      <c r="M1138" s="72">
        <f t="shared" si="107"/>
        <v>9.1428571428571423</v>
      </c>
      <c r="N1138" s="81">
        <f>MIN(1,Overview!$F$44*E1138*(F1138-Overview!$F$25)^2+0.2)</f>
        <v>1</v>
      </c>
      <c r="O1138" s="48">
        <f>M1138*E1138*Overview!$F$8</f>
        <v>9.746225350951114E-2</v>
      </c>
      <c r="P1138" s="48">
        <f>E1138*Overview!$F$6</f>
        <v>1.8494797113084687E-3</v>
      </c>
      <c r="Q1138" s="122">
        <f>O1138*(G1138/F1138-(1+Overview!$F$35/'='!F1138)/(Overview!$F$37*Overview!$F$33))/('='!G1138+Overview!$F$36)</f>
        <v>1.1661438095893952E-3</v>
      </c>
      <c r="R1138" s="128">
        <f>(O1138/F1138-Q1138)*G1138*Overview!$F$29*'='!F1138^3</f>
        <v>320.43951109173804</v>
      </c>
      <c r="S1138" s="57">
        <f t="shared" si="102"/>
        <v>4.0430614757978561E-18</v>
      </c>
      <c r="T1138" s="58">
        <f t="shared" si="103"/>
        <v>1.0403205806171513E-3</v>
      </c>
      <c r="U1138" s="58">
        <f>IF(I1138&lt;Overview!$F$18,(1-Overview!$F$9)*'='!R1138-'='!I1138*'='!P1138,0)</f>
        <v>0</v>
      </c>
      <c r="V1138" s="54">
        <f>IF(I1138&gt;=Overview!$F$18,(1-Overview!$F$9)*'='!R1138-Overview!$F$18*'='!P1138,0)</f>
        <v>26.973903488143371</v>
      </c>
      <c r="W1138" s="2"/>
      <c r="X1138" s="60">
        <f>F1138^3*(1+G1138*Overview!$F$38)</f>
        <v>23.558499036136865</v>
      </c>
      <c r="Y1138" s="61">
        <f>F1138^3*Overview!$F$42*(1+Overview!$F$38*G1138)+J1138*Overview!$F$39/Overview!$F$40</f>
        <v>2.1835096607345958</v>
      </c>
      <c r="AD1138" s="2"/>
    </row>
    <row r="1139" spans="1:30">
      <c r="A1139" s="34">
        <v>1136</v>
      </c>
      <c r="B1139">
        <v>0.77</v>
      </c>
      <c r="C1139" s="85">
        <v>18.739999999999998</v>
      </c>
      <c r="D1139" s="125">
        <f>B1139/(B1139+Overview!$F$22)</f>
        <v>0.52380952380952384</v>
      </c>
      <c r="E1139" s="118">
        <f>EXP(Overview!$F$21/Overview!$F$5-Overview!$F$21/('='!C1139+273.15))</f>
        <v>0.94169028070695959</v>
      </c>
      <c r="F1139" s="77">
        <f t="shared" si="104"/>
        <v>2.6773498084733323</v>
      </c>
      <c r="G1139" s="115">
        <f t="shared" si="105"/>
        <v>0.52380952380952372</v>
      </c>
      <c r="H1139" s="112">
        <f>F1139/Overview!$F$19</f>
        <v>3.9529747652049787</v>
      </c>
      <c r="I1139" s="149">
        <f t="shared" si="106"/>
        <v>178.24101031296112</v>
      </c>
      <c r="J1139" s="80">
        <f>IF((A1139-Overview!$F$43)/365=ROUND((A1139-Overview!$F$43)/365,0),J1138*0.05,J1138+V1138)</f>
        <v>1482.3969627037445</v>
      </c>
      <c r="K1139" s="70">
        <f>IF(I1139&lt;Overview!$F$16,1,'='!F1139/Overview!$F$26)</f>
        <v>115.90258911139966</v>
      </c>
      <c r="L1139" s="71">
        <f>IF(I1139&lt;Overview!$F$17,'='!F1139/Overview!$F$26,Overview!$F$33)</f>
        <v>9.1428571428571423</v>
      </c>
      <c r="M1139" s="72">
        <f t="shared" si="107"/>
        <v>9.1428571428571423</v>
      </c>
      <c r="N1139" s="81">
        <f>MIN(1,Overview!$F$44*E1139*(F1139-Overview!$F$25)^2+0.2)</f>
        <v>1</v>
      </c>
      <c r="O1139" s="48">
        <f>M1139*E1139*Overview!$F$8</f>
        <v>9.746225350951114E-2</v>
      </c>
      <c r="P1139" s="48">
        <f>E1139*Overview!$F$6</f>
        <v>1.8494797113084687E-3</v>
      </c>
      <c r="Q1139" s="122">
        <f>O1139*(G1139/F1139-(1+Overview!$F$35/'='!F1139)/(Overview!$F$37*Overview!$F$33))/('='!G1139+Overview!$F$36)</f>
        <v>1.1639379282609524E-3</v>
      </c>
      <c r="R1139" s="128">
        <f>(O1139/F1139-Q1139)*G1139*Overview!$F$29*'='!F1139^3</f>
        <v>320.70463033611423</v>
      </c>
      <c r="S1139" s="57">
        <f t="shared" si="102"/>
        <v>4.0414904894259363E-18</v>
      </c>
      <c r="T1139" s="58">
        <f t="shared" si="103"/>
        <v>1.0387563297681026E-3</v>
      </c>
      <c r="U1139" s="58">
        <f>IF(I1139&lt;Overview!$F$18,(1-Overview!$F$9)*'='!R1139-'='!I1139*'='!P1139,0)</f>
        <v>0</v>
      </c>
      <c r="V1139" s="54">
        <f>IF(I1139&gt;=Overview!$F$18,(1-Overview!$F$9)*'='!R1139-Overview!$F$18*'='!P1139,0)</f>
        <v>26.99649164776422</v>
      </c>
      <c r="W1139" s="2"/>
      <c r="X1139" s="60">
        <f>F1139^3*(1+G1139*Overview!$F$38)</f>
        <v>23.585982314334732</v>
      </c>
      <c r="Y1139" s="61">
        <f>F1139^3*Overview!$F$42*(1+Overview!$F$38*G1139)+J1139*Overview!$F$39/Overview!$F$40</f>
        <v>2.1871552944876158</v>
      </c>
      <c r="AD1139" s="2"/>
    </row>
    <row r="1140" spans="1:30">
      <c r="A1140" s="34">
        <v>1137</v>
      </c>
      <c r="B1140">
        <v>0.77</v>
      </c>
      <c r="C1140" s="85">
        <v>18.739999999999998</v>
      </c>
      <c r="D1140" s="125">
        <f>B1140/(B1140+Overview!$F$22)</f>
        <v>0.52380952380952384</v>
      </c>
      <c r="E1140" s="118">
        <f>EXP(Overview!$F$21/Overview!$F$5-Overview!$F$21/('='!C1140+273.15))</f>
        <v>0.94169028070695959</v>
      </c>
      <c r="F1140" s="77">
        <f t="shared" si="104"/>
        <v>2.6783885648031003</v>
      </c>
      <c r="G1140" s="115">
        <f t="shared" si="105"/>
        <v>0.52380952380952372</v>
      </c>
      <c r="H1140" s="112">
        <f>F1140/Overview!$F$19</f>
        <v>3.954508437624539</v>
      </c>
      <c r="I1140" s="149">
        <f t="shared" si="106"/>
        <v>178.24101031296112</v>
      </c>
      <c r="J1140" s="80">
        <f>IF((A1140-Overview!$F$43)/365=ROUND((A1140-Overview!$F$43)/365,0),J1139*0.05,J1139+V1139)</f>
        <v>1509.3934543515088</v>
      </c>
      <c r="K1140" s="70">
        <f>IF(I1140&lt;Overview!$F$16,1,'='!F1140/Overview!$F$26)</f>
        <v>115.94755691788313</v>
      </c>
      <c r="L1140" s="71">
        <f>IF(I1140&lt;Overview!$F$17,'='!F1140/Overview!$F$26,Overview!$F$33)</f>
        <v>9.1428571428571423</v>
      </c>
      <c r="M1140" s="72">
        <f t="shared" si="107"/>
        <v>9.1428571428571423</v>
      </c>
      <c r="N1140" s="81">
        <f>MIN(1,Overview!$F$44*E1140*(F1140-Overview!$F$25)^2+0.2)</f>
        <v>1</v>
      </c>
      <c r="O1140" s="48">
        <f>M1140*E1140*Overview!$F$8</f>
        <v>9.746225350951114E-2</v>
      </c>
      <c r="P1140" s="48">
        <f>E1140*Overview!$F$6</f>
        <v>1.8494797113084687E-3</v>
      </c>
      <c r="Q1140" s="122">
        <f>O1140*(G1140/F1140-(1+Overview!$F$35/'='!F1140)/(Overview!$F$37*Overview!$F$33))/('='!G1140+Overview!$F$36)</f>
        <v>1.1617370734707479E-3</v>
      </c>
      <c r="R1140" s="128">
        <f>(O1140/F1140-Q1140)*G1140*Overview!$F$29*'='!F1140^3</f>
        <v>320.96947230082384</v>
      </c>
      <c r="S1140" s="57">
        <f t="shared" si="102"/>
        <v>4.0399230828581376E-18</v>
      </c>
      <c r="T1140" s="58">
        <f t="shared" si="103"/>
        <v>1.0371944309639568E-3</v>
      </c>
      <c r="U1140" s="58">
        <f>IF(I1140&lt;Overview!$F$18,(1-Overview!$F$9)*'='!R1140-'='!I1140*'='!P1140,0)</f>
        <v>0</v>
      </c>
      <c r="V1140" s="54">
        <f>IF(I1140&gt;=Overview!$F$18,(1-Overview!$F$9)*'='!R1140-Overview!$F$18*'='!P1140,0)</f>
        <v>27.019056183157481</v>
      </c>
      <c r="W1140" s="2"/>
      <c r="X1140" s="60">
        <f>F1140^3*(1+G1140*Overview!$F$38)</f>
        <v>23.61344558615145</v>
      </c>
      <c r="Y1140" s="61">
        <f>F1140^3*Overview!$F$42*(1+Overview!$F$38*G1140)+J1140*Overview!$F$39/Overview!$F$40</f>
        <v>2.1908001092245417</v>
      </c>
      <c r="AD1140" s="2"/>
    </row>
    <row r="1141" spans="1:30">
      <c r="A1141" s="34">
        <v>1138</v>
      </c>
      <c r="B1141">
        <v>0.77</v>
      </c>
      <c r="C1141" s="85">
        <v>18.739999999999998</v>
      </c>
      <c r="D1141" s="125">
        <f>B1141/(B1141+Overview!$F$22)</f>
        <v>0.52380952380952384</v>
      </c>
      <c r="E1141" s="118">
        <f>EXP(Overview!$F$21/Overview!$F$5-Overview!$F$21/('='!C1141+273.15))</f>
        <v>0.94169028070695959</v>
      </c>
      <c r="F1141" s="77">
        <f t="shared" si="104"/>
        <v>2.6794257592340642</v>
      </c>
      <c r="G1141" s="115">
        <f t="shared" si="105"/>
        <v>0.52380952380952372</v>
      </c>
      <c r="H1141" s="112">
        <f>F1141/Overview!$F$19</f>
        <v>3.9560398039776525</v>
      </c>
      <c r="I1141" s="149">
        <f t="shared" si="106"/>
        <v>178.24101031296112</v>
      </c>
      <c r="J1141" s="80">
        <f>IF((A1141-Overview!$F$43)/365=ROUND((A1141-Overview!$F$43)/365,0),J1140*0.05,J1140+V1140)</f>
        <v>1536.4125105346664</v>
      </c>
      <c r="K1141" s="70">
        <f>IF(I1141&lt;Overview!$F$16,1,'='!F1141/Overview!$F$26)</f>
        <v>115.99245710969976</v>
      </c>
      <c r="L1141" s="71">
        <f>IF(I1141&lt;Overview!$F$17,'='!F1141/Overview!$F$26,Overview!$F$33)</f>
        <v>9.1428571428571423</v>
      </c>
      <c r="M1141" s="72">
        <f t="shared" si="107"/>
        <v>9.1428571428571423</v>
      </c>
      <c r="N1141" s="81">
        <f>MIN(1,Overview!$F$44*E1141*(F1141-Overview!$F$25)^2+0.2)</f>
        <v>1</v>
      </c>
      <c r="O1141" s="48">
        <f>M1141*E1141*Overview!$F$8</f>
        <v>9.746225350951114E-2</v>
      </c>
      <c r="P1141" s="48">
        <f>E1141*Overview!$F$6</f>
        <v>1.8494797113084687E-3</v>
      </c>
      <c r="Q1141" s="122">
        <f>O1141*(G1141/F1141-(1+Overview!$F$35/'='!F1141)/(Overview!$F$37*Overview!$F$33))/('='!G1141+Overview!$F$36)</f>
        <v>1.15954123054057E-3</v>
      </c>
      <c r="R1141" s="128">
        <f>(O1141/F1141-Q1141)*G1141*Overview!$F$29*'='!F1141^3</f>
        <v>321.2340370524592</v>
      </c>
      <c r="S1141" s="57">
        <f t="shared" si="102"/>
        <v>4.0383592456409198E-18</v>
      </c>
      <c r="T1141" s="58">
        <f t="shared" si="103"/>
        <v>1.0356348806681225E-3</v>
      </c>
      <c r="U1141" s="58">
        <f>IF(I1141&lt;Overview!$F$18,(1-Overview!$F$9)*'='!R1141-'='!I1141*'='!P1141,0)</f>
        <v>0</v>
      </c>
      <c r="V1141" s="54">
        <f>IF(I1141&gt;=Overview!$F$18,(1-Overview!$F$9)*'='!R1141-Overview!$F$18*'='!P1141,0)</f>
        <v>27.041597099996814</v>
      </c>
      <c r="W1141" s="2"/>
      <c r="X1141" s="60">
        <f>F1141^3*(1+G1141*Overview!$F$38)</f>
        <v>23.64088882585455</v>
      </c>
      <c r="Y1141" s="61">
        <f>F1141^3*Overview!$F$42*(1+Overview!$F$38*G1141)+J1141*Overview!$F$39/Overview!$F$40</f>
        <v>2.1944441016028704</v>
      </c>
      <c r="AD1141" s="2"/>
    </row>
    <row r="1142" spans="1:30">
      <c r="A1142" s="34">
        <v>1139</v>
      </c>
      <c r="B1142">
        <v>0.77</v>
      </c>
      <c r="C1142" s="85">
        <v>18.739999999999998</v>
      </c>
      <c r="D1142" s="125">
        <f>B1142/(B1142+Overview!$F$22)</f>
        <v>0.52380952380952384</v>
      </c>
      <c r="E1142" s="118">
        <f>EXP(Overview!$F$21/Overview!$F$5-Overview!$F$21/('='!C1142+273.15))</f>
        <v>0.94169028070695959</v>
      </c>
      <c r="F1142" s="77">
        <f t="shared" si="104"/>
        <v>2.6804613941147322</v>
      </c>
      <c r="G1142" s="115">
        <f t="shared" si="105"/>
        <v>0.52380952380952372</v>
      </c>
      <c r="H1142" s="112">
        <f>F1142/Overview!$F$19</f>
        <v>3.9575688677317764</v>
      </c>
      <c r="I1142" s="149">
        <f t="shared" si="106"/>
        <v>178.24101031296112</v>
      </c>
      <c r="J1142" s="80">
        <f>IF((A1142-Overview!$F$43)/365=ROUND((A1142-Overview!$F$43)/365,0),J1141*0.05,J1141+V1141)</f>
        <v>1563.4541076346632</v>
      </c>
      <c r="K1142" s="70">
        <f>IF(I1142&lt;Overview!$F$16,1,'='!F1142/Overview!$F$26)</f>
        <v>116.03728978851655</v>
      </c>
      <c r="L1142" s="71">
        <f>IF(I1142&lt;Overview!$F$17,'='!F1142/Overview!$F$26,Overview!$F$33)</f>
        <v>9.1428571428571423</v>
      </c>
      <c r="M1142" s="72">
        <f t="shared" si="107"/>
        <v>9.1428571428571423</v>
      </c>
      <c r="N1142" s="81">
        <f>MIN(1,Overview!$F$44*E1142*(F1142-Overview!$F$25)^2+0.2)</f>
        <v>1</v>
      </c>
      <c r="O1142" s="48">
        <f>M1142*E1142*Overview!$F$8</f>
        <v>9.746225350951114E-2</v>
      </c>
      <c r="P1142" s="48">
        <f>E1142*Overview!$F$6</f>
        <v>1.8494797113084687E-3</v>
      </c>
      <c r="Q1142" s="122">
        <f>O1142*(G1142/F1142-(1+Overview!$F$35/'='!F1142)/(Overview!$F$37*Overview!$F$33))/('='!G1142+Overview!$F$36)</f>
        <v>1.1573503848476599E-3</v>
      </c>
      <c r="R1142" s="128">
        <f>(O1142/F1142-Q1142)*G1142*Overview!$F$29*'='!F1142^3</f>
        <v>321.49832465850068</v>
      </c>
      <c r="S1142" s="57">
        <f t="shared" si="102"/>
        <v>4.0367989673602342E-18</v>
      </c>
      <c r="T1142" s="58">
        <f t="shared" si="103"/>
        <v>1.0340776753493268E-3</v>
      </c>
      <c r="U1142" s="58">
        <f>IF(I1142&lt;Overview!$F$18,(1-Overview!$F$9)*'='!R1142-'='!I1142*'='!P1142,0)</f>
        <v>0</v>
      </c>
      <c r="V1142" s="54">
        <f>IF(I1142&gt;=Overview!$F$18,(1-Overview!$F$9)*'='!R1142-Overview!$F$18*'='!P1142,0)</f>
        <v>27.064114404031546</v>
      </c>
      <c r="W1142" s="2"/>
      <c r="X1142" s="60">
        <f>F1142^3*(1+G1142*Overview!$F$38)</f>
        <v>23.6683120078808</v>
      </c>
      <c r="Y1142" s="61">
        <f>F1142^3*Overview!$F$42*(1+Overview!$F$38*G1142)+J1142*Overview!$F$39/Overview!$F$40</f>
        <v>2.1980872682955783</v>
      </c>
      <c r="AD1142" s="2"/>
    </row>
    <row r="1143" spans="1:30">
      <c r="A1143" s="34">
        <v>1140</v>
      </c>
      <c r="B1143">
        <v>0.77</v>
      </c>
      <c r="C1143" s="85">
        <v>18.739999999999998</v>
      </c>
      <c r="D1143" s="125">
        <f>B1143/(B1143+Overview!$F$22)</f>
        <v>0.52380952380952384</v>
      </c>
      <c r="E1143" s="118">
        <f>EXP(Overview!$F$21/Overview!$F$5-Overview!$F$21/('='!C1143+273.15))</f>
        <v>0.94169028070695959</v>
      </c>
      <c r="F1143" s="77">
        <f t="shared" si="104"/>
        <v>2.6814954717900816</v>
      </c>
      <c r="G1143" s="115">
        <f t="shared" si="105"/>
        <v>0.52380952380952372</v>
      </c>
      <c r="H1143" s="112">
        <f>F1143/Overview!$F$19</f>
        <v>3.9590956323491535</v>
      </c>
      <c r="I1143" s="149">
        <f t="shared" si="106"/>
        <v>178.24101031296112</v>
      </c>
      <c r="J1143" s="80">
        <f>IF((A1143-Overview!$F$43)/365=ROUND((A1143-Overview!$F$43)/365,0),J1142*0.05,J1142+V1142)</f>
        <v>1590.5182220386946</v>
      </c>
      <c r="K1143" s="70">
        <f>IF(I1143&lt;Overview!$F$16,1,'='!F1143/Overview!$F$26)</f>
        <v>116.08205505584769</v>
      </c>
      <c r="L1143" s="71">
        <f>IF(I1143&lt;Overview!$F$17,'='!F1143/Overview!$F$26,Overview!$F$33)</f>
        <v>9.1428571428571423</v>
      </c>
      <c r="M1143" s="72">
        <f t="shared" si="107"/>
        <v>9.1428571428571423</v>
      </c>
      <c r="N1143" s="81">
        <f>MIN(1,Overview!$F$44*E1143*(F1143-Overview!$F$25)^2+0.2)</f>
        <v>1</v>
      </c>
      <c r="O1143" s="48">
        <f>M1143*E1143*Overview!$F$8</f>
        <v>9.746225350951114E-2</v>
      </c>
      <c r="P1143" s="48">
        <f>E1143*Overview!$F$6</f>
        <v>1.8494797113084687E-3</v>
      </c>
      <c r="Q1143" s="122">
        <f>O1143*(G1143/F1143-(1+Overview!$F$35/'='!F1143)/(Overview!$F$37*Overview!$F$33))/('='!G1143+Overview!$F$36)</f>
        <v>1.155164521824451E-3</v>
      </c>
      <c r="R1143" s="128">
        <f>(O1143/F1143-Q1143)*G1143*Overview!$F$29*'='!F1143^3</f>
        <v>321.76233518731249</v>
      </c>
      <c r="S1143" s="57">
        <f t="shared" si="102"/>
        <v>4.0352422376413381E-18</v>
      </c>
      <c r="T1143" s="58">
        <f t="shared" si="103"/>
        <v>1.0325228114816066E-3</v>
      </c>
      <c r="U1143" s="58">
        <f>IF(I1143&lt;Overview!$F$18,(1-Overview!$F$9)*'='!R1143-'='!I1143*'='!P1143,0)</f>
        <v>0</v>
      </c>
      <c r="V1143" s="54">
        <f>IF(I1143&gt;=Overview!$F$18,(1-Overview!$F$9)*'='!R1143-Overview!$F$18*'='!P1143,0)</f>
        <v>27.086608101086313</v>
      </c>
      <c r="W1143" s="2"/>
      <c r="X1143" s="60">
        <f>F1143^3*(1+G1143*Overview!$F$38)</f>
        <v>23.695715106835802</v>
      </c>
      <c r="Y1143" s="61">
        <f>F1143^3*Overview!$F$42*(1+Overview!$F$38*G1143)+J1143*Overview!$F$39/Overview!$F$40</f>
        <v>2.2017296059910856</v>
      </c>
      <c r="AD1143" s="2"/>
    </row>
    <row r="1144" spans="1:30">
      <c r="A1144" s="34">
        <v>1141</v>
      </c>
      <c r="B1144">
        <v>0.77</v>
      </c>
      <c r="C1144" s="85">
        <v>18.739999999999998</v>
      </c>
      <c r="D1144" s="125">
        <f>B1144/(B1144+Overview!$F$22)</f>
        <v>0.52380952380952384</v>
      </c>
      <c r="E1144" s="118">
        <f>EXP(Overview!$F$21/Overview!$F$5-Overview!$F$21/('='!C1144+273.15))</f>
        <v>0.94169028070695959</v>
      </c>
      <c r="F1144" s="77">
        <f t="shared" si="104"/>
        <v>2.6825279946015632</v>
      </c>
      <c r="G1144" s="115">
        <f t="shared" si="105"/>
        <v>0.52380952380952372</v>
      </c>
      <c r="H1144" s="112">
        <f>F1144/Overview!$F$19</f>
        <v>3.9606201012868198</v>
      </c>
      <c r="I1144" s="149">
        <f t="shared" si="106"/>
        <v>178.24101031296112</v>
      </c>
      <c r="J1144" s="80">
        <f>IF((A1144-Overview!$F$43)/365=ROUND((A1144-Overview!$F$43)/365,0),J1143*0.05,J1143+V1143)</f>
        <v>1617.6048301397809</v>
      </c>
      <c r="K1144" s="70">
        <f>IF(I1144&lt;Overview!$F$16,1,'='!F1144/Overview!$F$26)</f>
        <v>116.1267530130547</v>
      </c>
      <c r="L1144" s="71">
        <f>IF(I1144&lt;Overview!$F$17,'='!F1144/Overview!$F$26,Overview!$F$33)</f>
        <v>9.1428571428571423</v>
      </c>
      <c r="M1144" s="72">
        <f t="shared" si="107"/>
        <v>9.1428571428571423</v>
      </c>
      <c r="N1144" s="81">
        <f>MIN(1,Overview!$F$44*E1144*(F1144-Overview!$F$25)^2+0.2)</f>
        <v>1</v>
      </c>
      <c r="O1144" s="48">
        <f>M1144*E1144*Overview!$F$8</f>
        <v>9.746225350951114E-2</v>
      </c>
      <c r="P1144" s="48">
        <f>E1144*Overview!$F$6</f>
        <v>1.8494797113084687E-3</v>
      </c>
      <c r="Q1144" s="122">
        <f>O1144*(G1144/F1144-(1+Overview!$F$35/'='!F1144)/(Overview!$F$37*Overview!$F$33))/('='!G1144+Overview!$F$36)</f>
        <v>1.1529836269583052E-3</v>
      </c>
      <c r="R1144" s="128">
        <f>(O1144/F1144-Q1144)*G1144*Overview!$F$29*'='!F1144^3</f>
        <v>322.02606870813855</v>
      </c>
      <c r="S1144" s="57">
        <f t="shared" si="102"/>
        <v>4.0336890461486098E-18</v>
      </c>
      <c r="T1144" s="58">
        <f t="shared" si="103"/>
        <v>1.0309702855442998E-3</v>
      </c>
      <c r="U1144" s="58">
        <f>IF(I1144&lt;Overview!$F$18,(1-Overview!$F$9)*'='!R1144-'='!I1144*'='!P1144,0)</f>
        <v>0</v>
      </c>
      <c r="V1144" s="54">
        <f>IF(I1144&gt;=Overview!$F$18,(1-Overview!$F$9)*'='!R1144-Overview!$F$18*'='!P1144,0)</f>
        <v>27.109078197060693</v>
      </c>
      <c r="W1144" s="2"/>
      <c r="X1144" s="60">
        <f>F1144^3*(1+G1144*Overview!$F$38)</f>
        <v>23.723098097493434</v>
      </c>
      <c r="Y1144" s="61">
        <f>F1144^3*Overview!$F$42*(1+Overview!$F$38*G1144)+J1144*Overview!$F$39/Overview!$F$40</f>
        <v>2.2053711113932106</v>
      </c>
      <c r="AD1144" s="2"/>
    </row>
    <row r="1145" spans="1:30">
      <c r="A1145" s="34">
        <v>1142</v>
      </c>
      <c r="B1145">
        <v>0.77</v>
      </c>
      <c r="C1145" s="85">
        <v>18.739999999999998</v>
      </c>
      <c r="D1145" s="125">
        <f>B1145/(B1145+Overview!$F$22)</f>
        <v>0.52380952380952384</v>
      </c>
      <c r="E1145" s="118">
        <f>EXP(Overview!$F$21/Overview!$F$5-Overview!$F$21/('='!C1145+273.15))</f>
        <v>0.94169028070695959</v>
      </c>
      <c r="F1145" s="77">
        <f t="shared" si="104"/>
        <v>2.6835589648871077</v>
      </c>
      <c r="G1145" s="115">
        <f t="shared" si="105"/>
        <v>0.52380952380952372</v>
      </c>
      <c r="H1145" s="112">
        <f>F1145/Overview!$F$19</f>
        <v>3.9621422779966156</v>
      </c>
      <c r="I1145" s="149">
        <f t="shared" si="106"/>
        <v>178.24101031296112</v>
      </c>
      <c r="J1145" s="80">
        <f>IF((A1145-Overview!$F$43)/365=ROUND((A1145-Overview!$F$43)/365,0),J1144*0.05,J1144+V1144)</f>
        <v>1644.7139083368415</v>
      </c>
      <c r="K1145" s="70">
        <f>IF(I1145&lt;Overview!$F$16,1,'='!F1145/Overview!$F$26)</f>
        <v>116.17138376134666</v>
      </c>
      <c r="L1145" s="71">
        <f>IF(I1145&lt;Overview!$F$17,'='!F1145/Overview!$F$26,Overview!$F$33)</f>
        <v>9.1428571428571423</v>
      </c>
      <c r="M1145" s="72">
        <f t="shared" si="107"/>
        <v>9.1428571428571423</v>
      </c>
      <c r="N1145" s="81">
        <f>MIN(1,Overview!$F$44*E1145*(F1145-Overview!$F$25)^2+0.2)</f>
        <v>1</v>
      </c>
      <c r="O1145" s="48">
        <f>M1145*E1145*Overview!$F$8</f>
        <v>9.746225350951114E-2</v>
      </c>
      <c r="P1145" s="48">
        <f>E1145*Overview!$F$6</f>
        <v>1.8494797113084687E-3</v>
      </c>
      <c r="Q1145" s="122">
        <f>O1145*(G1145/F1145-(1+Overview!$F$35/'='!F1145)/(Overview!$F$37*Overview!$F$33))/('='!G1145+Overview!$F$36)</f>
        <v>1.1508076857912573E-3</v>
      </c>
      <c r="R1145" s="128">
        <f>(O1145/F1145-Q1145)*G1145*Overview!$F$29*'='!F1145^3</f>
        <v>322.28952529109955</v>
      </c>
      <c r="S1145" s="57">
        <f t="shared" si="102"/>
        <v>4.0321393825853654E-18</v>
      </c>
      <c r="T1145" s="58">
        <f t="shared" si="103"/>
        <v>1.0294200940220381E-3</v>
      </c>
      <c r="U1145" s="58">
        <f>IF(I1145&lt;Overview!$F$18,(1-Overview!$F$9)*'='!R1145-'='!I1145*'='!P1145,0)</f>
        <v>0</v>
      </c>
      <c r="V1145" s="54">
        <f>IF(I1145&gt;=Overview!$F$18,(1-Overview!$F$9)*'='!R1145-Overview!$F$18*'='!P1145,0)</f>
        <v>27.13152469792897</v>
      </c>
      <c r="W1145" s="2"/>
      <c r="X1145" s="60">
        <f>F1145^3*(1+G1145*Overview!$F$38)</f>
        <v>23.750460954795432</v>
      </c>
      <c r="Y1145" s="61">
        <f>F1145^3*Overview!$F$42*(1+Overview!$F$38*G1145)+J1145*Overview!$F$39/Overview!$F$40</f>
        <v>2.2090117812211352</v>
      </c>
      <c r="AD1145" s="2"/>
    </row>
    <row r="1146" spans="1:30">
      <c r="A1146" s="34">
        <v>1143</v>
      </c>
      <c r="B1146">
        <v>0.77</v>
      </c>
      <c r="C1146" s="85">
        <v>18.739999999999998</v>
      </c>
      <c r="D1146" s="125">
        <f>B1146/(B1146+Overview!$F$22)</f>
        <v>0.52380952380952384</v>
      </c>
      <c r="E1146" s="118">
        <f>EXP(Overview!$F$21/Overview!$F$5-Overview!$F$21/('='!C1146+273.15))</f>
        <v>0.94169028070695959</v>
      </c>
      <c r="F1146" s="77">
        <f t="shared" si="104"/>
        <v>2.6845883849811298</v>
      </c>
      <c r="G1146" s="115">
        <f t="shared" si="105"/>
        <v>0.52380952380952372</v>
      </c>
      <c r="H1146" s="112">
        <f>F1146/Overview!$F$19</f>
        <v>3.9636621659251881</v>
      </c>
      <c r="I1146" s="149">
        <f t="shared" si="106"/>
        <v>178.24101031296112</v>
      </c>
      <c r="J1146" s="80">
        <f>IF((A1146-Overview!$F$43)/365=ROUND((A1146-Overview!$F$43)/365,0),J1145*0.05,J1145+V1145)</f>
        <v>1671.8454330347706</v>
      </c>
      <c r="K1146" s="70">
        <f>IF(I1146&lt;Overview!$F$16,1,'='!F1146/Overview!$F$26)</f>
        <v>116.21594740178051</v>
      </c>
      <c r="L1146" s="71">
        <f>IF(I1146&lt;Overview!$F$17,'='!F1146/Overview!$F$26,Overview!$F$33)</f>
        <v>9.1428571428571423</v>
      </c>
      <c r="M1146" s="72">
        <f t="shared" si="107"/>
        <v>9.1428571428571423</v>
      </c>
      <c r="N1146" s="81">
        <f>MIN(1,Overview!$F$44*E1146*(F1146-Overview!$F$25)^2+0.2)</f>
        <v>1</v>
      </c>
      <c r="O1146" s="48">
        <f>M1146*E1146*Overview!$F$8</f>
        <v>9.746225350951114E-2</v>
      </c>
      <c r="P1146" s="48">
        <f>E1146*Overview!$F$6</f>
        <v>1.8494797113084687E-3</v>
      </c>
      <c r="Q1146" s="122">
        <f>O1146*(G1146/F1146-(1+Overview!$F$35/'='!F1146)/(Overview!$F$37*Overview!$F$33))/('='!G1146+Overview!$F$36)</f>
        <v>1.1486366839197574E-3</v>
      </c>
      <c r="R1146" s="128">
        <f>(O1146/F1146-Q1146)*G1146*Overview!$F$29*'='!F1146^3</f>
        <v>322.55270500718728</v>
      </c>
      <c r="S1146" s="57">
        <f t="shared" si="102"/>
        <v>4.0305932366936697E-18</v>
      </c>
      <c r="T1146" s="58">
        <f t="shared" si="103"/>
        <v>1.0278722334047406E-3</v>
      </c>
      <c r="U1146" s="58">
        <f>IF(I1146&lt;Overview!$F$18,(1-Overview!$F$9)*'='!R1146-'='!I1146*'='!P1146,0)</f>
        <v>0</v>
      </c>
      <c r="V1146" s="54">
        <f>IF(I1146&gt;=Overview!$F$18,(1-Overview!$F$9)*'='!R1146-Overview!$F$18*'='!P1146,0)</f>
        <v>27.153947609739646</v>
      </c>
      <c r="W1146" s="2"/>
      <c r="X1146" s="60">
        <f>F1146^3*(1+G1146*Overview!$F$38)</f>
        <v>23.777803653850892</v>
      </c>
      <c r="Y1146" s="61">
        <f>F1146^3*Overview!$F$42*(1+Overview!$F$38*G1146)+J1146*Overview!$F$39/Overview!$F$40</f>
        <v>2.2126516122093638</v>
      </c>
      <c r="AD1146" s="2"/>
    </row>
    <row r="1147" spans="1:30">
      <c r="A1147" s="34">
        <v>1144</v>
      </c>
      <c r="B1147">
        <v>0.77</v>
      </c>
      <c r="C1147" s="85">
        <v>18.739999999999998</v>
      </c>
      <c r="D1147" s="125">
        <f>B1147/(B1147+Overview!$F$22)</f>
        <v>0.52380952380952384</v>
      </c>
      <c r="E1147" s="118">
        <f>EXP(Overview!$F$21/Overview!$F$5-Overview!$F$21/('='!C1147+273.15))</f>
        <v>0.94169028070695959</v>
      </c>
      <c r="F1147" s="77">
        <f t="shared" si="104"/>
        <v>2.6856162572145346</v>
      </c>
      <c r="G1147" s="115">
        <f t="shared" si="105"/>
        <v>0.52380952380952372</v>
      </c>
      <c r="H1147" s="112">
        <f>F1147/Overview!$F$19</f>
        <v>3.9651797685140036</v>
      </c>
      <c r="I1147" s="149">
        <f t="shared" si="106"/>
        <v>178.24101031296112</v>
      </c>
      <c r="J1147" s="80">
        <f>IF((A1147-Overview!$F$43)/365=ROUND((A1147-Overview!$F$43)/365,0),J1146*0.05,J1146+V1146)</f>
        <v>1698.9993806445102</v>
      </c>
      <c r="K1147" s="70">
        <f>IF(I1147&lt;Overview!$F$16,1,'='!F1147/Overview!$F$26)</f>
        <v>116.26044403526124</v>
      </c>
      <c r="L1147" s="71">
        <f>IF(I1147&lt;Overview!$F$17,'='!F1147/Overview!$F$26,Overview!$F$33)</f>
        <v>9.1428571428571423</v>
      </c>
      <c r="M1147" s="72">
        <f t="shared" si="107"/>
        <v>9.1428571428571423</v>
      </c>
      <c r="N1147" s="81">
        <f>MIN(1,Overview!$F$44*E1147*(F1147-Overview!$F$25)^2+0.2)</f>
        <v>1</v>
      </c>
      <c r="O1147" s="48">
        <f>M1147*E1147*Overview!$F$8</f>
        <v>9.746225350951114E-2</v>
      </c>
      <c r="P1147" s="48">
        <f>E1147*Overview!$F$6</f>
        <v>1.8494797113084687E-3</v>
      </c>
      <c r="Q1147" s="122">
        <f>O1147*(G1147/F1147-(1+Overview!$F$35/'='!F1147)/(Overview!$F$37*Overview!$F$33))/('='!G1147+Overview!$F$36)</f>
        <v>1.1464706069944104E-3</v>
      </c>
      <c r="R1147" s="128">
        <f>(O1147/F1147-Q1147)*G1147*Overview!$F$29*'='!F1147^3</f>
        <v>322.81560792826178</v>
      </c>
      <c r="S1147" s="57">
        <f t="shared" si="102"/>
        <v>4.0290505982541618E-18</v>
      </c>
      <c r="T1147" s="58">
        <f t="shared" si="103"/>
        <v>1.0263267001876014E-3</v>
      </c>
      <c r="U1147" s="58">
        <f>IF(I1147&lt;Overview!$F$18,(1-Overview!$F$9)*'='!R1147-'='!I1147*'='!P1147,0)</f>
        <v>0</v>
      </c>
      <c r="V1147" s="54">
        <f>IF(I1147&gt;=Overview!$F$18,(1-Overview!$F$9)*'='!R1147-Overview!$F$18*'='!P1147,0)</f>
        <v>27.176346938615193</v>
      </c>
      <c r="W1147" s="2"/>
      <c r="X1147" s="60">
        <f>F1147^3*(1+G1147*Overview!$F$38)</f>
        <v>23.805126169935761</v>
      </c>
      <c r="Y1147" s="61">
        <f>F1147^3*Overview!$F$42*(1+Overview!$F$38*G1147)+J1147*Overview!$F$39/Overview!$F$40</f>
        <v>2.2162906011076799</v>
      </c>
      <c r="AD1147" s="2"/>
    </row>
    <row r="1148" spans="1:30">
      <c r="A1148" s="34">
        <v>1145</v>
      </c>
      <c r="B1148">
        <v>0.77</v>
      </c>
      <c r="C1148" s="85">
        <v>18.739999999999998</v>
      </c>
      <c r="D1148" s="125">
        <f>B1148/(B1148+Overview!$F$22)</f>
        <v>0.52380952380952384</v>
      </c>
      <c r="E1148" s="118">
        <f>EXP(Overview!$F$21/Overview!$F$5-Overview!$F$21/('='!C1148+273.15))</f>
        <v>0.94169028070695959</v>
      </c>
      <c r="F1148" s="77">
        <f t="shared" si="104"/>
        <v>2.6866425839147223</v>
      </c>
      <c r="G1148" s="115">
        <f t="shared" si="105"/>
        <v>0.52380952380952372</v>
      </c>
      <c r="H1148" s="112">
        <f>F1148/Overview!$F$19</f>
        <v>3.9666950891993538</v>
      </c>
      <c r="I1148" s="149">
        <f t="shared" si="106"/>
        <v>178.24101031296112</v>
      </c>
      <c r="J1148" s="80">
        <f>IF((A1148-Overview!$F$43)/365=ROUND((A1148-Overview!$F$43)/365,0),J1147*0.05,J1147+V1147)</f>
        <v>1726.1757275831253</v>
      </c>
      <c r="K1148" s="70">
        <f>IF(I1148&lt;Overview!$F$16,1,'='!F1148/Overview!$F$26)</f>
        <v>116.3048737625421</v>
      </c>
      <c r="L1148" s="71">
        <f>IF(I1148&lt;Overview!$F$17,'='!F1148/Overview!$F$26,Overview!$F$33)</f>
        <v>9.1428571428571423</v>
      </c>
      <c r="M1148" s="72">
        <f t="shared" si="107"/>
        <v>9.1428571428571423</v>
      </c>
      <c r="N1148" s="81">
        <f>MIN(1,Overview!$F$44*E1148*(F1148-Overview!$F$25)^2+0.2)</f>
        <v>1</v>
      </c>
      <c r="O1148" s="48">
        <f>M1148*E1148*Overview!$F$8</f>
        <v>9.746225350951114E-2</v>
      </c>
      <c r="P1148" s="48">
        <f>E1148*Overview!$F$6</f>
        <v>1.8494797113084687E-3</v>
      </c>
      <c r="Q1148" s="122">
        <f>O1148*(G1148/F1148-(1+Overview!$F$35/'='!F1148)/(Overview!$F$37*Overview!$F$33))/('='!G1148+Overview!$F$36)</f>
        <v>1.1443094407197283E-3</v>
      </c>
      <c r="R1148" s="128">
        <f>(O1148/F1148-Q1148)*G1148*Overview!$F$29*'='!F1148^3</f>
        <v>323.07823412704749</v>
      </c>
      <c r="S1148" s="57">
        <f t="shared" si="102"/>
        <v>4.0275114570858675E-18</v>
      </c>
      <c r="T1148" s="58">
        <f t="shared" si="103"/>
        <v>1.0247834908710873E-3</v>
      </c>
      <c r="U1148" s="58">
        <f>IF(I1148&lt;Overview!$F$18,(1-Overview!$F$9)*'='!R1148-'='!I1148*'='!P1148,0)</f>
        <v>0</v>
      </c>
      <c r="V1148" s="54">
        <f>IF(I1148&gt;=Overview!$F$18,(1-Overview!$F$9)*'='!R1148-Overview!$F$18*'='!P1148,0)</f>
        <v>27.198722690751737</v>
      </c>
      <c r="W1148" s="2"/>
      <c r="X1148" s="60">
        <f>F1148^3*(1+G1148*Overview!$F$38)</f>
        <v>23.832428478492432</v>
      </c>
      <c r="Y1148" s="61">
        <f>F1148^3*Overview!$F$42*(1+Overview!$F$38*G1148)+J1148*Overview!$F$39/Overview!$F$40</f>
        <v>2.2199287446811127</v>
      </c>
      <c r="AD1148" s="2"/>
    </row>
    <row r="1149" spans="1:30">
      <c r="A1149" s="34">
        <v>1146</v>
      </c>
      <c r="B1149">
        <v>0.77</v>
      </c>
      <c r="C1149" s="85">
        <v>18.739999999999998</v>
      </c>
      <c r="D1149" s="125">
        <f>B1149/(B1149+Overview!$F$22)</f>
        <v>0.52380952380952384</v>
      </c>
      <c r="E1149" s="118">
        <f>EXP(Overview!$F$21/Overview!$F$5-Overview!$F$21/('='!C1149+273.15))</f>
        <v>0.94169028070695959</v>
      </c>
      <c r="F1149" s="77">
        <f t="shared" si="104"/>
        <v>2.6876673674055933</v>
      </c>
      <c r="G1149" s="115">
        <f t="shared" si="105"/>
        <v>0.52380952380952372</v>
      </c>
      <c r="H1149" s="112">
        <f>F1149/Overview!$F$19</f>
        <v>3.9682081314123625</v>
      </c>
      <c r="I1149" s="149">
        <f t="shared" si="106"/>
        <v>178.24101031296112</v>
      </c>
      <c r="J1149" s="80">
        <f>IF((A1149-Overview!$F$43)/365=ROUND((A1149-Overview!$F$43)/365,0),J1148*0.05,J1148+V1148)</f>
        <v>1753.3744502738771</v>
      </c>
      <c r="K1149" s="70">
        <f>IF(I1149&lt;Overview!$F$16,1,'='!F1149/Overview!$F$26)</f>
        <v>116.34923668422482</v>
      </c>
      <c r="L1149" s="71">
        <f>IF(I1149&lt;Overview!$F$17,'='!F1149/Overview!$F$26,Overview!$F$33)</f>
        <v>9.1428571428571423</v>
      </c>
      <c r="M1149" s="72">
        <f t="shared" si="107"/>
        <v>9.1428571428571423</v>
      </c>
      <c r="N1149" s="81">
        <f>MIN(1,Overview!$F$44*E1149*(F1149-Overview!$F$25)^2+0.2)</f>
        <v>1</v>
      </c>
      <c r="O1149" s="48">
        <f>M1149*E1149*Overview!$F$8</f>
        <v>9.746225350951114E-2</v>
      </c>
      <c r="P1149" s="48">
        <f>E1149*Overview!$F$6</f>
        <v>1.8494797113084687E-3</v>
      </c>
      <c r="Q1149" s="122">
        <f>O1149*(G1149/F1149-(1+Overview!$F$35/'='!F1149)/(Overview!$F$37*Overview!$F$33))/('='!G1149+Overview!$F$36)</f>
        <v>1.1421531708538718E-3</v>
      </c>
      <c r="R1149" s="128">
        <f>(O1149/F1149-Q1149)*G1149*Overview!$F$29*'='!F1149^3</f>
        <v>323.34058367712873</v>
      </c>
      <c r="S1149" s="57">
        <f t="shared" si="102"/>
        <v>4.0259758030460232E-18</v>
      </c>
      <c r="T1149" s="58">
        <f t="shared" si="103"/>
        <v>1.0232426019609255E-3</v>
      </c>
      <c r="U1149" s="58">
        <f>IF(I1149&lt;Overview!$F$18,(1-Overview!$F$9)*'='!R1149-'='!I1149*'='!P1149,0)</f>
        <v>0</v>
      </c>
      <c r="V1149" s="54">
        <f>IF(I1149&gt;=Overview!$F$18,(1-Overview!$F$9)*'='!R1149-Overview!$F$18*'='!P1149,0)</f>
        <v>27.221074872418658</v>
      </c>
      <c r="W1149" s="2"/>
      <c r="X1149" s="60">
        <f>F1149^3*(1+G1149*Overview!$F$38)</f>
        <v>23.859710555129187</v>
      </c>
      <c r="Y1149" s="61">
        <f>F1149^3*Overview!$F$42*(1+Overview!$F$38*G1149)+J1149*Overview!$F$39/Overview!$F$40</f>
        <v>2.2235660397098913</v>
      </c>
      <c r="AD1149" s="2"/>
    </row>
    <row r="1150" spans="1:30">
      <c r="A1150" s="34">
        <v>1147</v>
      </c>
      <c r="B1150">
        <v>0.77</v>
      </c>
      <c r="C1150" s="85">
        <v>18.739999999999998</v>
      </c>
      <c r="D1150" s="125">
        <f>B1150/(B1150+Overview!$F$22)</f>
        <v>0.52380952380952384</v>
      </c>
      <c r="E1150" s="118">
        <f>EXP(Overview!$F$21/Overview!$F$5-Overview!$F$21/('='!C1150+273.15))</f>
        <v>0.94169028070695959</v>
      </c>
      <c r="F1150" s="77">
        <f t="shared" si="104"/>
        <v>2.688690610007554</v>
      </c>
      <c r="G1150" s="115">
        <f t="shared" si="105"/>
        <v>0.52380952380952372</v>
      </c>
      <c r="H1150" s="112">
        <f>F1150/Overview!$F$19</f>
        <v>3.969718898578996</v>
      </c>
      <c r="I1150" s="149">
        <f t="shared" si="106"/>
        <v>178.24101031296112</v>
      </c>
      <c r="J1150" s="80">
        <f>IF((A1150-Overview!$F$43)/365=ROUND((A1150-Overview!$F$43)/365,0),J1149*0.05,J1149+V1149)</f>
        <v>1780.5955251462958</v>
      </c>
      <c r="K1150" s="70">
        <f>IF(I1150&lt;Overview!$F$16,1,'='!F1150/Overview!$F$26)</f>
        <v>116.39353290075992</v>
      </c>
      <c r="L1150" s="71">
        <f>IF(I1150&lt;Overview!$F$17,'='!F1150/Overview!$F$26,Overview!$F$33)</f>
        <v>9.1428571428571423</v>
      </c>
      <c r="M1150" s="72">
        <f t="shared" si="107"/>
        <v>9.1428571428571423</v>
      </c>
      <c r="N1150" s="81">
        <f>MIN(1,Overview!$F$44*E1150*(F1150-Overview!$F$25)^2+0.2)</f>
        <v>1</v>
      </c>
      <c r="O1150" s="48">
        <f>M1150*E1150*Overview!$F$8</f>
        <v>9.746225350951114E-2</v>
      </c>
      <c r="P1150" s="48">
        <f>E1150*Overview!$F$6</f>
        <v>1.8494797113084687E-3</v>
      </c>
      <c r="Q1150" s="122">
        <f>O1150*(G1150/F1150-(1+Overview!$F$35/'='!F1150)/(Overview!$F$37*Overview!$F$33))/('='!G1150+Overview!$F$36)</f>
        <v>1.1400017832083999E-3</v>
      </c>
      <c r="R1150" s="128">
        <f>(O1150/F1150-Q1150)*G1150*Overview!$F$29*'='!F1150^3</f>
        <v>323.602656652946</v>
      </c>
      <c r="S1150" s="57">
        <f t="shared" si="102"/>
        <v>4.0244436260298922E-18</v>
      </c>
      <c r="T1150" s="58">
        <f t="shared" si="103"/>
        <v>1.0217040299680972E-3</v>
      </c>
      <c r="U1150" s="58">
        <f>IF(I1150&lt;Overview!$F$18,(1-Overview!$F$9)*'='!R1150-'='!I1150*'='!P1150,0)</f>
        <v>0</v>
      </c>
      <c r="V1150" s="54">
        <f>IF(I1150&gt;=Overview!$F$18,(1-Overview!$F$9)*'='!R1150-Overview!$F$18*'='!P1150,0)</f>
        <v>27.243403489958286</v>
      </c>
      <c r="W1150" s="2"/>
      <c r="X1150" s="60">
        <f>F1150^3*(1+G1150*Overview!$F$38)</f>
        <v>23.886972375619788</v>
      </c>
      <c r="Y1150" s="61">
        <f>F1150^3*Overview!$F$42*(1+Overview!$F$38*G1150)+J1150*Overview!$F$39/Overview!$F$40</f>
        <v>2.2272024829894108</v>
      </c>
      <c r="AD1150" s="2"/>
    </row>
    <row r="1151" spans="1:30">
      <c r="A1151" s="34">
        <v>1148</v>
      </c>
      <c r="B1151">
        <v>0.77</v>
      </c>
      <c r="C1151" s="85">
        <v>18.739999999999998</v>
      </c>
      <c r="D1151" s="125">
        <f>B1151/(B1151+Overview!$F$22)</f>
        <v>0.52380952380952384</v>
      </c>
      <c r="E1151" s="118">
        <f>EXP(Overview!$F$21/Overview!$F$5-Overview!$F$21/('='!C1151+273.15))</f>
        <v>0.94169028070695959</v>
      </c>
      <c r="F1151" s="77">
        <f t="shared" si="104"/>
        <v>2.6897123140375223</v>
      </c>
      <c r="G1151" s="115">
        <f t="shared" si="105"/>
        <v>0.52380952380952372</v>
      </c>
      <c r="H1151" s="112">
        <f>F1151/Overview!$F$19</f>
        <v>3.9712273941200684</v>
      </c>
      <c r="I1151" s="149">
        <f t="shared" si="106"/>
        <v>178.24101031296112</v>
      </c>
      <c r="J1151" s="80">
        <f>IF((A1151-Overview!$F$43)/365=ROUND((A1151-Overview!$F$43)/365,0),J1150*0.05,J1150+V1150)</f>
        <v>1807.8389286362542</v>
      </c>
      <c r="K1151" s="70">
        <f>IF(I1151&lt;Overview!$F$16,1,'='!F1151/Overview!$F$26)</f>
        <v>116.43776251244685</v>
      </c>
      <c r="L1151" s="71">
        <f>IF(I1151&lt;Overview!$F$17,'='!F1151/Overview!$F$26,Overview!$F$33)</f>
        <v>9.1428571428571423</v>
      </c>
      <c r="M1151" s="72">
        <f t="shared" si="107"/>
        <v>9.1428571428571423</v>
      </c>
      <c r="N1151" s="81">
        <f>MIN(1,Overview!$F$44*E1151*(F1151-Overview!$F$25)^2+0.2)</f>
        <v>1</v>
      </c>
      <c r="O1151" s="48">
        <f>M1151*E1151*Overview!$F$8</f>
        <v>9.746225350951114E-2</v>
      </c>
      <c r="P1151" s="48">
        <f>E1151*Overview!$F$6</f>
        <v>1.8494797113084687E-3</v>
      </c>
      <c r="Q1151" s="122">
        <f>O1151*(G1151/F1151-(1+Overview!$F$35/'='!F1151)/(Overview!$F$37*Overview!$F$33))/('='!G1151+Overview!$F$36)</f>
        <v>1.1378552636480213E-3</v>
      </c>
      <c r="R1151" s="128">
        <f>(O1151/F1151-Q1151)*G1151*Overview!$F$29*'='!F1151^3</f>
        <v>323.86445312979265</v>
      </c>
      <c r="S1151" s="57">
        <f t="shared" si="102"/>
        <v>4.0229149159705911E-18</v>
      </c>
      <c r="T1151" s="58">
        <f t="shared" si="103"/>
        <v>1.0201677714088313E-3</v>
      </c>
      <c r="U1151" s="58">
        <f>IF(I1151&lt;Overview!$F$18,(1-Overview!$F$9)*'='!R1151-'='!I1151*'='!P1151,0)</f>
        <v>0</v>
      </c>
      <c r="V1151" s="54">
        <f>IF(I1151&gt;=Overview!$F$18,(1-Overview!$F$9)*'='!R1151-Overview!$F$18*'='!P1151,0)</f>
        <v>27.265708549785622</v>
      </c>
      <c r="W1151" s="2"/>
      <c r="X1151" s="60">
        <f>F1151^3*(1+G1151*Overview!$F$38)</f>
        <v>23.914213915902991</v>
      </c>
      <c r="Y1151" s="61">
        <f>F1151^3*Overview!$F$42*(1+Overview!$F$38*G1151)+J1151*Overview!$F$39/Overview!$F$40</f>
        <v>2.2308380713301901</v>
      </c>
      <c r="AD1151" s="2"/>
    </row>
    <row r="1152" spans="1:30">
      <c r="A1152" s="34">
        <v>1149</v>
      </c>
      <c r="B1152">
        <v>0.77</v>
      </c>
      <c r="C1152" s="85">
        <v>18.739999999999998</v>
      </c>
      <c r="D1152" s="125">
        <f>B1152/(B1152+Overview!$F$22)</f>
        <v>0.52380952380952384</v>
      </c>
      <c r="E1152" s="118">
        <f>EXP(Overview!$F$21/Overview!$F$5-Overview!$F$21/('='!C1152+273.15))</f>
        <v>0.94169028070695959</v>
      </c>
      <c r="F1152" s="77">
        <f t="shared" si="104"/>
        <v>2.6907324818089311</v>
      </c>
      <c r="G1152" s="115">
        <f t="shared" si="105"/>
        <v>0.52380952380952372</v>
      </c>
      <c r="H1152" s="112">
        <f>F1152/Overview!$F$19</f>
        <v>3.972733621451249</v>
      </c>
      <c r="I1152" s="149">
        <f t="shared" si="106"/>
        <v>178.24101031296112</v>
      </c>
      <c r="J1152" s="80">
        <f>IF((A1152-Overview!$F$43)/365=ROUND((A1152-Overview!$F$43)/365,0),J1151*0.05,J1151+V1151)</f>
        <v>1835.1046371860398</v>
      </c>
      <c r="K1152" s="70">
        <f>IF(I1152&lt;Overview!$F$16,1,'='!F1152/Overview!$F$26)</f>
        <v>116.48192561943425</v>
      </c>
      <c r="L1152" s="71">
        <f>IF(I1152&lt;Overview!$F$17,'='!F1152/Overview!$F$26,Overview!$F$33)</f>
        <v>9.1428571428571423</v>
      </c>
      <c r="M1152" s="72">
        <f t="shared" si="107"/>
        <v>9.1428571428571423</v>
      </c>
      <c r="N1152" s="81">
        <f>MIN(1,Overview!$F$44*E1152*(F1152-Overview!$F$25)^2+0.2)</f>
        <v>1</v>
      </c>
      <c r="O1152" s="48">
        <f>M1152*E1152*Overview!$F$8</f>
        <v>9.746225350951114E-2</v>
      </c>
      <c r="P1152" s="48">
        <f>E1152*Overview!$F$6</f>
        <v>1.8494797113084687E-3</v>
      </c>
      <c r="Q1152" s="122">
        <f>O1152*(G1152/F1152-(1+Overview!$F$35/'='!F1152)/(Overview!$F$37*Overview!$F$33))/('='!G1152+Overview!$F$36)</f>
        <v>1.1357135980903427E-3</v>
      </c>
      <c r="R1152" s="128">
        <f>(O1152/F1152-Q1152)*G1152*Overview!$F$29*'='!F1152^3</f>
        <v>324.12597318380944</v>
      </c>
      <c r="S1152" s="57">
        <f t="shared" si="102"/>
        <v>4.0213896628389111E-18</v>
      </c>
      <c r="T1152" s="58">
        <f t="shared" si="103"/>
        <v>1.0186338228045928E-3</v>
      </c>
      <c r="U1152" s="58">
        <f>IF(I1152&lt;Overview!$F$18,(1-Overview!$F$9)*'='!R1152-'='!I1152*'='!P1152,0)</f>
        <v>0</v>
      </c>
      <c r="V1152" s="54">
        <f>IF(I1152&gt;=Overview!$F$18,(1-Overview!$F$9)*'='!R1152-Overview!$F$18*'='!P1152,0)</f>
        <v>27.287990058387852</v>
      </c>
      <c r="W1152" s="2"/>
      <c r="X1152" s="60">
        <f>F1152^3*(1+G1152*Overview!$F$38)</f>
        <v>23.941435152082008</v>
      </c>
      <c r="Y1152" s="61">
        <f>F1152^3*Overview!$F$42*(1+Overview!$F$38*G1152)+J1152*Overview!$F$39/Overview!$F$40</f>
        <v>2.2344728015578283</v>
      </c>
      <c r="AD1152" s="2"/>
    </row>
    <row r="1153" spans="1:30">
      <c r="A1153" s="34">
        <v>1150</v>
      </c>
      <c r="B1153">
        <v>0.77</v>
      </c>
      <c r="C1153" s="85">
        <v>18.739999999999998</v>
      </c>
      <c r="D1153" s="125">
        <f>B1153/(B1153+Overview!$F$22)</f>
        <v>0.52380952380952384</v>
      </c>
      <c r="E1153" s="118">
        <f>EXP(Overview!$F$21/Overview!$F$5-Overview!$F$21/('='!C1153+273.15))</f>
        <v>0.94169028070695959</v>
      </c>
      <c r="F1153" s="77">
        <f t="shared" si="104"/>
        <v>2.6917511156317357</v>
      </c>
      <c r="G1153" s="115">
        <f t="shared" si="105"/>
        <v>0.52380952380952372</v>
      </c>
      <c r="H1153" s="112">
        <f>F1153/Overview!$F$19</f>
        <v>3.9742375839830735</v>
      </c>
      <c r="I1153" s="149">
        <f t="shared" si="106"/>
        <v>178.24101031296112</v>
      </c>
      <c r="J1153" s="80">
        <f>IF((A1153-Overview!$F$43)/365=ROUND((A1153-Overview!$F$43)/365,0),J1152*0.05,J1152+V1152)</f>
        <v>1862.3926272444276</v>
      </c>
      <c r="K1153" s="70">
        <f>IF(I1153&lt;Overview!$F$16,1,'='!F1153/Overview!$F$26)</f>
        <v>116.52602232172016</v>
      </c>
      <c r="L1153" s="71">
        <f>IF(I1153&lt;Overview!$F$17,'='!F1153/Overview!$F$26,Overview!$F$33)</f>
        <v>9.1428571428571423</v>
      </c>
      <c r="M1153" s="72">
        <f t="shared" si="107"/>
        <v>9.1428571428571423</v>
      </c>
      <c r="N1153" s="81">
        <f>MIN(1,Overview!$F$44*E1153*(F1153-Overview!$F$25)^2+0.2)</f>
        <v>1</v>
      </c>
      <c r="O1153" s="48">
        <f>M1153*E1153*Overview!$F$8</f>
        <v>9.746225350951114E-2</v>
      </c>
      <c r="P1153" s="48">
        <f>E1153*Overview!$F$6</f>
        <v>1.8494797113084687E-3</v>
      </c>
      <c r="Q1153" s="122">
        <f>O1153*(G1153/F1153-(1+Overview!$F$35/'='!F1153)/(Overview!$F$37*Overview!$F$33))/('='!G1153+Overview!$F$36)</f>
        <v>1.1335767725056236E-3</v>
      </c>
      <c r="R1153" s="128">
        <f>(O1153/F1153-Q1153)*G1153*Overview!$F$29*'='!F1153^3</f>
        <v>324.38721689198246</v>
      </c>
      <c r="S1153" s="57">
        <f t="shared" si="102"/>
        <v>4.0198678566431387E-18</v>
      </c>
      <c r="T1153" s="58">
        <f t="shared" si="103"/>
        <v>1.0171021806820782E-3</v>
      </c>
      <c r="U1153" s="58">
        <f>IF(I1153&lt;Overview!$F$18,(1-Overview!$F$9)*'='!R1153-'='!I1153*'='!P1153,0)</f>
        <v>0</v>
      </c>
      <c r="V1153" s="54">
        <f>IF(I1153&gt;=Overview!$F$18,(1-Overview!$F$9)*'='!R1153-Overview!$F$18*'='!P1153,0)</f>
        <v>27.310248022324195</v>
      </c>
      <c r="W1153" s="2"/>
      <c r="X1153" s="60">
        <f>F1153^3*(1+G1153*Overview!$F$38)</f>
        <v>23.968636060424128</v>
      </c>
      <c r="Y1153" s="61">
        <f>F1153^3*Overview!$F$42*(1+Overview!$F$38*G1153)+J1153*Overview!$F$39/Overview!$F$40</f>
        <v>2.2381066705129746</v>
      </c>
      <c r="AD1153" s="2"/>
    </row>
    <row r="1154" spans="1:30">
      <c r="A1154" s="34">
        <v>1151</v>
      </c>
      <c r="B1154">
        <v>0.77</v>
      </c>
      <c r="C1154" s="85">
        <v>18.739999999999998</v>
      </c>
      <c r="D1154" s="125">
        <f>B1154/(B1154+Overview!$F$22)</f>
        <v>0.52380952380952384</v>
      </c>
      <c r="E1154" s="118">
        <f>EXP(Overview!$F$21/Overview!$F$5-Overview!$F$21/('='!C1154+273.15))</f>
        <v>0.94169028070695959</v>
      </c>
      <c r="F1154" s="77">
        <f t="shared" si="104"/>
        <v>2.6927682178124179</v>
      </c>
      <c r="G1154" s="115">
        <f t="shared" si="105"/>
        <v>0.52380952380952372</v>
      </c>
      <c r="H1154" s="112">
        <f>F1154/Overview!$F$19</f>
        <v>3.9757392851209477</v>
      </c>
      <c r="I1154" s="149">
        <f t="shared" si="106"/>
        <v>178.24101031296112</v>
      </c>
      <c r="J1154" s="80">
        <f>IF((A1154-Overview!$F$43)/365=ROUND((A1154-Overview!$F$43)/365,0),J1153*0.05,J1153+V1153)</f>
        <v>1889.7028752667518</v>
      </c>
      <c r="K1154" s="70">
        <f>IF(I1154&lt;Overview!$F$16,1,'='!F1154/Overview!$F$26)</f>
        <v>116.5700527191523</v>
      </c>
      <c r="L1154" s="71">
        <f>IF(I1154&lt;Overview!$F$17,'='!F1154/Overview!$F$26,Overview!$F$33)</f>
        <v>9.1428571428571423</v>
      </c>
      <c r="M1154" s="72">
        <f t="shared" si="107"/>
        <v>9.1428571428571423</v>
      </c>
      <c r="N1154" s="81">
        <f>MIN(1,Overview!$F$44*E1154*(F1154-Overview!$F$25)^2+0.2)</f>
        <v>1</v>
      </c>
      <c r="O1154" s="48">
        <f>M1154*E1154*Overview!$F$8</f>
        <v>9.746225350951114E-2</v>
      </c>
      <c r="P1154" s="48">
        <f>E1154*Overview!$F$6</f>
        <v>1.8494797113084687E-3</v>
      </c>
      <c r="Q1154" s="122">
        <f>O1154*(G1154/F1154-(1+Overview!$F$35/'='!F1154)/(Overview!$F$37*Overview!$F$33))/('='!G1154+Overview!$F$36)</f>
        <v>1.1314447729165304E-3</v>
      </c>
      <c r="R1154" s="128">
        <f>(O1154/F1154-Q1154)*G1154*Overview!$F$29*'='!F1154^3</f>
        <v>324.64818433213821</v>
      </c>
      <c r="S1154" s="57">
        <f t="shared" si="102"/>
        <v>4.0183494874288861E-18</v>
      </c>
      <c r="T1154" s="58">
        <f t="shared" si="103"/>
        <v>1.0155728415732071E-3</v>
      </c>
      <c r="U1154" s="58">
        <f>IF(I1154&lt;Overview!$F$18,(1-Overview!$F$9)*'='!R1154-'='!I1154*'='!P1154,0)</f>
        <v>0</v>
      </c>
      <c r="V1154" s="54">
        <f>IF(I1154&gt;=Overview!$F$18,(1-Overview!$F$9)*'='!R1154-Overview!$F$18*'='!P1154,0)</f>
        <v>27.332482448225466</v>
      </c>
      <c r="W1154" s="2"/>
      <c r="X1154" s="60">
        <f>F1154^3*(1+G1154*Overview!$F$38)</f>
        <v>23.995816617360177</v>
      </c>
      <c r="Y1154" s="61">
        <f>F1154^3*Overview!$F$42*(1+Overview!$F$38*G1154)+J1154*Overview!$F$39/Overview!$F$40</f>
        <v>2.2417396750512801</v>
      </c>
      <c r="AD1154" s="2"/>
    </row>
    <row r="1155" spans="1:30">
      <c r="A1155" s="34">
        <v>1152</v>
      </c>
      <c r="B1155">
        <v>0.77</v>
      </c>
      <c r="C1155" s="85">
        <v>18.739999999999998</v>
      </c>
      <c r="D1155" s="125">
        <f>B1155/(B1155+Overview!$F$22)</f>
        <v>0.52380952380952384</v>
      </c>
      <c r="E1155" s="118">
        <f>EXP(Overview!$F$21/Overview!$F$5-Overview!$F$21/('='!C1155+273.15))</f>
        <v>0.94169028070695959</v>
      </c>
      <c r="F1155" s="77">
        <f t="shared" si="104"/>
        <v>2.693783790653991</v>
      </c>
      <c r="G1155" s="115">
        <f t="shared" si="105"/>
        <v>0.52380952380952372</v>
      </c>
      <c r="H1155" s="112">
        <f>F1155/Overview!$F$19</f>
        <v>3.9772387282651573</v>
      </c>
      <c r="I1155" s="149">
        <f t="shared" si="106"/>
        <v>178.24101031296112</v>
      </c>
      <c r="J1155" s="80">
        <f>IF((A1155-Overview!$F$43)/365=ROUND((A1155-Overview!$F$43)/365,0),J1154*0.05,J1154+V1154)</f>
        <v>1917.0353577149772</v>
      </c>
      <c r="K1155" s="70">
        <f>IF(I1155&lt;Overview!$F$16,1,'='!F1155/Overview!$F$26)</f>
        <v>116.61401691142818</v>
      </c>
      <c r="L1155" s="71">
        <f>IF(I1155&lt;Overview!$F$17,'='!F1155/Overview!$F$26,Overview!$F$33)</f>
        <v>9.1428571428571423</v>
      </c>
      <c r="M1155" s="72">
        <f t="shared" si="107"/>
        <v>9.1428571428571423</v>
      </c>
      <c r="N1155" s="81">
        <f>MIN(1,Overview!$F$44*E1155*(F1155-Overview!$F$25)^2+0.2)</f>
        <v>1</v>
      </c>
      <c r="O1155" s="48">
        <f>M1155*E1155*Overview!$F$8</f>
        <v>9.746225350951114E-2</v>
      </c>
      <c r="P1155" s="48">
        <f>E1155*Overview!$F$6</f>
        <v>1.8494797113084687E-3</v>
      </c>
      <c r="Q1155" s="122">
        <f>O1155*(G1155/F1155-(1+Overview!$F$35/'='!F1155)/(Overview!$F$37*Overview!$F$33))/('='!G1155+Overview!$F$36)</f>
        <v>1.12931758539789E-3</v>
      </c>
      <c r="R1155" s="128">
        <f>(O1155/F1155-Q1155)*G1155*Overview!$F$29*'='!F1155^3</f>
        <v>324.90887558293986</v>
      </c>
      <c r="S1155" s="57">
        <f t="shared" ref="S1155:S1218" si="108">(D1155*N1155-G1155)*O1155/F1155</f>
        <v>4.0168345452789105E-18</v>
      </c>
      <c r="T1155" s="58">
        <f t="shared" ref="T1155:T1218" si="109">F1155*Q1155/3</f>
        <v>1.0140458020151135E-3</v>
      </c>
      <c r="U1155" s="58">
        <f>IF(I1155&lt;Overview!$F$18,(1-Overview!$F$9)*'='!R1155-'='!I1155*'='!P1155,0)</f>
        <v>0</v>
      </c>
      <c r="V1155" s="54">
        <f>IF(I1155&gt;=Overview!$F$18,(1-Overview!$F$9)*'='!R1155-Overview!$F$18*'='!P1155,0)</f>
        <v>27.354693342793766</v>
      </c>
      <c r="W1155" s="2"/>
      <c r="X1155" s="60">
        <f>F1155^3*(1+G1155*Overview!$F$38)</f>
        <v>24.022976799484077</v>
      </c>
      <c r="Y1155" s="61">
        <f>F1155^3*Overview!$F$42*(1+Overview!$F$38*G1155)+J1155*Overview!$F$39/Overview!$F$40</f>
        <v>2.2453718120433632</v>
      </c>
      <c r="AD1155" s="2"/>
    </row>
    <row r="1156" spans="1:30">
      <c r="A1156" s="34">
        <v>1153</v>
      </c>
      <c r="B1156">
        <v>0.77</v>
      </c>
      <c r="C1156" s="85">
        <v>18.739999999999998</v>
      </c>
      <c r="D1156" s="125">
        <f>B1156/(B1156+Overview!$F$22)</f>
        <v>0.52380952380952384</v>
      </c>
      <c r="E1156" s="118">
        <f>EXP(Overview!$F$21/Overview!$F$5-Overview!$F$21/('='!C1156+273.15))</f>
        <v>0.94169028070695959</v>
      </c>
      <c r="F1156" s="77">
        <f t="shared" ref="F1156:F1219" si="110">F1155+T1155</f>
        <v>2.6947978364560061</v>
      </c>
      <c r="G1156" s="115">
        <f t="shared" ref="G1156:G1219" si="111">G1155+S1155</f>
        <v>0.52380952380952372</v>
      </c>
      <c r="H1156" s="112">
        <f>F1156/Overview!$F$19</f>
        <v>3.9787359168108756</v>
      </c>
      <c r="I1156" s="149">
        <f t="shared" ref="I1156:I1219" si="112">I1155+U1155</f>
        <v>178.24101031296112</v>
      </c>
      <c r="J1156" s="80">
        <f>IF((A1156-Overview!$F$43)/365=ROUND((A1156-Overview!$F$43)/365,0),J1155*0.05,J1155+V1155)</f>
        <v>1944.390051057771</v>
      </c>
      <c r="K1156" s="70">
        <f>IF(I1156&lt;Overview!$F$16,1,'='!F1156/Overview!$F$26)</f>
        <v>116.65791499809551</v>
      </c>
      <c r="L1156" s="71">
        <f>IF(I1156&lt;Overview!$F$17,'='!F1156/Overview!$F$26,Overview!$F$33)</f>
        <v>9.1428571428571423</v>
      </c>
      <c r="M1156" s="72">
        <f t="shared" ref="M1156:M1219" si="113">IF(K1156=1,1,L1156)</f>
        <v>9.1428571428571423</v>
      </c>
      <c r="N1156" s="81">
        <f>MIN(1,Overview!$F$44*E1156*(F1156-Overview!$F$25)^2+0.2)</f>
        <v>1</v>
      </c>
      <c r="O1156" s="48">
        <f>M1156*E1156*Overview!$F$8</f>
        <v>9.746225350951114E-2</v>
      </c>
      <c r="P1156" s="48">
        <f>E1156*Overview!$F$6</f>
        <v>1.8494797113084687E-3</v>
      </c>
      <c r="Q1156" s="122">
        <f>O1156*(G1156/F1156-(1+Overview!$F$35/'='!F1156)/(Overview!$F$37*Overview!$F$33))/('='!G1156+Overview!$F$36)</f>
        <v>1.127195196076446E-3</v>
      </c>
      <c r="R1156" s="128">
        <f>(O1156/F1156-Q1156)*G1156*Overview!$F$29*'='!F1156^3</f>
        <v>325.16929072388353</v>
      </c>
      <c r="S1156" s="57">
        <f t="shared" si="108"/>
        <v>4.0153230203129465E-18</v>
      </c>
      <c r="T1156" s="58">
        <f t="shared" si="109"/>
        <v>1.0125210585501367E-3</v>
      </c>
      <c r="U1156" s="58">
        <f>IF(I1156&lt;Overview!$F$18,(1-Overview!$F$9)*'='!R1156-'='!I1156*'='!P1156,0)</f>
        <v>0</v>
      </c>
      <c r="V1156" s="54">
        <f>IF(I1156&gt;=Overview!$F$18,(1-Overview!$F$9)*'='!R1156-Overview!$F$18*'='!P1156,0)</f>
        <v>27.376880712802166</v>
      </c>
      <c r="W1156" s="2"/>
      <c r="X1156" s="60">
        <f>F1156^3*(1+G1156*Overview!$F$38)</f>
        <v>24.050116583552374</v>
      </c>
      <c r="Y1156" s="61">
        <f>F1156^3*Overview!$F$42*(1+Overview!$F$38*G1156)+J1156*Overview!$F$39/Overview!$F$40</f>
        <v>2.2490030783747694</v>
      </c>
      <c r="AD1156" s="2"/>
    </row>
    <row r="1157" spans="1:30">
      <c r="A1157" s="34">
        <v>1154</v>
      </c>
      <c r="B1157">
        <v>0.77</v>
      </c>
      <c r="C1157" s="85">
        <v>18.739999999999998</v>
      </c>
      <c r="D1157" s="125">
        <f>B1157/(B1157+Overview!$F$22)</f>
        <v>0.52380952380952384</v>
      </c>
      <c r="E1157" s="118">
        <f>EXP(Overview!$F$21/Overview!$F$5-Overview!$F$21/('='!C1157+273.15))</f>
        <v>0.94169028070695959</v>
      </c>
      <c r="F1157" s="77">
        <f t="shared" si="110"/>
        <v>2.6958103575145564</v>
      </c>
      <c r="G1157" s="115">
        <f t="shared" si="111"/>
        <v>0.52380952380952372</v>
      </c>
      <c r="H1157" s="112">
        <f>F1157/Overview!$F$19</f>
        <v>3.9802308541481715</v>
      </c>
      <c r="I1157" s="149">
        <f t="shared" si="112"/>
        <v>178.24101031296112</v>
      </c>
      <c r="J1157" s="80">
        <f>IF((A1157-Overview!$F$43)/365=ROUND((A1157-Overview!$F$43)/365,0),J1156*0.05,J1156+V1156)</f>
        <v>1971.7669317705731</v>
      </c>
      <c r="K1157" s="70">
        <f>IF(I1157&lt;Overview!$F$16,1,'='!F1157/Overview!$F$26)</f>
        <v>116.70174707855223</v>
      </c>
      <c r="L1157" s="71">
        <f>IF(I1157&lt;Overview!$F$17,'='!F1157/Overview!$F$26,Overview!$F$33)</f>
        <v>9.1428571428571423</v>
      </c>
      <c r="M1157" s="72">
        <f t="shared" si="113"/>
        <v>9.1428571428571423</v>
      </c>
      <c r="N1157" s="81">
        <f>MIN(1,Overview!$F$44*E1157*(F1157-Overview!$F$25)^2+0.2)</f>
        <v>1</v>
      </c>
      <c r="O1157" s="48">
        <f>M1157*E1157*Overview!$F$8</f>
        <v>9.746225350951114E-2</v>
      </c>
      <c r="P1157" s="48">
        <f>E1157*Overview!$F$6</f>
        <v>1.8494797113084687E-3</v>
      </c>
      <c r="Q1157" s="122">
        <f>O1157*(G1157/F1157-(1+Overview!$F$35/'='!F1157)/(Overview!$F$37*Overview!$F$33))/('='!G1157+Overview!$F$36)</f>
        <v>1.1250775911306201E-3</v>
      </c>
      <c r="R1157" s="128">
        <f>(O1157/F1157-Q1157)*G1157*Overview!$F$29*'='!F1157^3</f>
        <v>325.42942983529468</v>
      </c>
      <c r="S1157" s="57">
        <f t="shared" si="108"/>
        <v>4.0138149026875298E-18</v>
      </c>
      <c r="T1157" s="58">
        <f t="shared" si="109"/>
        <v>1.0109986077258177E-3</v>
      </c>
      <c r="U1157" s="58">
        <f>IF(I1157&lt;Overview!$F$18,(1-Overview!$F$9)*'='!R1157-'='!I1157*'='!P1157,0)</f>
        <v>0</v>
      </c>
      <c r="V1157" s="54">
        <f>IF(I1157&gt;=Overview!$F$18,(1-Overview!$F$9)*'='!R1157-Overview!$F$18*'='!P1157,0)</f>
        <v>27.399044565094396</v>
      </c>
      <c r="W1157" s="2"/>
      <c r="X1157" s="60">
        <f>F1157^3*(1+G1157*Overview!$F$38)</f>
        <v>24.07723594648375</v>
      </c>
      <c r="Y1157" s="61">
        <f>F1157^3*Overview!$F$42*(1+Overview!$F$38*G1157)+J1157*Overview!$F$39/Overview!$F$40</f>
        <v>2.2526334709459315</v>
      </c>
      <c r="AD1157" s="2"/>
    </row>
    <row r="1158" spans="1:30">
      <c r="A1158" s="34">
        <v>1155</v>
      </c>
      <c r="B1158">
        <v>0.77</v>
      </c>
      <c r="C1158" s="85">
        <v>18.739999999999998</v>
      </c>
      <c r="D1158" s="125">
        <f>B1158/(B1158+Overview!$F$22)</f>
        <v>0.52380952380952384</v>
      </c>
      <c r="E1158" s="118">
        <f>EXP(Overview!$F$21/Overview!$F$5-Overview!$F$21/('='!C1158+273.15))</f>
        <v>0.94169028070695959</v>
      </c>
      <c r="F1158" s="77">
        <f t="shared" si="110"/>
        <v>2.6968213561222822</v>
      </c>
      <c r="G1158" s="115">
        <f t="shared" si="111"/>
        <v>0.52380952380952372</v>
      </c>
      <c r="H1158" s="112">
        <f>F1158/Overview!$F$19</f>
        <v>3.9817235436620142</v>
      </c>
      <c r="I1158" s="149">
        <f t="shared" si="112"/>
        <v>178.24101031296112</v>
      </c>
      <c r="J1158" s="80">
        <f>IF((A1158-Overview!$F$43)/365=ROUND((A1158-Overview!$F$43)/365,0),J1157*0.05,J1157+V1157)</f>
        <v>1999.1659763356674</v>
      </c>
      <c r="K1158" s="70">
        <f>IF(I1158&lt;Overview!$F$16,1,'='!F1158/Overview!$F$26)</f>
        <v>116.74551325204686</v>
      </c>
      <c r="L1158" s="71">
        <f>IF(I1158&lt;Overview!$F$17,'='!F1158/Overview!$F$26,Overview!$F$33)</f>
        <v>9.1428571428571423</v>
      </c>
      <c r="M1158" s="72">
        <f t="shared" si="113"/>
        <v>9.1428571428571423</v>
      </c>
      <c r="N1158" s="81">
        <f>MIN(1,Overview!$F$44*E1158*(F1158-Overview!$F$25)^2+0.2)</f>
        <v>1</v>
      </c>
      <c r="O1158" s="48">
        <f>M1158*E1158*Overview!$F$8</f>
        <v>9.746225350951114E-2</v>
      </c>
      <c r="P1158" s="48">
        <f>E1158*Overview!$F$6</f>
        <v>1.8494797113084687E-3</v>
      </c>
      <c r="Q1158" s="122">
        <f>O1158*(G1158/F1158-(1+Overview!$F$35/'='!F1158)/(Overview!$F$37*Overview!$F$33))/('='!G1158+Overview!$F$36)</f>
        <v>1.1229647567902684E-3</v>
      </c>
      <c r="R1158" s="128">
        <f>(O1158/F1158-Q1158)*G1158*Overview!$F$29*'='!F1158^3</f>
        <v>325.68929299832359</v>
      </c>
      <c r="S1158" s="57">
        <f t="shared" si="108"/>
        <v>4.0123101825958283E-18</v>
      </c>
      <c r="T1158" s="58">
        <f t="shared" si="109"/>
        <v>1.0094784460948868E-3</v>
      </c>
      <c r="U1158" s="58">
        <f>IF(I1158&lt;Overview!$F$18,(1-Overview!$F$9)*'='!R1158-'='!I1158*'='!P1158,0)</f>
        <v>0</v>
      </c>
      <c r="V1158" s="54">
        <f>IF(I1158&gt;=Overview!$F$18,(1-Overview!$F$9)*'='!R1158-Overview!$F$18*'='!P1158,0)</f>
        <v>27.421184906584458</v>
      </c>
      <c r="W1158" s="2"/>
      <c r="X1158" s="60">
        <f>F1158^3*(1+G1158*Overview!$F$38)</f>
        <v>24.104334865358563</v>
      </c>
      <c r="Y1158" s="61">
        <f>F1158^3*Overview!$F$42*(1+Overview!$F$38*G1158)+J1158*Overview!$F$39/Overview!$F$40</f>
        <v>2.2562629866721293</v>
      </c>
      <c r="AD1158" s="2"/>
    </row>
    <row r="1159" spans="1:30">
      <c r="A1159" s="34">
        <v>1156</v>
      </c>
      <c r="B1159">
        <v>0.77</v>
      </c>
      <c r="C1159" s="85">
        <v>18.739999999999998</v>
      </c>
      <c r="D1159" s="125">
        <f>B1159/(B1159+Overview!$F$22)</f>
        <v>0.52380952380952384</v>
      </c>
      <c r="E1159" s="118">
        <f>EXP(Overview!$F$21/Overview!$F$5-Overview!$F$21/('='!C1159+273.15))</f>
        <v>0.94169028070695959</v>
      </c>
      <c r="F1159" s="77">
        <f t="shared" si="110"/>
        <v>2.6978308345683772</v>
      </c>
      <c r="G1159" s="115">
        <f t="shared" si="111"/>
        <v>0.52380952380952372</v>
      </c>
      <c r="H1159" s="112">
        <f>F1159/Overview!$F$19</f>
        <v>3.9832139887322859</v>
      </c>
      <c r="I1159" s="149">
        <f t="shared" si="112"/>
        <v>178.24101031296112</v>
      </c>
      <c r="J1159" s="80">
        <f>IF((A1159-Overview!$F$43)/365=ROUND((A1159-Overview!$F$43)/365,0),J1158*0.05,J1158+V1158)</f>
        <v>2026.5871612422518</v>
      </c>
      <c r="K1159" s="70">
        <f>IF(I1159&lt;Overview!$F$16,1,'='!F1159/Overview!$F$26)</f>
        <v>116.78921361767867</v>
      </c>
      <c r="L1159" s="71">
        <f>IF(I1159&lt;Overview!$F$17,'='!F1159/Overview!$F$26,Overview!$F$33)</f>
        <v>9.1428571428571423</v>
      </c>
      <c r="M1159" s="72">
        <f t="shared" si="113"/>
        <v>9.1428571428571423</v>
      </c>
      <c r="N1159" s="81">
        <f>MIN(1,Overview!$F$44*E1159*(F1159-Overview!$F$25)^2+0.2)</f>
        <v>1</v>
      </c>
      <c r="O1159" s="48">
        <f>M1159*E1159*Overview!$F$8</f>
        <v>9.746225350951114E-2</v>
      </c>
      <c r="P1159" s="48">
        <f>E1159*Overview!$F$6</f>
        <v>1.8494797113084687E-3</v>
      </c>
      <c r="Q1159" s="122">
        <f>O1159*(G1159/F1159-(1+Overview!$F$35/'='!F1159)/(Overview!$F$37*Overview!$F$33))/('='!G1159+Overview!$F$36)</f>
        <v>1.1208566793364419E-3</v>
      </c>
      <c r="R1159" s="128">
        <f>(O1159/F1159-Q1159)*G1159*Overview!$F$29*'='!F1159^3</f>
        <v>325.94888029494234</v>
      </c>
      <c r="S1159" s="57">
        <f t="shared" si="108"/>
        <v>4.0108088502674707E-18</v>
      </c>
      <c r="T1159" s="58">
        <f t="shared" si="109"/>
        <v>1.0079605702152576E-3</v>
      </c>
      <c r="U1159" s="58">
        <f>IF(I1159&lt;Overview!$F$18,(1-Overview!$F$9)*'='!R1159-'='!I1159*'='!P1159,0)</f>
        <v>0</v>
      </c>
      <c r="V1159" s="54">
        <f>IF(I1159&gt;=Overview!$F$18,(1-Overview!$F$9)*'='!R1159-Overview!$F$18*'='!P1159,0)</f>
        <v>27.443301744256377</v>
      </c>
      <c r="W1159" s="2"/>
      <c r="X1159" s="60">
        <f>F1159^3*(1+G1159*Overview!$F$38)</f>
        <v>24.131413317418385</v>
      </c>
      <c r="Y1159" s="61">
        <f>F1159^3*Overview!$F$42*(1+Overview!$F$38*G1159)+J1159*Overview!$F$39/Overview!$F$40</f>
        <v>2.2598916224834542</v>
      </c>
      <c r="AD1159" s="2"/>
    </row>
    <row r="1160" spans="1:30">
      <c r="A1160" s="34">
        <v>1157</v>
      </c>
      <c r="B1160">
        <v>0.77</v>
      </c>
      <c r="C1160" s="85">
        <v>18.739999999999998</v>
      </c>
      <c r="D1160" s="125">
        <f>B1160/(B1160+Overview!$F$22)</f>
        <v>0.52380952380952384</v>
      </c>
      <c r="E1160" s="118">
        <f>EXP(Overview!$F$21/Overview!$F$5-Overview!$F$21/('='!C1160+273.15))</f>
        <v>0.94169028070695959</v>
      </c>
      <c r="F1160" s="77">
        <f t="shared" si="110"/>
        <v>2.6988387951385926</v>
      </c>
      <c r="G1160" s="115">
        <f t="shared" si="111"/>
        <v>0.52380952380952372</v>
      </c>
      <c r="H1160" s="112">
        <f>F1160/Overview!$F$19</f>
        <v>3.9847021927337849</v>
      </c>
      <c r="I1160" s="149">
        <f t="shared" si="112"/>
        <v>178.24101031296112</v>
      </c>
      <c r="J1160" s="80">
        <f>IF((A1160-Overview!$F$43)/365=ROUND((A1160-Overview!$F$43)/365,0),J1159*0.05,J1159+V1159)</f>
        <v>2054.0304629865082</v>
      </c>
      <c r="K1160" s="70">
        <f>IF(I1160&lt;Overview!$F$16,1,'='!F1160/Overview!$F$26)</f>
        <v>116.83284827439795</v>
      </c>
      <c r="L1160" s="71">
        <f>IF(I1160&lt;Overview!$F$17,'='!F1160/Overview!$F$26,Overview!$F$33)</f>
        <v>9.1428571428571423</v>
      </c>
      <c r="M1160" s="72">
        <f t="shared" si="113"/>
        <v>9.1428571428571423</v>
      </c>
      <c r="N1160" s="81">
        <f>MIN(1,Overview!$F$44*E1160*(F1160-Overview!$F$25)^2+0.2)</f>
        <v>1</v>
      </c>
      <c r="O1160" s="48">
        <f>M1160*E1160*Overview!$F$8</f>
        <v>9.746225350951114E-2</v>
      </c>
      <c r="P1160" s="48">
        <f>E1160*Overview!$F$6</f>
        <v>1.8494797113084687E-3</v>
      </c>
      <c r="Q1160" s="122">
        <f>O1160*(G1160/F1160-(1+Overview!$F$35/'='!F1160)/(Overview!$F$37*Overview!$F$33))/('='!G1160+Overview!$F$36)</f>
        <v>1.1187533451011513E-3</v>
      </c>
      <c r="R1160" s="128">
        <f>(O1160/F1160-Q1160)*G1160*Overview!$F$29*'='!F1160^3</f>
        <v>326.20819180794092</v>
      </c>
      <c r="S1160" s="57">
        <f t="shared" si="108"/>
        <v>4.0093108959683764E-18</v>
      </c>
      <c r="T1160" s="58">
        <f t="shared" si="109"/>
        <v>1.0064449766500204E-3</v>
      </c>
      <c r="U1160" s="58">
        <f>IF(I1160&lt;Overview!$F$18,(1-Overview!$F$9)*'='!R1160-'='!I1160*'='!P1160,0)</f>
        <v>0</v>
      </c>
      <c r="V1160" s="54">
        <f>IF(I1160&gt;=Overview!$F$18,(1-Overview!$F$9)*'='!R1160-Overview!$F$18*'='!P1160,0)</f>
        <v>27.465395085163856</v>
      </c>
      <c r="W1160" s="2"/>
      <c r="X1160" s="60">
        <f>F1160^3*(1+G1160*Overview!$F$38)</f>
        <v>24.158471280065537</v>
      </c>
      <c r="Y1160" s="61">
        <f>F1160^3*Overview!$F$42*(1+Overview!$F$38*G1160)+J1160*Overview!$F$39/Overview!$F$40</f>
        <v>2.2635193753247664</v>
      </c>
      <c r="AD1160" s="2"/>
    </row>
    <row r="1161" spans="1:30">
      <c r="A1161" s="34">
        <v>1158</v>
      </c>
      <c r="B1161">
        <v>0.77</v>
      </c>
      <c r="C1161" s="85">
        <v>18.739999999999998</v>
      </c>
      <c r="D1161" s="125">
        <f>B1161/(B1161+Overview!$F$22)</f>
        <v>0.52380952380952384</v>
      </c>
      <c r="E1161" s="118">
        <f>EXP(Overview!$F$21/Overview!$F$5-Overview!$F$21/('='!C1161+273.15))</f>
        <v>0.94169028070695959</v>
      </c>
      <c r="F1161" s="77">
        <f t="shared" si="110"/>
        <v>2.6998452401152426</v>
      </c>
      <c r="G1161" s="115">
        <f t="shared" si="111"/>
        <v>0.52380952380952372</v>
      </c>
      <c r="H1161" s="112">
        <f>F1161/Overview!$F$19</f>
        <v>3.986188159036236</v>
      </c>
      <c r="I1161" s="149">
        <f t="shared" si="112"/>
        <v>178.24101031296112</v>
      </c>
      <c r="J1161" s="80">
        <f>IF((A1161-Overview!$F$43)/365=ROUND((A1161-Overview!$F$43)/365,0),J1160*0.05,J1160+V1160)</f>
        <v>2081.495858071672</v>
      </c>
      <c r="K1161" s="70">
        <f>IF(I1161&lt;Overview!$F$16,1,'='!F1161/Overview!$F$26)</f>
        <v>116.87641732100617</v>
      </c>
      <c r="L1161" s="71">
        <f>IF(I1161&lt;Overview!$F$17,'='!F1161/Overview!$F$26,Overview!$F$33)</f>
        <v>9.1428571428571423</v>
      </c>
      <c r="M1161" s="72">
        <f t="shared" si="113"/>
        <v>9.1428571428571423</v>
      </c>
      <c r="N1161" s="81">
        <f>MIN(1,Overview!$F$44*E1161*(F1161-Overview!$F$25)^2+0.2)</f>
        <v>1</v>
      </c>
      <c r="O1161" s="48">
        <f>M1161*E1161*Overview!$F$8</f>
        <v>9.746225350951114E-2</v>
      </c>
      <c r="P1161" s="48">
        <f>E1161*Overview!$F$6</f>
        <v>1.8494797113084687E-3</v>
      </c>
      <c r="Q1161" s="122">
        <f>O1161*(G1161/F1161-(1+Overview!$F$35/'='!F1161)/(Overview!$F$37*Overview!$F$33))/('='!G1161+Overview!$F$36)</f>
        <v>1.1166547404671289E-3</v>
      </c>
      <c r="R1161" s="128">
        <f>(O1161/F1161-Q1161)*G1161*Overview!$F$29*'='!F1161^3</f>
        <v>326.46722762092247</v>
      </c>
      <c r="S1161" s="57">
        <f t="shared" si="108"/>
        <v>4.0078163100005884E-18</v>
      </c>
      <c r="T1161" s="58">
        <f t="shared" si="109"/>
        <v>1.0049316619674333E-3</v>
      </c>
      <c r="U1161" s="58">
        <f>IF(I1161&lt;Overview!$F$18,(1-Overview!$F$9)*'='!R1161-'='!I1161*'='!P1161,0)</f>
        <v>0</v>
      </c>
      <c r="V1161" s="54">
        <f>IF(I1161&gt;=Overview!$F$18,(1-Overview!$F$9)*'='!R1161-Overview!$F$18*'='!P1161,0)</f>
        <v>27.487464936429884</v>
      </c>
      <c r="W1161" s="2"/>
      <c r="X1161" s="60">
        <f>F1161^3*(1+G1161*Overview!$F$38)</f>
        <v>24.185508730862594</v>
      </c>
      <c r="Y1161" s="61">
        <f>F1161^3*Overview!$F$42*(1+Overview!$F$38*G1161)+J1161*Overview!$F$39/Overview!$F$40</f>
        <v>2.2671462421556567</v>
      </c>
      <c r="AD1161" s="2"/>
    </row>
    <row r="1162" spans="1:30">
      <c r="A1162" s="34">
        <v>1159</v>
      </c>
      <c r="B1162">
        <v>0.77</v>
      </c>
      <c r="C1162" s="85">
        <v>18.739999999999998</v>
      </c>
      <c r="D1162" s="125">
        <f>B1162/(B1162+Overview!$F$22)</f>
        <v>0.52380952380952384</v>
      </c>
      <c r="E1162" s="118">
        <f>EXP(Overview!$F$21/Overview!$F$5-Overview!$F$21/('='!C1162+273.15))</f>
        <v>0.94169028070695959</v>
      </c>
      <c r="F1162" s="77">
        <f t="shared" si="110"/>
        <v>2.7008501717772102</v>
      </c>
      <c r="G1162" s="115">
        <f t="shared" si="111"/>
        <v>0.52380952380952372</v>
      </c>
      <c r="H1162" s="112">
        <f>F1162/Overview!$F$19</f>
        <v>3.9876718910042968</v>
      </c>
      <c r="I1162" s="149">
        <f t="shared" si="112"/>
        <v>178.24101031296112</v>
      </c>
      <c r="J1162" s="80">
        <f>IF((A1162-Overview!$F$43)/365=ROUND((A1162-Overview!$F$43)/365,0),J1161*0.05,J1161+V1161)</f>
        <v>2108.9833230081017</v>
      </c>
      <c r="K1162" s="70">
        <f>IF(I1162&lt;Overview!$F$16,1,'='!F1162/Overview!$F$26)</f>
        <v>116.9199208561563</v>
      </c>
      <c r="L1162" s="71">
        <f>IF(I1162&lt;Overview!$F$17,'='!F1162/Overview!$F$26,Overview!$F$33)</f>
        <v>9.1428571428571423</v>
      </c>
      <c r="M1162" s="72">
        <f t="shared" si="113"/>
        <v>9.1428571428571423</v>
      </c>
      <c r="N1162" s="81">
        <f>MIN(1,Overview!$F$44*E1162*(F1162-Overview!$F$25)^2+0.2)</f>
        <v>1</v>
      </c>
      <c r="O1162" s="48">
        <f>M1162*E1162*Overview!$F$8</f>
        <v>9.746225350951114E-2</v>
      </c>
      <c r="P1162" s="48">
        <f>E1162*Overview!$F$6</f>
        <v>1.8494797113084687E-3</v>
      </c>
      <c r="Q1162" s="122">
        <f>O1162*(G1162/F1162-(1+Overview!$F$35/'='!F1162)/(Overview!$F$37*Overview!$F$33))/('='!G1162+Overview!$F$36)</f>
        <v>1.1145608518675924E-3</v>
      </c>
      <c r="R1162" s="128">
        <f>(O1162/F1162-Q1162)*G1162*Overview!$F$29*'='!F1162^3</f>
        <v>326.72598781830061</v>
      </c>
      <c r="S1162" s="57">
        <f t="shared" si="108"/>
        <v>4.0063250827021044E-18</v>
      </c>
      <c r="T1162" s="58">
        <f t="shared" si="109"/>
        <v>1.0034206227409136E-3</v>
      </c>
      <c r="U1162" s="58">
        <f>IF(I1162&lt;Overview!$F$18,(1-Overview!$F$9)*'='!R1162-'='!I1162*'='!P1162,0)</f>
        <v>0</v>
      </c>
      <c r="V1162" s="54">
        <f>IF(I1162&gt;=Overview!$F$18,(1-Overview!$F$9)*'='!R1162-Overview!$F$18*'='!P1162,0)</f>
        <v>27.509511305246502</v>
      </c>
      <c r="W1162" s="2"/>
      <c r="X1162" s="60">
        <f>F1162^3*(1+G1162*Overview!$F$38)</f>
        <v>24.212525647531944</v>
      </c>
      <c r="Y1162" s="61">
        <f>F1162^3*Overview!$F$42*(1+Overview!$F$38*G1162)+J1162*Overview!$F$39/Overview!$F$40</f>
        <v>2.270772219950409</v>
      </c>
      <c r="AD1162" s="2"/>
    </row>
    <row r="1163" spans="1:30">
      <c r="A1163" s="34">
        <v>1160</v>
      </c>
      <c r="B1163">
        <v>0.77</v>
      </c>
      <c r="C1163" s="85">
        <v>18.739999999999998</v>
      </c>
      <c r="D1163" s="125">
        <f>B1163/(B1163+Overview!$F$22)</f>
        <v>0.52380952380952384</v>
      </c>
      <c r="E1163" s="118">
        <f>EXP(Overview!$F$21/Overview!$F$5-Overview!$F$21/('='!C1163+273.15))</f>
        <v>0.94169028070695959</v>
      </c>
      <c r="F1163" s="77">
        <f t="shared" si="110"/>
        <v>2.7018535923999512</v>
      </c>
      <c r="G1163" s="115">
        <f t="shared" si="111"/>
        <v>0.52380952380952372</v>
      </c>
      <c r="H1163" s="112">
        <f>F1163/Overview!$F$19</f>
        <v>3.9891533919975655</v>
      </c>
      <c r="I1163" s="149">
        <f t="shared" si="112"/>
        <v>178.24101031296112</v>
      </c>
      <c r="J1163" s="80">
        <f>IF((A1163-Overview!$F$43)/365=ROUND((A1163-Overview!$F$43)/365,0),J1162*0.05,J1162+V1162)</f>
        <v>2136.4928343133483</v>
      </c>
      <c r="K1163" s="70">
        <f>IF(I1163&lt;Overview!$F$16,1,'='!F1163/Overview!$F$26)</f>
        <v>116.96335897835287</v>
      </c>
      <c r="L1163" s="71">
        <f>IF(I1163&lt;Overview!$F$17,'='!F1163/Overview!$F$26,Overview!$F$33)</f>
        <v>9.1428571428571423</v>
      </c>
      <c r="M1163" s="72">
        <f t="shared" si="113"/>
        <v>9.1428571428571423</v>
      </c>
      <c r="N1163" s="81">
        <f>MIN(1,Overview!$F$44*E1163*(F1163-Overview!$F$25)^2+0.2)</f>
        <v>1</v>
      </c>
      <c r="O1163" s="48">
        <f>M1163*E1163*Overview!$F$8</f>
        <v>9.746225350951114E-2</v>
      </c>
      <c r="P1163" s="48">
        <f>E1163*Overview!$F$6</f>
        <v>1.8494797113084687E-3</v>
      </c>
      <c r="Q1163" s="122">
        <f>O1163*(G1163/F1163-(1+Overview!$F$35/'='!F1163)/(Overview!$F$37*Overview!$F$33))/('='!G1163+Overview!$F$36)</f>
        <v>1.1124716657860113E-3</v>
      </c>
      <c r="R1163" s="128">
        <f>(O1163/F1163-Q1163)*G1163*Overview!$F$29*'='!F1163^3</f>
        <v>326.98447248529538</v>
      </c>
      <c r="S1163" s="57">
        <f t="shared" si="108"/>
        <v>4.0048372044467112E-18</v>
      </c>
      <c r="T1163" s="58">
        <f t="shared" si="109"/>
        <v>1.0019118555490308E-3</v>
      </c>
      <c r="U1163" s="58">
        <f>IF(I1163&lt;Overview!$F$18,(1-Overview!$F$9)*'='!R1163-'='!I1163*'='!P1163,0)</f>
        <v>0</v>
      </c>
      <c r="V1163" s="54">
        <f>IF(I1163&gt;=Overview!$F$18,(1-Overview!$F$9)*'='!R1163-Overview!$F$18*'='!P1163,0)</f>
        <v>27.531534198874457</v>
      </c>
      <c r="W1163" s="2"/>
      <c r="X1163" s="60">
        <f>F1163^3*(1+G1163*Overview!$F$38)</f>
        <v>24.239522007955319</v>
      </c>
      <c r="Y1163" s="61">
        <f>F1163^3*Overview!$F$42*(1+Overview!$F$38*G1163)+J1163*Overview!$F$39/Overview!$F$40</f>
        <v>2.2743973056979589</v>
      </c>
      <c r="AD1163" s="2"/>
    </row>
    <row r="1164" spans="1:30">
      <c r="A1164" s="34">
        <v>1161</v>
      </c>
      <c r="B1164">
        <v>0.77</v>
      </c>
      <c r="C1164" s="85">
        <v>18.739999999999998</v>
      </c>
      <c r="D1164" s="125">
        <f>B1164/(B1164+Overview!$F$22)</f>
        <v>0.52380952380952384</v>
      </c>
      <c r="E1164" s="118">
        <f>EXP(Overview!$F$21/Overview!$F$5-Overview!$F$21/('='!C1164+273.15))</f>
        <v>0.94169028070695959</v>
      </c>
      <c r="F1164" s="77">
        <f t="shared" si="110"/>
        <v>2.7028555042555</v>
      </c>
      <c r="G1164" s="115">
        <f t="shared" si="111"/>
        <v>0.52380952380952372</v>
      </c>
      <c r="H1164" s="112">
        <f>F1164/Overview!$F$19</f>
        <v>3.990632665370589</v>
      </c>
      <c r="I1164" s="149">
        <f t="shared" si="112"/>
        <v>178.24101031296112</v>
      </c>
      <c r="J1164" s="80">
        <f>IF((A1164-Overview!$F$43)/365=ROUND((A1164-Overview!$F$43)/365,0),J1163*0.05,J1163+V1163)</f>
        <v>2164.0243685122227</v>
      </c>
      <c r="K1164" s="70">
        <f>IF(I1164&lt;Overview!$F$16,1,'='!F1164/Overview!$F$26)</f>
        <v>117.00673178595238</v>
      </c>
      <c r="L1164" s="71">
        <f>IF(I1164&lt;Overview!$F$17,'='!F1164/Overview!$F$26,Overview!$F$33)</f>
        <v>9.1428571428571423</v>
      </c>
      <c r="M1164" s="72">
        <f t="shared" si="113"/>
        <v>9.1428571428571423</v>
      </c>
      <c r="N1164" s="81">
        <f>MIN(1,Overview!$F$44*E1164*(F1164-Overview!$F$25)^2+0.2)</f>
        <v>1</v>
      </c>
      <c r="O1164" s="48">
        <f>M1164*E1164*Overview!$F$8</f>
        <v>9.746225350951114E-2</v>
      </c>
      <c r="P1164" s="48">
        <f>E1164*Overview!$F$6</f>
        <v>1.8494797113084687E-3</v>
      </c>
      <c r="Q1164" s="122">
        <f>O1164*(G1164/F1164-(1+Overview!$F$35/'='!F1164)/(Overview!$F$37*Overview!$F$33))/('='!G1164+Overview!$F$36)</f>
        <v>1.1103871687558762E-3</v>
      </c>
      <c r="R1164" s="128">
        <f>(O1164/F1164-Q1164)*G1164*Overview!$F$29*'='!F1164^3</f>
        <v>327.24268170792925</v>
      </c>
      <c r="S1164" s="57">
        <f t="shared" si="108"/>
        <v>4.0033526656438187E-18</v>
      </c>
      <c r="T1164" s="58">
        <f t="shared" si="109"/>
        <v>1.0004053569755004E-3</v>
      </c>
      <c r="U1164" s="58">
        <f>IF(I1164&lt;Overview!$F$18,(1-Overview!$F$9)*'='!R1164-'='!I1164*'='!P1164,0)</f>
        <v>0</v>
      </c>
      <c r="V1164" s="54">
        <f>IF(I1164&gt;=Overview!$F$18,(1-Overview!$F$9)*'='!R1164-Overview!$F$18*'='!P1164,0)</f>
        <v>27.55353362464286</v>
      </c>
      <c r="W1164" s="2"/>
      <c r="X1164" s="60">
        <f>F1164^3*(1+G1164*Overview!$F$38)</f>
        <v>24.266497790173315</v>
      </c>
      <c r="Y1164" s="61">
        <f>F1164^3*Overview!$F$42*(1+Overview!$F$38*G1164)+J1164*Overview!$F$39/Overview!$F$40</f>
        <v>2.2780214964018568</v>
      </c>
      <c r="AD1164" s="2"/>
    </row>
    <row r="1165" spans="1:30">
      <c r="A1165" s="34">
        <v>1162</v>
      </c>
      <c r="B1165">
        <v>0.77</v>
      </c>
      <c r="C1165" s="85">
        <v>18.739999999999998</v>
      </c>
      <c r="D1165" s="125">
        <f>B1165/(B1165+Overview!$F$22)</f>
        <v>0.52380952380952384</v>
      </c>
      <c r="E1165" s="118">
        <f>EXP(Overview!$F$21/Overview!$F$5-Overview!$F$21/('='!C1165+273.15))</f>
        <v>0.94169028070695959</v>
      </c>
      <c r="F1165" s="77">
        <f t="shared" si="110"/>
        <v>2.7038559096124755</v>
      </c>
      <c r="G1165" s="115">
        <f t="shared" si="111"/>
        <v>0.52380952380952372</v>
      </c>
      <c r="H1165" s="112">
        <f>F1165/Overview!$F$19</f>
        <v>3.9921097144728708</v>
      </c>
      <c r="I1165" s="149">
        <f t="shared" si="112"/>
        <v>178.24101031296112</v>
      </c>
      <c r="J1165" s="80">
        <f>IF((A1165-Overview!$F$43)/365=ROUND((A1165-Overview!$F$43)/365,0),J1164*0.05,J1164+V1164)</f>
        <v>2191.5779021368658</v>
      </c>
      <c r="K1165" s="70">
        <f>IF(I1165&lt;Overview!$F$16,1,'='!F1165/Overview!$F$26)</f>
        <v>117.05003937716344</v>
      </c>
      <c r="L1165" s="71">
        <f>IF(I1165&lt;Overview!$F$17,'='!F1165/Overview!$F$26,Overview!$F$33)</f>
        <v>9.1428571428571423</v>
      </c>
      <c r="M1165" s="72">
        <f t="shared" si="113"/>
        <v>9.1428571428571423</v>
      </c>
      <c r="N1165" s="81">
        <f>MIN(1,Overview!$F$44*E1165*(F1165-Overview!$F$25)^2+0.2)</f>
        <v>1</v>
      </c>
      <c r="O1165" s="48">
        <f>M1165*E1165*Overview!$F$8</f>
        <v>9.746225350951114E-2</v>
      </c>
      <c r="P1165" s="48">
        <f>E1165*Overview!$F$6</f>
        <v>1.8494797113084687E-3</v>
      </c>
      <c r="Q1165" s="122">
        <f>O1165*(G1165/F1165-(1+Overview!$F$35/'='!F1165)/(Overview!$F$37*Overview!$F$33))/('='!G1165+Overview!$F$36)</f>
        <v>1.1083073473604642E-3</v>
      </c>
      <c r="R1165" s="128">
        <f>(O1165/F1165-Q1165)*G1165*Overview!$F$29*'='!F1165^3</f>
        <v>327.50061557302365</v>
      </c>
      <c r="S1165" s="57">
        <f t="shared" si="108"/>
        <v>4.0018714567382943E-18</v>
      </c>
      <c r="T1165" s="58">
        <f t="shared" si="109"/>
        <v>9.9890112360917255E-4</v>
      </c>
      <c r="U1165" s="58">
        <f>IF(I1165&lt;Overview!$F$18,(1-Overview!$F$9)*'='!R1165-'='!I1165*'='!P1165,0)</f>
        <v>0</v>
      </c>
      <c r="V1165" s="54">
        <f>IF(I1165&gt;=Overview!$F$18,(1-Overview!$F$9)*'='!R1165-Overview!$F$18*'='!P1165,0)</f>
        <v>27.575509589948904</v>
      </c>
      <c r="W1165" s="2"/>
      <c r="X1165" s="60">
        <f>F1165^3*(1+G1165*Overview!$F$38)</f>
        <v>24.293452972384948</v>
      </c>
      <c r="Y1165" s="61">
        <f>F1165^3*Overview!$F$42*(1+Overview!$F$38*G1165)+J1165*Overview!$F$39/Overview!$F$40</f>
        <v>2.2816447890802287</v>
      </c>
      <c r="AD1165" s="2"/>
    </row>
    <row r="1166" spans="1:30">
      <c r="A1166" s="34">
        <v>1163</v>
      </c>
      <c r="B1166">
        <v>0.77</v>
      </c>
      <c r="C1166" s="85">
        <v>18.739999999999998</v>
      </c>
      <c r="D1166" s="125">
        <f>B1166/(B1166+Overview!$F$22)</f>
        <v>0.52380952380952384</v>
      </c>
      <c r="E1166" s="118">
        <f>EXP(Overview!$F$21/Overview!$F$5-Overview!$F$21/('='!C1166+273.15))</f>
        <v>0.94169028070695959</v>
      </c>
      <c r="F1166" s="77">
        <f t="shared" si="110"/>
        <v>2.7048548107360846</v>
      </c>
      <c r="G1166" s="115">
        <f t="shared" si="111"/>
        <v>0.52380952380952372</v>
      </c>
      <c r="H1166" s="112">
        <f>F1166/Overview!$F$19</f>
        <v>3.9935845426488772</v>
      </c>
      <c r="I1166" s="149">
        <f t="shared" si="112"/>
        <v>178.24101031296112</v>
      </c>
      <c r="J1166" s="80">
        <f>IF((A1166-Overview!$F$43)/365=ROUND((A1166-Overview!$F$43)/365,0),J1165*0.05,J1165+V1165)</f>
        <v>2219.1534117268147</v>
      </c>
      <c r="K1166" s="70">
        <f>IF(I1166&lt;Overview!$F$16,1,'='!F1166/Overview!$F$26)</f>
        <v>117.09328185004696</v>
      </c>
      <c r="L1166" s="71">
        <f>IF(I1166&lt;Overview!$F$17,'='!F1166/Overview!$F$26,Overview!$F$33)</f>
        <v>9.1428571428571423</v>
      </c>
      <c r="M1166" s="72">
        <f t="shared" si="113"/>
        <v>9.1428571428571423</v>
      </c>
      <c r="N1166" s="81">
        <f>MIN(1,Overview!$F$44*E1166*(F1166-Overview!$F$25)^2+0.2)</f>
        <v>1</v>
      </c>
      <c r="O1166" s="48">
        <f>M1166*E1166*Overview!$F$8</f>
        <v>9.746225350951114E-2</v>
      </c>
      <c r="P1166" s="48">
        <f>E1166*Overview!$F$6</f>
        <v>1.8494797113084687E-3</v>
      </c>
      <c r="Q1166" s="122">
        <f>O1166*(G1166/F1166-(1+Overview!$F$35/'='!F1166)/(Overview!$F$37*Overview!$F$33))/('='!G1166+Overview!$F$36)</f>
        <v>1.106232188232612E-3</v>
      </c>
      <c r="R1166" s="128">
        <f>(O1166/F1166-Q1166)*G1166*Overview!$F$29*'='!F1166^3</f>
        <v>327.75827416819499</v>
      </c>
      <c r="S1166" s="57">
        <f t="shared" si="108"/>
        <v>4.0003935682103011E-18</v>
      </c>
      <c r="T1166" s="58">
        <f t="shared" si="109"/>
        <v>9.9739915204402878E-4</v>
      </c>
      <c r="U1166" s="58">
        <f>IF(I1166&lt;Overview!$F$18,(1-Overview!$F$9)*'='!R1166-'='!I1166*'='!P1166,0)</f>
        <v>0</v>
      </c>
      <c r="V1166" s="54">
        <f>IF(I1166&gt;=Overview!$F$18,(1-Overview!$F$9)*'='!R1166-Overview!$F$18*'='!P1166,0)</f>
        <v>27.597462102257502</v>
      </c>
      <c r="W1166" s="2"/>
      <c r="X1166" s="60">
        <f>F1166^3*(1+G1166*Overview!$F$38)</f>
        <v>24.320387532947173</v>
      </c>
      <c r="Y1166" s="61">
        <f>F1166^3*Overview!$F$42*(1+Overview!$F$38*G1166)+J1166*Overview!$F$39/Overview!$F$40</f>
        <v>2.2852671807657376</v>
      </c>
      <c r="AD1166" s="2"/>
    </row>
    <row r="1167" spans="1:30">
      <c r="A1167" s="34">
        <v>1164</v>
      </c>
      <c r="B1167">
        <v>0.77</v>
      </c>
      <c r="C1167" s="85">
        <v>18.739999999999998</v>
      </c>
      <c r="D1167" s="125">
        <f>B1167/(B1167+Overview!$F$22)</f>
        <v>0.52380952380952384</v>
      </c>
      <c r="E1167" s="118">
        <f>EXP(Overview!$F$21/Overview!$F$5-Overview!$F$21/('='!C1167+273.15))</f>
        <v>0.94169028070695959</v>
      </c>
      <c r="F1167" s="77">
        <f t="shared" si="110"/>
        <v>2.7058522098881288</v>
      </c>
      <c r="G1167" s="115">
        <f t="shared" si="111"/>
        <v>0.52380952380952372</v>
      </c>
      <c r="H1167" s="112">
        <f>F1167/Overview!$F$19</f>
        <v>3.9950571532380463</v>
      </c>
      <c r="I1167" s="149">
        <f t="shared" si="112"/>
        <v>178.24101031296112</v>
      </c>
      <c r="J1167" s="80">
        <f>IF((A1167-Overview!$F$43)/365=ROUND((A1167-Overview!$F$43)/365,0),J1166*0.05,J1166+V1166)</f>
        <v>2246.7508738290721</v>
      </c>
      <c r="K1167" s="70">
        <f>IF(I1167&lt;Overview!$F$16,1,'='!F1167/Overview!$F$26)</f>
        <v>117.1364593025164</v>
      </c>
      <c r="L1167" s="71">
        <f>IF(I1167&lt;Overview!$F$17,'='!F1167/Overview!$F$26,Overview!$F$33)</f>
        <v>9.1428571428571423</v>
      </c>
      <c r="M1167" s="72">
        <f t="shared" si="113"/>
        <v>9.1428571428571423</v>
      </c>
      <c r="N1167" s="81">
        <f>MIN(1,Overview!$F$44*E1167*(F1167-Overview!$F$25)^2+0.2)</f>
        <v>1</v>
      </c>
      <c r="O1167" s="48">
        <f>M1167*E1167*Overview!$F$8</f>
        <v>9.746225350951114E-2</v>
      </c>
      <c r="P1167" s="48">
        <f>E1167*Overview!$F$6</f>
        <v>1.8494797113084687E-3</v>
      </c>
      <c r="Q1167" s="122">
        <f>O1167*(G1167/F1167-(1+Overview!$F$35/'='!F1167)/(Overview!$F$37*Overview!$F$33))/('='!G1167+Overview!$F$36)</f>
        <v>1.1041616780544828E-3</v>
      </c>
      <c r="R1167" s="128">
        <f>(O1167/F1167-Q1167)*G1167*Overview!$F$29*'='!F1167^3</f>
        <v>328.01565758185109</v>
      </c>
      <c r="S1167" s="57">
        <f t="shared" si="108"/>
        <v>3.9989189905751309E-18</v>
      </c>
      <c r="T1167" s="58">
        <f t="shared" si="109"/>
        <v>9.9589943887916908E-4</v>
      </c>
      <c r="U1167" s="58">
        <f>IF(I1167&lt;Overview!$F$18,(1-Overview!$F$9)*'='!R1167-'='!I1167*'='!P1167,0)</f>
        <v>0</v>
      </c>
      <c r="V1167" s="54">
        <f>IF(I1167&gt;=Overview!$F$18,(1-Overview!$F$9)*'='!R1167-Overview!$F$18*'='!P1167,0)</f>
        <v>27.619391169101</v>
      </c>
      <c r="W1167" s="2"/>
      <c r="X1167" s="60">
        <f>F1167^3*(1+G1167*Overview!$F$38)</f>
        <v>24.34730145037442</v>
      </c>
      <c r="Y1167" s="61">
        <f>F1167^3*Overview!$F$42*(1+Overview!$F$38*G1167)+J1167*Overview!$F$39/Overview!$F$40</f>
        <v>2.288888668505543</v>
      </c>
      <c r="AD1167" s="2"/>
    </row>
    <row r="1168" spans="1:30">
      <c r="A1168" s="34">
        <v>1165</v>
      </c>
      <c r="B1168">
        <v>0.77</v>
      </c>
      <c r="C1168" s="85">
        <v>18.739999999999998</v>
      </c>
      <c r="D1168" s="125">
        <f>B1168/(B1168+Overview!$F$22)</f>
        <v>0.52380952380952384</v>
      </c>
      <c r="E1168" s="118">
        <f>EXP(Overview!$F$21/Overview!$F$5-Overview!$F$21/('='!C1168+273.15))</f>
        <v>0.94169028070695959</v>
      </c>
      <c r="F1168" s="77">
        <f t="shared" si="110"/>
        <v>2.7068481093270078</v>
      </c>
      <c r="G1168" s="115">
        <f t="shared" si="111"/>
        <v>0.52380952380952372</v>
      </c>
      <c r="H1168" s="112">
        <f>F1168/Overview!$F$19</f>
        <v>3.9965275495747936</v>
      </c>
      <c r="I1168" s="149">
        <f t="shared" si="112"/>
        <v>178.24101031296112</v>
      </c>
      <c r="J1168" s="80">
        <f>IF((A1168-Overview!$F$43)/365=ROUND((A1168-Overview!$F$43)/365,0),J1167*0.05,J1167+V1167)</f>
        <v>2274.3702649981733</v>
      </c>
      <c r="K1168" s="70">
        <f>IF(I1168&lt;Overview!$F$16,1,'='!F1168/Overview!$F$26)</f>
        <v>117.179571832338</v>
      </c>
      <c r="L1168" s="71">
        <f>IF(I1168&lt;Overview!$F$17,'='!F1168/Overview!$F$26,Overview!$F$33)</f>
        <v>9.1428571428571423</v>
      </c>
      <c r="M1168" s="72">
        <f t="shared" si="113"/>
        <v>9.1428571428571423</v>
      </c>
      <c r="N1168" s="81">
        <f>MIN(1,Overview!$F$44*E1168*(F1168-Overview!$F$25)^2+0.2)</f>
        <v>1</v>
      </c>
      <c r="O1168" s="48">
        <f>M1168*E1168*Overview!$F$8</f>
        <v>9.746225350951114E-2</v>
      </c>
      <c r="P1168" s="48">
        <f>E1168*Overview!$F$6</f>
        <v>1.8494797113084687E-3</v>
      </c>
      <c r="Q1168" s="122">
        <f>O1168*(G1168/F1168-(1+Overview!$F$35/'='!F1168)/(Overview!$F$37*Overview!$F$33))/('='!G1168+Overview!$F$36)</f>
        <v>1.1020958035573465E-3</v>
      </c>
      <c r="R1168" s="128">
        <f>(O1168/F1168-Q1168)*G1168*Overview!$F$29*'='!F1168^3</f>
        <v>328.27276590318735</v>
      </c>
      <c r="S1168" s="57">
        <f t="shared" si="108"/>
        <v>3.9974477143830482E-18</v>
      </c>
      <c r="T1168" s="58">
        <f t="shared" si="109"/>
        <v>9.9440198071881086E-4</v>
      </c>
      <c r="U1168" s="58">
        <f>IF(I1168&lt;Overview!$F$18,(1-Overview!$F$9)*'='!R1168-'='!I1168*'='!P1168,0)</f>
        <v>0</v>
      </c>
      <c r="V1168" s="54">
        <f>IF(I1168&gt;=Overview!$F$18,(1-Overview!$F$9)*'='!R1168-Overview!$F$18*'='!P1168,0)</f>
        <v>27.641296798078852</v>
      </c>
      <c r="W1168" s="2"/>
      <c r="X1168" s="60">
        <f>F1168^3*(1+G1168*Overview!$F$38)</f>
        <v>24.374194703338144</v>
      </c>
      <c r="Y1168" s="61">
        <f>F1168^3*Overview!$F$42*(1+Overview!$F$38*G1168)+J1168*Overview!$F$39/Overview!$F$40</f>
        <v>2.2925092493612627</v>
      </c>
      <c r="AD1168" s="2"/>
    </row>
    <row r="1169" spans="1:30">
      <c r="A1169" s="34">
        <v>1166</v>
      </c>
      <c r="B1169">
        <v>0.77</v>
      </c>
      <c r="C1169" s="85">
        <v>18.739999999999998</v>
      </c>
      <c r="D1169" s="125">
        <f>B1169/(B1169+Overview!$F$22)</f>
        <v>0.52380952380952384</v>
      </c>
      <c r="E1169" s="118">
        <f>EXP(Overview!$F$21/Overview!$F$5-Overview!$F$21/('='!C1169+273.15))</f>
        <v>0.94169028070695959</v>
      </c>
      <c r="F1169" s="77">
        <f t="shared" si="110"/>
        <v>2.7078425113077267</v>
      </c>
      <c r="G1169" s="115">
        <f t="shared" si="111"/>
        <v>0.52380952380952372</v>
      </c>
      <c r="H1169" s="112">
        <f>F1169/Overview!$F$19</f>
        <v>3.9979957349885229</v>
      </c>
      <c r="I1169" s="149">
        <f t="shared" si="112"/>
        <v>178.24101031296112</v>
      </c>
      <c r="J1169" s="80">
        <f>IF((A1169-Overview!$F$43)/365=ROUND((A1169-Overview!$F$43)/365,0),J1168*0.05,J1168+V1168)</f>
        <v>2302.011561796252</v>
      </c>
      <c r="K1169" s="70">
        <f>IF(I1169&lt;Overview!$F$16,1,'='!F1169/Overview!$F$26)</f>
        <v>117.22261953713102</v>
      </c>
      <c r="L1169" s="71">
        <f>IF(I1169&lt;Overview!$F$17,'='!F1169/Overview!$F$26,Overview!$F$33)</f>
        <v>9.1428571428571423</v>
      </c>
      <c r="M1169" s="72">
        <f t="shared" si="113"/>
        <v>9.1428571428571423</v>
      </c>
      <c r="N1169" s="81">
        <f>MIN(1,Overview!$F$44*E1169*(F1169-Overview!$F$25)^2+0.2)</f>
        <v>1</v>
      </c>
      <c r="O1169" s="48">
        <f>M1169*E1169*Overview!$F$8</f>
        <v>9.746225350951114E-2</v>
      </c>
      <c r="P1169" s="48">
        <f>E1169*Overview!$F$6</f>
        <v>1.8494797113084687E-3</v>
      </c>
      <c r="Q1169" s="122">
        <f>O1169*(G1169/F1169-(1+Overview!$F$35/'='!F1169)/(Overview!$F$37*Overview!$F$33))/('='!G1169+Overview!$F$36)</f>
        <v>1.1000345515213435E-3</v>
      </c>
      <c r="R1169" s="128">
        <f>(O1169/F1169-Q1169)*G1169*Overview!$F$29*'='!F1169^3</f>
        <v>328.52959922218355</v>
      </c>
      <c r="S1169" s="57">
        <f t="shared" si="108"/>
        <v>3.9959797302191237E-18</v>
      </c>
      <c r="T1169" s="58">
        <f t="shared" si="109"/>
        <v>9.9290677417227468E-4</v>
      </c>
      <c r="U1169" s="58">
        <f>IF(I1169&lt;Overview!$F$18,(1-Overview!$F$9)*'='!R1169-'='!I1169*'='!P1169,0)</f>
        <v>0</v>
      </c>
      <c r="V1169" s="54">
        <f>IF(I1169&gt;=Overview!$F$18,(1-Overview!$F$9)*'='!R1169-Overview!$F$18*'='!P1169,0)</f>
        <v>27.663178996857326</v>
      </c>
      <c r="W1169" s="2"/>
      <c r="X1169" s="60">
        <f>F1169^3*(1+G1169*Overview!$F$38)</f>
        <v>24.401067270666356</v>
      </c>
      <c r="Y1169" s="61">
        <f>F1169^3*Overview!$F$42*(1+Overview!$F$38*G1169)+J1169*Overview!$F$39/Overview!$F$40</f>
        <v>2.2961289204089361</v>
      </c>
      <c r="AD1169" s="2"/>
    </row>
    <row r="1170" spans="1:30">
      <c r="A1170" s="34">
        <v>1167</v>
      </c>
      <c r="B1170">
        <v>0.77</v>
      </c>
      <c r="C1170" s="85">
        <v>18.739999999999998</v>
      </c>
      <c r="D1170" s="125">
        <f>B1170/(B1170+Overview!$F$22)</f>
        <v>0.52380952380952384</v>
      </c>
      <c r="E1170" s="118">
        <f>EXP(Overview!$F$21/Overview!$F$5-Overview!$F$21/('='!C1170+273.15))</f>
        <v>0.94169028070695959</v>
      </c>
      <c r="F1170" s="77">
        <f t="shared" si="110"/>
        <v>2.708835418081899</v>
      </c>
      <c r="G1170" s="115">
        <f t="shared" si="111"/>
        <v>0.52380952380952372</v>
      </c>
      <c r="H1170" s="112">
        <f>F1170/Overview!$F$19</f>
        <v>3.9994617128036305</v>
      </c>
      <c r="I1170" s="149">
        <f t="shared" si="112"/>
        <v>178.24101031296112</v>
      </c>
      <c r="J1170" s="80">
        <f>IF((A1170-Overview!$F$43)/365=ROUND((A1170-Overview!$F$43)/365,0),J1169*0.05,J1169+V1169)</f>
        <v>2329.6747407931093</v>
      </c>
      <c r="K1170" s="70">
        <f>IF(I1170&lt;Overview!$F$16,1,'='!F1170/Overview!$F$26)</f>
        <v>117.26560251436793</v>
      </c>
      <c r="L1170" s="71">
        <f>IF(I1170&lt;Overview!$F$17,'='!F1170/Overview!$F$26,Overview!$F$33)</f>
        <v>9.1428571428571423</v>
      </c>
      <c r="M1170" s="72">
        <f t="shared" si="113"/>
        <v>9.1428571428571423</v>
      </c>
      <c r="N1170" s="81">
        <f>MIN(1,Overview!$F$44*E1170*(F1170-Overview!$F$25)^2+0.2)</f>
        <v>1</v>
      </c>
      <c r="O1170" s="48">
        <f>M1170*E1170*Overview!$F$8</f>
        <v>9.746225350951114E-2</v>
      </c>
      <c r="P1170" s="48">
        <f>E1170*Overview!$F$6</f>
        <v>1.8494797113084687E-3</v>
      </c>
      <c r="Q1170" s="122">
        <f>O1170*(G1170/F1170-(1+Overview!$F$35/'='!F1170)/(Overview!$F$37*Overview!$F$33))/('='!G1170+Overview!$F$36)</f>
        <v>1.0979779087752675E-3</v>
      </c>
      <c r="R1170" s="128">
        <f>(O1170/F1170-Q1170)*G1170*Overview!$F$29*'='!F1170^3</f>
        <v>328.78615762959936</v>
      </c>
      <c r="S1170" s="57">
        <f t="shared" si="108"/>
        <v>3.9945150287030756E-18</v>
      </c>
      <c r="T1170" s="58">
        <f t="shared" si="109"/>
        <v>9.9141381585398031E-4</v>
      </c>
      <c r="U1170" s="58">
        <f>IF(I1170&lt;Overview!$F$18,(1-Overview!$F$9)*'='!R1170-'='!I1170*'='!P1170,0)</f>
        <v>0</v>
      </c>
      <c r="V1170" s="54">
        <f>IF(I1170&gt;=Overview!$F$18,(1-Overview!$F$9)*'='!R1170-Overview!$F$18*'='!P1170,0)</f>
        <v>27.685037773169153</v>
      </c>
      <c r="W1170" s="2"/>
      <c r="X1170" s="60">
        <f>F1170^3*(1+G1170*Overview!$F$38)</f>
        <v>24.427919131343163</v>
      </c>
      <c r="Y1170" s="61">
        <f>F1170^3*Overview!$F$42*(1+Overview!$F$38*G1170)+J1170*Overview!$F$39/Overview!$F$40</f>
        <v>2.299747678738985</v>
      </c>
      <c r="AD1170" s="2"/>
    </row>
    <row r="1171" spans="1:30">
      <c r="A1171" s="34">
        <v>1168</v>
      </c>
      <c r="B1171">
        <v>0.77</v>
      </c>
      <c r="C1171" s="85">
        <v>18.739999999999998</v>
      </c>
      <c r="D1171" s="125">
        <f>B1171/(B1171+Overview!$F$22)</f>
        <v>0.52380952380952384</v>
      </c>
      <c r="E1171" s="118">
        <f>EXP(Overview!$F$21/Overview!$F$5-Overview!$F$21/('='!C1171+273.15))</f>
        <v>0.94169028070695959</v>
      </c>
      <c r="F1171" s="77">
        <f t="shared" si="110"/>
        <v>2.709826831897753</v>
      </c>
      <c r="G1171" s="115">
        <f t="shared" si="111"/>
        <v>0.52380952380952372</v>
      </c>
      <c r="H1171" s="112">
        <f>F1171/Overview!$F$19</f>
        <v>4.0009254863395141</v>
      </c>
      <c r="I1171" s="149">
        <f t="shared" si="112"/>
        <v>178.24101031296112</v>
      </c>
      <c r="J1171" s="80">
        <f>IF((A1171-Overview!$F$43)/365=ROUND((A1171-Overview!$F$43)/365,0),J1170*0.05,J1170+V1170)</f>
        <v>2357.3597785662787</v>
      </c>
      <c r="K1171" s="70">
        <f>IF(I1171&lt;Overview!$F$16,1,'='!F1171/Overview!$F$26)</f>
        <v>117.30852086137459</v>
      </c>
      <c r="L1171" s="71">
        <f>IF(I1171&lt;Overview!$F$17,'='!F1171/Overview!$F$26,Overview!$F$33)</f>
        <v>9.1428571428571423</v>
      </c>
      <c r="M1171" s="72">
        <f t="shared" si="113"/>
        <v>9.1428571428571423</v>
      </c>
      <c r="N1171" s="81">
        <f>MIN(1,Overview!$F$44*E1171*(F1171-Overview!$F$25)^2+0.2)</f>
        <v>1</v>
      </c>
      <c r="O1171" s="48">
        <f>M1171*E1171*Overview!$F$8</f>
        <v>9.746225350951114E-2</v>
      </c>
      <c r="P1171" s="48">
        <f>E1171*Overview!$F$6</f>
        <v>1.8494797113084687E-3</v>
      </c>
      <c r="Q1171" s="122">
        <f>O1171*(G1171/F1171-(1+Overview!$F$35/'='!F1171)/(Overview!$F$37*Overview!$F$33))/('='!G1171+Overview!$F$36)</f>
        <v>1.0959258621963375E-3</v>
      </c>
      <c r="R1171" s="128">
        <f>(O1171/F1171-Q1171)*G1171*Overview!$F$29*'='!F1171^3</f>
        <v>329.04244121697127</v>
      </c>
      <c r="S1171" s="57">
        <f t="shared" si="108"/>
        <v>3.9930536004891114E-18</v>
      </c>
      <c r="T1171" s="58">
        <f t="shared" si="109"/>
        <v>9.8992310238343829E-4</v>
      </c>
      <c r="U1171" s="58">
        <f>IF(I1171&lt;Overview!$F$18,(1-Overview!$F$9)*'='!R1171-'='!I1171*'='!P1171,0)</f>
        <v>0</v>
      </c>
      <c r="V1171" s="54">
        <f>IF(I1171&gt;=Overview!$F$18,(1-Overview!$F$9)*'='!R1171-Overview!$F$18*'='!P1171,0)</f>
        <v>27.70687313481324</v>
      </c>
      <c r="W1171" s="2"/>
      <c r="X1171" s="60">
        <f>F1171^3*(1+G1171*Overview!$F$38)</f>
        <v>24.454750264508291</v>
      </c>
      <c r="Y1171" s="61">
        <f>F1171^3*Overview!$F$42*(1+Overview!$F$38*G1171)+J1171*Overview!$F$39/Overview!$F$40</f>
        <v>2.3033655214561715</v>
      </c>
      <c r="AD1171" s="2"/>
    </row>
    <row r="1172" spans="1:30">
      <c r="A1172" s="34">
        <v>1169</v>
      </c>
      <c r="B1172">
        <v>0.77</v>
      </c>
      <c r="C1172" s="85">
        <v>18.739999999999998</v>
      </c>
      <c r="D1172" s="125">
        <f>B1172/(B1172+Overview!$F$22)</f>
        <v>0.52380952380952384</v>
      </c>
      <c r="E1172" s="118">
        <f>EXP(Overview!$F$21/Overview!$F$5-Overview!$F$21/('='!C1172+273.15))</f>
        <v>0.94169028070695959</v>
      </c>
      <c r="F1172" s="77">
        <f t="shared" si="110"/>
        <v>2.7108167550001365</v>
      </c>
      <c r="G1172" s="115">
        <f t="shared" si="111"/>
        <v>0.52380952380952372</v>
      </c>
      <c r="H1172" s="112">
        <f>F1172/Overview!$F$19</f>
        <v>4.002387058910581</v>
      </c>
      <c r="I1172" s="149">
        <f t="shared" si="112"/>
        <v>178.24101031296112</v>
      </c>
      <c r="J1172" s="80">
        <f>IF((A1172-Overview!$F$43)/365=ROUND((A1172-Overview!$F$43)/365,0),J1171*0.05,J1171+V1171)</f>
        <v>2385.0666517010918</v>
      </c>
      <c r="K1172" s="70">
        <f>IF(I1172&lt;Overview!$F$16,1,'='!F1172/Overview!$F$26)</f>
        <v>117.35137467533059</v>
      </c>
      <c r="L1172" s="71">
        <f>IF(I1172&lt;Overview!$F$17,'='!F1172/Overview!$F$26,Overview!$F$33)</f>
        <v>9.1428571428571423</v>
      </c>
      <c r="M1172" s="72">
        <f t="shared" si="113"/>
        <v>9.1428571428571423</v>
      </c>
      <c r="N1172" s="81">
        <f>MIN(1,Overview!$F$44*E1172*(F1172-Overview!$F$25)^2+0.2)</f>
        <v>1</v>
      </c>
      <c r="O1172" s="48">
        <f>M1172*E1172*Overview!$F$8</f>
        <v>9.746225350951114E-2</v>
      </c>
      <c r="P1172" s="48">
        <f>E1172*Overview!$F$6</f>
        <v>1.8494797113084687E-3</v>
      </c>
      <c r="Q1172" s="122">
        <f>O1172*(G1172/F1172-(1+Overview!$F$35/'='!F1172)/(Overview!$F$37*Overview!$F$33))/('='!G1172+Overview!$F$36)</f>
        <v>1.0938783987099771E-3</v>
      </c>
      <c r="R1172" s="128">
        <f>(O1172/F1172-Q1172)*G1172*Overview!$F$29*'='!F1172^3</f>
        <v>329.29845007660879</v>
      </c>
      <c r="S1172" s="57">
        <f t="shared" si="108"/>
        <v>3.9915954362657684E-18</v>
      </c>
      <c r="T1172" s="58">
        <f t="shared" si="109"/>
        <v>9.8843463038524189E-4</v>
      </c>
      <c r="U1172" s="58">
        <f>IF(I1172&lt;Overview!$F$18,(1-Overview!$F$9)*'='!R1172-'='!I1172*'='!P1172,0)</f>
        <v>0</v>
      </c>
      <c r="V1172" s="54">
        <f>IF(I1172&gt;=Overview!$F$18,(1-Overview!$F$9)*'='!R1172-Overview!$F$18*'='!P1172,0)</f>
        <v>27.728685089654359</v>
      </c>
      <c r="W1172" s="2"/>
      <c r="X1172" s="60">
        <f>F1172^3*(1+G1172*Overview!$F$38)</f>
        <v>24.481560649456672</v>
      </c>
      <c r="Y1172" s="61">
        <f>F1172^3*Overview!$F$42*(1+Overview!$F$38*G1172)+J1172*Overview!$F$39/Overview!$F$40</f>
        <v>2.3069824456795662</v>
      </c>
      <c r="AD1172" s="2"/>
    </row>
    <row r="1173" spans="1:30">
      <c r="A1173" s="34">
        <v>1170</v>
      </c>
      <c r="B1173">
        <v>0.77</v>
      </c>
      <c r="C1173" s="85">
        <v>18.739999999999998</v>
      </c>
      <c r="D1173" s="125">
        <f>B1173/(B1173+Overview!$F$22)</f>
        <v>0.52380952380952384</v>
      </c>
      <c r="E1173" s="118">
        <f>EXP(Overview!$F$21/Overview!$F$5-Overview!$F$21/('='!C1173+273.15))</f>
        <v>0.94169028070695959</v>
      </c>
      <c r="F1173" s="77">
        <f t="shared" si="110"/>
        <v>2.711805189630522</v>
      </c>
      <c r="G1173" s="115">
        <f t="shared" si="111"/>
        <v>0.52380952380952372</v>
      </c>
      <c r="H1173" s="112">
        <f>F1173/Overview!$F$19</f>
        <v>4.0038464338262543</v>
      </c>
      <c r="I1173" s="149">
        <f t="shared" si="112"/>
        <v>178.24101031296112</v>
      </c>
      <c r="J1173" s="80">
        <f>IF((A1173-Overview!$F$43)/365=ROUND((A1173-Overview!$F$43)/365,0),J1172*0.05,J1172+V1172)</f>
        <v>2412.7953367907462</v>
      </c>
      <c r="K1173" s="70">
        <f>IF(I1173&lt;Overview!$F$16,1,'='!F1173/Overview!$F$26)</f>
        <v>117.39416405326935</v>
      </c>
      <c r="L1173" s="71">
        <f>IF(I1173&lt;Overview!$F$17,'='!F1173/Overview!$F$26,Overview!$F$33)</f>
        <v>9.1428571428571423</v>
      </c>
      <c r="M1173" s="72">
        <f t="shared" si="113"/>
        <v>9.1428571428571423</v>
      </c>
      <c r="N1173" s="81">
        <f>MIN(1,Overview!$F$44*E1173*(F1173-Overview!$F$25)^2+0.2)</f>
        <v>1</v>
      </c>
      <c r="O1173" s="48">
        <f>M1173*E1173*Overview!$F$8</f>
        <v>9.746225350951114E-2</v>
      </c>
      <c r="P1173" s="48">
        <f>E1173*Overview!$F$6</f>
        <v>1.8494797113084687E-3</v>
      </c>
      <c r="Q1173" s="122">
        <f>O1173*(G1173/F1173-(1+Overview!$F$35/'='!F1173)/(Overview!$F$37*Overview!$F$33))/('='!G1173+Overview!$F$36)</f>
        <v>1.0918355052895916E-3</v>
      </c>
      <c r="R1173" s="128">
        <f>(O1173/F1173-Q1173)*G1173*Overview!$F$29*'='!F1173^3</f>
        <v>329.55418430159074</v>
      </c>
      <c r="S1173" s="57">
        <f t="shared" si="108"/>
        <v>3.9901405267557556E-18</v>
      </c>
      <c r="T1173" s="58">
        <f t="shared" si="109"/>
        <v>9.8694839648905933E-4</v>
      </c>
      <c r="U1173" s="58">
        <f>IF(I1173&lt;Overview!$F$18,(1-Overview!$F$9)*'='!R1173-'='!I1173*'='!P1173,0)</f>
        <v>0</v>
      </c>
      <c r="V1173" s="54">
        <f>IF(I1173&gt;=Overview!$F$18,(1-Overview!$F$9)*'='!R1173-Overview!$F$18*'='!P1173,0)</f>
        <v>27.750473645622819</v>
      </c>
      <c r="W1173" s="2"/>
      <c r="X1173" s="60">
        <f>F1173^3*(1+G1173*Overview!$F$38)</f>
        <v>24.508350265637915</v>
      </c>
      <c r="Y1173" s="61">
        <f>F1173^3*Overview!$F$42*(1+Overview!$F$38*G1173)+J1173*Overview!$F$39/Overview!$F$40</f>
        <v>2.3105984485425011</v>
      </c>
      <c r="AD1173" s="2"/>
    </row>
    <row r="1174" spans="1:30">
      <c r="A1174" s="34">
        <v>1171</v>
      </c>
      <c r="B1174">
        <v>0.77</v>
      </c>
      <c r="C1174" s="85">
        <v>18.739999999999998</v>
      </c>
      <c r="D1174" s="125">
        <f>B1174/(B1174+Overview!$F$22)</f>
        <v>0.52380952380952384</v>
      </c>
      <c r="E1174" s="118">
        <f>EXP(Overview!$F$21/Overview!$F$5-Overview!$F$21/('='!C1174+273.15))</f>
        <v>0.94169028070695959</v>
      </c>
      <c r="F1174" s="77">
        <f t="shared" si="110"/>
        <v>2.712792138027011</v>
      </c>
      <c r="G1174" s="115">
        <f t="shared" si="111"/>
        <v>0.52380952380952372</v>
      </c>
      <c r="H1174" s="112">
        <f>F1174/Overview!$F$19</f>
        <v>4.0053036143909804</v>
      </c>
      <c r="I1174" s="149">
        <f t="shared" si="112"/>
        <v>178.24101031296112</v>
      </c>
      <c r="J1174" s="80">
        <f>IF((A1174-Overview!$F$43)/365=ROUND((A1174-Overview!$F$43)/365,0),J1173*0.05,J1173+V1173)</f>
        <v>2440.5458104363688</v>
      </c>
      <c r="K1174" s="70">
        <f>IF(I1174&lt;Overview!$F$16,1,'='!F1174/Overview!$F$26)</f>
        <v>117.4368890920784</v>
      </c>
      <c r="L1174" s="71">
        <f>IF(I1174&lt;Overview!$F$17,'='!F1174/Overview!$F$26,Overview!$F$33)</f>
        <v>9.1428571428571423</v>
      </c>
      <c r="M1174" s="72">
        <f t="shared" si="113"/>
        <v>9.1428571428571423</v>
      </c>
      <c r="N1174" s="81">
        <f>MIN(1,Overview!$F$44*E1174*(F1174-Overview!$F$25)^2+0.2)</f>
        <v>1</v>
      </c>
      <c r="O1174" s="48">
        <f>M1174*E1174*Overview!$F$8</f>
        <v>9.746225350951114E-2</v>
      </c>
      <c r="P1174" s="48">
        <f>E1174*Overview!$F$6</f>
        <v>1.8494797113084687E-3</v>
      </c>
      <c r="Q1174" s="122">
        <f>O1174*(G1174/F1174-(1+Overview!$F$35/'='!F1174)/(Overview!$F$37*Overview!$F$33))/('='!G1174+Overview!$F$36)</f>
        <v>1.0897971689563511E-3</v>
      </c>
      <c r="R1174" s="128">
        <f>(O1174/F1174-Q1174)*G1174*Overview!$F$29*'='!F1174^3</f>
        <v>329.80964398576157</v>
      </c>
      <c r="S1174" s="57">
        <f t="shared" si="108"/>
        <v>3.9886888627158003E-18</v>
      </c>
      <c r="T1174" s="58">
        <f t="shared" si="109"/>
        <v>9.8546439732962788E-4</v>
      </c>
      <c r="U1174" s="58">
        <f>IF(I1174&lt;Overview!$F$18,(1-Overview!$F$9)*'='!R1174-'='!I1174*'='!P1174,0)</f>
        <v>0</v>
      </c>
      <c r="V1174" s="54">
        <f>IF(I1174&gt;=Overview!$F$18,(1-Overview!$F$9)*'='!R1174-Overview!$F$18*'='!P1174,0)</f>
        <v>27.772238810714175</v>
      </c>
      <c r="W1174" s="2"/>
      <c r="X1174" s="60">
        <f>F1174^3*(1+G1174*Overview!$F$38)</f>
        <v>24.535119092655904</v>
      </c>
      <c r="Y1174" s="61">
        <f>F1174^3*Overview!$F$42*(1+Overview!$F$38*G1174)+J1174*Overview!$F$39/Overview!$F$40</f>
        <v>2.314213527192539</v>
      </c>
      <c r="AD1174" s="2"/>
    </row>
    <row r="1175" spans="1:30">
      <c r="A1175" s="34">
        <v>1172</v>
      </c>
      <c r="B1175">
        <v>0.77</v>
      </c>
      <c r="C1175" s="85">
        <v>18.739999999999998</v>
      </c>
      <c r="D1175" s="125">
        <f>B1175/(B1175+Overview!$F$22)</f>
        <v>0.52380952380952384</v>
      </c>
      <c r="E1175" s="118">
        <f>EXP(Overview!$F$21/Overview!$F$5-Overview!$F$21/('='!C1175+273.15))</f>
        <v>0.94169028070695959</v>
      </c>
      <c r="F1175" s="77">
        <f t="shared" si="110"/>
        <v>2.7137776024243405</v>
      </c>
      <c r="G1175" s="115">
        <f t="shared" si="111"/>
        <v>0.52380952380952372</v>
      </c>
      <c r="H1175" s="112">
        <f>F1175/Overview!$F$19</f>
        <v>4.0067586039042382</v>
      </c>
      <c r="I1175" s="149">
        <f t="shared" si="112"/>
        <v>178.24101031296112</v>
      </c>
      <c r="J1175" s="80">
        <f>IF((A1175-Overview!$F$43)/365=ROUND((A1175-Overview!$F$43)/365,0),J1174*0.05,J1174+V1174)</f>
        <v>2468.3180492470829</v>
      </c>
      <c r="K1175" s="70">
        <f>IF(I1175&lt;Overview!$F$16,1,'='!F1175/Overview!$F$26)</f>
        <v>117.47954988849959</v>
      </c>
      <c r="L1175" s="71">
        <f>IF(I1175&lt;Overview!$F$17,'='!F1175/Overview!$F$26,Overview!$F$33)</f>
        <v>9.1428571428571423</v>
      </c>
      <c r="M1175" s="72">
        <f t="shared" si="113"/>
        <v>9.1428571428571423</v>
      </c>
      <c r="N1175" s="81">
        <f>MIN(1,Overview!$F$44*E1175*(F1175-Overview!$F$25)^2+0.2)</f>
        <v>1</v>
      </c>
      <c r="O1175" s="48">
        <f>M1175*E1175*Overview!$F$8</f>
        <v>9.746225350951114E-2</v>
      </c>
      <c r="P1175" s="48">
        <f>E1175*Overview!$F$6</f>
        <v>1.8494797113084687E-3</v>
      </c>
      <c r="Q1175" s="122">
        <f>O1175*(G1175/F1175-(1+Overview!$F$35/'='!F1175)/(Overview!$F$37*Overview!$F$33))/('='!G1175+Overview!$F$36)</f>
        <v>1.0877633767789672E-3</v>
      </c>
      <c r="R1175" s="128">
        <f>(O1175/F1175-Q1175)*G1175*Overview!$F$29*'='!F1175^3</f>
        <v>330.064829223728</v>
      </c>
      <c r="S1175" s="57">
        <f t="shared" si="108"/>
        <v>3.9872404349364868E-18</v>
      </c>
      <c r="T1175" s="58">
        <f t="shared" si="109"/>
        <v>9.8398262954674351E-4</v>
      </c>
      <c r="U1175" s="58">
        <f>IF(I1175&lt;Overview!$F$18,(1-Overview!$F$9)*'='!R1175-'='!I1175*'='!P1175,0)</f>
        <v>0</v>
      </c>
      <c r="V1175" s="54">
        <f>IF(I1175&gt;=Overview!$F$18,(1-Overview!$F$9)*'='!R1175-Overview!$F$18*'='!P1175,0)</f>
        <v>27.793980592988916</v>
      </c>
      <c r="W1175" s="2"/>
      <c r="X1175" s="60">
        <f>F1175^3*(1+G1175*Overview!$F$38)</f>
        <v>24.561867110268317</v>
      </c>
      <c r="Y1175" s="61">
        <f>F1175^3*Overview!$F$42*(1+Overview!$F$38*G1175)+J1175*Overview!$F$39/Overview!$F$40</f>
        <v>2.3178276787914309</v>
      </c>
      <c r="AD1175" s="2"/>
    </row>
    <row r="1176" spans="1:30">
      <c r="A1176" s="34">
        <v>1173</v>
      </c>
      <c r="B1176">
        <v>0.77</v>
      </c>
      <c r="C1176" s="85">
        <v>18.739999999999998</v>
      </c>
      <c r="D1176" s="125">
        <f>B1176/(B1176+Overview!$F$22)</f>
        <v>0.52380952380952384</v>
      </c>
      <c r="E1176" s="118">
        <f>EXP(Overview!$F$21/Overview!$F$5-Overview!$F$21/('='!C1176+273.15))</f>
        <v>0.94169028070695959</v>
      </c>
      <c r="F1176" s="77">
        <f t="shared" si="110"/>
        <v>2.7147615850538873</v>
      </c>
      <c r="G1176" s="115">
        <f t="shared" si="111"/>
        <v>0.52380952380952372</v>
      </c>
      <c r="H1176" s="112">
        <f>F1176/Overview!$F$19</f>
        <v>4.0082114056605453</v>
      </c>
      <c r="I1176" s="149">
        <f t="shared" si="112"/>
        <v>178.24101031296112</v>
      </c>
      <c r="J1176" s="80">
        <f>IF((A1176-Overview!$F$43)/365=ROUND((A1176-Overview!$F$43)/365,0),J1175*0.05,J1175+V1175)</f>
        <v>2496.112029840072</v>
      </c>
      <c r="K1176" s="70">
        <f>IF(I1176&lt;Overview!$F$16,1,'='!F1176/Overview!$F$26)</f>
        <v>117.52214653912932</v>
      </c>
      <c r="L1176" s="71">
        <f>IF(I1176&lt;Overview!$F$17,'='!F1176/Overview!$F$26,Overview!$F$33)</f>
        <v>9.1428571428571423</v>
      </c>
      <c r="M1176" s="72">
        <f t="shared" si="113"/>
        <v>9.1428571428571423</v>
      </c>
      <c r="N1176" s="81">
        <f>MIN(1,Overview!$F$44*E1176*(F1176-Overview!$F$25)^2+0.2)</f>
        <v>1</v>
      </c>
      <c r="O1176" s="48">
        <f>M1176*E1176*Overview!$F$8</f>
        <v>9.746225350951114E-2</v>
      </c>
      <c r="P1176" s="48">
        <f>E1176*Overview!$F$6</f>
        <v>1.8494797113084687E-3</v>
      </c>
      <c r="Q1176" s="122">
        <f>O1176*(G1176/F1176-(1+Overview!$F$35/'='!F1176)/(Overview!$F$37*Overview!$F$33))/('='!G1176+Overview!$F$36)</f>
        <v>1.0857341158734782E-3</v>
      </c>
      <c r="R1176" s="128">
        <f>(O1176/F1176-Q1176)*G1176*Overview!$F$29*'='!F1176^3</f>
        <v>330.31974011085521</v>
      </c>
      <c r="S1176" s="57">
        <f t="shared" si="108"/>
        <v>3.985795234242104E-18</v>
      </c>
      <c r="T1176" s="58">
        <f t="shared" si="109"/>
        <v>9.8250308978525499E-4</v>
      </c>
      <c r="U1176" s="58">
        <f>IF(I1176&lt;Overview!$F$18,(1-Overview!$F$9)*'='!R1176-'='!I1176*'='!P1176,0)</f>
        <v>0</v>
      </c>
      <c r="V1176" s="54">
        <f>IF(I1176&gt;=Overview!$F$18,(1-Overview!$F$9)*'='!R1176-Overview!$F$18*'='!P1176,0)</f>
        <v>27.815699000572152</v>
      </c>
      <c r="W1176" s="2"/>
      <c r="X1176" s="60">
        <f>F1176^3*(1+G1176*Overview!$F$38)</f>
        <v>24.588594298386191</v>
      </c>
      <c r="Y1176" s="61">
        <f>F1176^3*Overview!$F$42*(1+Overview!$F$38*G1176)+J1176*Overview!$F$39/Overview!$F$40</f>
        <v>2.3214409005150802</v>
      </c>
      <c r="AD1176" s="2"/>
    </row>
    <row r="1177" spans="1:30">
      <c r="A1177" s="34">
        <v>1174</v>
      </c>
      <c r="B1177">
        <v>0.77</v>
      </c>
      <c r="C1177" s="85">
        <v>18.739999999999998</v>
      </c>
      <c r="D1177" s="125">
        <f>B1177/(B1177+Overview!$F$22)</f>
        <v>0.52380952380952384</v>
      </c>
      <c r="E1177" s="118">
        <f>EXP(Overview!$F$21/Overview!$F$5-Overview!$F$21/('='!C1177+273.15))</f>
        <v>0.94169028070695959</v>
      </c>
      <c r="F1177" s="77">
        <f t="shared" si="110"/>
        <v>2.7157440881436727</v>
      </c>
      <c r="G1177" s="115">
        <f t="shared" si="111"/>
        <v>0.52380952380952372</v>
      </c>
      <c r="H1177" s="112">
        <f>F1177/Overview!$F$19</f>
        <v>4.0096620229494651</v>
      </c>
      <c r="I1177" s="149">
        <f t="shared" si="112"/>
        <v>178.24101031296112</v>
      </c>
      <c r="J1177" s="80">
        <f>IF((A1177-Overview!$F$43)/365=ROUND((A1177-Overview!$F$43)/365,0),J1176*0.05,J1176+V1176)</f>
        <v>2523.9277288406442</v>
      </c>
      <c r="K1177" s="70">
        <f>IF(I1177&lt;Overview!$F$16,1,'='!F1177/Overview!$F$26)</f>
        <v>117.56467914041873</v>
      </c>
      <c r="L1177" s="71">
        <f>IF(I1177&lt;Overview!$F$17,'='!F1177/Overview!$F$26,Overview!$F$33)</f>
        <v>9.1428571428571423</v>
      </c>
      <c r="M1177" s="72">
        <f t="shared" si="113"/>
        <v>9.1428571428571423</v>
      </c>
      <c r="N1177" s="81">
        <f>MIN(1,Overview!$F$44*E1177*(F1177-Overview!$F$25)^2+0.2)</f>
        <v>1</v>
      </c>
      <c r="O1177" s="48">
        <f>M1177*E1177*Overview!$F$8</f>
        <v>9.746225350951114E-2</v>
      </c>
      <c r="P1177" s="48">
        <f>E1177*Overview!$F$6</f>
        <v>1.8494797113084687E-3</v>
      </c>
      <c r="Q1177" s="122">
        <f>O1177*(G1177/F1177-(1+Overview!$F$35/'='!F1177)/(Overview!$F$37*Overview!$F$33))/('='!G1177+Overview!$F$36)</f>
        <v>1.0837093734030329E-3</v>
      </c>
      <c r="R1177" s="128">
        <f>(O1177/F1177-Q1177)*G1177*Overview!$F$29*'='!F1177^3</f>
        <v>330.57437674326297</v>
      </c>
      <c r="S1177" s="57">
        <f t="shared" si="108"/>
        <v>3.9843532514904921E-18</v>
      </c>
      <c r="T1177" s="58">
        <f t="shared" si="109"/>
        <v>9.8102577469505675E-4</v>
      </c>
      <c r="U1177" s="58">
        <f>IF(I1177&lt;Overview!$F$18,(1-Overview!$F$9)*'='!R1177-'='!I1177*'='!P1177,0)</f>
        <v>0</v>
      </c>
      <c r="V1177" s="54">
        <f>IF(I1177&gt;=Overview!$F$18,(1-Overview!$F$9)*'='!R1177-Overview!$F$18*'='!P1177,0)</f>
        <v>27.837394041653294</v>
      </c>
      <c r="W1177" s="2"/>
      <c r="X1177" s="60">
        <f>F1177^3*(1+G1177*Overview!$F$38)</f>
        <v>24.615300637073428</v>
      </c>
      <c r="Y1177" s="61">
        <f>F1177^3*Overview!$F$42*(1+Overview!$F$38*G1177)+J1177*Overview!$F$39/Overview!$F$40</f>
        <v>2.3250531895535018</v>
      </c>
      <c r="AD1177" s="2"/>
    </row>
    <row r="1178" spans="1:30">
      <c r="A1178" s="34">
        <v>1175</v>
      </c>
      <c r="B1178">
        <v>0.77</v>
      </c>
      <c r="C1178" s="85">
        <v>18.739999999999998</v>
      </c>
      <c r="D1178" s="125">
        <f>B1178/(B1178+Overview!$F$22)</f>
        <v>0.52380952380952384</v>
      </c>
      <c r="E1178" s="118">
        <f>EXP(Overview!$F$21/Overview!$F$5-Overview!$F$21/('='!C1178+273.15))</f>
        <v>0.94169028070695959</v>
      </c>
      <c r="F1178" s="77">
        <f t="shared" si="110"/>
        <v>2.7167251139183679</v>
      </c>
      <c r="G1178" s="115">
        <f t="shared" si="111"/>
        <v>0.52380952380952372</v>
      </c>
      <c r="H1178" s="112">
        <f>F1178/Overview!$F$19</f>
        <v>4.0111104590556144</v>
      </c>
      <c r="I1178" s="149">
        <f t="shared" si="112"/>
        <v>178.24101031296112</v>
      </c>
      <c r="J1178" s="80">
        <f>IF((A1178-Overview!$F$43)/365=ROUND((A1178-Overview!$F$43)/365,0),J1177*0.05,J1177+V1177)</f>
        <v>2551.7651228822974</v>
      </c>
      <c r="K1178" s="70">
        <f>IF(I1178&lt;Overview!$F$16,1,'='!F1178/Overview!$F$26)</f>
        <v>117.60714778867394</v>
      </c>
      <c r="L1178" s="71">
        <f>IF(I1178&lt;Overview!$F$17,'='!F1178/Overview!$F$26,Overview!$F$33)</f>
        <v>9.1428571428571423</v>
      </c>
      <c r="M1178" s="72">
        <f t="shared" si="113"/>
        <v>9.1428571428571423</v>
      </c>
      <c r="N1178" s="81">
        <f>MIN(1,Overview!$F$44*E1178*(F1178-Overview!$F$25)^2+0.2)</f>
        <v>1</v>
      </c>
      <c r="O1178" s="48">
        <f>M1178*E1178*Overview!$F$8</f>
        <v>9.746225350951114E-2</v>
      </c>
      <c r="P1178" s="48">
        <f>E1178*Overview!$F$6</f>
        <v>1.8494797113084687E-3</v>
      </c>
      <c r="Q1178" s="122">
        <f>O1178*(G1178/F1178-(1+Overview!$F$35/'='!F1178)/(Overview!$F$37*Overview!$F$33))/('='!G1178+Overview!$F$36)</f>
        <v>1.0816891365776726E-3</v>
      </c>
      <c r="R1178" s="128">
        <f>(O1178/F1178-Q1178)*G1178*Overview!$F$29*'='!F1178^3</f>
        <v>330.82873921782283</v>
      </c>
      <c r="S1178" s="57">
        <f t="shared" si="108"/>
        <v>3.9829144775728891E-18</v>
      </c>
      <c r="T1178" s="58">
        <f t="shared" si="109"/>
        <v>9.7955068093107957E-4</v>
      </c>
      <c r="U1178" s="58">
        <f>IF(I1178&lt;Overview!$F$18,(1-Overview!$F$9)*'='!R1178-'='!I1178*'='!P1178,0)</f>
        <v>0</v>
      </c>
      <c r="V1178" s="54">
        <f>IF(I1178&gt;=Overview!$F$18,(1-Overview!$F$9)*'='!R1178-Overview!$F$18*'='!P1178,0)</f>
        <v>27.859065724485795</v>
      </c>
      <c r="W1178" s="2"/>
      <c r="X1178" s="60">
        <f>F1178^3*(1+G1178*Overview!$F$38)</f>
        <v>24.641986106546359</v>
      </c>
      <c r="Y1178" s="61">
        <f>F1178^3*Overview!$F$42*(1+Overview!$F$38*G1178)+J1178*Overview!$F$39/Overview!$F$40</f>
        <v>2.3286645431107846</v>
      </c>
      <c r="AD1178" s="2"/>
    </row>
    <row r="1179" spans="1:30">
      <c r="A1179" s="34">
        <v>1176</v>
      </c>
      <c r="B1179">
        <v>0.77</v>
      </c>
      <c r="C1179" s="85">
        <v>18.739999999999998</v>
      </c>
      <c r="D1179" s="125">
        <f>B1179/(B1179+Overview!$F$22)</f>
        <v>0.52380952380952384</v>
      </c>
      <c r="E1179" s="118">
        <f>EXP(Overview!$F$21/Overview!$F$5-Overview!$F$21/('='!C1179+273.15))</f>
        <v>0.94169028070695959</v>
      </c>
      <c r="F1179" s="77">
        <f t="shared" si="110"/>
        <v>2.717704664599299</v>
      </c>
      <c r="G1179" s="115">
        <f t="shared" si="111"/>
        <v>0.52380952380952372</v>
      </c>
      <c r="H1179" s="112">
        <f>F1179/Overview!$F$19</f>
        <v>4.0125567172586729</v>
      </c>
      <c r="I1179" s="149">
        <f t="shared" si="112"/>
        <v>178.24101031296112</v>
      </c>
      <c r="J1179" s="80">
        <f>IF((A1179-Overview!$F$43)/365=ROUND((A1179-Overview!$F$43)/365,0),J1178*0.05,J1178+V1178)</f>
        <v>2579.6241886067833</v>
      </c>
      <c r="K1179" s="70">
        <f>IF(I1179&lt;Overview!$F$16,1,'='!F1179/Overview!$F$26)</f>
        <v>117.64955258005624</v>
      </c>
      <c r="L1179" s="71">
        <f>IF(I1179&lt;Overview!$F$17,'='!F1179/Overview!$F$26,Overview!$F$33)</f>
        <v>9.1428571428571423</v>
      </c>
      <c r="M1179" s="72">
        <f t="shared" si="113"/>
        <v>9.1428571428571423</v>
      </c>
      <c r="N1179" s="81">
        <f>MIN(1,Overview!$F$44*E1179*(F1179-Overview!$F$25)^2+0.2)</f>
        <v>1</v>
      </c>
      <c r="O1179" s="48">
        <f>M1179*E1179*Overview!$F$8</f>
        <v>9.746225350951114E-2</v>
      </c>
      <c r="P1179" s="48">
        <f>E1179*Overview!$F$6</f>
        <v>1.8494797113084687E-3</v>
      </c>
      <c r="Q1179" s="122">
        <f>O1179*(G1179/F1179-(1+Overview!$F$35/'='!F1179)/(Overview!$F$37*Overview!$F$33))/('='!G1179+Overview!$F$36)</f>
        <v>1.0796733926541199E-3</v>
      </c>
      <c r="R1179" s="128">
        <f>(O1179/F1179-Q1179)*G1179*Overview!$F$29*'='!F1179^3</f>
        <v>331.08282763215351</v>
      </c>
      <c r="S1179" s="57">
        <f t="shared" si="108"/>
        <v>3.9814789034137769E-18</v>
      </c>
      <c r="T1179" s="58">
        <f t="shared" si="109"/>
        <v>9.7807780515328404E-4</v>
      </c>
      <c r="U1179" s="58">
        <f>IF(I1179&lt;Overview!$F$18,(1-Overview!$F$9)*'='!R1179-'='!I1179*'='!P1179,0)</f>
        <v>0</v>
      </c>
      <c r="V1179" s="54">
        <f>IF(I1179&gt;=Overview!$F$18,(1-Overview!$F$9)*'='!R1179-Overview!$F$18*'='!P1179,0)</f>
        <v>27.880714057386768</v>
      </c>
      <c r="W1179" s="2"/>
      <c r="X1179" s="60">
        <f>F1179^3*(1+G1179*Overview!$F$38)</f>
        <v>24.668650687173294</v>
      </c>
      <c r="Y1179" s="61">
        <f>F1179^3*Overview!$F$42*(1+Overview!$F$38*G1179)+J1179*Overview!$F$39/Overview!$F$40</f>
        <v>2.3322749584050544</v>
      </c>
      <c r="AD1179" s="2"/>
    </row>
    <row r="1180" spans="1:30">
      <c r="A1180" s="34">
        <v>1177</v>
      </c>
      <c r="B1180">
        <v>0.77</v>
      </c>
      <c r="C1180" s="85">
        <v>18.739999999999998</v>
      </c>
      <c r="D1180" s="125">
        <f>B1180/(B1180+Overview!$F$22)</f>
        <v>0.52380952380952384</v>
      </c>
      <c r="E1180" s="118">
        <f>EXP(Overview!$F$21/Overview!$F$5-Overview!$F$21/('='!C1180+273.15))</f>
        <v>0.94169028070695959</v>
      </c>
      <c r="F1180" s="77">
        <f t="shared" si="110"/>
        <v>2.7186827424044524</v>
      </c>
      <c r="G1180" s="115">
        <f t="shared" si="111"/>
        <v>0.52380952380952372</v>
      </c>
      <c r="H1180" s="112">
        <f>F1180/Overview!$F$19</f>
        <v>4.0140008008333856</v>
      </c>
      <c r="I1180" s="149">
        <f t="shared" si="112"/>
        <v>178.24101031296112</v>
      </c>
      <c r="J1180" s="80">
        <f>IF((A1180-Overview!$F$43)/365=ROUND((A1180-Overview!$F$43)/365,0),J1179*0.05,J1179+V1179)</f>
        <v>2607.50490266417</v>
      </c>
      <c r="K1180" s="70">
        <f>IF(I1180&lt;Overview!$F$16,1,'='!F1180/Overview!$F$26)</f>
        <v>117.69189361058235</v>
      </c>
      <c r="L1180" s="71">
        <f>IF(I1180&lt;Overview!$F$17,'='!F1180/Overview!$F$26,Overview!$F$33)</f>
        <v>9.1428571428571423</v>
      </c>
      <c r="M1180" s="72">
        <f t="shared" si="113"/>
        <v>9.1428571428571423</v>
      </c>
      <c r="N1180" s="81">
        <f>MIN(1,Overview!$F$44*E1180*(F1180-Overview!$F$25)^2+0.2)</f>
        <v>1</v>
      </c>
      <c r="O1180" s="48">
        <f>M1180*E1180*Overview!$F$8</f>
        <v>9.746225350951114E-2</v>
      </c>
      <c r="P1180" s="48">
        <f>E1180*Overview!$F$6</f>
        <v>1.8494797113084687E-3</v>
      </c>
      <c r="Q1180" s="122">
        <f>O1180*(G1180/F1180-(1+Overview!$F$35/'='!F1180)/(Overview!$F$37*Overview!$F$33))/('='!G1180+Overview!$F$36)</f>
        <v>1.0776621289355654E-3</v>
      </c>
      <c r="R1180" s="128">
        <f>(O1180/F1180-Q1180)*G1180*Overview!$F$29*'='!F1180^3</f>
        <v>331.33664208461852</v>
      </c>
      <c r="S1180" s="57">
        <f t="shared" si="108"/>
        <v>3.9800465199707311E-18</v>
      </c>
      <c r="T1180" s="58">
        <f t="shared" si="109"/>
        <v>9.7660714402665453E-4</v>
      </c>
      <c r="U1180" s="58">
        <f>IF(I1180&lt;Overview!$F$18,(1-Overview!$F$9)*'='!R1180-'='!I1180*'='!P1180,0)</f>
        <v>0</v>
      </c>
      <c r="V1180" s="54">
        <f>IF(I1180&gt;=Overview!$F$18,(1-Overview!$F$9)*'='!R1180-Overview!$F$18*'='!P1180,0)</f>
        <v>27.902339048736788</v>
      </c>
      <c r="W1180" s="2"/>
      <c r="X1180" s="60">
        <f>F1180^3*(1+G1180*Overview!$F$38)</f>
        <v>24.695294359474062</v>
      </c>
      <c r="Y1180" s="61">
        <f>F1180^3*Overview!$F$42*(1+Overview!$F$38*G1180)+J1180*Overview!$F$39/Overview!$F$40</f>
        <v>2.3358844326684358</v>
      </c>
      <c r="AD1180" s="2"/>
    </row>
    <row r="1181" spans="1:30">
      <c r="A1181" s="34">
        <v>1178</v>
      </c>
      <c r="B1181">
        <v>0.77</v>
      </c>
      <c r="C1181" s="85">
        <v>18.739999999999998</v>
      </c>
      <c r="D1181" s="125">
        <f>B1181/(B1181+Overview!$F$22)</f>
        <v>0.52380952380952384</v>
      </c>
      <c r="E1181" s="118">
        <f>EXP(Overview!$F$21/Overview!$F$5-Overview!$F$21/('='!C1181+273.15))</f>
        <v>0.94169028070695959</v>
      </c>
      <c r="F1181" s="77">
        <f t="shared" si="110"/>
        <v>2.7196593495484791</v>
      </c>
      <c r="G1181" s="115">
        <f t="shared" si="111"/>
        <v>0.52380952380952372</v>
      </c>
      <c r="H1181" s="112">
        <f>F1181/Overview!$F$19</f>
        <v>4.0154427130495778</v>
      </c>
      <c r="I1181" s="149">
        <f t="shared" si="112"/>
        <v>178.24101031296112</v>
      </c>
      <c r="J1181" s="80">
        <f>IF((A1181-Overview!$F$43)/365=ROUND((A1181-Overview!$F$43)/365,0),J1180*0.05,J1180+V1180)</f>
        <v>2635.4072417129069</v>
      </c>
      <c r="K1181" s="70">
        <f>IF(I1181&lt;Overview!$F$16,1,'='!F1181/Overview!$F$26)</f>
        <v>117.73417097612464</v>
      </c>
      <c r="L1181" s="71">
        <f>IF(I1181&lt;Overview!$F$17,'='!F1181/Overview!$F$26,Overview!$F$33)</f>
        <v>9.1428571428571423</v>
      </c>
      <c r="M1181" s="72">
        <f t="shared" si="113"/>
        <v>9.1428571428571423</v>
      </c>
      <c r="N1181" s="81">
        <f>MIN(1,Overview!$F$44*E1181*(F1181-Overview!$F$25)^2+0.2)</f>
        <v>1</v>
      </c>
      <c r="O1181" s="48">
        <f>M1181*E1181*Overview!$F$8</f>
        <v>9.746225350951114E-2</v>
      </c>
      <c r="P1181" s="48">
        <f>E1181*Overview!$F$6</f>
        <v>1.8494797113084687E-3</v>
      </c>
      <c r="Q1181" s="122">
        <f>O1181*(G1181/F1181-(1+Overview!$F$35/'='!F1181)/(Overview!$F$37*Overview!$F$33))/('='!G1181+Overview!$F$36)</f>
        <v>1.0756553327714523E-3</v>
      </c>
      <c r="R1181" s="128">
        <f>(O1181/F1181-Q1181)*G1181*Overview!$F$29*'='!F1181^3</f>
        <v>331.59018267432151</v>
      </c>
      <c r="S1181" s="57">
        <f t="shared" si="108"/>
        <v>3.9786173182342683E-18</v>
      </c>
      <c r="T1181" s="58">
        <f t="shared" si="109"/>
        <v>9.7513869422118701E-4</v>
      </c>
      <c r="U1181" s="58">
        <f>IF(I1181&lt;Overview!$F$18,(1-Overview!$F$9)*'='!R1181-'='!I1181*'='!P1181,0)</f>
        <v>0</v>
      </c>
      <c r="V1181" s="54">
        <f>IF(I1181&gt;=Overview!$F$18,(1-Overview!$F$9)*'='!R1181-Overview!$F$18*'='!P1181,0)</f>
        <v>27.923940706979483</v>
      </c>
      <c r="W1181" s="2"/>
      <c r="X1181" s="60">
        <f>F1181^3*(1+G1181*Overview!$F$38)</f>
        <v>24.721917104119562</v>
      </c>
      <c r="Y1181" s="61">
        <f>F1181^3*Overview!$F$42*(1+Overview!$F$38*G1181)+J1181*Overview!$F$39/Overview!$F$40</f>
        <v>2.3394929631470118</v>
      </c>
      <c r="AD1181" s="2"/>
    </row>
    <row r="1182" spans="1:30">
      <c r="A1182" s="34">
        <v>1179</v>
      </c>
      <c r="B1182">
        <v>0.77</v>
      </c>
      <c r="C1182" s="85">
        <v>18.739999999999998</v>
      </c>
      <c r="D1182" s="125">
        <f>B1182/(B1182+Overview!$F$22)</f>
        <v>0.52380952380952384</v>
      </c>
      <c r="E1182" s="118">
        <f>EXP(Overview!$F$21/Overview!$F$5-Overview!$F$21/('='!C1182+273.15))</f>
        <v>0.94169028070695959</v>
      </c>
      <c r="F1182" s="77">
        <f t="shared" si="110"/>
        <v>2.7206344882427005</v>
      </c>
      <c r="G1182" s="115">
        <f t="shared" si="111"/>
        <v>0.52380952380952372</v>
      </c>
      <c r="H1182" s="112">
        <f>F1182/Overview!$F$19</f>
        <v>4.0168824571721551</v>
      </c>
      <c r="I1182" s="149">
        <f t="shared" si="112"/>
        <v>178.24101031296112</v>
      </c>
      <c r="J1182" s="80">
        <f>IF((A1182-Overview!$F$43)/365=ROUND((A1182-Overview!$F$43)/365,0),J1181*0.05,J1181+V1181)</f>
        <v>2663.3311824198863</v>
      </c>
      <c r="K1182" s="70">
        <f>IF(I1182&lt;Overview!$F$16,1,'='!F1182/Overview!$F$26)</f>
        <v>117.77638477241128</v>
      </c>
      <c r="L1182" s="71">
        <f>IF(I1182&lt;Overview!$F$17,'='!F1182/Overview!$F$26,Overview!$F$33)</f>
        <v>9.1428571428571423</v>
      </c>
      <c r="M1182" s="72">
        <f t="shared" si="113"/>
        <v>9.1428571428571423</v>
      </c>
      <c r="N1182" s="81">
        <f>MIN(1,Overview!$F$44*E1182*(F1182-Overview!$F$25)^2+0.2)</f>
        <v>1</v>
      </c>
      <c r="O1182" s="48">
        <f>M1182*E1182*Overview!$F$8</f>
        <v>9.746225350951114E-2</v>
      </c>
      <c r="P1182" s="48">
        <f>E1182*Overview!$F$6</f>
        <v>1.8494797113084687E-3</v>
      </c>
      <c r="Q1182" s="122">
        <f>O1182*(G1182/F1182-(1+Overview!$F$35/'='!F1182)/(Overview!$F$37*Overview!$F$33))/('='!G1182+Overview!$F$36)</f>
        <v>1.0736529915572716E-3</v>
      </c>
      <c r="R1182" s="128">
        <f>(O1182/F1182-Q1182)*G1182*Overview!$F$29*'='!F1182^3</f>
        <v>331.84344950110324</v>
      </c>
      <c r="S1182" s="57">
        <f t="shared" si="108"/>
        <v>3.9771912892276977E-18</v>
      </c>
      <c r="T1182" s="58">
        <f t="shared" si="109"/>
        <v>9.7367245241188744E-4</v>
      </c>
      <c r="U1182" s="58">
        <f>IF(I1182&lt;Overview!$F$18,(1-Overview!$F$9)*'='!R1182-'='!I1182*'='!P1182,0)</f>
        <v>0</v>
      </c>
      <c r="V1182" s="54">
        <f>IF(I1182&gt;=Overview!$F$18,(1-Overview!$F$9)*'='!R1182-Overview!$F$18*'='!P1182,0)</f>
        <v>27.945519040621285</v>
      </c>
      <c r="W1182" s="2"/>
      <c r="X1182" s="60">
        <f>F1182^3*(1+G1182*Overview!$F$38)</f>
        <v>24.748518901931309</v>
      </c>
      <c r="Y1182" s="61">
        <f>F1182^3*Overview!$F$42*(1+Overview!$F$38*G1182)+J1182*Overview!$F$39/Overview!$F$40</f>
        <v>2.3431005471007911</v>
      </c>
      <c r="AD1182" s="2"/>
    </row>
    <row r="1183" spans="1:30">
      <c r="A1183" s="34">
        <v>1180</v>
      </c>
      <c r="B1183">
        <v>0.77</v>
      </c>
      <c r="C1183" s="85">
        <v>18.739999999999998</v>
      </c>
      <c r="D1183" s="125">
        <f>B1183/(B1183+Overview!$F$22)</f>
        <v>0.52380952380952384</v>
      </c>
      <c r="E1183" s="118">
        <f>EXP(Overview!$F$21/Overview!$F$5-Overview!$F$21/('='!C1183+273.15))</f>
        <v>0.94169028070695959</v>
      </c>
      <c r="F1183" s="77">
        <f t="shared" si="110"/>
        <v>2.7216081606951126</v>
      </c>
      <c r="G1183" s="115">
        <f t="shared" si="111"/>
        <v>0.52380952380952372</v>
      </c>
      <c r="H1183" s="112">
        <f>F1183/Overview!$F$19</f>
        <v>4.0183200364611142</v>
      </c>
      <c r="I1183" s="149">
        <f t="shared" si="112"/>
        <v>178.24101031296112</v>
      </c>
      <c r="J1183" s="80">
        <f>IF((A1183-Overview!$F$43)/365=ROUND((A1183-Overview!$F$43)/365,0),J1182*0.05,J1182+V1182)</f>
        <v>2691.2767014605074</v>
      </c>
      <c r="K1183" s="70">
        <f>IF(I1183&lt;Overview!$F$16,1,'='!F1183/Overview!$F$26)</f>
        <v>117.81853509502652</v>
      </c>
      <c r="L1183" s="71">
        <f>IF(I1183&lt;Overview!$F$17,'='!F1183/Overview!$F$26,Overview!$F$33)</f>
        <v>9.1428571428571423</v>
      </c>
      <c r="M1183" s="72">
        <f t="shared" si="113"/>
        <v>9.1428571428571423</v>
      </c>
      <c r="N1183" s="81">
        <f>MIN(1,Overview!$F$44*E1183*(F1183-Overview!$F$25)^2+0.2)</f>
        <v>1</v>
      </c>
      <c r="O1183" s="48">
        <f>M1183*E1183*Overview!$F$8</f>
        <v>9.746225350951114E-2</v>
      </c>
      <c r="P1183" s="48">
        <f>E1183*Overview!$F$6</f>
        <v>1.8494797113084687E-3</v>
      </c>
      <c r="Q1183" s="122">
        <f>O1183*(G1183/F1183-(1+Overview!$F$35/'='!F1183)/(Overview!$F$37*Overview!$F$33))/('='!G1183+Overview!$F$36)</f>
        <v>1.0716550927343472E-3</v>
      </c>
      <c r="R1183" s="128">
        <f>(O1183/F1183-Q1183)*G1183*Overview!$F$29*'='!F1183^3</f>
        <v>332.0964426655384</v>
      </c>
      <c r="S1183" s="57">
        <f t="shared" si="108"/>
        <v>3.9757684240069729E-18</v>
      </c>
      <c r="T1183" s="58">
        <f t="shared" si="109"/>
        <v>9.7220841527875898E-4</v>
      </c>
      <c r="U1183" s="58">
        <f>IF(I1183&lt;Overview!$F$18,(1-Overview!$F$9)*'='!R1183-'='!I1183*'='!P1183,0)</f>
        <v>0</v>
      </c>
      <c r="V1183" s="54">
        <f>IF(I1183&gt;=Overview!$F$18,(1-Overview!$F$9)*'='!R1183-Overview!$F$18*'='!P1183,0)</f>
        <v>27.967074058231162</v>
      </c>
      <c r="W1183" s="2"/>
      <c r="X1183" s="60">
        <f>F1183^3*(1+G1183*Overview!$F$38)</f>
        <v>24.775099733880968</v>
      </c>
      <c r="Y1183" s="61">
        <f>F1183^3*Overview!$F$42*(1+Overview!$F$38*G1183)+J1183*Overview!$F$39/Overview!$F$40</f>
        <v>2.3467071818036618</v>
      </c>
      <c r="AD1183" s="2"/>
    </row>
    <row r="1184" spans="1:30">
      <c r="A1184" s="34">
        <v>1181</v>
      </c>
      <c r="B1184">
        <v>0.77</v>
      </c>
      <c r="C1184" s="85">
        <v>18.739999999999998</v>
      </c>
      <c r="D1184" s="125">
        <f>B1184/(B1184+Overview!$F$22)</f>
        <v>0.52380952380952384</v>
      </c>
      <c r="E1184" s="118">
        <f>EXP(Overview!$F$21/Overview!$F$5-Overview!$F$21/('='!C1184+273.15))</f>
        <v>0.94169028070695959</v>
      </c>
      <c r="F1184" s="77">
        <f t="shared" si="110"/>
        <v>2.7225803691103914</v>
      </c>
      <c r="G1184" s="115">
        <f t="shared" si="111"/>
        <v>0.52380952380952372</v>
      </c>
      <c r="H1184" s="112">
        <f>F1184/Overview!$F$19</f>
        <v>4.019755454171551</v>
      </c>
      <c r="I1184" s="149">
        <f t="shared" si="112"/>
        <v>178.24101031296112</v>
      </c>
      <c r="J1184" s="80">
        <f>IF((A1184-Overview!$F$43)/365=ROUND((A1184-Overview!$F$43)/365,0),J1183*0.05,J1183+V1183)</f>
        <v>2719.2437755187384</v>
      </c>
      <c r="K1184" s="70">
        <f>IF(I1184&lt;Overview!$F$16,1,'='!F1184/Overview!$F$26)</f>
        <v>117.86062203941088</v>
      </c>
      <c r="L1184" s="71">
        <f>IF(I1184&lt;Overview!$F$17,'='!F1184/Overview!$F$26,Overview!$F$33)</f>
        <v>9.1428571428571423</v>
      </c>
      <c r="M1184" s="72">
        <f t="shared" si="113"/>
        <v>9.1428571428571423</v>
      </c>
      <c r="N1184" s="81">
        <f>MIN(1,Overview!$F$44*E1184*(F1184-Overview!$F$25)^2+0.2)</f>
        <v>1</v>
      </c>
      <c r="O1184" s="48">
        <f>M1184*E1184*Overview!$F$8</f>
        <v>9.746225350951114E-2</v>
      </c>
      <c r="P1184" s="48">
        <f>E1184*Overview!$F$6</f>
        <v>1.8494797113084687E-3</v>
      </c>
      <c r="Q1184" s="122">
        <f>O1184*(G1184/F1184-(1+Overview!$F$35/'='!F1184)/(Overview!$F$37*Overview!$F$33))/('='!G1184+Overview!$F$36)</f>
        <v>1.0696616237896325E-3</v>
      </c>
      <c r="R1184" s="128">
        <f>(O1184/F1184-Q1184)*G1184*Overview!$F$29*'='!F1184^3</f>
        <v>332.34916226893114</v>
      </c>
      <c r="S1184" s="57">
        <f t="shared" si="108"/>
        <v>3.9743487136605402E-18</v>
      </c>
      <c r="T1184" s="58">
        <f t="shared" si="109"/>
        <v>9.7074657950679951E-4</v>
      </c>
      <c r="U1184" s="58">
        <f>IF(I1184&lt;Overview!$F$18,(1-Overview!$F$9)*'='!R1184-'='!I1184*'='!P1184,0)</f>
        <v>0</v>
      </c>
      <c r="V1184" s="54">
        <f>IF(I1184&gt;=Overview!$F$18,(1-Overview!$F$9)*'='!R1184-Overview!$F$18*'='!P1184,0)</f>
        <v>27.988605768440223</v>
      </c>
      <c r="W1184" s="2"/>
      <c r="X1184" s="60">
        <f>F1184^3*(1+G1184*Overview!$F$38)</f>
        <v>24.801659581089915</v>
      </c>
      <c r="Y1184" s="61">
        <f>F1184^3*Overview!$F$42*(1+Overview!$F$38*G1184)+J1184*Overview!$F$39/Overview!$F$40</f>
        <v>2.3503128645433611</v>
      </c>
      <c r="AD1184" s="2"/>
    </row>
    <row r="1185" spans="1:30">
      <c r="A1185" s="34">
        <v>1182</v>
      </c>
      <c r="B1185">
        <v>0.77</v>
      </c>
      <c r="C1185" s="85">
        <v>18.739999999999998</v>
      </c>
      <c r="D1185" s="125">
        <f>B1185/(B1185+Overview!$F$22)</f>
        <v>0.52380952380952384</v>
      </c>
      <c r="E1185" s="118">
        <f>EXP(Overview!$F$21/Overview!$F$5-Overview!$F$21/('='!C1185+273.15))</f>
        <v>0.94169028070695959</v>
      </c>
      <c r="F1185" s="77">
        <f t="shared" si="110"/>
        <v>2.7235511156898982</v>
      </c>
      <c r="G1185" s="115">
        <f t="shared" si="111"/>
        <v>0.52380952380952372</v>
      </c>
      <c r="H1185" s="112">
        <f>F1185/Overview!$F$19</f>
        <v>4.0211887135536664</v>
      </c>
      <c r="I1185" s="149">
        <f t="shared" si="112"/>
        <v>178.24101031296112</v>
      </c>
      <c r="J1185" s="80">
        <f>IF((A1185-Overview!$F$43)/365=ROUND((A1185-Overview!$F$43)/365,0),J1184*0.05,J1184+V1184)</f>
        <v>2747.2323812871787</v>
      </c>
      <c r="K1185" s="70">
        <f>IF(I1185&lt;Overview!$F$16,1,'='!F1185/Overview!$F$26)</f>
        <v>117.9026457008614</v>
      </c>
      <c r="L1185" s="71">
        <f>IF(I1185&lt;Overview!$F$17,'='!F1185/Overview!$F$26,Overview!$F$33)</f>
        <v>9.1428571428571423</v>
      </c>
      <c r="M1185" s="72">
        <f t="shared" si="113"/>
        <v>9.1428571428571423</v>
      </c>
      <c r="N1185" s="81">
        <f>MIN(1,Overview!$F$44*E1185*(F1185-Overview!$F$25)^2+0.2)</f>
        <v>1</v>
      </c>
      <c r="O1185" s="48">
        <f>M1185*E1185*Overview!$F$8</f>
        <v>9.746225350951114E-2</v>
      </c>
      <c r="P1185" s="48">
        <f>E1185*Overview!$F$6</f>
        <v>1.8494797113084687E-3</v>
      </c>
      <c r="Q1185" s="122">
        <f>O1185*(G1185/F1185-(1+Overview!$F$35/'='!F1185)/(Overview!$F$37*Overview!$F$33))/('='!G1185+Overview!$F$36)</f>
        <v>1.0676725722554977E-3</v>
      </c>
      <c r="R1185" s="128">
        <f>(O1185/F1185-Q1185)*G1185*Overview!$F$29*'='!F1185^3</f>
        <v>332.60160841331248</v>
      </c>
      <c r="S1185" s="57">
        <f t="shared" si="108"/>
        <v>3.9729321493091954E-18</v>
      </c>
      <c r="T1185" s="58">
        <f t="shared" si="109"/>
        <v>9.6928694178598804E-4</v>
      </c>
      <c r="U1185" s="58">
        <f>IF(I1185&lt;Overview!$F$18,(1-Overview!$F$9)*'='!R1185-'='!I1185*'='!P1185,0)</f>
        <v>0</v>
      </c>
      <c r="V1185" s="54">
        <f>IF(I1185&gt;=Overview!$F$18,(1-Overview!$F$9)*'='!R1185-Overview!$F$18*'='!P1185,0)</f>
        <v>28.010114179941514</v>
      </c>
      <c r="W1185" s="2"/>
      <c r="X1185" s="60">
        <f>F1185^3*(1+G1185*Overview!$F$38)</f>
        <v>24.828198424828795</v>
      </c>
      <c r="Y1185" s="61">
        <f>F1185^3*Overview!$F$42*(1+Overview!$F$38*G1185)+J1185*Overview!$F$39/Overview!$F$40</f>
        <v>2.3539175926214346</v>
      </c>
      <c r="AD1185" s="2"/>
    </row>
    <row r="1186" spans="1:30">
      <c r="A1186" s="34">
        <v>1183</v>
      </c>
      <c r="B1186">
        <v>0.77</v>
      </c>
      <c r="C1186" s="85">
        <v>18.739999999999998</v>
      </c>
      <c r="D1186" s="125">
        <f>B1186/(B1186+Overview!$F$22)</f>
        <v>0.52380952380952384</v>
      </c>
      <c r="E1186" s="118">
        <f>EXP(Overview!$F$21/Overview!$F$5-Overview!$F$21/('='!C1186+273.15))</f>
        <v>0.94169028070695959</v>
      </c>
      <c r="F1186" s="77">
        <f t="shared" si="110"/>
        <v>2.724520402631684</v>
      </c>
      <c r="G1186" s="115">
        <f t="shared" si="111"/>
        <v>0.52380952380952372</v>
      </c>
      <c r="H1186" s="112">
        <f>F1186/Overview!$F$19</f>
        <v>4.0226198178527746</v>
      </c>
      <c r="I1186" s="149">
        <f t="shared" si="112"/>
        <v>178.24101031296112</v>
      </c>
      <c r="J1186" s="80">
        <f>IF((A1186-Overview!$F$43)/365=ROUND((A1186-Overview!$F$43)/365,0),J1185*0.05,J1185+V1185)</f>
        <v>2775.2424954671201</v>
      </c>
      <c r="K1186" s="70">
        <f>IF(I1186&lt;Overview!$F$16,1,'='!F1186/Overview!$F$26)</f>
        <v>117.94460617453178</v>
      </c>
      <c r="L1186" s="71">
        <f>IF(I1186&lt;Overview!$F$17,'='!F1186/Overview!$F$26,Overview!$F$33)</f>
        <v>9.1428571428571423</v>
      </c>
      <c r="M1186" s="72">
        <f t="shared" si="113"/>
        <v>9.1428571428571423</v>
      </c>
      <c r="N1186" s="81">
        <f>MIN(1,Overview!$F$44*E1186*(F1186-Overview!$F$25)^2+0.2)</f>
        <v>1</v>
      </c>
      <c r="O1186" s="48">
        <f>M1186*E1186*Overview!$F$8</f>
        <v>9.746225350951114E-2</v>
      </c>
      <c r="P1186" s="48">
        <f>E1186*Overview!$F$6</f>
        <v>1.8494797113084687E-3</v>
      </c>
      <c r="Q1186" s="122">
        <f>O1186*(G1186/F1186-(1+Overview!$F$35/'='!F1186)/(Overview!$F$37*Overview!$F$33))/('='!G1186+Overview!$F$36)</f>
        <v>1.0656879257095306E-3</v>
      </c>
      <c r="R1186" s="128">
        <f>(O1186/F1186-Q1186)*G1186*Overview!$F$29*'='!F1186^3</f>
        <v>332.85378120143656</v>
      </c>
      <c r="S1186" s="57">
        <f t="shared" si="108"/>
        <v>3.9715187221059313E-18</v>
      </c>
      <c r="T1186" s="58">
        <f t="shared" si="109"/>
        <v>9.6782949881128483E-4</v>
      </c>
      <c r="U1186" s="58">
        <f>IF(I1186&lt;Overview!$F$18,(1-Overview!$F$9)*'='!R1186-'='!I1186*'='!P1186,0)</f>
        <v>0</v>
      </c>
      <c r="V1186" s="54">
        <f>IF(I1186&gt;=Overview!$F$18,(1-Overview!$F$9)*'='!R1186-Overview!$F$18*'='!P1186,0)</f>
        <v>28.031599301489685</v>
      </c>
      <c r="W1186" s="2"/>
      <c r="X1186" s="60">
        <f>F1186^3*(1+G1186*Overview!$F$38)</f>
        <v>24.854716246517064</v>
      </c>
      <c r="Y1186" s="61">
        <f>F1186^3*Overview!$F$42*(1+Overview!$F$38*G1186)+J1186*Overview!$F$39/Overview!$F$40</f>
        <v>2.3575213633531975</v>
      </c>
      <c r="AD1186" s="2"/>
    </row>
    <row r="1187" spans="1:30">
      <c r="A1187" s="34">
        <v>1184</v>
      </c>
      <c r="B1187">
        <v>0.77</v>
      </c>
      <c r="C1187" s="85">
        <v>18.739999999999998</v>
      </c>
      <c r="D1187" s="125">
        <f>B1187/(B1187+Overview!$F$22)</f>
        <v>0.52380952380952384</v>
      </c>
      <c r="E1187" s="118">
        <f>EXP(Overview!$F$21/Overview!$F$5-Overview!$F$21/('='!C1187+273.15))</f>
        <v>0.94169028070695959</v>
      </c>
      <c r="F1187" s="77">
        <f t="shared" si="110"/>
        <v>2.7254882321304952</v>
      </c>
      <c r="G1187" s="115">
        <f t="shared" si="111"/>
        <v>0.52380952380952372</v>
      </c>
      <c r="H1187" s="112">
        <f>F1187/Overview!$F$19</f>
        <v>4.0240487703093093</v>
      </c>
      <c r="I1187" s="149">
        <f t="shared" si="112"/>
        <v>178.24101031296112</v>
      </c>
      <c r="J1187" s="80">
        <f>IF((A1187-Overview!$F$43)/365=ROUND((A1187-Overview!$F$43)/365,0),J1186*0.05,J1186+V1186)</f>
        <v>2803.2740947686098</v>
      </c>
      <c r="K1187" s="70">
        <f>IF(I1187&lt;Overview!$F$16,1,'='!F1187/Overview!$F$26)</f>
        <v>117.98650355543269</v>
      </c>
      <c r="L1187" s="71">
        <f>IF(I1187&lt;Overview!$F$17,'='!F1187/Overview!$F$26,Overview!$F$33)</f>
        <v>9.1428571428571423</v>
      </c>
      <c r="M1187" s="72">
        <f t="shared" si="113"/>
        <v>9.1428571428571423</v>
      </c>
      <c r="N1187" s="81">
        <f>MIN(1,Overview!$F$44*E1187*(F1187-Overview!$F$25)^2+0.2)</f>
        <v>1</v>
      </c>
      <c r="O1187" s="48">
        <f>M1187*E1187*Overview!$F$8</f>
        <v>9.746225350951114E-2</v>
      </c>
      <c r="P1187" s="48">
        <f>E1187*Overview!$F$6</f>
        <v>1.8494797113084687E-3</v>
      </c>
      <c r="Q1187" s="122">
        <f>O1187*(G1187/F1187-(1+Overview!$F$35/'='!F1187)/(Overview!$F$37*Overview!$F$33))/('='!G1187+Overview!$F$36)</f>
        <v>1.0637076717743233E-3</v>
      </c>
      <c r="R1187" s="128">
        <f>(O1187/F1187-Q1187)*G1187*Overview!$F$29*'='!F1187^3</f>
        <v>333.10568073677683</v>
      </c>
      <c r="S1187" s="57">
        <f t="shared" si="108"/>
        <v>3.970108423235798E-18</v>
      </c>
      <c r="T1187" s="58">
        <f t="shared" si="109"/>
        <v>9.6637424728261516E-4</v>
      </c>
      <c r="U1187" s="58">
        <f>IF(I1187&lt;Overview!$F$18,(1-Overview!$F$9)*'='!R1187-'='!I1187*'='!P1187,0)</f>
        <v>0</v>
      </c>
      <c r="V1187" s="54">
        <f>IF(I1187&gt;=Overview!$F$18,(1-Overview!$F$9)*'='!R1187-Overview!$F$18*'='!P1187,0)</f>
        <v>28.053061141900674</v>
      </c>
      <c r="W1187" s="2"/>
      <c r="X1187" s="60">
        <f>F1187^3*(1+G1187*Overview!$F$38)</f>
        <v>24.881213027722524</v>
      </c>
      <c r="Y1187" s="61">
        <f>F1187^3*Overview!$F$42*(1+Overview!$F$38*G1187)+J1187*Overview!$F$39/Overview!$F$40</f>
        <v>2.3611241740676996</v>
      </c>
      <c r="AD1187" s="2"/>
    </row>
    <row r="1188" spans="1:30">
      <c r="A1188" s="34">
        <v>1185</v>
      </c>
      <c r="B1188">
        <v>0.77</v>
      </c>
      <c r="C1188" s="85">
        <v>18.739999999999998</v>
      </c>
      <c r="D1188" s="125">
        <f>B1188/(B1188+Overview!$F$22)</f>
        <v>0.52380952380952384</v>
      </c>
      <c r="E1188" s="118">
        <f>EXP(Overview!$F$21/Overview!$F$5-Overview!$F$21/('='!C1188+273.15))</f>
        <v>0.94169028070695959</v>
      </c>
      <c r="F1188" s="77">
        <f t="shared" si="110"/>
        <v>2.7264546063777777</v>
      </c>
      <c r="G1188" s="115">
        <f t="shared" si="111"/>
        <v>0.52380952380952372</v>
      </c>
      <c r="H1188" s="112">
        <f>F1188/Overview!$F$19</f>
        <v>4.0254755741588335</v>
      </c>
      <c r="I1188" s="149">
        <f t="shared" si="112"/>
        <v>178.24101031296112</v>
      </c>
      <c r="J1188" s="80">
        <f>IF((A1188-Overview!$F$43)/365=ROUND((A1188-Overview!$F$43)/365,0),J1187*0.05,J1187+V1187)</f>
        <v>2831.3271559105106</v>
      </c>
      <c r="K1188" s="70">
        <f>IF(I1188&lt;Overview!$F$16,1,'='!F1188/Overview!$F$26)</f>
        <v>118.02833793843195</v>
      </c>
      <c r="L1188" s="71">
        <f>IF(I1188&lt;Overview!$F$17,'='!F1188/Overview!$F$26,Overview!$F$33)</f>
        <v>9.1428571428571423</v>
      </c>
      <c r="M1188" s="72">
        <f t="shared" si="113"/>
        <v>9.1428571428571423</v>
      </c>
      <c r="N1188" s="81">
        <f>MIN(1,Overview!$F$44*E1188*(F1188-Overview!$F$25)^2+0.2)</f>
        <v>1</v>
      </c>
      <c r="O1188" s="48">
        <f>M1188*E1188*Overview!$F$8</f>
        <v>9.746225350951114E-2</v>
      </c>
      <c r="P1188" s="48">
        <f>E1188*Overview!$F$6</f>
        <v>1.8494797113084687E-3</v>
      </c>
      <c r="Q1188" s="122">
        <f>O1188*(G1188/F1188-(1+Overview!$F$35/'='!F1188)/(Overview!$F$37*Overview!$F$33))/('='!G1188+Overview!$F$36)</f>
        <v>1.0617317981172754E-3</v>
      </c>
      <c r="R1188" s="128">
        <f>(O1188/F1188-Q1188)*G1188*Overview!$F$29*'='!F1188^3</f>
        <v>333.35730712352301</v>
      </c>
      <c r="S1188" s="57">
        <f t="shared" si="108"/>
        <v>3.968701243915754E-18</v>
      </c>
      <c r="T1188" s="58">
        <f t="shared" si="109"/>
        <v>9.6492118390486875E-4</v>
      </c>
      <c r="U1188" s="58">
        <f>IF(I1188&lt;Overview!$F$18,(1-Overview!$F$9)*'='!R1188-'='!I1188*'='!P1188,0)</f>
        <v>0</v>
      </c>
      <c r="V1188" s="54">
        <f>IF(I1188&gt;=Overview!$F$18,(1-Overview!$F$9)*'='!R1188-Overview!$F$18*'='!P1188,0)</f>
        <v>28.074499710051452</v>
      </c>
      <c r="W1188" s="2"/>
      <c r="X1188" s="60">
        <f>F1188^3*(1+G1188*Overview!$F$38)</f>
        <v>24.907688750160904</v>
      </c>
      <c r="Y1188" s="61">
        <f>F1188^3*Overview!$F$42*(1+Overview!$F$38*G1188)+J1188*Overview!$F$39/Overview!$F$40</f>
        <v>2.3647260221076838</v>
      </c>
      <c r="AD1188" s="2"/>
    </row>
    <row r="1189" spans="1:30">
      <c r="A1189" s="34">
        <v>1186</v>
      </c>
      <c r="B1189">
        <v>0.77</v>
      </c>
      <c r="C1189" s="85">
        <v>18.739999999999998</v>
      </c>
      <c r="D1189" s="125">
        <f>B1189/(B1189+Overview!$F$22)</f>
        <v>0.52380952380952384</v>
      </c>
      <c r="E1189" s="118">
        <f>EXP(Overview!$F$21/Overview!$F$5-Overview!$F$21/('='!C1189+273.15))</f>
        <v>0.94169028070695959</v>
      </c>
      <c r="F1189" s="77">
        <f t="shared" si="110"/>
        <v>2.7274195275616826</v>
      </c>
      <c r="G1189" s="115">
        <f t="shared" si="111"/>
        <v>0.52380952380952372</v>
      </c>
      <c r="H1189" s="112">
        <f>F1189/Overview!$F$19</f>
        <v>4.0269002326320429</v>
      </c>
      <c r="I1189" s="149">
        <f t="shared" si="112"/>
        <v>178.24101031296112</v>
      </c>
      <c r="J1189" s="80">
        <f>IF((A1189-Overview!$F$43)/365=ROUND((A1189-Overview!$F$43)/365,0),J1188*0.05,J1188+V1188)</f>
        <v>2859.401655620562</v>
      </c>
      <c r="K1189" s="70">
        <f>IF(I1189&lt;Overview!$F$16,1,'='!F1189/Overview!$F$26)</f>
        <v>118.07010941825466</v>
      </c>
      <c r="L1189" s="71">
        <f>IF(I1189&lt;Overview!$F$17,'='!F1189/Overview!$F$26,Overview!$F$33)</f>
        <v>9.1428571428571423</v>
      </c>
      <c r="M1189" s="72">
        <f t="shared" si="113"/>
        <v>9.1428571428571423</v>
      </c>
      <c r="N1189" s="81">
        <f>MIN(1,Overview!$F$44*E1189*(F1189-Overview!$F$25)^2+0.2)</f>
        <v>1</v>
      </c>
      <c r="O1189" s="48">
        <f>M1189*E1189*Overview!$F$8</f>
        <v>9.746225350951114E-2</v>
      </c>
      <c r="P1189" s="48">
        <f>E1189*Overview!$F$6</f>
        <v>1.8494797113084687E-3</v>
      </c>
      <c r="Q1189" s="122">
        <f>O1189*(G1189/F1189-(1+Overview!$F$35/'='!F1189)/(Overview!$F$37*Overview!$F$33))/('='!G1189+Overview!$F$36)</f>
        <v>1.0597602924503884E-3</v>
      </c>
      <c r="R1189" s="128">
        <f>(O1189/F1189-Q1189)*G1189*Overview!$F$29*'='!F1189^3</f>
        <v>333.60866046657719</v>
      </c>
      <c r="S1189" s="57">
        <f t="shared" si="108"/>
        <v>3.9672971753945213E-18</v>
      </c>
      <c r="T1189" s="58">
        <f t="shared" si="109"/>
        <v>9.6347030538788969E-4</v>
      </c>
      <c r="U1189" s="58">
        <f>IF(I1189&lt;Overview!$F$18,(1-Overview!$F$9)*'='!R1189-'='!I1189*'='!P1189,0)</f>
        <v>0</v>
      </c>
      <c r="V1189" s="54">
        <f>IF(I1189&gt;=Overview!$F$18,(1-Overview!$F$9)*'='!R1189-Overview!$F$18*'='!P1189,0)</f>
        <v>28.095915014879665</v>
      </c>
      <c r="W1189" s="2"/>
      <c r="X1189" s="60">
        <f>F1189^3*(1+G1189*Overview!$F$38)</f>
        <v>24.934143395695397</v>
      </c>
      <c r="Y1189" s="61">
        <f>F1189^3*Overview!$F$42*(1+Overview!$F$38*G1189)+J1189*Overview!$F$39/Overview!$F$40</f>
        <v>2.3683269048295523</v>
      </c>
      <c r="AD1189" s="2"/>
    </row>
    <row r="1190" spans="1:30">
      <c r="A1190" s="34">
        <v>1187</v>
      </c>
      <c r="B1190">
        <v>0.77</v>
      </c>
      <c r="C1190" s="85">
        <v>18.739999999999998</v>
      </c>
      <c r="D1190" s="125">
        <f>B1190/(B1190+Overview!$F$22)</f>
        <v>0.52380952380952384</v>
      </c>
      <c r="E1190" s="118">
        <f>EXP(Overview!$F$21/Overview!$F$5-Overview!$F$21/('='!C1190+273.15))</f>
        <v>0.94169028070695959</v>
      </c>
      <c r="F1190" s="77">
        <f t="shared" si="110"/>
        <v>2.7283829978670706</v>
      </c>
      <c r="G1190" s="115">
        <f t="shared" si="111"/>
        <v>0.52380952380952372</v>
      </c>
      <c r="H1190" s="112">
        <f>F1190/Overview!$F$19</f>
        <v>4.0283227489547775</v>
      </c>
      <c r="I1190" s="149">
        <f t="shared" si="112"/>
        <v>178.24101031296112</v>
      </c>
      <c r="J1190" s="80">
        <f>IF((A1190-Overview!$F$43)/365=ROUND((A1190-Overview!$F$43)/365,0),J1189*0.05,J1189+V1189)</f>
        <v>2887.4975706354417</v>
      </c>
      <c r="K1190" s="70">
        <f>IF(I1190&lt;Overview!$F$16,1,'='!F1190/Overview!$F$26)</f>
        <v>118.11181808948358</v>
      </c>
      <c r="L1190" s="71">
        <f>IF(I1190&lt;Overview!$F$17,'='!F1190/Overview!$F$26,Overview!$F$33)</f>
        <v>9.1428571428571423</v>
      </c>
      <c r="M1190" s="72">
        <f t="shared" si="113"/>
        <v>9.1428571428571423</v>
      </c>
      <c r="N1190" s="81">
        <f>MIN(1,Overview!$F$44*E1190*(F1190-Overview!$F$25)^2+0.2)</f>
        <v>1</v>
      </c>
      <c r="O1190" s="48">
        <f>M1190*E1190*Overview!$F$8</f>
        <v>9.746225350951114E-2</v>
      </c>
      <c r="P1190" s="48">
        <f>E1190*Overview!$F$6</f>
        <v>1.8494797113084687E-3</v>
      </c>
      <c r="Q1190" s="122">
        <f>O1190*(G1190/F1190-(1+Overview!$F$35/'='!F1190)/(Overview!$F$37*Overview!$F$33))/('='!G1190+Overview!$F$36)</f>
        <v>1.0577931425300657E-3</v>
      </c>
      <c r="R1190" s="128">
        <f>(O1190/F1190-Q1190)*G1190*Overview!$F$29*'='!F1190^3</f>
        <v>333.85974087155097</v>
      </c>
      <c r="S1190" s="57">
        <f t="shared" si="108"/>
        <v>3.9658962089524453E-18</v>
      </c>
      <c r="T1190" s="58">
        <f t="shared" si="109"/>
        <v>9.6202160844646994E-4</v>
      </c>
      <c r="U1190" s="58">
        <f>IF(I1190&lt;Overview!$F$18,(1-Overview!$F$9)*'='!R1190-'='!I1190*'='!P1190,0)</f>
        <v>0</v>
      </c>
      <c r="V1190" s="54">
        <f>IF(I1190&gt;=Overview!$F$18,(1-Overview!$F$9)*'='!R1190-Overview!$F$18*'='!P1190,0)</f>
        <v>28.117307065383432</v>
      </c>
      <c r="W1190" s="2"/>
      <c r="X1190" s="60">
        <f>F1190^3*(1+G1190*Overview!$F$38)</f>
        <v>24.9605769463362</v>
      </c>
      <c r="Y1190" s="61">
        <f>F1190^3*Overview!$F$42*(1+Overview!$F$38*G1190)+J1190*Overview!$F$39/Overview!$F$40</f>
        <v>2.3719268196033254</v>
      </c>
      <c r="AD1190" s="2"/>
    </row>
    <row r="1191" spans="1:30">
      <c r="A1191" s="34">
        <v>1188</v>
      </c>
      <c r="B1191">
        <v>0.77</v>
      </c>
      <c r="C1191" s="85">
        <v>18.739999999999998</v>
      </c>
      <c r="D1191" s="125">
        <f>B1191/(B1191+Overview!$F$22)</f>
        <v>0.52380952380952384</v>
      </c>
      <c r="E1191" s="118">
        <f>EXP(Overview!$F$21/Overview!$F$5-Overview!$F$21/('='!C1191+273.15))</f>
        <v>0.94169028070695959</v>
      </c>
      <c r="F1191" s="77">
        <f t="shared" si="110"/>
        <v>2.7293450194755171</v>
      </c>
      <c r="G1191" s="115">
        <f t="shared" si="111"/>
        <v>0.52380952380952372</v>
      </c>
      <c r="H1191" s="112">
        <f>F1191/Overview!$F$19</f>
        <v>4.0297431263480243</v>
      </c>
      <c r="I1191" s="149">
        <f t="shared" si="112"/>
        <v>178.24101031296112</v>
      </c>
      <c r="J1191" s="80">
        <f>IF((A1191-Overview!$F$43)/365=ROUND((A1191-Overview!$F$43)/365,0),J1190*0.05,J1190+V1190)</f>
        <v>2915.6148777008252</v>
      </c>
      <c r="K1191" s="70">
        <f>IF(I1191&lt;Overview!$F$16,1,'='!F1191/Overview!$F$26)</f>
        <v>118.15346404655919</v>
      </c>
      <c r="L1191" s="71">
        <f>IF(I1191&lt;Overview!$F$17,'='!F1191/Overview!$F$26,Overview!$F$33)</f>
        <v>9.1428571428571423</v>
      </c>
      <c r="M1191" s="72">
        <f t="shared" si="113"/>
        <v>9.1428571428571423</v>
      </c>
      <c r="N1191" s="81">
        <f>MIN(1,Overview!$F$44*E1191*(F1191-Overview!$F$25)^2+0.2)</f>
        <v>1</v>
      </c>
      <c r="O1191" s="48">
        <f>M1191*E1191*Overview!$F$8</f>
        <v>9.746225350951114E-2</v>
      </c>
      <c r="P1191" s="48">
        <f>E1191*Overview!$F$6</f>
        <v>1.8494797113084687E-3</v>
      </c>
      <c r="Q1191" s="122">
        <f>O1191*(G1191/F1191-(1+Overview!$F$35/'='!F1191)/(Overview!$F$37*Overview!$F$33))/('='!G1191+Overview!$F$36)</f>
        <v>1.0558303361569081E-3</v>
      </c>
      <c r="R1191" s="128">
        <f>(O1191/F1191-Q1191)*G1191*Overview!$F$29*'='!F1191^3</f>
        <v>334.11054844476143</v>
      </c>
      <c r="S1191" s="57">
        <f t="shared" si="108"/>
        <v>3.9644983359013493E-18</v>
      </c>
      <c r="T1191" s="58">
        <f t="shared" si="109"/>
        <v>9.6057508980033934E-4</v>
      </c>
      <c r="U1191" s="58">
        <f>IF(I1191&lt;Overview!$F$18,(1-Overview!$F$9)*'='!R1191-'='!I1191*'='!P1191,0)</f>
        <v>0</v>
      </c>
      <c r="V1191" s="54">
        <f>IF(I1191&gt;=Overview!$F$18,(1-Overview!$F$9)*'='!R1191-Overview!$F$18*'='!P1191,0)</f>
        <v>28.138675870620965</v>
      </c>
      <c r="W1191" s="2"/>
      <c r="X1191" s="60">
        <f>F1191^3*(1+G1191*Overview!$F$38)</f>
        <v>24.986989384240093</v>
      </c>
      <c r="Y1191" s="61">
        <f>F1191^3*Overview!$F$42*(1+Overview!$F$38*G1191)+J1191*Overview!$F$39/Overview!$F$40</f>
        <v>2.3755257638126079</v>
      </c>
      <c r="AD1191" s="2"/>
    </row>
    <row r="1192" spans="1:30">
      <c r="A1192" s="34">
        <v>1189</v>
      </c>
      <c r="B1192">
        <v>0.77</v>
      </c>
      <c r="C1192" s="85">
        <v>18.739999999999998</v>
      </c>
      <c r="D1192" s="125">
        <f>B1192/(B1192+Overview!$F$22)</f>
        <v>0.52380952380952384</v>
      </c>
      <c r="E1192" s="118">
        <f>EXP(Overview!$F$21/Overview!$F$5-Overview!$F$21/('='!C1192+273.15))</f>
        <v>0.94169028070695959</v>
      </c>
      <c r="F1192" s="77">
        <f t="shared" si="110"/>
        <v>2.7303055945653174</v>
      </c>
      <c r="G1192" s="115">
        <f t="shared" si="111"/>
        <v>0.52380952380952372</v>
      </c>
      <c r="H1192" s="112">
        <f>F1192/Overview!$F$19</f>
        <v>4.0311613680279308</v>
      </c>
      <c r="I1192" s="149">
        <f t="shared" si="112"/>
        <v>178.24101031296112</v>
      </c>
      <c r="J1192" s="80">
        <f>IF((A1192-Overview!$F$43)/365=ROUND((A1192-Overview!$F$43)/365,0),J1191*0.05,J1191+V1191)</f>
        <v>2943.753553571446</v>
      </c>
      <c r="K1192" s="70">
        <f>IF(I1192&lt;Overview!$F$16,1,'='!F1192/Overview!$F$26)</f>
        <v>118.19504738377998</v>
      </c>
      <c r="L1192" s="71">
        <f>IF(I1192&lt;Overview!$F$17,'='!F1192/Overview!$F$26,Overview!$F$33)</f>
        <v>9.1428571428571423</v>
      </c>
      <c r="M1192" s="72">
        <f t="shared" si="113"/>
        <v>9.1428571428571423</v>
      </c>
      <c r="N1192" s="81">
        <f>MIN(1,Overview!$F$44*E1192*(F1192-Overview!$F$25)^2+0.2)</f>
        <v>1</v>
      </c>
      <c r="O1192" s="48">
        <f>M1192*E1192*Overview!$F$8</f>
        <v>9.746225350951114E-2</v>
      </c>
      <c r="P1192" s="48">
        <f>E1192*Overview!$F$6</f>
        <v>1.8494797113084687E-3</v>
      </c>
      <c r="Q1192" s="122">
        <f>O1192*(G1192/F1192-(1+Overview!$F$35/'='!F1192)/(Overview!$F$37*Overview!$F$33))/('='!G1192+Overview!$F$36)</f>
        <v>1.0538718611755209E-3</v>
      </c>
      <c r="R1192" s="128">
        <f>(O1192/F1192-Q1192)*G1192*Overview!$F$29*'='!F1192^3</f>
        <v>334.36108329322803</v>
      </c>
      <c r="S1192" s="57">
        <f t="shared" si="108"/>
        <v>3.9631035475843925E-18</v>
      </c>
      <c r="T1192" s="58">
        <f t="shared" si="109"/>
        <v>9.591307461741627E-4</v>
      </c>
      <c r="U1192" s="58">
        <f>IF(I1192&lt;Overview!$F$18,(1-Overview!$F$9)*'='!R1192-'='!I1192*'='!P1192,0)</f>
        <v>0</v>
      </c>
      <c r="V1192" s="54">
        <f>IF(I1192&gt;=Overview!$F$18,(1-Overview!$F$9)*'='!R1192-Overview!$F$18*'='!P1192,0)</f>
        <v>28.160021439710317</v>
      </c>
      <c r="W1192" s="2"/>
      <c r="X1192" s="60">
        <f>F1192^3*(1+G1192*Overview!$F$38)</f>
        <v>25.01338069170998</v>
      </c>
      <c r="Y1192" s="61">
        <f>F1192^3*Overview!$F$42*(1+Overview!$F$38*G1192)+J1192*Overview!$F$39/Overview!$F$40</f>
        <v>2.3791237348545482</v>
      </c>
      <c r="AD1192" s="2"/>
    </row>
    <row r="1193" spans="1:30">
      <c r="A1193" s="34">
        <v>1190</v>
      </c>
      <c r="B1193">
        <v>0.77</v>
      </c>
      <c r="C1193" s="85">
        <v>18.739999999999998</v>
      </c>
      <c r="D1193" s="125">
        <f>B1193/(B1193+Overview!$F$22)</f>
        <v>0.52380952380952384</v>
      </c>
      <c r="E1193" s="118">
        <f>EXP(Overview!$F$21/Overview!$F$5-Overview!$F$21/('='!C1193+273.15))</f>
        <v>0.94169028070695959</v>
      </c>
      <c r="F1193" s="77">
        <f t="shared" si="110"/>
        <v>2.7312647253114917</v>
      </c>
      <c r="G1193" s="115">
        <f t="shared" si="111"/>
        <v>0.52380952380952372</v>
      </c>
      <c r="H1193" s="112">
        <f>F1193/Overview!$F$19</f>
        <v>4.0325774772058045</v>
      </c>
      <c r="I1193" s="149">
        <f t="shared" si="112"/>
        <v>178.24101031296112</v>
      </c>
      <c r="J1193" s="80">
        <f>IF((A1193-Overview!$F$43)/365=ROUND((A1193-Overview!$F$43)/365,0),J1192*0.05,J1192+V1192)</f>
        <v>2971.9135750111564</v>
      </c>
      <c r="K1193" s="70">
        <f>IF(I1193&lt;Overview!$F$16,1,'='!F1193/Overview!$F$26)</f>
        <v>118.23656819530268</v>
      </c>
      <c r="L1193" s="71">
        <f>IF(I1193&lt;Overview!$F$17,'='!F1193/Overview!$F$26,Overview!$F$33)</f>
        <v>9.1428571428571423</v>
      </c>
      <c r="M1193" s="72">
        <f t="shared" si="113"/>
        <v>9.1428571428571423</v>
      </c>
      <c r="N1193" s="81">
        <f>MIN(1,Overview!$F$44*E1193*(F1193-Overview!$F$25)^2+0.2)</f>
        <v>1</v>
      </c>
      <c r="O1193" s="48">
        <f>M1193*E1193*Overview!$F$8</f>
        <v>9.746225350951114E-2</v>
      </c>
      <c r="P1193" s="48">
        <f>E1193*Overview!$F$6</f>
        <v>1.8494797113084687E-3</v>
      </c>
      <c r="Q1193" s="122">
        <f>O1193*(G1193/F1193-(1+Overview!$F$35/'='!F1193)/(Overview!$F$37*Overview!$F$33))/('='!G1193+Overview!$F$36)</f>
        <v>1.051917705474308E-3</v>
      </c>
      <c r="R1193" s="128">
        <f>(O1193/F1193-Q1193)*G1193*Overview!$F$29*'='!F1193^3</f>
        <v>334.61134552466893</v>
      </c>
      <c r="S1193" s="57">
        <f t="shared" si="108"/>
        <v>3.9617118353759293E-18</v>
      </c>
      <c r="T1193" s="58">
        <f t="shared" si="109"/>
        <v>9.5768857429752669E-4</v>
      </c>
      <c r="U1193" s="58">
        <f>IF(I1193&lt;Overview!$F$18,(1-Overview!$F$9)*'='!R1193-'='!I1193*'='!P1193,0)</f>
        <v>0</v>
      </c>
      <c r="V1193" s="54">
        <f>IF(I1193&gt;=Overview!$F$18,(1-Overview!$F$9)*'='!R1193-Overview!$F$18*'='!P1193,0)</f>
        <v>28.181343781829082</v>
      </c>
      <c r="W1193" s="2"/>
      <c r="X1193" s="60">
        <f>F1193^3*(1+G1193*Overview!$F$38)</f>
        <v>25.039750851194437</v>
      </c>
      <c r="Y1193" s="61">
        <f>F1193^3*Overview!$F$42*(1+Overview!$F$38*G1193)+J1193*Overview!$F$39/Overview!$F$40</f>
        <v>2.3827207301398019</v>
      </c>
      <c r="AD1193" s="2"/>
    </row>
    <row r="1194" spans="1:30">
      <c r="A1194" s="34">
        <v>1191</v>
      </c>
      <c r="B1194">
        <v>0.77</v>
      </c>
      <c r="C1194" s="85">
        <v>18.739999999999998</v>
      </c>
      <c r="D1194" s="125">
        <f>B1194/(B1194+Overview!$F$22)</f>
        <v>0.52380952380952384</v>
      </c>
      <c r="E1194" s="118">
        <f>EXP(Overview!$F$21/Overview!$F$5-Overview!$F$21/('='!C1194+273.15))</f>
        <v>0.94169028070695959</v>
      </c>
      <c r="F1194" s="77">
        <f t="shared" si="110"/>
        <v>2.7322224138857893</v>
      </c>
      <c r="G1194" s="115">
        <f t="shared" si="111"/>
        <v>0.52380952380952372</v>
      </c>
      <c r="H1194" s="112">
        <f>F1194/Overview!$F$19</f>
        <v>4.0339914570881286</v>
      </c>
      <c r="I1194" s="149">
        <f t="shared" si="112"/>
        <v>178.24101031296112</v>
      </c>
      <c r="J1194" s="80">
        <f>IF((A1194-Overview!$F$43)/365=ROUND((A1194-Overview!$F$43)/365,0),J1193*0.05,J1193+V1193)</f>
        <v>3000.0949187929855</v>
      </c>
      <c r="K1194" s="70">
        <f>IF(I1194&lt;Overview!$F$16,1,'='!F1194/Overview!$F$26)</f>
        <v>118.27802657514241</v>
      </c>
      <c r="L1194" s="71">
        <f>IF(I1194&lt;Overview!$F$17,'='!F1194/Overview!$F$26,Overview!$F$33)</f>
        <v>9.1428571428571423</v>
      </c>
      <c r="M1194" s="72">
        <f t="shared" si="113"/>
        <v>9.1428571428571423</v>
      </c>
      <c r="N1194" s="81">
        <f>MIN(1,Overview!$F$44*E1194*(F1194-Overview!$F$25)^2+0.2)</f>
        <v>1</v>
      </c>
      <c r="O1194" s="48">
        <f>M1194*E1194*Overview!$F$8</f>
        <v>9.746225350951114E-2</v>
      </c>
      <c r="P1194" s="48">
        <f>E1194*Overview!$F$6</f>
        <v>1.8494797113084687E-3</v>
      </c>
      <c r="Q1194" s="122">
        <f>O1194*(G1194/F1194-(1+Overview!$F$35/'='!F1194)/(Overview!$F$37*Overview!$F$33))/('='!G1194+Overview!$F$36)</f>
        <v>1.0499678569852802E-3</v>
      </c>
      <c r="R1194" s="128">
        <f>(O1194/F1194-Q1194)*G1194*Overview!$F$29*'='!F1194^3</f>
        <v>334.86133524749812</v>
      </c>
      <c r="S1194" s="57">
        <f t="shared" si="108"/>
        <v>3.9603231906813695E-18</v>
      </c>
      <c r="T1194" s="58">
        <f t="shared" si="109"/>
        <v>9.5624857090493719E-4</v>
      </c>
      <c r="U1194" s="58">
        <f>IF(I1194&lt;Overview!$F$18,(1-Overview!$F$9)*'='!R1194-'='!I1194*'='!P1194,0)</f>
        <v>0</v>
      </c>
      <c r="V1194" s="54">
        <f>IF(I1194&gt;=Overview!$F$18,(1-Overview!$F$9)*'='!R1194-Overview!$F$18*'='!P1194,0)</f>
        <v>28.20264290621413</v>
      </c>
      <c r="W1194" s="2"/>
      <c r="X1194" s="60">
        <f>F1194^3*(1+G1194*Overview!$F$38)</f>
        <v>25.066099845287287</v>
      </c>
      <c r="Y1194" s="61">
        <f>F1194^3*Overview!$F$42*(1+Overview!$F$38*G1194)+J1194*Overview!$F$39/Overview!$F$40</f>
        <v>2.3863167470924962</v>
      </c>
      <c r="AD1194" s="2"/>
    </row>
    <row r="1195" spans="1:30">
      <c r="A1195" s="34">
        <v>1192</v>
      </c>
      <c r="B1195">
        <v>0.77</v>
      </c>
      <c r="C1195" s="85">
        <v>18.739999999999998</v>
      </c>
      <c r="D1195" s="125">
        <f>B1195/(B1195+Overview!$F$22)</f>
        <v>0.52380952380952384</v>
      </c>
      <c r="E1195" s="118">
        <f>EXP(Overview!$F$21/Overview!$F$5-Overview!$F$21/('='!C1195+273.15))</f>
        <v>0.94169028070695959</v>
      </c>
      <c r="F1195" s="77">
        <f t="shared" si="110"/>
        <v>2.7331786624566945</v>
      </c>
      <c r="G1195" s="115">
        <f t="shared" si="111"/>
        <v>0.52380952380952372</v>
      </c>
      <c r="H1195" s="112">
        <f>F1195/Overview!$F$19</f>
        <v>4.0354033108765606</v>
      </c>
      <c r="I1195" s="149">
        <f t="shared" si="112"/>
        <v>178.24101031296112</v>
      </c>
      <c r="J1195" s="80">
        <f>IF((A1195-Overview!$F$43)/365=ROUND((A1195-Overview!$F$43)/365,0),J1194*0.05,J1194+V1194)</f>
        <v>3028.2975616991998</v>
      </c>
      <c r="K1195" s="70">
        <f>IF(I1195&lt;Overview!$F$16,1,'='!F1195/Overview!$F$26)</f>
        <v>118.31942261717293</v>
      </c>
      <c r="L1195" s="71">
        <f>IF(I1195&lt;Overview!$F$17,'='!F1195/Overview!$F$26,Overview!$F$33)</f>
        <v>9.1428571428571423</v>
      </c>
      <c r="M1195" s="72">
        <f t="shared" si="113"/>
        <v>9.1428571428571423</v>
      </c>
      <c r="N1195" s="81">
        <f>MIN(1,Overview!$F$44*E1195*(F1195-Overview!$F$25)^2+0.2)</f>
        <v>1</v>
      </c>
      <c r="O1195" s="48">
        <f>M1195*E1195*Overview!$F$8</f>
        <v>9.746225350951114E-2</v>
      </c>
      <c r="P1195" s="48">
        <f>E1195*Overview!$F$6</f>
        <v>1.8494797113084687E-3</v>
      </c>
      <c r="Q1195" s="122">
        <f>O1195*(G1195/F1195-(1+Overview!$F$35/'='!F1195)/(Overview!$F$37*Overview!$F$33))/('='!G1195+Overview!$F$36)</f>
        <v>1.0480223036838578E-3</v>
      </c>
      <c r="R1195" s="128">
        <f>(O1195/F1195-Q1195)*G1195*Overview!$F$29*'='!F1195^3</f>
        <v>335.11105257082176</v>
      </c>
      <c r="S1195" s="57">
        <f t="shared" si="108"/>
        <v>3.9589376049370378E-18</v>
      </c>
      <c r="T1195" s="58">
        <f t="shared" si="109"/>
        <v>9.5481073273581002E-4</v>
      </c>
      <c r="U1195" s="58">
        <f>IF(I1195&lt;Overview!$F$18,(1-Overview!$F$9)*'='!R1195-'='!I1195*'='!P1195,0)</f>
        <v>0</v>
      </c>
      <c r="V1195" s="54">
        <f>IF(I1195&gt;=Overview!$F$18,(1-Overview!$F$9)*'='!R1195-Overview!$F$18*'='!P1195,0)</f>
        <v>28.223918822161302</v>
      </c>
      <c r="W1195" s="2"/>
      <c r="X1195" s="60">
        <f>F1195^3*(1+G1195*Overview!$F$38)</f>
        <v>25.09242765672715</v>
      </c>
      <c r="Y1195" s="61">
        <f>F1195^3*Overview!$F$42*(1+Overview!$F$38*G1195)+J1195*Overview!$F$39/Overview!$F$40</f>
        <v>2.3899117831501901</v>
      </c>
      <c r="AD1195" s="2"/>
    </row>
    <row r="1196" spans="1:30">
      <c r="A1196" s="34">
        <v>1193</v>
      </c>
      <c r="B1196">
        <v>0.77</v>
      </c>
      <c r="C1196" s="85">
        <v>18.739999999999998</v>
      </c>
      <c r="D1196" s="125">
        <f>B1196/(B1196+Overview!$F$22)</f>
        <v>0.52380952380952384</v>
      </c>
      <c r="E1196" s="118">
        <f>EXP(Overview!$F$21/Overview!$F$5-Overview!$F$21/('='!C1196+273.15))</f>
        <v>0.94169028070695959</v>
      </c>
      <c r="F1196" s="77">
        <f t="shared" si="110"/>
        <v>2.7341334731894302</v>
      </c>
      <c r="G1196" s="115">
        <f t="shared" si="111"/>
        <v>0.52380952380952372</v>
      </c>
      <c r="H1196" s="112">
        <f>F1196/Overview!$F$19</f>
        <v>4.0368130417679469</v>
      </c>
      <c r="I1196" s="149">
        <f t="shared" si="112"/>
        <v>178.24101031296112</v>
      </c>
      <c r="J1196" s="80">
        <f>IF((A1196-Overview!$F$43)/365=ROUND((A1196-Overview!$F$43)/365,0),J1195*0.05,J1195+V1195)</f>
        <v>3056.5214805213614</v>
      </c>
      <c r="K1196" s="70">
        <f>IF(I1196&lt;Overview!$F$16,1,'='!F1196/Overview!$F$26)</f>
        <v>118.36075641512686</v>
      </c>
      <c r="L1196" s="71">
        <f>IF(I1196&lt;Overview!$F$17,'='!F1196/Overview!$F$26,Overview!$F$33)</f>
        <v>9.1428571428571423</v>
      </c>
      <c r="M1196" s="72">
        <f t="shared" si="113"/>
        <v>9.1428571428571423</v>
      </c>
      <c r="N1196" s="81">
        <f>MIN(1,Overview!$F$44*E1196*(F1196-Overview!$F$25)^2+0.2)</f>
        <v>1</v>
      </c>
      <c r="O1196" s="48">
        <f>M1196*E1196*Overview!$F$8</f>
        <v>9.746225350951114E-2</v>
      </c>
      <c r="P1196" s="48">
        <f>E1196*Overview!$F$6</f>
        <v>1.8494797113084687E-3</v>
      </c>
      <c r="Q1196" s="122">
        <f>O1196*(G1196/F1196-(1+Overview!$F$35/'='!F1196)/(Overview!$F$37*Overview!$F$33))/('='!G1196+Overview!$F$36)</f>
        <v>1.0460810335886743E-3</v>
      </c>
      <c r="R1196" s="128">
        <f>(O1196/F1196-Q1196)*G1196*Overview!$F$29*'='!F1196^3</f>
        <v>335.36049760443404</v>
      </c>
      <c r="S1196" s="57">
        <f t="shared" si="108"/>
        <v>3.9575550696100354E-18</v>
      </c>
      <c r="T1196" s="58">
        <f t="shared" si="109"/>
        <v>9.5337505653446365E-4</v>
      </c>
      <c r="U1196" s="58">
        <f>IF(I1196&lt;Overview!$F$18,(1-Overview!$F$9)*'='!R1196-'='!I1196*'='!P1196,0)</f>
        <v>0</v>
      </c>
      <c r="V1196" s="54">
        <f>IF(I1196&gt;=Overview!$F$18,(1-Overview!$F$9)*'='!R1196-Overview!$F$18*'='!P1196,0)</f>
        <v>28.245171539025069</v>
      </c>
      <c r="W1196" s="2"/>
      <c r="X1196" s="60">
        <f>F1196^3*(1+G1196*Overview!$F$38)</f>
        <v>25.118734268396981</v>
      </c>
      <c r="Y1196" s="61">
        <f>F1196^3*Overview!$F$42*(1+Overview!$F$38*G1196)+J1196*Overview!$F$39/Overview!$F$40</f>
        <v>2.3935058357638384</v>
      </c>
      <c r="AD1196" s="2"/>
    </row>
    <row r="1197" spans="1:30">
      <c r="A1197" s="34">
        <v>1194</v>
      </c>
      <c r="B1197">
        <v>0.77</v>
      </c>
      <c r="C1197" s="85">
        <v>18.739999999999998</v>
      </c>
      <c r="D1197" s="125">
        <f>B1197/(B1197+Overview!$F$22)</f>
        <v>0.52380952380952384</v>
      </c>
      <c r="E1197" s="118">
        <f>EXP(Overview!$F$21/Overview!$F$5-Overview!$F$21/('='!C1197+273.15))</f>
        <v>0.94169028070695959</v>
      </c>
      <c r="F1197" s="77">
        <f t="shared" si="110"/>
        <v>2.7350868482459645</v>
      </c>
      <c r="G1197" s="115">
        <f t="shared" si="111"/>
        <v>0.52380952380952372</v>
      </c>
      <c r="H1197" s="112">
        <f>F1197/Overview!$F$19</f>
        <v>4.0382206529543252</v>
      </c>
      <c r="I1197" s="149">
        <f t="shared" si="112"/>
        <v>178.24101031296112</v>
      </c>
      <c r="J1197" s="80">
        <f>IF((A1197-Overview!$F$43)/365=ROUND((A1197-Overview!$F$43)/365,0),J1196*0.05,J1196+V1196)</f>
        <v>3084.7666520603866</v>
      </c>
      <c r="K1197" s="70">
        <f>IF(I1197&lt;Overview!$F$16,1,'='!F1197/Overview!$F$26)</f>
        <v>118.40202806259587</v>
      </c>
      <c r="L1197" s="71">
        <f>IF(I1197&lt;Overview!$F$17,'='!F1197/Overview!$F$26,Overview!$F$33)</f>
        <v>9.1428571428571423</v>
      </c>
      <c r="M1197" s="72">
        <f t="shared" si="113"/>
        <v>9.1428571428571423</v>
      </c>
      <c r="N1197" s="81">
        <f>MIN(1,Overview!$F$44*E1197*(F1197-Overview!$F$25)^2+0.2)</f>
        <v>1</v>
      </c>
      <c r="O1197" s="48">
        <f>M1197*E1197*Overview!$F$8</f>
        <v>9.746225350951114E-2</v>
      </c>
      <c r="P1197" s="48">
        <f>E1197*Overview!$F$6</f>
        <v>1.8494797113084687E-3</v>
      </c>
      <c r="Q1197" s="122">
        <f>O1197*(G1197/F1197-(1+Overview!$F$35/'='!F1197)/(Overview!$F$37*Overview!$F$33))/('='!G1197+Overview!$F$36)</f>
        <v>1.0441440347613833E-3</v>
      </c>
      <c r="R1197" s="128">
        <f>(O1197/F1197-Q1197)*G1197*Overview!$F$29*'='!F1197^3</f>
        <v>335.60967045881523</v>
      </c>
      <c r="S1197" s="57">
        <f t="shared" si="108"/>
        <v>3.9561755761980996E-18</v>
      </c>
      <c r="T1197" s="58">
        <f t="shared" si="109"/>
        <v>9.5194153905011226E-4</v>
      </c>
      <c r="U1197" s="58">
        <f>IF(I1197&lt;Overview!$F$18,(1-Overview!$F$9)*'='!R1197-'='!I1197*'='!P1197,0)</f>
        <v>0</v>
      </c>
      <c r="V1197" s="54">
        <f>IF(I1197&gt;=Overview!$F$18,(1-Overview!$F$9)*'='!R1197-Overview!$F$18*'='!P1197,0)</f>
        <v>28.266401066218346</v>
      </c>
      <c r="W1197" s="2"/>
      <c r="X1197" s="60">
        <f>F1197^3*(1+G1197*Overview!$F$38)</f>
        <v>25.145019663323655</v>
      </c>
      <c r="Y1197" s="61">
        <f>F1197^3*Overview!$F$42*(1+Overview!$F$38*G1197)+J1197*Overview!$F$39/Overview!$F$40</f>
        <v>2.3970989023977527</v>
      </c>
      <c r="AD1197" s="2"/>
    </row>
    <row r="1198" spans="1:30">
      <c r="A1198" s="34">
        <v>1195</v>
      </c>
      <c r="B1198">
        <v>0.77</v>
      </c>
      <c r="C1198" s="85">
        <v>18.739999999999998</v>
      </c>
      <c r="D1198" s="125">
        <f>B1198/(B1198+Overview!$F$22)</f>
        <v>0.52380952380952384</v>
      </c>
      <c r="E1198" s="118">
        <f>EXP(Overview!$F$21/Overview!$F$5-Overview!$F$21/('='!C1198+273.15))</f>
        <v>0.94169028070695959</v>
      </c>
      <c r="F1198" s="77">
        <f t="shared" si="110"/>
        <v>2.7360387897850145</v>
      </c>
      <c r="G1198" s="115">
        <f t="shared" si="111"/>
        <v>0.52380952380952372</v>
      </c>
      <c r="H1198" s="112">
        <f>F1198/Overview!$F$19</f>
        <v>4.0396261476229354</v>
      </c>
      <c r="I1198" s="149">
        <f t="shared" si="112"/>
        <v>178.24101031296112</v>
      </c>
      <c r="J1198" s="80">
        <f>IF((A1198-Overview!$F$43)/365=ROUND((A1198-Overview!$F$43)/365,0),J1197*0.05,J1197+V1197)</f>
        <v>3113.033053126605</v>
      </c>
      <c r="K1198" s="70">
        <f>IF(I1198&lt;Overview!$F$16,1,'='!F1198/Overview!$F$26)</f>
        <v>118.44323765303093</v>
      </c>
      <c r="L1198" s="71">
        <f>IF(I1198&lt;Overview!$F$17,'='!F1198/Overview!$F$26,Overview!$F$33)</f>
        <v>9.1428571428571423</v>
      </c>
      <c r="M1198" s="72">
        <f t="shared" si="113"/>
        <v>9.1428571428571423</v>
      </c>
      <c r="N1198" s="81">
        <f>MIN(1,Overview!$F$44*E1198*(F1198-Overview!$F$25)^2+0.2)</f>
        <v>1</v>
      </c>
      <c r="O1198" s="48">
        <f>M1198*E1198*Overview!$F$8</f>
        <v>9.746225350951114E-2</v>
      </c>
      <c r="P1198" s="48">
        <f>E1198*Overview!$F$6</f>
        <v>1.8494797113084687E-3</v>
      </c>
      <c r="Q1198" s="122">
        <f>O1198*(G1198/F1198-(1+Overview!$F$35/'='!F1198)/(Overview!$F$37*Overview!$F$33))/('='!G1198+Overview!$F$36)</f>
        <v>1.0422112953064639E-3</v>
      </c>
      <c r="R1198" s="128">
        <f>(O1198/F1198-Q1198)*G1198*Overview!$F$29*'='!F1198^3</f>
        <v>335.85857124512728</v>
      </c>
      <c r="S1198" s="57">
        <f t="shared" si="108"/>
        <v>3.9547991162294697E-18</v>
      </c>
      <c r="T1198" s="58">
        <f t="shared" si="109"/>
        <v>9.5051017703685653E-4</v>
      </c>
      <c r="U1198" s="58">
        <f>IF(I1198&lt;Overview!$F$18,(1-Overview!$F$9)*'='!R1198-'='!I1198*'='!P1198,0)</f>
        <v>0</v>
      </c>
      <c r="V1198" s="54">
        <f>IF(I1198&gt;=Overview!$F$18,(1-Overview!$F$9)*'='!R1198-Overview!$F$18*'='!P1198,0)</f>
        <v>28.287607413212132</v>
      </c>
      <c r="W1198" s="2"/>
      <c r="X1198" s="60">
        <f>F1198^3*(1+G1198*Overview!$F$38)</f>
        <v>25.17128382467752</v>
      </c>
      <c r="Y1198" s="61">
        <f>F1198^3*Overview!$F$42*(1+Overview!$F$38*G1198)+J1198*Overview!$F$39/Overview!$F$40</f>
        <v>2.4006909805295691</v>
      </c>
      <c r="AD1198" s="2"/>
    </row>
    <row r="1199" spans="1:30">
      <c r="A1199" s="34">
        <v>1196</v>
      </c>
      <c r="B1199">
        <v>0.77</v>
      </c>
      <c r="C1199" s="85">
        <v>18.739999999999998</v>
      </c>
      <c r="D1199" s="125">
        <f>B1199/(B1199+Overview!$F$22)</f>
        <v>0.52380952380952384</v>
      </c>
      <c r="E1199" s="118">
        <f>EXP(Overview!$F$21/Overview!$F$5-Overview!$F$21/('='!C1199+273.15))</f>
        <v>0.94169028070695959</v>
      </c>
      <c r="F1199" s="77">
        <f t="shared" si="110"/>
        <v>2.7369892999620515</v>
      </c>
      <c r="G1199" s="115">
        <f t="shared" si="111"/>
        <v>0.52380952380952372</v>
      </c>
      <c r="H1199" s="112">
        <f>F1199/Overview!$F$19</f>
        <v>4.0410295289562255</v>
      </c>
      <c r="I1199" s="149">
        <f t="shared" si="112"/>
        <v>178.24101031296112</v>
      </c>
      <c r="J1199" s="80">
        <f>IF((A1199-Overview!$F$43)/365=ROUND((A1199-Overview!$F$43)/365,0),J1198*0.05,J1198+V1198)</f>
        <v>3141.3206605398173</v>
      </c>
      <c r="K1199" s="70">
        <f>IF(I1199&lt;Overview!$F$16,1,'='!F1199/Overview!$F$26)</f>
        <v>118.4843852797425</v>
      </c>
      <c r="L1199" s="71">
        <f>IF(I1199&lt;Overview!$F$17,'='!F1199/Overview!$F$26,Overview!$F$33)</f>
        <v>9.1428571428571423</v>
      </c>
      <c r="M1199" s="72">
        <f t="shared" si="113"/>
        <v>9.1428571428571423</v>
      </c>
      <c r="N1199" s="81">
        <f>MIN(1,Overview!$F$44*E1199*(F1199-Overview!$F$25)^2+0.2)</f>
        <v>1</v>
      </c>
      <c r="O1199" s="48">
        <f>M1199*E1199*Overview!$F$8</f>
        <v>9.746225350951114E-2</v>
      </c>
      <c r="P1199" s="48">
        <f>E1199*Overview!$F$6</f>
        <v>1.8494797113084687E-3</v>
      </c>
      <c r="Q1199" s="122">
        <f>O1199*(G1199/F1199-(1+Overview!$F$35/'='!F1199)/(Overview!$F$37*Overview!$F$33))/('='!G1199+Overview!$F$36)</f>
        <v>1.0402828033710299E-3</v>
      </c>
      <c r="R1199" s="128">
        <f>(O1199/F1199-Q1199)*G1199*Overview!$F$29*'='!F1199^3</f>
        <v>336.10720007521081</v>
      </c>
      <c r="S1199" s="57">
        <f t="shared" si="108"/>
        <v>3.953425681262747E-18</v>
      </c>
      <c r="T1199" s="58">
        <f t="shared" si="109"/>
        <v>9.4908096725367845E-4</v>
      </c>
      <c r="U1199" s="58">
        <f>IF(I1199&lt;Overview!$F$18,(1-Overview!$F$9)*'='!R1199-'='!I1199*'='!P1199,0)</f>
        <v>0</v>
      </c>
      <c r="V1199" s="54">
        <f>IF(I1199&gt;=Overview!$F$18,(1-Overview!$F$9)*'='!R1199-Overview!$F$18*'='!P1199,0)</f>
        <v>28.308790589535249</v>
      </c>
      <c r="W1199" s="2"/>
      <c r="X1199" s="60">
        <f>F1199^3*(1+G1199*Overview!$F$38)</f>
        <v>25.197526735771969</v>
      </c>
      <c r="Y1199" s="61">
        <f>F1199^3*Overview!$F$42*(1+Overview!$F$38*G1199)+J1199*Overview!$F$39/Overview!$F$40</f>
        <v>2.404282067650207</v>
      </c>
      <c r="AD1199" s="2"/>
    </row>
    <row r="1200" spans="1:30">
      <c r="A1200" s="34">
        <v>1197</v>
      </c>
      <c r="B1200">
        <v>0.77</v>
      </c>
      <c r="C1200" s="85">
        <v>18.739999999999998</v>
      </c>
      <c r="D1200" s="125">
        <f>B1200/(B1200+Overview!$F$22)</f>
        <v>0.52380952380952384</v>
      </c>
      <c r="E1200" s="118">
        <f>EXP(Overview!$F$21/Overview!$F$5-Overview!$F$21/('='!C1200+273.15))</f>
        <v>0.94169028070695959</v>
      </c>
      <c r="F1200" s="77">
        <f t="shared" si="110"/>
        <v>2.7379383809293052</v>
      </c>
      <c r="G1200" s="115">
        <f t="shared" si="111"/>
        <v>0.52380952380952372</v>
      </c>
      <c r="H1200" s="112">
        <f>F1200/Overview!$F$19</f>
        <v>4.0424308001318545</v>
      </c>
      <c r="I1200" s="149">
        <f t="shared" si="112"/>
        <v>178.24101031296112</v>
      </c>
      <c r="J1200" s="80">
        <f>IF((A1200-Overview!$F$43)/365=ROUND((A1200-Overview!$F$43)/365,0),J1199*0.05,J1199+V1199)</f>
        <v>3169.6294511293527</v>
      </c>
      <c r="K1200" s="70">
        <f>IF(I1200&lt;Overview!$F$16,1,'='!F1200/Overview!$F$26)</f>
        <v>118.52547103590067</v>
      </c>
      <c r="L1200" s="71">
        <f>IF(I1200&lt;Overview!$F$17,'='!F1200/Overview!$F$26,Overview!$F$33)</f>
        <v>9.1428571428571423</v>
      </c>
      <c r="M1200" s="72">
        <f t="shared" si="113"/>
        <v>9.1428571428571423</v>
      </c>
      <c r="N1200" s="81">
        <f>MIN(1,Overview!$F$44*E1200*(F1200-Overview!$F$25)^2+0.2)</f>
        <v>1</v>
      </c>
      <c r="O1200" s="48">
        <f>M1200*E1200*Overview!$F$8</f>
        <v>9.746225350951114E-2</v>
      </c>
      <c r="P1200" s="48">
        <f>E1200*Overview!$F$6</f>
        <v>1.8494797113084687E-3</v>
      </c>
      <c r="Q1200" s="122">
        <f>O1200*(G1200/F1200-(1+Overview!$F$35/'='!F1200)/(Overview!$F$37*Overview!$F$33))/('='!G1200+Overview!$F$36)</f>
        <v>1.0383585471446402E-3</v>
      </c>
      <c r="R1200" s="128">
        <f>(O1200/F1200-Q1200)*G1200*Overview!$F$29*'='!F1200^3</f>
        <v>336.35555706158181</v>
      </c>
      <c r="S1200" s="57">
        <f t="shared" si="108"/>
        <v>3.952055262886763E-18</v>
      </c>
      <c r="T1200" s="58">
        <f t="shared" si="109"/>
        <v>9.4765390646443402E-4</v>
      </c>
      <c r="U1200" s="58">
        <f>IF(I1200&lt;Overview!$F$18,(1-Overview!$F$9)*'='!R1200-'='!I1200*'='!P1200,0)</f>
        <v>0</v>
      </c>
      <c r="V1200" s="54">
        <f>IF(I1200&gt;=Overview!$F$18,(1-Overview!$F$9)*'='!R1200-Overview!$F$18*'='!P1200,0)</f>
        <v>28.329950604774059</v>
      </c>
      <c r="W1200" s="2"/>
      <c r="X1200" s="60">
        <f>F1200^3*(1+G1200*Overview!$F$38)</f>
        <v>25.223748380062933</v>
      </c>
      <c r="Y1200" s="61">
        <f>F1200^3*Overview!$F$42*(1+Overview!$F$38*G1200)+J1200*Overview!$F$39/Overview!$F$40</f>
        <v>2.4078721612638301</v>
      </c>
      <c r="AD1200" s="2"/>
    </row>
    <row r="1201" spans="1:30">
      <c r="A1201" s="34">
        <v>1198</v>
      </c>
      <c r="B1201">
        <v>0.77</v>
      </c>
      <c r="C1201" s="85">
        <v>18.739999999999998</v>
      </c>
      <c r="D1201" s="125">
        <f>B1201/(B1201+Overview!$F$22)</f>
        <v>0.52380952380952384</v>
      </c>
      <c r="E1201" s="118">
        <f>EXP(Overview!$F$21/Overview!$F$5-Overview!$F$21/('='!C1201+273.15))</f>
        <v>0.94169028070695959</v>
      </c>
      <c r="F1201" s="77">
        <f t="shared" si="110"/>
        <v>2.7388860348357698</v>
      </c>
      <c r="G1201" s="115">
        <f t="shared" si="111"/>
        <v>0.52380952380952372</v>
      </c>
      <c r="H1201" s="112">
        <f>F1201/Overview!$F$19</f>
        <v>4.0438299643227076</v>
      </c>
      <c r="I1201" s="149">
        <f t="shared" si="112"/>
        <v>178.24101031296112</v>
      </c>
      <c r="J1201" s="80">
        <f>IF((A1201-Overview!$F$43)/365=ROUND((A1201-Overview!$F$43)/365,0),J1200*0.05,J1200+V1200)</f>
        <v>3197.9594017341269</v>
      </c>
      <c r="K1201" s="70">
        <f>IF(I1201&lt;Overview!$F$16,1,'='!F1201/Overview!$F$26)</f>
        <v>118.56649501453549</v>
      </c>
      <c r="L1201" s="71">
        <f>IF(I1201&lt;Overview!$F$17,'='!F1201/Overview!$F$26,Overview!$F$33)</f>
        <v>9.1428571428571423</v>
      </c>
      <c r="M1201" s="72">
        <f t="shared" si="113"/>
        <v>9.1428571428571423</v>
      </c>
      <c r="N1201" s="81">
        <f>MIN(1,Overview!$F$44*E1201*(F1201-Overview!$F$25)^2+0.2)</f>
        <v>1</v>
      </c>
      <c r="O1201" s="48">
        <f>M1201*E1201*Overview!$F$8</f>
        <v>9.746225350951114E-2</v>
      </c>
      <c r="P1201" s="48">
        <f>E1201*Overview!$F$6</f>
        <v>1.8494797113084687E-3</v>
      </c>
      <c r="Q1201" s="122">
        <f>O1201*(G1201/F1201-(1+Overview!$F$35/'='!F1201)/(Overview!$F$37*Overview!$F$33))/('='!G1201+Overview!$F$36)</f>
        <v>1.0364385148591076E-3</v>
      </c>
      <c r="R1201" s="128">
        <f>(O1201/F1201-Q1201)*G1201*Overview!$F$29*'='!F1201^3</f>
        <v>336.60364231742813</v>
      </c>
      <c r="S1201" s="57">
        <f t="shared" si="108"/>
        <v>3.9506878527204384E-18</v>
      </c>
      <c r="T1201" s="58">
        <f t="shared" si="109"/>
        <v>9.4622899143784504E-4</v>
      </c>
      <c r="U1201" s="58">
        <f>IF(I1201&lt;Overview!$F$18,(1-Overview!$F$9)*'='!R1201-'='!I1201*'='!P1201,0)</f>
        <v>0</v>
      </c>
      <c r="V1201" s="54">
        <f>IF(I1201&gt;=Overview!$F$18,(1-Overview!$F$9)*'='!R1201-Overview!$F$18*'='!P1201,0)</f>
        <v>28.351087468572167</v>
      </c>
      <c r="W1201" s="2"/>
      <c r="X1201" s="60">
        <f>F1201^3*(1+G1201*Overview!$F$38)</f>
        <v>25.24994874114854</v>
      </c>
      <c r="Y1201" s="61">
        <f>F1201^3*Overview!$F$42*(1+Overview!$F$38*G1201)+J1201*Overview!$F$39/Overview!$F$40</f>
        <v>2.4114612588878153</v>
      </c>
      <c r="AD1201" s="2"/>
    </row>
    <row r="1202" spans="1:30">
      <c r="A1202" s="34">
        <v>1199</v>
      </c>
      <c r="B1202">
        <v>0.77</v>
      </c>
      <c r="C1202" s="85">
        <v>18.739999999999998</v>
      </c>
      <c r="D1202" s="125">
        <f>B1202/(B1202+Overview!$F$22)</f>
        <v>0.52380952380952384</v>
      </c>
      <c r="E1202" s="118">
        <f>EXP(Overview!$F$21/Overview!$F$5-Overview!$F$21/('='!C1202+273.15))</f>
        <v>0.94169028070695959</v>
      </c>
      <c r="F1202" s="77">
        <f t="shared" si="110"/>
        <v>2.7398322638272075</v>
      </c>
      <c r="G1202" s="115">
        <f t="shared" si="111"/>
        <v>0.52380952380952372</v>
      </c>
      <c r="H1202" s="112">
        <f>F1202/Overview!$F$19</f>
        <v>4.0452270246968958</v>
      </c>
      <c r="I1202" s="149">
        <f t="shared" si="112"/>
        <v>178.24101031296112</v>
      </c>
      <c r="J1202" s="80">
        <f>IF((A1202-Overview!$F$43)/365=ROUND((A1202-Overview!$F$43)/365,0),J1201*0.05,J1201+V1201)</f>
        <v>3226.310489202699</v>
      </c>
      <c r="K1202" s="70">
        <f>IF(I1202&lt;Overview!$F$16,1,'='!F1202/Overview!$F$26)</f>
        <v>118.60745730853712</v>
      </c>
      <c r="L1202" s="71">
        <f>IF(I1202&lt;Overview!$F$17,'='!F1202/Overview!$F$26,Overview!$F$33)</f>
        <v>9.1428571428571423</v>
      </c>
      <c r="M1202" s="72">
        <f t="shared" si="113"/>
        <v>9.1428571428571423</v>
      </c>
      <c r="N1202" s="81">
        <f>MIN(1,Overview!$F$44*E1202*(F1202-Overview!$F$25)^2+0.2)</f>
        <v>1</v>
      </c>
      <c r="O1202" s="48">
        <f>M1202*E1202*Overview!$F$8</f>
        <v>9.746225350951114E-2</v>
      </c>
      <c r="P1202" s="48">
        <f>E1202*Overview!$F$6</f>
        <v>1.8494797113084687E-3</v>
      </c>
      <c r="Q1202" s="122">
        <f>O1202*(G1202/F1202-(1+Overview!$F$35/'='!F1202)/(Overview!$F$37*Overview!$F$33))/('='!G1202+Overview!$F$36)</f>
        <v>1.0345226947883078E-3</v>
      </c>
      <c r="R1202" s="128">
        <f>(O1202/F1202-Q1202)*G1202*Overview!$F$29*'='!F1202^3</f>
        <v>336.85145595660623</v>
      </c>
      <c r="S1202" s="57">
        <f t="shared" si="108"/>
        <v>3.949323442412655E-18</v>
      </c>
      <c r="T1202" s="58">
        <f t="shared" si="109"/>
        <v>9.4480621894749075E-4</v>
      </c>
      <c r="U1202" s="58">
        <f>IF(I1202&lt;Overview!$F$18,(1-Overview!$F$9)*'='!R1202-'='!I1202*'='!P1202,0)</f>
        <v>0</v>
      </c>
      <c r="V1202" s="54">
        <f>IF(I1202&gt;=Overview!$F$18,(1-Overview!$F$9)*'='!R1202-Overview!$F$18*'='!P1202,0)</f>
        <v>28.37220119063014</v>
      </c>
      <c r="W1202" s="2"/>
      <c r="X1202" s="60">
        <f>F1202^3*(1+G1202*Overview!$F$38)</f>
        <v>25.276127802768602</v>
      </c>
      <c r="Y1202" s="61">
        <f>F1202^3*Overview!$F$42*(1+Overview!$F$38*G1202)+J1202*Overview!$F$39/Overview!$F$40</f>
        <v>2.4150493580527095</v>
      </c>
      <c r="AD1202" s="2"/>
    </row>
    <row r="1203" spans="1:30">
      <c r="A1203" s="34">
        <v>1200</v>
      </c>
      <c r="B1203">
        <v>0.77</v>
      </c>
      <c r="C1203" s="85">
        <v>18.739999999999998</v>
      </c>
      <c r="D1203" s="125">
        <f>B1203/(B1203+Overview!$F$22)</f>
        <v>0.52380952380952384</v>
      </c>
      <c r="E1203" s="118">
        <f>EXP(Overview!$F$21/Overview!$F$5-Overview!$F$21/('='!C1203+273.15))</f>
        <v>0.94169028070695959</v>
      </c>
      <c r="F1203" s="77">
        <f t="shared" si="110"/>
        <v>2.7407770700461551</v>
      </c>
      <c r="G1203" s="115">
        <f t="shared" si="111"/>
        <v>0.52380952380952372</v>
      </c>
      <c r="H1203" s="112">
        <f>F1203/Overview!$F$19</f>
        <v>4.0466219844177695</v>
      </c>
      <c r="I1203" s="149">
        <f t="shared" si="112"/>
        <v>178.24101031296112</v>
      </c>
      <c r="J1203" s="80">
        <f>IF((A1203-Overview!$F$43)/365=ROUND((A1203-Overview!$F$43)/365,0),J1202*0.05,J1202+V1202)</f>
        <v>3254.6826903933293</v>
      </c>
      <c r="K1203" s="70">
        <f>IF(I1203&lt;Overview!$F$16,1,'='!F1203/Overview!$F$26)</f>
        <v>118.64835801065607</v>
      </c>
      <c r="L1203" s="71">
        <f>IF(I1203&lt;Overview!$F$17,'='!F1203/Overview!$F$26,Overview!$F$33)</f>
        <v>9.1428571428571423</v>
      </c>
      <c r="M1203" s="72">
        <f t="shared" si="113"/>
        <v>9.1428571428571423</v>
      </c>
      <c r="N1203" s="81">
        <f>MIN(1,Overview!$F$44*E1203*(F1203-Overview!$F$25)^2+0.2)</f>
        <v>1</v>
      </c>
      <c r="O1203" s="48">
        <f>M1203*E1203*Overview!$F$8</f>
        <v>9.746225350951114E-2</v>
      </c>
      <c r="P1203" s="48">
        <f>E1203*Overview!$F$6</f>
        <v>1.8494797113084687E-3</v>
      </c>
      <c r="Q1203" s="122">
        <f>O1203*(G1203/F1203-(1+Overview!$F$35/'='!F1203)/(Overview!$F$37*Overview!$F$33))/('='!G1203+Overview!$F$36)</f>
        <v>1.0326110752479955E-3</v>
      </c>
      <c r="R1203" s="128">
        <f>(O1203/F1203-Q1203)*G1203*Overview!$F$29*'='!F1203^3</f>
        <v>337.09899809363816</v>
      </c>
      <c r="S1203" s="57">
        <f t="shared" si="108"/>
        <v>3.9479620236421145E-18</v>
      </c>
      <c r="T1203" s="58">
        <f t="shared" si="109"/>
        <v>9.433855857718036E-4</v>
      </c>
      <c r="U1203" s="58">
        <f>IF(I1203&lt;Overview!$F$18,(1-Overview!$F$9)*'='!R1203-'='!I1203*'='!P1203,0)</f>
        <v>0</v>
      </c>
      <c r="V1203" s="54">
        <f>IF(I1203&gt;=Overview!$F$18,(1-Overview!$F$9)*'='!R1203-Overview!$F$18*'='!P1203,0)</f>
        <v>28.393291780705262</v>
      </c>
      <c r="W1203" s="2"/>
      <c r="X1203" s="60">
        <f>F1203^3*(1+G1203*Overview!$F$38)</f>
        <v>25.302285548804235</v>
      </c>
      <c r="Y1203" s="61">
        <f>F1203^3*Overview!$F$42*(1+Overview!$F$38*G1203)+J1203*Overview!$F$39/Overview!$F$40</f>
        <v>2.4186364563022007</v>
      </c>
      <c r="AD1203" s="2"/>
    </row>
    <row r="1204" spans="1:30">
      <c r="A1204" s="34">
        <v>1201</v>
      </c>
      <c r="B1204">
        <v>0.77</v>
      </c>
      <c r="C1204" s="85">
        <v>18.739999999999998</v>
      </c>
      <c r="D1204" s="125">
        <f>B1204/(B1204+Overview!$F$22)</f>
        <v>0.52380952380952384</v>
      </c>
      <c r="E1204" s="118">
        <f>EXP(Overview!$F$21/Overview!$F$5-Overview!$F$21/('='!C1204+273.15))</f>
        <v>0.94169028070695959</v>
      </c>
      <c r="F1204" s="77">
        <f t="shared" si="110"/>
        <v>2.7417204556319268</v>
      </c>
      <c r="G1204" s="115">
        <f t="shared" si="111"/>
        <v>0.52380952380952372</v>
      </c>
      <c r="H1204" s="112">
        <f>F1204/Overview!$F$19</f>
        <v>4.0480148466439196</v>
      </c>
      <c r="I1204" s="149">
        <f t="shared" si="112"/>
        <v>178.24101031296112</v>
      </c>
      <c r="J1204" s="80">
        <f>IF((A1204-Overview!$F$43)/365=ROUND((A1204-Overview!$F$43)/365,0),J1203*0.05,J1203+V1203)</f>
        <v>3283.0759821740344</v>
      </c>
      <c r="K1204" s="70">
        <f>IF(I1204&lt;Overview!$F$16,1,'='!F1204/Overview!$F$26)</f>
        <v>118.68919721350333</v>
      </c>
      <c r="L1204" s="71">
        <f>IF(I1204&lt;Overview!$F$17,'='!F1204/Overview!$F$26,Overview!$F$33)</f>
        <v>9.1428571428571423</v>
      </c>
      <c r="M1204" s="72">
        <f t="shared" si="113"/>
        <v>9.1428571428571423</v>
      </c>
      <c r="N1204" s="81">
        <f>MIN(1,Overview!$F$44*E1204*(F1204-Overview!$F$25)^2+0.2)</f>
        <v>1</v>
      </c>
      <c r="O1204" s="48">
        <f>M1204*E1204*Overview!$F$8</f>
        <v>9.746225350951114E-2</v>
      </c>
      <c r="P1204" s="48">
        <f>E1204*Overview!$F$6</f>
        <v>1.8494797113084687E-3</v>
      </c>
      <c r="Q1204" s="122">
        <f>O1204*(G1204/F1204-(1+Overview!$F$35/'='!F1204)/(Overview!$F$37*Overview!$F$33))/('='!G1204+Overview!$F$36)</f>
        <v>1.0307036445956139E-3</v>
      </c>
      <c r="R1204" s="128">
        <f>(O1204/F1204-Q1204)*G1204*Overview!$F$29*'='!F1204^3</f>
        <v>337.34626884370778</v>
      </c>
      <c r="S1204" s="57">
        <f t="shared" si="108"/>
        <v>3.9466035881172138E-18</v>
      </c>
      <c r="T1204" s="58">
        <f t="shared" si="109"/>
        <v>9.41967088694058E-4</v>
      </c>
      <c r="U1204" s="58">
        <f>IF(I1204&lt;Overview!$F$18,(1-Overview!$F$9)*'='!R1204-'='!I1204*'='!P1204,0)</f>
        <v>0</v>
      </c>
      <c r="V1204" s="54">
        <f>IF(I1204&gt;=Overview!$F$18,(1-Overview!$F$9)*'='!R1204-Overview!$F$18*'='!P1204,0)</f>
        <v>28.414359248611191</v>
      </c>
      <c r="W1204" s="2"/>
      <c r="X1204" s="60">
        <f>F1204^3*(1+G1204*Overview!$F$38)</f>
        <v>25.328421963277357</v>
      </c>
      <c r="Y1204" s="61">
        <f>F1204^3*Overview!$F$42*(1+Overview!$F$38*G1204)+J1204*Overview!$F$39/Overview!$F$40</f>
        <v>2.4222225511930704</v>
      </c>
      <c r="AD1204" s="2"/>
    </row>
    <row r="1205" spans="1:30">
      <c r="A1205" s="34">
        <v>1202</v>
      </c>
      <c r="B1205">
        <v>0.77</v>
      </c>
      <c r="C1205" s="85">
        <v>18.739999999999998</v>
      </c>
      <c r="D1205" s="125">
        <f>B1205/(B1205+Overview!$F$22)</f>
        <v>0.52380952380952384</v>
      </c>
      <c r="E1205" s="118">
        <f>EXP(Overview!$F$21/Overview!$F$5-Overview!$F$21/('='!C1205+273.15))</f>
        <v>0.94169028070695959</v>
      </c>
      <c r="F1205" s="77">
        <f t="shared" si="110"/>
        <v>2.7426624227206209</v>
      </c>
      <c r="G1205" s="115">
        <f t="shared" si="111"/>
        <v>0.52380952380952372</v>
      </c>
      <c r="H1205" s="112">
        <f>F1205/Overview!$F$19</f>
        <v>4.0494056145291903</v>
      </c>
      <c r="I1205" s="149">
        <f t="shared" si="112"/>
        <v>178.24101031296112</v>
      </c>
      <c r="J1205" s="80">
        <f>IF((A1205-Overview!$F$43)/365=ROUND((A1205-Overview!$F$43)/365,0),J1204*0.05,J1204+V1204)</f>
        <v>3311.4903414226455</v>
      </c>
      <c r="K1205" s="70">
        <f>IF(I1205&lt;Overview!$F$16,1,'='!F1205/Overview!$F$26)</f>
        <v>118.7299750095507</v>
      </c>
      <c r="L1205" s="71">
        <f>IF(I1205&lt;Overview!$F$17,'='!F1205/Overview!$F$26,Overview!$F$33)</f>
        <v>9.1428571428571423</v>
      </c>
      <c r="M1205" s="72">
        <f t="shared" si="113"/>
        <v>9.1428571428571423</v>
      </c>
      <c r="N1205" s="81">
        <f>MIN(1,Overview!$F$44*E1205*(F1205-Overview!$F$25)^2+0.2)</f>
        <v>1</v>
      </c>
      <c r="O1205" s="48">
        <f>M1205*E1205*Overview!$F$8</f>
        <v>9.746225350951114E-2</v>
      </c>
      <c r="P1205" s="48">
        <f>E1205*Overview!$F$6</f>
        <v>1.8494797113084687E-3</v>
      </c>
      <c r="Q1205" s="122">
        <f>O1205*(G1205/F1205-(1+Overview!$F$35/'='!F1205)/(Overview!$F$37*Overview!$F$33))/('='!G1205+Overview!$F$36)</f>
        <v>1.0288003912301115E-3</v>
      </c>
      <c r="R1205" s="128">
        <f>(O1205/F1205-Q1205)*G1205*Overview!$F$29*'='!F1205^3</f>
        <v>337.5932683226581</v>
      </c>
      <c r="S1205" s="57">
        <f t="shared" si="108"/>
        <v>3.9452481275759045E-18</v>
      </c>
      <c r="T1205" s="58">
        <f t="shared" si="109"/>
        <v>9.405507245023667E-4</v>
      </c>
      <c r="U1205" s="58">
        <f>IF(I1205&lt;Overview!$F$18,(1-Overview!$F$9)*'='!R1205-'='!I1205*'='!P1205,0)</f>
        <v>0</v>
      </c>
      <c r="V1205" s="54">
        <f>IF(I1205&gt;=Overview!$F$18,(1-Overview!$F$9)*'='!R1205-Overview!$F$18*'='!P1205,0)</f>
        <v>28.435403604217761</v>
      </c>
      <c r="W1205" s="2"/>
      <c r="X1205" s="60">
        <f>F1205^3*(1+G1205*Overview!$F$38)</f>
        <v>25.354537030350329</v>
      </c>
      <c r="Y1205" s="61">
        <f>F1205^3*Overview!$F$42*(1+Overview!$F$38*G1205)+J1205*Overview!$F$39/Overview!$F$40</f>
        <v>2.4258076402951683</v>
      </c>
      <c r="AD1205" s="2"/>
    </row>
    <row r="1206" spans="1:30">
      <c r="A1206" s="34">
        <v>1203</v>
      </c>
      <c r="B1206">
        <v>0.77</v>
      </c>
      <c r="C1206" s="85">
        <v>18.739999999999998</v>
      </c>
      <c r="D1206" s="125">
        <f>B1206/(B1206+Overview!$F$22)</f>
        <v>0.52380952380952384</v>
      </c>
      <c r="E1206" s="118">
        <f>EXP(Overview!$F$21/Overview!$F$5-Overview!$F$21/('='!C1206+273.15))</f>
        <v>0.94169028070695959</v>
      </c>
      <c r="F1206" s="77">
        <f t="shared" si="110"/>
        <v>2.7436029734451233</v>
      </c>
      <c r="G1206" s="115">
        <f t="shared" si="111"/>
        <v>0.52380952380952372</v>
      </c>
      <c r="H1206" s="112">
        <f>F1206/Overview!$F$19</f>
        <v>4.0507942912226831</v>
      </c>
      <c r="I1206" s="149">
        <f t="shared" si="112"/>
        <v>178.24101031296112</v>
      </c>
      <c r="J1206" s="80">
        <f>IF((A1206-Overview!$F$43)/365=ROUND((A1206-Overview!$F$43)/365,0),J1205*0.05,J1205+V1205)</f>
        <v>3339.9257450268633</v>
      </c>
      <c r="K1206" s="70">
        <f>IF(I1206&lt;Overview!$F$16,1,'='!F1206/Overview!$F$26)</f>
        <v>118.77069149113088</v>
      </c>
      <c r="L1206" s="71">
        <f>IF(I1206&lt;Overview!$F$17,'='!F1206/Overview!$F$26,Overview!$F$33)</f>
        <v>9.1428571428571423</v>
      </c>
      <c r="M1206" s="72">
        <f t="shared" si="113"/>
        <v>9.1428571428571423</v>
      </c>
      <c r="N1206" s="81">
        <f>MIN(1,Overview!$F$44*E1206*(F1206-Overview!$F$25)^2+0.2)</f>
        <v>1</v>
      </c>
      <c r="O1206" s="48">
        <f>M1206*E1206*Overview!$F$8</f>
        <v>9.746225350951114E-2</v>
      </c>
      <c r="P1206" s="48">
        <f>E1206*Overview!$F$6</f>
        <v>1.8494797113084687E-3</v>
      </c>
      <c r="Q1206" s="122">
        <f>O1206*(G1206/F1206-(1+Overview!$F$35/'='!F1206)/(Overview!$F$37*Overview!$F$33))/('='!G1206+Overview!$F$36)</f>
        <v>1.0269013035917557E-3</v>
      </c>
      <c r="R1206" s="128">
        <f>(O1206/F1206-Q1206)*G1206*Overview!$F$29*'='!F1206^3</f>
        <v>337.83999664698712</v>
      </c>
      <c r="S1206" s="57">
        <f t="shared" si="108"/>
        <v>3.9438956337855681E-18</v>
      </c>
      <c r="T1206" s="58">
        <f t="shared" si="109"/>
        <v>9.3913648998967137E-4</v>
      </c>
      <c r="U1206" s="58">
        <f>IF(I1206&lt;Overview!$F$18,(1-Overview!$F$9)*'='!R1206-'='!I1206*'='!P1206,0)</f>
        <v>0</v>
      </c>
      <c r="V1206" s="54">
        <f>IF(I1206&gt;=Overview!$F$18,(1-Overview!$F$9)*'='!R1206-Overview!$F$18*'='!P1206,0)</f>
        <v>28.456424857450592</v>
      </c>
      <c r="W1206" s="2"/>
      <c r="X1206" s="60">
        <f>F1206^3*(1+G1206*Overview!$F$38)</f>
        <v>25.38063073432544</v>
      </c>
      <c r="Y1206" s="61">
        <f>F1206^3*Overview!$F$42*(1+Overview!$F$38*G1206)+J1206*Overview!$F$39/Overview!$F$40</f>
        <v>2.429391721191366</v>
      </c>
      <c r="AD1206" s="2"/>
    </row>
    <row r="1207" spans="1:30">
      <c r="A1207" s="34">
        <v>1204</v>
      </c>
      <c r="B1207">
        <v>0.77</v>
      </c>
      <c r="C1207" s="85">
        <v>18.739999999999998</v>
      </c>
      <c r="D1207" s="125">
        <f>B1207/(B1207+Overview!$F$22)</f>
        <v>0.52380952380952384</v>
      </c>
      <c r="E1207" s="118">
        <f>EXP(Overview!$F$21/Overview!$F$5-Overview!$F$21/('='!C1207+273.15))</f>
        <v>0.94169028070695959</v>
      </c>
      <c r="F1207" s="77">
        <f t="shared" si="110"/>
        <v>2.7445421099351131</v>
      </c>
      <c r="G1207" s="115">
        <f t="shared" si="111"/>
        <v>0.52380952380952372</v>
      </c>
      <c r="H1207" s="112">
        <f>F1207/Overview!$F$19</f>
        <v>4.0521808798687626</v>
      </c>
      <c r="I1207" s="149">
        <f t="shared" si="112"/>
        <v>178.24101031296112</v>
      </c>
      <c r="J1207" s="80">
        <f>IF((A1207-Overview!$F$43)/365=ROUND((A1207-Overview!$F$43)/365,0),J1206*0.05,J1206+V1206)</f>
        <v>3368.382169884314</v>
      </c>
      <c r="K1207" s="70">
        <f>IF(I1207&lt;Overview!$F$16,1,'='!F1207/Overview!$F$26)</f>
        <v>118.81134675043781</v>
      </c>
      <c r="L1207" s="71">
        <f>IF(I1207&lt;Overview!$F$17,'='!F1207/Overview!$F$26,Overview!$F$33)</f>
        <v>9.1428571428571423</v>
      </c>
      <c r="M1207" s="72">
        <f t="shared" si="113"/>
        <v>9.1428571428571423</v>
      </c>
      <c r="N1207" s="81">
        <f>MIN(1,Overview!$F$44*E1207*(F1207-Overview!$F$25)^2+0.2)</f>
        <v>1</v>
      </c>
      <c r="O1207" s="48">
        <f>M1207*E1207*Overview!$F$8</f>
        <v>9.746225350951114E-2</v>
      </c>
      <c r="P1207" s="48">
        <f>E1207*Overview!$F$6</f>
        <v>1.8494797113084687E-3</v>
      </c>
      <c r="Q1207" s="122">
        <f>O1207*(G1207/F1207-(1+Overview!$F$35/'='!F1207)/(Overview!$F$37*Overview!$F$33))/('='!G1207+Overview!$F$36)</f>
        <v>1.0250063701619486E-3</v>
      </c>
      <c r="R1207" s="128">
        <f>(O1207/F1207-Q1207)*G1207*Overview!$F$29*'='!F1207^3</f>
        <v>338.08645393384552</v>
      </c>
      <c r="S1207" s="57">
        <f t="shared" si="108"/>
        <v>3.9425460985428798E-18</v>
      </c>
      <c r="T1207" s="58">
        <f t="shared" si="109"/>
        <v>9.3772438195373526E-4</v>
      </c>
      <c r="U1207" s="58">
        <f>IF(I1207&lt;Overview!$F$18,(1-Overview!$F$9)*'='!R1207-'='!I1207*'='!P1207,0)</f>
        <v>0</v>
      </c>
      <c r="V1207" s="54">
        <f>IF(I1207&gt;=Overview!$F$18,(1-Overview!$F$9)*'='!R1207-Overview!$F$18*'='!P1207,0)</f>
        <v>28.477423018290928</v>
      </c>
      <c r="W1207" s="2"/>
      <c r="X1207" s="60">
        <f>F1207^3*(1+G1207*Overview!$F$38)</f>
        <v>25.406703059644549</v>
      </c>
      <c r="Y1207" s="61">
        <f>F1207^3*Overview!$F$42*(1+Overview!$F$38*G1207)+J1207*Overview!$F$39/Overview!$F$40</f>
        <v>2.4329747914775277</v>
      </c>
      <c r="AD1207" s="2"/>
    </row>
    <row r="1208" spans="1:30">
      <c r="A1208" s="34">
        <v>1205</v>
      </c>
      <c r="B1208">
        <v>0.77</v>
      </c>
      <c r="C1208" s="85">
        <v>18.739999999999998</v>
      </c>
      <c r="D1208" s="125">
        <f>B1208/(B1208+Overview!$F$22)</f>
        <v>0.52380952380952384</v>
      </c>
      <c r="E1208" s="118">
        <f>EXP(Overview!$F$21/Overview!$F$5-Overview!$F$21/('='!C1208+273.15))</f>
        <v>0.94169028070695959</v>
      </c>
      <c r="F1208" s="77">
        <f t="shared" si="110"/>
        <v>2.745479834317067</v>
      </c>
      <c r="G1208" s="115">
        <f t="shared" si="111"/>
        <v>0.52380952380952372</v>
      </c>
      <c r="H1208" s="112">
        <f>F1208/Overview!$F$19</f>
        <v>4.0535653836070678</v>
      </c>
      <c r="I1208" s="149">
        <f t="shared" si="112"/>
        <v>178.24101031296112</v>
      </c>
      <c r="J1208" s="80">
        <f>IF((A1208-Overview!$F$43)/365=ROUND((A1208-Overview!$F$43)/365,0),J1207*0.05,J1207+V1207)</f>
        <v>3396.8595929026051</v>
      </c>
      <c r="K1208" s="70">
        <f>IF(I1208&lt;Overview!$F$16,1,'='!F1208/Overview!$F$26)</f>
        <v>118.85194087952671</v>
      </c>
      <c r="L1208" s="71">
        <f>IF(I1208&lt;Overview!$F$17,'='!F1208/Overview!$F$26,Overview!$F$33)</f>
        <v>9.1428571428571423</v>
      </c>
      <c r="M1208" s="72">
        <f t="shared" si="113"/>
        <v>9.1428571428571423</v>
      </c>
      <c r="N1208" s="81">
        <f>MIN(1,Overview!$F$44*E1208*(F1208-Overview!$F$25)^2+0.2)</f>
        <v>1</v>
      </c>
      <c r="O1208" s="48">
        <f>M1208*E1208*Overview!$F$8</f>
        <v>9.746225350951114E-2</v>
      </c>
      <c r="P1208" s="48">
        <f>E1208*Overview!$F$6</f>
        <v>1.8494797113084687E-3</v>
      </c>
      <c r="Q1208" s="122">
        <f>O1208*(G1208/F1208-(1+Overview!$F$35/'='!F1208)/(Overview!$F$37*Overview!$F$33))/('='!G1208+Overview!$F$36)</f>
        <v>1.0231155794630461E-3</v>
      </c>
      <c r="R1208" s="128">
        <f>(O1208/F1208-Q1208)*G1208*Overview!$F$29*'='!F1208^3</f>
        <v>338.33264030103294</v>
      </c>
      <c r="S1208" s="57">
        <f t="shared" si="108"/>
        <v>3.9411995136736809E-18</v>
      </c>
      <c r="T1208" s="58">
        <f t="shared" si="109"/>
        <v>9.3631439719713786E-4</v>
      </c>
      <c r="U1208" s="58">
        <f>IF(I1208&lt;Overview!$F$18,(1-Overview!$F$9)*'='!R1208-'='!I1208*'='!P1208,0)</f>
        <v>0</v>
      </c>
      <c r="V1208" s="54">
        <f>IF(I1208&gt;=Overview!$F$18,(1-Overview!$F$9)*'='!R1208-Overview!$F$18*'='!P1208,0)</f>
        <v>28.498398096775297</v>
      </c>
      <c r="W1208" s="2"/>
      <c r="X1208" s="60">
        <f>F1208^3*(1+G1208*Overview!$F$38)</f>
        <v>25.432753990888592</v>
      </c>
      <c r="Y1208" s="61">
        <f>F1208^3*Overview!$F$42*(1+Overview!$F$38*G1208)+J1208*Overview!$F$39/Overview!$F$40</f>
        <v>2.4365568487624683</v>
      </c>
      <c r="AD1208" s="2"/>
    </row>
    <row r="1209" spans="1:30">
      <c r="A1209" s="34">
        <v>1206</v>
      </c>
      <c r="B1209">
        <v>0.77</v>
      </c>
      <c r="C1209" s="85">
        <v>18.739999999999998</v>
      </c>
      <c r="D1209" s="125">
        <f>B1209/(B1209+Overview!$F$22)</f>
        <v>0.52380952380952384</v>
      </c>
      <c r="E1209" s="118">
        <f>EXP(Overview!$F$21/Overview!$F$5-Overview!$F$21/('='!C1209+273.15))</f>
        <v>0.94169028070695959</v>
      </c>
      <c r="F1209" s="77">
        <f t="shared" si="110"/>
        <v>2.746416148714264</v>
      </c>
      <c r="G1209" s="115">
        <f t="shared" si="111"/>
        <v>0.52380952380952372</v>
      </c>
      <c r="H1209" s="112">
        <f>F1209/Overview!$F$19</f>
        <v>4.0549478055725139</v>
      </c>
      <c r="I1209" s="149">
        <f t="shared" si="112"/>
        <v>178.24101031296112</v>
      </c>
      <c r="J1209" s="80">
        <f>IF((A1209-Overview!$F$43)/365=ROUND((A1209-Overview!$F$43)/365,0),J1208*0.05,J1208+V1208)</f>
        <v>3425.3579909993805</v>
      </c>
      <c r="K1209" s="70">
        <f>IF(I1209&lt;Overview!$F$16,1,'='!F1209/Overview!$F$26)</f>
        <v>118.89247397031447</v>
      </c>
      <c r="L1209" s="71">
        <f>IF(I1209&lt;Overview!$F$17,'='!F1209/Overview!$F$26,Overview!$F$33)</f>
        <v>9.1428571428571423</v>
      </c>
      <c r="M1209" s="72">
        <f t="shared" si="113"/>
        <v>9.1428571428571423</v>
      </c>
      <c r="N1209" s="81">
        <f>MIN(1,Overview!$F$44*E1209*(F1209-Overview!$F$25)^2+0.2)</f>
        <v>1</v>
      </c>
      <c r="O1209" s="48">
        <f>M1209*E1209*Overview!$F$8</f>
        <v>9.746225350951114E-2</v>
      </c>
      <c r="P1209" s="48">
        <f>E1209*Overview!$F$6</f>
        <v>1.8494797113084687E-3</v>
      </c>
      <c r="Q1209" s="122">
        <f>O1209*(G1209/F1209-(1+Overview!$F$35/'='!F1209)/(Overview!$F$37*Overview!$F$33))/('='!G1209+Overview!$F$36)</f>
        <v>1.0212289200581741E-3</v>
      </c>
      <c r="R1209" s="128">
        <f>(O1209/F1209-Q1209)*G1209*Overview!$F$29*'='!F1209^3</f>
        <v>338.57855586699441</v>
      </c>
      <c r="S1209" s="57">
        <f t="shared" si="108"/>
        <v>3.9398558710328508E-18</v>
      </c>
      <c r="T1209" s="58">
        <f t="shared" si="109"/>
        <v>9.3490653252726577E-4</v>
      </c>
      <c r="U1209" s="58">
        <f>IF(I1209&lt;Overview!$F$18,(1-Overview!$F$9)*'='!R1209-'='!I1209*'='!P1209,0)</f>
        <v>0</v>
      </c>
      <c r="V1209" s="54">
        <f>IF(I1209&gt;=Overview!$F$18,(1-Overview!$F$9)*'='!R1209-Overview!$F$18*'='!P1209,0)</f>
        <v>28.519350102995212</v>
      </c>
      <c r="W1209" s="2"/>
      <c r="X1209" s="60">
        <f>F1209^3*(1+G1209*Overview!$F$38)</f>
        <v>25.45878351277717</v>
      </c>
      <c r="Y1209" s="61">
        <f>F1209^3*Overview!$F$42*(1+Overview!$F$38*G1209)+J1209*Overview!$F$39/Overview!$F$40</f>
        <v>2.4401378906679181</v>
      </c>
      <c r="AD1209" s="2"/>
    </row>
    <row r="1210" spans="1:30">
      <c r="A1210" s="34">
        <v>1207</v>
      </c>
      <c r="B1210">
        <v>0.77</v>
      </c>
      <c r="C1210" s="85">
        <v>18.739999999999998</v>
      </c>
      <c r="D1210" s="125">
        <f>B1210/(B1210+Overview!$F$22)</f>
        <v>0.52380952380952384</v>
      </c>
      <c r="E1210" s="118">
        <f>EXP(Overview!$F$21/Overview!$F$5-Overview!$F$21/('='!C1210+273.15))</f>
        <v>0.94169028070695959</v>
      </c>
      <c r="F1210" s="77">
        <f t="shared" si="110"/>
        <v>2.7473510552467912</v>
      </c>
      <c r="G1210" s="115">
        <f t="shared" si="111"/>
        <v>0.52380952380952372</v>
      </c>
      <c r="H1210" s="112">
        <f>F1210/Overview!$F$19</f>
        <v>4.0563281488953065</v>
      </c>
      <c r="I1210" s="149">
        <f t="shared" si="112"/>
        <v>178.24101031296112</v>
      </c>
      <c r="J1210" s="80">
        <f>IF((A1210-Overview!$F$43)/365=ROUND((A1210-Overview!$F$43)/365,0),J1209*0.05,J1209+V1209)</f>
        <v>3453.8773411023758</v>
      </c>
      <c r="K1210" s="70">
        <f>IF(I1210&lt;Overview!$F$16,1,'='!F1210/Overview!$F$26)</f>
        <v>118.93294611457971</v>
      </c>
      <c r="L1210" s="71">
        <f>IF(I1210&lt;Overview!$F$17,'='!F1210/Overview!$F$26,Overview!$F$33)</f>
        <v>9.1428571428571423</v>
      </c>
      <c r="M1210" s="72">
        <f t="shared" si="113"/>
        <v>9.1428571428571423</v>
      </c>
      <c r="N1210" s="81">
        <f>MIN(1,Overview!$F$44*E1210*(F1210-Overview!$F$25)^2+0.2)</f>
        <v>1</v>
      </c>
      <c r="O1210" s="48">
        <f>M1210*E1210*Overview!$F$8</f>
        <v>9.746225350951114E-2</v>
      </c>
      <c r="P1210" s="48">
        <f>E1210*Overview!$F$6</f>
        <v>1.8494797113084687E-3</v>
      </c>
      <c r="Q1210" s="122">
        <f>O1210*(G1210/F1210-(1+Overview!$F$35/'='!F1210)/(Overview!$F$37*Overview!$F$33))/('='!G1210+Overview!$F$36)</f>
        <v>1.0193463805510466E-3</v>
      </c>
      <c r="R1210" s="128">
        <f>(O1210/F1210-Q1210)*G1210*Overview!$F$29*'='!F1210^3</f>
        <v>338.82420075081791</v>
      </c>
      <c r="S1210" s="57">
        <f t="shared" si="108"/>
        <v>3.9385151625041715E-18</v>
      </c>
      <c r="T1210" s="58">
        <f t="shared" si="109"/>
        <v>9.3350078475630505E-4</v>
      </c>
      <c r="U1210" s="58">
        <f>IF(I1210&lt;Overview!$F$18,(1-Overview!$F$9)*'='!R1210-'='!I1210*'='!P1210,0)</f>
        <v>0</v>
      </c>
      <c r="V1210" s="54">
        <f>IF(I1210&gt;=Overview!$F$18,(1-Overview!$F$9)*'='!R1210-Overview!$F$18*'='!P1210,0)</f>
        <v>28.540279047096977</v>
      </c>
      <c r="W1210" s="2"/>
      <c r="X1210" s="60">
        <f>F1210^3*(1+G1210*Overview!$F$38)</f>
        <v>25.484791610168138</v>
      </c>
      <c r="Y1210" s="61">
        <f>F1210^3*Overview!$F$42*(1+Overview!$F$38*G1210)+J1210*Overview!$F$39/Overview!$F$40</f>
        <v>2.4437179148284902</v>
      </c>
      <c r="AD1210" s="2"/>
    </row>
    <row r="1211" spans="1:30">
      <c r="A1211" s="34">
        <v>1208</v>
      </c>
      <c r="B1211">
        <v>0.77</v>
      </c>
      <c r="C1211" s="85">
        <v>18.739999999999998</v>
      </c>
      <c r="D1211" s="125">
        <f>B1211/(B1211+Overview!$F$22)</f>
        <v>0.52380952380952384</v>
      </c>
      <c r="E1211" s="118">
        <f>EXP(Overview!$F$21/Overview!$F$5-Overview!$F$21/('='!C1211+273.15))</f>
        <v>0.94169028070695959</v>
      </c>
      <c r="F1211" s="77">
        <f t="shared" si="110"/>
        <v>2.7482845560315474</v>
      </c>
      <c r="G1211" s="115">
        <f t="shared" si="111"/>
        <v>0.52380952380952372</v>
      </c>
      <c r="H1211" s="112">
        <f>F1211/Overview!$F$19</f>
        <v>4.0577064167009409</v>
      </c>
      <c r="I1211" s="149">
        <f t="shared" si="112"/>
        <v>178.24101031296112</v>
      </c>
      <c r="J1211" s="80">
        <f>IF((A1211-Overview!$F$43)/365=ROUND((A1211-Overview!$F$43)/365,0),J1210*0.05,J1210+V1210)</f>
        <v>3482.4176201494729</v>
      </c>
      <c r="K1211" s="70">
        <f>IF(I1211&lt;Overview!$F$16,1,'='!F1211/Overview!$F$26)</f>
        <v>118.97335740396309</v>
      </c>
      <c r="L1211" s="71">
        <f>IF(I1211&lt;Overview!$F$17,'='!F1211/Overview!$F$26,Overview!$F$33)</f>
        <v>9.1428571428571423</v>
      </c>
      <c r="M1211" s="72">
        <f t="shared" si="113"/>
        <v>9.1428571428571423</v>
      </c>
      <c r="N1211" s="81">
        <f>MIN(1,Overview!$F$44*E1211*(F1211-Overview!$F$25)^2+0.2)</f>
        <v>1</v>
      </c>
      <c r="O1211" s="48">
        <f>M1211*E1211*Overview!$F$8</f>
        <v>9.746225350951114E-2</v>
      </c>
      <c r="P1211" s="48">
        <f>E1211*Overview!$F$6</f>
        <v>1.8494797113084687E-3</v>
      </c>
      <c r="Q1211" s="122">
        <f>O1211*(G1211/F1211-(1+Overview!$F$35/'='!F1211)/(Overview!$F$37*Overview!$F$33))/('='!G1211+Overview!$F$36)</f>
        <v>1.0174679495857895E-3</v>
      </c>
      <c r="R1211" s="128">
        <f>(O1211/F1211-Q1211)*G1211*Overview!$F$29*'='!F1211^3</f>
        <v>339.06957507223046</v>
      </c>
      <c r="S1211" s="57">
        <f t="shared" si="108"/>
        <v>3.9371773800002081E-18</v>
      </c>
      <c r="T1211" s="58">
        <f t="shared" si="109"/>
        <v>9.3209715070123687E-4</v>
      </c>
      <c r="U1211" s="58">
        <f>IF(I1211&lt;Overview!$F$18,(1-Overview!$F$9)*'='!R1211-'='!I1211*'='!P1211,0)</f>
        <v>0</v>
      </c>
      <c r="V1211" s="54">
        <f>IF(I1211&gt;=Overview!$F$18,(1-Overview!$F$9)*'='!R1211-Overview!$F$18*'='!P1211,0)</f>
        <v>28.561184939281326</v>
      </c>
      <c r="W1211" s="2"/>
      <c r="X1211" s="60">
        <f>F1211^3*(1+G1211*Overview!$F$38)</f>
        <v>25.510778268057145</v>
      </c>
      <c r="Y1211" s="61">
        <f>F1211^3*Overview!$F$42*(1+Overview!$F$38*G1211)+J1211*Overview!$F$39/Overview!$F$40</f>
        <v>2.4472969188916385</v>
      </c>
      <c r="AD1211" s="2"/>
    </row>
    <row r="1212" spans="1:30">
      <c r="A1212" s="34">
        <v>1209</v>
      </c>
      <c r="B1212">
        <v>0.77</v>
      </c>
      <c r="C1212" s="85">
        <v>18.739999999999998</v>
      </c>
      <c r="D1212" s="125">
        <f>B1212/(B1212+Overview!$F$22)</f>
        <v>0.52380952380952384</v>
      </c>
      <c r="E1212" s="118">
        <f>EXP(Overview!$F$21/Overview!$F$5-Overview!$F$21/('='!C1212+273.15))</f>
        <v>0.94169028070695959</v>
      </c>
      <c r="F1212" s="77">
        <f t="shared" si="110"/>
        <v>2.7492166531822488</v>
      </c>
      <c r="G1212" s="115">
        <f t="shared" si="111"/>
        <v>0.52380952380952372</v>
      </c>
      <c r="H1212" s="112">
        <f>F1212/Overview!$F$19</f>
        <v>4.059082612110215</v>
      </c>
      <c r="I1212" s="149">
        <f t="shared" si="112"/>
        <v>178.24101031296112</v>
      </c>
      <c r="J1212" s="80">
        <f>IF((A1212-Overview!$F$43)/365=ROUND((A1212-Overview!$F$43)/365,0),J1211*0.05,J1211+V1211)</f>
        <v>3510.9788050887541</v>
      </c>
      <c r="K1212" s="70">
        <f>IF(I1212&lt;Overview!$F$16,1,'='!F1212/Overview!$F$26)</f>
        <v>119.01370792996748</v>
      </c>
      <c r="L1212" s="71">
        <f>IF(I1212&lt;Overview!$F$17,'='!F1212/Overview!$F$26,Overview!$F$33)</f>
        <v>9.1428571428571423</v>
      </c>
      <c r="M1212" s="72">
        <f t="shared" si="113"/>
        <v>9.1428571428571423</v>
      </c>
      <c r="N1212" s="81">
        <f>MIN(1,Overview!$F$44*E1212*(F1212-Overview!$F$25)^2+0.2)</f>
        <v>1</v>
      </c>
      <c r="O1212" s="48">
        <f>M1212*E1212*Overview!$F$8</f>
        <v>9.746225350951114E-2</v>
      </c>
      <c r="P1212" s="48">
        <f>E1212*Overview!$F$6</f>
        <v>1.8494797113084687E-3</v>
      </c>
      <c r="Q1212" s="122">
        <f>O1212*(G1212/F1212-(1+Overview!$F$35/'='!F1212)/(Overview!$F$37*Overview!$F$33))/('='!G1212+Overview!$F$36)</f>
        <v>1.0155936158467577E-3</v>
      </c>
      <c r="R1212" s="128">
        <f>(O1212/F1212-Q1212)*G1212*Overview!$F$29*'='!F1212^3</f>
        <v>339.31467895159557</v>
      </c>
      <c r="S1212" s="57">
        <f t="shared" si="108"/>
        <v>3.9358425154621748E-18</v>
      </c>
      <c r="T1212" s="58">
        <f t="shared" si="109"/>
        <v>9.3069562718382716E-4</v>
      </c>
      <c r="U1212" s="58">
        <f>IF(I1212&lt;Overview!$F$18,(1-Overview!$F$9)*'='!R1212-'='!I1212*'='!P1212,0)</f>
        <v>0</v>
      </c>
      <c r="V1212" s="54">
        <f>IF(I1212&gt;=Overview!$F$18,(1-Overview!$F$9)*'='!R1212-Overview!$F$18*'='!P1212,0)</f>
        <v>28.582067789803233</v>
      </c>
      <c r="W1212" s="2"/>
      <c r="X1212" s="60">
        <f>F1212^3*(1+G1212*Overview!$F$38)</f>
        <v>25.536743471577228</v>
      </c>
      <c r="Y1212" s="61">
        <f>F1212^3*Overview!$F$42*(1+Overview!$F$38*G1212)+J1212*Overview!$F$39/Overview!$F$40</f>
        <v>2.4508749005176251</v>
      </c>
      <c r="AD1212" s="2"/>
    </row>
    <row r="1213" spans="1:30">
      <c r="A1213" s="34">
        <v>1210</v>
      </c>
      <c r="B1213">
        <v>0.77</v>
      </c>
      <c r="C1213" s="85">
        <v>18.739999999999998</v>
      </c>
      <c r="D1213" s="125">
        <f>B1213/(B1213+Overview!$F$22)</f>
        <v>0.52380952380952384</v>
      </c>
      <c r="E1213" s="118">
        <f>EXP(Overview!$F$21/Overview!$F$5-Overview!$F$21/('='!C1213+273.15))</f>
        <v>0.94169028070695959</v>
      </c>
      <c r="F1213" s="77">
        <f t="shared" si="110"/>
        <v>2.7501473488094326</v>
      </c>
      <c r="G1213" s="115">
        <f t="shared" si="111"/>
        <v>0.52380952380952372</v>
      </c>
      <c r="H1213" s="112">
        <f>F1213/Overview!$F$19</f>
        <v>4.0604567382392327</v>
      </c>
      <c r="I1213" s="149">
        <f t="shared" si="112"/>
        <v>178.24101031296112</v>
      </c>
      <c r="J1213" s="80">
        <f>IF((A1213-Overview!$F$43)/365=ROUND((A1213-Overview!$F$43)/365,0),J1212*0.05,J1212+V1212)</f>
        <v>3539.5608728785573</v>
      </c>
      <c r="K1213" s="70">
        <f>IF(I1213&lt;Overview!$F$16,1,'='!F1213/Overview!$F$26)</f>
        <v>119.05399778395812</v>
      </c>
      <c r="L1213" s="71">
        <f>IF(I1213&lt;Overview!$F$17,'='!F1213/Overview!$F$26,Overview!$F$33)</f>
        <v>9.1428571428571423</v>
      </c>
      <c r="M1213" s="72">
        <f t="shared" si="113"/>
        <v>9.1428571428571423</v>
      </c>
      <c r="N1213" s="81">
        <f>MIN(1,Overview!$F$44*E1213*(F1213-Overview!$F$25)^2+0.2)</f>
        <v>1</v>
      </c>
      <c r="O1213" s="48">
        <f>M1213*E1213*Overview!$F$8</f>
        <v>9.746225350951114E-2</v>
      </c>
      <c r="P1213" s="48">
        <f>E1213*Overview!$F$6</f>
        <v>1.8494797113084687E-3</v>
      </c>
      <c r="Q1213" s="122">
        <f>O1213*(G1213/F1213-(1+Overview!$F$35/'='!F1213)/(Overview!$F$37*Overview!$F$33))/('='!G1213+Overview!$F$36)</f>
        <v>1.013723368058359E-3</v>
      </c>
      <c r="R1213" s="128">
        <f>(O1213/F1213-Q1213)*G1213*Overview!$F$29*'='!F1213^3</f>
        <v>339.55951250990915</v>
      </c>
      <c r="S1213" s="57">
        <f t="shared" si="108"/>
        <v>3.9345105608598111E-18</v>
      </c>
      <c r="T1213" s="58">
        <f t="shared" si="109"/>
        <v>9.292962110306215E-4</v>
      </c>
      <c r="U1213" s="58">
        <f>IF(I1213&lt;Overview!$F$18,(1-Overview!$F$9)*'='!R1213-'='!I1213*'='!P1213,0)</f>
        <v>0</v>
      </c>
      <c r="V1213" s="54">
        <f>IF(I1213&gt;=Overview!$F$18,(1-Overview!$F$9)*'='!R1213-Overview!$F$18*'='!P1213,0)</f>
        <v>28.602927608971548</v>
      </c>
      <c r="W1213" s="2"/>
      <c r="X1213" s="60">
        <f>F1213^3*(1+G1213*Overview!$F$38)</f>
        <v>25.56268720599833</v>
      </c>
      <c r="Y1213" s="61">
        <f>F1213^3*Overview!$F$42*(1+Overview!$F$38*G1213)+J1213*Overview!$F$39/Overview!$F$40</f>
        <v>2.4544518573794813</v>
      </c>
      <c r="AD1213" s="2"/>
    </row>
    <row r="1214" spans="1:30">
      <c r="A1214" s="34">
        <v>1211</v>
      </c>
      <c r="B1214">
        <v>0.77</v>
      </c>
      <c r="C1214" s="85">
        <v>18.739999999999998</v>
      </c>
      <c r="D1214" s="125">
        <f>B1214/(B1214+Overview!$F$22)</f>
        <v>0.52380952380952384</v>
      </c>
      <c r="E1214" s="118">
        <f>EXP(Overview!$F$21/Overview!$F$5-Overview!$F$21/('='!C1214+273.15))</f>
        <v>0.94169028070695959</v>
      </c>
      <c r="F1214" s="77">
        <f t="shared" si="110"/>
        <v>2.7510766450204631</v>
      </c>
      <c r="G1214" s="115">
        <f t="shared" si="111"/>
        <v>0.52380952380952372</v>
      </c>
      <c r="H1214" s="112">
        <f>F1214/Overview!$F$19</f>
        <v>4.0618287981994143</v>
      </c>
      <c r="I1214" s="149">
        <f t="shared" si="112"/>
        <v>178.24101031296112</v>
      </c>
      <c r="J1214" s="80">
        <f>IF((A1214-Overview!$F$43)/365=ROUND((A1214-Overview!$F$43)/365,0),J1213*0.05,J1213+V1213)</f>
        <v>3568.163800487529</v>
      </c>
      <c r="K1214" s="70">
        <f>IF(I1214&lt;Overview!$F$16,1,'='!F1214/Overview!$F$26)</f>
        <v>119.09422705716291</v>
      </c>
      <c r="L1214" s="71">
        <f>IF(I1214&lt;Overview!$F$17,'='!F1214/Overview!$F$26,Overview!$F$33)</f>
        <v>9.1428571428571423</v>
      </c>
      <c r="M1214" s="72">
        <f t="shared" si="113"/>
        <v>9.1428571428571423</v>
      </c>
      <c r="N1214" s="81">
        <f>MIN(1,Overview!$F$44*E1214*(F1214-Overview!$F$25)^2+0.2)</f>
        <v>1</v>
      </c>
      <c r="O1214" s="48">
        <f>M1214*E1214*Overview!$F$8</f>
        <v>9.746225350951114E-2</v>
      </c>
      <c r="P1214" s="48">
        <f>E1214*Overview!$F$6</f>
        <v>1.8494797113084687E-3</v>
      </c>
      <c r="Q1214" s="122">
        <f>O1214*(G1214/F1214-(1+Overview!$F$35/'='!F1214)/(Overview!$F$37*Overview!$F$33))/('='!G1214+Overview!$F$36)</f>
        <v>1.0118571949848756E-3</v>
      </c>
      <c r="R1214" s="128">
        <f>(O1214/F1214-Q1214)*G1214*Overview!$F$29*'='!F1214^3</f>
        <v>339.80407586879716</v>
      </c>
      <c r="S1214" s="57">
        <f t="shared" si="108"/>
        <v>3.9331815081912549E-18</v>
      </c>
      <c r="T1214" s="58">
        <f t="shared" si="109"/>
        <v>9.2789889907293613E-4</v>
      </c>
      <c r="U1214" s="58">
        <f>IF(I1214&lt;Overview!$F$18,(1-Overview!$F$9)*'='!R1214-'='!I1214*'='!P1214,0)</f>
        <v>0</v>
      </c>
      <c r="V1214" s="54">
        <f>IF(I1214&gt;=Overview!$F$18,(1-Overview!$F$9)*'='!R1214-Overview!$F$18*'='!P1214,0)</f>
        <v>28.623764407148808</v>
      </c>
      <c r="W1214" s="2"/>
      <c r="X1214" s="60">
        <f>F1214^3*(1+G1214*Overview!$F$38)</f>
        <v>25.588609456726964</v>
      </c>
      <c r="Y1214" s="61">
        <f>F1214^3*Overview!$F$42*(1+Overview!$F$38*G1214)+J1214*Overview!$F$39/Overview!$F$40</f>
        <v>2.4580277871629757</v>
      </c>
      <c r="AD1214" s="2"/>
    </row>
    <row r="1215" spans="1:30">
      <c r="A1215" s="34">
        <v>1212</v>
      </c>
      <c r="B1215">
        <v>0.77</v>
      </c>
      <c r="C1215" s="85">
        <v>18.739999999999998</v>
      </c>
      <c r="D1215" s="125">
        <f>B1215/(B1215+Overview!$F$22)</f>
        <v>0.52380952380952384</v>
      </c>
      <c r="E1215" s="118">
        <f>EXP(Overview!$F$21/Overview!$F$5-Overview!$F$21/('='!C1215+273.15))</f>
        <v>0.94169028070695959</v>
      </c>
      <c r="F1215" s="77">
        <f t="shared" si="110"/>
        <v>2.752004543919536</v>
      </c>
      <c r="G1215" s="115">
        <f t="shared" si="111"/>
        <v>0.52380952380952372</v>
      </c>
      <c r="H1215" s="112">
        <f>F1215/Overview!$F$19</f>
        <v>4.0631987950974988</v>
      </c>
      <c r="I1215" s="149">
        <f t="shared" si="112"/>
        <v>178.24101031296112</v>
      </c>
      <c r="J1215" s="80">
        <f>IF((A1215-Overview!$F$43)/365=ROUND((A1215-Overview!$F$43)/365,0),J1214*0.05,J1214+V1214)</f>
        <v>3596.7875648946779</v>
      </c>
      <c r="K1215" s="70">
        <f>IF(I1215&lt;Overview!$F$16,1,'='!F1215/Overview!$F$26)</f>
        <v>119.13439584067255</v>
      </c>
      <c r="L1215" s="71">
        <f>IF(I1215&lt;Overview!$F$17,'='!F1215/Overview!$F$26,Overview!$F$33)</f>
        <v>9.1428571428571423</v>
      </c>
      <c r="M1215" s="72">
        <f t="shared" si="113"/>
        <v>9.1428571428571423</v>
      </c>
      <c r="N1215" s="81">
        <f>MIN(1,Overview!$F$44*E1215*(F1215-Overview!$F$25)^2+0.2)</f>
        <v>1</v>
      </c>
      <c r="O1215" s="48">
        <f>M1215*E1215*Overview!$F$8</f>
        <v>9.746225350951114E-2</v>
      </c>
      <c r="P1215" s="48">
        <f>E1215*Overview!$F$6</f>
        <v>1.8494797113084687E-3</v>
      </c>
      <c r="Q1215" s="122">
        <f>O1215*(G1215/F1215-(1+Overview!$F$35/'='!F1215)/(Overview!$F$37*Overview!$F$33))/('='!G1215+Overview!$F$36)</f>
        <v>1.0099950854302905E-3</v>
      </c>
      <c r="R1215" s="128">
        <f>(O1215/F1215-Q1215)*G1215*Overview!$F$29*'='!F1215^3</f>
        <v>340.04836915051203</v>
      </c>
      <c r="S1215" s="57">
        <f t="shared" si="108"/>
        <v>3.9318553494829172E-18</v>
      </c>
      <c r="T1215" s="58">
        <f t="shared" si="109"/>
        <v>9.2650368814685316E-4</v>
      </c>
      <c r="U1215" s="58">
        <f>IF(I1215&lt;Overview!$F$18,(1-Overview!$F$9)*'='!R1215-'='!I1215*'='!P1215,0)</f>
        <v>0</v>
      </c>
      <c r="V1215" s="54">
        <f>IF(I1215&gt;=Overview!$F$18,(1-Overview!$F$9)*'='!R1215-Overview!$F$18*'='!P1215,0)</f>
        <v>28.644578194750913</v>
      </c>
      <c r="W1215" s="2"/>
      <c r="X1215" s="60">
        <f>F1215^3*(1+G1215*Overview!$F$38)</f>
        <v>25.614510209305681</v>
      </c>
      <c r="Y1215" s="61">
        <f>F1215^3*Overview!$F$42*(1+Overview!$F$38*G1215)+J1215*Overview!$F$39/Overview!$F$40</f>
        <v>2.4616026875665709</v>
      </c>
      <c r="AD1215" s="2"/>
    </row>
    <row r="1216" spans="1:30">
      <c r="A1216" s="34">
        <v>1213</v>
      </c>
      <c r="B1216">
        <v>0.77</v>
      </c>
      <c r="C1216" s="85">
        <v>18.739999999999998</v>
      </c>
      <c r="D1216" s="125">
        <f>B1216/(B1216+Overview!$F$22)</f>
        <v>0.52380952380952384</v>
      </c>
      <c r="E1216" s="118">
        <f>EXP(Overview!$F$21/Overview!$F$5-Overview!$F$21/('='!C1216+273.15))</f>
        <v>0.94169028070695959</v>
      </c>
      <c r="F1216" s="77">
        <f t="shared" si="110"/>
        <v>2.7529310476076829</v>
      </c>
      <c r="G1216" s="115">
        <f t="shared" si="111"/>
        <v>0.52380952380952372</v>
      </c>
      <c r="H1216" s="112">
        <f>F1216/Overview!$F$19</f>
        <v>4.0645667320355567</v>
      </c>
      <c r="I1216" s="149">
        <f t="shared" si="112"/>
        <v>178.24101031296112</v>
      </c>
      <c r="J1216" s="80">
        <f>IF((A1216-Overview!$F$43)/365=ROUND((A1216-Overview!$F$43)/365,0),J1215*0.05,J1215+V1215)</f>
        <v>3625.4321430894288</v>
      </c>
      <c r="K1216" s="70">
        <f>IF(I1216&lt;Overview!$F$16,1,'='!F1216/Overview!$F$26)</f>
        <v>119.17450422544083</v>
      </c>
      <c r="L1216" s="71">
        <f>IF(I1216&lt;Overview!$F$17,'='!F1216/Overview!$F$26,Overview!$F$33)</f>
        <v>9.1428571428571423</v>
      </c>
      <c r="M1216" s="72">
        <f t="shared" si="113"/>
        <v>9.1428571428571423</v>
      </c>
      <c r="N1216" s="81">
        <f>MIN(1,Overview!$F$44*E1216*(F1216-Overview!$F$25)^2+0.2)</f>
        <v>1</v>
      </c>
      <c r="O1216" s="48">
        <f>M1216*E1216*Overview!$F$8</f>
        <v>9.746225350951114E-2</v>
      </c>
      <c r="P1216" s="48">
        <f>E1216*Overview!$F$6</f>
        <v>1.8494797113084687E-3</v>
      </c>
      <c r="Q1216" s="122">
        <f>O1216*(G1216/F1216-(1+Overview!$F$35/'='!F1216)/(Overview!$F$37*Overview!$F$33))/('='!G1216+Overview!$F$36)</f>
        <v>1.0081370282381081E-3</v>
      </c>
      <c r="R1216" s="128">
        <f>(O1216/F1216-Q1216)*G1216*Overview!$F$29*'='!F1216^3</f>
        <v>340.29239247792952</v>
      </c>
      <c r="S1216" s="57">
        <f t="shared" si="108"/>
        <v>3.9305320767893558E-18</v>
      </c>
      <c r="T1216" s="58">
        <f t="shared" si="109"/>
        <v>9.251105750932104E-4</v>
      </c>
      <c r="U1216" s="58">
        <f>IF(I1216&lt;Overview!$F$18,(1-Overview!$F$9)*'='!R1216-'='!I1216*'='!P1216,0)</f>
        <v>0</v>
      </c>
      <c r="V1216" s="54">
        <f>IF(I1216&gt;=Overview!$F$18,(1-Overview!$F$9)*'='!R1216-Overview!$F$18*'='!P1216,0)</f>
        <v>28.665368982246886</v>
      </c>
      <c r="W1216" s="2"/>
      <c r="X1216" s="60">
        <f>F1216^3*(1+G1216*Overview!$F$38)</f>
        <v>25.640389449412726</v>
      </c>
      <c r="Y1216" s="61">
        <f>F1216^3*Overview!$F$42*(1+Overview!$F$38*G1216)+J1216*Overview!$F$39/Overview!$F$40</f>
        <v>2.4651765563013948</v>
      </c>
      <c r="AD1216" s="2"/>
    </row>
    <row r="1217" spans="1:30">
      <c r="A1217" s="34">
        <v>1214</v>
      </c>
      <c r="B1217">
        <v>0.77</v>
      </c>
      <c r="C1217" s="85">
        <v>18.739999999999998</v>
      </c>
      <c r="D1217" s="125">
        <f>B1217/(B1217+Overview!$F$22)</f>
        <v>0.52380952380952384</v>
      </c>
      <c r="E1217" s="118">
        <f>EXP(Overview!$F$21/Overview!$F$5-Overview!$F$21/('='!C1217+273.15))</f>
        <v>0.94169028070695959</v>
      </c>
      <c r="F1217" s="77">
        <f t="shared" si="110"/>
        <v>2.7538561581827761</v>
      </c>
      <c r="G1217" s="115">
        <f t="shared" si="111"/>
        <v>0.52380952380952372</v>
      </c>
      <c r="H1217" s="112">
        <f>F1217/Overview!$F$19</f>
        <v>4.065932612110994</v>
      </c>
      <c r="I1217" s="149">
        <f t="shared" si="112"/>
        <v>178.24101031296112</v>
      </c>
      <c r="J1217" s="80">
        <f>IF((A1217-Overview!$F$43)/365=ROUND((A1217-Overview!$F$43)/365,0),J1216*0.05,J1216+V1216)</f>
        <v>3654.0975120716757</v>
      </c>
      <c r="K1217" s="70">
        <f>IF(I1217&lt;Overview!$F$16,1,'='!F1217/Overview!$F$26)</f>
        <v>119.21455230228469</v>
      </c>
      <c r="L1217" s="71">
        <f>IF(I1217&lt;Overview!$F$17,'='!F1217/Overview!$F$26,Overview!$F$33)</f>
        <v>9.1428571428571423</v>
      </c>
      <c r="M1217" s="72">
        <f t="shared" si="113"/>
        <v>9.1428571428571423</v>
      </c>
      <c r="N1217" s="81">
        <f>MIN(1,Overview!$F$44*E1217*(F1217-Overview!$F$25)^2+0.2)</f>
        <v>1</v>
      </c>
      <c r="O1217" s="48">
        <f>M1217*E1217*Overview!$F$8</f>
        <v>9.746225350951114E-2</v>
      </c>
      <c r="P1217" s="48">
        <f>E1217*Overview!$F$6</f>
        <v>1.8494797113084687E-3</v>
      </c>
      <c r="Q1217" s="122">
        <f>O1217*(G1217/F1217-(1+Overview!$F$35/'='!F1217)/(Overview!$F$37*Overview!$F$33))/('='!G1217+Overview!$F$36)</f>
        <v>1.0062830122911852E-3</v>
      </c>
      <c r="R1217" s="128">
        <f>(O1217/F1217-Q1217)*G1217*Overview!$F$29*'='!F1217^3</f>
        <v>340.53614597454583</v>
      </c>
      <c r="S1217" s="57">
        <f t="shared" si="108"/>
        <v>3.929211682193155E-18</v>
      </c>
      <c r="T1217" s="58">
        <f t="shared" si="109"/>
        <v>9.2371955675759818E-4</v>
      </c>
      <c r="U1217" s="58">
        <f>IF(I1217&lt;Overview!$F$18,(1-Overview!$F$9)*'='!R1217-'='!I1217*'='!P1217,0)</f>
        <v>0</v>
      </c>
      <c r="V1217" s="54">
        <f>IF(I1217&gt;=Overview!$F$18,(1-Overview!$F$9)*'='!R1217-Overview!$F$18*'='!P1217,0)</f>
        <v>28.686136780158595</v>
      </c>
      <c r="W1217" s="2"/>
      <c r="X1217" s="60">
        <f>F1217^3*(1+G1217*Overview!$F$38)</f>
        <v>25.666247162861566</v>
      </c>
      <c r="Y1217" s="61">
        <f>F1217^3*Overview!$F$42*(1+Overview!$F$38*G1217)+J1217*Overview!$F$39/Overview!$F$40</f>
        <v>2.4687493910912006</v>
      </c>
      <c r="AD1217" s="2"/>
    </row>
    <row r="1218" spans="1:30">
      <c r="A1218" s="34">
        <v>1215</v>
      </c>
      <c r="B1218">
        <v>0.77</v>
      </c>
      <c r="C1218" s="85">
        <v>18.739999999999998</v>
      </c>
      <c r="D1218" s="125">
        <f>B1218/(B1218+Overview!$F$22)</f>
        <v>0.52380952380952384</v>
      </c>
      <c r="E1218" s="118">
        <f>EXP(Overview!$F$21/Overview!$F$5-Overview!$F$21/('='!C1218+273.15))</f>
        <v>0.94169028070695959</v>
      </c>
      <c r="F1218" s="77">
        <f t="shared" si="110"/>
        <v>2.7547798777395336</v>
      </c>
      <c r="G1218" s="115">
        <f t="shared" si="111"/>
        <v>0.52380952380952372</v>
      </c>
      <c r="H1218" s="112">
        <f>F1218/Overview!$F$19</f>
        <v>4.0672964384165562</v>
      </c>
      <c r="I1218" s="149">
        <f t="shared" si="112"/>
        <v>178.24101031296112</v>
      </c>
      <c r="J1218" s="80">
        <f>IF((A1218-Overview!$F$43)/365=ROUND((A1218-Overview!$F$43)/365,0),J1217*0.05,J1217+V1217)</f>
        <v>3682.7836488518342</v>
      </c>
      <c r="K1218" s="70">
        <f>IF(I1218&lt;Overview!$F$16,1,'='!F1218/Overview!$F$26)</f>
        <v>119.25454016188458</v>
      </c>
      <c r="L1218" s="71">
        <f>IF(I1218&lt;Overview!$F$17,'='!F1218/Overview!$F$26,Overview!$F$33)</f>
        <v>9.1428571428571423</v>
      </c>
      <c r="M1218" s="72">
        <f t="shared" si="113"/>
        <v>9.1428571428571423</v>
      </c>
      <c r="N1218" s="81">
        <f>MIN(1,Overview!$F$44*E1218*(F1218-Overview!$F$25)^2+0.2)</f>
        <v>1</v>
      </c>
      <c r="O1218" s="48">
        <f>M1218*E1218*Overview!$F$8</f>
        <v>9.746225350951114E-2</v>
      </c>
      <c r="P1218" s="48">
        <f>E1218*Overview!$F$6</f>
        <v>1.8494797113084687E-3</v>
      </c>
      <c r="Q1218" s="122">
        <f>O1218*(G1218/F1218-(1+Overview!$F$35/'='!F1218)/(Overview!$F$37*Overview!$F$33))/('='!G1218+Overview!$F$36)</f>
        <v>1.0044330265115522E-3</v>
      </c>
      <c r="R1218" s="128">
        <f>(O1218/F1218-Q1218)*G1218*Overview!$F$29*'='!F1218^3</f>
        <v>340.77962976447384</v>
      </c>
      <c r="S1218" s="57">
        <f t="shared" si="108"/>
        <v>3.9278941578047959E-18</v>
      </c>
      <c r="T1218" s="58">
        <f t="shared" si="109"/>
        <v>9.2233062999034783E-4</v>
      </c>
      <c r="U1218" s="58">
        <f>IF(I1218&lt;Overview!$F$18,(1-Overview!$F$9)*'='!R1218-'='!I1218*'='!P1218,0)</f>
        <v>0</v>
      </c>
      <c r="V1218" s="54">
        <f>IF(I1218&gt;=Overview!$F$18,(1-Overview!$F$9)*'='!R1218-Overview!$F$18*'='!P1218,0)</f>
        <v>28.706881599060459</v>
      </c>
      <c r="W1218" s="2"/>
      <c r="X1218" s="60">
        <f>F1218^3*(1+G1218*Overview!$F$38)</f>
        <v>25.692083335600472</v>
      </c>
      <c r="Y1218" s="61">
        <f>F1218^3*Overview!$F$42*(1+Overview!$F$38*G1218)+J1218*Overview!$F$39/Overview!$F$40</f>
        <v>2.4723211896723312</v>
      </c>
      <c r="AD1218" s="2"/>
    </row>
    <row r="1219" spans="1:30">
      <c r="A1219" s="34">
        <v>1216</v>
      </c>
      <c r="B1219">
        <v>0.77</v>
      </c>
      <c r="C1219" s="85">
        <v>18.739999999999998</v>
      </c>
      <c r="D1219" s="125">
        <f>B1219/(B1219+Overview!$F$22)</f>
        <v>0.52380952380952384</v>
      </c>
      <c r="E1219" s="118">
        <f>EXP(Overview!$F$21/Overview!$F$5-Overview!$F$21/('='!C1219+273.15))</f>
        <v>0.94169028070695959</v>
      </c>
      <c r="F1219" s="77">
        <f t="shared" si="110"/>
        <v>2.7557022083695237</v>
      </c>
      <c r="G1219" s="115">
        <f t="shared" si="111"/>
        <v>0.52380952380952372</v>
      </c>
      <c r="H1219" s="112">
        <f>F1219/Overview!$F$19</f>
        <v>4.068658214040342</v>
      </c>
      <c r="I1219" s="149">
        <f t="shared" si="112"/>
        <v>178.24101031296112</v>
      </c>
      <c r="J1219" s="80">
        <f>IF((A1219-Overview!$F$43)/365=ROUND((A1219-Overview!$F$43)/365,0),J1218*0.05,J1218+V1218)</f>
        <v>3711.4905304508948</v>
      </c>
      <c r="K1219" s="70">
        <f>IF(I1219&lt;Overview!$F$16,1,'='!F1219/Overview!$F$26)</f>
        <v>119.29446789478459</v>
      </c>
      <c r="L1219" s="71">
        <f>IF(I1219&lt;Overview!$F$17,'='!F1219/Overview!$F$26,Overview!$F$33)</f>
        <v>9.1428571428571423</v>
      </c>
      <c r="M1219" s="72">
        <f t="shared" si="113"/>
        <v>9.1428571428571423</v>
      </c>
      <c r="N1219" s="81">
        <f>MIN(1,Overview!$F$44*E1219*(F1219-Overview!$F$25)^2+0.2)</f>
        <v>1</v>
      </c>
      <c r="O1219" s="48">
        <f>M1219*E1219*Overview!$F$8</f>
        <v>9.746225350951114E-2</v>
      </c>
      <c r="P1219" s="48">
        <f>E1219*Overview!$F$6</f>
        <v>1.8494797113084687E-3</v>
      </c>
      <c r="Q1219" s="122">
        <f>O1219*(G1219/F1219-(1+Overview!$F$35/'='!F1219)/(Overview!$F$37*Overview!$F$33))/('='!G1219+Overview!$F$36)</f>
        <v>1.0025870598602434E-3</v>
      </c>
      <c r="R1219" s="128">
        <f>(O1219/F1219-Q1219)*G1219*Overview!$F$29*'='!F1219^3</f>
        <v>341.02284397244074</v>
      </c>
      <c r="S1219" s="57">
        <f t="shared" ref="S1219:S1282" si="114">(D1219*N1219-G1219)*O1219/F1219</f>
        <v>3.9265794957625408E-18</v>
      </c>
      <c r="T1219" s="58">
        <f t="shared" ref="T1219:T1282" si="115">F1219*Q1219/3</f>
        <v>9.2094379164652689E-4</v>
      </c>
      <c r="U1219" s="58">
        <f>IF(I1219&lt;Overview!$F$18,(1-Overview!$F$9)*'='!R1219-'='!I1219*'='!P1219,0)</f>
        <v>0</v>
      </c>
      <c r="V1219" s="54">
        <f>IF(I1219&gt;=Overview!$F$18,(1-Overview!$F$9)*'='!R1219-Overview!$F$18*'='!P1219,0)</f>
        <v>28.727603449579242</v>
      </c>
      <c r="W1219" s="2"/>
      <c r="X1219" s="60">
        <f>F1219^3*(1+G1219*Overview!$F$38)</f>
        <v>25.717897953712097</v>
      </c>
      <c r="Y1219" s="61">
        <f>F1219^3*Overview!$F$42*(1+Overview!$F$38*G1219)+J1219*Overview!$F$39/Overview!$F$40</f>
        <v>2.4758919497936822</v>
      </c>
      <c r="AD1219" s="2"/>
    </row>
    <row r="1220" spans="1:30">
      <c r="A1220" s="34">
        <v>1217</v>
      </c>
      <c r="B1220">
        <v>0.77</v>
      </c>
      <c r="C1220" s="85">
        <v>18.739999999999998</v>
      </c>
      <c r="D1220" s="125">
        <f>B1220/(B1220+Overview!$F$22)</f>
        <v>0.52380952380952384</v>
      </c>
      <c r="E1220" s="118">
        <f>EXP(Overview!$F$21/Overview!$F$5-Overview!$F$21/('='!C1220+273.15))</f>
        <v>0.94169028070695959</v>
      </c>
      <c r="F1220" s="77">
        <f t="shared" ref="F1220:F1283" si="116">F1219+T1219</f>
        <v>2.7566231521611702</v>
      </c>
      <c r="G1220" s="115">
        <f t="shared" ref="G1220:G1283" si="117">G1219+S1219</f>
        <v>0.52380952380952372</v>
      </c>
      <c r="H1220" s="112">
        <f>F1220/Overview!$F$19</f>
        <v>4.0700179420658058</v>
      </c>
      <c r="I1220" s="149">
        <f t="shared" ref="I1220:I1283" si="118">I1219+U1219</f>
        <v>178.24101031296112</v>
      </c>
      <c r="J1220" s="80">
        <f>IF((A1220-Overview!$F$43)/365=ROUND((A1220-Overview!$F$43)/365,0),J1219*0.05,J1219+V1219)</f>
        <v>3740.2181339004742</v>
      </c>
      <c r="K1220" s="70">
        <f>IF(I1220&lt;Overview!$F$16,1,'='!F1220/Overview!$F$26)</f>
        <v>119.33433559139266</v>
      </c>
      <c r="L1220" s="71">
        <f>IF(I1220&lt;Overview!$F$17,'='!F1220/Overview!$F$26,Overview!$F$33)</f>
        <v>9.1428571428571423</v>
      </c>
      <c r="M1220" s="72">
        <f t="shared" ref="M1220:M1283" si="119">IF(K1220=1,1,L1220)</f>
        <v>9.1428571428571423</v>
      </c>
      <c r="N1220" s="81">
        <f>MIN(1,Overview!$F$44*E1220*(F1220-Overview!$F$25)^2+0.2)</f>
        <v>1</v>
      </c>
      <c r="O1220" s="48">
        <f>M1220*E1220*Overview!$F$8</f>
        <v>9.746225350951114E-2</v>
      </c>
      <c r="P1220" s="48">
        <f>E1220*Overview!$F$6</f>
        <v>1.8494797113084687E-3</v>
      </c>
      <c r="Q1220" s="122">
        <f>O1220*(G1220/F1220-(1+Overview!$F$35/'='!F1220)/(Overview!$F$37*Overview!$F$33))/('='!G1220+Overview!$F$36)</f>
        <v>1.0007451013371263E-3</v>
      </c>
      <c r="R1220" s="128">
        <f>(O1220/F1220-Q1220)*G1220*Overview!$F$29*'='!F1220^3</f>
        <v>341.26578872378457</v>
      </c>
      <c r="S1220" s="57">
        <f t="shared" si="114"/>
        <v>3.9252676882323045E-18</v>
      </c>
      <c r="T1220" s="58">
        <f t="shared" si="115"/>
        <v>9.1955903858593297E-4</v>
      </c>
      <c r="U1220" s="58">
        <f>IF(I1220&lt;Overview!$F$18,(1-Overview!$F$9)*'='!R1220-'='!I1220*'='!P1220,0)</f>
        <v>0</v>
      </c>
      <c r="V1220" s="54">
        <f>IF(I1220&gt;=Overview!$F$18,(1-Overview!$F$9)*'='!R1220-Overview!$F$18*'='!P1220,0)</f>
        <v>28.748302342393735</v>
      </c>
      <c r="W1220" s="2"/>
      <c r="X1220" s="60">
        <f>F1220^3*(1+G1220*Overview!$F$38)</f>
        <v>25.743691003413073</v>
      </c>
      <c r="Y1220" s="61">
        <f>F1220^3*Overview!$F$42*(1+Overview!$F$38*G1220)+J1220*Overview!$F$39/Overview!$F$40</f>
        <v>2.4794616692166693</v>
      </c>
      <c r="AD1220" s="2"/>
    </row>
    <row r="1221" spans="1:30">
      <c r="A1221" s="34">
        <v>1218</v>
      </c>
      <c r="B1221">
        <v>0.77</v>
      </c>
      <c r="C1221" s="85">
        <v>18.739999999999998</v>
      </c>
      <c r="D1221" s="125">
        <f>B1221/(B1221+Overview!$F$22)</f>
        <v>0.52380952380952384</v>
      </c>
      <c r="E1221" s="118">
        <f>EXP(Overview!$F$21/Overview!$F$5-Overview!$F$21/('='!C1221+273.15))</f>
        <v>0.94169028070695959</v>
      </c>
      <c r="F1221" s="77">
        <f t="shared" si="116"/>
        <v>2.7575427111997559</v>
      </c>
      <c r="G1221" s="115">
        <f t="shared" si="117"/>
        <v>0.52380952380952372</v>
      </c>
      <c r="H1221" s="112">
        <f>F1221/Overview!$F$19</f>
        <v>4.0713756255717639</v>
      </c>
      <c r="I1221" s="149">
        <f t="shared" si="118"/>
        <v>178.24101031296112</v>
      </c>
      <c r="J1221" s="80">
        <f>IF((A1221-Overview!$F$43)/365=ROUND((A1221-Overview!$F$43)/365,0),J1220*0.05,J1220+V1220)</f>
        <v>3768.966436242868</v>
      </c>
      <c r="K1221" s="70">
        <f>IF(I1221&lt;Overview!$F$16,1,'='!F1221/Overview!$F$26)</f>
        <v>119.37414334198078</v>
      </c>
      <c r="L1221" s="71">
        <f>IF(I1221&lt;Overview!$F$17,'='!F1221/Overview!$F$26,Overview!$F$33)</f>
        <v>9.1428571428571423</v>
      </c>
      <c r="M1221" s="72">
        <f t="shared" si="119"/>
        <v>9.1428571428571423</v>
      </c>
      <c r="N1221" s="81">
        <f>MIN(1,Overview!$F$44*E1221*(F1221-Overview!$F$25)^2+0.2)</f>
        <v>1</v>
      </c>
      <c r="O1221" s="48">
        <f>M1221*E1221*Overview!$F$8</f>
        <v>9.746225350951114E-2</v>
      </c>
      <c r="P1221" s="48">
        <f>E1221*Overview!$F$6</f>
        <v>1.8494797113084687E-3</v>
      </c>
      <c r="Q1221" s="122">
        <f>O1221*(G1221/F1221-(1+Overview!$F$35/'='!F1221)/(Overview!$F$37*Overview!$F$33))/('='!G1221+Overview!$F$36)</f>
        <v>9.9890713998072736E-4</v>
      </c>
      <c r="R1221" s="128">
        <f>(O1221/F1221-Q1221)*G1221*Overview!$F$29*'='!F1221^3</f>
        <v>341.50846414445061</v>
      </c>
      <c r="S1221" s="57">
        <f t="shared" si="114"/>
        <v>3.9239587274075373E-18</v>
      </c>
      <c r="T1221" s="58">
        <f t="shared" si="115"/>
        <v>9.1817636767308299E-4</v>
      </c>
      <c r="U1221" s="58">
        <f>IF(I1221&lt;Overview!$F$18,(1-Overview!$F$9)*'='!R1221-'='!I1221*'='!P1221,0)</f>
        <v>0</v>
      </c>
      <c r="V1221" s="54">
        <f>IF(I1221&gt;=Overview!$F$18,(1-Overview!$F$9)*'='!R1221-Overview!$F$18*'='!P1221,0)</f>
        <v>28.768978288234482</v>
      </c>
      <c r="W1221" s="2"/>
      <c r="X1221" s="60">
        <f>F1221^3*(1+G1221*Overview!$F$38)</f>
        <v>25.769462471053544</v>
      </c>
      <c r="Y1221" s="61">
        <f>F1221^3*Overview!$F$42*(1+Overview!$F$38*G1221)+J1221*Overview!$F$39/Overview!$F$40</f>
        <v>2.4830303457151905</v>
      </c>
      <c r="AD1221" s="2"/>
    </row>
    <row r="1222" spans="1:30">
      <c r="A1222" s="34">
        <v>1219</v>
      </c>
      <c r="B1222">
        <v>0.77</v>
      </c>
      <c r="C1222" s="85">
        <v>18.739999999999998</v>
      </c>
      <c r="D1222" s="125">
        <f>B1222/(B1222+Overview!$F$22)</f>
        <v>0.52380952380952384</v>
      </c>
      <c r="E1222" s="118">
        <f>EXP(Overview!$F$21/Overview!$F$5-Overview!$F$21/('='!C1222+273.15))</f>
        <v>0.94169028070695959</v>
      </c>
      <c r="F1222" s="77">
        <f t="shared" si="116"/>
        <v>2.7584608875674288</v>
      </c>
      <c r="G1222" s="115">
        <f t="shared" si="117"/>
        <v>0.52380952380952372</v>
      </c>
      <c r="H1222" s="112">
        <f>F1222/Overview!$F$19</f>
        <v>4.0727312676324061</v>
      </c>
      <c r="I1222" s="149">
        <f t="shared" si="118"/>
        <v>178.24101031296112</v>
      </c>
      <c r="J1222" s="80">
        <f>IF((A1222-Overview!$F$43)/365=ROUND((A1222-Overview!$F$43)/365,0),J1221*0.05,J1221+V1221)</f>
        <v>3797.7354145311024</v>
      </c>
      <c r="K1222" s="70">
        <f>IF(I1222&lt;Overview!$F$16,1,'='!F1222/Overview!$F$26)</f>
        <v>119.41389123668523</v>
      </c>
      <c r="L1222" s="71">
        <f>IF(I1222&lt;Overview!$F$17,'='!F1222/Overview!$F$26,Overview!$F$33)</f>
        <v>9.1428571428571423</v>
      </c>
      <c r="M1222" s="72">
        <f t="shared" si="119"/>
        <v>9.1428571428571423</v>
      </c>
      <c r="N1222" s="81">
        <f>MIN(1,Overview!$F$44*E1222*(F1222-Overview!$F$25)^2+0.2)</f>
        <v>1</v>
      </c>
      <c r="O1222" s="48">
        <f>M1222*E1222*Overview!$F$8</f>
        <v>9.746225350951114E-2</v>
      </c>
      <c r="P1222" s="48">
        <f>E1222*Overview!$F$6</f>
        <v>1.8494797113084687E-3</v>
      </c>
      <c r="Q1222" s="122">
        <f>O1222*(G1222/F1222-(1+Overview!$F$35/'='!F1222)/(Overview!$F$37*Overview!$F$33))/('='!G1222+Overview!$F$36)</f>
        <v>9.9707316486806756E-4</v>
      </c>
      <c r="R1222" s="128">
        <f>(O1222/F1222-Q1222)*G1222*Overview!$F$29*'='!F1222^3</f>
        <v>341.7508703609895</v>
      </c>
      <c r="S1222" s="57">
        <f t="shared" si="114"/>
        <v>3.9226526055091015E-18</v>
      </c>
      <c r="T1222" s="58">
        <f t="shared" si="115"/>
        <v>9.1679577577721166E-4</v>
      </c>
      <c r="U1222" s="58">
        <f>IF(I1222&lt;Overview!$F$18,(1-Overview!$F$9)*'='!R1222-'='!I1222*'='!P1222,0)</f>
        <v>0</v>
      </c>
      <c r="V1222" s="54">
        <f>IF(I1222&gt;=Overview!$F$18,(1-Overview!$F$9)*'='!R1222-Overview!$F$18*'='!P1222,0)</f>
        <v>28.789631297883595</v>
      </c>
      <c r="W1222" s="2"/>
      <c r="X1222" s="60">
        <f>F1222^3*(1+G1222*Overview!$F$38)</f>
        <v>25.795212343116777</v>
      </c>
      <c r="Y1222" s="61">
        <f>F1222^3*Overview!$F$42*(1+Overview!$F$38*G1222)+J1222*Overview!$F$39/Overview!$F$40</f>
        <v>2.4865979770755886</v>
      </c>
      <c r="AD1222" s="2"/>
    </row>
    <row r="1223" spans="1:30">
      <c r="A1223" s="34">
        <v>1220</v>
      </c>
      <c r="B1223">
        <v>0.77</v>
      </c>
      <c r="C1223" s="85">
        <v>18.739999999999998</v>
      </c>
      <c r="D1223" s="125">
        <f>B1223/(B1223+Overview!$F$22)</f>
        <v>0.52380952380952384</v>
      </c>
      <c r="E1223" s="118">
        <f>EXP(Overview!$F$21/Overview!$F$5-Overview!$F$21/('='!C1223+273.15))</f>
        <v>0.94169028070695959</v>
      </c>
      <c r="F1223" s="77">
        <f t="shared" si="116"/>
        <v>2.7593776833432062</v>
      </c>
      <c r="G1223" s="115">
        <f t="shared" si="117"/>
        <v>0.52380952380952372</v>
      </c>
      <c r="H1223" s="112">
        <f>F1223/Overview!$F$19</f>
        <v>4.0740848713172984</v>
      </c>
      <c r="I1223" s="149">
        <f t="shared" si="118"/>
        <v>178.24101031296112</v>
      </c>
      <c r="J1223" s="80">
        <f>IF((A1223-Overview!$F$43)/365=ROUND((A1223-Overview!$F$43)/365,0),J1222*0.05,J1222+V1222)</f>
        <v>3826.5250458289861</v>
      </c>
      <c r="K1223" s="70">
        <f>IF(I1223&lt;Overview!$F$16,1,'='!F1223/Overview!$F$26)</f>
        <v>119.45357936550677</v>
      </c>
      <c r="L1223" s="71">
        <f>IF(I1223&lt;Overview!$F$17,'='!F1223/Overview!$F$26,Overview!$F$33)</f>
        <v>9.1428571428571423</v>
      </c>
      <c r="M1223" s="72">
        <f t="shared" si="119"/>
        <v>9.1428571428571423</v>
      </c>
      <c r="N1223" s="81">
        <f>MIN(1,Overview!$F$44*E1223*(F1223-Overview!$F$25)^2+0.2)</f>
        <v>1</v>
      </c>
      <c r="O1223" s="48">
        <f>M1223*E1223*Overview!$F$8</f>
        <v>9.746225350951114E-2</v>
      </c>
      <c r="P1223" s="48">
        <f>E1223*Overview!$F$6</f>
        <v>1.8494797113084687E-3</v>
      </c>
      <c r="Q1223" s="122">
        <f>O1223*(G1223/F1223-(1+Overview!$F$35/'='!F1223)/(Overview!$F$37*Overview!$F$33))/('='!G1223+Overview!$F$36)</f>
        <v>9.9524316511448636E-4</v>
      </c>
      <c r="R1223" s="128">
        <f>(O1223/F1223-Q1223)*G1223*Overview!$F$29*'='!F1223^3</f>
        <v>341.99300750055289</v>
      </c>
      <c r="S1223" s="57">
        <f t="shared" si="114"/>
        <v>3.9213493147851528E-18</v>
      </c>
      <c r="T1223" s="58">
        <f t="shared" si="115"/>
        <v>9.1541725977225717E-4</v>
      </c>
      <c r="U1223" s="58">
        <f>IF(I1223&lt;Overview!$F$18,(1-Overview!$F$9)*'='!R1223-'='!I1223*'='!P1223,0)</f>
        <v>0</v>
      </c>
      <c r="V1223" s="54">
        <f>IF(I1223&gt;=Overview!$F$18,(1-Overview!$F$9)*'='!R1223-Overview!$F$18*'='!P1223,0)</f>
        <v>28.810261382174396</v>
      </c>
      <c r="W1223" s="2"/>
      <c r="X1223" s="60">
        <f>F1223^3*(1+G1223*Overview!$F$38)</f>
        <v>25.820940606218745</v>
      </c>
      <c r="Y1223" s="61">
        <f>F1223^3*Overview!$F$42*(1+Overview!$F$38*G1223)+J1223*Overview!$F$39/Overview!$F$40</f>
        <v>2.4901645610966194</v>
      </c>
      <c r="AD1223" s="2"/>
    </row>
    <row r="1224" spans="1:30">
      <c r="A1224" s="34">
        <v>1221</v>
      </c>
      <c r="B1224">
        <v>0.77</v>
      </c>
      <c r="C1224" s="85">
        <v>18.739999999999998</v>
      </c>
      <c r="D1224" s="125">
        <f>B1224/(B1224+Overview!$F$22)</f>
        <v>0.52380952380952384</v>
      </c>
      <c r="E1224" s="118">
        <f>EXP(Overview!$F$21/Overview!$F$5-Overview!$F$21/('='!C1224+273.15))</f>
        <v>0.94169028070695959</v>
      </c>
      <c r="F1224" s="77">
        <f t="shared" si="116"/>
        <v>2.7602931006029783</v>
      </c>
      <c r="G1224" s="115">
        <f t="shared" si="117"/>
        <v>0.52380952380952372</v>
      </c>
      <c r="H1224" s="112">
        <f>F1224/Overview!$F$19</f>
        <v>4.0754364396913898</v>
      </c>
      <c r="I1224" s="149">
        <f t="shared" si="118"/>
        <v>178.24101031296112</v>
      </c>
      <c r="J1224" s="80">
        <f>IF((A1224-Overview!$F$43)/365=ROUND((A1224-Overview!$F$43)/365,0),J1223*0.05,J1223+V1223)</f>
        <v>3855.3353072111604</v>
      </c>
      <c r="K1224" s="70">
        <f>IF(I1224&lt;Overview!$F$16,1,'='!F1224/Overview!$F$26)</f>
        <v>119.49320781831075</v>
      </c>
      <c r="L1224" s="71">
        <f>IF(I1224&lt;Overview!$F$17,'='!F1224/Overview!$F$26,Overview!$F$33)</f>
        <v>9.1428571428571423</v>
      </c>
      <c r="M1224" s="72">
        <f t="shared" si="119"/>
        <v>9.1428571428571423</v>
      </c>
      <c r="N1224" s="81">
        <f>MIN(1,Overview!$F$44*E1224*(F1224-Overview!$F$25)^2+0.2)</f>
        <v>1</v>
      </c>
      <c r="O1224" s="48">
        <f>M1224*E1224*Overview!$F$8</f>
        <v>9.746225350951114E-2</v>
      </c>
      <c r="P1224" s="48">
        <f>E1224*Overview!$F$6</f>
        <v>1.8494797113084687E-3</v>
      </c>
      <c r="Q1224" s="122">
        <f>O1224*(G1224/F1224-(1+Overview!$F$35/'='!F1224)/(Overview!$F$37*Overview!$F$33))/('='!G1224+Overview!$F$36)</f>
        <v>9.9341712987348232E-4</v>
      </c>
      <c r="R1224" s="128">
        <f>(O1224/F1224-Q1224)*G1224*Overview!$F$29*'='!F1224^3</f>
        <v>342.23487569089093</v>
      </c>
      <c r="S1224" s="57">
        <f t="shared" si="114"/>
        <v>3.9200488475110199E-18</v>
      </c>
      <c r="T1224" s="58">
        <f t="shared" si="115"/>
        <v>9.1404081653686207E-4</v>
      </c>
      <c r="U1224" s="58">
        <f>IF(I1224&lt;Overview!$F$18,(1-Overview!$F$9)*'='!R1224-'='!I1224*'='!P1224,0)</f>
        <v>0</v>
      </c>
      <c r="V1224" s="54">
        <f>IF(I1224&gt;=Overview!$F$18,(1-Overview!$F$9)*'='!R1224-Overview!$F$18*'='!P1224,0)</f>
        <v>28.830868551991198</v>
      </c>
      <c r="W1224" s="2"/>
      <c r="X1224" s="60">
        <f>F1224^3*(1+G1224*Overview!$F$38)</f>
        <v>25.846647247107647</v>
      </c>
      <c r="Y1224" s="61">
        <f>F1224^3*Overview!$F$42*(1+Overview!$F$38*G1224)+J1224*Overview!$F$39/Overview!$F$40</f>
        <v>2.4937300955894095</v>
      </c>
      <c r="AD1224" s="2"/>
    </row>
    <row r="1225" spans="1:30">
      <c r="A1225" s="34">
        <v>1222</v>
      </c>
      <c r="B1225">
        <v>0.77</v>
      </c>
      <c r="C1225" s="85">
        <v>18.739999999999998</v>
      </c>
      <c r="D1225" s="125">
        <f>B1225/(B1225+Overview!$F$22)</f>
        <v>0.52380952380952384</v>
      </c>
      <c r="E1225" s="118">
        <f>EXP(Overview!$F$21/Overview!$F$5-Overview!$F$21/('='!C1225+273.15))</f>
        <v>0.94169028070695959</v>
      </c>
      <c r="F1225" s="77">
        <f t="shared" si="116"/>
        <v>2.761207141419515</v>
      </c>
      <c r="G1225" s="115">
        <f t="shared" si="117"/>
        <v>0.52380952380952372</v>
      </c>
      <c r="H1225" s="112">
        <f>F1225/Overview!$F$19</f>
        <v>4.0767859758150227</v>
      </c>
      <c r="I1225" s="149">
        <f t="shared" si="118"/>
        <v>178.24101031296112</v>
      </c>
      <c r="J1225" s="80">
        <f>IF((A1225-Overview!$F$43)/365=ROUND((A1225-Overview!$F$43)/365,0),J1224*0.05,J1224+V1224)</f>
        <v>3884.1661757631514</v>
      </c>
      <c r="K1225" s="70">
        <f>IF(I1225&lt;Overview!$F$16,1,'='!F1225/Overview!$F$26)</f>
        <v>119.5327766848275</v>
      </c>
      <c r="L1225" s="71">
        <f>IF(I1225&lt;Overview!$F$17,'='!F1225/Overview!$F$26,Overview!$F$33)</f>
        <v>9.1428571428571423</v>
      </c>
      <c r="M1225" s="72">
        <f t="shared" si="119"/>
        <v>9.1428571428571423</v>
      </c>
      <c r="N1225" s="81">
        <f>MIN(1,Overview!$F$44*E1225*(F1225-Overview!$F$25)^2+0.2)</f>
        <v>1</v>
      </c>
      <c r="O1225" s="48">
        <f>M1225*E1225*Overview!$F$8</f>
        <v>9.746225350951114E-2</v>
      </c>
      <c r="P1225" s="48">
        <f>E1225*Overview!$F$6</f>
        <v>1.8494797113084687E-3</v>
      </c>
      <c r="Q1225" s="122">
        <f>O1225*(G1225/F1225-(1+Overview!$F$35/'='!F1225)/(Overview!$F$37*Overview!$F$33))/('='!G1225+Overview!$F$36)</f>
        <v>9.915950483365397E-4</v>
      </c>
      <c r="R1225" s="128">
        <f>(O1225/F1225-Q1225)*G1225*Overview!$F$29*'='!F1225^3</f>
        <v>342.47647506034895</v>
      </c>
      <c r="S1225" s="57">
        <f t="shared" si="114"/>
        <v>3.9187511959890841E-18</v>
      </c>
      <c r="T1225" s="58">
        <f t="shared" si="115"/>
        <v>9.1266644295436093E-4</v>
      </c>
      <c r="U1225" s="58">
        <f>IF(I1225&lt;Overview!$F$18,(1-Overview!$F$9)*'='!R1225-'='!I1225*'='!P1225,0)</f>
        <v>0</v>
      </c>
      <c r="V1225" s="54">
        <f>IF(I1225&gt;=Overview!$F$18,(1-Overview!$F$9)*'='!R1225-Overview!$F$18*'='!P1225,0)</f>
        <v>28.851452818269021</v>
      </c>
      <c r="W1225" s="2"/>
      <c r="X1225" s="60">
        <f>F1225^3*(1+G1225*Overview!$F$38)</f>
        <v>25.872332252663561</v>
      </c>
      <c r="Y1225" s="61">
        <f>F1225^3*Overview!$F$42*(1+Overview!$F$38*G1225)+J1225*Overview!$F$39/Overview!$F$40</f>
        <v>2.4972945783774287</v>
      </c>
      <c r="AD1225" s="2"/>
    </row>
    <row r="1226" spans="1:30">
      <c r="A1226" s="34">
        <v>1223</v>
      </c>
      <c r="B1226">
        <v>0.77</v>
      </c>
      <c r="C1226" s="85">
        <v>18.739999999999998</v>
      </c>
      <c r="D1226" s="125">
        <f>B1226/(B1226+Overview!$F$22)</f>
        <v>0.52380952380952384</v>
      </c>
      <c r="E1226" s="118">
        <f>EXP(Overview!$F$21/Overview!$F$5-Overview!$F$21/('='!C1226+273.15))</f>
        <v>0.94169028070695959</v>
      </c>
      <c r="F1226" s="77">
        <f t="shared" si="116"/>
        <v>2.7621198078624691</v>
      </c>
      <c r="G1226" s="115">
        <f t="shared" si="117"/>
        <v>0.52380952380952372</v>
      </c>
      <c r="H1226" s="112">
        <f>F1226/Overview!$F$19</f>
        <v>4.0781334827439375</v>
      </c>
      <c r="I1226" s="149">
        <f t="shared" si="118"/>
        <v>178.24101031296112</v>
      </c>
      <c r="J1226" s="80">
        <f>IF((A1226-Overview!$F$43)/365=ROUND((A1226-Overview!$F$43)/365,0),J1225*0.05,J1225+V1225)</f>
        <v>3913.0176285814205</v>
      </c>
      <c r="K1226" s="70">
        <f>IF(I1226&lt;Overview!$F$16,1,'='!F1226/Overview!$F$26)</f>
        <v>119.57228605465235</v>
      </c>
      <c r="L1226" s="71">
        <f>IF(I1226&lt;Overview!$F$17,'='!F1226/Overview!$F$26,Overview!$F$33)</f>
        <v>9.1428571428571423</v>
      </c>
      <c r="M1226" s="72">
        <f t="shared" si="119"/>
        <v>9.1428571428571423</v>
      </c>
      <c r="N1226" s="81">
        <f>MIN(1,Overview!$F$44*E1226*(F1226-Overview!$F$25)^2+0.2)</f>
        <v>1</v>
      </c>
      <c r="O1226" s="48">
        <f>M1226*E1226*Overview!$F$8</f>
        <v>9.746225350951114E-2</v>
      </c>
      <c r="P1226" s="48">
        <f>E1226*Overview!$F$6</f>
        <v>1.8494797113084687E-3</v>
      </c>
      <c r="Q1226" s="122">
        <f>O1226*(G1226/F1226-(1+Overview!$F$35/'='!F1226)/(Overview!$F$37*Overview!$F$33))/('='!G1226+Overview!$F$36)</f>
        <v>9.8977690973296294E-4</v>
      </c>
      <c r="R1226" s="128">
        <f>(O1226/F1226-Q1226)*G1226*Overview!$F$29*'='!F1226^3</f>
        <v>342.71780573786509</v>
      </c>
      <c r="S1226" s="57">
        <f t="shared" si="114"/>
        <v>3.9174563525486632E-18</v>
      </c>
      <c r="T1226" s="58">
        <f t="shared" si="115"/>
        <v>9.1129413591277332E-4</v>
      </c>
      <c r="U1226" s="58">
        <f>IF(I1226&lt;Overview!$F$18,(1-Overview!$F$9)*'='!R1226-'='!I1226*'='!P1226,0)</f>
        <v>0</v>
      </c>
      <c r="V1226" s="54">
        <f>IF(I1226&gt;=Overview!$F$18,(1-Overview!$F$9)*'='!R1226-Overview!$F$18*'='!P1226,0)</f>
        <v>28.872014191993397</v>
      </c>
      <c r="W1226" s="2"/>
      <c r="X1226" s="60">
        <f>F1226^3*(1+G1226*Overview!$F$38)</f>
        <v>25.897995609898008</v>
      </c>
      <c r="Y1226" s="61">
        <f>F1226^3*Overview!$F$42*(1+Overview!$F$38*G1226)+J1226*Overview!$F$39/Overview!$F$40</f>
        <v>2.5008580072964497</v>
      </c>
      <c r="AD1226" s="2"/>
    </row>
    <row r="1227" spans="1:30">
      <c r="A1227" s="34">
        <v>1224</v>
      </c>
      <c r="B1227">
        <v>0.77</v>
      </c>
      <c r="C1227" s="85">
        <v>18.739999999999998</v>
      </c>
      <c r="D1227" s="125">
        <f>B1227/(B1227+Overview!$F$22)</f>
        <v>0.52380952380952384</v>
      </c>
      <c r="E1227" s="118">
        <f>EXP(Overview!$F$21/Overview!$F$5-Overview!$F$21/('='!C1227+273.15))</f>
        <v>0.94169028070695959</v>
      </c>
      <c r="F1227" s="77">
        <f t="shared" si="116"/>
        <v>2.763031101998382</v>
      </c>
      <c r="G1227" s="115">
        <f t="shared" si="117"/>
        <v>0.52380952380952372</v>
      </c>
      <c r="H1227" s="112">
        <f>F1227/Overview!$F$19</f>
        <v>4.0794789635292812</v>
      </c>
      <c r="I1227" s="149">
        <f t="shared" si="118"/>
        <v>178.24101031296112</v>
      </c>
      <c r="J1227" s="80">
        <f>IF((A1227-Overview!$F$43)/365=ROUND((A1227-Overview!$F$43)/365,0),J1226*0.05,J1226+V1226)</f>
        <v>3941.8896427734139</v>
      </c>
      <c r="K1227" s="70">
        <f>IF(I1227&lt;Overview!$F$16,1,'='!F1227/Overview!$F$26)</f>
        <v>119.61173601724597</v>
      </c>
      <c r="L1227" s="71">
        <f>IF(I1227&lt;Overview!$F$17,'='!F1227/Overview!$F$26,Overview!$F$33)</f>
        <v>9.1428571428571423</v>
      </c>
      <c r="M1227" s="72">
        <f t="shared" si="119"/>
        <v>9.1428571428571423</v>
      </c>
      <c r="N1227" s="81">
        <f>MIN(1,Overview!$F$44*E1227*(F1227-Overview!$F$25)^2+0.2)</f>
        <v>1</v>
      </c>
      <c r="O1227" s="48">
        <f>M1227*E1227*Overview!$F$8</f>
        <v>9.746225350951114E-2</v>
      </c>
      <c r="P1227" s="48">
        <f>E1227*Overview!$F$6</f>
        <v>1.8494797113084687E-3</v>
      </c>
      <c r="Q1227" s="122">
        <f>O1227*(G1227/F1227-(1+Overview!$F$35/'='!F1227)/(Overview!$F$37*Overview!$F$33))/('='!G1227+Overview!$F$36)</f>
        <v>9.8796270332971304E-4</v>
      </c>
      <c r="R1227" s="128">
        <f>(O1227/F1227-Q1227)*G1227*Overview!$F$29*'='!F1227^3</f>
        <v>342.95886785296659</v>
      </c>
      <c r="S1227" s="57">
        <f t="shared" si="114"/>
        <v>3.9161643095458937E-18</v>
      </c>
      <c r="T1227" s="58">
        <f t="shared" si="115"/>
        <v>9.0992389230479915E-4</v>
      </c>
      <c r="U1227" s="58">
        <f>IF(I1227&lt;Overview!$F$18,(1-Overview!$F$9)*'='!R1227-'='!I1227*'='!P1227,0)</f>
        <v>0</v>
      </c>
      <c r="V1227" s="54">
        <f>IF(I1227&gt;=Overview!$F$18,(1-Overview!$F$9)*'='!R1227-Overview!$F$18*'='!P1227,0)</f>
        <v>28.892552684200044</v>
      </c>
      <c r="W1227" s="2"/>
      <c r="X1227" s="60">
        <f>F1227^3*(1+G1227*Overview!$F$38)</f>
        <v>25.923637305953509</v>
      </c>
      <c r="Y1227" s="61">
        <f>F1227^3*Overview!$F$42*(1+Overview!$F$38*G1227)+J1227*Overview!$F$39/Overview!$F$40</f>
        <v>2.5044203801945151</v>
      </c>
      <c r="AD1227" s="2"/>
    </row>
    <row r="1228" spans="1:30">
      <c r="A1228" s="34">
        <v>1225</v>
      </c>
      <c r="B1228">
        <v>0.77</v>
      </c>
      <c r="C1228" s="85">
        <v>18.739999999999998</v>
      </c>
      <c r="D1228" s="125">
        <f>B1228/(B1228+Overview!$F$22)</f>
        <v>0.52380952380952384</v>
      </c>
      <c r="E1228" s="118">
        <f>EXP(Overview!$F$21/Overview!$F$5-Overview!$F$21/('='!C1228+273.15))</f>
        <v>0.94169028070695959</v>
      </c>
      <c r="F1228" s="77">
        <f t="shared" si="116"/>
        <v>2.7639410258906869</v>
      </c>
      <c r="G1228" s="115">
        <f t="shared" si="117"/>
        <v>0.52380952380952372</v>
      </c>
      <c r="H1228" s="112">
        <f>F1228/Overview!$F$19</f>
        <v>4.0808224212176096</v>
      </c>
      <c r="I1228" s="149">
        <f t="shared" si="118"/>
        <v>178.24101031296112</v>
      </c>
      <c r="J1228" s="80">
        <f>IF((A1228-Overview!$F$43)/365=ROUND((A1228-Overview!$F$43)/365,0),J1227*0.05,J1227+V1227)</f>
        <v>3970.7821954576139</v>
      </c>
      <c r="K1228" s="70">
        <f>IF(I1228&lt;Overview!$F$16,1,'='!F1228/Overview!$F$26)</f>
        <v>119.6511266619345</v>
      </c>
      <c r="L1228" s="71">
        <f>IF(I1228&lt;Overview!$F$17,'='!F1228/Overview!$F$26,Overview!$F$33)</f>
        <v>9.1428571428571423</v>
      </c>
      <c r="M1228" s="72">
        <f t="shared" si="119"/>
        <v>9.1428571428571423</v>
      </c>
      <c r="N1228" s="81">
        <f>MIN(1,Overview!$F$44*E1228*(F1228-Overview!$F$25)^2+0.2)</f>
        <v>1</v>
      </c>
      <c r="O1228" s="48">
        <f>M1228*E1228*Overview!$F$8</f>
        <v>9.746225350951114E-2</v>
      </c>
      <c r="P1228" s="48">
        <f>E1228*Overview!$F$6</f>
        <v>1.8494797113084687E-3</v>
      </c>
      <c r="Q1228" s="122">
        <f>O1228*(G1228/F1228-(1+Overview!$F$35/'='!F1228)/(Overview!$F$37*Overview!$F$33))/('='!G1228+Overview!$F$36)</f>
        <v>9.861524184312429E-4</v>
      </c>
      <c r="R1228" s="128">
        <f>(O1228/F1228-Q1228)*G1228*Overview!$F$29*'='!F1228^3</f>
        <v>343.19966153576644</v>
      </c>
      <c r="S1228" s="57">
        <f t="shared" si="114"/>
        <v>3.914875059363611E-18</v>
      </c>
      <c r="T1228" s="58">
        <f t="shared" si="115"/>
        <v>9.0855570902781055E-4</v>
      </c>
      <c r="U1228" s="58">
        <f>IF(I1228&lt;Overview!$F$18,(1-Overview!$F$9)*'='!R1228-'='!I1228*'='!P1228,0)</f>
        <v>0</v>
      </c>
      <c r="V1228" s="54">
        <f>IF(I1228&gt;=Overview!$F$18,(1-Overview!$F$9)*'='!R1228-Overview!$F$18*'='!P1228,0)</f>
        <v>28.913068305974591</v>
      </c>
      <c r="W1228" s="2"/>
      <c r="X1228" s="60">
        <f>F1228^3*(1+G1228*Overview!$F$38)</f>
        <v>25.949257328103158</v>
      </c>
      <c r="Y1228" s="61">
        <f>F1228^3*Overview!$F$42*(1+Overview!$F$38*G1228)+J1228*Overview!$F$39/Overview!$F$40</f>
        <v>2.5079816949318969</v>
      </c>
      <c r="AD1228" s="2"/>
    </row>
    <row r="1229" spans="1:30">
      <c r="A1229" s="34">
        <v>1226</v>
      </c>
      <c r="B1229">
        <v>0.77</v>
      </c>
      <c r="C1229" s="85">
        <v>18.739999999999998</v>
      </c>
      <c r="D1229" s="125">
        <f>B1229/(B1229+Overview!$F$22)</f>
        <v>0.52380952380952384</v>
      </c>
      <c r="E1229" s="118">
        <f>EXP(Overview!$F$21/Overview!$F$5-Overview!$F$21/('='!C1229+273.15))</f>
        <v>0.94169028070695959</v>
      </c>
      <c r="F1229" s="77">
        <f t="shared" si="116"/>
        <v>2.7648495815997145</v>
      </c>
      <c r="G1229" s="115">
        <f t="shared" si="117"/>
        <v>0.52380952380952372</v>
      </c>
      <c r="H1229" s="112">
        <f>F1229/Overview!$F$19</f>
        <v>4.0821638588509002</v>
      </c>
      <c r="I1229" s="149">
        <f t="shared" si="118"/>
        <v>178.24101031296112</v>
      </c>
      <c r="J1229" s="80">
        <f>IF((A1229-Overview!$F$43)/365=ROUND((A1229-Overview!$F$43)/365,0),J1228*0.05,J1228+V1228)</f>
        <v>3999.6952637635886</v>
      </c>
      <c r="K1229" s="70">
        <f>IF(I1229&lt;Overview!$F$16,1,'='!F1229/Overview!$F$26)</f>
        <v>119.69045807790972</v>
      </c>
      <c r="L1229" s="71">
        <f>IF(I1229&lt;Overview!$F$17,'='!F1229/Overview!$F$26,Overview!$F$33)</f>
        <v>9.1428571428571423</v>
      </c>
      <c r="M1229" s="72">
        <f t="shared" si="119"/>
        <v>9.1428571428571423</v>
      </c>
      <c r="N1229" s="81">
        <f>MIN(1,Overview!$F$44*E1229*(F1229-Overview!$F$25)^2+0.2)</f>
        <v>1</v>
      </c>
      <c r="O1229" s="48">
        <f>M1229*E1229*Overview!$F$8</f>
        <v>9.746225350951114E-2</v>
      </c>
      <c r="P1229" s="48">
        <f>E1229*Overview!$F$6</f>
        <v>1.8494797113084687E-3</v>
      </c>
      <c r="Q1229" s="122">
        <f>O1229*(G1229/F1229-(1+Overview!$F$35/'='!F1229)/(Overview!$F$37*Overview!$F$33))/('='!G1229+Overview!$F$36)</f>
        <v>9.8434604437933385E-4</v>
      </c>
      <c r="R1229" s="128">
        <f>(O1229/F1229-Q1229)*G1229*Overview!$F$29*'='!F1229^3</f>
        <v>343.44018691696152</v>
      </c>
      <c r="S1229" s="57">
        <f t="shared" si="114"/>
        <v>3.9135885944112367E-18</v>
      </c>
      <c r="T1229" s="58">
        <f t="shared" si="115"/>
        <v>9.0718958298384499E-4</v>
      </c>
      <c r="U1229" s="58">
        <f>IF(I1229&lt;Overview!$F$18,(1-Overview!$F$9)*'='!R1229-'='!I1229*'='!P1229,0)</f>
        <v>0</v>
      </c>
      <c r="V1229" s="54">
        <f>IF(I1229&gt;=Overview!$F$18,(1-Overview!$F$9)*'='!R1229-Overview!$F$18*'='!P1229,0)</f>
        <v>28.933561068452413</v>
      </c>
      <c r="W1229" s="2"/>
      <c r="X1229" s="60">
        <f>F1229^3*(1+G1229*Overview!$F$38)</f>
        <v>25.97485566375024</v>
      </c>
      <c r="Y1229" s="61">
        <f>F1229^3*Overview!$F$42*(1+Overview!$F$38*G1229)+J1229*Overview!$F$39/Overview!$F$40</f>
        <v>2.5115419493810665</v>
      </c>
      <c r="AD1229" s="2"/>
    </row>
    <row r="1230" spans="1:30">
      <c r="A1230" s="34">
        <v>1227</v>
      </c>
      <c r="B1230">
        <v>0.77</v>
      </c>
      <c r="C1230" s="85">
        <v>18.739999999999998</v>
      </c>
      <c r="D1230" s="125">
        <f>B1230/(B1230+Overview!$F$22)</f>
        <v>0.52380952380952384</v>
      </c>
      <c r="E1230" s="118">
        <f>EXP(Overview!$F$21/Overview!$F$5-Overview!$F$21/('='!C1230+273.15))</f>
        <v>0.94169028070695959</v>
      </c>
      <c r="F1230" s="77">
        <f t="shared" si="116"/>
        <v>2.7657567711826982</v>
      </c>
      <c r="G1230" s="115">
        <f t="shared" si="117"/>
        <v>0.52380952380952372</v>
      </c>
      <c r="H1230" s="112">
        <f>F1230/Overview!$F$19</f>
        <v>4.083503279466556</v>
      </c>
      <c r="I1230" s="149">
        <f t="shared" si="118"/>
        <v>178.24101031296112</v>
      </c>
      <c r="J1230" s="80">
        <f>IF((A1230-Overview!$F$43)/365=ROUND((A1230-Overview!$F$43)/365,0),J1229*0.05,J1229+V1229)</f>
        <v>4028.6288248320411</v>
      </c>
      <c r="K1230" s="70">
        <f>IF(I1230&lt;Overview!$F$16,1,'='!F1230/Overview!$F$26)</f>
        <v>119.72973035422936</v>
      </c>
      <c r="L1230" s="71">
        <f>IF(I1230&lt;Overview!$F$17,'='!F1230/Overview!$F$26,Overview!$F$33)</f>
        <v>9.1428571428571423</v>
      </c>
      <c r="M1230" s="72">
        <f t="shared" si="119"/>
        <v>9.1428571428571423</v>
      </c>
      <c r="N1230" s="81">
        <f>MIN(1,Overview!$F$44*E1230*(F1230-Overview!$F$25)^2+0.2)</f>
        <v>1</v>
      </c>
      <c r="O1230" s="48">
        <f>M1230*E1230*Overview!$F$8</f>
        <v>9.746225350951114E-2</v>
      </c>
      <c r="P1230" s="48">
        <f>E1230*Overview!$F$6</f>
        <v>1.8494797113084687E-3</v>
      </c>
      <c r="Q1230" s="122">
        <f>O1230*(G1230/F1230-(1+Overview!$F$35/'='!F1230)/(Overview!$F$37*Overview!$F$33))/('='!G1230+Overview!$F$36)</f>
        <v>9.8254357055293021E-4</v>
      </c>
      <c r="R1230" s="128">
        <f>(O1230/F1230-Q1230)*G1230*Overview!$F$29*'='!F1230^3</f>
        <v>343.68044412782831</v>
      </c>
      <c r="S1230" s="57">
        <f t="shared" si="114"/>
        <v>3.9123049071246595E-18</v>
      </c>
      <c r="T1230" s="58">
        <f t="shared" si="115"/>
        <v>9.0582551107959734E-4</v>
      </c>
      <c r="U1230" s="58">
        <f>IF(I1230&lt;Overview!$F$18,(1-Overview!$F$9)*'='!R1230-'='!I1230*'='!P1230,0)</f>
        <v>0</v>
      </c>
      <c r="V1230" s="54">
        <f>IF(I1230&gt;=Overview!$F$18,(1-Overview!$F$9)*'='!R1230-Overview!$F$18*'='!P1230,0)</f>
        <v>28.95403098281826</v>
      </c>
      <c r="W1230" s="2"/>
      <c r="X1230" s="60">
        <f>F1230^3*(1+G1230*Overview!$F$38)</f>
        <v>26.000432300427807</v>
      </c>
      <c r="Y1230" s="61">
        <f>F1230^3*Overview!$F$42*(1+Overview!$F$38*G1230)+J1230*Overview!$F$39/Overview!$F$40</f>
        <v>2.5151011414266589</v>
      </c>
      <c r="AD1230" s="2"/>
    </row>
    <row r="1231" spans="1:30">
      <c r="A1231" s="34">
        <v>1228</v>
      </c>
      <c r="B1231">
        <v>0.77</v>
      </c>
      <c r="C1231" s="85">
        <v>18.739999999999998</v>
      </c>
      <c r="D1231" s="125">
        <f>B1231/(B1231+Overview!$F$22)</f>
        <v>0.52380952380952384</v>
      </c>
      <c r="E1231" s="118">
        <f>EXP(Overview!$F$21/Overview!$F$5-Overview!$F$21/('='!C1231+273.15))</f>
        <v>0.94169028070695959</v>
      </c>
      <c r="F1231" s="77">
        <f t="shared" si="116"/>
        <v>2.7666625966937777</v>
      </c>
      <c r="G1231" s="115">
        <f t="shared" si="117"/>
        <v>0.52380952380952372</v>
      </c>
      <c r="H1231" s="112">
        <f>F1231/Overview!$F$19</f>
        <v>4.0848406860974125</v>
      </c>
      <c r="I1231" s="149">
        <f t="shared" si="118"/>
        <v>178.24101031296112</v>
      </c>
      <c r="J1231" s="80">
        <f>IF((A1231-Overview!$F$43)/365=ROUND((A1231-Overview!$F$43)/365,0),J1230*0.05,J1230+V1230)</f>
        <v>4057.5828558148592</v>
      </c>
      <c r="K1231" s="70">
        <f>IF(I1231&lt;Overview!$F$16,1,'='!F1231/Overview!$F$26)</f>
        <v>119.76894357981722</v>
      </c>
      <c r="L1231" s="71">
        <f>IF(I1231&lt;Overview!$F$17,'='!F1231/Overview!$F$26,Overview!$F$33)</f>
        <v>9.1428571428571423</v>
      </c>
      <c r="M1231" s="72">
        <f t="shared" si="119"/>
        <v>9.1428571428571423</v>
      </c>
      <c r="N1231" s="81">
        <f>MIN(1,Overview!$F$44*E1231*(F1231-Overview!$F$25)^2+0.2)</f>
        <v>1</v>
      </c>
      <c r="O1231" s="48">
        <f>M1231*E1231*Overview!$F$8</f>
        <v>9.746225350951114E-2</v>
      </c>
      <c r="P1231" s="48">
        <f>E1231*Overview!$F$6</f>
        <v>1.8494797113084687E-3</v>
      </c>
      <c r="Q1231" s="122">
        <f>O1231*(G1231/F1231-(1+Overview!$F$35/'='!F1231)/(Overview!$F$37*Overview!$F$33))/('='!G1231+Overview!$F$36)</f>
        <v>9.8074498636798162E-4</v>
      </c>
      <c r="R1231" s="128">
        <f>(O1231/F1231-Q1231)*G1231*Overview!$F$29*'='!F1231^3</f>
        <v>343.92043330022057</v>
      </c>
      <c r="S1231" s="57">
        <f t="shared" si="114"/>
        <v>3.91102398996612E-18</v>
      </c>
      <c r="T1231" s="58">
        <f t="shared" si="115"/>
        <v>9.0446349022641457E-4</v>
      </c>
      <c r="U1231" s="58">
        <f>IF(I1231&lt;Overview!$F$18,(1-Overview!$F$9)*'='!R1231-'='!I1231*'='!P1231,0)</f>
        <v>0</v>
      </c>
      <c r="V1231" s="54">
        <f>IF(I1231&gt;=Overview!$F$18,(1-Overview!$F$9)*'='!R1231-Overview!$F$18*'='!P1231,0)</f>
        <v>28.974478060306083</v>
      </c>
      <c r="W1231" s="2"/>
      <c r="X1231" s="60">
        <f>F1231^3*(1+G1231*Overview!$F$38)</f>
        <v>26.025987225798247</v>
      </c>
      <c r="Y1231" s="61">
        <f>F1231^3*Overview!$F$42*(1+Overview!$F$38*G1231)+J1231*Overview!$F$39/Overview!$F$40</f>
        <v>2.518659268965433</v>
      </c>
      <c r="AD1231" s="2"/>
    </row>
    <row r="1232" spans="1:30">
      <c r="A1232" s="34">
        <v>1229</v>
      </c>
      <c r="B1232">
        <v>0.77</v>
      </c>
      <c r="C1232" s="85">
        <v>18.739999999999998</v>
      </c>
      <c r="D1232" s="125">
        <f>B1232/(B1232+Overview!$F$22)</f>
        <v>0.52380952380952384</v>
      </c>
      <c r="E1232" s="118">
        <f>EXP(Overview!$F$21/Overview!$F$5-Overview!$F$21/('='!C1232+273.15))</f>
        <v>0.94169028070695959</v>
      </c>
      <c r="F1232" s="77">
        <f t="shared" si="116"/>
        <v>2.7675670601840041</v>
      </c>
      <c r="G1232" s="115">
        <f t="shared" si="117"/>
        <v>0.52380952380952372</v>
      </c>
      <c r="H1232" s="112">
        <f>F1232/Overview!$F$19</f>
        <v>4.0861760817717467</v>
      </c>
      <c r="I1232" s="149">
        <f t="shared" si="118"/>
        <v>178.24101031296112</v>
      </c>
      <c r="J1232" s="80">
        <f>IF((A1232-Overview!$F$43)/365=ROUND((A1232-Overview!$F$43)/365,0),J1231*0.05,J1231+V1231)</f>
        <v>4086.5573338751651</v>
      </c>
      <c r="K1232" s="70">
        <f>IF(I1232&lt;Overview!$F$16,1,'='!F1232/Overview!$F$26)</f>
        <v>119.80809784346339</v>
      </c>
      <c r="L1232" s="71">
        <f>IF(I1232&lt;Overview!$F$17,'='!F1232/Overview!$F$26,Overview!$F$33)</f>
        <v>9.1428571428571423</v>
      </c>
      <c r="M1232" s="72">
        <f t="shared" si="119"/>
        <v>9.1428571428571423</v>
      </c>
      <c r="N1232" s="81">
        <f>MIN(1,Overview!$F$44*E1232*(F1232-Overview!$F$25)^2+0.2)</f>
        <v>1</v>
      </c>
      <c r="O1232" s="48">
        <f>M1232*E1232*Overview!$F$8</f>
        <v>9.746225350951114E-2</v>
      </c>
      <c r="P1232" s="48">
        <f>E1232*Overview!$F$6</f>
        <v>1.8494797113084687E-3</v>
      </c>
      <c r="Q1232" s="122">
        <f>O1232*(G1232/F1232-(1+Overview!$F$35/'='!F1232)/(Overview!$F$37*Overview!$F$33))/('='!G1232+Overview!$F$36)</f>
        <v>9.7895028127727786E-4</v>
      </c>
      <c r="R1232" s="128">
        <f>(O1232/F1232-Q1232)*G1232*Overview!$F$29*'='!F1232^3</f>
        <v>344.16015456656646</v>
      </c>
      <c r="S1232" s="57">
        <f t="shared" si="114"/>
        <v>3.9097458354240978E-18</v>
      </c>
      <c r="T1232" s="58">
        <f t="shared" si="115"/>
        <v>9.0310351734028665E-4</v>
      </c>
      <c r="U1232" s="58">
        <f>IF(I1232&lt;Overview!$F$18,(1-Overview!$F$9)*'='!R1232-'='!I1232*'='!P1232,0)</f>
        <v>0</v>
      </c>
      <c r="V1232" s="54">
        <f>IF(I1232&gt;=Overview!$F$18,(1-Overview!$F$9)*'='!R1232-Overview!$F$18*'='!P1232,0)</f>
        <v>28.994902312198754</v>
      </c>
      <c r="W1232" s="2"/>
      <c r="X1232" s="60">
        <f>F1232^3*(1+G1232*Overview!$F$38)</f>
        <v>26.051520427652875</v>
      </c>
      <c r="Y1232" s="61">
        <f>F1232^3*Overview!$F$42*(1+Overview!$F$38*G1232)+J1232*Overview!$F$39/Overview!$F$40</f>
        <v>2.522216329906243</v>
      </c>
      <c r="AD1232" s="2"/>
    </row>
    <row r="1233" spans="1:30">
      <c r="A1233" s="34">
        <v>1230</v>
      </c>
      <c r="B1233">
        <v>0.77</v>
      </c>
      <c r="C1233" s="85">
        <v>18.739999999999998</v>
      </c>
      <c r="D1233" s="125">
        <f>B1233/(B1233+Overview!$F$22)</f>
        <v>0.52380952380952384</v>
      </c>
      <c r="E1233" s="118">
        <f>EXP(Overview!$F$21/Overview!$F$5-Overview!$F$21/('='!C1233+273.15))</f>
        <v>0.94169028070695959</v>
      </c>
      <c r="F1233" s="77">
        <f t="shared" si="116"/>
        <v>2.7684701637013442</v>
      </c>
      <c r="G1233" s="115">
        <f t="shared" si="117"/>
        <v>0.52380952380952372</v>
      </c>
      <c r="H1233" s="112">
        <f>F1233/Overview!$F$19</f>
        <v>4.0875094695132796</v>
      </c>
      <c r="I1233" s="149">
        <f t="shared" si="118"/>
        <v>178.24101031296112</v>
      </c>
      <c r="J1233" s="80">
        <f>IF((A1233-Overview!$F$43)/365=ROUND((A1233-Overview!$F$43)/365,0),J1232*0.05,J1232+V1232)</f>
        <v>4115.5522361873636</v>
      </c>
      <c r="K1233" s="70">
        <f>IF(I1233&lt;Overview!$F$16,1,'='!F1233/Overview!$F$26)</f>
        <v>119.84719323382443</v>
      </c>
      <c r="L1233" s="71">
        <f>IF(I1233&lt;Overview!$F$17,'='!F1233/Overview!$F$26,Overview!$F$33)</f>
        <v>9.1428571428571423</v>
      </c>
      <c r="M1233" s="72">
        <f t="shared" si="119"/>
        <v>9.1428571428571423</v>
      </c>
      <c r="N1233" s="81">
        <f>MIN(1,Overview!$F$44*E1233*(F1233-Overview!$F$25)^2+0.2)</f>
        <v>1</v>
      </c>
      <c r="O1233" s="48">
        <f>M1233*E1233*Overview!$F$8</f>
        <v>9.746225350951114E-2</v>
      </c>
      <c r="P1233" s="48">
        <f>E1233*Overview!$F$6</f>
        <v>1.8494797113084687E-3</v>
      </c>
      <c r="Q1233" s="122">
        <f>O1233*(G1233/F1233-(1+Overview!$F$35/'='!F1233)/(Overview!$F$37*Overview!$F$33))/('='!G1233+Overview!$F$36)</f>
        <v>9.7715944477029244E-4</v>
      </c>
      <c r="R1233" s="128">
        <f>(O1233/F1233-Q1233)*G1233*Overview!$F$29*'='!F1233^3</f>
        <v>344.39960805986505</v>
      </c>
      <c r="S1233" s="57">
        <f t="shared" si="114"/>
        <v>3.908470436013198E-18</v>
      </c>
      <c r="T1233" s="58">
        <f t="shared" si="115"/>
        <v>9.0174558934184206E-4</v>
      </c>
      <c r="U1233" s="58">
        <f>IF(I1233&lt;Overview!$F$18,(1-Overview!$F$9)*'='!R1233-'='!I1233*'='!P1233,0)</f>
        <v>0</v>
      </c>
      <c r="V1233" s="54">
        <f>IF(I1233&gt;=Overview!$F$18,(1-Overview!$F$9)*'='!R1233-Overview!$F$18*'='!P1233,0)</f>
        <v>29.01530374982779</v>
      </c>
      <c r="W1233" s="2"/>
      <c r="X1233" s="60">
        <f>F1233^3*(1+G1233*Overview!$F$38)</f>
        <v>26.077031893911524</v>
      </c>
      <c r="Y1233" s="61">
        <f>F1233^3*Overview!$F$42*(1+Overview!$F$38*G1233)+J1233*Overview!$F$39/Overview!$F$40</f>
        <v>2.5257723221699968</v>
      </c>
      <c r="AD1233" s="2"/>
    </row>
    <row r="1234" spans="1:30">
      <c r="A1234" s="34">
        <v>1231</v>
      </c>
      <c r="B1234">
        <v>0.77</v>
      </c>
      <c r="C1234" s="85">
        <v>18.739999999999998</v>
      </c>
      <c r="D1234" s="125">
        <f>B1234/(B1234+Overview!$F$22)</f>
        <v>0.52380952380952384</v>
      </c>
      <c r="E1234" s="118">
        <f>EXP(Overview!$F$21/Overview!$F$5-Overview!$F$21/('='!C1234+273.15))</f>
        <v>0.94169028070695959</v>
      </c>
      <c r="F1234" s="77">
        <f t="shared" si="116"/>
        <v>2.7693719092906859</v>
      </c>
      <c r="G1234" s="115">
        <f t="shared" si="117"/>
        <v>0.52380952380952372</v>
      </c>
      <c r="H1234" s="112">
        <f>F1234/Overview!$F$19</f>
        <v>4.0888408523411872</v>
      </c>
      <c r="I1234" s="149">
        <f t="shared" si="118"/>
        <v>178.24101031296112</v>
      </c>
      <c r="J1234" s="80">
        <f>IF((A1234-Overview!$F$43)/365=ROUND((A1234-Overview!$F$43)/365,0),J1233*0.05,J1233+V1233)</f>
        <v>4144.5675399371912</v>
      </c>
      <c r="K1234" s="70">
        <f>IF(I1234&lt;Overview!$F$16,1,'='!F1234/Overview!$F$26)</f>
        <v>119.88622983942363</v>
      </c>
      <c r="L1234" s="71">
        <f>IF(I1234&lt;Overview!$F$17,'='!F1234/Overview!$F$26,Overview!$F$33)</f>
        <v>9.1428571428571423</v>
      </c>
      <c r="M1234" s="72">
        <f t="shared" si="119"/>
        <v>9.1428571428571423</v>
      </c>
      <c r="N1234" s="81">
        <f>MIN(1,Overview!$F$44*E1234*(F1234-Overview!$F$25)^2+0.2)</f>
        <v>1</v>
      </c>
      <c r="O1234" s="48">
        <f>M1234*E1234*Overview!$F$8</f>
        <v>9.746225350951114E-2</v>
      </c>
      <c r="P1234" s="48">
        <f>E1234*Overview!$F$6</f>
        <v>1.8494797113084687E-3</v>
      </c>
      <c r="Q1234" s="122">
        <f>O1234*(G1234/F1234-(1+Overview!$F$35/'='!F1234)/(Overview!$F$37*Overview!$F$33))/('='!G1234+Overview!$F$36)</f>
        <v>9.7537246637302046E-4</v>
      </c>
      <c r="R1234" s="128">
        <f>(O1234/F1234-Q1234)*G1234*Overview!$F$29*'='!F1234^3</f>
        <v>344.63879391368374</v>
      </c>
      <c r="S1234" s="57">
        <f t="shared" si="114"/>
        <v>3.907197784274036E-18</v>
      </c>
      <c r="T1234" s="58">
        <f t="shared" si="115"/>
        <v>9.0038970315633896E-4</v>
      </c>
      <c r="U1234" s="58">
        <f>IF(I1234&lt;Overview!$F$18,(1-Overview!$F$9)*'='!R1234-'='!I1234*'='!P1234,0)</f>
        <v>0</v>
      </c>
      <c r="V1234" s="54">
        <f>IF(I1234&gt;=Overview!$F$18,(1-Overview!$F$9)*'='!R1234-Overview!$F$18*'='!P1234,0)</f>
        <v>29.035682384573146</v>
      </c>
      <c r="W1234" s="2"/>
      <c r="X1234" s="60">
        <f>F1234^3*(1+G1234*Overview!$F$38)</f>
        <v>26.102521612622123</v>
      </c>
      <c r="Y1234" s="61">
        <f>F1234^3*Overview!$F$42*(1+Overview!$F$38*G1234)+J1234*Overview!$F$39/Overview!$F$40</f>
        <v>2.5293272436896248</v>
      </c>
      <c r="AD1234" s="2"/>
    </row>
    <row r="1235" spans="1:30">
      <c r="A1235" s="34">
        <v>1232</v>
      </c>
      <c r="B1235">
        <v>0.77</v>
      </c>
      <c r="C1235" s="85">
        <v>18.739999999999998</v>
      </c>
      <c r="D1235" s="125">
        <f>B1235/(B1235+Overview!$F$22)</f>
        <v>0.52380952380952384</v>
      </c>
      <c r="E1235" s="118">
        <f>EXP(Overview!$F$21/Overview!$F$5-Overview!$F$21/('='!C1235+273.15))</f>
        <v>0.94169028070695959</v>
      </c>
      <c r="F1235" s="77">
        <f t="shared" si="116"/>
        <v>2.7702722989938424</v>
      </c>
      <c r="G1235" s="115">
        <f t="shared" si="117"/>
        <v>0.52380952380952372</v>
      </c>
      <c r="H1235" s="112">
        <f>F1235/Overview!$F$19</f>
        <v>4.0901702332701051</v>
      </c>
      <c r="I1235" s="149">
        <f t="shared" si="118"/>
        <v>178.24101031296112</v>
      </c>
      <c r="J1235" s="80">
        <f>IF((A1235-Overview!$F$43)/365=ROUND((A1235-Overview!$F$43)/365,0),J1234*0.05,J1234+V1234)</f>
        <v>4173.6032223217644</v>
      </c>
      <c r="K1235" s="70">
        <f>IF(I1235&lt;Overview!$F$16,1,'='!F1235/Overview!$F$26)</f>
        <v>119.92520774865119</v>
      </c>
      <c r="L1235" s="71">
        <f>IF(I1235&lt;Overview!$F$17,'='!F1235/Overview!$F$26,Overview!$F$33)</f>
        <v>9.1428571428571423</v>
      </c>
      <c r="M1235" s="72">
        <f t="shared" si="119"/>
        <v>9.1428571428571423</v>
      </c>
      <c r="N1235" s="81">
        <f>MIN(1,Overview!$F$44*E1235*(F1235-Overview!$F$25)^2+0.2)</f>
        <v>1</v>
      </c>
      <c r="O1235" s="48">
        <f>M1235*E1235*Overview!$F$8</f>
        <v>9.746225350951114E-2</v>
      </c>
      <c r="P1235" s="48">
        <f>E1235*Overview!$F$6</f>
        <v>1.8494797113084687E-3</v>
      </c>
      <c r="Q1235" s="122">
        <f>O1235*(G1235/F1235-(1+Overview!$F$35/'='!F1235)/(Overview!$F$37*Overview!$F$33))/('='!G1235+Overview!$F$36)</f>
        <v>9.7358933564781962E-4</v>
      </c>
      <c r="R1235" s="128">
        <f>(O1235/F1235-Q1235)*G1235*Overview!$F$29*'='!F1235^3</f>
        <v>344.87771226215517</v>
      </c>
      <c r="S1235" s="57">
        <f t="shared" si="114"/>
        <v>3.9059278727731214E-18</v>
      </c>
      <c r="T1235" s="58">
        <f t="shared" si="115"/>
        <v>8.9903585571365766E-4</v>
      </c>
      <c r="U1235" s="58">
        <f>IF(I1235&lt;Overview!$F$18,(1-Overview!$F$9)*'='!R1235-'='!I1235*'='!P1235,0)</f>
        <v>0</v>
      </c>
      <c r="V1235" s="54">
        <f>IF(I1235&gt;=Overview!$F$18,(1-Overview!$F$9)*'='!R1235-Overview!$F$18*'='!P1235,0)</f>
        <v>29.05603822786291</v>
      </c>
      <c r="W1235" s="2"/>
      <c r="X1235" s="60">
        <f>F1235^3*(1+G1235*Overview!$F$38)</f>
        <v>26.127989571960313</v>
      </c>
      <c r="Y1235" s="61">
        <f>F1235^3*Overview!$F$42*(1+Overview!$F$38*G1235)+J1235*Overview!$F$39/Overview!$F$40</f>
        <v>2.5328810924100464</v>
      </c>
      <c r="AD1235" s="2"/>
    </row>
    <row r="1236" spans="1:30">
      <c r="A1236" s="34">
        <v>1233</v>
      </c>
      <c r="B1236">
        <v>0.77</v>
      </c>
      <c r="C1236" s="85">
        <v>18.739999999999998</v>
      </c>
      <c r="D1236" s="125">
        <f>B1236/(B1236+Overview!$F$22)</f>
        <v>0.52380952380952384</v>
      </c>
      <c r="E1236" s="118">
        <f>EXP(Overview!$F$21/Overview!$F$5-Overview!$F$21/('='!C1236+273.15))</f>
        <v>0.94169028070695959</v>
      </c>
      <c r="F1236" s="77">
        <f t="shared" si="116"/>
        <v>2.7711713348495559</v>
      </c>
      <c r="G1236" s="115">
        <f t="shared" si="117"/>
        <v>0.52380952380952372</v>
      </c>
      <c r="H1236" s="112">
        <f>F1236/Overview!$F$19</f>
        <v>4.0914976153101374</v>
      </c>
      <c r="I1236" s="149">
        <f t="shared" si="118"/>
        <v>178.24101031296112</v>
      </c>
      <c r="J1236" s="80">
        <f>IF((A1236-Overview!$F$43)/365=ROUND((A1236-Overview!$F$43)/365,0),J1235*0.05,J1235+V1235)</f>
        <v>4202.6592605496271</v>
      </c>
      <c r="K1236" s="70">
        <f>IF(I1236&lt;Overview!$F$16,1,'='!F1236/Overview!$F$26)</f>
        <v>119.96412704976433</v>
      </c>
      <c r="L1236" s="71">
        <f>IF(I1236&lt;Overview!$F$17,'='!F1236/Overview!$F$26,Overview!$F$33)</f>
        <v>9.1428571428571423</v>
      </c>
      <c r="M1236" s="72">
        <f t="shared" si="119"/>
        <v>9.1428571428571423</v>
      </c>
      <c r="N1236" s="81">
        <f>MIN(1,Overview!$F$44*E1236*(F1236-Overview!$F$25)^2+0.2)</f>
        <v>1</v>
      </c>
      <c r="O1236" s="48">
        <f>M1236*E1236*Overview!$F$8</f>
        <v>9.746225350951114E-2</v>
      </c>
      <c r="P1236" s="48">
        <f>E1236*Overview!$F$6</f>
        <v>1.8494797113084687E-3</v>
      </c>
      <c r="Q1236" s="122">
        <f>O1236*(G1236/F1236-(1+Overview!$F$35/'='!F1236)/(Overview!$F$37*Overview!$F$33))/('='!G1236+Overview!$F$36)</f>
        <v>9.7181004219325717E-4</v>
      </c>
      <c r="R1236" s="128">
        <f>(O1236/F1236-Q1236)*G1236*Overview!$F$29*'='!F1236^3</f>
        <v>345.11636323997374</v>
      </c>
      <c r="S1236" s="57">
        <f t="shared" si="114"/>
        <v>3.9046606941027546E-18</v>
      </c>
      <c r="T1236" s="58">
        <f t="shared" si="115"/>
        <v>8.9768404394829731E-4</v>
      </c>
      <c r="U1236" s="58">
        <f>IF(I1236&lt;Overview!$F$18,(1-Overview!$F$9)*'='!R1236-'='!I1236*'='!P1236,0)</f>
        <v>0</v>
      </c>
      <c r="V1236" s="54">
        <f>IF(I1236&gt;=Overview!$F$18,(1-Overview!$F$9)*'='!R1236-Overview!$F$18*'='!P1236,0)</f>
        <v>29.076371291173054</v>
      </c>
      <c r="W1236" s="2"/>
      <c r="X1236" s="60">
        <f>F1236^3*(1+G1236*Overview!$F$38)</f>
        <v>26.153435760228959</v>
      </c>
      <c r="Y1236" s="61">
        <f>F1236^3*Overview!$F$42*(1+Overview!$F$38*G1236)+J1236*Overview!$F$39/Overview!$F$40</f>
        <v>2.5364338662881267</v>
      </c>
      <c r="AD1236" s="2"/>
    </row>
    <row r="1237" spans="1:30">
      <c r="A1237" s="34">
        <v>1234</v>
      </c>
      <c r="B1237">
        <v>0.77</v>
      </c>
      <c r="C1237" s="85">
        <v>18.739999999999998</v>
      </c>
      <c r="D1237" s="125">
        <f>B1237/(B1237+Overview!$F$22)</f>
        <v>0.52380952380952384</v>
      </c>
      <c r="E1237" s="118">
        <f>EXP(Overview!$F$21/Overview!$F$5-Overview!$F$21/('='!C1237+273.15))</f>
        <v>0.94169028070695959</v>
      </c>
      <c r="F1237" s="77">
        <f t="shared" si="116"/>
        <v>2.7720690188935042</v>
      </c>
      <c r="G1237" s="115">
        <f t="shared" si="117"/>
        <v>0.52380952380952372</v>
      </c>
      <c r="H1237" s="112">
        <f>F1237/Overview!$F$19</f>
        <v>4.0928230014668596</v>
      </c>
      <c r="I1237" s="149">
        <f t="shared" si="118"/>
        <v>178.24101031296112</v>
      </c>
      <c r="J1237" s="80">
        <f>IF((A1237-Overview!$F$43)/365=ROUND((A1237-Overview!$F$43)/365,0),J1236*0.05,J1236+V1236)</f>
        <v>4231.7356318408001</v>
      </c>
      <c r="K1237" s="70">
        <f>IF(I1237&lt;Overview!$F$16,1,'='!F1237/Overview!$F$26)</f>
        <v>120.00298783088763</v>
      </c>
      <c r="L1237" s="71">
        <f>IF(I1237&lt;Overview!$F$17,'='!F1237/Overview!$F$26,Overview!$F$33)</f>
        <v>9.1428571428571423</v>
      </c>
      <c r="M1237" s="72">
        <f t="shared" si="119"/>
        <v>9.1428571428571423</v>
      </c>
      <c r="N1237" s="81">
        <f>MIN(1,Overview!$F$44*E1237*(F1237-Overview!$F$25)^2+0.2)</f>
        <v>1</v>
      </c>
      <c r="O1237" s="48">
        <f>M1237*E1237*Overview!$F$8</f>
        <v>9.746225350951114E-2</v>
      </c>
      <c r="P1237" s="48">
        <f>E1237*Overview!$F$6</f>
        <v>1.8494797113084687E-3</v>
      </c>
      <c r="Q1237" s="122">
        <f>O1237*(G1237/F1237-(1+Overview!$F$35/'='!F1237)/(Overview!$F$37*Overview!$F$33))/('='!G1237+Overview!$F$36)</f>
        <v>9.7003457564394607E-4</v>
      </c>
      <c r="R1237" s="128">
        <f>(O1237/F1237-Q1237)*G1237*Overview!$F$29*'='!F1237^3</f>
        <v>345.35474698239415</v>
      </c>
      <c r="S1237" s="57">
        <f t="shared" si="114"/>
        <v>3.9033962408809053E-18</v>
      </c>
      <c r="T1237" s="58">
        <f t="shared" si="115"/>
        <v>8.9633426479936336E-4</v>
      </c>
      <c r="U1237" s="58">
        <f>IF(I1237&lt;Overview!$F$18,(1-Overview!$F$9)*'='!R1237-'='!I1237*'='!P1237,0)</f>
        <v>0</v>
      </c>
      <c r="V1237" s="54">
        <f>IF(I1237&gt;=Overview!$F$18,(1-Overview!$F$9)*'='!R1237-Overview!$F$18*'='!P1237,0)</f>
        <v>29.09668158602727</v>
      </c>
      <c r="W1237" s="2"/>
      <c r="X1237" s="60">
        <f>F1237^3*(1+G1237*Overview!$F$38)</f>
        <v>26.178860165857859</v>
      </c>
      <c r="Y1237" s="61">
        <f>F1237^3*Overview!$F$42*(1+Overview!$F$38*G1237)+J1237*Overview!$F$39/Overview!$F$40</f>
        <v>2.5399855632926531</v>
      </c>
      <c r="AD1237" s="2"/>
    </row>
    <row r="1238" spans="1:30">
      <c r="A1238" s="34">
        <v>1235</v>
      </c>
      <c r="B1238">
        <v>0.77</v>
      </c>
      <c r="C1238" s="85">
        <v>18.739999999999998</v>
      </c>
      <c r="D1238" s="125">
        <f>B1238/(B1238+Overview!$F$22)</f>
        <v>0.52380952380952384</v>
      </c>
      <c r="E1238" s="118">
        <f>EXP(Overview!$F$21/Overview!$F$5-Overview!$F$21/('='!C1238+273.15))</f>
        <v>0.94169028070695959</v>
      </c>
      <c r="F1238" s="77">
        <f t="shared" si="116"/>
        <v>2.7729653531583036</v>
      </c>
      <c r="G1238" s="115">
        <f t="shared" si="117"/>
        <v>0.52380952380952372</v>
      </c>
      <c r="H1238" s="112">
        <f>F1238/Overview!$F$19</f>
        <v>4.0941463947413315</v>
      </c>
      <c r="I1238" s="149">
        <f t="shared" si="118"/>
        <v>178.24101031296112</v>
      </c>
      <c r="J1238" s="80">
        <f>IF((A1238-Overview!$F$43)/365=ROUND((A1238-Overview!$F$43)/365,0),J1237*0.05,J1237+V1237)</f>
        <v>4260.8323134268276</v>
      </c>
      <c r="K1238" s="70">
        <f>IF(I1238&lt;Overview!$F$16,1,'='!F1238/Overview!$F$26)</f>
        <v>120.04179018001315</v>
      </c>
      <c r="L1238" s="71">
        <f>IF(I1238&lt;Overview!$F$17,'='!F1238/Overview!$F$26,Overview!$F$33)</f>
        <v>9.1428571428571423</v>
      </c>
      <c r="M1238" s="72">
        <f t="shared" si="119"/>
        <v>9.1428571428571423</v>
      </c>
      <c r="N1238" s="81">
        <f>MIN(1,Overview!$F$44*E1238*(F1238-Overview!$F$25)^2+0.2)</f>
        <v>1</v>
      </c>
      <c r="O1238" s="48">
        <f>M1238*E1238*Overview!$F$8</f>
        <v>9.746225350951114E-2</v>
      </c>
      <c r="P1238" s="48">
        <f>E1238*Overview!$F$6</f>
        <v>1.8494797113084687E-3</v>
      </c>
      <c r="Q1238" s="122">
        <f>O1238*(G1238/F1238-(1+Overview!$F$35/'='!F1238)/(Overview!$F$37*Overview!$F$33))/('='!G1238+Overview!$F$36)</f>
        <v>9.6826292567039494E-4</v>
      </c>
      <c r="R1238" s="128">
        <f>(O1238/F1238-Q1238)*G1238*Overview!$F$29*'='!F1238^3</f>
        <v>345.59286362522641</v>
      </c>
      <c r="S1238" s="57">
        <f t="shared" si="114"/>
        <v>3.9021345057511083E-18</v>
      </c>
      <c r="T1238" s="58">
        <f t="shared" si="115"/>
        <v>8.9498651521056633E-4</v>
      </c>
      <c r="U1238" s="58">
        <f>IF(I1238&lt;Overview!$F$18,(1-Overview!$F$9)*'='!R1238-'='!I1238*'='!P1238,0)</f>
        <v>0</v>
      </c>
      <c r="V1238" s="54">
        <f>IF(I1238&gt;=Overview!$F$18,(1-Overview!$F$9)*'='!R1238-Overview!$F$18*'='!P1238,0)</f>
        <v>29.116969123996579</v>
      </c>
      <c r="W1238" s="2"/>
      <c r="X1238" s="60">
        <f>F1238^3*(1+G1238*Overview!$F$38)</f>
        <v>26.204262777403223</v>
      </c>
      <c r="Y1238" s="61">
        <f>F1238^3*Overview!$F$42*(1+Overview!$F$38*G1238)+J1238*Overview!$F$39/Overview!$F$40</f>
        <v>2.5435361814042921</v>
      </c>
      <c r="AD1238" s="2"/>
    </row>
    <row r="1239" spans="1:30">
      <c r="A1239" s="34">
        <v>1236</v>
      </c>
      <c r="B1239">
        <v>0.77</v>
      </c>
      <c r="C1239" s="85">
        <v>18.739999999999998</v>
      </c>
      <c r="D1239" s="125">
        <f>B1239/(B1239+Overview!$F$22)</f>
        <v>0.52380952380952384</v>
      </c>
      <c r="E1239" s="118">
        <f>EXP(Overview!$F$21/Overview!$F$5-Overview!$F$21/('='!C1239+273.15))</f>
        <v>0.94169028070695959</v>
      </c>
      <c r="F1239" s="77">
        <f t="shared" si="116"/>
        <v>2.7738603396735142</v>
      </c>
      <c r="G1239" s="115">
        <f t="shared" si="117"/>
        <v>0.52380952380952372</v>
      </c>
      <c r="H1239" s="112">
        <f>F1239/Overview!$F$19</f>
        <v>4.0954677981300964</v>
      </c>
      <c r="I1239" s="149">
        <f t="shared" si="118"/>
        <v>178.24101031296112</v>
      </c>
      <c r="J1239" s="80">
        <f>IF((A1239-Overview!$F$43)/365=ROUND((A1239-Overview!$F$43)/365,0),J1238*0.05,J1238+V1238)</f>
        <v>4289.9492825508241</v>
      </c>
      <c r="K1239" s="70">
        <f>IF(I1239&lt;Overview!$F$16,1,'='!F1239/Overview!$F$26)</f>
        <v>120.08053418500062</v>
      </c>
      <c r="L1239" s="71">
        <f>IF(I1239&lt;Overview!$F$17,'='!F1239/Overview!$F$26,Overview!$F$33)</f>
        <v>9.1428571428571423</v>
      </c>
      <c r="M1239" s="72">
        <f t="shared" si="119"/>
        <v>9.1428571428571423</v>
      </c>
      <c r="N1239" s="81">
        <f>MIN(1,Overview!$F$44*E1239*(F1239-Overview!$F$25)^2+0.2)</f>
        <v>1</v>
      </c>
      <c r="O1239" s="48">
        <f>M1239*E1239*Overview!$F$8</f>
        <v>9.746225350951114E-2</v>
      </c>
      <c r="P1239" s="48">
        <f>E1239*Overview!$F$6</f>
        <v>1.8494797113084687E-3</v>
      </c>
      <c r="Q1239" s="122">
        <f>O1239*(G1239/F1239-(1+Overview!$F$35/'='!F1239)/(Overview!$F$37*Overview!$F$33))/('='!G1239+Overview!$F$36)</f>
        <v>9.6649508197884976E-4</v>
      </c>
      <c r="R1239" s="128">
        <f>(O1239/F1239-Q1239)*G1239*Overview!$F$29*'='!F1239^3</f>
        <v>345.83071330483438</v>
      </c>
      <c r="S1239" s="57">
        <f t="shared" si="114"/>
        <v>3.9008754813823482E-18</v>
      </c>
      <c r="T1239" s="58">
        <f t="shared" si="115"/>
        <v>8.9364079213021105E-4</v>
      </c>
      <c r="U1239" s="58">
        <f>IF(I1239&lt;Overview!$F$18,(1-Overview!$F$9)*'='!R1239-'='!I1239*'='!P1239,0)</f>
        <v>0</v>
      </c>
      <c r="V1239" s="54">
        <f>IF(I1239&gt;=Overview!$F$18,(1-Overview!$F$9)*'='!R1239-Overview!$F$18*'='!P1239,0)</f>
        <v>29.137233916699177</v>
      </c>
      <c r="W1239" s="2"/>
      <c r="X1239" s="60">
        <f>F1239^3*(1+G1239*Overview!$F$38)</f>
        <v>26.229643583547311</v>
      </c>
      <c r="Y1239" s="61">
        <f>F1239^3*Overview!$F$42*(1+Overview!$F$38*G1239)+J1239*Overview!$F$39/Overview!$F$40</f>
        <v>2.5470857186155573</v>
      </c>
      <c r="AD1239" s="2"/>
    </row>
    <row r="1240" spans="1:30">
      <c r="A1240" s="34">
        <v>1237</v>
      </c>
      <c r="B1240">
        <v>0.77</v>
      </c>
      <c r="C1240" s="85">
        <v>18.739999999999998</v>
      </c>
      <c r="D1240" s="125">
        <f>B1240/(B1240+Overview!$F$22)</f>
        <v>0.52380952380952384</v>
      </c>
      <c r="E1240" s="118">
        <f>EXP(Overview!$F$21/Overview!$F$5-Overview!$F$21/('='!C1240+273.15))</f>
        <v>0.94169028070695959</v>
      </c>
      <c r="F1240" s="77">
        <f t="shared" si="116"/>
        <v>2.7747539804656443</v>
      </c>
      <c r="G1240" s="115">
        <f t="shared" si="117"/>
        <v>0.52380952380952372</v>
      </c>
      <c r="H1240" s="112">
        <f>F1240/Overview!$F$19</f>
        <v>4.096787214625194</v>
      </c>
      <c r="I1240" s="149">
        <f t="shared" si="118"/>
        <v>178.24101031296112</v>
      </c>
      <c r="J1240" s="80">
        <f>IF((A1240-Overview!$F$43)/365=ROUND((A1240-Overview!$F$43)/365,0),J1239*0.05,J1239+V1239)</f>
        <v>4319.0865164675233</v>
      </c>
      <c r="K1240" s="70">
        <f>IF(I1240&lt;Overview!$F$16,1,'='!F1240/Overview!$F$26)</f>
        <v>120.11921993357768</v>
      </c>
      <c r="L1240" s="71">
        <f>IF(I1240&lt;Overview!$F$17,'='!F1240/Overview!$F$26,Overview!$F$33)</f>
        <v>9.1428571428571423</v>
      </c>
      <c r="M1240" s="72">
        <f t="shared" si="119"/>
        <v>9.1428571428571423</v>
      </c>
      <c r="N1240" s="81">
        <f>MIN(1,Overview!$F$44*E1240*(F1240-Overview!$F$25)^2+0.2)</f>
        <v>1</v>
      </c>
      <c r="O1240" s="48">
        <f>M1240*E1240*Overview!$F$8</f>
        <v>9.746225350951114E-2</v>
      </c>
      <c r="P1240" s="48">
        <f>E1240*Overview!$F$6</f>
        <v>1.8494797113084687E-3</v>
      </c>
      <c r="Q1240" s="122">
        <f>O1240*(G1240/F1240-(1+Overview!$F$35/'='!F1240)/(Overview!$F$37*Overview!$F$33))/('='!G1240+Overview!$F$36)</f>
        <v>9.6473103431113946E-4</v>
      </c>
      <c r="R1240" s="128">
        <f>(O1240/F1240-Q1240)*G1240*Overview!$F$29*'='!F1240^3</f>
        <v>346.06829615813263</v>
      </c>
      <c r="S1240" s="57">
        <f t="shared" si="114"/>
        <v>3.8996191604689541E-18</v>
      </c>
      <c r="T1240" s="58">
        <f t="shared" si="115"/>
        <v>8.9229709251119078E-4</v>
      </c>
      <c r="U1240" s="58">
        <f>IF(I1240&lt;Overview!$F$18,(1-Overview!$F$9)*'='!R1240-'='!I1240*'='!P1240,0)</f>
        <v>0</v>
      </c>
      <c r="V1240" s="54">
        <f>IF(I1240&gt;=Overview!$F$18,(1-Overview!$F$9)*'='!R1240-Overview!$F$18*'='!P1240,0)</f>
        <v>29.157475975800189</v>
      </c>
      <c r="W1240" s="2"/>
      <c r="X1240" s="60">
        <f>F1240^3*(1+G1240*Overview!$F$38)</f>
        <v>26.255002573098029</v>
      </c>
      <c r="Y1240" s="61">
        <f>F1240^3*Overview!$F$42*(1+Overview!$F$38*G1240)+J1240*Overview!$F$39/Overview!$F$40</f>
        <v>2.5506341729307747</v>
      </c>
      <c r="AD1240" s="2"/>
    </row>
    <row r="1241" spans="1:30">
      <c r="A1241" s="34">
        <v>1238</v>
      </c>
      <c r="B1241">
        <v>0.77</v>
      </c>
      <c r="C1241" s="85">
        <v>18.739999999999998</v>
      </c>
      <c r="D1241" s="125">
        <f>B1241/(B1241+Overview!$F$22)</f>
        <v>0.52380952380952384</v>
      </c>
      <c r="E1241" s="118">
        <f>EXP(Overview!$F$21/Overview!$F$5-Overview!$F$21/('='!C1241+273.15))</f>
        <v>0.94169028070695959</v>
      </c>
      <c r="F1241" s="77">
        <f t="shared" si="116"/>
        <v>2.7756462775581556</v>
      </c>
      <c r="G1241" s="115">
        <f t="shared" si="117"/>
        <v>0.52380952380952372</v>
      </c>
      <c r="H1241" s="112">
        <f>F1241/Overview!$F$19</f>
        <v>4.0981046472141678</v>
      </c>
      <c r="I1241" s="149">
        <f t="shared" si="118"/>
        <v>178.24101031296112</v>
      </c>
      <c r="J1241" s="80">
        <f>IF((A1241-Overview!$F$43)/365=ROUND((A1241-Overview!$F$43)/365,0),J1240*0.05,J1240+V1240)</f>
        <v>4348.2439924433238</v>
      </c>
      <c r="K1241" s="70">
        <f>IF(I1241&lt;Overview!$F$16,1,'='!F1241/Overview!$F$26)</f>
        <v>120.15784751334007</v>
      </c>
      <c r="L1241" s="71">
        <f>IF(I1241&lt;Overview!$F$17,'='!F1241/Overview!$F$26,Overview!$F$33)</f>
        <v>9.1428571428571423</v>
      </c>
      <c r="M1241" s="72">
        <f t="shared" si="119"/>
        <v>9.1428571428571423</v>
      </c>
      <c r="N1241" s="81">
        <f>MIN(1,Overview!$F$44*E1241*(F1241-Overview!$F$25)^2+0.2)</f>
        <v>1</v>
      </c>
      <c r="O1241" s="48">
        <f>M1241*E1241*Overview!$F$8</f>
        <v>9.746225350951114E-2</v>
      </c>
      <c r="P1241" s="48">
        <f>E1241*Overview!$F$6</f>
        <v>1.8494797113084687E-3</v>
      </c>
      <c r="Q1241" s="122">
        <f>O1241*(G1241/F1241-(1+Overview!$F$35/'='!F1241)/(Overview!$F$37*Overview!$F$33))/('='!G1241+Overview!$F$36)</f>
        <v>9.6297077244452323E-4</v>
      </c>
      <c r="R1241" s="128">
        <f>(O1241/F1241-Q1241)*G1241*Overview!$F$29*'='!F1241^3</f>
        <v>346.30561232258316</v>
      </c>
      <c r="S1241" s="57">
        <f t="shared" si="114"/>
        <v>3.8983655357304839E-18</v>
      </c>
      <c r="T1241" s="58">
        <f t="shared" si="115"/>
        <v>8.9095541331098095E-4</v>
      </c>
      <c r="U1241" s="58">
        <f>IF(I1241&lt;Overview!$F$18,(1-Overview!$F$9)*'='!R1241-'='!I1241*'='!P1241,0)</f>
        <v>0</v>
      </c>
      <c r="V1241" s="54">
        <f>IF(I1241&gt;=Overview!$F$18,(1-Overview!$F$9)*'='!R1241-Overview!$F$18*'='!P1241,0)</f>
        <v>29.177695313011377</v>
      </c>
      <c r="W1241" s="2"/>
      <c r="X1241" s="60">
        <f>F1241^3*(1+G1241*Overview!$F$38)</f>
        <v>26.280339734988527</v>
      </c>
      <c r="Y1241" s="61">
        <f>F1241^3*Overview!$F$42*(1+Overview!$F$38*G1241)+J1241*Overview!$F$39/Overview!$F$40</f>
        <v>2.5541815423660501</v>
      </c>
      <c r="AD1241" s="2"/>
    </row>
    <row r="1242" spans="1:30">
      <c r="A1242" s="34">
        <v>1239</v>
      </c>
      <c r="B1242">
        <v>0.77</v>
      </c>
      <c r="C1242" s="85">
        <v>18.739999999999998</v>
      </c>
      <c r="D1242" s="125">
        <f>B1242/(B1242+Overview!$F$22)</f>
        <v>0.52380952380952384</v>
      </c>
      <c r="E1242" s="118">
        <f>EXP(Overview!$F$21/Overview!$F$5-Overview!$F$21/('='!C1242+273.15))</f>
        <v>0.94169028070695959</v>
      </c>
      <c r="F1242" s="77">
        <f t="shared" si="116"/>
        <v>2.7765372329714668</v>
      </c>
      <c r="G1242" s="115">
        <f t="shared" si="117"/>
        <v>0.52380952380952372</v>
      </c>
      <c r="H1242" s="112">
        <f>F1242/Overview!$F$19</f>
        <v>4.0994200988800635</v>
      </c>
      <c r="I1242" s="149">
        <f t="shared" si="118"/>
        <v>178.24101031296112</v>
      </c>
      <c r="J1242" s="80">
        <f>IF((A1242-Overview!$F$43)/365=ROUND((A1242-Overview!$F$43)/365,0),J1241*0.05,J1241+V1241)</f>
        <v>4377.4216877563349</v>
      </c>
      <c r="K1242" s="70">
        <f>IF(I1242&lt;Overview!$F$16,1,'='!F1242/Overview!$F$26)</f>
        <v>120.19641701175182</v>
      </c>
      <c r="L1242" s="71">
        <f>IF(I1242&lt;Overview!$F$17,'='!F1242/Overview!$F$26,Overview!$F$33)</f>
        <v>9.1428571428571423</v>
      </c>
      <c r="M1242" s="72">
        <f t="shared" si="119"/>
        <v>9.1428571428571423</v>
      </c>
      <c r="N1242" s="81">
        <f>MIN(1,Overview!$F$44*E1242*(F1242-Overview!$F$25)^2+0.2)</f>
        <v>1</v>
      </c>
      <c r="O1242" s="48">
        <f>M1242*E1242*Overview!$F$8</f>
        <v>9.746225350951114E-2</v>
      </c>
      <c r="P1242" s="48">
        <f>E1242*Overview!$F$6</f>
        <v>1.8494797113084687E-3</v>
      </c>
      <c r="Q1242" s="122">
        <f>O1242*(G1242/F1242-(1+Overview!$F$35/'='!F1242)/(Overview!$F$37*Overview!$F$33))/('='!G1242+Overview!$F$36)</f>
        <v>9.6121428619153689E-4</v>
      </c>
      <c r="R1242" s="128">
        <f>(O1242/F1242-Q1242)*G1242*Overview!$F$29*'='!F1242^3</f>
        <v>346.5426619361927</v>
      </c>
      <c r="S1242" s="57">
        <f t="shared" si="114"/>
        <v>3.8971145999116231E-18</v>
      </c>
      <c r="T1242" s="58">
        <f t="shared" si="115"/>
        <v>8.8961575149163125E-4</v>
      </c>
      <c r="U1242" s="58">
        <f>IF(I1242&lt;Overview!$F$18,(1-Overview!$F$9)*'='!R1242-'='!I1242*'='!P1242,0)</f>
        <v>0</v>
      </c>
      <c r="V1242" s="54">
        <f>IF(I1242&gt;=Overview!$F$18,(1-Overview!$F$9)*'='!R1242-Overview!$F$18*'='!P1242,0)</f>
        <v>29.197891940090908</v>
      </c>
      <c r="W1242" s="2"/>
      <c r="X1242" s="60">
        <f>F1242^3*(1+G1242*Overview!$F$38)</f>
        <v>26.305655058276752</v>
      </c>
      <c r="Y1242" s="61">
        <f>F1242^3*Overview!$F$42*(1+Overview!$F$38*G1242)+J1242*Overview!$F$39/Overview!$F$40</f>
        <v>2.5577278249492283</v>
      </c>
      <c r="AD1242" s="2"/>
    </row>
    <row r="1243" spans="1:30">
      <c r="A1243" s="34">
        <v>1240</v>
      </c>
      <c r="B1243">
        <v>0.77</v>
      </c>
      <c r="C1243" s="85">
        <v>18.739999999999998</v>
      </c>
      <c r="D1243" s="125">
        <f>B1243/(B1243+Overview!$F$22)</f>
        <v>0.52380952380952384</v>
      </c>
      <c r="E1243" s="118">
        <f>EXP(Overview!$F$21/Overview!$F$5-Overview!$F$21/('='!C1243+273.15))</f>
        <v>0.94169028070695959</v>
      </c>
      <c r="F1243" s="77">
        <f t="shared" si="116"/>
        <v>2.7774268487229583</v>
      </c>
      <c r="G1243" s="115">
        <f t="shared" si="117"/>
        <v>0.52380952380952372</v>
      </c>
      <c r="H1243" s="112">
        <f>F1243/Overview!$F$19</f>
        <v>4.1007335726014444</v>
      </c>
      <c r="I1243" s="149">
        <f t="shared" si="118"/>
        <v>178.24101031296112</v>
      </c>
      <c r="J1243" s="80">
        <f>IF((A1243-Overview!$F$43)/365=ROUND((A1243-Overview!$F$43)/365,0),J1242*0.05,J1242+V1242)</f>
        <v>4406.6195796964257</v>
      </c>
      <c r="K1243" s="70">
        <f>IF(I1243&lt;Overview!$F$16,1,'='!F1243/Overview!$F$26)</f>
        <v>120.23492851614539</v>
      </c>
      <c r="L1243" s="71">
        <f>IF(I1243&lt;Overview!$F$17,'='!F1243/Overview!$F$26,Overview!$F$33)</f>
        <v>9.1428571428571423</v>
      </c>
      <c r="M1243" s="72">
        <f t="shared" si="119"/>
        <v>9.1428571428571423</v>
      </c>
      <c r="N1243" s="81">
        <f>MIN(1,Overview!$F$44*E1243*(F1243-Overview!$F$25)^2+0.2)</f>
        <v>1</v>
      </c>
      <c r="O1243" s="48">
        <f>M1243*E1243*Overview!$F$8</f>
        <v>9.746225350951114E-2</v>
      </c>
      <c r="P1243" s="48">
        <f>E1243*Overview!$F$6</f>
        <v>1.8494797113084687E-3</v>
      </c>
      <c r="Q1243" s="122">
        <f>O1243*(G1243/F1243-(1+Overview!$F$35/'='!F1243)/(Overview!$F$37*Overview!$F$33))/('='!G1243+Overview!$F$36)</f>
        <v>9.5946156539984228E-4</v>
      </c>
      <c r="R1243" s="128">
        <f>(O1243/F1243-Q1243)*G1243*Overview!$F$29*'='!F1243^3</f>
        <v>346.77944513750953</v>
      </c>
      <c r="S1243" s="57">
        <f t="shared" si="114"/>
        <v>3.8958663457820707E-18</v>
      </c>
      <c r="T1243" s="58">
        <f t="shared" si="115"/>
        <v>8.8827810401976009E-4</v>
      </c>
      <c r="U1243" s="58">
        <f>IF(I1243&lt;Overview!$F$18,(1-Overview!$F$9)*'='!R1243-'='!I1243*'='!P1243,0)</f>
        <v>0</v>
      </c>
      <c r="V1243" s="54">
        <f>IF(I1243&gt;=Overview!$F$18,(1-Overview!$F$9)*'='!R1243-Overview!$F$18*'='!P1243,0)</f>
        <v>29.218065868843102</v>
      </c>
      <c r="W1243" s="2"/>
      <c r="X1243" s="60">
        <f>F1243^3*(1+G1243*Overview!$F$38)</f>
        <v>26.330948532145069</v>
      </c>
      <c r="Y1243" s="61">
        <f>F1243^3*Overview!$F$42*(1+Overview!$F$38*G1243)+J1243*Overview!$F$39/Overview!$F$40</f>
        <v>2.5612730187198647</v>
      </c>
      <c r="AD1243" s="2"/>
    </row>
    <row r="1244" spans="1:30">
      <c r="A1244" s="34">
        <v>1241</v>
      </c>
      <c r="B1244">
        <v>0.77</v>
      </c>
      <c r="C1244" s="85">
        <v>18.739999999999998</v>
      </c>
      <c r="D1244" s="125">
        <f>B1244/(B1244+Overview!$F$22)</f>
        <v>0.52380952380952384</v>
      </c>
      <c r="E1244" s="118">
        <f>EXP(Overview!$F$21/Overview!$F$5-Overview!$F$21/('='!C1244+273.15))</f>
        <v>0.94169028070695959</v>
      </c>
      <c r="F1244" s="77">
        <f t="shared" si="116"/>
        <v>2.7783151268269779</v>
      </c>
      <c r="G1244" s="115">
        <f t="shared" si="117"/>
        <v>0.52380952380952372</v>
      </c>
      <c r="H1244" s="112">
        <f>F1244/Overview!$F$19</f>
        <v>4.1020450713523964</v>
      </c>
      <c r="I1244" s="149">
        <f t="shared" si="118"/>
        <v>178.24101031296112</v>
      </c>
      <c r="J1244" s="80">
        <f>IF((A1244-Overview!$F$43)/365=ROUND((A1244-Overview!$F$43)/365,0),J1243*0.05,J1243+V1243)</f>
        <v>4435.8376455652688</v>
      </c>
      <c r="K1244" s="70">
        <f>IF(I1244&lt;Overview!$F$16,1,'='!F1244/Overview!$F$26)</f>
        <v>120.27338211372199</v>
      </c>
      <c r="L1244" s="71">
        <f>IF(I1244&lt;Overview!$F$17,'='!F1244/Overview!$F$26,Overview!$F$33)</f>
        <v>9.1428571428571423</v>
      </c>
      <c r="M1244" s="72">
        <f t="shared" si="119"/>
        <v>9.1428571428571423</v>
      </c>
      <c r="N1244" s="81">
        <f>MIN(1,Overview!$F$44*E1244*(F1244-Overview!$F$25)^2+0.2)</f>
        <v>1</v>
      </c>
      <c r="O1244" s="48">
        <f>M1244*E1244*Overview!$F$8</f>
        <v>9.746225350951114E-2</v>
      </c>
      <c r="P1244" s="48">
        <f>E1244*Overview!$F$6</f>
        <v>1.8494797113084687E-3</v>
      </c>
      <c r="Q1244" s="122">
        <f>O1244*(G1244/F1244-(1+Overview!$F$35/'='!F1244)/(Overview!$F$37*Overview!$F$33))/('='!G1244+Overview!$F$36)</f>
        <v>9.5771259995207434E-4</v>
      </c>
      <c r="R1244" s="128">
        <f>(O1244/F1244-Q1244)*G1244*Overview!$F$29*'='!F1244^3</f>
        <v>347.01596206562101</v>
      </c>
      <c r="S1244" s="57">
        <f t="shared" si="114"/>
        <v>3.8946207661364321E-18</v>
      </c>
      <c r="T1244" s="58">
        <f t="shared" si="115"/>
        <v>8.8694246786654742E-4</v>
      </c>
      <c r="U1244" s="58">
        <f>IF(I1244&lt;Overview!$F$18,(1-Overview!$F$9)*'='!R1244-'='!I1244*'='!P1244,0)</f>
        <v>0</v>
      </c>
      <c r="V1244" s="54">
        <f>IF(I1244&gt;=Overview!$F$18,(1-Overview!$F$9)*'='!R1244-Overview!$F$18*'='!P1244,0)</f>
        <v>29.2382171111182</v>
      </c>
      <c r="W1244" s="2"/>
      <c r="X1244" s="60">
        <f>F1244^3*(1+G1244*Overview!$F$38)</f>
        <v>26.356220145899879</v>
      </c>
      <c r="Y1244" s="61">
        <f>F1244^3*Overview!$F$42*(1+Overview!$F$38*G1244)+J1244*Overview!$F$39/Overview!$F$40</f>
        <v>2.5648171217291886</v>
      </c>
      <c r="AD1244" s="2"/>
    </row>
    <row r="1245" spans="1:30">
      <c r="A1245" s="34">
        <v>1242</v>
      </c>
      <c r="B1245">
        <v>0.77</v>
      </c>
      <c r="C1245" s="85">
        <v>18.739999999999998</v>
      </c>
      <c r="D1245" s="125">
        <f>B1245/(B1245+Overview!$F$22)</f>
        <v>0.52380952380952384</v>
      </c>
      <c r="E1245" s="118">
        <f>EXP(Overview!$F$21/Overview!$F$5-Overview!$F$21/('='!C1245+273.15))</f>
        <v>0.94169028070695959</v>
      </c>
      <c r="F1245" s="77">
        <f t="shared" si="116"/>
        <v>2.7792020692948443</v>
      </c>
      <c r="G1245" s="115">
        <f t="shared" si="117"/>
        <v>0.52380952380952372</v>
      </c>
      <c r="H1245" s="112">
        <f>F1245/Overview!$F$19</f>
        <v>4.1033545981025306</v>
      </c>
      <c r="I1245" s="149">
        <f t="shared" si="118"/>
        <v>178.24101031296112</v>
      </c>
      <c r="J1245" s="80">
        <f>IF((A1245-Overview!$F$43)/365=ROUND((A1245-Overview!$F$43)/365,0),J1244*0.05,J1244+V1244)</f>
        <v>4465.0758626763873</v>
      </c>
      <c r="K1245" s="70">
        <f>IF(I1245&lt;Overview!$F$16,1,'='!F1245/Overview!$F$26)</f>
        <v>120.3117778915517</v>
      </c>
      <c r="L1245" s="71">
        <f>IF(I1245&lt;Overview!$F$17,'='!F1245/Overview!$F$26,Overview!$F$33)</f>
        <v>9.1428571428571423</v>
      </c>
      <c r="M1245" s="72">
        <f t="shared" si="119"/>
        <v>9.1428571428571423</v>
      </c>
      <c r="N1245" s="81">
        <f>MIN(1,Overview!$F$44*E1245*(F1245-Overview!$F$25)^2+0.2)</f>
        <v>1</v>
      </c>
      <c r="O1245" s="48">
        <f>M1245*E1245*Overview!$F$8</f>
        <v>9.746225350951114E-2</v>
      </c>
      <c r="P1245" s="48">
        <f>E1245*Overview!$F$6</f>
        <v>1.8494797113084687E-3</v>
      </c>
      <c r="Q1245" s="122">
        <f>O1245*(G1245/F1245-(1+Overview!$F$35/'='!F1245)/(Overview!$F$37*Overview!$F$33))/('='!G1245+Overview!$F$36)</f>
        <v>9.5596737976568944E-4</v>
      </c>
      <c r="R1245" s="128">
        <f>(O1245/F1245-Q1245)*G1245*Overview!$F$29*'='!F1245^3</f>
        <v>347.25221286015091</v>
      </c>
      <c r="S1245" s="57">
        <f t="shared" si="114"/>
        <v>3.8933778537941149E-18</v>
      </c>
      <c r="T1245" s="58">
        <f t="shared" si="115"/>
        <v>8.856088400077248E-4</v>
      </c>
      <c r="U1245" s="58">
        <f>IF(I1245&lt;Overview!$F$18,(1-Overview!$F$9)*'='!R1245-'='!I1245*'='!P1245,0)</f>
        <v>0</v>
      </c>
      <c r="V1245" s="54">
        <f>IF(I1245&gt;=Overview!$F$18,(1-Overview!$F$9)*'='!R1245-Overview!$F$18*'='!P1245,0)</f>
        <v>29.258345678812148</v>
      </c>
      <c r="W1245" s="2"/>
      <c r="X1245" s="60">
        <f>F1245^3*(1+G1245*Overview!$F$38)</f>
        <v>26.381469888971175</v>
      </c>
      <c r="Y1245" s="61">
        <f>F1245^3*Overview!$F$42*(1+Overview!$F$38*G1245)+J1245*Overview!$F$39/Overview!$F$40</f>
        <v>2.5683601320400702</v>
      </c>
      <c r="AD1245" s="2"/>
    </row>
    <row r="1246" spans="1:30">
      <c r="A1246" s="34">
        <v>1243</v>
      </c>
      <c r="B1246">
        <v>0.77</v>
      </c>
      <c r="C1246" s="85">
        <v>18.739999999999998</v>
      </c>
      <c r="D1246" s="125">
        <f>B1246/(B1246+Overview!$F$22)</f>
        <v>0.52380952380952384</v>
      </c>
      <c r="E1246" s="118">
        <f>EXP(Overview!$F$21/Overview!$F$5-Overview!$F$21/('='!C1246+273.15))</f>
        <v>0.94169028070695959</v>
      </c>
      <c r="F1246" s="77">
        <f t="shared" si="116"/>
        <v>2.7800876781348518</v>
      </c>
      <c r="G1246" s="115">
        <f t="shared" si="117"/>
        <v>0.52380952380952372</v>
      </c>
      <c r="H1246" s="112">
        <f>F1246/Overview!$F$19</f>
        <v>4.1046621558169969</v>
      </c>
      <c r="I1246" s="149">
        <f t="shared" si="118"/>
        <v>178.24101031296112</v>
      </c>
      <c r="J1246" s="80">
        <f>IF((A1246-Overview!$F$43)/365=ROUND((A1246-Overview!$F$43)/365,0),J1245*0.05,J1245+V1245)</f>
        <v>4494.3342083551997</v>
      </c>
      <c r="K1246" s="70">
        <f>IF(I1246&lt;Overview!$F$16,1,'='!F1246/Overview!$F$26)</f>
        <v>120.35011593657367</v>
      </c>
      <c r="L1246" s="71">
        <f>IF(I1246&lt;Overview!$F$17,'='!F1246/Overview!$F$26,Overview!$F$33)</f>
        <v>9.1428571428571423</v>
      </c>
      <c r="M1246" s="72">
        <f t="shared" si="119"/>
        <v>9.1428571428571423</v>
      </c>
      <c r="N1246" s="81">
        <f>MIN(1,Overview!$F$44*E1246*(F1246-Overview!$F$25)^2+0.2)</f>
        <v>1</v>
      </c>
      <c r="O1246" s="48">
        <f>M1246*E1246*Overview!$F$8</f>
        <v>9.746225350951114E-2</v>
      </c>
      <c r="P1246" s="48">
        <f>E1246*Overview!$F$6</f>
        <v>1.8494797113084687E-3</v>
      </c>
      <c r="Q1246" s="122">
        <f>O1246*(G1246/F1246-(1+Overview!$F$35/'='!F1246)/(Overview!$F$37*Overview!$F$33))/('='!G1246+Overview!$F$36)</f>
        <v>9.5422589479281987E-4</v>
      </c>
      <c r="R1246" s="128">
        <f>(O1246/F1246-Q1246)*G1246*Overview!$F$29*'='!F1246^3</f>
        <v>347.48819766125558</v>
      </c>
      <c r="S1246" s="57">
        <f t="shared" si="114"/>
        <v>3.8921376015992191E-18</v>
      </c>
      <c r="T1246" s="58">
        <f t="shared" si="115"/>
        <v>8.8427721742357398E-4</v>
      </c>
      <c r="U1246" s="58">
        <f>IF(I1246&lt;Overview!$F$18,(1-Overview!$F$9)*'='!R1246-'='!I1246*'='!P1246,0)</f>
        <v>0</v>
      </c>
      <c r="V1246" s="54">
        <f>IF(I1246&gt;=Overview!$F$18,(1-Overview!$F$9)*'='!R1246-Overview!$F$18*'='!P1246,0)</f>
        <v>29.278451583866264</v>
      </c>
      <c r="W1246" s="2"/>
      <c r="X1246" s="60">
        <f>F1246^3*(1+G1246*Overview!$F$38)</f>
        <v>26.406697750912141</v>
      </c>
      <c r="Y1246" s="61">
        <f>F1246^3*Overview!$F$42*(1+Overview!$F$38*G1246)+J1246*Overview!$F$39/Overview!$F$40</f>
        <v>2.5719020477269821</v>
      </c>
      <c r="AD1246" s="2"/>
    </row>
    <row r="1247" spans="1:30">
      <c r="A1247" s="34">
        <v>1244</v>
      </c>
      <c r="B1247">
        <v>0.77</v>
      </c>
      <c r="C1247" s="85">
        <v>18.739999999999998</v>
      </c>
      <c r="D1247" s="125">
        <f>B1247/(B1247+Overview!$F$22)</f>
        <v>0.52380952380952384</v>
      </c>
      <c r="E1247" s="118">
        <f>EXP(Overview!$F$21/Overview!$F$5-Overview!$F$21/('='!C1247+273.15))</f>
        <v>0.94169028070695959</v>
      </c>
      <c r="F1247" s="77">
        <f t="shared" si="116"/>
        <v>2.7809719553522756</v>
      </c>
      <c r="G1247" s="115">
        <f t="shared" si="117"/>
        <v>0.52380952380952372</v>
      </c>
      <c r="H1247" s="112">
        <f>F1247/Overview!$F$19</f>
        <v>4.1059677474564822</v>
      </c>
      <c r="I1247" s="149">
        <f t="shared" si="118"/>
        <v>178.24101031296112</v>
      </c>
      <c r="J1247" s="80">
        <f>IF((A1247-Overview!$F$43)/365=ROUND((A1247-Overview!$F$43)/365,0),J1246*0.05,J1246+V1246)</f>
        <v>4523.6126599390664</v>
      </c>
      <c r="K1247" s="70">
        <f>IF(I1247&lt;Overview!$F$16,1,'='!F1247/Overview!$F$26)</f>
        <v>120.38839633559635</v>
      </c>
      <c r="L1247" s="71">
        <f>IF(I1247&lt;Overview!$F$17,'='!F1247/Overview!$F$26,Overview!$F$33)</f>
        <v>9.1428571428571423</v>
      </c>
      <c r="M1247" s="72">
        <f t="shared" si="119"/>
        <v>9.1428571428571423</v>
      </c>
      <c r="N1247" s="81">
        <f>MIN(1,Overview!$F$44*E1247*(F1247-Overview!$F$25)^2+0.2)</f>
        <v>1</v>
      </c>
      <c r="O1247" s="48">
        <f>M1247*E1247*Overview!$F$8</f>
        <v>9.746225350951114E-2</v>
      </c>
      <c r="P1247" s="48">
        <f>E1247*Overview!$F$6</f>
        <v>1.8494797113084687E-3</v>
      </c>
      <c r="Q1247" s="122">
        <f>O1247*(G1247/F1247-(1+Overview!$F$35/'='!F1247)/(Overview!$F$37*Overview!$F$33))/('='!G1247+Overview!$F$36)</f>
        <v>9.5248813502011957E-4</v>
      </c>
      <c r="R1247" s="128">
        <f>(O1247/F1247-Q1247)*G1247*Overview!$F$29*'='!F1247^3</f>
        <v>347.72391660962228</v>
      </c>
      <c r="S1247" s="57">
        <f t="shared" si="114"/>
        <v>3.8909000024204323E-18</v>
      </c>
      <c r="T1247" s="58">
        <f t="shared" si="115"/>
        <v>8.8294759709891472E-4</v>
      </c>
      <c r="U1247" s="58">
        <f>IF(I1247&lt;Overview!$F$18,(1-Overview!$F$9)*'='!R1247-'='!I1247*'='!P1247,0)</f>
        <v>0</v>
      </c>
      <c r="V1247" s="54">
        <f>IF(I1247&gt;=Overview!$F$18,(1-Overview!$F$9)*'='!R1247-Overview!$F$18*'='!P1247,0)</f>
        <v>29.298534838267109</v>
      </c>
      <c r="W1247" s="2"/>
      <c r="X1247" s="60">
        <f>F1247^3*(1+G1247*Overview!$F$38)</f>
        <v>26.431903721398797</v>
      </c>
      <c r="Y1247" s="61">
        <f>F1247^3*Overview!$F$42*(1+Overview!$F$38*G1247)+J1247*Overview!$F$39/Overview!$F$40</f>
        <v>2.5754428668759712</v>
      </c>
      <c r="AD1247" s="2"/>
    </row>
    <row r="1248" spans="1:30">
      <c r="A1248" s="34">
        <v>1245</v>
      </c>
      <c r="B1248">
        <v>0.77</v>
      </c>
      <c r="C1248" s="85">
        <v>18.739999999999998</v>
      </c>
      <c r="D1248" s="125">
        <f>B1248/(B1248+Overview!$F$22)</f>
        <v>0.52380952380952384</v>
      </c>
      <c r="E1248" s="118">
        <f>EXP(Overview!$F$21/Overview!$F$5-Overview!$F$21/('='!C1248+273.15))</f>
        <v>0.94169028070695959</v>
      </c>
      <c r="F1248" s="77">
        <f t="shared" si="116"/>
        <v>2.7818549029493744</v>
      </c>
      <c r="G1248" s="115">
        <f t="shared" si="117"/>
        <v>0.52380952380952372</v>
      </c>
      <c r="H1248" s="112">
        <f>F1248/Overview!$F$19</f>
        <v>4.1072713759772252</v>
      </c>
      <c r="I1248" s="149">
        <f t="shared" si="118"/>
        <v>178.24101031296112</v>
      </c>
      <c r="J1248" s="80">
        <f>IF((A1248-Overview!$F$43)/365=ROUND((A1248-Overview!$F$43)/365,0),J1247*0.05,J1247+V1247)</f>
        <v>4552.9111947773335</v>
      </c>
      <c r="K1248" s="70">
        <f>IF(I1248&lt;Overview!$F$16,1,'='!F1248/Overview!$F$26)</f>
        <v>120.4266191752976</v>
      </c>
      <c r="L1248" s="71">
        <f>IF(I1248&lt;Overview!$F$17,'='!F1248/Overview!$F$26,Overview!$F$33)</f>
        <v>9.1428571428571423</v>
      </c>
      <c r="M1248" s="72">
        <f t="shared" si="119"/>
        <v>9.1428571428571423</v>
      </c>
      <c r="N1248" s="81">
        <f>MIN(1,Overview!$F$44*E1248*(F1248-Overview!$F$25)^2+0.2)</f>
        <v>1</v>
      </c>
      <c r="O1248" s="48">
        <f>M1248*E1248*Overview!$F$8</f>
        <v>9.746225350951114E-2</v>
      </c>
      <c r="P1248" s="48">
        <f>E1248*Overview!$F$6</f>
        <v>1.8494797113084687E-3</v>
      </c>
      <c r="Q1248" s="122">
        <f>O1248*(G1248/F1248-(1+Overview!$F$35/'='!F1248)/(Overview!$F$37*Overview!$F$33))/('='!G1248+Overview!$F$36)</f>
        <v>9.5075409046862277E-4</v>
      </c>
      <c r="R1248" s="128">
        <f>(O1248/F1248-Q1248)*G1248*Overview!$F$29*'='!F1248^3</f>
        <v>347.95936984646528</v>
      </c>
      <c r="S1248" s="57">
        <f t="shared" si="114"/>
        <v>3.8896650491509266E-18</v>
      </c>
      <c r="T1248" s="58">
        <f t="shared" si="115"/>
        <v>8.8161997602310375E-4</v>
      </c>
      <c r="U1248" s="58">
        <f>IF(I1248&lt;Overview!$F$18,(1-Overview!$F$9)*'='!R1248-'='!I1248*'='!P1248,0)</f>
        <v>0</v>
      </c>
      <c r="V1248" s="54">
        <f>IF(I1248&gt;=Overview!$F$18,(1-Overview!$F$9)*'='!R1248-Overview!$F$18*'='!P1248,0)</f>
        <v>29.318595454046132</v>
      </c>
      <c r="W1248" s="2"/>
      <c r="X1248" s="60">
        <f>F1248^3*(1+G1248*Overview!$F$38)</f>
        <v>26.457087790229508</v>
      </c>
      <c r="Y1248" s="61">
        <f>F1248^3*Overview!$F$42*(1+Overview!$F$38*G1248)+J1248*Overview!$F$39/Overview!$F$40</f>
        <v>2.5789825875846164</v>
      </c>
      <c r="AD1248" s="2"/>
    </row>
    <row r="1249" spans="1:30">
      <c r="A1249" s="34">
        <v>1246</v>
      </c>
      <c r="B1249">
        <v>0.77</v>
      </c>
      <c r="C1249" s="85">
        <v>18.739999999999998</v>
      </c>
      <c r="D1249" s="125">
        <f>B1249/(B1249+Overview!$F$22)</f>
        <v>0.52380952380952384</v>
      </c>
      <c r="E1249" s="118">
        <f>EXP(Overview!$F$21/Overview!$F$5-Overview!$F$21/('='!C1249+273.15))</f>
        <v>0.94169028070695959</v>
      </c>
      <c r="F1249" s="77">
        <f t="shared" si="116"/>
        <v>2.7827365229253975</v>
      </c>
      <c r="G1249" s="115">
        <f t="shared" si="117"/>
        <v>0.52380952380952372</v>
      </c>
      <c r="H1249" s="112">
        <f>F1249/Overview!$F$19</f>
        <v>4.1085730443310169</v>
      </c>
      <c r="I1249" s="149">
        <f t="shared" si="118"/>
        <v>178.24101031296112</v>
      </c>
      <c r="J1249" s="80">
        <f>IF((A1249-Overview!$F$43)/365=ROUND((A1249-Overview!$F$43)/365,0),J1248*0.05,J1248+V1248)</f>
        <v>4582.2297902313794</v>
      </c>
      <c r="K1249" s="70">
        <f>IF(I1249&lt;Overview!$F$16,1,'='!F1249/Overview!$F$26)</f>
        <v>120.464784542225</v>
      </c>
      <c r="L1249" s="71">
        <f>IF(I1249&lt;Overview!$F$17,'='!F1249/Overview!$F$26,Overview!$F$33)</f>
        <v>9.1428571428571423</v>
      </c>
      <c r="M1249" s="72">
        <f t="shared" si="119"/>
        <v>9.1428571428571423</v>
      </c>
      <c r="N1249" s="81">
        <f>MIN(1,Overview!$F$44*E1249*(F1249-Overview!$F$25)^2+0.2)</f>
        <v>1</v>
      </c>
      <c r="O1249" s="48">
        <f>M1249*E1249*Overview!$F$8</f>
        <v>9.746225350951114E-2</v>
      </c>
      <c r="P1249" s="48">
        <f>E1249*Overview!$F$6</f>
        <v>1.8494797113084687E-3</v>
      </c>
      <c r="Q1249" s="122">
        <f>O1249*(G1249/F1249-(1+Overview!$F$35/'='!F1249)/(Overview!$F$37*Overview!$F$33))/('='!G1249+Overview!$F$36)</f>
        <v>9.4902375119358901E-4</v>
      </c>
      <c r="R1249" s="128">
        <f>(O1249/F1249-Q1249)*G1249*Overview!$F$29*'='!F1249^3</f>
        <v>348.19455751352388</v>
      </c>
      <c r="S1249" s="57">
        <f t="shared" si="114"/>
        <v>3.8884327347082478E-18</v>
      </c>
      <c r="T1249" s="58">
        <f t="shared" si="115"/>
        <v>8.8029435119002183E-4</v>
      </c>
      <c r="U1249" s="58">
        <f>IF(I1249&lt;Overview!$F$18,(1-Overview!$F$9)*'='!R1249-'='!I1249*'='!P1249,0)</f>
        <v>0</v>
      </c>
      <c r="V1249" s="54">
        <f>IF(I1249&gt;=Overview!$F$18,(1-Overview!$F$9)*'='!R1249-Overview!$F$18*'='!P1249,0)</f>
        <v>29.338633443279523</v>
      </c>
      <c r="W1249" s="2"/>
      <c r="X1249" s="60">
        <f>F1249^3*(1+G1249*Overview!$F$38)</f>
        <v>26.482249947324675</v>
      </c>
      <c r="Y1249" s="61">
        <f>F1249^3*Overview!$F$42*(1+Overview!$F$38*G1249)+J1249*Overview!$F$39/Overview!$F$40</f>
        <v>2.5825212079620021</v>
      </c>
      <c r="AD1249" s="2"/>
    </row>
    <row r="1250" spans="1:30">
      <c r="A1250" s="34">
        <v>1247</v>
      </c>
      <c r="B1250">
        <v>0.77</v>
      </c>
      <c r="C1250" s="85">
        <v>18.739999999999998</v>
      </c>
      <c r="D1250" s="125">
        <f>B1250/(B1250+Overview!$F$22)</f>
        <v>0.52380952380952384</v>
      </c>
      <c r="E1250" s="118">
        <f>EXP(Overview!$F$21/Overview!$F$5-Overview!$F$21/('='!C1250+273.15))</f>
        <v>0.94169028070695959</v>
      </c>
      <c r="F1250" s="77">
        <f t="shared" si="116"/>
        <v>2.7836168172765876</v>
      </c>
      <c r="G1250" s="115">
        <f t="shared" si="117"/>
        <v>0.52380952380952372</v>
      </c>
      <c r="H1250" s="112">
        <f>F1250/Overview!$F$19</f>
        <v>4.1098727554652115</v>
      </c>
      <c r="I1250" s="149">
        <f t="shared" si="118"/>
        <v>178.24101031296112</v>
      </c>
      <c r="J1250" s="80">
        <f>IF((A1250-Overview!$F$43)/365=ROUND((A1250-Overview!$F$43)/365,0),J1249*0.05,J1249+V1249)</f>
        <v>4611.5684236746592</v>
      </c>
      <c r="K1250" s="70">
        <f>IF(I1250&lt;Overview!$F$16,1,'='!F1250/Overview!$F$26)</f>
        <v>120.502892522796</v>
      </c>
      <c r="L1250" s="71">
        <f>IF(I1250&lt;Overview!$F$17,'='!F1250/Overview!$F$26,Overview!$F$33)</f>
        <v>9.1428571428571423</v>
      </c>
      <c r="M1250" s="72">
        <f t="shared" si="119"/>
        <v>9.1428571428571423</v>
      </c>
      <c r="N1250" s="81">
        <f>MIN(1,Overview!$F$44*E1250*(F1250-Overview!$F$25)^2+0.2)</f>
        <v>1</v>
      </c>
      <c r="O1250" s="48">
        <f>M1250*E1250*Overview!$F$8</f>
        <v>9.746225350951114E-2</v>
      </c>
      <c r="P1250" s="48">
        <f>E1250*Overview!$F$6</f>
        <v>1.8494797113084687E-3</v>
      </c>
      <c r="Q1250" s="122">
        <f>O1250*(G1250/F1250-(1+Overview!$F$35/'='!F1250)/(Overview!$F$37*Overview!$F$33))/('='!G1250+Overview!$F$36)</f>
        <v>9.4729710728436081E-4</v>
      </c>
      <c r="R1250" s="128">
        <f>(O1250/F1250-Q1250)*G1250*Overview!$F$29*'='!F1250^3</f>
        <v>348.42947975305867</v>
      </c>
      <c r="S1250" s="57">
        <f t="shared" si="114"/>
        <v>3.8872030520342164E-18</v>
      </c>
      <c r="T1250" s="58">
        <f t="shared" si="115"/>
        <v>8.7897071959807023E-4</v>
      </c>
      <c r="U1250" s="58">
        <f>IF(I1250&lt;Overview!$F$18,(1-Overview!$F$9)*'='!R1250-'='!I1250*'='!P1250,0)</f>
        <v>0</v>
      </c>
      <c r="V1250" s="54">
        <f>IF(I1250&gt;=Overview!$F$18,(1-Overview!$F$9)*'='!R1250-Overview!$F$18*'='!P1250,0)</f>
        <v>29.35864881808789</v>
      </c>
      <c r="W1250" s="2"/>
      <c r="X1250" s="60">
        <f>F1250^3*(1+G1250*Overview!$F$38)</f>
        <v>26.507390182726279</v>
      </c>
      <c r="Y1250" s="61">
        <f>F1250^3*Overview!$F$42*(1+Overview!$F$38*G1250)+J1250*Overview!$F$39/Overview!$F$40</f>
        <v>2.5860587261286825</v>
      </c>
      <c r="AD1250" s="2"/>
    </row>
    <row r="1251" spans="1:30">
      <c r="A1251" s="34">
        <v>1248</v>
      </c>
      <c r="B1251">
        <v>0.77</v>
      </c>
      <c r="C1251" s="85">
        <v>18.739999999999998</v>
      </c>
      <c r="D1251" s="125">
        <f>B1251/(B1251+Overview!$F$22)</f>
        <v>0.52380952380952384</v>
      </c>
      <c r="E1251" s="118">
        <f>EXP(Overview!$F$21/Overview!$F$5-Overview!$F$21/('='!C1251+273.15))</f>
        <v>0.94169028070695959</v>
      </c>
      <c r="F1251" s="77">
        <f t="shared" si="116"/>
        <v>2.7844957879961858</v>
      </c>
      <c r="G1251" s="115">
        <f t="shared" si="117"/>
        <v>0.52380952380952372</v>
      </c>
      <c r="H1251" s="112">
        <f>F1251/Overview!$F$19</f>
        <v>4.1111705123227313</v>
      </c>
      <c r="I1251" s="149">
        <f t="shared" si="118"/>
        <v>178.24101031296112</v>
      </c>
      <c r="J1251" s="80">
        <f>IF((A1251-Overview!$F$43)/365=ROUND((A1251-Overview!$F$43)/365,0),J1250*0.05,J1250+V1250)</f>
        <v>4640.9270724927474</v>
      </c>
      <c r="K1251" s="70">
        <f>IF(I1251&lt;Overview!$F$16,1,'='!F1251/Overview!$F$26)</f>
        <v>120.5409432032981</v>
      </c>
      <c r="L1251" s="71">
        <f>IF(I1251&lt;Overview!$F$17,'='!F1251/Overview!$F$26,Overview!$F$33)</f>
        <v>9.1428571428571423</v>
      </c>
      <c r="M1251" s="72">
        <f t="shared" si="119"/>
        <v>9.1428571428571423</v>
      </c>
      <c r="N1251" s="81">
        <f>MIN(1,Overview!$F$44*E1251*(F1251-Overview!$F$25)^2+0.2)</f>
        <v>1</v>
      </c>
      <c r="O1251" s="48">
        <f>M1251*E1251*Overview!$F$8</f>
        <v>9.746225350951114E-2</v>
      </c>
      <c r="P1251" s="48">
        <f>E1251*Overview!$F$6</f>
        <v>1.8494797113084687E-3</v>
      </c>
      <c r="Q1251" s="122">
        <f>O1251*(G1251/F1251-(1+Overview!$F$35/'='!F1251)/(Overview!$F$37*Overview!$F$33))/('='!G1251+Overview!$F$36)</f>
        <v>9.4557414886421883E-4</v>
      </c>
      <c r="R1251" s="128">
        <f>(O1251/F1251-Q1251)*G1251*Overview!$F$29*'='!F1251^3</f>
        <v>348.6641367078501</v>
      </c>
      <c r="S1251" s="57">
        <f t="shared" si="114"/>
        <v>3.8859759940948224E-18</v>
      </c>
      <c r="T1251" s="58">
        <f t="shared" si="115"/>
        <v>8.7764907825016523E-4</v>
      </c>
      <c r="U1251" s="58">
        <f>IF(I1251&lt;Overview!$F$18,(1-Overview!$F$9)*'='!R1251-'='!I1251*'='!P1251,0)</f>
        <v>0</v>
      </c>
      <c r="V1251" s="54">
        <f>IF(I1251&gt;=Overview!$F$18,(1-Overview!$F$9)*'='!R1251-Overview!$F$18*'='!P1251,0)</f>
        <v>29.378641590636118</v>
      </c>
      <c r="W1251" s="2"/>
      <c r="X1251" s="60">
        <f>F1251^3*(1+G1251*Overview!$F$38)</f>
        <v>26.532508486597504</v>
      </c>
      <c r="Y1251" s="61">
        <f>F1251^3*Overview!$F$42*(1+Overview!$F$38*G1251)+J1251*Overview!$F$39/Overview!$F$40</f>
        <v>2.5895951402166419</v>
      </c>
      <c r="AD1251" s="2"/>
    </row>
    <row r="1252" spans="1:30">
      <c r="A1252" s="34">
        <v>1249</v>
      </c>
      <c r="B1252">
        <v>0.77</v>
      </c>
      <c r="C1252" s="85">
        <v>18.739999999999998</v>
      </c>
      <c r="D1252" s="125">
        <f>B1252/(B1252+Overview!$F$22)</f>
        <v>0.52380952380952384</v>
      </c>
      <c r="E1252" s="118">
        <f>EXP(Overview!$F$21/Overview!$F$5-Overview!$F$21/('='!C1252+273.15))</f>
        <v>0.94169028070695959</v>
      </c>
      <c r="F1252" s="77">
        <f t="shared" si="116"/>
        <v>2.7853734370744361</v>
      </c>
      <c r="G1252" s="115">
        <f t="shared" si="117"/>
        <v>0.52380952380952372</v>
      </c>
      <c r="H1252" s="112">
        <f>F1252/Overview!$F$19</f>
        <v>4.1124663178420731</v>
      </c>
      <c r="I1252" s="149">
        <f t="shared" si="118"/>
        <v>178.24101031296112</v>
      </c>
      <c r="J1252" s="80">
        <f>IF((A1252-Overview!$F$43)/365=ROUND((A1252-Overview!$F$43)/365,0),J1251*0.05,J1251+V1251)</f>
        <v>4670.3057140833835</v>
      </c>
      <c r="K1252" s="70">
        <f>IF(I1252&lt;Overview!$F$16,1,'='!F1252/Overview!$F$26)</f>
        <v>120.57893666988902</v>
      </c>
      <c r="L1252" s="71">
        <f>IF(I1252&lt;Overview!$F$17,'='!F1252/Overview!$F$26,Overview!$F$33)</f>
        <v>9.1428571428571423</v>
      </c>
      <c r="M1252" s="72">
        <f t="shared" si="119"/>
        <v>9.1428571428571423</v>
      </c>
      <c r="N1252" s="81">
        <f>MIN(1,Overview!$F$44*E1252*(F1252-Overview!$F$25)^2+0.2)</f>
        <v>1</v>
      </c>
      <c r="O1252" s="48">
        <f>M1252*E1252*Overview!$F$8</f>
        <v>9.746225350951114E-2</v>
      </c>
      <c r="P1252" s="48">
        <f>E1252*Overview!$F$6</f>
        <v>1.8494797113084687E-3</v>
      </c>
      <c r="Q1252" s="122">
        <f>O1252*(G1252/F1252-(1+Overview!$F$35/'='!F1252)/(Overview!$F$37*Overview!$F$33))/('='!G1252+Overview!$F$36)</f>
        <v>9.4385486609023311E-4</v>
      </c>
      <c r="R1252" s="128">
        <f>(O1252/F1252-Q1252)*G1252*Overview!$F$29*'='!F1252^3</f>
        <v>348.89852852119407</v>
      </c>
      <c r="S1252" s="57">
        <f t="shared" si="114"/>
        <v>3.884751553880119E-18</v>
      </c>
      <c r="T1252" s="58">
        <f t="shared" si="115"/>
        <v>8.7632942415372811E-4</v>
      </c>
      <c r="U1252" s="58">
        <f>IF(I1252&lt;Overview!$F$18,(1-Overview!$F$9)*'='!R1252-'='!I1252*'='!P1252,0)</f>
        <v>0</v>
      </c>
      <c r="V1252" s="54">
        <f>IF(I1252&gt;=Overview!$F$18,(1-Overview!$F$9)*'='!R1252-Overview!$F$18*'='!P1252,0)</f>
        <v>29.398611773133023</v>
      </c>
      <c r="W1252" s="2"/>
      <c r="X1252" s="60">
        <f>F1252^3*(1+G1252*Overview!$F$38)</f>
        <v>26.557604849222319</v>
      </c>
      <c r="Y1252" s="61">
        <f>F1252^3*Overview!$F$42*(1+Overview!$F$38*G1252)+J1252*Overview!$F$39/Overview!$F$40</f>
        <v>2.5931304483692679</v>
      </c>
      <c r="AD1252" s="2"/>
    </row>
    <row r="1253" spans="1:30">
      <c r="A1253" s="34">
        <v>1250</v>
      </c>
      <c r="B1253">
        <v>0.77</v>
      </c>
      <c r="C1253" s="85">
        <v>18.739999999999998</v>
      </c>
      <c r="D1253" s="125">
        <f>B1253/(B1253+Overview!$F$22)</f>
        <v>0.52380952380952384</v>
      </c>
      <c r="E1253" s="118">
        <f>EXP(Overview!$F$21/Overview!$F$5-Overview!$F$21/('='!C1253+273.15))</f>
        <v>0.94169028070695959</v>
      </c>
      <c r="F1253" s="77">
        <f t="shared" si="116"/>
        <v>2.7862497664985897</v>
      </c>
      <c r="G1253" s="115">
        <f t="shared" si="117"/>
        <v>0.52380952380952372</v>
      </c>
      <c r="H1253" s="112">
        <f>F1253/Overview!$F$19</f>
        <v>4.1137601749573154</v>
      </c>
      <c r="I1253" s="149">
        <f t="shared" si="118"/>
        <v>178.24101031296112</v>
      </c>
      <c r="J1253" s="80">
        <f>IF((A1253-Overview!$F$43)/365=ROUND((A1253-Overview!$F$43)/365,0),J1252*0.05,J1252+V1252)</f>
        <v>4699.7043258565163</v>
      </c>
      <c r="K1253" s="70">
        <f>IF(I1253&lt;Overview!$F$16,1,'='!F1253/Overview!$F$26)</f>
        <v>120.61687300859695</v>
      </c>
      <c r="L1253" s="71">
        <f>IF(I1253&lt;Overview!$F$17,'='!F1253/Overview!$F$26,Overview!$F$33)</f>
        <v>9.1428571428571423</v>
      </c>
      <c r="M1253" s="72">
        <f t="shared" si="119"/>
        <v>9.1428571428571423</v>
      </c>
      <c r="N1253" s="81">
        <f>MIN(1,Overview!$F$44*E1253*(F1253-Overview!$F$25)^2+0.2)</f>
        <v>1</v>
      </c>
      <c r="O1253" s="48">
        <f>M1253*E1253*Overview!$F$8</f>
        <v>9.746225350951114E-2</v>
      </c>
      <c r="P1253" s="48">
        <f>E1253*Overview!$F$6</f>
        <v>1.8494797113084687E-3</v>
      </c>
      <c r="Q1253" s="122">
        <f>O1253*(G1253/F1253-(1+Overview!$F$35/'='!F1253)/(Overview!$F$37*Overview!$F$33))/('='!G1253+Overview!$F$36)</f>
        <v>9.421392491531207E-4</v>
      </c>
      <c r="R1253" s="128">
        <f>(O1253/F1253-Q1253)*G1253*Overview!$F$29*'='!F1253^3</f>
        <v>349.13265533690026</v>
      </c>
      <c r="S1253" s="57">
        <f t="shared" si="114"/>
        <v>3.8835297244041244E-18</v>
      </c>
      <c r="T1253" s="58">
        <f t="shared" si="115"/>
        <v>8.7501175432067979E-4</v>
      </c>
      <c r="U1253" s="58">
        <f>IF(I1253&lt;Overview!$F$18,(1-Overview!$F$9)*'='!R1253-'='!I1253*'='!P1253,0)</f>
        <v>0</v>
      </c>
      <c r="V1253" s="54">
        <f>IF(I1253&gt;=Overview!$F$18,(1-Overview!$F$9)*'='!R1253-Overview!$F$18*'='!P1253,0)</f>
        <v>29.41855937783119</v>
      </c>
      <c r="W1253" s="2"/>
      <c r="X1253" s="60">
        <f>F1253^3*(1+G1253*Overview!$F$38)</f>
        <v>26.582679261005087</v>
      </c>
      <c r="Y1253" s="61">
        <f>F1253^3*Overview!$F$42*(1+Overview!$F$38*G1253)+J1253*Overview!$F$39/Overview!$F$40</f>
        <v>2.5966646487413136</v>
      </c>
      <c r="AD1253" s="2"/>
    </row>
    <row r="1254" spans="1:30">
      <c r="A1254" s="34">
        <v>1251</v>
      </c>
      <c r="B1254">
        <v>0.77</v>
      </c>
      <c r="C1254" s="85">
        <v>18.739999999999998</v>
      </c>
      <c r="D1254" s="125">
        <f>B1254/(B1254+Overview!$F$22)</f>
        <v>0.52380952380952384</v>
      </c>
      <c r="E1254" s="118">
        <f>EXP(Overview!$F$21/Overview!$F$5-Overview!$F$21/('='!C1254+273.15))</f>
        <v>0.94169028070695959</v>
      </c>
      <c r="F1254" s="77">
        <f t="shared" si="116"/>
        <v>2.7871247782529105</v>
      </c>
      <c r="G1254" s="115">
        <f t="shared" si="117"/>
        <v>0.52380952380952372</v>
      </c>
      <c r="H1254" s="112">
        <f>F1254/Overview!$F$19</f>
        <v>4.1150520865981255</v>
      </c>
      <c r="I1254" s="149">
        <f t="shared" si="118"/>
        <v>178.24101031296112</v>
      </c>
      <c r="J1254" s="80">
        <f>IF((A1254-Overview!$F$43)/365=ROUND((A1254-Overview!$F$43)/365,0),J1253*0.05,J1253+V1253)</f>
        <v>4729.1228852343475</v>
      </c>
      <c r="K1254" s="70">
        <f>IF(I1254&lt;Overview!$F$16,1,'='!F1254/Overview!$F$26)</f>
        <v>120.65475230532081</v>
      </c>
      <c r="L1254" s="71">
        <f>IF(I1254&lt;Overview!$F$17,'='!F1254/Overview!$F$26,Overview!$F$33)</f>
        <v>9.1428571428571423</v>
      </c>
      <c r="M1254" s="72">
        <f t="shared" si="119"/>
        <v>9.1428571428571423</v>
      </c>
      <c r="N1254" s="81">
        <f>MIN(1,Overview!$F$44*E1254*(F1254-Overview!$F$25)^2+0.2)</f>
        <v>1</v>
      </c>
      <c r="O1254" s="48">
        <f>M1254*E1254*Overview!$F$8</f>
        <v>9.746225350951114E-2</v>
      </c>
      <c r="P1254" s="48">
        <f>E1254*Overview!$F$6</f>
        <v>1.8494797113084687E-3</v>
      </c>
      <c r="Q1254" s="122">
        <f>O1254*(G1254/F1254-(1+Overview!$F$35/'='!F1254)/(Overview!$F$37*Overview!$F$33))/('='!G1254+Overview!$F$36)</f>
        <v>9.4042728827710073E-4</v>
      </c>
      <c r="R1254" s="128">
        <f>(O1254/F1254-Q1254)*G1254*Overview!$F$29*'='!F1254^3</f>
        <v>349.366517299289</v>
      </c>
      <c r="S1254" s="57">
        <f t="shared" si="114"/>
        <v>3.8823104987047143E-18</v>
      </c>
      <c r="T1254" s="58">
        <f t="shared" si="115"/>
        <v>8.7369606576743347E-4</v>
      </c>
      <c r="U1254" s="58">
        <f>IF(I1254&lt;Overview!$F$18,(1-Overview!$F$9)*'='!R1254-'='!I1254*'='!P1254,0)</f>
        <v>0</v>
      </c>
      <c r="V1254" s="54">
        <f>IF(I1254&gt;=Overview!$F$18,(1-Overview!$F$9)*'='!R1254-Overview!$F$18*'='!P1254,0)</f>
        <v>29.438484417026714</v>
      </c>
      <c r="W1254" s="2"/>
      <c r="X1254" s="60">
        <f>F1254^3*(1+G1254*Overview!$F$38)</f>
        <v>26.607731712470194</v>
      </c>
      <c r="Y1254" s="61">
        <f>F1254^3*Overview!$F$42*(1+Overview!$F$38*G1254)+J1254*Overview!$F$39/Overview!$F$40</f>
        <v>2.6001977394988645</v>
      </c>
      <c r="AD1254" s="2"/>
    </row>
    <row r="1255" spans="1:30">
      <c r="A1255" s="34">
        <v>1252</v>
      </c>
      <c r="B1255">
        <v>0.77</v>
      </c>
      <c r="C1255" s="85">
        <v>18.739999999999998</v>
      </c>
      <c r="D1255" s="125">
        <f>B1255/(B1255+Overview!$F$22)</f>
        <v>0.52380952380952384</v>
      </c>
      <c r="E1255" s="118">
        <f>EXP(Overview!$F$21/Overview!$F$5-Overview!$F$21/('='!C1255+273.15))</f>
        <v>0.94169028070695959</v>
      </c>
      <c r="F1255" s="77">
        <f t="shared" si="116"/>
        <v>2.7879984743186781</v>
      </c>
      <c r="G1255" s="115">
        <f t="shared" si="117"/>
        <v>0.52380952380952372</v>
      </c>
      <c r="H1255" s="112">
        <f>F1255/Overview!$F$19</f>
        <v>4.1163420556897652</v>
      </c>
      <c r="I1255" s="149">
        <f t="shared" si="118"/>
        <v>178.24101031296112</v>
      </c>
      <c r="J1255" s="80">
        <f>IF((A1255-Overview!$F$43)/365=ROUND((A1255-Overview!$F$43)/365,0),J1254*0.05,J1254+V1254)</f>
        <v>4758.5613696513738</v>
      </c>
      <c r="K1255" s="70">
        <f>IF(I1255&lt;Overview!$F$16,1,'='!F1255/Overview!$F$26)</f>
        <v>120.69257464583022</v>
      </c>
      <c r="L1255" s="71">
        <f>IF(I1255&lt;Overview!$F$17,'='!F1255/Overview!$F$26,Overview!$F$33)</f>
        <v>9.1428571428571423</v>
      </c>
      <c r="M1255" s="72">
        <f t="shared" si="119"/>
        <v>9.1428571428571423</v>
      </c>
      <c r="N1255" s="81">
        <f>MIN(1,Overview!$F$44*E1255*(F1255-Overview!$F$25)^2+0.2)</f>
        <v>1</v>
      </c>
      <c r="O1255" s="48">
        <f>M1255*E1255*Overview!$F$8</f>
        <v>9.746225350951114E-2</v>
      </c>
      <c r="P1255" s="48">
        <f>E1255*Overview!$F$6</f>
        <v>1.8494797113084687E-3</v>
      </c>
      <c r="Q1255" s="122">
        <f>O1255*(G1255/F1255-(1+Overview!$F$35/'='!F1255)/(Overview!$F$37*Overview!$F$33))/('='!G1255+Overview!$F$36)</f>
        <v>9.387189737197556E-4</v>
      </c>
      <c r="R1255" s="128">
        <f>(O1255/F1255-Q1255)*G1255*Overview!$F$29*'='!F1255^3</f>
        <v>349.60011455318835</v>
      </c>
      <c r="S1255" s="57">
        <f t="shared" si="114"/>
        <v>3.8810938698435258E-18</v>
      </c>
      <c r="T1255" s="58">
        <f t="shared" si="115"/>
        <v>8.7238235551489139E-4</v>
      </c>
      <c r="U1255" s="58">
        <f>IF(I1255&lt;Overview!$F$18,(1-Overview!$F$9)*'='!R1255-'='!I1255*'='!P1255,0)</f>
        <v>0</v>
      </c>
      <c r="V1255" s="54">
        <f>IF(I1255&gt;=Overview!$F$18,(1-Overview!$F$9)*'='!R1255-Overview!$F$18*'='!P1255,0)</f>
        <v>29.458386903058937</v>
      </c>
      <c r="W1255" s="2"/>
      <c r="X1255" s="60">
        <f>F1255^3*(1+G1255*Overview!$F$38)</f>
        <v>26.632762194261606</v>
      </c>
      <c r="Y1255" s="61">
        <f>F1255^3*Overview!$F$42*(1+Overview!$F$38*G1255)+J1255*Overview!$F$39/Overview!$F$40</f>
        <v>2.603729718819304</v>
      </c>
      <c r="AD1255" s="2"/>
    </row>
    <row r="1256" spans="1:30">
      <c r="A1256" s="34">
        <v>1253</v>
      </c>
      <c r="B1256">
        <v>0.77</v>
      </c>
      <c r="C1256" s="85">
        <v>18.739999999999998</v>
      </c>
      <c r="D1256" s="125">
        <f>B1256/(B1256+Overview!$F$22)</f>
        <v>0.52380952380952384</v>
      </c>
      <c r="E1256" s="118">
        <f>EXP(Overview!$F$21/Overview!$F$5-Overview!$F$21/('='!C1256+273.15))</f>
        <v>0.94169028070695959</v>
      </c>
      <c r="F1256" s="77">
        <f t="shared" si="116"/>
        <v>2.7888708566741931</v>
      </c>
      <c r="G1256" s="115">
        <f t="shared" si="117"/>
        <v>0.52380952380952372</v>
      </c>
      <c r="H1256" s="112">
        <f>F1256/Overview!$F$19</f>
        <v>4.117630085153098</v>
      </c>
      <c r="I1256" s="149">
        <f t="shared" si="118"/>
        <v>178.24101031296112</v>
      </c>
      <c r="J1256" s="80">
        <f>IF((A1256-Overview!$F$43)/365=ROUND((A1256-Overview!$F$43)/365,0),J1255*0.05,J1255+V1255)</f>
        <v>4788.0197565544331</v>
      </c>
      <c r="K1256" s="70">
        <f>IF(I1256&lt;Overview!$F$16,1,'='!F1256/Overview!$F$26)</f>
        <v>120.73034011576594</v>
      </c>
      <c r="L1256" s="71">
        <f>IF(I1256&lt;Overview!$F$17,'='!F1256/Overview!$F$26,Overview!$F$33)</f>
        <v>9.1428571428571423</v>
      </c>
      <c r="M1256" s="72">
        <f t="shared" si="119"/>
        <v>9.1428571428571423</v>
      </c>
      <c r="N1256" s="81">
        <f>MIN(1,Overview!$F$44*E1256*(F1256-Overview!$F$25)^2+0.2)</f>
        <v>1</v>
      </c>
      <c r="O1256" s="48">
        <f>M1256*E1256*Overview!$F$8</f>
        <v>9.746225350951114E-2</v>
      </c>
      <c r="P1256" s="48">
        <f>E1256*Overview!$F$6</f>
        <v>1.8494797113084687E-3</v>
      </c>
      <c r="Q1256" s="122">
        <f>O1256*(G1256/F1256-(1+Overview!$F$35/'='!F1256)/(Overview!$F$37*Overview!$F$33))/('='!G1256+Overview!$F$36)</f>
        <v>9.3701429577188302E-4</v>
      </c>
      <c r="R1256" s="128">
        <f>(O1256/F1256-Q1256)*G1256*Overview!$F$29*'='!F1256^3</f>
        <v>349.83344724393152</v>
      </c>
      <c r="S1256" s="57">
        <f t="shared" si="114"/>
        <v>3.8798798309058509E-18</v>
      </c>
      <c r="T1256" s="58">
        <f t="shared" si="115"/>
        <v>8.7107062058843236E-4</v>
      </c>
      <c r="U1256" s="58">
        <f>IF(I1256&lt;Overview!$F$18,(1-Overview!$F$9)*'='!R1256-'='!I1256*'='!P1256,0)</f>
        <v>0</v>
      </c>
      <c r="V1256" s="54">
        <f>IF(I1256&gt;=Overview!$F$18,(1-Overview!$F$9)*'='!R1256-Overview!$F$18*'='!P1256,0)</f>
        <v>29.478266848310255</v>
      </c>
      <c r="W1256" s="2"/>
      <c r="X1256" s="60">
        <f>F1256^3*(1+G1256*Overview!$F$38)</f>
        <v>26.657770697142514</v>
      </c>
      <c r="Y1256" s="61">
        <f>F1256^3*Overview!$F$42*(1+Overview!$F$38*G1256)+J1256*Overview!$F$39/Overview!$F$40</f>
        <v>2.6072605848912827</v>
      </c>
      <c r="AD1256" s="2"/>
    </row>
    <row r="1257" spans="1:30">
      <c r="A1257" s="34">
        <v>1254</v>
      </c>
      <c r="B1257">
        <v>0.77</v>
      </c>
      <c r="C1257" s="85">
        <v>18.739999999999998</v>
      </c>
      <c r="D1257" s="125">
        <f>B1257/(B1257+Overview!$F$22)</f>
        <v>0.52380952380952384</v>
      </c>
      <c r="E1257" s="118">
        <f>EXP(Overview!$F$21/Overview!$F$5-Overview!$F$21/('='!C1257+273.15))</f>
        <v>0.94169028070695959</v>
      </c>
      <c r="F1257" s="77">
        <f t="shared" si="116"/>
        <v>2.7897419272947817</v>
      </c>
      <c r="G1257" s="115">
        <f t="shared" si="117"/>
        <v>0.52380952380952372</v>
      </c>
      <c r="H1257" s="112">
        <f>F1257/Overview!$F$19</f>
        <v>4.1189161779045937</v>
      </c>
      <c r="I1257" s="149">
        <f t="shared" si="118"/>
        <v>178.24101031296112</v>
      </c>
      <c r="J1257" s="80">
        <f>IF((A1257-Overview!$F$43)/365=ROUND((A1257-Overview!$F$43)/365,0),J1256*0.05,J1256+V1256)</f>
        <v>4817.4980234027435</v>
      </c>
      <c r="K1257" s="70">
        <f>IF(I1257&lt;Overview!$F$16,1,'='!F1257/Overview!$F$26)</f>
        <v>120.7680488006399</v>
      </c>
      <c r="L1257" s="71">
        <f>IF(I1257&lt;Overview!$F$17,'='!F1257/Overview!$F$26,Overview!$F$33)</f>
        <v>9.1428571428571423</v>
      </c>
      <c r="M1257" s="72">
        <f t="shared" si="119"/>
        <v>9.1428571428571423</v>
      </c>
      <c r="N1257" s="81">
        <f>MIN(1,Overview!$F$44*E1257*(F1257-Overview!$F$25)^2+0.2)</f>
        <v>1</v>
      </c>
      <c r="O1257" s="48">
        <f>M1257*E1257*Overview!$F$8</f>
        <v>9.746225350951114E-2</v>
      </c>
      <c r="P1257" s="48">
        <f>E1257*Overview!$F$6</f>
        <v>1.8494797113084687E-3</v>
      </c>
      <c r="Q1257" s="122">
        <f>O1257*(G1257/F1257-(1+Overview!$F$35/'='!F1257)/(Overview!$F$37*Overview!$F$33))/('='!G1257+Overview!$F$36)</f>
        <v>9.3531324475735838E-4</v>
      </c>
      <c r="R1257" s="128">
        <f>(O1257/F1257-Q1257)*G1257*Overview!$F$29*'='!F1257^3</f>
        <v>350.06651551735393</v>
      </c>
      <c r="S1257" s="57">
        <f t="shared" si="114"/>
        <v>3.8786683750005391E-18</v>
      </c>
      <c r="T1257" s="58">
        <f t="shared" si="115"/>
        <v>8.6976085801790956E-4</v>
      </c>
      <c r="U1257" s="58">
        <f>IF(I1257&lt;Overview!$F$18,(1-Overview!$F$9)*'='!R1257-'='!I1257*'='!P1257,0)</f>
        <v>0</v>
      </c>
      <c r="V1257" s="54">
        <f>IF(I1257&gt;=Overview!$F$18,(1-Overview!$F$9)*'='!R1257-Overview!$F$18*'='!P1257,0)</f>
        <v>29.498124265205846</v>
      </c>
      <c r="W1257" s="2"/>
      <c r="X1257" s="60">
        <f>F1257^3*(1+G1257*Overview!$F$38)</f>
        <v>26.6827572119949</v>
      </c>
      <c r="Y1257" s="61">
        <f>F1257^3*Overview!$F$42*(1+Overview!$F$38*G1257)+J1257*Overview!$F$39/Overview!$F$40</f>
        <v>2.6107903359146785</v>
      </c>
      <c r="AD1257" s="2"/>
    </row>
    <row r="1258" spans="1:30">
      <c r="A1258" s="34">
        <v>1255</v>
      </c>
      <c r="B1258">
        <v>0.77</v>
      </c>
      <c r="C1258" s="85">
        <v>18.739999999999998</v>
      </c>
      <c r="D1258" s="125">
        <f>B1258/(B1258+Overview!$F$22)</f>
        <v>0.52380952380952384</v>
      </c>
      <c r="E1258" s="118">
        <f>EXP(Overview!$F$21/Overview!$F$5-Overview!$F$21/('='!C1258+273.15))</f>
        <v>0.94169028070695959</v>
      </c>
      <c r="F1258" s="77">
        <f t="shared" si="116"/>
        <v>2.7906116881527994</v>
      </c>
      <c r="G1258" s="115">
        <f t="shared" si="117"/>
        <v>0.52380952380952372</v>
      </c>
      <c r="H1258" s="112">
        <f>F1258/Overview!$F$19</f>
        <v>4.1202003368563407</v>
      </c>
      <c r="I1258" s="149">
        <f t="shared" si="118"/>
        <v>178.24101031296112</v>
      </c>
      <c r="J1258" s="80">
        <f>IF((A1258-Overview!$F$43)/365=ROUND((A1258-Overview!$F$43)/365,0),J1257*0.05,J1257+V1257)</f>
        <v>4846.9961476679491</v>
      </c>
      <c r="K1258" s="70">
        <f>IF(I1258&lt;Overview!$F$16,1,'='!F1258/Overview!$F$26)</f>
        <v>120.80570078583547</v>
      </c>
      <c r="L1258" s="71">
        <f>IF(I1258&lt;Overview!$F$17,'='!F1258/Overview!$F$26,Overview!$F$33)</f>
        <v>9.1428571428571423</v>
      </c>
      <c r="M1258" s="72">
        <f t="shared" si="119"/>
        <v>9.1428571428571423</v>
      </c>
      <c r="N1258" s="81">
        <f>MIN(1,Overview!$F$44*E1258*(F1258-Overview!$F$25)^2+0.2)</f>
        <v>1</v>
      </c>
      <c r="O1258" s="48">
        <f>M1258*E1258*Overview!$F$8</f>
        <v>9.746225350951114E-2</v>
      </c>
      <c r="P1258" s="48">
        <f>E1258*Overview!$F$6</f>
        <v>1.8494797113084687E-3</v>
      </c>
      <c r="Q1258" s="122">
        <f>O1258*(G1258/F1258-(1+Overview!$F$35/'='!F1258)/(Overview!$F$37*Overview!$F$33))/('='!G1258+Overview!$F$36)</f>
        <v>9.3361581103299266E-4</v>
      </c>
      <c r="R1258" s="128">
        <f>(O1258/F1258-Q1258)*G1258*Overview!$F$29*'='!F1258^3</f>
        <v>350.2993195197908</v>
      </c>
      <c r="S1258" s="57">
        <f t="shared" si="114"/>
        <v>3.8774594952598975E-18</v>
      </c>
      <c r="T1258" s="58">
        <f t="shared" si="115"/>
        <v>8.6845306483764159E-4</v>
      </c>
      <c r="U1258" s="58">
        <f>IF(I1258&lt;Overview!$F$18,(1-Overview!$F$9)*'='!R1258-'='!I1258*'='!P1258,0)</f>
        <v>0</v>
      </c>
      <c r="V1258" s="54">
        <f>IF(I1258&gt;=Overview!$F$18,(1-Overview!$F$9)*'='!R1258-Overview!$F$18*'='!P1258,0)</f>
        <v>29.517959166213465</v>
      </c>
      <c r="W1258" s="2"/>
      <c r="X1258" s="60">
        <f>F1258^3*(1+G1258*Overview!$F$38)</f>
        <v>26.70772172981917</v>
      </c>
      <c r="Y1258" s="61">
        <f>F1258^3*Overview!$F$42*(1+Overview!$F$38*G1258)+J1258*Overview!$F$39/Overview!$F$40</f>
        <v>2.6143189701005687</v>
      </c>
      <c r="AD1258" s="2"/>
    </row>
    <row r="1259" spans="1:30">
      <c r="A1259" s="34">
        <v>1256</v>
      </c>
      <c r="B1259">
        <v>0.77</v>
      </c>
      <c r="C1259" s="85">
        <v>18.739999999999998</v>
      </c>
      <c r="D1259" s="125">
        <f>B1259/(B1259+Overview!$F$22)</f>
        <v>0.52380952380952384</v>
      </c>
      <c r="E1259" s="118">
        <f>EXP(Overview!$F$21/Overview!$F$5-Overview!$F$21/('='!C1259+273.15))</f>
        <v>0.94169028070695959</v>
      </c>
      <c r="F1259" s="77">
        <f t="shared" si="116"/>
        <v>2.7914801412176371</v>
      </c>
      <c r="G1259" s="115">
        <f t="shared" si="117"/>
        <v>0.52380952380952372</v>
      </c>
      <c r="H1259" s="112">
        <f>F1259/Overview!$F$19</f>
        <v>4.1214825649160449</v>
      </c>
      <c r="I1259" s="149">
        <f t="shared" si="118"/>
        <v>178.24101031296112</v>
      </c>
      <c r="J1259" s="80">
        <f>IF((A1259-Overview!$F$43)/365=ROUND((A1259-Overview!$F$43)/365,0),J1258*0.05,J1258+V1258)</f>
        <v>4876.5141068341627</v>
      </c>
      <c r="K1259" s="70">
        <f>IF(I1259&lt;Overview!$F$16,1,'='!F1259/Overview!$F$26)</f>
        <v>120.84329615660768</v>
      </c>
      <c r="L1259" s="71">
        <f>IF(I1259&lt;Overview!$F$17,'='!F1259/Overview!$F$26,Overview!$F$33)</f>
        <v>9.1428571428571423</v>
      </c>
      <c r="M1259" s="72">
        <f t="shared" si="119"/>
        <v>9.1428571428571423</v>
      </c>
      <c r="N1259" s="81">
        <f>MIN(1,Overview!$F$44*E1259*(F1259-Overview!$F$25)^2+0.2)</f>
        <v>1</v>
      </c>
      <c r="O1259" s="48">
        <f>M1259*E1259*Overview!$F$8</f>
        <v>9.746225350951114E-2</v>
      </c>
      <c r="P1259" s="48">
        <f>E1259*Overview!$F$6</f>
        <v>1.8494797113084687E-3</v>
      </c>
      <c r="Q1259" s="122">
        <f>O1259*(G1259/F1259-(1+Overview!$F$35/'='!F1259)/(Overview!$F$37*Overview!$F$33))/('='!G1259+Overview!$F$36)</f>
        <v>9.3192198498839222E-4</v>
      </c>
      <c r="R1259" s="128">
        <f>(O1259/F1259-Q1259)*G1259*Overview!$F$29*'='!F1259^3</f>
        <v>350.53185939807412</v>
      </c>
      <c r="S1259" s="57">
        <f t="shared" si="114"/>
        <v>3.8762531848395862E-18</v>
      </c>
      <c r="T1259" s="58">
        <f t="shared" si="115"/>
        <v>8.6714723808640592E-4</v>
      </c>
      <c r="U1259" s="58">
        <f>IF(I1259&lt;Overview!$F$18,(1-Overview!$F$9)*'='!R1259-'='!I1259*'='!P1259,0)</f>
        <v>0</v>
      </c>
      <c r="V1259" s="54">
        <f>IF(I1259&gt;=Overview!$F$18,(1-Overview!$F$9)*'='!R1259-Overview!$F$18*'='!P1259,0)</f>
        <v>29.537771563843204</v>
      </c>
      <c r="W1259" s="2"/>
      <c r="X1259" s="60">
        <f>F1259^3*(1+G1259*Overview!$F$38)</f>
        <v>26.732664241733779</v>
      </c>
      <c r="Y1259" s="61">
        <f>F1259^3*Overview!$F$42*(1+Overview!$F$38*G1259)+J1259*Overview!$F$39/Overview!$F$40</f>
        <v>2.6178464856711972</v>
      </c>
      <c r="AD1259" s="2"/>
    </row>
    <row r="1260" spans="1:30">
      <c r="A1260" s="34">
        <v>1257</v>
      </c>
      <c r="B1260">
        <v>0.77</v>
      </c>
      <c r="C1260" s="85">
        <v>18.739999999999998</v>
      </c>
      <c r="D1260" s="125">
        <f>B1260/(B1260+Overview!$F$22)</f>
        <v>0.52380952380952384</v>
      </c>
      <c r="E1260" s="118">
        <f>EXP(Overview!$F$21/Overview!$F$5-Overview!$F$21/('='!C1260+273.15))</f>
        <v>0.94169028070695959</v>
      </c>
      <c r="F1260" s="77">
        <f t="shared" si="116"/>
        <v>2.7923472884557237</v>
      </c>
      <c r="G1260" s="115">
        <f t="shared" si="117"/>
        <v>0.52380952380952372</v>
      </c>
      <c r="H1260" s="112">
        <f>F1260/Overview!$F$19</f>
        <v>4.1227628649870418</v>
      </c>
      <c r="I1260" s="149">
        <f t="shared" si="118"/>
        <v>178.24101031296112</v>
      </c>
      <c r="J1260" s="80">
        <f>IF((A1260-Overview!$F$43)/365=ROUND((A1260-Overview!$F$43)/365,0),J1259*0.05,J1259+V1259)</f>
        <v>4906.051878398006</v>
      </c>
      <c r="K1260" s="70">
        <f>IF(I1260&lt;Overview!$F$16,1,'='!F1260/Overview!$F$26)</f>
        <v>120.88083499808329</v>
      </c>
      <c r="L1260" s="71">
        <f>IF(I1260&lt;Overview!$F$17,'='!F1260/Overview!$F$26,Overview!$F$33)</f>
        <v>9.1428571428571423</v>
      </c>
      <c r="M1260" s="72">
        <f t="shared" si="119"/>
        <v>9.1428571428571423</v>
      </c>
      <c r="N1260" s="81">
        <f>MIN(1,Overview!$F$44*E1260*(F1260-Overview!$F$25)^2+0.2)</f>
        <v>1</v>
      </c>
      <c r="O1260" s="48">
        <f>M1260*E1260*Overview!$F$8</f>
        <v>9.746225350951114E-2</v>
      </c>
      <c r="P1260" s="48">
        <f>E1260*Overview!$F$6</f>
        <v>1.8494797113084687E-3</v>
      </c>
      <c r="Q1260" s="122">
        <f>O1260*(G1260/F1260-(1+Overview!$F$35/'='!F1260)/(Overview!$F$37*Overview!$F$33))/('='!G1260+Overview!$F$36)</f>
        <v>9.3023175704581938E-4</v>
      </c>
      <c r="R1260" s="128">
        <f>(O1260/F1260-Q1260)*G1260*Overview!$F$29*'='!F1260^3</f>
        <v>350.76413529952993</v>
      </c>
      <c r="S1260" s="57">
        <f t="shared" si="114"/>
        <v>3.8750494369185254E-18</v>
      </c>
      <c r="T1260" s="58">
        <f t="shared" si="115"/>
        <v>8.6584337480743242E-4</v>
      </c>
      <c r="U1260" s="58">
        <f>IF(I1260&lt;Overview!$F$18,(1-Overview!$F$9)*'='!R1260-'='!I1260*'='!P1260,0)</f>
        <v>0</v>
      </c>
      <c r="V1260" s="54">
        <f>IF(I1260&gt;=Overview!$F$18,(1-Overview!$F$9)*'='!R1260-Overview!$F$18*'='!P1260,0)</f>
        <v>29.55756147064724</v>
      </c>
      <c r="W1260" s="2"/>
      <c r="X1260" s="60">
        <f>F1260^3*(1+G1260*Overview!$F$38)</f>
        <v>26.757584738974796</v>
      </c>
      <c r="Y1260" s="61">
        <f>F1260^3*Overview!$F$42*(1+Overview!$F$38*G1260)+J1260*Overview!$F$39/Overview!$F$40</f>
        <v>2.6213728808599357</v>
      </c>
      <c r="AD1260" s="2"/>
    </row>
    <row r="1261" spans="1:30">
      <c r="A1261" s="34">
        <v>1258</v>
      </c>
      <c r="B1261">
        <v>0.77</v>
      </c>
      <c r="C1261" s="85">
        <v>18.739999999999998</v>
      </c>
      <c r="D1261" s="125">
        <f>B1261/(B1261+Overview!$F$22)</f>
        <v>0.52380952380952384</v>
      </c>
      <c r="E1261" s="118">
        <f>EXP(Overview!$F$21/Overview!$F$5-Overview!$F$21/('='!C1261+273.15))</f>
        <v>0.94169028070695959</v>
      </c>
      <c r="F1261" s="77">
        <f t="shared" si="116"/>
        <v>2.7932131318305311</v>
      </c>
      <c r="G1261" s="115">
        <f t="shared" si="117"/>
        <v>0.52380952380952372</v>
      </c>
      <c r="H1261" s="112">
        <f>F1261/Overview!$F$19</f>
        <v>4.1240412399683022</v>
      </c>
      <c r="I1261" s="149">
        <f t="shared" si="118"/>
        <v>178.24101031296112</v>
      </c>
      <c r="J1261" s="80">
        <f>IF((A1261-Overview!$F$43)/365=ROUND((A1261-Overview!$F$43)/365,0),J1260*0.05,J1260+V1260)</f>
        <v>4935.6094398686537</v>
      </c>
      <c r="K1261" s="70">
        <f>IF(I1261&lt;Overview!$F$16,1,'='!F1261/Overview!$F$26)</f>
        <v>120.9183173952611</v>
      </c>
      <c r="L1261" s="71">
        <f>IF(I1261&lt;Overview!$F$17,'='!F1261/Overview!$F$26,Overview!$F$33)</f>
        <v>9.1428571428571423</v>
      </c>
      <c r="M1261" s="72">
        <f t="shared" si="119"/>
        <v>9.1428571428571423</v>
      </c>
      <c r="N1261" s="81">
        <f>MIN(1,Overview!$F$44*E1261*(F1261-Overview!$F$25)^2+0.2)</f>
        <v>1</v>
      </c>
      <c r="O1261" s="48">
        <f>M1261*E1261*Overview!$F$8</f>
        <v>9.746225350951114E-2</v>
      </c>
      <c r="P1261" s="48">
        <f>E1261*Overview!$F$6</f>
        <v>1.8494797113084687E-3</v>
      </c>
      <c r="Q1261" s="122">
        <f>O1261*(G1261/F1261-(1+Overview!$F$35/'='!F1261)/(Overview!$F$37*Overview!$F$33))/('='!G1261+Overview!$F$36)</f>
        <v>9.285451176600562E-4</v>
      </c>
      <c r="R1261" s="128">
        <f>(O1261/F1261-Q1261)*G1261*Overview!$F$29*'='!F1261^3</f>
        <v>350.99614737197555</v>
      </c>
      <c r="S1261" s="57">
        <f t="shared" si="114"/>
        <v>3.8738482446987939E-18</v>
      </c>
      <c r="T1261" s="58">
        <f t="shared" si="115"/>
        <v>8.6454147204839812E-4</v>
      </c>
      <c r="U1261" s="58">
        <f>IF(I1261&lt;Overview!$F$18,(1-Overview!$F$9)*'='!R1261-'='!I1261*'='!P1261,0)</f>
        <v>0</v>
      </c>
      <c r="V1261" s="54">
        <f>IF(I1261&gt;=Overview!$F$18,(1-Overview!$F$9)*'='!R1261-Overview!$F$18*'='!P1261,0)</f>
        <v>29.577328899219609</v>
      </c>
      <c r="W1261" s="2"/>
      <c r="X1261" s="60">
        <f>F1261^3*(1+G1261*Overview!$F$38)</f>
        <v>26.782483212895499</v>
      </c>
      <c r="Y1261" s="61">
        <f>F1261^3*Overview!$F$42*(1+Overview!$F$38*G1261)+J1261*Overview!$F$39/Overview!$F$40</f>
        <v>2.6248981539112508</v>
      </c>
      <c r="AD1261" s="2"/>
    </row>
    <row r="1262" spans="1:30">
      <c r="A1262" s="34">
        <v>1259</v>
      </c>
      <c r="B1262">
        <v>0.77</v>
      </c>
      <c r="C1262" s="85">
        <v>18.739999999999998</v>
      </c>
      <c r="D1262" s="125">
        <f>B1262/(B1262+Overview!$F$22)</f>
        <v>0.52380952380952384</v>
      </c>
      <c r="E1262" s="118">
        <f>EXP(Overview!$F$21/Overview!$F$5-Overview!$F$21/('='!C1262+273.15))</f>
        <v>0.94169028070695959</v>
      </c>
      <c r="F1262" s="77">
        <f t="shared" si="116"/>
        <v>2.7940776733025796</v>
      </c>
      <c r="G1262" s="115">
        <f t="shared" si="117"/>
        <v>0.52380952380952372</v>
      </c>
      <c r="H1262" s="112">
        <f>F1262/Overview!$F$19</f>
        <v>4.1253176927544359</v>
      </c>
      <c r="I1262" s="149">
        <f t="shared" si="118"/>
        <v>178.24101031296112</v>
      </c>
      <c r="J1262" s="80">
        <f>IF((A1262-Overview!$F$43)/365=ROUND((A1262-Overview!$F$43)/365,0),J1261*0.05,J1261+V1261)</f>
        <v>4965.1867687678732</v>
      </c>
      <c r="K1262" s="70">
        <f>IF(I1262&lt;Overview!$F$16,1,'='!F1262/Overview!$F$26)</f>
        <v>120.9557434330121</v>
      </c>
      <c r="L1262" s="71">
        <f>IF(I1262&lt;Overview!$F$17,'='!F1262/Overview!$F$26,Overview!$F$33)</f>
        <v>9.1428571428571423</v>
      </c>
      <c r="M1262" s="72">
        <f t="shared" si="119"/>
        <v>9.1428571428571423</v>
      </c>
      <c r="N1262" s="81">
        <f>MIN(1,Overview!$F$44*E1262*(F1262-Overview!$F$25)^2+0.2)</f>
        <v>1</v>
      </c>
      <c r="O1262" s="48">
        <f>M1262*E1262*Overview!$F$8</f>
        <v>9.746225350951114E-2</v>
      </c>
      <c r="P1262" s="48">
        <f>E1262*Overview!$F$6</f>
        <v>1.8494797113084687E-3</v>
      </c>
      <c r="Q1262" s="122">
        <f>O1262*(G1262/F1262-(1+Overview!$F$35/'='!F1262)/(Overview!$F$37*Overview!$F$33))/('='!G1262+Overview!$F$36)</f>
        <v>9.2686205731826253E-4</v>
      </c>
      <c r="R1262" s="128">
        <f>(O1262/F1262-Q1262)*G1262*Overview!$F$29*'='!F1262^3</f>
        <v>351.22789576371753</v>
      </c>
      <c r="S1262" s="57">
        <f t="shared" si="114"/>
        <v>3.8726496014055297E-18</v>
      </c>
      <c r="T1262" s="58">
        <f t="shared" si="115"/>
        <v>8.6324152686141772E-4</v>
      </c>
      <c r="U1262" s="58">
        <f>IF(I1262&lt;Overview!$F$18,(1-Overview!$F$9)*'='!R1262-'='!I1262*'='!P1262,0)</f>
        <v>0</v>
      </c>
      <c r="V1262" s="54">
        <f>IF(I1262&gt;=Overview!$F$18,(1-Overview!$F$9)*'='!R1262-Overview!$F$18*'='!P1262,0)</f>
        <v>29.597073862196023</v>
      </c>
      <c r="W1262" s="2"/>
      <c r="X1262" s="60">
        <f>F1262^3*(1+G1262*Overview!$F$38)</f>
        <v>26.807359654966074</v>
      </c>
      <c r="Y1262" s="61">
        <f>F1262^3*Overview!$F$42*(1+Overview!$F$38*G1262)+J1262*Overview!$F$39/Overview!$F$40</f>
        <v>2.6284223030806775</v>
      </c>
      <c r="AD1262" s="2"/>
    </row>
    <row r="1263" spans="1:30">
      <c r="A1263" s="34">
        <v>1260</v>
      </c>
      <c r="B1263">
        <v>0.77</v>
      </c>
      <c r="C1263" s="85">
        <v>18.739999999999998</v>
      </c>
      <c r="D1263" s="125">
        <f>B1263/(B1263+Overview!$F$22)</f>
        <v>0.52380952380952384</v>
      </c>
      <c r="E1263" s="118">
        <f>EXP(Overview!$F$21/Overview!$F$5-Overview!$F$21/('='!C1263+273.15))</f>
        <v>0.94169028070695959</v>
      </c>
      <c r="F1263" s="77">
        <f t="shared" si="116"/>
        <v>2.7949409148294411</v>
      </c>
      <c r="G1263" s="115">
        <f t="shared" si="117"/>
        <v>0.52380952380952372</v>
      </c>
      <c r="H1263" s="112">
        <f>F1263/Overview!$F$19</f>
        <v>4.1265922262357018</v>
      </c>
      <c r="I1263" s="149">
        <f t="shared" si="118"/>
        <v>178.24101031296112</v>
      </c>
      <c r="J1263" s="80">
        <f>IF((A1263-Overview!$F$43)/365=ROUND((A1263-Overview!$F$43)/365,0),J1262*0.05,J1262+V1262)</f>
        <v>4994.7838426300696</v>
      </c>
      <c r="K1263" s="70">
        <f>IF(I1263&lt;Overview!$F$16,1,'='!F1263/Overview!$F$26)</f>
        <v>120.9931131960797</v>
      </c>
      <c r="L1263" s="71">
        <f>IF(I1263&lt;Overview!$F$17,'='!F1263/Overview!$F$26,Overview!$F$33)</f>
        <v>9.1428571428571423</v>
      </c>
      <c r="M1263" s="72">
        <f t="shared" si="119"/>
        <v>9.1428571428571423</v>
      </c>
      <c r="N1263" s="81">
        <f>MIN(1,Overview!$F$44*E1263*(F1263-Overview!$F$25)^2+0.2)</f>
        <v>1</v>
      </c>
      <c r="O1263" s="48">
        <f>M1263*E1263*Overview!$F$8</f>
        <v>9.746225350951114E-2</v>
      </c>
      <c r="P1263" s="48">
        <f>E1263*Overview!$F$6</f>
        <v>1.8494797113084687E-3</v>
      </c>
      <c r="Q1263" s="122">
        <f>O1263*(G1263/F1263-(1+Overview!$F$35/'='!F1263)/(Overview!$F$37*Overview!$F$33))/('='!G1263+Overview!$F$36)</f>
        <v>9.2518256653984345E-4</v>
      </c>
      <c r="R1263" s="128">
        <f>(O1263/F1263-Q1263)*G1263*Overview!$F$29*'='!F1263^3</f>
        <v>351.45938062354753</v>
      </c>
      <c r="S1263" s="57">
        <f t="shared" si="114"/>
        <v>3.8714535002868335E-18</v>
      </c>
      <c r="T1263" s="58">
        <f t="shared" si="115"/>
        <v>8.6194353630304006E-4</v>
      </c>
      <c r="U1263" s="58">
        <f>IF(I1263&lt;Overview!$F$18,(1-Overview!$F$9)*'='!R1263-'='!I1263*'='!P1263,0)</f>
        <v>0</v>
      </c>
      <c r="V1263" s="54">
        <f>IF(I1263&gt;=Overview!$F$18,(1-Overview!$F$9)*'='!R1263-Overview!$F$18*'='!P1263,0)</f>
        <v>29.616796372253539</v>
      </c>
      <c r="W1263" s="2"/>
      <c r="X1263" s="60">
        <f>F1263^3*(1+G1263*Overview!$F$38)</f>
        <v>26.832214056773111</v>
      </c>
      <c r="Y1263" s="61">
        <f>F1263^3*Overview!$F$42*(1+Overview!$F$38*G1263)+J1263*Overview!$F$39/Overview!$F$40</f>
        <v>2.6319453266347774</v>
      </c>
      <c r="AD1263" s="2"/>
    </row>
    <row r="1264" spans="1:30">
      <c r="A1264" s="34">
        <v>1261</v>
      </c>
      <c r="B1264">
        <v>0.77</v>
      </c>
      <c r="C1264" s="85">
        <v>18.739999999999998</v>
      </c>
      <c r="D1264" s="125">
        <f>B1264/(B1264+Overview!$F$22)</f>
        <v>0.52380952380952384</v>
      </c>
      <c r="E1264" s="118">
        <f>EXP(Overview!$F$21/Overview!$F$5-Overview!$F$21/('='!C1264+273.15))</f>
        <v>0.94169028070695959</v>
      </c>
      <c r="F1264" s="77">
        <f t="shared" si="116"/>
        <v>2.7958028583657439</v>
      </c>
      <c r="G1264" s="115">
        <f t="shared" si="117"/>
        <v>0.52380952380952372</v>
      </c>
      <c r="H1264" s="112">
        <f>F1264/Overview!$F$19</f>
        <v>4.1278648432980125</v>
      </c>
      <c r="I1264" s="149">
        <f t="shared" si="118"/>
        <v>178.24101031296112</v>
      </c>
      <c r="J1264" s="80">
        <f>IF((A1264-Overview!$F$43)/365=ROUND((A1264-Overview!$F$43)/365,0),J1263*0.05,J1263+V1263)</f>
        <v>5024.4006390023233</v>
      </c>
      <c r="K1264" s="70">
        <f>IF(I1264&lt;Overview!$F$16,1,'='!F1264/Overview!$F$26)</f>
        <v>121.03042676907982</v>
      </c>
      <c r="L1264" s="71">
        <f>IF(I1264&lt;Overview!$F$17,'='!F1264/Overview!$F$26,Overview!$F$33)</f>
        <v>9.1428571428571423</v>
      </c>
      <c r="M1264" s="72">
        <f t="shared" si="119"/>
        <v>9.1428571428571423</v>
      </c>
      <c r="N1264" s="81">
        <f>MIN(1,Overview!$F$44*E1264*(F1264-Overview!$F$25)^2+0.2)</f>
        <v>1</v>
      </c>
      <c r="O1264" s="48">
        <f>M1264*E1264*Overview!$F$8</f>
        <v>9.746225350951114E-2</v>
      </c>
      <c r="P1264" s="48">
        <f>E1264*Overview!$F$6</f>
        <v>1.8494797113084687E-3</v>
      </c>
      <c r="Q1264" s="122">
        <f>O1264*(G1264/F1264-(1+Overview!$F$35/'='!F1264)/(Overview!$F$37*Overview!$F$33))/('='!G1264+Overview!$F$36)</f>
        <v>9.2350663587630879E-4</v>
      </c>
      <c r="R1264" s="128">
        <f>(O1264/F1264-Q1264)*G1264*Overview!$F$29*'='!F1264^3</f>
        <v>351.69060210074139</v>
      </c>
      <c r="S1264" s="57">
        <f t="shared" si="114"/>
        <v>3.8702599346136727E-18</v>
      </c>
      <c r="T1264" s="58">
        <f t="shared" si="115"/>
        <v>8.6064749743423874E-4</v>
      </c>
      <c r="U1264" s="58">
        <f>IF(I1264&lt;Overview!$F$18,(1-Overview!$F$9)*'='!R1264-'='!I1264*'='!P1264,0)</f>
        <v>0</v>
      </c>
      <c r="V1264" s="54">
        <f>IF(I1264&gt;=Overview!$F$18,(1-Overview!$F$9)*'='!R1264-Overview!$F$18*'='!P1264,0)</f>
        <v>29.636496442110456</v>
      </c>
      <c r="W1264" s="2"/>
      <c r="X1264" s="60">
        <f>F1264^3*(1+G1264*Overview!$F$38)</f>
        <v>26.85704641001929</v>
      </c>
      <c r="Y1264" s="61">
        <f>F1264^3*Overview!$F$42*(1+Overview!$F$38*G1264)+J1264*Overview!$F$39/Overview!$F$40</f>
        <v>2.6354672228511098</v>
      </c>
      <c r="AD1264" s="2"/>
    </row>
    <row r="1265" spans="1:30">
      <c r="A1265" s="34">
        <v>1262</v>
      </c>
      <c r="B1265">
        <v>0.77</v>
      </c>
      <c r="C1265" s="85">
        <v>18.739999999999998</v>
      </c>
      <c r="D1265" s="125">
        <f>B1265/(B1265+Overview!$F$22)</f>
        <v>0.52380952380952384</v>
      </c>
      <c r="E1265" s="118">
        <f>EXP(Overview!$F$21/Overview!$F$5-Overview!$F$21/('='!C1265+273.15))</f>
        <v>0.94169028070695959</v>
      </c>
      <c r="F1265" s="77">
        <f t="shared" si="116"/>
        <v>2.7966635058631781</v>
      </c>
      <c r="G1265" s="115">
        <f t="shared" si="117"/>
        <v>0.52380952380952372</v>
      </c>
      <c r="H1265" s="112">
        <f>F1265/Overview!$F$19</f>
        <v>4.1291355468229414</v>
      </c>
      <c r="I1265" s="149">
        <f t="shared" si="118"/>
        <v>178.24101031296112</v>
      </c>
      <c r="J1265" s="80">
        <f>IF((A1265-Overview!$F$43)/365=ROUND((A1265-Overview!$F$43)/365,0),J1264*0.05,J1264+V1264)</f>
        <v>5054.0371354444342</v>
      </c>
      <c r="K1265" s="70">
        <f>IF(I1265&lt;Overview!$F$16,1,'='!F1265/Overview!$F$26)</f>
        <v>121.06768423650122</v>
      </c>
      <c r="L1265" s="71">
        <f>IF(I1265&lt;Overview!$F$17,'='!F1265/Overview!$F$26,Overview!$F$33)</f>
        <v>9.1428571428571423</v>
      </c>
      <c r="M1265" s="72">
        <f t="shared" si="119"/>
        <v>9.1428571428571423</v>
      </c>
      <c r="N1265" s="81">
        <f>MIN(1,Overview!$F$44*E1265*(F1265-Overview!$F$25)^2+0.2)</f>
        <v>1</v>
      </c>
      <c r="O1265" s="48">
        <f>M1265*E1265*Overview!$F$8</f>
        <v>9.746225350951114E-2</v>
      </c>
      <c r="P1265" s="48">
        <f>E1265*Overview!$F$6</f>
        <v>1.8494797113084687E-3</v>
      </c>
      <c r="Q1265" s="122">
        <f>O1265*(G1265/F1265-(1+Overview!$F$35/'='!F1265)/(Overview!$F$37*Overview!$F$33))/('='!G1265+Overview!$F$36)</f>
        <v>9.2183425591113827E-4</v>
      </c>
      <c r="R1265" s="128">
        <f>(O1265/F1265-Q1265)*G1265*Overview!$F$29*'='!F1265^3</f>
        <v>351.92156034505479</v>
      </c>
      <c r="S1265" s="57">
        <f t="shared" si="114"/>
        <v>3.8690688976797827E-18</v>
      </c>
      <c r="T1265" s="58">
        <f t="shared" si="115"/>
        <v>8.5935340732040601E-4</v>
      </c>
      <c r="U1265" s="58">
        <f>IF(I1265&lt;Overview!$F$18,(1-Overview!$F$9)*'='!R1265-'='!I1265*'='!P1265,0)</f>
        <v>0</v>
      </c>
      <c r="V1265" s="54">
        <f>IF(I1265&gt;=Overview!$F$18,(1-Overview!$F$9)*'='!R1265-Overview!$F$18*'='!P1265,0)</f>
        <v>29.656174084525958</v>
      </c>
      <c r="W1265" s="2"/>
      <c r="X1265" s="60">
        <f>F1265^3*(1+G1265*Overview!$F$38)</f>
        <v>26.881856706522978</v>
      </c>
      <c r="Y1265" s="61">
        <f>F1265^3*Overview!$F$42*(1+Overview!$F$38*G1265)+J1265*Overview!$F$39/Overview!$F$40</f>
        <v>2.6389879900181987</v>
      </c>
      <c r="AD1265" s="2"/>
    </row>
    <row r="1266" spans="1:30">
      <c r="A1266" s="34">
        <v>1263</v>
      </c>
      <c r="B1266">
        <v>0.77</v>
      </c>
      <c r="C1266" s="85">
        <v>18.739999999999998</v>
      </c>
      <c r="D1266" s="125">
        <f>B1266/(B1266+Overview!$F$22)</f>
        <v>0.52380952380952384</v>
      </c>
      <c r="E1266" s="118">
        <f>EXP(Overview!$F$21/Overview!$F$5-Overview!$F$21/('='!C1266+273.15))</f>
        <v>0.94169028070695959</v>
      </c>
      <c r="F1266" s="77">
        <f t="shared" si="116"/>
        <v>2.7975228592704986</v>
      </c>
      <c r="G1266" s="115">
        <f t="shared" si="117"/>
        <v>0.52380952380952372</v>
      </c>
      <c r="H1266" s="112">
        <f>F1266/Overview!$F$19</f>
        <v>4.1304043396877281</v>
      </c>
      <c r="I1266" s="149">
        <f t="shared" si="118"/>
        <v>178.24101031296112</v>
      </c>
      <c r="J1266" s="80">
        <f>IF((A1266-Overview!$F$43)/365=ROUND((A1266-Overview!$F$43)/365,0),J1265*0.05,J1265+V1265)</f>
        <v>5083.6933095289605</v>
      </c>
      <c r="K1266" s="70">
        <f>IF(I1266&lt;Overview!$F$16,1,'='!F1266/Overview!$F$26)</f>
        <v>121.10488568270557</v>
      </c>
      <c r="L1266" s="71">
        <f>IF(I1266&lt;Overview!$F$17,'='!F1266/Overview!$F$26,Overview!$F$33)</f>
        <v>9.1428571428571423</v>
      </c>
      <c r="M1266" s="72">
        <f t="shared" si="119"/>
        <v>9.1428571428571423</v>
      </c>
      <c r="N1266" s="81">
        <f>MIN(1,Overview!$F$44*E1266*(F1266-Overview!$F$25)^2+0.2)</f>
        <v>1</v>
      </c>
      <c r="O1266" s="48">
        <f>M1266*E1266*Overview!$F$8</f>
        <v>9.746225350951114E-2</v>
      </c>
      <c r="P1266" s="48">
        <f>E1266*Overview!$F$6</f>
        <v>1.8494797113084687E-3</v>
      </c>
      <c r="Q1266" s="122">
        <f>O1266*(G1266/F1266-(1+Overview!$F$35/'='!F1266)/(Overview!$F$37*Overview!$F$33))/('='!G1266+Overview!$F$36)</f>
        <v>9.2016541725964917E-4</v>
      </c>
      <c r="R1266" s="128">
        <f>(O1266/F1266-Q1266)*G1266*Overview!$F$29*'='!F1266^3</f>
        <v>352.15225550672204</v>
      </c>
      <c r="S1266" s="57">
        <f t="shared" si="114"/>
        <v>3.8678803828015718E-18</v>
      </c>
      <c r="T1266" s="58">
        <f t="shared" si="115"/>
        <v>8.5806126303134835E-4</v>
      </c>
      <c r="U1266" s="58">
        <f>IF(I1266&lt;Overview!$F$18,(1-Overview!$F$9)*'='!R1266-'='!I1266*'='!P1266,0)</f>
        <v>0</v>
      </c>
      <c r="V1266" s="54">
        <f>IF(I1266&gt;=Overview!$F$18,(1-Overview!$F$9)*'='!R1266-Overview!$F$18*'='!P1266,0)</f>
        <v>29.675829312300007</v>
      </c>
      <c r="W1266" s="2"/>
      <c r="X1266" s="60">
        <f>F1266^3*(1+G1266*Overview!$F$38)</f>
        <v>26.906644938217827</v>
      </c>
      <c r="Y1266" s="61">
        <f>F1266^3*Overview!$F$42*(1+Overview!$F$38*G1266)+J1266*Overview!$F$39/Overview!$F$40</f>
        <v>2.6425076264354992</v>
      </c>
      <c r="AD1266" s="2"/>
    </row>
    <row r="1267" spans="1:30">
      <c r="A1267" s="34">
        <v>1264</v>
      </c>
      <c r="B1267">
        <v>0.77</v>
      </c>
      <c r="C1267" s="85">
        <v>18.739999999999998</v>
      </c>
      <c r="D1267" s="125">
        <f>B1267/(B1267+Overview!$F$22)</f>
        <v>0.52380952380952384</v>
      </c>
      <c r="E1267" s="118">
        <f>EXP(Overview!$F$21/Overview!$F$5-Overview!$F$21/('='!C1267+273.15))</f>
        <v>0.94169028070695959</v>
      </c>
      <c r="F1267" s="77">
        <f t="shared" si="116"/>
        <v>2.7983809205335302</v>
      </c>
      <c r="G1267" s="115">
        <f t="shared" si="117"/>
        <v>0.52380952380952372</v>
      </c>
      <c r="H1267" s="112">
        <f>F1267/Overview!$F$19</f>
        <v>4.1316712247652889</v>
      </c>
      <c r="I1267" s="149">
        <f t="shared" si="118"/>
        <v>178.24101031296112</v>
      </c>
      <c r="J1267" s="80">
        <f>IF((A1267-Overview!$F$43)/365=ROUND((A1267-Overview!$F$43)/365,0),J1266*0.05,J1266+V1266)</f>
        <v>5113.3691388412608</v>
      </c>
      <c r="K1267" s="70">
        <f>IF(I1267&lt;Overview!$F$16,1,'='!F1267/Overview!$F$26)</f>
        <v>121.14203119192771</v>
      </c>
      <c r="L1267" s="71">
        <f>IF(I1267&lt;Overview!$F$17,'='!F1267/Overview!$F$26,Overview!$F$33)</f>
        <v>9.1428571428571423</v>
      </c>
      <c r="M1267" s="72">
        <f t="shared" si="119"/>
        <v>9.1428571428571423</v>
      </c>
      <c r="N1267" s="81">
        <f>MIN(1,Overview!$F$44*E1267*(F1267-Overview!$F$25)^2+0.2)</f>
        <v>1</v>
      </c>
      <c r="O1267" s="48">
        <f>M1267*E1267*Overview!$F$8</f>
        <v>9.746225350951114E-2</v>
      </c>
      <c r="P1267" s="48">
        <f>E1267*Overview!$F$6</f>
        <v>1.8494797113084687E-3</v>
      </c>
      <c r="Q1267" s="122">
        <f>O1267*(G1267/F1267-(1+Overview!$F$35/'='!F1267)/(Overview!$F$37*Overview!$F$33))/('='!G1267+Overview!$F$36)</f>
        <v>9.1850011056885718E-4</v>
      </c>
      <c r="R1267" s="128">
        <f>(O1267/F1267-Q1267)*G1267*Overview!$F$29*'='!F1267^3</f>
        <v>352.38268773645223</v>
      </c>
      <c r="S1267" s="57">
        <f t="shared" si="114"/>
        <v>3.8666943833180243E-18</v>
      </c>
      <c r="T1267" s="58">
        <f t="shared" si="115"/>
        <v>8.5677106164127595E-4</v>
      </c>
      <c r="U1267" s="58">
        <f>IF(I1267&lt;Overview!$F$18,(1-Overview!$F$9)*'='!R1267-'='!I1267*'='!P1267,0)</f>
        <v>0</v>
      </c>
      <c r="V1267" s="54">
        <f>IF(I1267&gt;=Overview!$F$18,(1-Overview!$F$9)*'='!R1267-Overview!$F$18*'='!P1267,0)</f>
        <v>29.695462138273019</v>
      </c>
      <c r="W1267" s="2"/>
      <c r="X1267" s="60">
        <f>F1267^3*(1+G1267*Overview!$F$38)</f>
        <v>26.931411097152392</v>
      </c>
      <c r="Y1267" s="61">
        <f>F1267^3*Overview!$F$42*(1+Overview!$F$38*G1267)+J1267*Overview!$F$39/Overview!$F$40</f>
        <v>2.6460261304133628</v>
      </c>
      <c r="AD1267" s="2"/>
    </row>
    <row r="1268" spans="1:30">
      <c r="A1268" s="34">
        <v>1265</v>
      </c>
      <c r="B1268">
        <v>0.77</v>
      </c>
      <c r="C1268" s="85">
        <v>18.739999999999998</v>
      </c>
      <c r="D1268" s="125">
        <f>B1268/(B1268+Overview!$F$22)</f>
        <v>0.52380952380952384</v>
      </c>
      <c r="E1268" s="118">
        <f>EXP(Overview!$F$21/Overview!$F$5-Overview!$F$21/('='!C1268+273.15))</f>
        <v>0.94169028070695959</v>
      </c>
      <c r="F1268" s="77">
        <f t="shared" si="116"/>
        <v>2.7992376915951716</v>
      </c>
      <c r="G1268" s="115">
        <f t="shared" si="117"/>
        <v>0.52380952380952372</v>
      </c>
      <c r="H1268" s="112">
        <f>F1268/Overview!$F$19</f>
        <v>4.1329362049242162</v>
      </c>
      <c r="I1268" s="149">
        <f t="shared" si="118"/>
        <v>178.24101031296112</v>
      </c>
      <c r="J1268" s="80">
        <f>IF((A1268-Overview!$F$43)/365=ROUND((A1268-Overview!$F$43)/365,0),J1267*0.05,J1267+V1267)</f>
        <v>5143.0646009795337</v>
      </c>
      <c r="K1268" s="70">
        <f>IF(I1268&lt;Overview!$F$16,1,'='!F1268/Overview!$F$26)</f>
        <v>121.17912084827583</v>
      </c>
      <c r="L1268" s="71">
        <f>IF(I1268&lt;Overview!$F$17,'='!F1268/Overview!$F$26,Overview!$F$33)</f>
        <v>9.1428571428571423</v>
      </c>
      <c r="M1268" s="72">
        <f t="shared" si="119"/>
        <v>9.1428571428571423</v>
      </c>
      <c r="N1268" s="81">
        <f>MIN(1,Overview!$F$44*E1268*(F1268-Overview!$F$25)^2+0.2)</f>
        <v>1</v>
      </c>
      <c r="O1268" s="48">
        <f>M1268*E1268*Overview!$F$8</f>
        <v>9.746225350951114E-2</v>
      </c>
      <c r="P1268" s="48">
        <f>E1268*Overview!$F$6</f>
        <v>1.8494797113084687E-3</v>
      </c>
      <c r="Q1268" s="122">
        <f>O1268*(G1268/F1268-(1+Overview!$F$35/'='!F1268)/(Overview!$F$37*Overview!$F$33))/('='!G1268+Overview!$F$36)</f>
        <v>9.1683832651734886E-4</v>
      </c>
      <c r="R1268" s="128">
        <f>(O1268/F1268-Q1268)*G1268*Overview!$F$29*'='!F1268^3</f>
        <v>352.61285718542712</v>
      </c>
      <c r="S1268" s="57">
        <f t="shared" si="114"/>
        <v>3.8655108925906073E-18</v>
      </c>
      <c r="T1268" s="58">
        <f t="shared" si="115"/>
        <v>8.5548280022880116E-4</v>
      </c>
      <c r="U1268" s="58">
        <f>IF(I1268&lt;Overview!$F$18,(1-Overview!$F$9)*'='!R1268-'='!I1268*'='!P1268,0)</f>
        <v>0</v>
      </c>
      <c r="V1268" s="54">
        <f>IF(I1268&gt;=Overview!$F$18,(1-Overview!$F$9)*'='!R1268-Overview!$F$18*'='!P1268,0)</f>
        <v>29.715072575325681</v>
      </c>
      <c r="W1268" s="2"/>
      <c r="X1268" s="60">
        <f>F1268^3*(1+G1268*Overview!$F$38)</f>
        <v>26.95615517548973</v>
      </c>
      <c r="Y1268" s="61">
        <f>F1268^3*Overview!$F$42*(1+Overview!$F$38*G1268)+J1268*Overview!$F$39/Overview!$F$40</f>
        <v>2.6495435002730048</v>
      </c>
      <c r="AD1268" s="2"/>
    </row>
    <row r="1269" spans="1:30">
      <c r="A1269" s="34">
        <v>1266</v>
      </c>
      <c r="B1269">
        <v>0.77</v>
      </c>
      <c r="C1269" s="85">
        <v>18.739999999999998</v>
      </c>
      <c r="D1269" s="125">
        <f>B1269/(B1269+Overview!$F$22)</f>
        <v>0.52380952380952384</v>
      </c>
      <c r="E1269" s="118">
        <f>EXP(Overview!$F$21/Overview!$F$5-Overview!$F$21/('='!C1269+273.15))</f>
        <v>0.94169028070695959</v>
      </c>
      <c r="F1269" s="77">
        <f t="shared" si="116"/>
        <v>2.8000931743954003</v>
      </c>
      <c r="G1269" s="115">
        <f t="shared" si="117"/>
        <v>0.52380952380952372</v>
      </c>
      <c r="H1269" s="112">
        <f>F1269/Overview!$F$19</f>
        <v>4.1341992830287912</v>
      </c>
      <c r="I1269" s="149">
        <f t="shared" si="118"/>
        <v>178.24101031296112</v>
      </c>
      <c r="J1269" s="80">
        <f>IF((A1269-Overview!$F$43)/365=ROUND((A1269-Overview!$F$43)/365,0),J1268*0.05,J1268+V1268)</f>
        <v>5172.7796735548591</v>
      </c>
      <c r="K1269" s="70">
        <f>IF(I1269&lt;Overview!$F$16,1,'='!F1269/Overview!$F$26)</f>
        <v>121.21615473573162</v>
      </c>
      <c r="L1269" s="71">
        <f>IF(I1269&lt;Overview!$F$17,'='!F1269/Overview!$F$26,Overview!$F$33)</f>
        <v>9.1428571428571423</v>
      </c>
      <c r="M1269" s="72">
        <f t="shared" si="119"/>
        <v>9.1428571428571423</v>
      </c>
      <c r="N1269" s="81">
        <f>MIN(1,Overview!$F$44*E1269*(F1269-Overview!$F$25)^2+0.2)</f>
        <v>1</v>
      </c>
      <c r="O1269" s="48">
        <f>M1269*E1269*Overview!$F$8</f>
        <v>9.746225350951114E-2</v>
      </c>
      <c r="P1269" s="48">
        <f>E1269*Overview!$F$6</f>
        <v>1.8494797113084687E-3</v>
      </c>
      <c r="Q1269" s="122">
        <f>O1269*(G1269/F1269-(1+Overview!$F$35/'='!F1269)/(Overview!$F$37*Overview!$F$33))/('='!G1269+Overview!$F$36)</f>
        <v>9.1518005581514117E-4</v>
      </c>
      <c r="R1269" s="128">
        <f>(O1269/F1269-Q1269)*G1269*Overview!$F$29*'='!F1269^3</f>
        <v>352.8427640052987</v>
      </c>
      <c r="S1269" s="57">
        <f t="shared" si="114"/>
        <v>3.8643299040031755E-18</v>
      </c>
      <c r="T1269" s="58">
        <f t="shared" si="115"/>
        <v>8.5419647587692607E-4</v>
      </c>
      <c r="U1269" s="58">
        <f>IF(I1269&lt;Overview!$F$18,(1-Overview!$F$9)*'='!R1269-'='!I1269*'='!P1269,0)</f>
        <v>0</v>
      </c>
      <c r="V1269" s="54">
        <f>IF(I1269&gt;=Overview!$F$18,(1-Overview!$F$9)*'='!R1269-Overview!$F$18*'='!P1269,0)</f>
        <v>29.734660636378742</v>
      </c>
      <c r="W1269" s="2"/>
      <c r="X1269" s="60">
        <f>F1269^3*(1+G1269*Overview!$F$38)</f>
        <v>26.980877165507042</v>
      </c>
      <c r="Y1269" s="61">
        <f>F1269^3*Overview!$F$42*(1+Overview!$F$38*G1269)+J1269*Overview!$F$39/Overview!$F$40</f>
        <v>2.6530597343464724</v>
      </c>
      <c r="AD1269" s="2"/>
    </row>
    <row r="1270" spans="1:30">
      <c r="A1270" s="34">
        <v>1267</v>
      </c>
      <c r="B1270">
        <v>0.77</v>
      </c>
      <c r="C1270" s="85">
        <v>18.739999999999998</v>
      </c>
      <c r="D1270" s="125">
        <f>B1270/(B1270+Overview!$F$22)</f>
        <v>0.52380952380952384</v>
      </c>
      <c r="E1270" s="118">
        <f>EXP(Overview!$F$21/Overview!$F$5-Overview!$F$21/('='!C1270+273.15))</f>
        <v>0.94169028070695959</v>
      </c>
      <c r="F1270" s="77">
        <f t="shared" si="116"/>
        <v>2.8009473708712771</v>
      </c>
      <c r="G1270" s="115">
        <f t="shared" si="117"/>
        <v>0.52380952380952372</v>
      </c>
      <c r="H1270" s="112">
        <f>F1270/Overview!$F$19</f>
        <v>4.1354604619389885</v>
      </c>
      <c r="I1270" s="149">
        <f t="shared" si="118"/>
        <v>178.24101031296112</v>
      </c>
      <c r="J1270" s="80">
        <f>IF((A1270-Overview!$F$43)/365=ROUND((A1270-Overview!$F$43)/365,0),J1269*0.05,J1269+V1269)</f>
        <v>5202.514334191238</v>
      </c>
      <c r="K1270" s="70">
        <f>IF(I1270&lt;Overview!$F$16,1,'='!F1270/Overview!$F$26)</f>
        <v>121.25313293815053</v>
      </c>
      <c r="L1270" s="71">
        <f>IF(I1270&lt;Overview!$F$17,'='!F1270/Overview!$F$26,Overview!$F$33)</f>
        <v>9.1428571428571423</v>
      </c>
      <c r="M1270" s="72">
        <f t="shared" si="119"/>
        <v>9.1428571428571423</v>
      </c>
      <c r="N1270" s="81">
        <f>MIN(1,Overview!$F$44*E1270*(F1270-Overview!$F$25)^2+0.2)</f>
        <v>1</v>
      </c>
      <c r="O1270" s="48">
        <f>M1270*E1270*Overview!$F$8</f>
        <v>9.746225350951114E-2</v>
      </c>
      <c r="P1270" s="48">
        <f>E1270*Overview!$F$6</f>
        <v>1.8494797113084687E-3</v>
      </c>
      <c r="Q1270" s="122">
        <f>O1270*(G1270/F1270-(1+Overview!$F$35/'='!F1270)/(Overview!$F$37*Overview!$F$33))/('='!G1270+Overview!$F$36)</f>
        <v>9.1352528920355639E-4</v>
      </c>
      <c r="R1270" s="128">
        <f>(O1270/F1270-Q1270)*G1270*Overview!$F$29*'='!F1270^3</f>
        <v>353.07240834818589</v>
      </c>
      <c r="S1270" s="57">
        <f t="shared" si="114"/>
        <v>3.863151410961873E-18</v>
      </c>
      <c r="T1270" s="58">
        <f t="shared" si="115"/>
        <v>8.5291208567304141E-4</v>
      </c>
      <c r="U1270" s="58">
        <f>IF(I1270&lt;Overview!$F$18,(1-Overview!$F$9)*'='!R1270-'='!I1270*'='!P1270,0)</f>
        <v>0</v>
      </c>
      <c r="V1270" s="54">
        <f>IF(I1270&gt;=Overview!$F$18,(1-Overview!$F$9)*'='!R1270-Overview!$F$18*'='!P1270,0)</f>
        <v>29.75422633439273</v>
      </c>
      <c r="W1270" s="2"/>
      <c r="X1270" s="60">
        <f>F1270^3*(1+G1270*Overview!$F$38)</f>
        <v>27.005577059595286</v>
      </c>
      <c r="Y1270" s="61">
        <f>F1270^3*Overview!$F$42*(1+Overview!$F$38*G1270)+J1270*Overview!$F$39/Overview!$F$40</f>
        <v>2.6565748309766128</v>
      </c>
      <c r="AD1270" s="2"/>
    </row>
    <row r="1271" spans="1:30">
      <c r="A1271" s="34">
        <v>1268</v>
      </c>
      <c r="B1271">
        <v>0.77</v>
      </c>
      <c r="C1271" s="85">
        <v>18.739999999999998</v>
      </c>
      <c r="D1271" s="125">
        <f>B1271/(B1271+Overview!$F$22)</f>
        <v>0.52380952380952384</v>
      </c>
      <c r="E1271" s="118">
        <f>EXP(Overview!$F$21/Overview!$F$5-Overview!$F$21/('='!C1271+273.15))</f>
        <v>0.94169028070695959</v>
      </c>
      <c r="F1271" s="77">
        <f t="shared" si="116"/>
        <v>2.8018002829569499</v>
      </c>
      <c r="G1271" s="115">
        <f t="shared" si="117"/>
        <v>0.52380952380952372</v>
      </c>
      <c r="H1271" s="112">
        <f>F1271/Overview!$F$19</f>
        <v>4.1367197445104829</v>
      </c>
      <c r="I1271" s="149">
        <f t="shared" si="118"/>
        <v>178.24101031296112</v>
      </c>
      <c r="J1271" s="80">
        <f>IF((A1271-Overview!$F$43)/365=ROUND((A1271-Overview!$F$43)/365,0),J1270*0.05,J1270+V1270)</f>
        <v>5232.2685605256311</v>
      </c>
      <c r="K1271" s="70">
        <f>IF(I1271&lt;Overview!$F$16,1,'='!F1271/Overview!$F$26)</f>
        <v>121.29005553926191</v>
      </c>
      <c r="L1271" s="71">
        <f>IF(I1271&lt;Overview!$F$17,'='!F1271/Overview!$F$26,Overview!$F$33)</f>
        <v>9.1428571428571423</v>
      </c>
      <c r="M1271" s="72">
        <f t="shared" si="119"/>
        <v>9.1428571428571423</v>
      </c>
      <c r="N1271" s="81">
        <f>MIN(1,Overview!$F$44*E1271*(F1271-Overview!$F$25)^2+0.2)</f>
        <v>1</v>
      </c>
      <c r="O1271" s="48">
        <f>M1271*E1271*Overview!$F$8</f>
        <v>9.746225350951114E-2</v>
      </c>
      <c r="P1271" s="48">
        <f>E1271*Overview!$F$6</f>
        <v>1.8494797113084687E-3</v>
      </c>
      <c r="Q1271" s="122">
        <f>O1271*(G1271/F1271-(1+Overview!$F$35/'='!F1271)/(Overview!$F$37*Overview!$F$33))/('='!G1271+Overview!$F$36)</f>
        <v>9.1187401745508373E-4</v>
      </c>
      <c r="R1271" s="128">
        <f>(O1271/F1271-Q1271)*G1271*Overview!$F$29*'='!F1271^3</f>
        <v>353.30179036667266</v>
      </c>
      <c r="S1271" s="57">
        <f t="shared" si="114"/>
        <v>3.8619754068950464E-18</v>
      </c>
      <c r="T1271" s="58">
        <f t="shared" si="115"/>
        <v>8.5162962670891481E-4</v>
      </c>
      <c r="U1271" s="58">
        <f>IF(I1271&lt;Overview!$F$18,(1-Overview!$F$9)*'='!R1271-'='!I1271*'='!P1271,0)</f>
        <v>0</v>
      </c>
      <c r="V1271" s="54">
        <f>IF(I1271&gt;=Overview!$F$18,(1-Overview!$F$9)*'='!R1271-Overview!$F$18*'='!P1271,0)</f>
        <v>29.773769682367803</v>
      </c>
      <c r="W1271" s="2"/>
      <c r="X1271" s="60">
        <f>F1271^3*(1+G1271*Overview!$F$38)</f>
        <v>27.030254850258764</v>
      </c>
      <c r="Y1271" s="61">
        <f>F1271^3*Overview!$F$42*(1+Overview!$F$38*G1271)+J1271*Overview!$F$39/Overview!$F$40</f>
        <v>2.6600887885170388</v>
      </c>
      <c r="AD1271" s="2"/>
    </row>
    <row r="1272" spans="1:30">
      <c r="A1272" s="34">
        <v>1269</v>
      </c>
      <c r="B1272">
        <v>0.77</v>
      </c>
      <c r="C1272" s="85">
        <v>18.739999999999998</v>
      </c>
      <c r="D1272" s="125">
        <f>B1272/(B1272+Overview!$F$22)</f>
        <v>0.52380952380952384</v>
      </c>
      <c r="E1272" s="118">
        <f>EXP(Overview!$F$21/Overview!$F$5-Overview!$F$21/('='!C1272+273.15))</f>
        <v>0.94169028070695959</v>
      </c>
      <c r="F1272" s="77">
        <f t="shared" si="116"/>
        <v>2.8026519125836589</v>
      </c>
      <c r="G1272" s="115">
        <f t="shared" si="117"/>
        <v>0.52380952380952372</v>
      </c>
      <c r="H1272" s="112">
        <f>F1272/Overview!$F$19</f>
        <v>4.1379771335946538</v>
      </c>
      <c r="I1272" s="149">
        <f t="shared" si="118"/>
        <v>178.24101031296112</v>
      </c>
      <c r="J1272" s="80">
        <f>IF((A1272-Overview!$F$43)/365=ROUND((A1272-Overview!$F$43)/365,0),J1271*0.05,J1271+V1271)</f>
        <v>5262.0423302079989</v>
      </c>
      <c r="K1272" s="70">
        <f>IF(I1272&lt;Overview!$F$16,1,'='!F1272/Overview!$F$26)</f>
        <v>121.32692262266922</v>
      </c>
      <c r="L1272" s="71">
        <f>IF(I1272&lt;Overview!$F$17,'='!F1272/Overview!$F$26,Overview!$F$33)</f>
        <v>9.1428571428571423</v>
      </c>
      <c r="M1272" s="72">
        <f t="shared" si="119"/>
        <v>9.1428571428571423</v>
      </c>
      <c r="N1272" s="81">
        <f>MIN(1,Overview!$F$44*E1272*(F1272-Overview!$F$25)^2+0.2)</f>
        <v>1</v>
      </c>
      <c r="O1272" s="48">
        <f>M1272*E1272*Overview!$F$8</f>
        <v>9.746225350951114E-2</v>
      </c>
      <c r="P1272" s="48">
        <f>E1272*Overview!$F$6</f>
        <v>1.8494797113084687E-3</v>
      </c>
      <c r="Q1272" s="122">
        <f>O1272*(G1272/F1272-(1+Overview!$F$35/'='!F1272)/(Overview!$F$37*Overview!$F$33))/('='!G1272+Overview!$F$36)</f>
        <v>9.1022623137325344E-4</v>
      </c>
      <c r="R1272" s="128">
        <f>(O1272/F1272-Q1272)*G1272*Overview!$F$29*'='!F1272^3</f>
        <v>353.5309102138051</v>
      </c>
      <c r="S1272" s="57">
        <f t="shared" si="114"/>
        <v>3.8608018852531456E-18</v>
      </c>
      <c r="T1272" s="58">
        <f t="shared" si="115"/>
        <v>8.5034909608068825E-4</v>
      </c>
      <c r="U1272" s="58">
        <f>IF(I1272&lt;Overview!$F$18,(1-Overview!$F$9)*'='!R1272-'='!I1272*'='!P1272,0)</f>
        <v>0</v>
      </c>
      <c r="V1272" s="54">
        <f>IF(I1272&gt;=Overview!$F$18,(1-Overview!$F$9)*'='!R1272-Overview!$F$18*'='!P1272,0)</f>
        <v>29.793290693343486</v>
      </c>
      <c r="W1272" s="2"/>
      <c r="X1272" s="60">
        <f>F1272^3*(1+G1272*Overview!$F$38)</f>
        <v>27.054910530114789</v>
      </c>
      <c r="Y1272" s="61">
        <f>F1272^3*Overview!$F$42*(1+Overview!$F$38*G1272)+J1272*Overview!$F$39/Overview!$F$40</f>
        <v>2.6636016053320963</v>
      </c>
      <c r="AD1272" s="2"/>
    </row>
    <row r="1273" spans="1:30">
      <c r="A1273" s="34">
        <v>1270</v>
      </c>
      <c r="B1273">
        <v>0.77</v>
      </c>
      <c r="C1273" s="85">
        <v>18.739999999999998</v>
      </c>
      <c r="D1273" s="125">
        <f>B1273/(B1273+Overview!$F$22)</f>
        <v>0.52380952380952384</v>
      </c>
      <c r="E1273" s="118">
        <f>EXP(Overview!$F$21/Overview!$F$5-Overview!$F$21/('='!C1273+273.15))</f>
        <v>0.94169028070695959</v>
      </c>
      <c r="F1273" s="77">
        <f t="shared" si="116"/>
        <v>2.8035022616797396</v>
      </c>
      <c r="G1273" s="115">
        <f t="shared" si="117"/>
        <v>0.52380952380952372</v>
      </c>
      <c r="H1273" s="112">
        <f>F1273/Overview!$F$19</f>
        <v>4.1392326320385937</v>
      </c>
      <c r="I1273" s="149">
        <f t="shared" si="118"/>
        <v>178.24101031296112</v>
      </c>
      <c r="J1273" s="80">
        <f>IF((A1273-Overview!$F$43)/365=ROUND((A1273-Overview!$F$43)/365,0),J1272*0.05,J1272+V1272)</f>
        <v>5291.8356209013427</v>
      </c>
      <c r="K1273" s="70">
        <f>IF(I1273&lt;Overview!$F$16,1,'='!F1273/Overview!$F$26)</f>
        <v>121.36373427185021</v>
      </c>
      <c r="L1273" s="71">
        <f>IF(I1273&lt;Overview!$F$17,'='!F1273/Overview!$F$26,Overview!$F$33)</f>
        <v>9.1428571428571423</v>
      </c>
      <c r="M1273" s="72">
        <f t="shared" si="119"/>
        <v>9.1428571428571423</v>
      </c>
      <c r="N1273" s="81">
        <f>MIN(1,Overview!$F$44*E1273*(F1273-Overview!$F$25)^2+0.2)</f>
        <v>1</v>
      </c>
      <c r="O1273" s="48">
        <f>M1273*E1273*Overview!$F$8</f>
        <v>9.746225350951114E-2</v>
      </c>
      <c r="P1273" s="48">
        <f>E1273*Overview!$F$6</f>
        <v>1.8494797113084687E-3</v>
      </c>
      <c r="Q1273" s="122">
        <f>O1273*(G1273/F1273-(1+Overview!$F$35/'='!F1273)/(Overview!$F$37*Overview!$F$33))/('='!G1273+Overview!$F$36)</f>
        <v>9.0858192179250538E-4</v>
      </c>
      <c r="R1273" s="128">
        <f>(O1273/F1273-Q1273)*G1273*Overview!$F$29*'='!F1273^3</f>
        <v>353.75976804308829</v>
      </c>
      <c r="S1273" s="57">
        <f t="shared" si="114"/>
        <v>3.8596308395086325E-18</v>
      </c>
      <c r="T1273" s="58">
        <f t="shared" si="115"/>
        <v>8.4907049088887106E-4</v>
      </c>
      <c r="U1273" s="58">
        <f>IF(I1273&lt;Overview!$F$18,(1-Overview!$F$9)*'='!R1273-'='!I1273*'='!P1273,0)</f>
        <v>0</v>
      </c>
      <c r="V1273" s="54">
        <f>IF(I1273&gt;=Overview!$F$18,(1-Overview!$F$9)*'='!R1273-Overview!$F$18*'='!P1273,0)</f>
        <v>29.812789380398414</v>
      </c>
      <c r="W1273" s="2"/>
      <c r="X1273" s="60">
        <f>F1273^3*(1+G1273*Overview!$F$38)</f>
        <v>27.079544091893226</v>
      </c>
      <c r="Y1273" s="61">
        <f>F1273^3*Overview!$F$42*(1+Overview!$F$38*G1273)+J1273*Overview!$F$39/Overview!$F$40</f>
        <v>2.6671132797968302</v>
      </c>
      <c r="AD1273" s="2"/>
    </row>
    <row r="1274" spans="1:30">
      <c r="A1274" s="34">
        <v>1271</v>
      </c>
      <c r="B1274">
        <v>0.77</v>
      </c>
      <c r="C1274" s="85">
        <v>18.739999999999998</v>
      </c>
      <c r="D1274" s="125">
        <f>B1274/(B1274+Overview!$F$22)</f>
        <v>0.52380952380952384</v>
      </c>
      <c r="E1274" s="118">
        <f>EXP(Overview!$F$21/Overview!$F$5-Overview!$F$21/('='!C1274+273.15))</f>
        <v>0.94169028070695959</v>
      </c>
      <c r="F1274" s="77">
        <f t="shared" si="116"/>
        <v>2.8043513321706284</v>
      </c>
      <c r="G1274" s="115">
        <f t="shared" si="117"/>
        <v>0.52380952380952372</v>
      </c>
      <c r="H1274" s="112">
        <f>F1274/Overview!$F$19</f>
        <v>4.1404862426851148</v>
      </c>
      <c r="I1274" s="149">
        <f t="shared" si="118"/>
        <v>178.24101031296112</v>
      </c>
      <c r="J1274" s="80">
        <f>IF((A1274-Overview!$F$43)/365=ROUND((A1274-Overview!$F$43)/365,0),J1273*0.05,J1273+V1273)</f>
        <v>5321.6484102817412</v>
      </c>
      <c r="K1274" s="70">
        <f>IF(I1274&lt;Overview!$F$16,1,'='!F1274/Overview!$F$26)</f>
        <v>121.40049057015707</v>
      </c>
      <c r="L1274" s="71">
        <f>IF(I1274&lt;Overview!$F$17,'='!F1274/Overview!$F$26,Overview!$F$33)</f>
        <v>9.1428571428571423</v>
      </c>
      <c r="M1274" s="72">
        <f t="shared" si="119"/>
        <v>9.1428571428571423</v>
      </c>
      <c r="N1274" s="81">
        <f>MIN(1,Overview!$F$44*E1274*(F1274-Overview!$F$25)^2+0.2)</f>
        <v>1</v>
      </c>
      <c r="O1274" s="48">
        <f>M1274*E1274*Overview!$F$8</f>
        <v>9.746225350951114E-2</v>
      </c>
      <c r="P1274" s="48">
        <f>E1274*Overview!$F$6</f>
        <v>1.8494797113084687E-3</v>
      </c>
      <c r="Q1274" s="122">
        <f>O1274*(G1274/F1274-(1+Overview!$F$35/'='!F1274)/(Overview!$F$37*Overview!$F$33))/('='!G1274+Overview!$F$36)</f>
        <v>9.0694107957805593E-4</v>
      </c>
      <c r="R1274" s="128">
        <f>(O1274/F1274-Q1274)*G1274*Overview!$F$29*'='!F1274^3</f>
        <v>353.98836400848467</v>
      </c>
      <c r="S1274" s="57">
        <f t="shared" si="114"/>
        <v>3.8584622631558921E-18</v>
      </c>
      <c r="T1274" s="58">
        <f t="shared" si="115"/>
        <v>8.4779380823832957E-4</v>
      </c>
      <c r="U1274" s="58">
        <f>IF(I1274&lt;Overview!$F$18,(1-Overview!$F$9)*'='!R1274-'='!I1274*'='!P1274,0)</f>
        <v>0</v>
      </c>
      <c r="V1274" s="54">
        <f>IF(I1274&gt;=Overview!$F$18,(1-Overview!$F$9)*'='!R1274-Overview!$F$18*'='!P1274,0)</f>
        <v>29.832265756650184</v>
      </c>
      <c r="W1274" s="2"/>
      <c r="X1274" s="60">
        <f>F1274^3*(1+G1274*Overview!$F$38)</f>
        <v>27.104155528436181</v>
      </c>
      <c r="Y1274" s="61">
        <f>F1274^3*Overview!$F$42*(1+Overview!$F$38*G1274)+J1274*Overview!$F$39/Overview!$F$40</f>
        <v>2.6706238102969539</v>
      </c>
      <c r="AD1274" s="2"/>
    </row>
    <row r="1275" spans="1:30">
      <c r="A1275" s="34">
        <v>1272</v>
      </c>
      <c r="B1275">
        <v>0.77</v>
      </c>
      <c r="C1275" s="85">
        <v>18.739999999999998</v>
      </c>
      <c r="D1275" s="125">
        <f>B1275/(B1275+Overview!$F$22)</f>
        <v>0.52380952380952384</v>
      </c>
      <c r="E1275" s="118">
        <f>EXP(Overview!$F$21/Overview!$F$5-Overview!$F$21/('='!C1275+273.15))</f>
        <v>0.94169028070695959</v>
      </c>
      <c r="F1275" s="77">
        <f t="shared" si="116"/>
        <v>2.8051991259788669</v>
      </c>
      <c r="G1275" s="115">
        <f t="shared" si="117"/>
        <v>0.52380952380952372</v>
      </c>
      <c r="H1275" s="112">
        <f>F1275/Overview!$F$19</f>
        <v>4.1417379683727544</v>
      </c>
      <c r="I1275" s="149">
        <f t="shared" si="118"/>
        <v>178.24101031296112</v>
      </c>
      <c r="J1275" s="80">
        <f>IF((A1275-Overview!$F$43)/365=ROUND((A1275-Overview!$F$43)/365,0),J1274*0.05,J1274+V1274)</f>
        <v>5351.4806760383917</v>
      </c>
      <c r="K1275" s="70">
        <f>IF(I1275&lt;Overview!$F$16,1,'='!F1275/Overview!$F$26)</f>
        <v>121.43719160081676</v>
      </c>
      <c r="L1275" s="71">
        <f>IF(I1275&lt;Overview!$F$17,'='!F1275/Overview!$F$26,Overview!$F$33)</f>
        <v>9.1428571428571423</v>
      </c>
      <c r="M1275" s="72">
        <f t="shared" si="119"/>
        <v>9.1428571428571423</v>
      </c>
      <c r="N1275" s="81">
        <f>MIN(1,Overview!$F$44*E1275*(F1275-Overview!$F$25)^2+0.2)</f>
        <v>1</v>
      </c>
      <c r="O1275" s="48">
        <f>M1275*E1275*Overview!$F$8</f>
        <v>9.746225350951114E-2</v>
      </c>
      <c r="P1275" s="48">
        <f>E1275*Overview!$F$6</f>
        <v>1.8494797113084687E-3</v>
      </c>
      <c r="Q1275" s="122">
        <f>O1275*(G1275/F1275-(1+Overview!$F$35/'='!F1275)/(Overview!$F$37*Overview!$F$33))/('='!G1275+Overview!$F$36)</f>
        <v>9.0530369562577279E-4</v>
      </c>
      <c r="R1275" s="128">
        <f>(O1275/F1275-Q1275)*G1275*Overview!$F$29*'='!F1275^3</f>
        <v>354.21669826441075</v>
      </c>
      <c r="S1275" s="57">
        <f t="shared" si="114"/>
        <v>3.8572961497111349E-18</v>
      </c>
      <c r="T1275" s="58">
        <f t="shared" si="115"/>
        <v>8.4651904523828534E-4</v>
      </c>
      <c r="U1275" s="58">
        <f>IF(I1275&lt;Overview!$F$18,(1-Overview!$F$9)*'='!R1275-'='!I1275*'='!P1275,0)</f>
        <v>0</v>
      </c>
      <c r="V1275" s="54">
        <f>IF(I1275&gt;=Overview!$F$18,(1-Overview!$F$9)*'='!R1275-Overview!$F$18*'='!P1275,0)</f>
        <v>29.851719835255086</v>
      </c>
      <c r="W1275" s="2"/>
      <c r="X1275" s="60">
        <f>F1275^3*(1+G1275*Overview!$F$38)</f>
        <v>27.128744832697606</v>
      </c>
      <c r="Y1275" s="61">
        <f>F1275^3*Overview!$F$42*(1+Overview!$F$38*G1275)+J1275*Overview!$F$39/Overview!$F$40</f>
        <v>2.6741331952288165</v>
      </c>
      <c r="AD1275" s="2"/>
    </row>
    <row r="1276" spans="1:30">
      <c r="A1276" s="34">
        <v>1273</v>
      </c>
      <c r="B1276">
        <v>0.77</v>
      </c>
      <c r="C1276" s="85">
        <v>18.739999999999998</v>
      </c>
      <c r="D1276" s="125">
        <f>B1276/(B1276+Overview!$F$22)</f>
        <v>0.52380952380952384</v>
      </c>
      <c r="E1276" s="118">
        <f>EXP(Overview!$F$21/Overview!$F$5-Overview!$F$21/('='!C1276+273.15))</f>
        <v>0.94169028070695959</v>
      </c>
      <c r="F1276" s="77">
        <f t="shared" si="116"/>
        <v>2.8060456450241054</v>
      </c>
      <c r="G1276" s="115">
        <f t="shared" si="117"/>
        <v>0.52380952380952372</v>
      </c>
      <c r="H1276" s="112">
        <f>F1276/Overview!$F$19</f>
        <v>4.1429878119357824</v>
      </c>
      <c r="I1276" s="149">
        <f t="shared" si="118"/>
        <v>178.24101031296112</v>
      </c>
      <c r="J1276" s="80">
        <f>IF((A1276-Overview!$F$43)/365=ROUND((A1276-Overview!$F$43)/365,0),J1275*0.05,J1275+V1275)</f>
        <v>5381.3323958736464</v>
      </c>
      <c r="K1276" s="70">
        <f>IF(I1276&lt;Overview!$F$16,1,'='!F1276/Overview!$F$26)</f>
        <v>121.47383744693097</v>
      </c>
      <c r="L1276" s="71">
        <f>IF(I1276&lt;Overview!$F$17,'='!F1276/Overview!$F$26,Overview!$F$33)</f>
        <v>9.1428571428571423</v>
      </c>
      <c r="M1276" s="72">
        <f t="shared" si="119"/>
        <v>9.1428571428571423</v>
      </c>
      <c r="N1276" s="81">
        <f>MIN(1,Overview!$F$44*E1276*(F1276-Overview!$F$25)^2+0.2)</f>
        <v>1</v>
      </c>
      <c r="O1276" s="48">
        <f>M1276*E1276*Overview!$F$8</f>
        <v>9.746225350951114E-2</v>
      </c>
      <c r="P1276" s="48">
        <f>E1276*Overview!$F$6</f>
        <v>1.8494797113084687E-3</v>
      </c>
      <c r="Q1276" s="122">
        <f>O1276*(G1276/F1276-(1+Overview!$F$35/'='!F1276)/(Overview!$F$37*Overview!$F$33))/('='!G1276+Overview!$F$36)</f>
        <v>9.0366976086204607E-4</v>
      </c>
      <c r="R1276" s="128">
        <f>(O1276/F1276-Q1276)*G1276*Overview!$F$29*'='!F1276^3</f>
        <v>354.44477096573479</v>
      </c>
      <c r="S1276" s="57">
        <f t="shared" si="114"/>
        <v>3.8561324927123097E-18</v>
      </c>
      <c r="T1276" s="58">
        <f t="shared" si="115"/>
        <v>8.4524619900230641E-4</v>
      </c>
      <c r="U1276" s="58">
        <f>IF(I1276&lt;Overview!$F$18,(1-Overview!$F$9)*'='!R1276-'='!I1276*'='!P1276,0)</f>
        <v>0</v>
      </c>
      <c r="V1276" s="54">
        <f>IF(I1276&gt;=Overview!$F$18,(1-Overview!$F$9)*'='!R1276-Overview!$F$18*'='!P1276,0)</f>
        <v>29.871151629407894</v>
      </c>
      <c r="W1276" s="2"/>
      <c r="X1276" s="60">
        <f>F1276^3*(1+G1276*Overview!$F$38)</f>
        <v>27.153311997742883</v>
      </c>
      <c r="Y1276" s="61">
        <f>F1276^3*Overview!$F$42*(1+Overview!$F$38*G1276)+J1276*Overview!$F$39/Overview!$F$40</f>
        <v>2.6776414329993687</v>
      </c>
      <c r="AD1276" s="2"/>
    </row>
    <row r="1277" spans="1:30">
      <c r="A1277" s="34">
        <v>1274</v>
      </c>
      <c r="B1277">
        <v>0.77</v>
      </c>
      <c r="C1277" s="85">
        <v>18.739999999999998</v>
      </c>
      <c r="D1277" s="125">
        <f>B1277/(B1277+Overview!$F$22)</f>
        <v>0.52380952380952384</v>
      </c>
      <c r="E1277" s="118">
        <f>EXP(Overview!$F$21/Overview!$F$5-Overview!$F$21/('='!C1277+273.15))</f>
        <v>0.94169028070695959</v>
      </c>
      <c r="F1277" s="77">
        <f t="shared" si="116"/>
        <v>2.8068908912231079</v>
      </c>
      <c r="G1277" s="115">
        <f t="shared" si="117"/>
        <v>0.52380952380952372</v>
      </c>
      <c r="H1277" s="112">
        <f>F1277/Overview!$F$19</f>
        <v>4.144235776204205</v>
      </c>
      <c r="I1277" s="149">
        <f t="shared" si="118"/>
        <v>178.24101031296112</v>
      </c>
      <c r="J1277" s="80">
        <f>IF((A1277-Overview!$F$43)/365=ROUND((A1277-Overview!$F$43)/365,0),J1276*0.05,J1276+V1276)</f>
        <v>5411.2035475030543</v>
      </c>
      <c r="K1277" s="70">
        <f>IF(I1277&lt;Overview!$F$16,1,'='!F1277/Overview!$F$26)</f>
        <v>121.51042819147654</v>
      </c>
      <c r="L1277" s="71">
        <f>IF(I1277&lt;Overview!$F$17,'='!F1277/Overview!$F$26,Overview!$F$33)</f>
        <v>9.1428571428571423</v>
      </c>
      <c r="M1277" s="72">
        <f t="shared" si="119"/>
        <v>9.1428571428571423</v>
      </c>
      <c r="N1277" s="81">
        <f>MIN(1,Overview!$F$44*E1277*(F1277-Overview!$F$25)^2+0.2)</f>
        <v>1</v>
      </c>
      <c r="O1277" s="48">
        <f>M1277*E1277*Overview!$F$8</f>
        <v>9.746225350951114E-2</v>
      </c>
      <c r="P1277" s="48">
        <f>E1277*Overview!$F$6</f>
        <v>1.8494797113084687E-3</v>
      </c>
      <c r="Q1277" s="122">
        <f>O1277*(G1277/F1277-(1+Overview!$F$35/'='!F1277)/(Overview!$F$37*Overview!$F$33))/('='!G1277+Overview!$F$36)</f>
        <v>9.0203926624365818E-4</v>
      </c>
      <c r="R1277" s="128">
        <f>(O1277/F1277-Q1277)*G1277*Overview!$F$29*'='!F1277^3</f>
        <v>354.67258226777386</v>
      </c>
      <c r="S1277" s="57">
        <f t="shared" si="114"/>
        <v>3.8549712857190106E-18</v>
      </c>
      <c r="T1277" s="58">
        <f t="shared" si="115"/>
        <v>8.4397526664829997E-4</v>
      </c>
      <c r="U1277" s="58">
        <f>IF(I1277&lt;Overview!$F$18,(1-Overview!$F$9)*'='!R1277-'='!I1277*'='!P1277,0)</f>
        <v>0</v>
      </c>
      <c r="V1277" s="54">
        <f>IF(I1277&gt;=Overview!$F$18,(1-Overview!$F$9)*'='!R1277-Overview!$F$18*'='!P1277,0)</f>
        <v>29.890561152341622</v>
      </c>
      <c r="W1277" s="2"/>
      <c r="X1277" s="60">
        <f>F1277^3*(1+G1277*Overview!$F$38)</f>
        <v>27.177857016748476</v>
      </c>
      <c r="Y1277" s="61">
        <f>F1277^3*Overview!$F$42*(1+Overview!$F$38*G1277)+J1277*Overview!$F$39/Overview!$F$40</f>
        <v>2.681148522026132</v>
      </c>
      <c r="AD1277" s="2"/>
    </row>
    <row r="1278" spans="1:30">
      <c r="A1278" s="34">
        <v>1275</v>
      </c>
      <c r="B1278">
        <v>0.77</v>
      </c>
      <c r="C1278" s="85">
        <v>18.739999999999998</v>
      </c>
      <c r="D1278" s="125">
        <f>B1278/(B1278+Overview!$F$22)</f>
        <v>0.52380952380952384</v>
      </c>
      <c r="E1278" s="118">
        <f>EXP(Overview!$F$21/Overview!$F$5-Overview!$F$21/('='!C1278+273.15))</f>
        <v>0.94169028070695959</v>
      </c>
      <c r="F1278" s="77">
        <f t="shared" si="116"/>
        <v>2.8077348664897563</v>
      </c>
      <c r="G1278" s="115">
        <f t="shared" si="117"/>
        <v>0.52380952380952372</v>
      </c>
      <c r="H1278" s="112">
        <f>F1278/Overview!$F$19</f>
        <v>4.1454818640037745</v>
      </c>
      <c r="I1278" s="149">
        <f t="shared" si="118"/>
        <v>178.24101031296112</v>
      </c>
      <c r="J1278" s="80">
        <f>IF((A1278-Overview!$F$43)/365=ROUND((A1278-Overview!$F$43)/365,0),J1277*0.05,J1277+V1277)</f>
        <v>5441.0941086553958</v>
      </c>
      <c r="K1278" s="70">
        <f>IF(I1278&lt;Overview!$F$16,1,'='!F1278/Overview!$F$26)</f>
        <v>121.54696391730548</v>
      </c>
      <c r="L1278" s="71">
        <f>IF(I1278&lt;Overview!$F$17,'='!F1278/Overview!$F$26,Overview!$F$33)</f>
        <v>9.1428571428571423</v>
      </c>
      <c r="M1278" s="72">
        <f t="shared" si="119"/>
        <v>9.1428571428571423</v>
      </c>
      <c r="N1278" s="81">
        <f>MIN(1,Overview!$F$44*E1278*(F1278-Overview!$F$25)^2+0.2)</f>
        <v>1</v>
      </c>
      <c r="O1278" s="48">
        <f>M1278*E1278*Overview!$F$8</f>
        <v>9.746225350951114E-2</v>
      </c>
      <c r="P1278" s="48">
        <f>E1278*Overview!$F$6</f>
        <v>1.8494797113084687E-3</v>
      </c>
      <c r="Q1278" s="122">
        <f>O1278*(G1278/F1278-(1+Overview!$F$35/'='!F1278)/(Overview!$F$37*Overview!$F$33))/('='!G1278+Overview!$F$36)</f>
        <v>9.0041220275765979E-4</v>
      </c>
      <c r="R1278" s="128">
        <f>(O1278/F1278-Q1278)*G1278*Overview!$F$29*'='!F1278^3</f>
        <v>354.90013232629207</v>
      </c>
      <c r="S1278" s="57">
        <f t="shared" si="114"/>
        <v>3.8538125223123879E-18</v>
      </c>
      <c r="T1278" s="58">
        <f t="shared" si="115"/>
        <v>8.4270624529850843E-4</v>
      </c>
      <c r="U1278" s="58">
        <f>IF(I1278&lt;Overview!$F$18,(1-Overview!$F$9)*'='!R1278-'='!I1278*'='!P1278,0)</f>
        <v>0</v>
      </c>
      <c r="V1278" s="54">
        <f>IF(I1278&gt;=Overview!$F$18,(1-Overview!$F$9)*'='!R1278-Overview!$F$18*'='!P1278,0)</f>
        <v>29.909948417327374</v>
      </c>
      <c r="W1278" s="2"/>
      <c r="X1278" s="60">
        <f>F1278^3*(1+G1278*Overview!$F$38)</f>
        <v>27.202379883001544</v>
      </c>
      <c r="Y1278" s="61">
        <f>F1278^3*Overview!$F$42*(1+Overview!$F$38*G1278)+J1278*Overview!$F$39/Overview!$F$40</f>
        <v>2.6846544607371645</v>
      </c>
      <c r="AD1278" s="2"/>
    </row>
    <row r="1279" spans="1:30">
      <c r="A1279" s="34">
        <v>1276</v>
      </c>
      <c r="B1279">
        <v>0.77</v>
      </c>
      <c r="C1279" s="85">
        <v>18.739999999999998</v>
      </c>
      <c r="D1279" s="125">
        <f>B1279/(B1279+Overview!$F$22)</f>
        <v>0.52380952380952384</v>
      </c>
      <c r="E1279" s="118">
        <f>EXP(Overview!$F$21/Overview!$F$5-Overview!$F$21/('='!C1279+273.15))</f>
        <v>0.94169028070695959</v>
      </c>
      <c r="F1279" s="77">
        <f t="shared" si="116"/>
        <v>2.808577572735055</v>
      </c>
      <c r="G1279" s="115">
        <f t="shared" si="117"/>
        <v>0.52380952380952372</v>
      </c>
      <c r="H1279" s="112">
        <f>F1279/Overview!$F$19</f>
        <v>4.1467260781559947</v>
      </c>
      <c r="I1279" s="149">
        <f t="shared" si="118"/>
        <v>178.24101031296112</v>
      </c>
      <c r="J1279" s="80">
        <f>IF((A1279-Overview!$F$43)/365=ROUND((A1279-Overview!$F$43)/365,0),J1278*0.05,J1278+V1278)</f>
        <v>5471.0040570727233</v>
      </c>
      <c r="K1279" s="70">
        <f>IF(I1279&lt;Overview!$F$16,1,'='!F1279/Overview!$F$26)</f>
        <v>121.58344470714525</v>
      </c>
      <c r="L1279" s="71">
        <f>IF(I1279&lt;Overview!$F$17,'='!F1279/Overview!$F$26,Overview!$F$33)</f>
        <v>9.1428571428571423</v>
      </c>
      <c r="M1279" s="72">
        <f t="shared" si="119"/>
        <v>9.1428571428571423</v>
      </c>
      <c r="N1279" s="81">
        <f>MIN(1,Overview!$F$44*E1279*(F1279-Overview!$F$25)^2+0.2)</f>
        <v>1</v>
      </c>
      <c r="O1279" s="48">
        <f>M1279*E1279*Overview!$F$8</f>
        <v>9.746225350951114E-2</v>
      </c>
      <c r="P1279" s="48">
        <f>E1279*Overview!$F$6</f>
        <v>1.8494797113084687E-3</v>
      </c>
      <c r="Q1279" s="122">
        <f>O1279*(G1279/F1279-(1+Overview!$F$35/'='!F1279)/(Overview!$F$37*Overview!$F$33))/('='!G1279+Overview!$F$36)</f>
        <v>8.9878856142123998E-4</v>
      </c>
      <c r="R1279" s="128">
        <f>(O1279/F1279-Q1279)*G1279*Overview!$F$29*'='!F1279^3</f>
        <v>355.12742129749728</v>
      </c>
      <c r="S1279" s="57">
        <f t="shared" si="114"/>
        <v>3.8526561960950564E-18</v>
      </c>
      <c r="T1279" s="58">
        <f t="shared" si="115"/>
        <v>8.4143913207949939E-4</v>
      </c>
      <c r="U1279" s="58">
        <f>IF(I1279&lt;Overview!$F$18,(1-Overview!$F$9)*'='!R1279-'='!I1279*'='!P1279,0)</f>
        <v>0</v>
      </c>
      <c r="V1279" s="54">
        <f>IF(I1279&gt;=Overview!$F$18,(1-Overview!$F$9)*'='!R1279-Overview!$F$18*'='!P1279,0)</f>
        <v>29.929313437674057</v>
      </c>
      <c r="W1279" s="2"/>
      <c r="X1279" s="60">
        <f>F1279^3*(1+G1279*Overview!$F$38)</f>
        <v>27.226880589899576</v>
      </c>
      <c r="Y1279" s="61">
        <f>F1279^3*Overview!$F$42*(1+Overview!$F$38*G1279)+J1279*Overview!$F$39/Overview!$F$40</f>
        <v>2.688159247571031</v>
      </c>
      <c r="AD1279" s="2"/>
    </row>
    <row r="1280" spans="1:30">
      <c r="A1280" s="34">
        <v>1277</v>
      </c>
      <c r="B1280">
        <v>0.77</v>
      </c>
      <c r="C1280" s="85">
        <v>18.739999999999998</v>
      </c>
      <c r="D1280" s="125">
        <f>B1280/(B1280+Overview!$F$22)</f>
        <v>0.52380952380952384</v>
      </c>
      <c r="E1280" s="118">
        <f>EXP(Overview!$F$21/Overview!$F$5-Overview!$F$21/('='!C1280+273.15))</f>
        <v>0.94169028070695959</v>
      </c>
      <c r="F1280" s="77">
        <f t="shared" si="116"/>
        <v>2.8094190118671345</v>
      </c>
      <c r="G1280" s="115">
        <f t="shared" si="117"/>
        <v>0.52380952380952372</v>
      </c>
      <c r="H1280" s="112">
        <f>F1280/Overview!$F$19</f>
        <v>4.1479684214781258</v>
      </c>
      <c r="I1280" s="149">
        <f t="shared" si="118"/>
        <v>178.24101031296112</v>
      </c>
      <c r="J1280" s="80">
        <f>IF((A1280-Overview!$F$43)/365=ROUND((A1280-Overview!$F$43)/365,0),J1279*0.05,J1279+V1279)</f>
        <v>5500.9333705103973</v>
      </c>
      <c r="K1280" s="70">
        <f>IF(I1280&lt;Overview!$F$16,1,'='!F1280/Overview!$F$26)</f>
        <v>121.6198706435989</v>
      </c>
      <c r="L1280" s="71">
        <f>IF(I1280&lt;Overview!$F$17,'='!F1280/Overview!$F$26,Overview!$F$33)</f>
        <v>9.1428571428571423</v>
      </c>
      <c r="M1280" s="72">
        <f t="shared" si="119"/>
        <v>9.1428571428571423</v>
      </c>
      <c r="N1280" s="81">
        <f>MIN(1,Overview!$F$44*E1280*(F1280-Overview!$F$25)^2+0.2)</f>
        <v>1</v>
      </c>
      <c r="O1280" s="48">
        <f>M1280*E1280*Overview!$F$8</f>
        <v>9.746225350951114E-2</v>
      </c>
      <c r="P1280" s="48">
        <f>E1280*Overview!$F$6</f>
        <v>1.8494797113084687E-3</v>
      </c>
      <c r="Q1280" s="122">
        <f>O1280*(G1280/F1280-(1+Overview!$F$35/'='!F1280)/(Overview!$F$37*Overview!$F$33))/('='!G1280+Overview!$F$36)</f>
        <v>8.9716833328160408E-4</v>
      </c>
      <c r="R1280" s="128">
        <f>(O1280/F1280-Q1280)*G1280*Overview!$F$29*'='!F1280^3</f>
        <v>355.35444933803848</v>
      </c>
      <c r="S1280" s="57">
        <f t="shared" si="114"/>
        <v>3.8515023006910069E-18</v>
      </c>
      <c r="T1280" s="58">
        <f t="shared" si="115"/>
        <v>8.4017392412216263E-4</v>
      </c>
      <c r="U1280" s="58">
        <f>IF(I1280&lt;Overview!$F$18,(1-Overview!$F$9)*'='!R1280-'='!I1280*'='!P1280,0)</f>
        <v>0</v>
      </c>
      <c r="V1280" s="54">
        <f>IF(I1280&gt;=Overview!$F$18,(1-Overview!$F$9)*'='!R1280-Overview!$F$18*'='!P1280,0)</f>
        <v>29.948656226728168</v>
      </c>
      <c r="W1280" s="2"/>
      <c r="X1280" s="60">
        <f>F1280^3*(1+G1280*Overview!$F$38)</f>
        <v>27.251359130949979</v>
      </c>
      <c r="Y1280" s="61">
        <f>F1280^3*Overview!$F$42*(1+Overview!$F$38*G1280)+J1280*Overview!$F$39/Overview!$F$40</f>
        <v>2.691662880976768</v>
      </c>
      <c r="AD1280" s="2"/>
    </row>
    <row r="1281" spans="1:30">
      <c r="A1281" s="34">
        <v>1278</v>
      </c>
      <c r="B1281">
        <v>0.77</v>
      </c>
      <c r="C1281" s="85">
        <v>18.739999999999998</v>
      </c>
      <c r="D1281" s="125">
        <f>B1281/(B1281+Overview!$F$22)</f>
        <v>0.52380952380952384</v>
      </c>
      <c r="E1281" s="118">
        <f>EXP(Overview!$F$21/Overview!$F$5-Overview!$F$21/('='!C1281+273.15))</f>
        <v>0.94169028070695959</v>
      </c>
      <c r="F1281" s="77">
        <f t="shared" si="116"/>
        <v>2.8102591857912564</v>
      </c>
      <c r="G1281" s="115">
        <f t="shared" si="117"/>
        <v>0.52380952380952372</v>
      </c>
      <c r="H1281" s="112">
        <f>F1281/Overview!$F$19</f>
        <v>4.1492088967831924</v>
      </c>
      <c r="I1281" s="149">
        <f t="shared" si="118"/>
        <v>178.24101031296112</v>
      </c>
      <c r="J1281" s="80">
        <f>IF((A1281-Overview!$F$43)/365=ROUND((A1281-Overview!$F$43)/365,0),J1280*0.05,J1280+V1280)</f>
        <v>5530.8820267371257</v>
      </c>
      <c r="K1281" s="70">
        <f>IF(I1281&lt;Overview!$F$16,1,'='!F1281/Overview!$F$26)</f>
        <v>121.6562418091453</v>
      </c>
      <c r="L1281" s="71">
        <f>IF(I1281&lt;Overview!$F$17,'='!F1281/Overview!$F$26,Overview!$F$33)</f>
        <v>9.1428571428571423</v>
      </c>
      <c r="M1281" s="72">
        <f t="shared" si="119"/>
        <v>9.1428571428571423</v>
      </c>
      <c r="N1281" s="81">
        <f>MIN(1,Overview!$F$44*E1281*(F1281-Overview!$F$25)^2+0.2)</f>
        <v>1</v>
      </c>
      <c r="O1281" s="48">
        <f>M1281*E1281*Overview!$F$8</f>
        <v>9.746225350951114E-2</v>
      </c>
      <c r="P1281" s="48">
        <f>E1281*Overview!$F$6</f>
        <v>1.8494797113084687E-3</v>
      </c>
      <c r="Q1281" s="122">
        <f>O1281*(G1281/F1281-(1+Overview!$F$35/'='!F1281)/(Overview!$F$37*Overview!$F$33))/('='!G1281+Overview!$F$36)</f>
        <v>8.9555150941584487E-4</v>
      </c>
      <c r="R1281" s="128">
        <f>(O1281/F1281-Q1281)*G1281*Overview!$F$29*'='!F1281^3</f>
        <v>355.58121660500427</v>
      </c>
      <c r="S1281" s="57">
        <f t="shared" si="114"/>
        <v>3.8503508297455164E-18</v>
      </c>
      <c r="T1281" s="58">
        <f t="shared" si="115"/>
        <v>8.38910618561701E-4</v>
      </c>
      <c r="U1281" s="58">
        <f>IF(I1281&lt;Overview!$F$18,(1-Overview!$F$9)*'='!R1281-'='!I1281*'='!P1281,0)</f>
        <v>0</v>
      </c>
      <c r="V1281" s="54">
        <f>IF(I1281&gt;=Overview!$F$18,(1-Overview!$F$9)*'='!R1281-Overview!$F$18*'='!P1281,0)</f>
        <v>29.967976797873654</v>
      </c>
      <c r="W1281" s="2"/>
      <c r="X1281" s="60">
        <f>F1281^3*(1+G1281*Overview!$F$38)</f>
        <v>27.275815499769752</v>
      </c>
      <c r="Y1281" s="61">
        <f>F1281^3*Overview!$F$42*(1+Overview!$F$38*G1281)+J1281*Overview!$F$39/Overview!$F$40</f>
        <v>2.6951653594138545</v>
      </c>
      <c r="AD1281" s="2"/>
    </row>
    <row r="1282" spans="1:30">
      <c r="A1282" s="34">
        <v>1279</v>
      </c>
      <c r="B1282">
        <v>0.77</v>
      </c>
      <c r="C1282" s="85">
        <v>18.739999999999998</v>
      </c>
      <c r="D1282" s="125">
        <f>B1282/(B1282+Overview!$F$22)</f>
        <v>0.52380952380952384</v>
      </c>
      <c r="E1282" s="118">
        <f>EXP(Overview!$F$21/Overview!$F$5-Overview!$F$21/('='!C1282+273.15))</f>
        <v>0.94169028070695959</v>
      </c>
      <c r="F1282" s="77">
        <f t="shared" si="116"/>
        <v>2.8110980964098182</v>
      </c>
      <c r="G1282" s="115">
        <f t="shared" si="117"/>
        <v>0.52380952380952372</v>
      </c>
      <c r="H1282" s="112">
        <f>F1282/Overview!$F$19</f>
        <v>4.1504475068799911</v>
      </c>
      <c r="I1282" s="149">
        <f t="shared" si="118"/>
        <v>178.24101031296112</v>
      </c>
      <c r="J1282" s="80">
        <f>IF((A1282-Overview!$F$43)/365=ROUND((A1282-Overview!$F$43)/365,0),J1281*0.05,J1281+V1281)</f>
        <v>5560.8500035349989</v>
      </c>
      <c r="K1282" s="70">
        <f>IF(I1282&lt;Overview!$F$16,1,'='!F1282/Overview!$F$26)</f>
        <v>121.69255828613932</v>
      </c>
      <c r="L1282" s="71">
        <f>IF(I1282&lt;Overview!$F$17,'='!F1282/Overview!$F$26,Overview!$F$33)</f>
        <v>9.1428571428571423</v>
      </c>
      <c r="M1282" s="72">
        <f t="shared" si="119"/>
        <v>9.1428571428571423</v>
      </c>
      <c r="N1282" s="81">
        <f>MIN(1,Overview!$F$44*E1282*(F1282-Overview!$F$25)^2+0.2)</f>
        <v>1</v>
      </c>
      <c r="O1282" s="48">
        <f>M1282*E1282*Overview!$F$8</f>
        <v>9.746225350951114E-2</v>
      </c>
      <c r="P1282" s="48">
        <f>E1282*Overview!$F$6</f>
        <v>1.8494797113084687E-3</v>
      </c>
      <c r="Q1282" s="122">
        <f>O1282*(G1282/F1282-(1+Overview!$F$35/'='!F1282)/(Overview!$F$37*Overview!$F$33))/('='!G1282+Overview!$F$36)</f>
        <v>8.9393808093081938E-4</v>
      </c>
      <c r="R1282" s="128">
        <f>(O1282/F1282-Q1282)*G1282*Overview!$F$29*'='!F1282^3</f>
        <v>355.80772325591903</v>
      </c>
      <c r="S1282" s="57">
        <f t="shared" si="114"/>
        <v>3.849201776925059E-18</v>
      </c>
      <c r="T1282" s="58">
        <f t="shared" si="115"/>
        <v>8.376492125376241E-4</v>
      </c>
      <c r="U1282" s="58">
        <f>IF(I1282&lt;Overview!$F$18,(1-Overview!$F$9)*'='!R1282-'='!I1282*'='!P1282,0)</f>
        <v>0</v>
      </c>
      <c r="V1282" s="54">
        <f>IF(I1282&gt;=Overview!$F$18,(1-Overview!$F$9)*'='!R1282-Overview!$F$18*'='!P1282,0)</f>
        <v>29.987275164531592</v>
      </c>
      <c r="W1282" s="2"/>
      <c r="X1282" s="60">
        <f>F1282^3*(1+G1282*Overview!$F$38)</f>
        <v>27.300249690085082</v>
      </c>
      <c r="Y1282" s="61">
        <f>F1282^3*Overview!$F$42*(1+Overview!$F$38*G1282)+J1282*Overview!$F$39/Overview!$F$40</f>
        <v>2.698666681352178</v>
      </c>
      <c r="AD1282" s="2"/>
    </row>
    <row r="1283" spans="1:30">
      <c r="A1283" s="34">
        <v>1280</v>
      </c>
      <c r="B1283">
        <v>0.77</v>
      </c>
      <c r="C1283" s="85">
        <v>18.739999999999998</v>
      </c>
      <c r="D1283" s="125">
        <f>B1283/(B1283+Overview!$F$22)</f>
        <v>0.52380952380952384</v>
      </c>
      <c r="E1283" s="118">
        <f>EXP(Overview!$F$21/Overview!$F$5-Overview!$F$21/('='!C1283+273.15))</f>
        <v>0.94169028070695959</v>
      </c>
      <c r="F1283" s="77">
        <f t="shared" si="116"/>
        <v>2.8119357456223559</v>
      </c>
      <c r="G1283" s="115">
        <f t="shared" si="117"/>
        <v>0.52380952380952372</v>
      </c>
      <c r="H1283" s="112">
        <f>F1283/Overview!$F$19</f>
        <v>4.1516842545730928</v>
      </c>
      <c r="I1283" s="149">
        <f t="shared" si="118"/>
        <v>178.24101031296112</v>
      </c>
      <c r="J1283" s="80">
        <f>IF((A1283-Overview!$F$43)/365=ROUND((A1283-Overview!$F$43)/365,0),J1282*0.05,J1282+V1282)</f>
        <v>5590.8372786995305</v>
      </c>
      <c r="K1283" s="70">
        <f>IF(I1283&lt;Overview!$F$16,1,'='!F1283/Overview!$F$26)</f>
        <v>121.72882015681195</v>
      </c>
      <c r="L1283" s="71">
        <f>IF(I1283&lt;Overview!$F$17,'='!F1283/Overview!$F$26,Overview!$F$33)</f>
        <v>9.1428571428571423</v>
      </c>
      <c r="M1283" s="72">
        <f t="shared" si="119"/>
        <v>9.1428571428571423</v>
      </c>
      <c r="N1283" s="81">
        <f>MIN(1,Overview!$F$44*E1283*(F1283-Overview!$F$25)^2+0.2)</f>
        <v>1</v>
      </c>
      <c r="O1283" s="48">
        <f>M1283*E1283*Overview!$F$8</f>
        <v>9.746225350951114E-2</v>
      </c>
      <c r="P1283" s="48">
        <f>E1283*Overview!$F$6</f>
        <v>1.8494797113084687E-3</v>
      </c>
      <c r="Q1283" s="122">
        <f>O1283*(G1283/F1283-(1+Overview!$F$35/'='!F1283)/(Overview!$F$37*Overview!$F$33))/('='!G1283+Overview!$F$36)</f>
        <v>8.9232803896302797E-4</v>
      </c>
      <c r="R1283" s="128">
        <f>(O1283/F1283-Q1283)*G1283*Overview!$F$29*'='!F1283^3</f>
        <v>356.03396944874129</v>
      </c>
      <c r="S1283" s="57">
        <f t="shared" ref="S1283:S1346" si="120">(D1283*N1283-G1283)*O1283/F1283</f>
        <v>3.8480551359172195E-18</v>
      </c>
      <c r="T1283" s="58">
        <f t="shared" ref="T1283:T1346" si="121">F1283*Q1283/3</f>
        <v>8.3638970319374563E-4</v>
      </c>
      <c r="U1283" s="58">
        <f>IF(I1283&lt;Overview!$F$18,(1-Overview!$F$9)*'='!R1283-'='!I1283*'='!P1283,0)</f>
        <v>0</v>
      </c>
      <c r="V1283" s="54">
        <f>IF(I1283&gt;=Overview!$F$18,(1-Overview!$F$9)*'='!R1283-Overview!$F$18*'='!P1283,0)</f>
        <v>30.006551340160048</v>
      </c>
      <c r="W1283" s="2"/>
      <c r="X1283" s="60">
        <f>F1283^3*(1+G1283*Overview!$F$38)</f>
        <v>27.324661695730956</v>
      </c>
      <c r="Y1283" s="61">
        <f>F1283^3*Overview!$F$42*(1+Overview!$F$38*G1283)+J1283*Overview!$F$39/Overview!$F$40</f>
        <v>2.7021668452720018</v>
      </c>
      <c r="AD1283" s="2"/>
    </row>
    <row r="1284" spans="1:30">
      <c r="A1284" s="34">
        <v>1281</v>
      </c>
      <c r="B1284">
        <v>0.77</v>
      </c>
      <c r="C1284" s="85">
        <v>18.739999999999998</v>
      </c>
      <c r="D1284" s="125">
        <f>B1284/(B1284+Overview!$F$22)</f>
        <v>0.52380952380952384</v>
      </c>
      <c r="E1284" s="118">
        <f>EXP(Overview!$F$21/Overview!$F$5-Overview!$F$21/('='!C1284+273.15))</f>
        <v>0.94169028070695959</v>
      </c>
      <c r="F1284" s="77">
        <f t="shared" ref="F1284:F1347" si="122">F1283+T1283</f>
        <v>2.8127721353255497</v>
      </c>
      <c r="G1284" s="115">
        <f t="shared" ref="G1284:G1347" si="123">G1283+S1283</f>
        <v>0.52380952380952372</v>
      </c>
      <c r="H1284" s="112">
        <f>F1284/Overview!$F$19</f>
        <v>4.152919142662852</v>
      </c>
      <c r="I1284" s="149">
        <f t="shared" ref="I1284:I1347" si="124">I1283+U1283</f>
        <v>178.24101031296112</v>
      </c>
      <c r="J1284" s="80">
        <f>IF((A1284-Overview!$F$43)/365=ROUND((A1284-Overview!$F$43)/365,0),J1283*0.05,J1283+V1283)</f>
        <v>5620.8438300396901</v>
      </c>
      <c r="K1284" s="70">
        <f>IF(I1284&lt;Overview!$F$16,1,'='!F1284/Overview!$F$26)</f>
        <v>121.76502750327056</v>
      </c>
      <c r="L1284" s="71">
        <f>IF(I1284&lt;Overview!$F$17,'='!F1284/Overview!$F$26,Overview!$F$33)</f>
        <v>9.1428571428571423</v>
      </c>
      <c r="M1284" s="72">
        <f t="shared" ref="M1284:M1347" si="125">IF(K1284=1,1,L1284)</f>
        <v>9.1428571428571423</v>
      </c>
      <c r="N1284" s="81">
        <f>MIN(1,Overview!$F$44*E1284*(F1284-Overview!$F$25)^2+0.2)</f>
        <v>1</v>
      </c>
      <c r="O1284" s="48">
        <f>M1284*E1284*Overview!$F$8</f>
        <v>9.746225350951114E-2</v>
      </c>
      <c r="P1284" s="48">
        <f>E1284*Overview!$F$6</f>
        <v>1.8494797113084687E-3</v>
      </c>
      <c r="Q1284" s="122">
        <f>O1284*(G1284/F1284-(1+Overview!$F$35/'='!F1284)/(Overview!$F$37*Overview!$F$33))/('='!G1284+Overview!$F$36)</f>
        <v>8.9072137467848401E-4</v>
      </c>
      <c r="R1284" s="128">
        <f>(O1284/F1284-Q1284)*G1284*Overview!$F$29*'='!F1284^3</f>
        <v>356.25995534186063</v>
      </c>
      <c r="S1284" s="57">
        <f t="shared" si="120"/>
        <v>3.8469109004306043E-18</v>
      </c>
      <c r="T1284" s="58">
        <f t="shared" si="121"/>
        <v>8.3513208767816956E-4</v>
      </c>
      <c r="U1284" s="58">
        <f>IF(I1284&lt;Overview!$F$18,(1-Overview!$F$9)*'='!R1284-'='!I1284*'='!P1284,0)</f>
        <v>0</v>
      </c>
      <c r="V1284" s="54">
        <f>IF(I1284&gt;=Overview!$F$18,(1-Overview!$F$9)*'='!R1284-Overview!$F$18*'='!P1284,0)</f>
        <v>30.025805338253818</v>
      </c>
      <c r="W1284" s="2"/>
      <c r="X1284" s="60">
        <f>F1284^3*(1+G1284*Overview!$F$38)</f>
        <v>27.349051510650813</v>
      </c>
      <c r="Y1284" s="61">
        <f>F1284^3*Overview!$F$42*(1+Overview!$F$38*G1284)+J1284*Overview!$F$39/Overview!$F$40</f>
        <v>2.7056658496639341</v>
      </c>
      <c r="AD1284" s="2"/>
    </row>
    <row r="1285" spans="1:30">
      <c r="A1285" s="34">
        <v>1282</v>
      </c>
      <c r="B1285">
        <v>0.77</v>
      </c>
      <c r="C1285" s="85">
        <v>18.739999999999998</v>
      </c>
      <c r="D1285" s="125">
        <f>B1285/(B1285+Overview!$F$22)</f>
        <v>0.52380952380952384</v>
      </c>
      <c r="E1285" s="118">
        <f>EXP(Overview!$F$21/Overview!$F$5-Overview!$F$21/('='!C1285+273.15))</f>
        <v>0.94169028070695959</v>
      </c>
      <c r="F1285" s="77">
        <f t="shared" si="122"/>
        <v>2.8136072674132278</v>
      </c>
      <c r="G1285" s="115">
        <f t="shared" si="123"/>
        <v>0.52380952380952372</v>
      </c>
      <c r="H1285" s="112">
        <f>F1285/Overview!$F$19</f>
        <v>4.1541521739454126</v>
      </c>
      <c r="I1285" s="149">
        <f t="shared" si="124"/>
        <v>178.24101031296112</v>
      </c>
      <c r="J1285" s="80">
        <f>IF((A1285-Overview!$F$43)/365=ROUND((A1285-Overview!$F$43)/365,0),J1284*0.05,J1284+V1284)</f>
        <v>5650.8696353779442</v>
      </c>
      <c r="K1285" s="70">
        <f>IF(I1285&lt;Overview!$F$16,1,'='!F1285/Overview!$F$26)</f>
        <v>121.80118040749905</v>
      </c>
      <c r="L1285" s="71">
        <f>IF(I1285&lt;Overview!$F$17,'='!F1285/Overview!$F$26,Overview!$F$33)</f>
        <v>9.1428571428571423</v>
      </c>
      <c r="M1285" s="72">
        <f t="shared" si="125"/>
        <v>9.1428571428571423</v>
      </c>
      <c r="N1285" s="81">
        <f>MIN(1,Overview!$F$44*E1285*(F1285-Overview!$F$25)^2+0.2)</f>
        <v>1</v>
      </c>
      <c r="O1285" s="48">
        <f>M1285*E1285*Overview!$F$8</f>
        <v>9.746225350951114E-2</v>
      </c>
      <c r="P1285" s="48">
        <f>E1285*Overview!$F$6</f>
        <v>1.8494797113084687E-3</v>
      </c>
      <c r="Q1285" s="122">
        <f>O1285*(G1285/F1285-(1+Overview!$F$35/'='!F1285)/(Overview!$F$37*Overview!$F$33))/('='!G1285+Overview!$F$36)</f>
        <v>8.8911807927260079E-4</v>
      </c>
      <c r="R1285" s="128">
        <f>(O1285/F1285-Q1285)*G1285*Overview!$F$29*'='!F1285^3</f>
        <v>356.48568109409587</v>
      </c>
      <c r="S1285" s="57">
        <f t="shared" si="120"/>
        <v>3.8457690641947523E-18</v>
      </c>
      <c r="T1285" s="58">
        <f t="shared" si="121"/>
        <v>8.3387636314329321E-4</v>
      </c>
      <c r="U1285" s="58">
        <f>IF(I1285&lt;Overview!$F$18,(1-Overview!$F$9)*'='!R1285-'='!I1285*'='!P1285,0)</f>
        <v>0</v>
      </c>
      <c r="V1285" s="54">
        <f>IF(I1285&gt;=Overview!$F$18,(1-Overview!$F$9)*'='!R1285-Overview!$F$18*'='!P1285,0)</f>
        <v>30.045037172344259</v>
      </c>
      <c r="W1285" s="2"/>
      <c r="X1285" s="60">
        <f>F1285^3*(1+G1285*Overview!$F$38)</f>
        <v>27.373419128896149</v>
      </c>
      <c r="Y1285" s="61">
        <f>F1285^3*Overview!$F$42*(1+Overview!$F$38*G1285)+J1285*Overview!$F$39/Overview!$F$40</f>
        <v>2.7091636930288945</v>
      </c>
      <c r="AD1285" s="2"/>
    </row>
    <row r="1286" spans="1:30">
      <c r="A1286" s="34">
        <v>1283</v>
      </c>
      <c r="B1286">
        <v>0.77</v>
      </c>
      <c r="C1286" s="85">
        <v>18.739999999999998</v>
      </c>
      <c r="D1286" s="125">
        <f>B1286/(B1286+Overview!$F$22)</f>
        <v>0.52380952380952384</v>
      </c>
      <c r="E1286" s="118">
        <f>EXP(Overview!$F$21/Overview!$F$5-Overview!$F$21/('='!C1286+273.15))</f>
        <v>0.94169028070695959</v>
      </c>
      <c r="F1286" s="77">
        <f t="shared" si="122"/>
        <v>2.8144411437763712</v>
      </c>
      <c r="G1286" s="115">
        <f t="shared" si="123"/>
        <v>0.52380952380952372</v>
      </c>
      <c r="H1286" s="112">
        <f>F1286/Overview!$F$19</f>
        <v>4.1553833512127136</v>
      </c>
      <c r="I1286" s="149">
        <f t="shared" si="124"/>
        <v>178.24101031296112</v>
      </c>
      <c r="J1286" s="80">
        <f>IF((A1286-Overview!$F$43)/365=ROUND((A1286-Overview!$F$43)/365,0),J1285*0.05,J1285+V1285)</f>
        <v>5680.9146725502887</v>
      </c>
      <c r="K1286" s="70">
        <f>IF(I1286&lt;Overview!$F$16,1,'='!F1286/Overview!$F$26)</f>
        <v>121.83727895135807</v>
      </c>
      <c r="L1286" s="71">
        <f>IF(I1286&lt;Overview!$F$17,'='!F1286/Overview!$F$26,Overview!$F$33)</f>
        <v>9.1428571428571423</v>
      </c>
      <c r="M1286" s="72">
        <f t="shared" si="125"/>
        <v>9.1428571428571423</v>
      </c>
      <c r="N1286" s="81">
        <f>MIN(1,Overview!$F$44*E1286*(F1286-Overview!$F$25)^2+0.2)</f>
        <v>1</v>
      </c>
      <c r="O1286" s="48">
        <f>M1286*E1286*Overview!$F$8</f>
        <v>9.746225350951114E-2</v>
      </c>
      <c r="P1286" s="48">
        <f>E1286*Overview!$F$6</f>
        <v>1.8494797113084687E-3</v>
      </c>
      <c r="Q1286" s="122">
        <f>O1286*(G1286/F1286-(1+Overview!$F$35/'='!F1286)/(Overview!$F$37*Overview!$F$33))/('='!G1286+Overview!$F$36)</f>
        <v>8.8751814397005767E-4</v>
      </c>
      <c r="R1286" s="128">
        <f>(O1286/F1286-Q1286)*G1286*Overview!$F$29*'='!F1286^3</f>
        <v>356.71114686469167</v>
      </c>
      <c r="S1286" s="57">
        <f t="shared" si="120"/>
        <v>3.8446296209600514E-18</v>
      </c>
      <c r="T1286" s="58">
        <f t="shared" si="121"/>
        <v>8.3262252674579042E-4</v>
      </c>
      <c r="U1286" s="58">
        <f>IF(I1286&lt;Overview!$F$18,(1-Overview!$F$9)*'='!R1286-'='!I1286*'='!P1286,0)</f>
        <v>0</v>
      </c>
      <c r="V1286" s="54">
        <f>IF(I1286&gt;=Overview!$F$18,(1-Overview!$F$9)*'='!R1286-Overview!$F$18*'='!P1286,0)</f>
        <v>30.06424685599902</v>
      </c>
      <c r="W1286" s="2"/>
      <c r="X1286" s="60">
        <f>F1286^3*(1+G1286*Overview!$F$38)</f>
        <v>27.397764544626181</v>
      </c>
      <c r="Y1286" s="61">
        <f>F1286^3*Overview!$F$42*(1+Overview!$F$38*G1286)+J1286*Overview!$F$39/Overview!$F$40</f>
        <v>2.7126603738780868</v>
      </c>
      <c r="AD1286" s="2"/>
    </row>
    <row r="1287" spans="1:30">
      <c r="A1287" s="34">
        <v>1284</v>
      </c>
      <c r="B1287">
        <v>0.77</v>
      </c>
      <c r="C1287" s="85">
        <v>18.739999999999998</v>
      </c>
      <c r="D1287" s="125">
        <f>B1287/(B1287+Overview!$F$22)</f>
        <v>0.52380952380952384</v>
      </c>
      <c r="E1287" s="118">
        <f>EXP(Overview!$F$21/Overview!$F$5-Overview!$F$21/('='!C1287+273.15))</f>
        <v>0.94169028070695959</v>
      </c>
      <c r="F1287" s="77">
        <f t="shared" si="122"/>
        <v>2.8152737663031169</v>
      </c>
      <c r="G1287" s="115">
        <f t="shared" si="123"/>
        <v>0.52380952380952372</v>
      </c>
      <c r="H1287" s="112">
        <f>F1287/Overview!$F$19</f>
        <v>4.1566126772524976</v>
      </c>
      <c r="I1287" s="149">
        <f t="shared" si="124"/>
        <v>178.24101031296112</v>
      </c>
      <c r="J1287" s="80">
        <f>IF((A1287-Overview!$F$43)/365=ROUND((A1287-Overview!$F$43)/365,0),J1286*0.05,J1286+V1286)</f>
        <v>5710.9789194062878</v>
      </c>
      <c r="K1287" s="70">
        <f>IF(I1287&lt;Overview!$F$16,1,'='!F1287/Overview!$F$26)</f>
        <v>121.87332321658515</v>
      </c>
      <c r="L1287" s="71">
        <f>IF(I1287&lt;Overview!$F$17,'='!F1287/Overview!$F$26,Overview!$F$33)</f>
        <v>9.1428571428571423</v>
      </c>
      <c r="M1287" s="72">
        <f t="shared" si="125"/>
        <v>9.1428571428571423</v>
      </c>
      <c r="N1287" s="81">
        <f>MIN(1,Overview!$F$44*E1287*(F1287-Overview!$F$25)^2+0.2)</f>
        <v>1</v>
      </c>
      <c r="O1287" s="48">
        <f>M1287*E1287*Overview!$F$8</f>
        <v>9.746225350951114E-2</v>
      </c>
      <c r="P1287" s="48">
        <f>E1287*Overview!$F$6</f>
        <v>1.8494797113084687E-3</v>
      </c>
      <c r="Q1287" s="122">
        <f>O1287*(G1287/F1287-(1+Overview!$F$35/'='!F1287)/(Overview!$F$37*Overview!$F$33))/('='!G1287+Overview!$F$36)</f>
        <v>8.8592156002469092E-4</v>
      </c>
      <c r="R1287" s="128">
        <f>(O1287/F1287-Q1287)*G1287*Overview!$F$29*'='!F1287^3</f>
        <v>356.93635281331694</v>
      </c>
      <c r="S1287" s="57">
        <f t="shared" si="120"/>
        <v>3.8434925644976499E-18</v>
      </c>
      <c r="T1287" s="58">
        <f t="shared" si="121"/>
        <v>8.313705756466148E-4</v>
      </c>
      <c r="U1287" s="58">
        <f>IF(I1287&lt;Overview!$F$18,(1-Overview!$F$9)*'='!R1287-'='!I1287*'='!P1287,0)</f>
        <v>0</v>
      </c>
      <c r="V1287" s="54">
        <f>IF(I1287&gt;=Overview!$F$18,(1-Overview!$F$9)*'='!R1287-Overview!$F$18*'='!P1287,0)</f>
        <v>30.083434402821894</v>
      </c>
      <c r="W1287" s="2"/>
      <c r="X1287" s="60">
        <f>F1287^3*(1+G1287*Overview!$F$38)</f>
        <v>27.422087752107426</v>
      </c>
      <c r="Y1287" s="61">
        <f>F1287^3*Overview!$F$42*(1+Overview!$F$38*G1287)+J1287*Overview!$F$39/Overview!$F$40</f>
        <v>2.7161558907329599</v>
      </c>
      <c r="AD1287" s="2"/>
    </row>
    <row r="1288" spans="1:30">
      <c r="A1288" s="34">
        <v>1285</v>
      </c>
      <c r="B1288">
        <v>0.77</v>
      </c>
      <c r="C1288" s="85">
        <v>18.739999999999998</v>
      </c>
      <c r="D1288" s="125">
        <f>B1288/(B1288+Overview!$F$22)</f>
        <v>0.52380952380952384</v>
      </c>
      <c r="E1288" s="118">
        <f>EXP(Overview!$F$21/Overview!$F$5-Overview!$F$21/('='!C1288+273.15))</f>
        <v>0.94169028070695959</v>
      </c>
      <c r="F1288" s="77">
        <f t="shared" si="122"/>
        <v>2.8161051368787633</v>
      </c>
      <c r="G1288" s="115">
        <f t="shared" si="123"/>
        <v>0.52380952380952372</v>
      </c>
      <c r="H1288" s="112">
        <f>F1288/Overview!$F$19</f>
        <v>4.1578401548483139</v>
      </c>
      <c r="I1288" s="149">
        <f t="shared" si="124"/>
        <v>178.24101031296112</v>
      </c>
      <c r="J1288" s="80">
        <f>IF((A1288-Overview!$F$43)/365=ROUND((A1288-Overview!$F$43)/365,0),J1287*0.05,J1287+V1287)</f>
        <v>5741.0623538091095</v>
      </c>
      <c r="K1288" s="70">
        <f>IF(I1288&lt;Overview!$F$16,1,'='!F1288/Overview!$F$26)</f>
        <v>121.90931328479495</v>
      </c>
      <c r="L1288" s="71">
        <f>IF(I1288&lt;Overview!$F$17,'='!F1288/Overview!$F$26,Overview!$F$33)</f>
        <v>9.1428571428571423</v>
      </c>
      <c r="M1288" s="72">
        <f t="shared" si="125"/>
        <v>9.1428571428571423</v>
      </c>
      <c r="N1288" s="81">
        <f>MIN(1,Overview!$F$44*E1288*(F1288-Overview!$F$25)^2+0.2)</f>
        <v>1</v>
      </c>
      <c r="O1288" s="48">
        <f>M1288*E1288*Overview!$F$8</f>
        <v>9.746225350951114E-2</v>
      </c>
      <c r="P1288" s="48">
        <f>E1288*Overview!$F$6</f>
        <v>1.8494797113084687E-3</v>
      </c>
      <c r="Q1288" s="122">
        <f>O1288*(G1288/F1288-(1+Overview!$F$35/'='!F1288)/(Overview!$F$37*Overview!$F$33))/('='!G1288+Overview!$F$36)</f>
        <v>8.843283187193623E-4</v>
      </c>
      <c r="R1288" s="128">
        <f>(O1288/F1288-Q1288)*G1288*Overview!$F$29*'='!F1288^3</f>
        <v>357.16129910006174</v>
      </c>
      <c r="S1288" s="57">
        <f t="shared" si="120"/>
        <v>3.8423578885993696E-18</v>
      </c>
      <c r="T1288" s="58">
        <f t="shared" si="121"/>
        <v>8.3012050701098544E-4</v>
      </c>
      <c r="U1288" s="58">
        <f>IF(I1288&lt;Overview!$F$18,(1-Overview!$F$9)*'='!R1288-'='!I1288*'='!P1288,0)</f>
        <v>0</v>
      </c>
      <c r="V1288" s="54">
        <f>IF(I1288&gt;=Overview!$F$18,(1-Overview!$F$9)*'='!R1288-Overview!$F$18*'='!P1288,0)</f>
        <v>30.102599826452551</v>
      </c>
      <c r="W1288" s="2"/>
      <c r="X1288" s="60">
        <f>F1288^3*(1+G1288*Overview!$F$38)</f>
        <v>27.446388745713364</v>
      </c>
      <c r="Y1288" s="61">
        <f>F1288^3*Overview!$F$42*(1+Overview!$F$38*G1288)+J1288*Overview!$F$39/Overview!$F$40</f>
        <v>2.71965024212518</v>
      </c>
      <c r="AD1288" s="2"/>
    </row>
    <row r="1289" spans="1:30">
      <c r="A1289" s="34">
        <v>1286</v>
      </c>
      <c r="B1289">
        <v>0.77</v>
      </c>
      <c r="C1289" s="85">
        <v>18.739999999999998</v>
      </c>
      <c r="D1289" s="125">
        <f>B1289/(B1289+Overview!$F$22)</f>
        <v>0.52380952380952384</v>
      </c>
      <c r="E1289" s="118">
        <f>EXP(Overview!$F$21/Overview!$F$5-Overview!$F$21/('='!C1289+273.15))</f>
        <v>0.94169028070695959</v>
      </c>
      <c r="F1289" s="77">
        <f t="shared" si="122"/>
        <v>2.8169352573857744</v>
      </c>
      <c r="G1289" s="115">
        <f t="shared" si="123"/>
        <v>0.52380952380952372</v>
      </c>
      <c r="H1289" s="112">
        <f>F1289/Overview!$F$19</f>
        <v>4.1590657867795278</v>
      </c>
      <c r="I1289" s="149">
        <f t="shared" si="124"/>
        <v>178.24101031296112</v>
      </c>
      <c r="J1289" s="80">
        <f>IF((A1289-Overview!$F$43)/365=ROUND((A1289-Overview!$F$43)/365,0),J1288*0.05,J1288+V1288)</f>
        <v>5771.1649536355617</v>
      </c>
      <c r="K1289" s="70">
        <f>IF(I1289&lt;Overview!$F$16,1,'='!F1289/Overview!$F$26)</f>
        <v>121.94524923747942</v>
      </c>
      <c r="L1289" s="71">
        <f>IF(I1289&lt;Overview!$F$17,'='!F1289/Overview!$F$26,Overview!$F$33)</f>
        <v>9.1428571428571423</v>
      </c>
      <c r="M1289" s="72">
        <f t="shared" si="125"/>
        <v>9.1428571428571423</v>
      </c>
      <c r="N1289" s="81">
        <f>MIN(1,Overview!$F$44*E1289*(F1289-Overview!$F$25)^2+0.2)</f>
        <v>1</v>
      </c>
      <c r="O1289" s="48">
        <f>M1289*E1289*Overview!$F$8</f>
        <v>9.746225350951114E-2</v>
      </c>
      <c r="P1289" s="48">
        <f>E1289*Overview!$F$6</f>
        <v>1.8494797113084687E-3</v>
      </c>
      <c r="Q1289" s="122">
        <f>O1289*(G1289/F1289-(1+Overview!$F$35/'='!F1289)/(Overview!$F$37*Overview!$F$33))/('='!G1289+Overview!$F$36)</f>
        <v>8.8273841136584492E-4</v>
      </c>
      <c r="R1289" s="128">
        <f>(O1289/F1289-Q1289)*G1289*Overview!$F$29*'='!F1289^3</f>
        <v>357.38598588543522</v>
      </c>
      <c r="S1289" s="57">
        <f t="shared" si="120"/>
        <v>3.8412255870776221E-18</v>
      </c>
      <c r="T1289" s="58">
        <f t="shared" si="121"/>
        <v>8.2887231800838528E-4</v>
      </c>
      <c r="U1289" s="58">
        <f>IF(I1289&lt;Overview!$F$18,(1-Overview!$F$9)*'='!R1289-'='!I1289*'='!P1289,0)</f>
        <v>0</v>
      </c>
      <c r="V1289" s="54">
        <f>IF(I1289&gt;=Overview!$F$18,(1-Overview!$F$9)*'='!R1289-Overview!$F$18*'='!P1289,0)</f>
        <v>30.12174314056637</v>
      </c>
      <c r="W1289" s="2"/>
      <c r="X1289" s="60">
        <f>F1289^3*(1+G1289*Overview!$F$38)</f>
        <v>27.470667519924081</v>
      </c>
      <c r="Y1289" s="61">
        <f>F1289^3*Overview!$F$42*(1+Overview!$F$38*G1289)+J1289*Overview!$F$39/Overview!$F$40</f>
        <v>2.7231434265966032</v>
      </c>
      <c r="AD1289" s="2"/>
    </row>
    <row r="1290" spans="1:30">
      <c r="A1290" s="34">
        <v>1287</v>
      </c>
      <c r="B1290">
        <v>0.77</v>
      </c>
      <c r="C1290" s="85">
        <v>18.739999999999998</v>
      </c>
      <c r="D1290" s="125">
        <f>B1290/(B1290+Overview!$F$22)</f>
        <v>0.52380952380952384</v>
      </c>
      <c r="E1290" s="118">
        <f>EXP(Overview!$F$21/Overview!$F$5-Overview!$F$21/('='!C1290+273.15))</f>
        <v>0.94169028070695959</v>
      </c>
      <c r="F1290" s="77">
        <f t="shared" si="122"/>
        <v>2.8177641297037828</v>
      </c>
      <c r="G1290" s="115">
        <f t="shared" si="123"/>
        <v>0.52380952380952372</v>
      </c>
      <c r="H1290" s="112">
        <f>F1290/Overview!$F$19</f>
        <v>4.1602895758213236</v>
      </c>
      <c r="I1290" s="149">
        <f t="shared" si="124"/>
        <v>178.24101031296112</v>
      </c>
      <c r="J1290" s="80">
        <f>IF((A1290-Overview!$F$43)/365=ROUND((A1290-Overview!$F$43)/365,0),J1289*0.05,J1289+V1289)</f>
        <v>5801.2866967761283</v>
      </c>
      <c r="K1290" s="70">
        <f>IF(I1290&lt;Overview!$F$16,1,'='!F1290/Overview!$F$26)</f>
        <v>121.98113115600792</v>
      </c>
      <c r="L1290" s="71">
        <f>IF(I1290&lt;Overview!$F$17,'='!F1290/Overview!$F$26,Overview!$F$33)</f>
        <v>9.1428571428571423</v>
      </c>
      <c r="M1290" s="72">
        <f t="shared" si="125"/>
        <v>9.1428571428571423</v>
      </c>
      <c r="N1290" s="81">
        <f>MIN(1,Overview!$F$44*E1290*(F1290-Overview!$F$25)^2+0.2)</f>
        <v>1</v>
      </c>
      <c r="O1290" s="48">
        <f>M1290*E1290*Overview!$F$8</f>
        <v>9.746225350951114E-2</v>
      </c>
      <c r="P1290" s="48">
        <f>E1290*Overview!$F$6</f>
        <v>1.8494797113084687E-3</v>
      </c>
      <c r="Q1290" s="122">
        <f>O1290*(G1290/F1290-(1+Overview!$F$35/'='!F1290)/(Overview!$F$37*Overview!$F$33))/('='!G1290+Overview!$F$36)</f>
        <v>8.8115182930470319E-4</v>
      </c>
      <c r="R1290" s="128">
        <f>(O1290/F1290-Q1290)*G1290*Overview!$F$29*'='!F1290^3</f>
        <v>357.61041333036252</v>
      </c>
      <c r="S1290" s="57">
        <f t="shared" si="120"/>
        <v>3.8400956537653231E-18</v>
      </c>
      <c r="T1290" s="58">
        <f t="shared" si="121"/>
        <v>8.2762600581255447E-4</v>
      </c>
      <c r="U1290" s="58">
        <f>IF(I1290&lt;Overview!$F$18,(1-Overview!$F$9)*'='!R1290-'='!I1290*'='!P1290,0)</f>
        <v>0</v>
      </c>
      <c r="V1290" s="54">
        <f>IF(I1290&gt;=Overview!$F$18,(1-Overview!$F$9)*'='!R1290-Overview!$F$18*'='!P1290,0)</f>
        <v>30.140864358874179</v>
      </c>
      <c r="W1290" s="2"/>
      <c r="X1290" s="60">
        <f>F1290^3*(1+G1290*Overview!$F$38)</f>
        <v>27.49492406932584</v>
      </c>
      <c r="Y1290" s="61">
        <f>F1290^3*Overview!$F$42*(1+Overview!$F$38*G1290)+J1290*Overview!$F$39/Overview!$F$40</f>
        <v>2.7266354426992336</v>
      </c>
      <c r="AD1290" s="2"/>
    </row>
    <row r="1291" spans="1:30">
      <c r="A1291" s="34">
        <v>1288</v>
      </c>
      <c r="B1291">
        <v>0.77</v>
      </c>
      <c r="C1291" s="85">
        <v>18.739999999999998</v>
      </c>
      <c r="D1291" s="125">
        <f>B1291/(B1291+Overview!$F$22)</f>
        <v>0.52380952380952384</v>
      </c>
      <c r="E1291" s="118">
        <f>EXP(Overview!$F$21/Overview!$F$5-Overview!$F$21/('='!C1291+273.15))</f>
        <v>0.94169028070695959</v>
      </c>
      <c r="F1291" s="77">
        <f t="shared" si="122"/>
        <v>2.8185917557095954</v>
      </c>
      <c r="G1291" s="115">
        <f t="shared" si="123"/>
        <v>0.52380952380952372</v>
      </c>
      <c r="H1291" s="112">
        <f>F1291/Overview!$F$19</f>
        <v>4.1615115247447152</v>
      </c>
      <c r="I1291" s="149">
        <f t="shared" si="124"/>
        <v>178.24101031296112</v>
      </c>
      <c r="J1291" s="80">
        <f>IF((A1291-Overview!$F$43)/365=ROUND((A1291-Overview!$F$43)/365,0),J1290*0.05,J1290+V1290)</f>
        <v>5831.4275611350022</v>
      </c>
      <c r="K1291" s="70">
        <f>IF(I1291&lt;Overview!$F$16,1,'='!F1291/Overview!$F$26)</f>
        <v>122.01695912162751</v>
      </c>
      <c r="L1291" s="71">
        <f>IF(I1291&lt;Overview!$F$17,'='!F1291/Overview!$F$26,Overview!$F$33)</f>
        <v>9.1428571428571423</v>
      </c>
      <c r="M1291" s="72">
        <f t="shared" si="125"/>
        <v>9.1428571428571423</v>
      </c>
      <c r="N1291" s="81">
        <f>MIN(1,Overview!$F$44*E1291*(F1291-Overview!$F$25)^2+0.2)</f>
        <v>1</v>
      </c>
      <c r="O1291" s="48">
        <f>M1291*E1291*Overview!$F$8</f>
        <v>9.746225350951114E-2</v>
      </c>
      <c r="P1291" s="48">
        <f>E1291*Overview!$F$6</f>
        <v>1.8494797113084687E-3</v>
      </c>
      <c r="Q1291" s="122">
        <f>O1291*(G1291/F1291-(1+Overview!$F$35/'='!F1291)/(Overview!$F$37*Overview!$F$33))/('='!G1291+Overview!$F$36)</f>
        <v>8.7956856390516936E-4</v>
      </c>
      <c r="R1291" s="128">
        <f>(O1291/F1291-Q1291)*G1291*Overview!$F$29*'='!F1291^3</f>
        <v>357.83458159618351</v>
      </c>
      <c r="S1291" s="57">
        <f t="shared" si="120"/>
        <v>3.8389680825158055E-18</v>
      </c>
      <c r="T1291" s="58">
        <f t="shared" si="121"/>
        <v>8.2638156760147955E-4</v>
      </c>
      <c r="U1291" s="58">
        <f>IF(I1291&lt;Overview!$F$18,(1-Overview!$F$9)*'='!R1291-'='!I1291*'='!P1291,0)</f>
        <v>0</v>
      </c>
      <c r="V1291" s="54">
        <f>IF(I1291&gt;=Overview!$F$18,(1-Overview!$F$9)*'='!R1291-Overview!$F$18*'='!P1291,0)</f>
        <v>30.159963495122124</v>
      </c>
      <c r="W1291" s="2"/>
      <c r="X1291" s="60">
        <f>F1291^3*(1+G1291*Overview!$F$38)</f>
        <v>27.519158388610787</v>
      </c>
      <c r="Y1291" s="61">
        <f>F1291^3*Overview!$F$42*(1+Overview!$F$38*G1291)+J1291*Overview!$F$39/Overview!$F$40</f>
        <v>2.7301262889952009</v>
      </c>
      <c r="AD1291" s="2"/>
    </row>
    <row r="1292" spans="1:30">
      <c r="A1292" s="34">
        <v>1289</v>
      </c>
      <c r="B1292">
        <v>0.77</v>
      </c>
      <c r="C1292" s="85">
        <v>18.739999999999998</v>
      </c>
      <c r="D1292" s="125">
        <f>B1292/(B1292+Overview!$F$22)</f>
        <v>0.52380952380952384</v>
      </c>
      <c r="E1292" s="118">
        <f>EXP(Overview!$F$21/Overview!$F$5-Overview!$F$21/('='!C1292+273.15))</f>
        <v>0.94169028070695959</v>
      </c>
      <c r="F1292" s="77">
        <f t="shared" si="122"/>
        <v>2.8194181372771969</v>
      </c>
      <c r="G1292" s="115">
        <f t="shared" si="123"/>
        <v>0.52380952380952372</v>
      </c>
      <c r="H1292" s="112">
        <f>F1292/Overview!$F$19</f>
        <v>4.1627316363165461</v>
      </c>
      <c r="I1292" s="149">
        <f t="shared" si="124"/>
        <v>178.24101031296112</v>
      </c>
      <c r="J1292" s="80">
        <f>IF((A1292-Overview!$F$43)/365=ROUND((A1292-Overview!$F$43)/365,0),J1291*0.05,J1291+V1291)</f>
        <v>5861.5875246301239</v>
      </c>
      <c r="K1292" s="70">
        <f>IF(I1292&lt;Overview!$F$16,1,'='!F1292/Overview!$F$26)</f>
        <v>122.05273321546308</v>
      </c>
      <c r="L1292" s="71">
        <f>IF(I1292&lt;Overview!$F$17,'='!F1292/Overview!$F$26,Overview!$F$33)</f>
        <v>9.1428571428571423</v>
      </c>
      <c r="M1292" s="72">
        <f t="shared" si="125"/>
        <v>9.1428571428571423</v>
      </c>
      <c r="N1292" s="81">
        <f>MIN(1,Overview!$F$44*E1292*(F1292-Overview!$F$25)^2+0.2)</f>
        <v>1</v>
      </c>
      <c r="O1292" s="48">
        <f>M1292*E1292*Overview!$F$8</f>
        <v>9.746225350951114E-2</v>
      </c>
      <c r="P1292" s="48">
        <f>E1292*Overview!$F$6</f>
        <v>1.8494797113084687E-3</v>
      </c>
      <c r="Q1292" s="122">
        <f>O1292*(G1292/F1292-(1+Overview!$F$35/'='!F1292)/(Overview!$F$37*Overview!$F$33))/('='!G1292+Overview!$F$36)</f>
        <v>8.7798860656503161E-4</v>
      </c>
      <c r="R1292" s="128">
        <f>(O1292/F1292-Q1292)*G1292*Overview!$F$29*'='!F1292^3</f>
        <v>358.05849084464887</v>
      </c>
      <c r="S1292" s="57">
        <f t="shared" si="120"/>
        <v>3.8378428672027395E-18</v>
      </c>
      <c r="T1292" s="58">
        <f t="shared" si="121"/>
        <v>8.2513900055739432E-4</v>
      </c>
      <c r="U1292" s="58">
        <f>IF(I1292&lt;Overview!$F$18,(1-Overview!$F$9)*'='!R1292-'='!I1292*'='!P1292,0)</f>
        <v>0</v>
      </c>
      <c r="V1292" s="54">
        <f>IF(I1292&gt;=Overview!$F$18,(1-Overview!$F$9)*'='!R1292-Overview!$F$18*'='!P1292,0)</f>
        <v>30.179040563091373</v>
      </c>
      <c r="W1292" s="2"/>
      <c r="X1292" s="60">
        <f>F1292^3*(1+G1292*Overview!$F$38)</f>
        <v>27.543370472576537</v>
      </c>
      <c r="Y1292" s="61">
        <f>F1292^3*Overview!$F$42*(1+Overview!$F$38*G1292)+J1292*Overview!$F$39/Overview!$F$40</f>
        <v>2.7336159640567246</v>
      </c>
      <c r="AD1292" s="2"/>
    </row>
    <row r="1293" spans="1:30">
      <c r="A1293" s="34">
        <v>1290</v>
      </c>
      <c r="B1293">
        <v>0.77</v>
      </c>
      <c r="C1293" s="85">
        <v>18.739999999999998</v>
      </c>
      <c r="D1293" s="125">
        <f>B1293/(B1293+Overview!$F$22)</f>
        <v>0.52380952380952384</v>
      </c>
      <c r="E1293" s="118">
        <f>EXP(Overview!$F$21/Overview!$F$5-Overview!$F$21/('='!C1293+273.15))</f>
        <v>0.94169028070695959</v>
      </c>
      <c r="F1293" s="77">
        <f t="shared" si="122"/>
        <v>2.8202432762777545</v>
      </c>
      <c r="G1293" s="115">
        <f t="shared" si="123"/>
        <v>0.52380952380952372</v>
      </c>
      <c r="H1293" s="112">
        <f>F1293/Overview!$F$19</f>
        <v>4.1639499132995041</v>
      </c>
      <c r="I1293" s="149">
        <f t="shared" si="124"/>
        <v>178.24101031296112</v>
      </c>
      <c r="J1293" s="80">
        <f>IF((A1293-Overview!$F$43)/365=ROUND((A1293-Overview!$F$43)/365,0),J1292*0.05,J1292+V1292)</f>
        <v>5891.7665651932157</v>
      </c>
      <c r="K1293" s="70">
        <f>IF(I1293&lt;Overview!$F$16,1,'='!F1293/Overview!$F$26)</f>
        <v>122.08845351851751</v>
      </c>
      <c r="L1293" s="71">
        <f>IF(I1293&lt;Overview!$F$17,'='!F1293/Overview!$F$26,Overview!$F$33)</f>
        <v>9.1428571428571423</v>
      </c>
      <c r="M1293" s="72">
        <f t="shared" si="125"/>
        <v>9.1428571428571423</v>
      </c>
      <c r="N1293" s="81">
        <f>MIN(1,Overview!$F$44*E1293*(F1293-Overview!$F$25)^2+0.2)</f>
        <v>1</v>
      </c>
      <c r="O1293" s="48">
        <f>M1293*E1293*Overview!$F$8</f>
        <v>9.746225350951114E-2</v>
      </c>
      <c r="P1293" s="48">
        <f>E1293*Overview!$F$6</f>
        <v>1.8494797113084687E-3</v>
      </c>
      <c r="Q1293" s="122">
        <f>O1293*(G1293/F1293-(1+Overview!$F$35/'='!F1293)/(Overview!$F$37*Overview!$F$33))/('='!G1293+Overview!$F$36)</f>
        <v>8.7641194871050914E-4</v>
      </c>
      <c r="R1293" s="128">
        <f>(O1293/F1293-Q1293)*G1293*Overview!$F$29*'='!F1293^3</f>
        <v>358.28214123791867</v>
      </c>
      <c r="S1293" s="57">
        <f t="shared" si="120"/>
        <v>3.8367200017200419E-18</v>
      </c>
      <c r="T1293" s="58">
        <f t="shared" si="121"/>
        <v>8.2389830186676595E-4</v>
      </c>
      <c r="U1293" s="58">
        <f>IF(I1293&lt;Overview!$F$18,(1-Overview!$F$9)*'='!R1293-'='!I1293*'='!P1293,0)</f>
        <v>0</v>
      </c>
      <c r="V1293" s="54">
        <f>IF(I1293&gt;=Overview!$F$18,(1-Overview!$F$9)*'='!R1293-Overview!$F$18*'='!P1293,0)</f>
        <v>30.198095576597961</v>
      </c>
      <c r="W1293" s="2"/>
      <c r="X1293" s="60">
        <f>F1293^3*(1+G1293*Overview!$F$38)</f>
        <v>27.567560316125814</v>
      </c>
      <c r="Y1293" s="61">
        <f>F1293^3*Overview!$F$42*(1+Overview!$F$38*G1293)+J1293*Overview!$F$39/Overview!$F$40</f>
        <v>2.7371044664660831</v>
      </c>
      <c r="AD1293" s="2"/>
    </row>
    <row r="1294" spans="1:30">
      <c r="A1294" s="34">
        <v>1291</v>
      </c>
      <c r="B1294">
        <v>0.77</v>
      </c>
      <c r="C1294" s="85">
        <v>18.739999999999998</v>
      </c>
      <c r="D1294" s="125">
        <f>B1294/(B1294+Overview!$F$22)</f>
        <v>0.52380952380952384</v>
      </c>
      <c r="E1294" s="118">
        <f>EXP(Overview!$F$21/Overview!$F$5-Overview!$F$21/('='!C1294+273.15))</f>
        <v>0.94169028070695959</v>
      </c>
      <c r="F1294" s="77">
        <f t="shared" si="122"/>
        <v>2.8210671745796212</v>
      </c>
      <c r="G1294" s="115">
        <f t="shared" si="123"/>
        <v>0.52380952380952372</v>
      </c>
      <c r="H1294" s="112">
        <f>F1294/Overview!$F$19</f>
        <v>4.1651663584521206</v>
      </c>
      <c r="I1294" s="149">
        <f t="shared" si="124"/>
        <v>178.24101031296112</v>
      </c>
      <c r="J1294" s="80">
        <f>IF((A1294-Overview!$F$43)/365=ROUND((A1294-Overview!$F$43)/365,0),J1293*0.05,J1293+V1293)</f>
        <v>5921.9646607698132</v>
      </c>
      <c r="K1294" s="70">
        <f>IF(I1294&lt;Overview!$F$16,1,'='!F1294/Overview!$F$26)</f>
        <v>122.12412011167191</v>
      </c>
      <c r="L1294" s="71">
        <f>IF(I1294&lt;Overview!$F$17,'='!F1294/Overview!$F$26,Overview!$F$33)</f>
        <v>9.1428571428571423</v>
      </c>
      <c r="M1294" s="72">
        <f t="shared" si="125"/>
        <v>9.1428571428571423</v>
      </c>
      <c r="N1294" s="81">
        <f>MIN(1,Overview!$F$44*E1294*(F1294-Overview!$F$25)^2+0.2)</f>
        <v>1</v>
      </c>
      <c r="O1294" s="48">
        <f>M1294*E1294*Overview!$F$8</f>
        <v>9.746225350951114E-2</v>
      </c>
      <c r="P1294" s="48">
        <f>E1294*Overview!$F$6</f>
        <v>1.8494797113084687E-3</v>
      </c>
      <c r="Q1294" s="122">
        <f>O1294*(G1294/F1294-(1+Overview!$F$35/'='!F1294)/(Overview!$F$37*Overview!$F$33))/('='!G1294+Overview!$F$36)</f>
        <v>8.7483858179614161E-4</v>
      </c>
      <c r="R1294" s="128">
        <f>(O1294/F1294-Q1294)*G1294*Overview!$F$29*'='!F1294^3</f>
        <v>358.50553293855967</v>
      </c>
      <c r="S1294" s="57">
        <f t="shared" si="120"/>
        <v>3.835599479981801E-18</v>
      </c>
      <c r="T1294" s="58">
        <f t="shared" si="121"/>
        <v>8.2265946872029467E-4</v>
      </c>
      <c r="U1294" s="58">
        <f>IF(I1294&lt;Overview!$F$18,(1-Overview!$F$9)*'='!R1294-'='!I1294*'='!P1294,0)</f>
        <v>0</v>
      </c>
      <c r="V1294" s="54">
        <f>IF(I1294&gt;=Overview!$F$18,(1-Overview!$F$9)*'='!R1294-Overview!$F$18*'='!P1294,0)</f>
        <v>30.217128549492575</v>
      </c>
      <c r="W1294" s="2"/>
      <c r="X1294" s="60">
        <f>F1294^3*(1+G1294*Overview!$F$38)</f>
        <v>27.59172791426608</v>
      </c>
      <c r="Y1294" s="61">
        <f>F1294^3*Overview!$F$42*(1+Overview!$F$38*G1294)+J1294*Overview!$F$39/Overview!$F$40</f>
        <v>2.7405917948155807</v>
      </c>
      <c r="AD1294" s="2"/>
    </row>
    <row r="1295" spans="1:30">
      <c r="A1295" s="34">
        <v>1292</v>
      </c>
      <c r="B1295">
        <v>0.77</v>
      </c>
      <c r="C1295" s="85">
        <v>18.739999999999998</v>
      </c>
      <c r="D1295" s="125">
        <f>B1295/(B1295+Overview!$F$22)</f>
        <v>0.52380952380952384</v>
      </c>
      <c r="E1295" s="118">
        <f>EXP(Overview!$F$21/Overview!$F$5-Overview!$F$21/('='!C1295+273.15))</f>
        <v>0.94169028070695959</v>
      </c>
      <c r="F1295" s="77">
        <f t="shared" si="122"/>
        <v>2.8218898340483416</v>
      </c>
      <c r="G1295" s="115">
        <f t="shared" si="123"/>
        <v>0.52380952380952372</v>
      </c>
      <c r="H1295" s="112">
        <f>F1295/Overview!$F$19</f>
        <v>4.1663809745287779</v>
      </c>
      <c r="I1295" s="149">
        <f t="shared" si="124"/>
        <v>178.24101031296112</v>
      </c>
      <c r="J1295" s="80">
        <f>IF((A1295-Overview!$F$43)/365=ROUND((A1295-Overview!$F$43)/365,0),J1294*0.05,J1294+V1294)</f>
        <v>5952.1817893193056</v>
      </c>
      <c r="K1295" s="70">
        <f>IF(I1295&lt;Overview!$F$16,1,'='!F1295/Overview!$F$26)</f>
        <v>122.15973307568579</v>
      </c>
      <c r="L1295" s="71">
        <f>IF(I1295&lt;Overview!$F$17,'='!F1295/Overview!$F$26,Overview!$F$33)</f>
        <v>9.1428571428571423</v>
      </c>
      <c r="M1295" s="72">
        <f t="shared" si="125"/>
        <v>9.1428571428571423</v>
      </c>
      <c r="N1295" s="81">
        <f>MIN(1,Overview!$F$44*E1295*(F1295-Overview!$F$25)^2+0.2)</f>
        <v>1</v>
      </c>
      <c r="O1295" s="48">
        <f>M1295*E1295*Overview!$F$8</f>
        <v>9.746225350951114E-2</v>
      </c>
      <c r="P1295" s="48">
        <f>E1295*Overview!$F$6</f>
        <v>1.8494797113084687E-3</v>
      </c>
      <c r="Q1295" s="122">
        <f>O1295*(G1295/F1295-(1+Overview!$F$35/'='!F1295)/(Overview!$F$37*Overview!$F$33))/('='!G1295+Overview!$F$36)</f>
        <v>8.7326849730466627E-4</v>
      </c>
      <c r="R1295" s="128">
        <f>(O1295/F1295-Q1295)*G1295*Overview!$F$29*'='!F1295^3</f>
        <v>358.72866610954293</v>
      </c>
      <c r="S1295" s="57">
        <f t="shared" si="120"/>
        <v>3.834481295922185E-18</v>
      </c>
      <c r="T1295" s="58">
        <f t="shared" si="121"/>
        <v>8.2142249831290313E-4</v>
      </c>
      <c r="U1295" s="58">
        <f>IF(I1295&lt;Overview!$F$18,(1-Overview!$F$9)*'='!R1295-'='!I1295*'='!P1295,0)</f>
        <v>0</v>
      </c>
      <c r="V1295" s="54">
        <f>IF(I1295&gt;=Overview!$F$18,(1-Overview!$F$9)*'='!R1295-Overview!$F$18*'='!P1295,0)</f>
        <v>30.23613949566035</v>
      </c>
      <c r="W1295" s="2"/>
      <c r="X1295" s="60">
        <f>F1295^3*(1+G1295*Overview!$F$38)</f>
        <v>27.615873262109208</v>
      </c>
      <c r="Y1295" s="61">
        <f>F1295^3*Overview!$F$42*(1+Overview!$F$38*G1295)+J1295*Overview!$F$39/Overview!$F$40</f>
        <v>2.7440779477075226</v>
      </c>
      <c r="AD1295" s="2"/>
    </row>
    <row r="1296" spans="1:30">
      <c r="A1296" s="34">
        <v>1293</v>
      </c>
      <c r="B1296">
        <v>0.77</v>
      </c>
      <c r="C1296" s="85">
        <v>18.739999999999998</v>
      </c>
      <c r="D1296" s="125">
        <f>B1296/(B1296+Overview!$F$22)</f>
        <v>0.52380952380952384</v>
      </c>
      <c r="E1296" s="118">
        <f>EXP(Overview!$F$21/Overview!$F$5-Overview!$F$21/('='!C1296+273.15))</f>
        <v>0.94169028070695959</v>
      </c>
      <c r="F1296" s="77">
        <f t="shared" si="122"/>
        <v>2.8227112565466546</v>
      </c>
      <c r="G1296" s="115">
        <f t="shared" si="123"/>
        <v>0.52380952380952372</v>
      </c>
      <c r="H1296" s="112">
        <f>F1296/Overview!$F$19</f>
        <v>4.1675937642797205</v>
      </c>
      <c r="I1296" s="149">
        <f t="shared" si="124"/>
        <v>178.24101031296112</v>
      </c>
      <c r="J1296" s="80">
        <f>IF((A1296-Overview!$F$43)/365=ROUND((A1296-Overview!$F$43)/365,0),J1295*0.05,J1295+V1295)</f>
        <v>5982.4179288149662</v>
      </c>
      <c r="K1296" s="70">
        <f>IF(I1296&lt;Overview!$F$16,1,'='!F1296/Overview!$F$26)</f>
        <v>122.19529249119718</v>
      </c>
      <c r="L1296" s="71">
        <f>IF(I1296&lt;Overview!$F$17,'='!F1296/Overview!$F$26,Overview!$F$33)</f>
        <v>9.1428571428571423</v>
      </c>
      <c r="M1296" s="72">
        <f t="shared" si="125"/>
        <v>9.1428571428571423</v>
      </c>
      <c r="N1296" s="81">
        <f>MIN(1,Overview!$F$44*E1296*(F1296-Overview!$F$25)^2+0.2)</f>
        <v>1</v>
      </c>
      <c r="O1296" s="48">
        <f>M1296*E1296*Overview!$F$8</f>
        <v>9.746225350951114E-2</v>
      </c>
      <c r="P1296" s="48">
        <f>E1296*Overview!$F$6</f>
        <v>1.8494797113084687E-3</v>
      </c>
      <c r="Q1296" s="122">
        <f>O1296*(G1296/F1296-(1+Overview!$F$35/'='!F1296)/(Overview!$F$37*Overview!$F$33))/('='!G1296+Overview!$F$36)</f>
        <v>8.7170168674690642E-4</v>
      </c>
      <c r="R1296" s="128">
        <f>(O1296/F1296-Q1296)*G1296*Overview!$F$29*'='!F1296^3</f>
        <v>358.95154091424109</v>
      </c>
      <c r="S1296" s="57">
        <f t="shared" si="120"/>
        <v>3.8333654434953646E-18</v>
      </c>
      <c r="T1296" s="58">
        <f t="shared" si="121"/>
        <v>8.2018738784373282E-4</v>
      </c>
      <c r="U1296" s="58">
        <f>IF(I1296&lt;Overview!$F$18,(1-Overview!$F$9)*'='!R1296-'='!I1296*'='!P1296,0)</f>
        <v>0</v>
      </c>
      <c r="V1296" s="54">
        <f>IF(I1296&gt;=Overview!$F$18,(1-Overview!$F$9)*'='!R1296-Overview!$F$18*'='!P1296,0)</f>
        <v>30.255128429020633</v>
      </c>
      <c r="W1296" s="2"/>
      <c r="X1296" s="60">
        <f>F1296^3*(1+G1296*Overview!$F$38)</f>
        <v>27.639996354871073</v>
      </c>
      <c r="Y1296" s="61">
        <f>F1296^3*Overview!$F$42*(1+Overview!$F$38*G1296)+J1296*Overview!$F$39/Overview!$F$40</f>
        <v>2.7475629237541739</v>
      </c>
      <c r="AD1296" s="2"/>
    </row>
    <row r="1297" spans="1:30">
      <c r="A1297" s="34">
        <v>1294</v>
      </c>
      <c r="B1297">
        <v>0.77</v>
      </c>
      <c r="C1297" s="85">
        <v>18.739999999999998</v>
      </c>
      <c r="D1297" s="125">
        <f>B1297/(B1297+Overview!$F$22)</f>
        <v>0.52380952380952384</v>
      </c>
      <c r="E1297" s="118">
        <f>EXP(Overview!$F$21/Overview!$F$5-Overview!$F$21/('='!C1297+273.15))</f>
        <v>0.94169028070695959</v>
      </c>
      <c r="F1297" s="77">
        <f t="shared" si="122"/>
        <v>2.8235314439344985</v>
      </c>
      <c r="G1297" s="115">
        <f t="shared" si="123"/>
        <v>0.52380952380952372</v>
      </c>
      <c r="H1297" s="112">
        <f>F1297/Overview!$F$19</f>
        <v>4.1688047304510532</v>
      </c>
      <c r="I1297" s="149">
        <f t="shared" si="124"/>
        <v>178.24101031296112</v>
      </c>
      <c r="J1297" s="80">
        <f>IF((A1297-Overview!$F$43)/365=ROUND((A1297-Overview!$F$43)/365,0),J1296*0.05,J1296+V1296)</f>
        <v>6012.6730572439865</v>
      </c>
      <c r="K1297" s="70">
        <f>IF(I1297&lt;Overview!$F$16,1,'='!F1297/Overview!$F$26)</f>
        <v>122.23079843872289</v>
      </c>
      <c r="L1297" s="71">
        <f>IF(I1297&lt;Overview!$F$17,'='!F1297/Overview!$F$26,Overview!$F$33)</f>
        <v>9.1428571428571423</v>
      </c>
      <c r="M1297" s="72">
        <f t="shared" si="125"/>
        <v>9.1428571428571423</v>
      </c>
      <c r="N1297" s="81">
        <f>MIN(1,Overview!$F$44*E1297*(F1297-Overview!$F$25)^2+0.2)</f>
        <v>1</v>
      </c>
      <c r="O1297" s="48">
        <f>M1297*E1297*Overview!$F$8</f>
        <v>9.746225350951114E-2</v>
      </c>
      <c r="P1297" s="48">
        <f>E1297*Overview!$F$6</f>
        <v>1.8494797113084687E-3</v>
      </c>
      <c r="Q1297" s="122">
        <f>O1297*(G1297/F1297-(1+Overview!$F$35/'='!F1297)/(Overview!$F$37*Overview!$F$33))/('='!G1297+Overview!$F$36)</f>
        <v>8.7013814166165204E-4</v>
      </c>
      <c r="R1297" s="128">
        <f>(O1297/F1297-Q1297)*G1297*Overview!$F$29*'='!F1297^3</f>
        <v>359.1741575164267</v>
      </c>
      <c r="S1297" s="57">
        <f t="shared" si="120"/>
        <v>3.8322519166754294E-18</v>
      </c>
      <c r="T1297" s="58">
        <f t="shared" si="121"/>
        <v>8.1895413451613509E-4</v>
      </c>
      <c r="U1297" s="58">
        <f>IF(I1297&lt;Overview!$F$18,(1-Overview!$F$9)*'='!R1297-'='!I1297*'='!P1297,0)</f>
        <v>0</v>
      </c>
      <c r="V1297" s="54">
        <f>IF(I1297&gt;=Overview!$F$18,(1-Overview!$F$9)*'='!R1297-Overview!$F$18*'='!P1297,0)</f>
        <v>30.274095363526847</v>
      </c>
      <c r="W1297" s="2"/>
      <c r="X1297" s="60">
        <f>F1297^3*(1+G1297*Overview!$F$38)</f>
        <v>27.66409718787121</v>
      </c>
      <c r="Y1297" s="61">
        <f>F1297^3*Overview!$F$42*(1+Overview!$F$38*G1297)+J1297*Overview!$F$39/Overview!$F$40</f>
        <v>2.7510467215777381</v>
      </c>
      <c r="AD1297" s="2"/>
    </row>
    <row r="1298" spans="1:30">
      <c r="A1298" s="34">
        <v>1295</v>
      </c>
      <c r="B1298">
        <v>0.77</v>
      </c>
      <c r="C1298" s="85">
        <v>18.739999999999998</v>
      </c>
      <c r="D1298" s="125">
        <f>B1298/(B1298+Overview!$F$22)</f>
        <v>0.52380952380952384</v>
      </c>
      <c r="E1298" s="118">
        <f>EXP(Overview!$F$21/Overview!$F$5-Overview!$F$21/('='!C1298+273.15))</f>
        <v>0.94169028070695959</v>
      </c>
      <c r="F1298" s="77">
        <f t="shared" si="122"/>
        <v>2.8243503980690146</v>
      </c>
      <c r="G1298" s="115">
        <f t="shared" si="123"/>
        <v>0.52380952380952372</v>
      </c>
      <c r="H1298" s="112">
        <f>F1298/Overview!$F$19</f>
        <v>4.1700138757847549</v>
      </c>
      <c r="I1298" s="149">
        <f t="shared" si="124"/>
        <v>178.24101031296112</v>
      </c>
      <c r="J1298" s="80">
        <f>IF((A1298-Overview!$F$43)/365=ROUND((A1298-Overview!$F$43)/365,0),J1297*0.05,J1297+V1297)</f>
        <v>6042.9471526075131</v>
      </c>
      <c r="K1298" s="70">
        <f>IF(I1298&lt;Overview!$F$16,1,'='!F1298/Overview!$F$26)</f>
        <v>122.26625099865865</v>
      </c>
      <c r="L1298" s="71">
        <f>IF(I1298&lt;Overview!$F$17,'='!F1298/Overview!$F$26,Overview!$F$33)</f>
        <v>9.1428571428571423</v>
      </c>
      <c r="M1298" s="72">
        <f t="shared" si="125"/>
        <v>9.1428571428571423</v>
      </c>
      <c r="N1298" s="81">
        <f>MIN(1,Overview!$F$44*E1298*(F1298-Overview!$F$25)^2+0.2)</f>
        <v>1</v>
      </c>
      <c r="O1298" s="48">
        <f>M1298*E1298*Overview!$F$8</f>
        <v>9.746225350951114E-2</v>
      </c>
      <c r="P1298" s="48">
        <f>E1298*Overview!$F$6</f>
        <v>1.8494797113084687E-3</v>
      </c>
      <c r="Q1298" s="122">
        <f>O1298*(G1298/F1298-(1+Overview!$F$35/'='!F1298)/(Overview!$F$37*Overview!$F$33))/('='!G1298+Overview!$F$36)</f>
        <v>8.6857785361555003E-4</v>
      </c>
      <c r="R1298" s="128">
        <f>(O1298/F1298-Q1298)*G1298*Overview!$F$29*'='!F1298^3</f>
        <v>359.39651608026873</v>
      </c>
      <c r="S1298" s="57">
        <f t="shared" si="120"/>
        <v>3.8311407094563059E-18</v>
      </c>
      <c r="T1298" s="58">
        <f t="shared" si="121"/>
        <v>8.1772273553766973E-4</v>
      </c>
      <c r="U1298" s="58">
        <f>IF(I1298&lt;Overview!$F$18,(1-Overview!$F$9)*'='!R1298-'='!I1298*'='!P1298,0)</f>
        <v>0</v>
      </c>
      <c r="V1298" s="54">
        <f>IF(I1298&gt;=Overview!$F$18,(1-Overview!$F$9)*'='!R1298-Overview!$F$18*'='!P1298,0)</f>
        <v>30.293040313166188</v>
      </c>
      <c r="W1298" s="2"/>
      <c r="X1298" s="60">
        <f>F1298^3*(1+G1298*Overview!$F$38)</f>
        <v>27.688175756532434</v>
      </c>
      <c r="Y1298" s="61">
        <f>F1298^3*Overview!$F$42*(1+Overview!$F$38*G1298)+J1298*Overview!$F$39/Overview!$F$40</f>
        <v>2.7545293398103183</v>
      </c>
      <c r="AD1298" s="2"/>
    </row>
    <row r="1299" spans="1:30">
      <c r="A1299" s="34">
        <v>1296</v>
      </c>
      <c r="B1299">
        <v>0.77</v>
      </c>
      <c r="C1299" s="85">
        <v>18.739999999999998</v>
      </c>
      <c r="D1299" s="125">
        <f>B1299/(B1299+Overview!$F$22)</f>
        <v>0.52380952380952384</v>
      </c>
      <c r="E1299" s="118">
        <f>EXP(Overview!$F$21/Overview!$F$5-Overview!$F$21/('='!C1299+273.15))</f>
        <v>0.94169028070695959</v>
      </c>
      <c r="F1299" s="77">
        <f t="shared" si="122"/>
        <v>2.8251681208045523</v>
      </c>
      <c r="G1299" s="115">
        <f t="shared" si="123"/>
        <v>0.52380952380952372</v>
      </c>
      <c r="H1299" s="112">
        <f>F1299/Overview!$F$19</f>
        <v>4.1712212030186802</v>
      </c>
      <c r="I1299" s="149">
        <f t="shared" si="124"/>
        <v>178.24101031296112</v>
      </c>
      <c r="J1299" s="80">
        <f>IF((A1299-Overview!$F$43)/365=ROUND((A1299-Overview!$F$43)/365,0),J1298*0.05,J1298+V1298)</f>
        <v>6073.240192920679</v>
      </c>
      <c r="K1299" s="70">
        <f>IF(I1299&lt;Overview!$F$16,1,'='!F1299/Overview!$F$26)</f>
        <v>122.30165025127933</v>
      </c>
      <c r="L1299" s="71">
        <f>IF(I1299&lt;Overview!$F$17,'='!F1299/Overview!$F$26,Overview!$F$33)</f>
        <v>9.1428571428571423</v>
      </c>
      <c r="M1299" s="72">
        <f t="shared" si="125"/>
        <v>9.1428571428571423</v>
      </c>
      <c r="N1299" s="81">
        <f>MIN(1,Overview!$F$44*E1299*(F1299-Overview!$F$25)^2+0.2)</f>
        <v>1</v>
      </c>
      <c r="O1299" s="48">
        <f>M1299*E1299*Overview!$F$8</f>
        <v>9.746225350951114E-2</v>
      </c>
      <c r="P1299" s="48">
        <f>E1299*Overview!$F$6</f>
        <v>1.8494797113084687E-3</v>
      </c>
      <c r="Q1299" s="122">
        <f>O1299*(G1299/F1299-(1+Overview!$F$35/'='!F1299)/(Overview!$F$37*Overview!$F$33))/('='!G1299+Overview!$F$36)</f>
        <v>8.6702081420298306E-4</v>
      </c>
      <c r="R1299" s="128">
        <f>(O1299/F1299-Q1299)*G1299*Overview!$F$29*'='!F1299^3</f>
        <v>359.61861677033119</v>
      </c>
      <c r="S1299" s="57">
        <f t="shared" si="120"/>
        <v>3.8300318158516747E-18</v>
      </c>
      <c r="T1299" s="58">
        <f t="shared" si="121"/>
        <v>8.1649318812009161E-4</v>
      </c>
      <c r="U1299" s="58">
        <f>IF(I1299&lt;Overview!$F$18,(1-Overview!$F$9)*'='!R1299-'='!I1299*'='!P1299,0)</f>
        <v>0</v>
      </c>
      <c r="V1299" s="54">
        <f>IF(I1299&gt;=Overview!$F$18,(1-Overview!$F$9)*'='!R1299-Overview!$F$18*'='!P1299,0)</f>
        <v>30.311963291959508</v>
      </c>
      <c r="W1299" s="2"/>
      <c r="X1299" s="60">
        <f>F1299^3*(1+G1299*Overview!$F$38)</f>
        <v>27.712232056380511</v>
      </c>
      <c r="Y1299" s="61">
        <f>F1299^3*Overview!$F$42*(1+Overview!$F$38*G1299)+J1299*Overview!$F$39/Overview!$F$40</f>
        <v>2.7580107770938898</v>
      </c>
      <c r="AD1299" s="2"/>
    </row>
    <row r="1300" spans="1:30">
      <c r="A1300" s="34">
        <v>1297</v>
      </c>
      <c r="B1300">
        <v>0.77</v>
      </c>
      <c r="C1300" s="85">
        <v>18.739999999999998</v>
      </c>
      <c r="D1300" s="125">
        <f>B1300/(B1300+Overview!$F$22)</f>
        <v>0.52380952380952384</v>
      </c>
      <c r="E1300" s="118">
        <f>EXP(Overview!$F$21/Overview!$F$5-Overview!$F$21/('='!C1300+273.15))</f>
        <v>0.94169028070695959</v>
      </c>
      <c r="F1300" s="77">
        <f t="shared" si="122"/>
        <v>2.8259846139926723</v>
      </c>
      <c r="G1300" s="115">
        <f t="shared" si="123"/>
        <v>0.52380952380952372</v>
      </c>
      <c r="H1300" s="112">
        <f>F1300/Overview!$F$19</f>
        <v>4.1724267148865675</v>
      </c>
      <c r="I1300" s="149">
        <f t="shared" si="124"/>
        <v>178.24101031296112</v>
      </c>
      <c r="J1300" s="80">
        <f>IF((A1300-Overview!$F$43)/365=ROUND((A1300-Overview!$F$43)/365,0),J1299*0.05,J1299+V1299)</f>
        <v>6103.5521562126387</v>
      </c>
      <c r="K1300" s="70">
        <f>IF(I1300&lt;Overview!$F$16,1,'='!F1300/Overview!$F$26)</f>
        <v>122.33699627673907</v>
      </c>
      <c r="L1300" s="71">
        <f>IF(I1300&lt;Overview!$F$17,'='!F1300/Overview!$F$26,Overview!$F$33)</f>
        <v>9.1428571428571423</v>
      </c>
      <c r="M1300" s="72">
        <f t="shared" si="125"/>
        <v>9.1428571428571423</v>
      </c>
      <c r="N1300" s="81">
        <f>MIN(1,Overview!$F$44*E1300*(F1300-Overview!$F$25)^2+0.2)</f>
        <v>1</v>
      </c>
      <c r="O1300" s="48">
        <f>M1300*E1300*Overview!$F$8</f>
        <v>9.746225350951114E-2</v>
      </c>
      <c r="P1300" s="48">
        <f>E1300*Overview!$F$6</f>
        <v>1.8494797113084687E-3</v>
      </c>
      <c r="Q1300" s="122">
        <f>O1300*(G1300/F1300-(1+Overview!$F$35/'='!F1300)/(Overview!$F$37*Overview!$F$33))/('='!G1300+Overview!$F$36)</f>
        <v>8.654670150459613E-4</v>
      </c>
      <c r="R1300" s="128">
        <f>(O1300/F1300-Q1300)*G1300*Overview!$F$29*'='!F1300^3</f>
        <v>359.84045975157062</v>
      </c>
      <c r="S1300" s="57">
        <f t="shared" si="120"/>
        <v>3.8289252298948931E-18</v>
      </c>
      <c r="T1300" s="58">
        <f t="shared" si="121"/>
        <v>8.1526548947935052E-4</v>
      </c>
      <c r="U1300" s="58">
        <f>IF(I1300&lt;Overview!$F$18,(1-Overview!$F$9)*'='!R1300-'='!I1300*'='!P1300,0)</f>
        <v>0</v>
      </c>
      <c r="V1300" s="54">
        <f>IF(I1300&gt;=Overview!$F$18,(1-Overview!$F$9)*'='!R1300-Overview!$F$18*'='!P1300,0)</f>
        <v>30.330864313961108</v>
      </c>
      <c r="W1300" s="2"/>
      <c r="X1300" s="60">
        <f>F1300^3*(1+G1300*Overview!$F$38)</f>
        <v>27.736266083043773</v>
      </c>
      <c r="Y1300" s="61">
        <f>F1300^3*Overview!$F$42*(1+Overview!$F$38*G1300)+J1300*Overview!$F$39/Overview!$F$40</f>
        <v>2.7614910320802704</v>
      </c>
      <c r="AD1300" s="2"/>
    </row>
    <row r="1301" spans="1:30">
      <c r="A1301" s="34">
        <v>1298</v>
      </c>
      <c r="B1301">
        <v>0.77</v>
      </c>
      <c r="C1301" s="85">
        <v>18.739999999999998</v>
      </c>
      <c r="D1301" s="125">
        <f>B1301/(B1301+Overview!$F$22)</f>
        <v>0.52380952380952384</v>
      </c>
      <c r="E1301" s="118">
        <f>EXP(Overview!$F$21/Overview!$F$5-Overview!$F$21/('='!C1301+273.15))</f>
        <v>0.94169028070695959</v>
      </c>
      <c r="F1301" s="77">
        <f t="shared" si="122"/>
        <v>2.8267998794821518</v>
      </c>
      <c r="G1301" s="115">
        <f t="shared" si="123"/>
        <v>0.52380952380952372</v>
      </c>
      <c r="H1301" s="112">
        <f>F1301/Overview!$F$19</f>
        <v>4.1736304141180449</v>
      </c>
      <c r="I1301" s="149">
        <f t="shared" si="124"/>
        <v>178.24101031296112</v>
      </c>
      <c r="J1301" s="80">
        <f>IF((A1301-Overview!$F$43)/365=ROUND((A1301-Overview!$F$43)/365,0),J1300*0.05,J1300+V1300)</f>
        <v>6133.8830205265995</v>
      </c>
      <c r="K1301" s="70">
        <f>IF(I1301&lt;Overview!$F$16,1,'='!F1301/Overview!$F$26)</f>
        <v>122.37228915507151</v>
      </c>
      <c r="L1301" s="71">
        <f>IF(I1301&lt;Overview!$F$17,'='!F1301/Overview!$F$26,Overview!$F$33)</f>
        <v>9.1428571428571423</v>
      </c>
      <c r="M1301" s="72">
        <f t="shared" si="125"/>
        <v>9.1428571428571423</v>
      </c>
      <c r="N1301" s="81">
        <f>MIN(1,Overview!$F$44*E1301*(F1301-Overview!$F$25)^2+0.2)</f>
        <v>1</v>
      </c>
      <c r="O1301" s="48">
        <f>M1301*E1301*Overview!$F$8</f>
        <v>9.746225350951114E-2</v>
      </c>
      <c r="P1301" s="48">
        <f>E1301*Overview!$F$6</f>
        <v>1.8494797113084687E-3</v>
      </c>
      <c r="Q1301" s="122">
        <f>O1301*(G1301/F1301-(1+Overview!$F$35/'='!F1301)/(Overview!$F$37*Overview!$F$33))/('='!G1301+Overview!$F$36)</f>
        <v>8.6391644779400365E-4</v>
      </c>
      <c r="R1301" s="128">
        <f>(O1301/F1301-Q1301)*G1301*Overview!$F$29*'='!F1301^3</f>
        <v>360.06204518933282</v>
      </c>
      <c r="S1301" s="57">
        <f t="shared" si="120"/>
        <v>3.8278209456389089E-18</v>
      </c>
      <c r="T1301" s="58">
        <f t="shared" si="121"/>
        <v>8.140396368355794E-4</v>
      </c>
      <c r="U1301" s="58">
        <f>IF(I1301&lt;Overview!$F$18,(1-Overview!$F$9)*'='!R1301-'='!I1301*'='!P1301,0)</f>
        <v>0</v>
      </c>
      <c r="V1301" s="54">
        <f>IF(I1301&gt;=Overview!$F$18,(1-Overview!$F$9)*'='!R1301-Overview!$F$18*'='!P1301,0)</f>
        <v>30.349743393258446</v>
      </c>
      <c r="W1301" s="2"/>
      <c r="X1301" s="60">
        <f>F1301^3*(1+G1301*Overview!$F$38)</f>
        <v>27.760277832252751</v>
      </c>
      <c r="Y1301" s="61">
        <f>F1301^3*Overview!$F$42*(1+Overview!$F$38*G1301)+J1301*Overview!$F$39/Overview!$F$40</f>
        <v>2.7649701034310854</v>
      </c>
      <c r="AD1301" s="2"/>
    </row>
    <row r="1302" spans="1:30">
      <c r="A1302" s="34">
        <v>1299</v>
      </c>
      <c r="B1302">
        <v>0.77</v>
      </c>
      <c r="C1302" s="85">
        <v>18.739999999999998</v>
      </c>
      <c r="D1302" s="125">
        <f>B1302/(B1302+Overview!$F$22)</f>
        <v>0.52380952380952384</v>
      </c>
      <c r="E1302" s="118">
        <f>EXP(Overview!$F$21/Overview!$F$5-Overview!$F$21/('='!C1302+273.15))</f>
        <v>0.94169028070695959</v>
      </c>
      <c r="F1302" s="77">
        <f t="shared" si="122"/>
        <v>2.8276139191189875</v>
      </c>
      <c r="G1302" s="115">
        <f t="shared" si="123"/>
        <v>0.52380952380952372</v>
      </c>
      <c r="H1302" s="112">
        <f>F1302/Overview!$F$19</f>
        <v>4.1748323034386345</v>
      </c>
      <c r="I1302" s="149">
        <f t="shared" si="124"/>
        <v>178.24101031296112</v>
      </c>
      <c r="J1302" s="80">
        <f>IF((A1302-Overview!$F$43)/365=ROUND((A1302-Overview!$F$43)/365,0),J1301*0.05,J1301+V1301)</f>
        <v>6164.2327639198575</v>
      </c>
      <c r="K1302" s="70">
        <f>IF(I1302&lt;Overview!$F$16,1,'='!F1302/Overview!$F$26)</f>
        <v>122.40752896618994</v>
      </c>
      <c r="L1302" s="71">
        <f>IF(I1302&lt;Overview!$F$17,'='!F1302/Overview!$F$26,Overview!$F$33)</f>
        <v>9.1428571428571423</v>
      </c>
      <c r="M1302" s="72">
        <f t="shared" si="125"/>
        <v>9.1428571428571423</v>
      </c>
      <c r="N1302" s="81">
        <f>MIN(1,Overview!$F$44*E1302*(F1302-Overview!$F$25)^2+0.2)</f>
        <v>1</v>
      </c>
      <c r="O1302" s="48">
        <f>M1302*E1302*Overview!$F$8</f>
        <v>9.746225350951114E-2</v>
      </c>
      <c r="P1302" s="48">
        <f>E1302*Overview!$F$6</f>
        <v>1.8494797113084687E-3</v>
      </c>
      <c r="Q1302" s="122">
        <f>O1302*(G1302/F1302-(1+Overview!$F$35/'='!F1302)/(Overview!$F$37*Overview!$F$33))/('='!G1302+Overview!$F$36)</f>
        <v>8.6236910412403262E-4</v>
      </c>
      <c r="R1302" s="128">
        <f>(O1302/F1302-Q1302)*G1302*Overview!$F$29*'='!F1302^3</f>
        <v>360.28337324935171</v>
      </c>
      <c r="S1302" s="57">
        <f t="shared" si="120"/>
        <v>3.8267189571561844E-18</v>
      </c>
      <c r="T1302" s="58">
        <f t="shared" si="121"/>
        <v>8.1281562741309526E-4</v>
      </c>
      <c r="U1302" s="58">
        <f>IF(I1302&lt;Overview!$F$18,(1-Overview!$F$9)*'='!R1302-'='!I1302*'='!P1302,0)</f>
        <v>0</v>
      </c>
      <c r="V1302" s="54">
        <f>IF(I1302&gt;=Overview!$F$18,(1-Overview!$F$9)*'='!R1302-Overview!$F$18*'='!P1302,0)</f>
        <v>30.368600543972057</v>
      </c>
      <c r="W1302" s="2"/>
      <c r="X1302" s="60">
        <f>F1302^3*(1+G1302*Overview!$F$38)</f>
        <v>27.78426729983984</v>
      </c>
      <c r="Y1302" s="61">
        <f>F1302^3*Overview!$F$42*(1+Overview!$F$38*G1302)+J1302*Overview!$F$39/Overview!$F$40</f>
        <v>2.768447989817739</v>
      </c>
      <c r="AD1302" s="2"/>
    </row>
    <row r="1303" spans="1:30">
      <c r="A1303" s="34">
        <v>1300</v>
      </c>
      <c r="B1303">
        <v>0.77</v>
      </c>
      <c r="C1303" s="85">
        <v>18.739999999999998</v>
      </c>
      <c r="D1303" s="125">
        <f>B1303/(B1303+Overview!$F$22)</f>
        <v>0.52380952380952384</v>
      </c>
      <c r="E1303" s="118">
        <f>EXP(Overview!$F$21/Overview!$F$5-Overview!$F$21/('='!C1303+273.15))</f>
        <v>0.94169028070695959</v>
      </c>
      <c r="F1303" s="77">
        <f t="shared" si="122"/>
        <v>2.8284267347464005</v>
      </c>
      <c r="G1303" s="115">
        <f t="shared" si="123"/>
        <v>0.52380952380952372</v>
      </c>
      <c r="H1303" s="112">
        <f>F1303/Overview!$F$19</f>
        <v>4.176032385569763</v>
      </c>
      <c r="I1303" s="149">
        <f t="shared" si="124"/>
        <v>178.24101031296112</v>
      </c>
      <c r="J1303" s="80">
        <f>IF((A1303-Overview!$F$43)/365=ROUND((A1303-Overview!$F$43)/365,0),J1302*0.05,J1302+V1302)</f>
        <v>6194.6013644638297</v>
      </c>
      <c r="K1303" s="70">
        <f>IF(I1303&lt;Overview!$F$16,1,'='!F1303/Overview!$F$26)</f>
        <v>122.44271578988747</v>
      </c>
      <c r="L1303" s="71">
        <f>IF(I1303&lt;Overview!$F$17,'='!F1303/Overview!$F$26,Overview!$F$33)</f>
        <v>9.1428571428571423</v>
      </c>
      <c r="M1303" s="72">
        <f t="shared" si="125"/>
        <v>9.1428571428571423</v>
      </c>
      <c r="N1303" s="81">
        <f>MIN(1,Overview!$F$44*E1303*(F1303-Overview!$F$25)^2+0.2)</f>
        <v>1</v>
      </c>
      <c r="O1303" s="48">
        <f>M1303*E1303*Overview!$F$8</f>
        <v>9.746225350951114E-2</v>
      </c>
      <c r="P1303" s="48">
        <f>E1303*Overview!$F$6</f>
        <v>1.8494797113084687E-3</v>
      </c>
      <c r="Q1303" s="122">
        <f>O1303*(G1303/F1303-(1+Overview!$F$35/'='!F1303)/(Overview!$F$37*Overview!$F$33))/('='!G1303+Overview!$F$36)</f>
        <v>8.6082497574025514E-4</v>
      </c>
      <c r="R1303" s="128">
        <f>(O1303/F1303-Q1303)*G1303*Overview!$F$29*'='!F1303^3</f>
        <v>360.50444409774582</v>
      </c>
      <c r="S1303" s="57">
        <f t="shared" si="120"/>
        <v>3.8256192585386159E-18</v>
      </c>
      <c r="T1303" s="58">
        <f t="shared" si="121"/>
        <v>8.1159345844038645E-4</v>
      </c>
      <c r="U1303" s="58">
        <f>IF(I1303&lt;Overview!$F$18,(1-Overview!$F$9)*'='!R1303-'='!I1303*'='!P1303,0)</f>
        <v>0</v>
      </c>
      <c r="V1303" s="54">
        <f>IF(I1303&gt;=Overview!$F$18,(1-Overview!$F$9)*'='!R1303-Overview!$F$18*'='!P1303,0)</f>
        <v>30.387435780255235</v>
      </c>
      <c r="W1303" s="2"/>
      <c r="X1303" s="60">
        <f>F1303^3*(1+G1303*Overview!$F$38)</f>
        <v>27.8082344817389</v>
      </c>
      <c r="Y1303" s="61">
        <f>F1303^3*Overview!$F$42*(1+Overview!$F$38*G1303)+J1303*Overview!$F$39/Overview!$F$40</f>
        <v>2.7719246899213839</v>
      </c>
      <c r="AD1303" s="2"/>
    </row>
    <row r="1304" spans="1:30">
      <c r="A1304" s="34">
        <v>1301</v>
      </c>
      <c r="B1304">
        <v>0.77</v>
      </c>
      <c r="C1304" s="85">
        <v>18.739999999999998</v>
      </c>
      <c r="D1304" s="125">
        <f>B1304/(B1304+Overview!$F$22)</f>
        <v>0.52380952380952384</v>
      </c>
      <c r="E1304" s="118">
        <f>EXP(Overview!$F$21/Overview!$F$5-Overview!$F$21/('='!C1304+273.15))</f>
        <v>0.94169028070695959</v>
      </c>
      <c r="F1304" s="77">
        <f t="shared" si="122"/>
        <v>2.8292383282048408</v>
      </c>
      <c r="G1304" s="115">
        <f t="shared" si="123"/>
        <v>0.52380952380952372</v>
      </c>
      <c r="H1304" s="112">
        <f>F1304/Overview!$F$19</f>
        <v>4.1772306632287624</v>
      </c>
      <c r="I1304" s="149">
        <f t="shared" si="124"/>
        <v>178.24101031296112</v>
      </c>
      <c r="J1304" s="80">
        <f>IF((A1304-Overview!$F$43)/365=ROUND((A1304-Overview!$F$43)/365,0),J1303*0.05,J1303+V1303)</f>
        <v>6224.9888002440848</v>
      </c>
      <c r="K1304" s="70">
        <f>IF(I1304&lt;Overview!$F$16,1,'='!F1304/Overview!$F$26)</f>
        <v>122.47784970583727</v>
      </c>
      <c r="L1304" s="71">
        <f>IF(I1304&lt;Overview!$F$17,'='!F1304/Overview!$F$26,Overview!$F$33)</f>
        <v>9.1428571428571423</v>
      </c>
      <c r="M1304" s="72">
        <f t="shared" si="125"/>
        <v>9.1428571428571423</v>
      </c>
      <c r="N1304" s="81">
        <f>MIN(1,Overview!$F$44*E1304*(F1304-Overview!$F$25)^2+0.2)</f>
        <v>1</v>
      </c>
      <c r="O1304" s="48">
        <f>M1304*E1304*Overview!$F$8</f>
        <v>9.746225350951114E-2</v>
      </c>
      <c r="P1304" s="48">
        <f>E1304*Overview!$F$6</f>
        <v>1.8494797113084687E-3</v>
      </c>
      <c r="Q1304" s="122">
        <f>O1304*(G1304/F1304-(1+Overview!$F$35/'='!F1304)/(Overview!$F$37*Overview!$F$33))/('='!G1304+Overview!$F$36)</f>
        <v>8.5928405437405353E-4</v>
      </c>
      <c r="R1304" s="128">
        <f>(O1304/F1304-Q1304)*G1304*Overview!$F$29*'='!F1304^3</f>
        <v>360.72525790101719</v>
      </c>
      <c r="S1304" s="57">
        <f t="shared" si="120"/>
        <v>3.8245218438974523E-18</v>
      </c>
      <c r="T1304" s="58">
        <f t="shared" si="121"/>
        <v>8.1037312715010823E-4</v>
      </c>
      <c r="U1304" s="58">
        <f>IF(I1304&lt;Overview!$F$18,(1-Overview!$F$9)*'='!R1304-'='!I1304*'='!P1304,0)</f>
        <v>0</v>
      </c>
      <c r="V1304" s="54">
        <f>IF(I1304&gt;=Overview!$F$18,(1-Overview!$F$9)*'='!R1304-Overview!$F$18*'='!P1304,0)</f>
        <v>30.406249116293957</v>
      </c>
      <c r="W1304" s="2"/>
      <c r="X1304" s="60">
        <f>F1304^3*(1+G1304*Overview!$F$38)</f>
        <v>27.83217937398496</v>
      </c>
      <c r="Y1304" s="61">
        <f>F1304^3*Overview!$F$42*(1+Overview!$F$38*G1304)+J1304*Overview!$F$39/Overview!$F$40</f>
        <v>2.7754002024328894</v>
      </c>
      <c r="AD1304" s="2"/>
    </row>
    <row r="1305" spans="1:30">
      <c r="A1305" s="34">
        <v>1302</v>
      </c>
      <c r="B1305">
        <v>0.77</v>
      </c>
      <c r="C1305" s="85">
        <v>18.739999999999998</v>
      </c>
      <c r="D1305" s="125">
        <f>B1305/(B1305+Overview!$F$22)</f>
        <v>0.52380952380952384</v>
      </c>
      <c r="E1305" s="118">
        <f>EXP(Overview!$F$21/Overview!$F$5-Overview!$F$21/('='!C1305+273.15))</f>
        <v>0.94169028070695959</v>
      </c>
      <c r="F1305" s="77">
        <f t="shared" si="122"/>
        <v>2.8300487013319908</v>
      </c>
      <c r="G1305" s="115">
        <f t="shared" si="123"/>
        <v>0.52380952380952372</v>
      </c>
      <c r="H1305" s="112">
        <f>F1305/Overview!$F$19</f>
        <v>4.1784271391288801</v>
      </c>
      <c r="I1305" s="149">
        <f t="shared" si="124"/>
        <v>178.24101031296112</v>
      </c>
      <c r="J1305" s="80">
        <f>IF((A1305-Overview!$F$43)/365=ROUND((A1305-Overview!$F$43)/365,0),J1304*0.05,J1304+V1304)</f>
        <v>6255.3950493603788</v>
      </c>
      <c r="K1305" s="70">
        <f>IF(I1305&lt;Overview!$F$16,1,'='!F1305/Overview!$F$26)</f>
        <v>122.51293079359269</v>
      </c>
      <c r="L1305" s="71">
        <f>IF(I1305&lt;Overview!$F$17,'='!F1305/Overview!$F$26,Overview!$F$33)</f>
        <v>9.1428571428571423</v>
      </c>
      <c r="M1305" s="72">
        <f t="shared" si="125"/>
        <v>9.1428571428571423</v>
      </c>
      <c r="N1305" s="81">
        <f>MIN(1,Overview!$F$44*E1305*(F1305-Overview!$F$25)^2+0.2)</f>
        <v>1</v>
      </c>
      <c r="O1305" s="48">
        <f>M1305*E1305*Overview!$F$8</f>
        <v>9.746225350951114E-2</v>
      </c>
      <c r="P1305" s="48">
        <f>E1305*Overview!$F$6</f>
        <v>1.8494797113084687E-3</v>
      </c>
      <c r="Q1305" s="122">
        <f>O1305*(G1305/F1305-(1+Overview!$F$35/'='!F1305)/(Overview!$F$37*Overview!$F$33))/('='!G1305+Overview!$F$36)</f>
        <v>8.5774633178387408E-4</v>
      </c>
      <c r="R1305" s="128">
        <f>(O1305/F1305-Q1305)*G1305*Overview!$F$29*'='!F1305^3</f>
        <v>360.94581482604798</v>
      </c>
      <c r="S1305" s="57">
        <f t="shared" si="120"/>
        <v>3.8234267073632179E-18</v>
      </c>
      <c r="T1305" s="58">
        <f t="shared" si="121"/>
        <v>8.0915463077907727E-4</v>
      </c>
      <c r="U1305" s="58">
        <f>IF(I1305&lt;Overview!$F$18,(1-Overview!$F$9)*'='!R1305-'='!I1305*'='!P1305,0)</f>
        <v>0</v>
      </c>
      <c r="V1305" s="54">
        <f>IF(I1305&gt;=Overview!$F$18,(1-Overview!$F$9)*'='!R1305-Overview!$F$18*'='!P1305,0)</f>
        <v>30.425040566306578</v>
      </c>
      <c r="W1305" s="2"/>
      <c r="X1305" s="60">
        <f>F1305^3*(1+G1305*Overview!$F$38)</f>
        <v>27.856101972713802</v>
      </c>
      <c r="Y1305" s="61">
        <f>F1305^3*Overview!$F$42*(1+Overview!$F$38*G1305)+J1305*Overview!$F$39/Overview!$F$40</f>
        <v>2.7788745260528116</v>
      </c>
      <c r="AD1305" s="2"/>
    </row>
    <row r="1306" spans="1:30">
      <c r="A1306" s="34">
        <v>1303</v>
      </c>
      <c r="B1306">
        <v>0.77</v>
      </c>
      <c r="C1306" s="85">
        <v>18.739999999999998</v>
      </c>
      <c r="D1306" s="125">
        <f>B1306/(B1306+Overview!$F$22)</f>
        <v>0.52380952380952384</v>
      </c>
      <c r="E1306" s="118">
        <f>EXP(Overview!$F$21/Overview!$F$5-Overview!$F$21/('='!C1306+273.15))</f>
        <v>0.94169028070695959</v>
      </c>
      <c r="F1306" s="77">
        <f t="shared" si="122"/>
        <v>2.83085785596277</v>
      </c>
      <c r="G1306" s="115">
        <f t="shared" si="123"/>
        <v>0.52380952380952372</v>
      </c>
      <c r="H1306" s="112">
        <f>F1306/Overview!$F$19</f>
        <v>4.1796218159792851</v>
      </c>
      <c r="I1306" s="149">
        <f t="shared" si="124"/>
        <v>178.24101031296112</v>
      </c>
      <c r="J1306" s="80">
        <f>IF((A1306-Overview!$F$43)/365=ROUND((A1306-Overview!$F$43)/365,0),J1305*0.05,J1305+V1305)</f>
        <v>6285.8200899266858</v>
      </c>
      <c r="K1306" s="70">
        <f>IF(I1306&lt;Overview!$F$16,1,'='!F1306/Overview!$F$26)</f>
        <v>122.54795913258745</v>
      </c>
      <c r="L1306" s="71">
        <f>IF(I1306&lt;Overview!$F$17,'='!F1306/Overview!$F$26,Overview!$F$33)</f>
        <v>9.1428571428571423</v>
      </c>
      <c r="M1306" s="72">
        <f t="shared" si="125"/>
        <v>9.1428571428571423</v>
      </c>
      <c r="N1306" s="81">
        <f>MIN(1,Overview!$F$44*E1306*(F1306-Overview!$F$25)^2+0.2)</f>
        <v>1</v>
      </c>
      <c r="O1306" s="48">
        <f>M1306*E1306*Overview!$F$8</f>
        <v>9.746225350951114E-2</v>
      </c>
      <c r="P1306" s="48">
        <f>E1306*Overview!$F$6</f>
        <v>1.8494797113084687E-3</v>
      </c>
      <c r="Q1306" s="122">
        <f>O1306*(G1306/F1306-(1+Overview!$F$35/'='!F1306)/(Overview!$F$37*Overview!$F$33))/('='!G1306+Overview!$F$36)</f>
        <v>8.5621179975511744E-4</v>
      </c>
      <c r="R1306" s="128">
        <f>(O1306/F1306-Q1306)*G1306*Overview!$F$29*'='!F1306^3</f>
        <v>361.16611504009876</v>
      </c>
      <c r="S1306" s="57">
        <f t="shared" si="120"/>
        <v>3.8223338430856309E-18</v>
      </c>
      <c r="T1306" s="58">
        <f t="shared" si="121"/>
        <v>8.0793796656826542E-4</v>
      </c>
      <c r="U1306" s="58">
        <f>IF(I1306&lt;Overview!$F$18,(1-Overview!$F$9)*'='!R1306-'='!I1306*'='!P1306,0)</f>
        <v>0</v>
      </c>
      <c r="V1306" s="54">
        <f>IF(I1306&gt;=Overview!$F$18,(1-Overview!$F$9)*'='!R1306-Overview!$F$18*'='!P1306,0)</f>
        <v>30.443810144543704</v>
      </c>
      <c r="W1306" s="2"/>
      <c r="X1306" s="60">
        <f>F1306^3*(1+G1306*Overview!$F$38)</f>
        <v>27.880002274161662</v>
      </c>
      <c r="Y1306" s="61">
        <f>F1306^3*Overview!$F$42*(1+Overview!$F$38*G1306)+J1306*Overview!$F$39/Overview!$F$40</f>
        <v>2.7823476594913639</v>
      </c>
      <c r="AD1306" s="2"/>
    </row>
    <row r="1307" spans="1:30">
      <c r="A1307" s="34">
        <v>1304</v>
      </c>
      <c r="B1307">
        <v>0.77</v>
      </c>
      <c r="C1307" s="85">
        <v>18.739999999999998</v>
      </c>
      <c r="D1307" s="125">
        <f>B1307/(B1307+Overview!$F$22)</f>
        <v>0.52380952380952384</v>
      </c>
      <c r="E1307" s="118">
        <f>EXP(Overview!$F$21/Overview!$F$5-Overview!$F$21/('='!C1307+273.15))</f>
        <v>0.94169028070695959</v>
      </c>
      <c r="F1307" s="77">
        <f t="shared" si="122"/>
        <v>2.8316657939293384</v>
      </c>
      <c r="G1307" s="115">
        <f t="shared" si="123"/>
        <v>0.52380952380952372</v>
      </c>
      <c r="H1307" s="112">
        <f>F1307/Overview!$F$19</f>
        <v>4.1808146964850703</v>
      </c>
      <c r="I1307" s="149">
        <f t="shared" si="124"/>
        <v>178.24101031296112</v>
      </c>
      <c r="J1307" s="80">
        <f>IF((A1307-Overview!$F$43)/365=ROUND((A1307-Overview!$F$43)/365,0),J1306*0.05,J1306+V1306)</f>
        <v>6316.2639000712297</v>
      </c>
      <c r="K1307" s="70">
        <f>IF(I1307&lt;Overview!$F$16,1,'='!F1307/Overview!$F$26)</f>
        <v>122.58293480213587</v>
      </c>
      <c r="L1307" s="71">
        <f>IF(I1307&lt;Overview!$F$17,'='!F1307/Overview!$F$26,Overview!$F$33)</f>
        <v>9.1428571428571423</v>
      </c>
      <c r="M1307" s="72">
        <f t="shared" si="125"/>
        <v>9.1428571428571423</v>
      </c>
      <c r="N1307" s="81">
        <f>MIN(1,Overview!$F$44*E1307*(F1307-Overview!$F$25)^2+0.2)</f>
        <v>1</v>
      </c>
      <c r="O1307" s="48">
        <f>M1307*E1307*Overview!$F$8</f>
        <v>9.746225350951114E-2</v>
      </c>
      <c r="P1307" s="48">
        <f>E1307*Overview!$F$6</f>
        <v>1.8494797113084687E-3</v>
      </c>
      <c r="Q1307" s="122">
        <f>O1307*(G1307/F1307-(1+Overview!$F$35/'='!F1307)/(Overview!$F$37*Overview!$F$33))/('='!G1307+Overview!$F$36)</f>
        <v>8.546804501000278E-4</v>
      </c>
      <c r="R1307" s="128">
        <f>(O1307/F1307-Q1307)*G1307*Overview!$F$29*'='!F1307^3</f>
        <v>361.38615871080538</v>
      </c>
      <c r="S1307" s="57">
        <f t="shared" si="120"/>
        <v>3.8212432452335293E-18</v>
      </c>
      <c r="T1307" s="58">
        <f t="shared" si="121"/>
        <v>8.0672313176279313E-4</v>
      </c>
      <c r="U1307" s="58">
        <f>IF(I1307&lt;Overview!$F$18,(1-Overview!$F$9)*'='!R1307-'='!I1307*'='!P1307,0)</f>
        <v>0</v>
      </c>
      <c r="V1307" s="54">
        <f>IF(I1307&gt;=Overview!$F$18,(1-Overview!$F$9)*'='!R1307-Overview!$F$18*'='!P1307,0)</f>
        <v>30.462557865287909</v>
      </c>
      <c r="W1307" s="2"/>
      <c r="X1307" s="60">
        <f>F1307^3*(1+G1307*Overview!$F$38)</f>
        <v>27.903880274664782</v>
      </c>
      <c r="Y1307" s="61">
        <f>F1307^3*Overview!$F$42*(1+Overview!$F$38*G1307)+J1307*Overview!$F$39/Overview!$F$40</f>
        <v>2.78581960146838</v>
      </c>
      <c r="AD1307" s="2"/>
    </row>
    <row r="1308" spans="1:30">
      <c r="A1308" s="34">
        <v>1305</v>
      </c>
      <c r="B1308">
        <v>0.77</v>
      </c>
      <c r="C1308" s="85">
        <v>18.739999999999998</v>
      </c>
      <c r="D1308" s="125">
        <f>B1308/(B1308+Overview!$F$22)</f>
        <v>0.52380952380952384</v>
      </c>
      <c r="E1308" s="118">
        <f>EXP(Overview!$F$21/Overview!$F$5-Overview!$F$21/('='!C1308+273.15))</f>
        <v>0.94169028070695959</v>
      </c>
      <c r="F1308" s="77">
        <f t="shared" si="122"/>
        <v>2.8324725170611011</v>
      </c>
      <c r="G1308" s="115">
        <f t="shared" si="123"/>
        <v>0.52380952380952372</v>
      </c>
      <c r="H1308" s="112">
        <f>F1308/Overview!$F$19</f>
        <v>4.1820057833472628</v>
      </c>
      <c r="I1308" s="149">
        <f t="shared" si="124"/>
        <v>178.24101031296112</v>
      </c>
      <c r="J1308" s="80">
        <f>IF((A1308-Overview!$F$43)/365=ROUND((A1308-Overview!$F$43)/365,0),J1307*0.05,J1307+V1307)</f>
        <v>6346.7264579365174</v>
      </c>
      <c r="K1308" s="70">
        <f>IF(I1308&lt;Overview!$F$16,1,'='!F1308/Overview!$F$26)</f>
        <v>122.61785788143295</v>
      </c>
      <c r="L1308" s="71">
        <f>IF(I1308&lt;Overview!$F$17,'='!F1308/Overview!$F$26,Overview!$F$33)</f>
        <v>9.1428571428571423</v>
      </c>
      <c r="M1308" s="72">
        <f t="shared" si="125"/>
        <v>9.1428571428571423</v>
      </c>
      <c r="N1308" s="81">
        <f>MIN(1,Overview!$F$44*E1308*(F1308-Overview!$F$25)^2+0.2)</f>
        <v>1</v>
      </c>
      <c r="O1308" s="48">
        <f>M1308*E1308*Overview!$F$8</f>
        <v>9.746225350951114E-2</v>
      </c>
      <c r="P1308" s="48">
        <f>E1308*Overview!$F$6</f>
        <v>1.8494797113084687E-3</v>
      </c>
      <c r="Q1308" s="122">
        <f>O1308*(G1308/F1308-(1+Overview!$F$35/'='!F1308)/(Overview!$F$37*Overview!$F$33))/('='!G1308+Overview!$F$36)</f>
        <v>8.5315227465758274E-4</v>
      </c>
      <c r="R1308" s="128">
        <f>(O1308/F1308-Q1308)*G1308*Overview!$F$29*'='!F1308^3</f>
        <v>361.60594600617827</v>
      </c>
      <c r="S1308" s="57">
        <f t="shared" si="120"/>
        <v>3.8201549079947908E-18</v>
      </c>
      <c r="T1308" s="58">
        <f t="shared" si="121"/>
        <v>8.0551012361192241E-4</v>
      </c>
      <c r="U1308" s="58">
        <f>IF(I1308&lt;Overview!$F$18,(1-Overview!$F$9)*'='!R1308-'='!I1308*'='!P1308,0)</f>
        <v>0</v>
      </c>
      <c r="V1308" s="54">
        <f>IF(I1308&gt;=Overview!$F$18,(1-Overview!$F$9)*'='!R1308-Overview!$F$18*'='!P1308,0)</f>
        <v>30.48128374285368</v>
      </c>
      <c r="W1308" s="2"/>
      <c r="X1308" s="60">
        <f>F1308^3*(1+G1308*Overview!$F$38)</f>
        <v>27.927735970659167</v>
      </c>
      <c r="Y1308" s="61">
        <f>F1308^3*Overview!$F$42*(1+Overview!$F$38*G1308)+J1308*Overview!$F$39/Overview!$F$40</f>
        <v>2.7892903507132933</v>
      </c>
      <c r="AD1308" s="2"/>
    </row>
    <row r="1309" spans="1:30">
      <c r="A1309" s="34">
        <v>1306</v>
      </c>
      <c r="B1309">
        <v>0.77</v>
      </c>
      <c r="C1309" s="85">
        <v>18.739999999999998</v>
      </c>
      <c r="D1309" s="125">
        <f>B1309/(B1309+Overview!$F$22)</f>
        <v>0.52380952380952384</v>
      </c>
      <c r="E1309" s="118">
        <f>EXP(Overview!$F$21/Overview!$F$5-Overview!$F$21/('='!C1309+273.15))</f>
        <v>0.94169028070695959</v>
      </c>
      <c r="F1309" s="77">
        <f t="shared" si="122"/>
        <v>2.8332780271847131</v>
      </c>
      <c r="G1309" s="115">
        <f t="shared" si="123"/>
        <v>0.52380952380952372</v>
      </c>
      <c r="H1309" s="112">
        <f>F1309/Overview!$F$19</f>
        <v>4.1831950792628279</v>
      </c>
      <c r="I1309" s="149">
        <f t="shared" si="124"/>
        <v>178.24101031296112</v>
      </c>
      <c r="J1309" s="80">
        <f>IF((A1309-Overview!$F$43)/365=ROUND((A1309-Overview!$F$43)/365,0),J1308*0.05,J1308+V1308)</f>
        <v>6377.2077416793709</v>
      </c>
      <c r="K1309" s="70">
        <f>IF(I1309&lt;Overview!$F$16,1,'='!F1309/Overview!$F$26)</f>
        <v>122.65272844955469</v>
      </c>
      <c r="L1309" s="71">
        <f>IF(I1309&lt;Overview!$F$17,'='!F1309/Overview!$F$26,Overview!$F$33)</f>
        <v>9.1428571428571423</v>
      </c>
      <c r="M1309" s="72">
        <f t="shared" si="125"/>
        <v>9.1428571428571423</v>
      </c>
      <c r="N1309" s="81">
        <f>MIN(1,Overview!$F$44*E1309*(F1309-Overview!$F$25)^2+0.2)</f>
        <v>1</v>
      </c>
      <c r="O1309" s="48">
        <f>M1309*E1309*Overview!$F$8</f>
        <v>9.746225350951114E-2</v>
      </c>
      <c r="P1309" s="48">
        <f>E1309*Overview!$F$6</f>
        <v>1.8494797113084687E-3</v>
      </c>
      <c r="Q1309" s="122">
        <f>O1309*(G1309/F1309-(1+Overview!$F$35/'='!F1309)/(Overview!$F$37*Overview!$F$33))/('='!G1309+Overview!$F$36)</f>
        <v>8.5162726529338533E-4</v>
      </c>
      <c r="R1309" s="128">
        <f>(O1309/F1309-Q1309)*G1309*Overview!$F$29*'='!F1309^3</f>
        <v>361.825477094598</v>
      </c>
      <c r="S1309" s="57">
        <f t="shared" si="120"/>
        <v>3.8190688255762522E-18</v>
      </c>
      <c r="T1309" s="58">
        <f t="shared" si="121"/>
        <v>8.0429893936905179E-4</v>
      </c>
      <c r="U1309" s="58">
        <f>IF(I1309&lt;Overview!$F$18,(1-Overview!$F$9)*'='!R1309-'='!I1309*'='!P1309,0)</f>
        <v>0</v>
      </c>
      <c r="V1309" s="54">
        <f>IF(I1309&gt;=Overview!$F$18,(1-Overview!$F$9)*'='!R1309-Overview!$F$18*'='!P1309,0)</f>
        <v>30.499987791587042</v>
      </c>
      <c r="W1309" s="2"/>
      <c r="X1309" s="60">
        <f>F1309^3*(1+G1309*Overview!$F$38)</f>
        <v>27.95156935868015</v>
      </c>
      <c r="Y1309" s="61">
        <f>F1309^3*Overview!$F$42*(1+Overview!$F$38*G1309)+J1309*Overview!$F$39/Overview!$F$40</f>
        <v>2.7927599059650987</v>
      </c>
      <c r="AD1309" s="2"/>
    </row>
    <row r="1310" spans="1:30">
      <c r="A1310" s="34">
        <v>1307</v>
      </c>
      <c r="B1310">
        <v>0.77</v>
      </c>
      <c r="C1310" s="85">
        <v>18.739999999999998</v>
      </c>
      <c r="D1310" s="125">
        <f>B1310/(B1310+Overview!$F$22)</f>
        <v>0.52380952380952384</v>
      </c>
      <c r="E1310" s="118">
        <f>EXP(Overview!$F$21/Overview!$F$5-Overview!$F$21/('='!C1310+273.15))</f>
        <v>0.94169028070695959</v>
      </c>
      <c r="F1310" s="77">
        <f t="shared" si="122"/>
        <v>2.834082326124082</v>
      </c>
      <c r="G1310" s="115">
        <f t="shared" si="123"/>
        <v>0.52380952380952372</v>
      </c>
      <c r="H1310" s="112">
        <f>F1310/Overview!$F$19</f>
        <v>4.1843825869246745</v>
      </c>
      <c r="I1310" s="149">
        <f t="shared" si="124"/>
        <v>178.24101031296112</v>
      </c>
      <c r="J1310" s="80">
        <f>IF((A1310-Overview!$F$43)/365=ROUND((A1310-Overview!$F$43)/365,0),J1309*0.05,J1309+V1309)</f>
        <v>6407.7077294709579</v>
      </c>
      <c r="K1310" s="70">
        <f>IF(I1310&lt;Overview!$F$16,1,'='!F1310/Overview!$F$26)</f>
        <v>122.68754658545809</v>
      </c>
      <c r="L1310" s="71">
        <f>IF(I1310&lt;Overview!$F$17,'='!F1310/Overview!$F$26,Overview!$F$33)</f>
        <v>9.1428571428571423</v>
      </c>
      <c r="M1310" s="72">
        <f t="shared" si="125"/>
        <v>9.1428571428571423</v>
      </c>
      <c r="N1310" s="81">
        <f>MIN(1,Overview!$F$44*E1310*(F1310-Overview!$F$25)^2+0.2)</f>
        <v>1</v>
      </c>
      <c r="O1310" s="48">
        <f>M1310*E1310*Overview!$F$8</f>
        <v>9.746225350951114E-2</v>
      </c>
      <c r="P1310" s="48">
        <f>E1310*Overview!$F$6</f>
        <v>1.8494797113084687E-3</v>
      </c>
      <c r="Q1310" s="122">
        <f>O1310*(G1310/F1310-(1+Overview!$F$35/'='!F1310)/(Overview!$F$37*Overview!$F$33))/('='!G1310+Overview!$F$36)</f>
        <v>8.5010541389955708E-4</v>
      </c>
      <c r="R1310" s="128">
        <f>(O1310/F1310-Q1310)*G1310*Overview!$F$29*'='!F1310^3</f>
        <v>362.04475214481488</v>
      </c>
      <c r="S1310" s="57">
        <f t="shared" si="120"/>
        <v>3.8179849922036388E-18</v>
      </c>
      <c r="T1310" s="58">
        <f t="shared" si="121"/>
        <v>8.0308957629171074E-4</v>
      </c>
      <c r="U1310" s="58">
        <f>IF(I1310&lt;Overview!$F$18,(1-Overview!$F$9)*'='!R1310-'='!I1310*'='!P1310,0)</f>
        <v>0</v>
      </c>
      <c r="V1310" s="54">
        <f>IF(I1310&gt;=Overview!$F$18,(1-Overview!$F$9)*'='!R1310-Overview!$F$18*'='!P1310,0)</f>
        <v>30.518670025865518</v>
      </c>
      <c r="W1310" s="2"/>
      <c r="X1310" s="60">
        <f>F1310^3*(1+G1310*Overview!$F$38)</f>
        <v>27.975380435362073</v>
      </c>
      <c r="Y1310" s="61">
        <f>F1310^3*Overview!$F$42*(1+Overview!$F$38*G1310)+J1310*Overview!$F$39/Overview!$F$40</f>
        <v>2.7962282659723243</v>
      </c>
      <c r="AD1310" s="2"/>
    </row>
    <row r="1311" spans="1:30">
      <c r="A1311" s="34">
        <v>1308</v>
      </c>
      <c r="B1311">
        <v>0.77</v>
      </c>
      <c r="C1311" s="85">
        <v>18.739999999999998</v>
      </c>
      <c r="D1311" s="125">
        <f>B1311/(B1311+Overview!$F$22)</f>
        <v>0.52380952380952384</v>
      </c>
      <c r="E1311" s="118">
        <f>EXP(Overview!$F$21/Overview!$F$5-Overview!$F$21/('='!C1311+273.15))</f>
        <v>0.94169028070695959</v>
      </c>
      <c r="F1311" s="77">
        <f t="shared" si="122"/>
        <v>2.8348854157003736</v>
      </c>
      <c r="G1311" s="115">
        <f t="shared" si="123"/>
        <v>0.52380952380952372</v>
      </c>
      <c r="H1311" s="112">
        <f>F1311/Overview!$F$19</f>
        <v>4.1855683090216651</v>
      </c>
      <c r="I1311" s="149">
        <f t="shared" si="124"/>
        <v>178.24101031296112</v>
      </c>
      <c r="J1311" s="80">
        <f>IF((A1311-Overview!$F$43)/365=ROUND((A1311-Overview!$F$43)/365,0),J1310*0.05,J1310+V1310)</f>
        <v>6438.2263994968234</v>
      </c>
      <c r="K1311" s="70">
        <f>IF(I1311&lt;Overview!$F$16,1,'='!F1311/Overview!$F$26)</f>
        <v>122.72231236798154</v>
      </c>
      <c r="L1311" s="71">
        <f>IF(I1311&lt;Overview!$F$17,'='!F1311/Overview!$F$26,Overview!$F$33)</f>
        <v>9.1428571428571423</v>
      </c>
      <c r="M1311" s="72">
        <f t="shared" si="125"/>
        <v>9.1428571428571423</v>
      </c>
      <c r="N1311" s="81">
        <f>MIN(1,Overview!$F$44*E1311*(F1311-Overview!$F$25)^2+0.2)</f>
        <v>1</v>
      </c>
      <c r="O1311" s="48">
        <f>M1311*E1311*Overview!$F$8</f>
        <v>9.746225350951114E-2</v>
      </c>
      <c r="P1311" s="48">
        <f>E1311*Overview!$F$6</f>
        <v>1.8494797113084687E-3</v>
      </c>
      <c r="Q1311" s="122">
        <f>O1311*(G1311/F1311-(1+Overview!$F$35/'='!F1311)/(Overview!$F$37*Overview!$F$33))/('='!G1311+Overview!$F$36)</f>
        <v>8.4858671239462509E-4</v>
      </c>
      <c r="R1311" s="128">
        <f>(O1311/F1311-Q1311)*G1311*Overview!$F$29*'='!F1311^3</f>
        <v>362.26377132594558</v>
      </c>
      <c r="S1311" s="57">
        <f t="shared" si="120"/>
        <v>3.8169034021214807E-18</v>
      </c>
      <c r="T1311" s="58">
        <f t="shared" si="121"/>
        <v>8.0188203164155002E-4</v>
      </c>
      <c r="U1311" s="58">
        <f>IF(I1311&lt;Overview!$F$18,(1-Overview!$F$9)*'='!R1311-'='!I1311*'='!P1311,0)</f>
        <v>0</v>
      </c>
      <c r="V1311" s="54">
        <f>IF(I1311&gt;=Overview!$F$18,(1-Overview!$F$9)*'='!R1311-Overview!$F$18*'='!P1311,0)</f>
        <v>30.537330460097856</v>
      </c>
      <c r="W1311" s="2"/>
      <c r="X1311" s="60">
        <f>F1311^3*(1+G1311*Overview!$F$38)</f>
        <v>27.999169197437936</v>
      </c>
      <c r="Y1311" s="61">
        <f>F1311^3*Overview!$F$42*(1+Overview!$F$38*G1311)+J1311*Overview!$F$39/Overview!$F$40</f>
        <v>2.7996954294930037</v>
      </c>
      <c r="AD1311" s="2"/>
    </row>
    <row r="1312" spans="1:30">
      <c r="A1312" s="34">
        <v>1309</v>
      </c>
      <c r="B1312">
        <v>0.77</v>
      </c>
      <c r="C1312" s="85">
        <v>18.739999999999998</v>
      </c>
      <c r="D1312" s="125">
        <f>B1312/(B1312+Overview!$F$22)</f>
        <v>0.52380952380952384</v>
      </c>
      <c r="E1312" s="118">
        <f>EXP(Overview!$F$21/Overview!$F$5-Overview!$F$21/('='!C1312+273.15))</f>
        <v>0.94169028070695959</v>
      </c>
      <c r="F1312" s="77">
        <f t="shared" si="122"/>
        <v>2.8356872977320151</v>
      </c>
      <c r="G1312" s="115">
        <f t="shared" si="123"/>
        <v>0.52380952380952372</v>
      </c>
      <c r="H1312" s="112">
        <f>F1312/Overview!$F$19</f>
        <v>4.1867522482386166</v>
      </c>
      <c r="I1312" s="149">
        <f t="shared" si="124"/>
        <v>178.24101031296112</v>
      </c>
      <c r="J1312" s="80">
        <f>IF((A1312-Overview!$F$43)/365=ROUND((A1312-Overview!$F$43)/365,0),J1311*0.05,J1311+V1311)</f>
        <v>6468.7637299569215</v>
      </c>
      <c r="K1312" s="70">
        <f>IF(I1312&lt;Overview!$F$16,1,'='!F1312/Overview!$F$26)</f>
        <v>122.75702587584482</v>
      </c>
      <c r="L1312" s="71">
        <f>IF(I1312&lt;Overview!$F$17,'='!F1312/Overview!$F$26,Overview!$F$33)</f>
        <v>9.1428571428571423</v>
      </c>
      <c r="M1312" s="72">
        <f t="shared" si="125"/>
        <v>9.1428571428571423</v>
      </c>
      <c r="N1312" s="81">
        <f>MIN(1,Overview!$F$44*E1312*(F1312-Overview!$F$25)^2+0.2)</f>
        <v>1</v>
      </c>
      <c r="O1312" s="48">
        <f>M1312*E1312*Overview!$F$8</f>
        <v>9.746225350951114E-2</v>
      </c>
      <c r="P1312" s="48">
        <f>E1312*Overview!$F$6</f>
        <v>1.8494797113084687E-3</v>
      </c>
      <c r="Q1312" s="122">
        <f>O1312*(G1312/F1312-(1+Overview!$F$35/'='!F1312)/(Overview!$F$37*Overview!$F$33))/('='!G1312+Overview!$F$36)</f>
        <v>8.4707115272342052E-4</v>
      </c>
      <c r="R1312" s="128">
        <f>(O1312/F1312-Q1312)*G1312*Overview!$F$29*'='!F1312^3</f>
        <v>362.48253480747115</v>
      </c>
      <c r="S1312" s="57">
        <f t="shared" si="120"/>
        <v>3.8158240495930404E-18</v>
      </c>
      <c r="T1312" s="58">
        <f t="shared" si="121"/>
        <v>8.0067630268433989E-4</v>
      </c>
      <c r="U1312" s="58">
        <f>IF(I1312&lt;Overview!$F$18,(1-Overview!$F$9)*'='!R1312-'='!I1312*'='!P1312,0)</f>
        <v>0</v>
      </c>
      <c r="V1312" s="54">
        <f>IF(I1312&gt;=Overview!$F$18,(1-Overview!$F$9)*'='!R1312-Overview!$F$18*'='!P1312,0)</f>
        <v>30.555969108723833</v>
      </c>
      <c r="W1312" s="2"/>
      <c r="X1312" s="60">
        <f>F1312^3*(1+G1312*Overview!$F$38)</f>
        <v>28.022935641739043</v>
      </c>
      <c r="Y1312" s="61">
        <f>F1312^3*Overview!$F$42*(1+Overview!$F$38*G1312)+J1312*Overview!$F$39/Overview!$F$40</f>
        <v>2.8031613952946421</v>
      </c>
      <c r="AD1312" s="2"/>
    </row>
    <row r="1313" spans="1:30">
      <c r="A1313" s="34">
        <v>1310</v>
      </c>
      <c r="B1313">
        <v>0.77</v>
      </c>
      <c r="C1313" s="85">
        <v>18.739999999999998</v>
      </c>
      <c r="D1313" s="125">
        <f>B1313/(B1313+Overview!$F$22)</f>
        <v>0.52380952380952384</v>
      </c>
      <c r="E1313" s="118">
        <f>EXP(Overview!$F$21/Overview!$F$5-Overview!$F$21/('='!C1313+273.15))</f>
        <v>0.94169028070695959</v>
      </c>
      <c r="F1313" s="77">
        <f t="shared" si="122"/>
        <v>2.8364879740346995</v>
      </c>
      <c r="G1313" s="115">
        <f t="shared" si="123"/>
        <v>0.52380952380952372</v>
      </c>
      <c r="H1313" s="112">
        <f>F1313/Overview!$F$19</f>
        <v>4.1879344072563107</v>
      </c>
      <c r="I1313" s="149">
        <f t="shared" si="124"/>
        <v>178.24101031296112</v>
      </c>
      <c r="J1313" s="80">
        <f>IF((A1313-Overview!$F$43)/365=ROUND((A1313-Overview!$F$43)/365,0),J1312*0.05,J1312+V1312)</f>
        <v>6499.3196990656452</v>
      </c>
      <c r="K1313" s="70">
        <f>IF(I1313&lt;Overview!$F$16,1,'='!F1313/Overview!$F$26)</f>
        <v>122.79168718764933</v>
      </c>
      <c r="L1313" s="71">
        <f>IF(I1313&lt;Overview!$F$17,'='!F1313/Overview!$F$26,Overview!$F$33)</f>
        <v>9.1428571428571423</v>
      </c>
      <c r="M1313" s="72">
        <f t="shared" si="125"/>
        <v>9.1428571428571423</v>
      </c>
      <c r="N1313" s="81">
        <f>MIN(1,Overview!$F$44*E1313*(F1313-Overview!$F$25)^2+0.2)</f>
        <v>1</v>
      </c>
      <c r="O1313" s="48">
        <f>M1313*E1313*Overview!$F$8</f>
        <v>9.746225350951114E-2</v>
      </c>
      <c r="P1313" s="48">
        <f>E1313*Overview!$F$6</f>
        <v>1.8494797113084687E-3</v>
      </c>
      <c r="Q1313" s="122">
        <f>O1313*(G1313/F1313-(1+Overview!$F$35/'='!F1313)/(Overview!$F$37*Overview!$F$33))/('='!G1313+Overview!$F$36)</f>
        <v>8.4555872685696724E-4</v>
      </c>
      <c r="R1313" s="128">
        <f>(O1313/F1313-Q1313)*G1313*Overview!$F$29*'='!F1313^3</f>
        <v>362.70104275923478</v>
      </c>
      <c r="S1313" s="57">
        <f t="shared" si="120"/>
        <v>3.8147469289002366E-18</v>
      </c>
      <c r="T1313" s="58">
        <f t="shared" si="121"/>
        <v>7.9947238668995953E-4</v>
      </c>
      <c r="U1313" s="58">
        <f>IF(I1313&lt;Overview!$F$18,(1-Overview!$F$9)*'='!R1313-'='!I1313*'='!P1313,0)</f>
        <v>0</v>
      </c>
      <c r="V1313" s="54">
        <f>IF(I1313&gt;=Overview!$F$18,(1-Overview!$F$9)*'='!R1313-Overview!$F$18*'='!P1313,0)</f>
        <v>30.574585986214093</v>
      </c>
      <c r="W1313" s="2"/>
      <c r="X1313" s="60">
        <f>F1313^3*(1+G1313*Overview!$F$38)</f>
        <v>28.046679765194629</v>
      </c>
      <c r="Y1313" s="61">
        <f>F1313^3*Overview!$F$42*(1+Overview!$F$38*G1313)+J1313*Overview!$F$39/Overview!$F$40</f>
        <v>2.8066261621541875</v>
      </c>
      <c r="AD1313" s="2"/>
    </row>
    <row r="1314" spans="1:30">
      <c r="A1314" s="34">
        <v>1311</v>
      </c>
      <c r="B1314">
        <v>0.77</v>
      </c>
      <c r="C1314" s="85">
        <v>18.739999999999998</v>
      </c>
      <c r="D1314" s="125">
        <f>B1314/(B1314+Overview!$F$22)</f>
        <v>0.52380952380952384</v>
      </c>
      <c r="E1314" s="118">
        <f>EXP(Overview!$F$21/Overview!$F$5-Overview!$F$21/('='!C1314+273.15))</f>
        <v>0.94169028070695959</v>
      </c>
      <c r="F1314" s="77">
        <f t="shared" si="122"/>
        <v>2.8372874464213895</v>
      </c>
      <c r="G1314" s="115">
        <f t="shared" si="123"/>
        <v>0.52380952380952372</v>
      </c>
      <c r="H1314" s="112">
        <f>F1314/Overview!$F$19</f>
        <v>4.1891147887514979</v>
      </c>
      <c r="I1314" s="149">
        <f t="shared" si="124"/>
        <v>178.24101031296112</v>
      </c>
      <c r="J1314" s="80">
        <f>IF((A1314-Overview!$F$43)/365=ROUND((A1314-Overview!$F$43)/365,0),J1313*0.05,J1313+V1313)</f>
        <v>6529.8942850518597</v>
      </c>
      <c r="K1314" s="70">
        <f>IF(I1314&lt;Overview!$F$16,1,'='!F1314/Overview!$F$26)</f>
        <v>122.82629638187834</v>
      </c>
      <c r="L1314" s="71">
        <f>IF(I1314&lt;Overview!$F$17,'='!F1314/Overview!$F$26,Overview!$F$33)</f>
        <v>9.1428571428571423</v>
      </c>
      <c r="M1314" s="72">
        <f t="shared" si="125"/>
        <v>9.1428571428571423</v>
      </c>
      <c r="N1314" s="81">
        <f>MIN(1,Overview!$F$44*E1314*(F1314-Overview!$F$25)^2+0.2)</f>
        <v>1</v>
      </c>
      <c r="O1314" s="48">
        <f>M1314*E1314*Overview!$F$8</f>
        <v>9.746225350951114E-2</v>
      </c>
      <c r="P1314" s="48">
        <f>E1314*Overview!$F$6</f>
        <v>1.8494797113084687E-3</v>
      </c>
      <c r="Q1314" s="122">
        <f>O1314*(G1314/F1314-(1+Overview!$F$35/'='!F1314)/(Overview!$F$37*Overview!$F$33))/('='!G1314+Overview!$F$36)</f>
        <v>8.4404942679238044E-4</v>
      </c>
      <c r="R1314" s="128">
        <f>(O1314/F1314-Q1314)*G1314*Overview!$F$29*'='!F1314^3</f>
        <v>362.91929535143964</v>
      </c>
      <c r="S1314" s="57">
        <f t="shared" si="120"/>
        <v>3.8136720343435662E-18</v>
      </c>
      <c r="T1314" s="58">
        <f t="shared" si="121"/>
        <v>7.9827028093239693E-4</v>
      </c>
      <c r="U1314" s="58">
        <f>IF(I1314&lt;Overview!$F$18,(1-Overview!$F$9)*'='!R1314-'='!I1314*'='!P1314,0)</f>
        <v>0</v>
      </c>
      <c r="V1314" s="54">
        <f>IF(I1314&gt;=Overview!$F$18,(1-Overview!$F$9)*'='!R1314-Overview!$F$18*'='!P1314,0)</f>
        <v>30.593181107069949</v>
      </c>
      <c r="W1314" s="2"/>
      <c r="X1314" s="60">
        <f>F1314^3*(1+G1314*Overview!$F$38)</f>
        <v>28.070401564831549</v>
      </c>
      <c r="Y1314" s="61">
        <f>F1314^3*Overview!$F$42*(1+Overview!$F$38*G1314)+J1314*Overview!$F$39/Overview!$F$40</f>
        <v>2.810089728858002</v>
      </c>
      <c r="AD1314" s="2"/>
    </row>
    <row r="1315" spans="1:30">
      <c r="A1315" s="34">
        <v>1312</v>
      </c>
      <c r="B1315">
        <v>0.77</v>
      </c>
      <c r="C1315" s="85">
        <v>18.739999999999998</v>
      </c>
      <c r="D1315" s="125">
        <f>B1315/(B1315+Overview!$F$22)</f>
        <v>0.52380952380952384</v>
      </c>
      <c r="E1315" s="118">
        <f>EXP(Overview!$F$21/Overview!$F$5-Overview!$F$21/('='!C1315+273.15))</f>
        <v>0.94169028070695959</v>
      </c>
      <c r="F1315" s="77">
        <f t="shared" si="122"/>
        <v>2.8380857167023219</v>
      </c>
      <c r="G1315" s="115">
        <f t="shared" si="123"/>
        <v>0.52380952380952372</v>
      </c>
      <c r="H1315" s="112">
        <f>F1315/Overview!$F$19</f>
        <v>4.1902933953969024</v>
      </c>
      <c r="I1315" s="149">
        <f t="shared" si="124"/>
        <v>178.24101031296112</v>
      </c>
      <c r="J1315" s="80">
        <f>IF((A1315-Overview!$F$43)/365=ROUND((A1315-Overview!$F$43)/365,0),J1314*0.05,J1314+V1314)</f>
        <v>6560.4874661589292</v>
      </c>
      <c r="K1315" s="70">
        <f>IF(I1315&lt;Overview!$F$16,1,'='!F1315/Overview!$F$26)</f>
        <v>122.86085353689705</v>
      </c>
      <c r="L1315" s="71">
        <f>IF(I1315&lt;Overview!$F$17,'='!F1315/Overview!$F$26,Overview!$F$33)</f>
        <v>9.1428571428571423</v>
      </c>
      <c r="M1315" s="72">
        <f t="shared" si="125"/>
        <v>9.1428571428571423</v>
      </c>
      <c r="N1315" s="81">
        <f>MIN(1,Overview!$F$44*E1315*(F1315-Overview!$F$25)^2+0.2)</f>
        <v>1</v>
      </c>
      <c r="O1315" s="48">
        <f>M1315*E1315*Overview!$F$8</f>
        <v>9.746225350951114E-2</v>
      </c>
      <c r="P1315" s="48">
        <f>E1315*Overview!$F$6</f>
        <v>1.8494797113084687E-3</v>
      </c>
      <c r="Q1315" s="122">
        <f>O1315*(G1315/F1315-(1+Overview!$F$35/'='!F1315)/(Overview!$F$37*Overview!$F$33))/('='!G1315+Overview!$F$36)</f>
        <v>8.4254324455275648E-4</v>
      </c>
      <c r="R1315" s="128">
        <f>(O1315/F1315-Q1315)*G1315*Overview!$F$29*'='!F1315^3</f>
        <v>363.13729275464618</v>
      </c>
      <c r="S1315" s="57">
        <f t="shared" si="120"/>
        <v>3.8125993602420327E-18</v>
      </c>
      <c r="T1315" s="58">
        <f t="shared" si="121"/>
        <v>7.9706998268973652E-4</v>
      </c>
      <c r="U1315" s="58">
        <f>IF(I1315&lt;Overview!$F$18,(1-Overview!$F$9)*'='!R1315-'='!I1315*'='!P1315,0)</f>
        <v>0</v>
      </c>
      <c r="V1315" s="54">
        <f>IF(I1315&gt;=Overview!$F$18,(1-Overview!$F$9)*'='!R1315-Overview!$F$18*'='!P1315,0)</f>
        <v>30.611754485823145</v>
      </c>
      <c r="W1315" s="2"/>
      <c r="X1315" s="60">
        <f>F1315^3*(1+G1315*Overview!$F$38)</f>
        <v>28.094101037773868</v>
      </c>
      <c r="Y1315" s="61">
        <f>F1315^3*Overview!$F$42*(1+Overview!$F$38*G1315)+J1315*Overview!$F$39/Overview!$F$40</f>
        <v>2.8135520942018268</v>
      </c>
      <c r="AD1315" s="2"/>
    </row>
    <row r="1316" spans="1:30">
      <c r="A1316" s="34">
        <v>1313</v>
      </c>
      <c r="B1316">
        <v>0.77</v>
      </c>
      <c r="C1316" s="85">
        <v>18.739999999999998</v>
      </c>
      <c r="D1316" s="125">
        <f>B1316/(B1316+Overview!$F$22)</f>
        <v>0.52380952380952384</v>
      </c>
      <c r="E1316" s="118">
        <f>EXP(Overview!$F$21/Overview!$F$5-Overview!$F$21/('='!C1316+273.15))</f>
        <v>0.94169028070695959</v>
      </c>
      <c r="F1316" s="77">
        <f t="shared" si="122"/>
        <v>2.8388827866850117</v>
      </c>
      <c r="G1316" s="115">
        <f t="shared" si="123"/>
        <v>0.52380952380952372</v>
      </c>
      <c r="H1316" s="112">
        <f>F1316/Overview!$F$19</f>
        <v>4.1914702298612312</v>
      </c>
      <c r="I1316" s="149">
        <f t="shared" si="124"/>
        <v>178.24101031296112</v>
      </c>
      <c r="J1316" s="80">
        <f>IF((A1316-Overview!$F$43)/365=ROUND((A1316-Overview!$F$43)/365,0),J1315*0.05,J1315+V1315)</f>
        <v>6591.0992206447527</v>
      </c>
      <c r="K1316" s="70">
        <f>IF(I1316&lt;Overview!$F$16,1,'='!F1316/Overview!$F$26)</f>
        <v>122.89535873095289</v>
      </c>
      <c r="L1316" s="71">
        <f>IF(I1316&lt;Overview!$F$17,'='!F1316/Overview!$F$26,Overview!$F$33)</f>
        <v>9.1428571428571423</v>
      </c>
      <c r="M1316" s="72">
        <f t="shared" si="125"/>
        <v>9.1428571428571423</v>
      </c>
      <c r="N1316" s="81">
        <f>MIN(1,Overview!$F$44*E1316*(F1316-Overview!$F$25)^2+0.2)</f>
        <v>1</v>
      </c>
      <c r="O1316" s="48">
        <f>M1316*E1316*Overview!$F$8</f>
        <v>9.746225350951114E-2</v>
      </c>
      <c r="P1316" s="48">
        <f>E1316*Overview!$F$6</f>
        <v>1.8494797113084687E-3</v>
      </c>
      <c r="Q1316" s="122">
        <f>O1316*(G1316/F1316-(1+Overview!$F$35/'='!F1316)/(Overview!$F$37*Overview!$F$33))/('='!G1316+Overview!$F$36)</f>
        <v>8.4104017218706662E-4</v>
      </c>
      <c r="R1316" s="128">
        <f>(O1316/F1316-Q1316)*G1316*Overview!$F$29*'='!F1316^3</f>
        <v>363.35503513977051</v>
      </c>
      <c r="S1316" s="57">
        <f t="shared" si="120"/>
        <v>3.8115289009330662E-18</v>
      </c>
      <c r="T1316" s="58">
        <f t="shared" si="121"/>
        <v>7.9587148924415395E-4</v>
      </c>
      <c r="U1316" s="58">
        <f>IF(I1316&lt;Overview!$F$18,(1-Overview!$F$9)*'='!R1316-'='!I1316*'='!P1316,0)</f>
        <v>0</v>
      </c>
      <c r="V1316" s="54">
        <f>IF(I1316&gt;=Overview!$F$18,(1-Overview!$F$9)*'='!R1316-Overview!$F$18*'='!P1316,0)</f>
        <v>30.630306137035738</v>
      </c>
      <c r="W1316" s="2"/>
      <c r="X1316" s="60">
        <f>F1316^3*(1+G1316*Overview!$F$38)</f>
        <v>28.117778181242596</v>
      </c>
      <c r="Y1316" s="61">
        <f>F1316^3*Overview!$F$42*(1+Overview!$F$38*G1316)+J1316*Overview!$F$39/Overview!$F$40</f>
        <v>2.8170132569907604</v>
      </c>
      <c r="AD1316" s="2"/>
    </row>
    <row r="1317" spans="1:30">
      <c r="A1317" s="34">
        <v>1314</v>
      </c>
      <c r="B1317">
        <v>0.77</v>
      </c>
      <c r="C1317" s="85">
        <v>18.739999999999998</v>
      </c>
      <c r="D1317" s="125">
        <f>B1317/(B1317+Overview!$F$22)</f>
        <v>0.52380952380952384</v>
      </c>
      <c r="E1317" s="118">
        <f>EXP(Overview!$F$21/Overview!$F$5-Overview!$F$21/('='!C1317+273.15))</f>
        <v>0.94169028070695959</v>
      </c>
      <c r="F1317" s="77">
        <f t="shared" si="122"/>
        <v>2.8396786581742557</v>
      </c>
      <c r="G1317" s="115">
        <f t="shared" si="123"/>
        <v>0.52380952380952372</v>
      </c>
      <c r="H1317" s="112">
        <f>F1317/Overview!$F$19</f>
        <v>4.1926452948091768</v>
      </c>
      <c r="I1317" s="149">
        <f t="shared" si="124"/>
        <v>178.24101031296112</v>
      </c>
      <c r="J1317" s="80">
        <f>IF((A1317-Overview!$F$43)/365=ROUND((A1317-Overview!$F$43)/365,0),J1316*0.05,J1316+V1316)</f>
        <v>6621.7295267817881</v>
      </c>
      <c r="K1317" s="70">
        <f>IF(I1317&lt;Overview!$F$16,1,'='!F1317/Overview!$F$26)</f>
        <v>122.92981204217557</v>
      </c>
      <c r="L1317" s="71">
        <f>IF(I1317&lt;Overview!$F$17,'='!F1317/Overview!$F$26,Overview!$F$33)</f>
        <v>9.1428571428571423</v>
      </c>
      <c r="M1317" s="72">
        <f t="shared" si="125"/>
        <v>9.1428571428571423</v>
      </c>
      <c r="N1317" s="81">
        <f>MIN(1,Overview!$F$44*E1317*(F1317-Overview!$F$25)^2+0.2)</f>
        <v>1</v>
      </c>
      <c r="O1317" s="48">
        <f>M1317*E1317*Overview!$F$8</f>
        <v>9.746225350951114E-2</v>
      </c>
      <c r="P1317" s="48">
        <f>E1317*Overview!$F$6</f>
        <v>1.8494797113084687E-3</v>
      </c>
      <c r="Q1317" s="122">
        <f>O1317*(G1317/F1317-(1+Overview!$F$35/'='!F1317)/(Overview!$F$37*Overview!$F$33))/('='!G1317+Overview!$F$36)</f>
        <v>8.3954020177006003E-4</v>
      </c>
      <c r="R1317" s="128">
        <f>(O1317/F1317-Q1317)*G1317*Overview!$F$29*'='!F1317^3</f>
        <v>363.57252267808173</v>
      </c>
      <c r="S1317" s="57">
        <f t="shared" si="120"/>
        <v>3.810460650772454E-18</v>
      </c>
      <c r="T1317" s="58">
        <f t="shared" si="121"/>
        <v>7.9467479788191591E-4</v>
      </c>
      <c r="U1317" s="58">
        <f>IF(I1317&lt;Overview!$F$18,(1-Overview!$F$9)*'='!R1317-'='!I1317*'='!P1317,0)</f>
        <v>0</v>
      </c>
      <c r="V1317" s="54">
        <f>IF(I1317&gt;=Overview!$F$18,(1-Overview!$F$9)*'='!R1317-Overview!$F$18*'='!P1317,0)</f>
        <v>30.648836075299855</v>
      </c>
      <c r="W1317" s="2"/>
      <c r="X1317" s="60">
        <f>F1317^3*(1+G1317*Overview!$F$38)</f>
        <v>28.141432992555274</v>
      </c>
      <c r="Y1317" s="61">
        <f>F1317^3*Overview!$F$42*(1+Overview!$F$38*G1317)+J1317*Overview!$F$39/Overview!$F$40</f>
        <v>2.8204732160392196</v>
      </c>
      <c r="AD1317" s="2"/>
    </row>
    <row r="1318" spans="1:30">
      <c r="A1318" s="34">
        <v>1315</v>
      </c>
      <c r="B1318">
        <v>0.77</v>
      </c>
      <c r="C1318" s="85">
        <v>18.739999999999998</v>
      </c>
      <c r="D1318" s="125">
        <f>B1318/(B1318+Overview!$F$22)</f>
        <v>0.52380952380952384</v>
      </c>
      <c r="E1318" s="118">
        <f>EXP(Overview!$F$21/Overview!$F$5-Overview!$F$21/('='!C1318+273.15))</f>
        <v>0.94169028070695959</v>
      </c>
      <c r="F1318" s="77">
        <f t="shared" si="122"/>
        <v>2.8404733329721377</v>
      </c>
      <c r="G1318" s="115">
        <f t="shared" si="123"/>
        <v>0.52380952380952372</v>
      </c>
      <c r="H1318" s="112">
        <f>F1318/Overview!$F$19</f>
        <v>4.1938185929014287</v>
      </c>
      <c r="I1318" s="149">
        <f t="shared" si="124"/>
        <v>178.24101031296112</v>
      </c>
      <c r="J1318" s="80">
        <f>IF((A1318-Overview!$F$43)/365=ROUND((A1318-Overview!$F$43)/365,0),J1317*0.05,J1317+V1317)</f>
        <v>6652.3783628570882</v>
      </c>
      <c r="K1318" s="70">
        <f>IF(I1318&lt;Overview!$F$16,1,'='!F1318/Overview!$F$26)</f>
        <v>122.96421354857739</v>
      </c>
      <c r="L1318" s="71">
        <f>IF(I1318&lt;Overview!$F$17,'='!F1318/Overview!$F$26,Overview!$F$33)</f>
        <v>9.1428571428571423</v>
      </c>
      <c r="M1318" s="72">
        <f t="shared" si="125"/>
        <v>9.1428571428571423</v>
      </c>
      <c r="N1318" s="81">
        <f>MIN(1,Overview!$F$44*E1318*(F1318-Overview!$F$25)^2+0.2)</f>
        <v>1</v>
      </c>
      <c r="O1318" s="48">
        <f>M1318*E1318*Overview!$F$8</f>
        <v>9.746225350951114E-2</v>
      </c>
      <c r="P1318" s="48">
        <f>E1318*Overview!$F$6</f>
        <v>1.8494797113084687E-3</v>
      </c>
      <c r="Q1318" s="122">
        <f>O1318*(G1318/F1318-(1+Overview!$F$35/'='!F1318)/(Overview!$F$37*Overview!$F$33))/('='!G1318+Overview!$F$36)</f>
        <v>8.3804332540214827E-4</v>
      </c>
      <c r="R1318" s="128">
        <f>(O1318/F1318-Q1318)*G1318*Overview!$F$29*'='!F1318^3</f>
        <v>363.78975554119984</v>
      </c>
      <c r="S1318" s="57">
        <f t="shared" si="120"/>
        <v>3.809394604134262E-18</v>
      </c>
      <c r="T1318" s="58">
        <f t="shared" si="121"/>
        <v>7.934799058933647E-4</v>
      </c>
      <c r="U1318" s="58">
        <f>IF(I1318&lt;Overview!$F$18,(1-Overview!$F$9)*'='!R1318-'='!I1318*'='!P1318,0)</f>
        <v>0</v>
      </c>
      <c r="V1318" s="54">
        <f>IF(I1318&gt;=Overview!$F$18,(1-Overview!$F$9)*'='!R1318-Overview!$F$18*'='!P1318,0)</f>
        <v>30.667344315237518</v>
      </c>
      <c r="W1318" s="2"/>
      <c r="X1318" s="60">
        <f>F1318^3*(1+G1318*Overview!$F$38)</f>
        <v>28.165065469125668</v>
      </c>
      <c r="Y1318" s="61">
        <f>F1318^3*Overview!$F$42*(1+Overview!$F$38*G1318)+J1318*Overview!$F$39/Overview!$F$40</f>
        <v>2.8239319701709182</v>
      </c>
      <c r="AD1318" s="2"/>
    </row>
    <row r="1319" spans="1:30">
      <c r="A1319" s="34">
        <v>1316</v>
      </c>
      <c r="B1319">
        <v>0.77</v>
      </c>
      <c r="C1319" s="85">
        <v>18.739999999999998</v>
      </c>
      <c r="D1319" s="125">
        <f>B1319/(B1319+Overview!$F$22)</f>
        <v>0.52380952380952384</v>
      </c>
      <c r="E1319" s="118">
        <f>EXP(Overview!$F$21/Overview!$F$5-Overview!$F$21/('='!C1319+273.15))</f>
        <v>0.94169028070695959</v>
      </c>
      <c r="F1319" s="77">
        <f t="shared" si="122"/>
        <v>2.8412668128780312</v>
      </c>
      <c r="G1319" s="115">
        <f t="shared" si="123"/>
        <v>0.52380952380952372</v>
      </c>
      <c r="H1319" s="112">
        <f>F1319/Overview!$F$19</f>
        <v>4.1949901267946714</v>
      </c>
      <c r="I1319" s="149">
        <f t="shared" si="124"/>
        <v>178.24101031296112</v>
      </c>
      <c r="J1319" s="80">
        <f>IF((A1319-Overview!$F$43)/365=ROUND((A1319-Overview!$F$43)/365,0),J1318*0.05,J1318+V1318)</f>
        <v>6683.0457071723258</v>
      </c>
      <c r="K1319" s="70">
        <f>IF(I1319&lt;Overview!$F$16,1,'='!F1319/Overview!$F$26)</f>
        <v>122.99856332805331</v>
      </c>
      <c r="L1319" s="71">
        <f>IF(I1319&lt;Overview!$F$17,'='!F1319/Overview!$F$26,Overview!$F$33)</f>
        <v>9.1428571428571423</v>
      </c>
      <c r="M1319" s="72">
        <f t="shared" si="125"/>
        <v>9.1428571428571423</v>
      </c>
      <c r="N1319" s="81">
        <f>MIN(1,Overview!$F$44*E1319*(F1319-Overview!$F$25)^2+0.2)</f>
        <v>1</v>
      </c>
      <c r="O1319" s="48">
        <f>M1319*E1319*Overview!$F$8</f>
        <v>9.746225350951114E-2</v>
      </c>
      <c r="P1319" s="48">
        <f>E1319*Overview!$F$6</f>
        <v>1.8494797113084687E-3</v>
      </c>
      <c r="Q1319" s="122">
        <f>O1319*(G1319/F1319-(1+Overview!$F$35/'='!F1319)/(Overview!$F$37*Overview!$F$33))/('='!G1319+Overview!$F$36)</f>
        <v>8.3654953520931167E-4</v>
      </c>
      <c r="R1319" s="128">
        <f>(O1319/F1319-Q1319)*G1319*Overview!$F$29*'='!F1319^3</f>
        <v>364.00673390109318</v>
      </c>
      <c r="S1319" s="57">
        <f t="shared" si="120"/>
        <v>3.8083307554107631E-18</v>
      </c>
      <c r="T1319" s="58">
        <f t="shared" si="121"/>
        <v>7.9228681057291978E-4</v>
      </c>
      <c r="U1319" s="58">
        <f>IF(I1319&lt;Overview!$F$18,(1-Overview!$F$9)*'='!R1319-'='!I1319*'='!P1319,0)</f>
        <v>0</v>
      </c>
      <c r="V1319" s="54">
        <f>IF(I1319&gt;=Overview!$F$18,(1-Overview!$F$9)*'='!R1319-Overview!$F$18*'='!P1319,0)</f>
        <v>30.685830871500432</v>
      </c>
      <c r="W1319" s="2"/>
      <c r="X1319" s="60">
        <f>F1319^3*(1+G1319*Overview!$F$38)</f>
        <v>28.188675608463367</v>
      </c>
      <c r="Y1319" s="61">
        <f>F1319^3*Overview!$F$42*(1+Overview!$F$38*G1319)+J1319*Overview!$F$39/Overview!$F$40</f>
        <v>2.827389518218828</v>
      </c>
      <c r="AD1319" s="2"/>
    </row>
    <row r="1320" spans="1:30">
      <c r="A1320" s="34">
        <v>1317</v>
      </c>
      <c r="B1320">
        <v>0.77</v>
      </c>
      <c r="C1320" s="85">
        <v>18.739999999999998</v>
      </c>
      <c r="D1320" s="125">
        <f>B1320/(B1320+Overview!$F$22)</f>
        <v>0.52380952380952384</v>
      </c>
      <c r="E1320" s="118">
        <f>EXP(Overview!$F$21/Overview!$F$5-Overview!$F$21/('='!C1320+273.15))</f>
        <v>0.94169028070695959</v>
      </c>
      <c r="F1320" s="77">
        <f t="shared" si="122"/>
        <v>2.8420590996886039</v>
      </c>
      <c r="G1320" s="115">
        <f t="shared" si="123"/>
        <v>0.52380952380952372</v>
      </c>
      <c r="H1320" s="112">
        <f>F1320/Overview!$F$19</f>
        <v>4.1961598991415974</v>
      </c>
      <c r="I1320" s="149">
        <f t="shared" si="124"/>
        <v>178.24101031296112</v>
      </c>
      <c r="J1320" s="80">
        <f>IF((A1320-Overview!$F$43)/365=ROUND((A1320-Overview!$F$43)/365,0),J1319*0.05,J1319+V1319)</f>
        <v>6713.7315380438258</v>
      </c>
      <c r="K1320" s="70">
        <f>IF(I1320&lt;Overview!$F$16,1,'='!F1320/Overview!$F$26)</f>
        <v>123.03286145838113</v>
      </c>
      <c r="L1320" s="71">
        <f>IF(I1320&lt;Overview!$F$17,'='!F1320/Overview!$F$26,Overview!$F$33)</f>
        <v>9.1428571428571423</v>
      </c>
      <c r="M1320" s="72">
        <f t="shared" si="125"/>
        <v>9.1428571428571423</v>
      </c>
      <c r="N1320" s="81">
        <f>MIN(1,Overview!$F$44*E1320*(F1320-Overview!$F$25)^2+0.2)</f>
        <v>1</v>
      </c>
      <c r="O1320" s="48">
        <f>M1320*E1320*Overview!$F$8</f>
        <v>9.746225350951114E-2</v>
      </c>
      <c r="P1320" s="48">
        <f>E1320*Overview!$F$6</f>
        <v>1.8494797113084687E-3</v>
      </c>
      <c r="Q1320" s="122">
        <f>O1320*(G1320/F1320-(1+Overview!$F$35/'='!F1320)/(Overview!$F$37*Overview!$F$33))/('='!G1320+Overview!$F$36)</f>
        <v>8.3505882334299021E-4</v>
      </c>
      <c r="R1320" s="128">
        <f>(O1320/F1320-Q1320)*G1320*Overview!$F$29*'='!F1320^3</f>
        <v>364.22345793007707</v>
      </c>
      <c r="S1320" s="57">
        <f t="shared" si="120"/>
        <v>3.8072690990123645E-18</v>
      </c>
      <c r="T1320" s="58">
        <f t="shared" si="121"/>
        <v>7.9109550921906786E-4</v>
      </c>
      <c r="U1320" s="58">
        <f>IF(I1320&lt;Overview!$F$18,(1-Overview!$F$9)*'='!R1320-'='!I1320*'='!P1320,0)</f>
        <v>0</v>
      </c>
      <c r="V1320" s="54">
        <f>IF(I1320&gt;=Overview!$F$18,(1-Overview!$F$9)*'='!R1320-Overview!$F$18*'='!P1320,0)</f>
        <v>30.704295758769856</v>
      </c>
      <c r="W1320" s="2"/>
      <c r="X1320" s="60">
        <f>F1320^3*(1+G1320*Overview!$F$38)</f>
        <v>28.212263408173509</v>
      </c>
      <c r="Y1320" s="61">
        <f>F1320^3*Overview!$F$42*(1+Overview!$F$38*G1320)+J1320*Overview!$F$39/Overview!$F$40</f>
        <v>2.8308458590251564</v>
      </c>
      <c r="AD1320" s="2"/>
    </row>
    <row r="1321" spans="1:30">
      <c r="A1321" s="34">
        <v>1318</v>
      </c>
      <c r="B1321">
        <v>0.77</v>
      </c>
      <c r="C1321" s="85">
        <v>18.739999999999998</v>
      </c>
      <c r="D1321" s="125">
        <f>B1321/(B1321+Overview!$F$22)</f>
        <v>0.52380952380952384</v>
      </c>
      <c r="E1321" s="118">
        <f>EXP(Overview!$F$21/Overview!$F$5-Overview!$F$21/('='!C1321+273.15))</f>
        <v>0.94169028070695959</v>
      </c>
      <c r="F1321" s="77">
        <f t="shared" si="122"/>
        <v>2.8428501951978231</v>
      </c>
      <c r="G1321" s="115">
        <f t="shared" si="123"/>
        <v>0.52380952380952372</v>
      </c>
      <c r="H1321" s="112">
        <f>F1321/Overview!$F$19</f>
        <v>4.19732791259091</v>
      </c>
      <c r="I1321" s="149">
        <f t="shared" si="124"/>
        <v>178.24101031296112</v>
      </c>
      <c r="J1321" s="80">
        <f>IF((A1321-Overview!$F$43)/365=ROUND((A1321-Overview!$F$43)/365,0),J1320*0.05,J1320+V1320)</f>
        <v>6744.4358338025959</v>
      </c>
      <c r="K1321" s="70">
        <f>IF(I1321&lt;Overview!$F$16,1,'='!F1321/Overview!$F$26)</f>
        <v>123.06710801722178</v>
      </c>
      <c r="L1321" s="71">
        <f>IF(I1321&lt;Overview!$F$17,'='!F1321/Overview!$F$26,Overview!$F$33)</f>
        <v>9.1428571428571423</v>
      </c>
      <c r="M1321" s="72">
        <f t="shared" si="125"/>
        <v>9.1428571428571423</v>
      </c>
      <c r="N1321" s="81">
        <f>MIN(1,Overview!$F$44*E1321*(F1321-Overview!$F$25)^2+0.2)</f>
        <v>1</v>
      </c>
      <c r="O1321" s="48">
        <f>M1321*E1321*Overview!$F$8</f>
        <v>9.746225350951114E-2</v>
      </c>
      <c r="P1321" s="48">
        <f>E1321*Overview!$F$6</f>
        <v>1.8494797113084687E-3</v>
      </c>
      <c r="Q1321" s="122">
        <f>O1321*(G1321/F1321-(1+Overview!$F$35/'='!F1321)/(Overview!$F$37*Overview!$F$33))/('='!G1321+Overview!$F$36)</f>
        <v>8.3357118197998378E-4</v>
      </c>
      <c r="R1321" s="128">
        <f>(O1321/F1321-Q1321)*G1321*Overview!$F$29*'='!F1321^3</f>
        <v>364.43992780081072</v>
      </c>
      <c r="S1321" s="57">
        <f t="shared" si="120"/>
        <v>3.8062096293675322E-18</v>
      </c>
      <c r="T1321" s="58">
        <f t="shared" si="121"/>
        <v>7.8990599913435905E-4</v>
      </c>
      <c r="U1321" s="58">
        <f>IF(I1321&lt;Overview!$F$18,(1-Overview!$F$9)*'='!R1321-'='!I1321*'='!P1321,0)</f>
        <v>0</v>
      </c>
      <c r="V1321" s="54">
        <f>IF(I1321&gt;=Overview!$F$18,(1-Overview!$F$9)*'='!R1321-Overview!$F$18*'='!P1321,0)</f>
        <v>30.722738991756366</v>
      </c>
      <c r="W1321" s="2"/>
      <c r="X1321" s="60">
        <f>F1321^3*(1+G1321*Overview!$F$38)</f>
        <v>28.235828865956396</v>
      </c>
      <c r="Y1321" s="61">
        <f>F1321^3*Overview!$F$42*(1+Overview!$F$38*G1321)+J1321*Overview!$F$39/Overview!$F$40</f>
        <v>2.8343009914413155</v>
      </c>
      <c r="AD1321" s="2"/>
    </row>
    <row r="1322" spans="1:30">
      <c r="A1322" s="34">
        <v>1319</v>
      </c>
      <c r="B1322">
        <v>0.77</v>
      </c>
      <c r="C1322" s="85">
        <v>18.739999999999998</v>
      </c>
      <c r="D1322" s="125">
        <f>B1322/(B1322+Overview!$F$22)</f>
        <v>0.52380952380952384</v>
      </c>
      <c r="E1322" s="118">
        <f>EXP(Overview!$F$21/Overview!$F$5-Overview!$F$21/('='!C1322+273.15))</f>
        <v>0.94169028070695959</v>
      </c>
      <c r="F1322" s="77">
        <f t="shared" si="122"/>
        <v>2.8436401011969576</v>
      </c>
      <c r="G1322" s="115">
        <f t="shared" si="123"/>
        <v>0.52380952380952372</v>
      </c>
      <c r="H1322" s="112">
        <f>F1322/Overview!$F$19</f>
        <v>4.1984941697873284</v>
      </c>
      <c r="I1322" s="149">
        <f t="shared" si="124"/>
        <v>178.24101031296112</v>
      </c>
      <c r="J1322" s="80">
        <f>IF((A1322-Overview!$F$43)/365=ROUND((A1322-Overview!$F$43)/365,0),J1321*0.05,J1321+V1321)</f>
        <v>6775.158572794352</v>
      </c>
      <c r="K1322" s="70">
        <f>IF(I1322&lt;Overview!$F$16,1,'='!F1322/Overview!$F$26)</f>
        <v>123.10130308211939</v>
      </c>
      <c r="L1322" s="71">
        <f>IF(I1322&lt;Overview!$F$17,'='!F1322/Overview!$F$26,Overview!$F$33)</f>
        <v>9.1428571428571423</v>
      </c>
      <c r="M1322" s="72">
        <f t="shared" si="125"/>
        <v>9.1428571428571423</v>
      </c>
      <c r="N1322" s="81">
        <f>MIN(1,Overview!$F$44*E1322*(F1322-Overview!$F$25)^2+0.2)</f>
        <v>1</v>
      </c>
      <c r="O1322" s="48">
        <f>M1322*E1322*Overview!$F$8</f>
        <v>9.746225350951114E-2</v>
      </c>
      <c r="P1322" s="48">
        <f>E1322*Overview!$F$6</f>
        <v>1.8494797113084687E-3</v>
      </c>
      <c r="Q1322" s="122">
        <f>O1322*(G1322/F1322-(1+Overview!$F$35/'='!F1322)/(Overview!$F$37*Overview!$F$33))/('='!G1322+Overview!$F$36)</f>
        <v>8.3208660332234684E-4</v>
      </c>
      <c r="R1322" s="128">
        <f>(O1322/F1322-Q1322)*G1322*Overview!$F$29*'='!F1322^3</f>
        <v>364.65614368629542</v>
      </c>
      <c r="S1322" s="57">
        <f t="shared" si="120"/>
        <v>3.8051523409227199E-18</v>
      </c>
      <c r="T1322" s="58">
        <f t="shared" si="121"/>
        <v>7.8871827762539706E-4</v>
      </c>
      <c r="U1322" s="58">
        <f>IF(I1322&lt;Overview!$F$18,(1-Overview!$F$9)*'='!R1322-'='!I1322*'='!P1322,0)</f>
        <v>0</v>
      </c>
      <c r="V1322" s="54">
        <f>IF(I1322&gt;=Overview!$F$18,(1-Overview!$F$9)*'='!R1322-Overview!$F$18*'='!P1322,0)</f>
        <v>30.741160585199662</v>
      </c>
      <c r="W1322" s="2"/>
      <c r="X1322" s="60">
        <f>F1322^3*(1+G1322*Overview!$F$38)</f>
        <v>28.259371979607149</v>
      </c>
      <c r="Y1322" s="61">
        <f>F1322^3*Overview!$F$42*(1+Overview!$F$38*G1322)+J1322*Overview!$F$39/Overview!$F$40</f>
        <v>2.8377549143278884</v>
      </c>
      <c r="AD1322" s="2"/>
    </row>
    <row r="1323" spans="1:30">
      <c r="A1323" s="34">
        <v>1320</v>
      </c>
      <c r="B1323">
        <v>0.77</v>
      </c>
      <c r="C1323" s="85">
        <v>18.739999999999998</v>
      </c>
      <c r="D1323" s="125">
        <f>B1323/(B1323+Overview!$F$22)</f>
        <v>0.52380952380952384</v>
      </c>
      <c r="E1323" s="118">
        <f>EXP(Overview!$F$21/Overview!$F$5-Overview!$F$21/('='!C1323+273.15))</f>
        <v>0.94169028070695959</v>
      </c>
      <c r="F1323" s="77">
        <f t="shared" si="122"/>
        <v>2.844428819474583</v>
      </c>
      <c r="G1323" s="115">
        <f t="shared" si="123"/>
        <v>0.52380952380952372</v>
      </c>
      <c r="H1323" s="112">
        <f>F1323/Overview!$F$19</f>
        <v>4.1996586733715979</v>
      </c>
      <c r="I1323" s="149">
        <f t="shared" si="124"/>
        <v>178.24101031296112</v>
      </c>
      <c r="J1323" s="80">
        <f>IF((A1323-Overview!$F$43)/365=ROUND((A1323-Overview!$F$43)/365,0),J1322*0.05,J1322+V1322)</f>
        <v>6805.8997333795514</v>
      </c>
      <c r="K1323" s="70">
        <f>IF(I1323&lt;Overview!$F$16,1,'='!F1323/Overview!$F$26)</f>
        <v>123.13544673050144</v>
      </c>
      <c r="L1323" s="71">
        <f>IF(I1323&lt;Overview!$F$17,'='!F1323/Overview!$F$26,Overview!$F$33)</f>
        <v>9.1428571428571423</v>
      </c>
      <c r="M1323" s="72">
        <f t="shared" si="125"/>
        <v>9.1428571428571423</v>
      </c>
      <c r="N1323" s="81">
        <f>MIN(1,Overview!$F$44*E1323*(F1323-Overview!$F$25)^2+0.2)</f>
        <v>1</v>
      </c>
      <c r="O1323" s="48">
        <f>M1323*E1323*Overview!$F$8</f>
        <v>9.746225350951114E-2</v>
      </c>
      <c r="P1323" s="48">
        <f>E1323*Overview!$F$6</f>
        <v>1.8494797113084687E-3</v>
      </c>
      <c r="Q1323" s="122">
        <f>O1323*(G1323/F1323-(1+Overview!$F$35/'='!F1323)/(Overview!$F$37*Overview!$F$33))/('='!G1323+Overview!$F$36)</f>
        <v>8.3060507959729023E-4</v>
      </c>
      <c r="R1323" s="128">
        <f>(O1323/F1323-Q1323)*G1323*Overview!$F$29*'='!F1323^3</f>
        <v>364.87210575987223</v>
      </c>
      <c r="S1323" s="57">
        <f t="shared" si="120"/>
        <v>3.8040972281422958E-18</v>
      </c>
      <c r="T1323" s="58">
        <f t="shared" si="121"/>
        <v>7.8753234200283748E-4</v>
      </c>
      <c r="U1323" s="58">
        <f>IF(I1323&lt;Overview!$F$18,(1-Overview!$F$9)*'='!R1323-'='!I1323*'='!P1323,0)</f>
        <v>0</v>
      </c>
      <c r="V1323" s="54">
        <f>IF(I1323&gt;=Overview!$F$18,(1-Overview!$F$9)*'='!R1323-Overview!$F$18*'='!P1323,0)</f>
        <v>30.759560553868404</v>
      </c>
      <c r="W1323" s="2"/>
      <c r="X1323" s="60">
        <f>F1323^3*(1+G1323*Overview!$F$38)</f>
        <v>28.282892747015371</v>
      </c>
      <c r="Y1323" s="61">
        <f>F1323^3*Overview!$F$42*(1+Overview!$F$38*G1323)+J1323*Overview!$F$39/Overview!$F$40</f>
        <v>2.841207626554604</v>
      </c>
      <c r="AD1323" s="2"/>
    </row>
    <row r="1324" spans="1:30">
      <c r="A1324" s="34">
        <v>1321</v>
      </c>
      <c r="B1324">
        <v>0.77</v>
      </c>
      <c r="C1324" s="85">
        <v>18.739999999999998</v>
      </c>
      <c r="D1324" s="125">
        <f>B1324/(B1324+Overview!$F$22)</f>
        <v>0.52380952380952384</v>
      </c>
      <c r="E1324" s="118">
        <f>EXP(Overview!$F$21/Overview!$F$5-Overview!$F$21/('='!C1324+273.15))</f>
        <v>0.94169028070695959</v>
      </c>
      <c r="F1324" s="77">
        <f t="shared" si="122"/>
        <v>2.8452163518165858</v>
      </c>
      <c r="G1324" s="115">
        <f t="shared" si="123"/>
        <v>0.52380952380952372</v>
      </c>
      <c r="H1324" s="112">
        <f>F1324/Overview!$F$19</f>
        <v>4.2008214259804895</v>
      </c>
      <c r="I1324" s="149">
        <f t="shared" si="124"/>
        <v>178.24101031296112</v>
      </c>
      <c r="J1324" s="80">
        <f>IF((A1324-Overview!$F$43)/365=ROUND((A1324-Overview!$F$43)/365,0),J1323*0.05,J1323+V1323)</f>
        <v>6836.6592939334196</v>
      </c>
      <c r="K1324" s="70">
        <f>IF(I1324&lt;Overview!$F$16,1,'='!F1324/Overview!$F$26)</f>
        <v>123.16953903967905</v>
      </c>
      <c r="L1324" s="71">
        <f>IF(I1324&lt;Overview!$F$17,'='!F1324/Overview!$F$26,Overview!$F$33)</f>
        <v>9.1428571428571423</v>
      </c>
      <c r="M1324" s="72">
        <f t="shared" si="125"/>
        <v>9.1428571428571423</v>
      </c>
      <c r="N1324" s="81">
        <f>MIN(1,Overview!$F$44*E1324*(F1324-Overview!$F$25)^2+0.2)</f>
        <v>1</v>
      </c>
      <c r="O1324" s="48">
        <f>M1324*E1324*Overview!$F$8</f>
        <v>9.746225350951114E-2</v>
      </c>
      <c r="P1324" s="48">
        <f>E1324*Overview!$F$6</f>
        <v>1.8494797113084687E-3</v>
      </c>
      <c r="Q1324" s="122">
        <f>O1324*(G1324/F1324-(1+Overview!$F$35/'='!F1324)/(Overview!$F$37*Overview!$F$33))/('='!G1324+Overview!$F$36)</f>
        <v>8.291266030570776E-4</v>
      </c>
      <c r="R1324" s="128">
        <f>(O1324/F1324-Q1324)*G1324*Overview!$F$29*'='!F1324^3</f>
        <v>365.08781419521989</v>
      </c>
      <c r="S1324" s="57">
        <f t="shared" si="120"/>
        <v>3.8030442855084698E-18</v>
      </c>
      <c r="T1324" s="58">
        <f t="shared" si="121"/>
        <v>7.8634818958137889E-4</v>
      </c>
      <c r="U1324" s="58">
        <f>IF(I1324&lt;Overview!$F$18,(1-Overview!$F$9)*'='!R1324-'='!I1324*'='!P1324,0)</f>
        <v>0</v>
      </c>
      <c r="V1324" s="54">
        <f>IF(I1324&gt;=Overview!$F$18,(1-Overview!$F$9)*'='!R1324-Overview!$F$18*'='!P1324,0)</f>
        <v>30.777938912560025</v>
      </c>
      <c r="W1324" s="2"/>
      <c r="X1324" s="60">
        <f>F1324^3*(1+G1324*Overview!$F$38)</f>
        <v>28.306391166164815</v>
      </c>
      <c r="Y1324" s="61">
        <f>F1324^3*Overview!$F$42*(1+Overview!$F$38*G1324)+J1324*Overview!$F$39/Overview!$F$40</f>
        <v>2.8446591270003032</v>
      </c>
      <c r="AD1324" s="2"/>
    </row>
    <row r="1325" spans="1:30">
      <c r="A1325" s="34">
        <v>1322</v>
      </c>
      <c r="B1325">
        <v>0.77</v>
      </c>
      <c r="C1325" s="85">
        <v>18.739999999999998</v>
      </c>
      <c r="D1325" s="125">
        <f>B1325/(B1325+Overview!$F$22)</f>
        <v>0.52380952380952384</v>
      </c>
      <c r="E1325" s="118">
        <f>EXP(Overview!$F$21/Overview!$F$5-Overview!$F$21/('='!C1325+273.15))</f>
        <v>0.94169028070695959</v>
      </c>
      <c r="F1325" s="77">
        <f t="shared" si="122"/>
        <v>2.8460027000061672</v>
      </c>
      <c r="G1325" s="115">
        <f t="shared" si="123"/>
        <v>0.52380952380952372</v>
      </c>
      <c r="H1325" s="112">
        <f>F1325/Overview!$F$19</f>
        <v>4.2019824302468143</v>
      </c>
      <c r="I1325" s="149">
        <f t="shared" si="124"/>
        <v>178.24101031296112</v>
      </c>
      <c r="J1325" s="80">
        <f>IF((A1325-Overview!$F$43)/365=ROUND((A1325-Overview!$F$43)/365,0),J1324*0.05,J1324+V1324)</f>
        <v>6867.4372328459795</v>
      </c>
      <c r="K1325" s="70">
        <f>IF(I1325&lt;Overview!$F$16,1,'='!F1325/Overview!$F$26)</f>
        <v>123.20358008684707</v>
      </c>
      <c r="L1325" s="71">
        <f>IF(I1325&lt;Overview!$F$17,'='!F1325/Overview!$F$26,Overview!$F$33)</f>
        <v>9.1428571428571423</v>
      </c>
      <c r="M1325" s="72">
        <f t="shared" si="125"/>
        <v>9.1428571428571423</v>
      </c>
      <c r="N1325" s="81">
        <f>MIN(1,Overview!$F$44*E1325*(F1325-Overview!$F$25)^2+0.2)</f>
        <v>1</v>
      </c>
      <c r="O1325" s="48">
        <f>M1325*E1325*Overview!$F$8</f>
        <v>9.746225350951114E-2</v>
      </c>
      <c r="P1325" s="48">
        <f>E1325*Overview!$F$6</f>
        <v>1.8494797113084687E-3</v>
      </c>
      <c r="Q1325" s="122">
        <f>O1325*(G1325/F1325-(1+Overview!$F$35/'='!F1325)/(Overview!$F$37*Overview!$F$33))/('='!G1325+Overview!$F$36)</f>
        <v>8.2765116597892396E-4</v>
      </c>
      <c r="R1325" s="128">
        <f>(O1325/F1325-Q1325)*G1325*Overview!$F$29*'='!F1325^3</f>
        <v>365.30326916635283</v>
      </c>
      <c r="S1325" s="57">
        <f t="shared" si="120"/>
        <v>3.8019935075212252E-18</v>
      </c>
      <c r="T1325" s="58">
        <f t="shared" si="121"/>
        <v>7.8516581767975669E-4</v>
      </c>
      <c r="U1325" s="58">
        <f>IF(I1325&lt;Overview!$F$18,(1-Overview!$F$9)*'='!R1325-'='!I1325*'='!P1325,0)</f>
        <v>0</v>
      </c>
      <c r="V1325" s="54">
        <f>IF(I1325&gt;=Overview!$F$18,(1-Overview!$F$9)*'='!R1325-Overview!$F$18*'='!P1325,0)</f>
        <v>30.796295676100552</v>
      </c>
      <c r="W1325" s="2"/>
      <c r="X1325" s="60">
        <f>F1325^3*(1+G1325*Overview!$F$38)</f>
        <v>28.329867235133037</v>
      </c>
      <c r="Y1325" s="61">
        <f>F1325^3*Overview!$F$42*(1+Overview!$F$38*G1325)+J1325*Overview!$F$39/Overview!$F$40</f>
        <v>2.8481094145529169</v>
      </c>
      <c r="AD1325" s="2"/>
    </row>
    <row r="1326" spans="1:30">
      <c r="A1326" s="34">
        <v>1323</v>
      </c>
      <c r="B1326">
        <v>0.77</v>
      </c>
      <c r="C1326" s="85">
        <v>18.739999999999998</v>
      </c>
      <c r="D1326" s="125">
        <f>B1326/(B1326+Overview!$F$22)</f>
        <v>0.52380952380952384</v>
      </c>
      <c r="E1326" s="118">
        <f>EXP(Overview!$F$21/Overview!$F$5-Overview!$F$21/('='!C1326+273.15))</f>
        <v>0.94169028070695959</v>
      </c>
      <c r="F1326" s="77">
        <f t="shared" si="122"/>
        <v>2.8467878658238468</v>
      </c>
      <c r="G1326" s="115">
        <f t="shared" si="123"/>
        <v>0.52380952380952372</v>
      </c>
      <c r="H1326" s="112">
        <f>F1326/Overview!$F$19</f>
        <v>4.2031416887994197</v>
      </c>
      <c r="I1326" s="149">
        <f t="shared" si="124"/>
        <v>178.24101031296112</v>
      </c>
      <c r="J1326" s="80">
        <f>IF((A1326-Overview!$F$43)/365=ROUND((A1326-Overview!$F$43)/365,0),J1325*0.05,J1325+V1325)</f>
        <v>6898.2335285220797</v>
      </c>
      <c r="K1326" s="70">
        <f>IF(I1326&lt;Overview!$F$16,1,'='!F1326/Overview!$F$26)</f>
        <v>123.23756994908429</v>
      </c>
      <c r="L1326" s="71">
        <f>IF(I1326&lt;Overview!$F$17,'='!F1326/Overview!$F$26,Overview!$F$33)</f>
        <v>9.1428571428571423</v>
      </c>
      <c r="M1326" s="72">
        <f t="shared" si="125"/>
        <v>9.1428571428571423</v>
      </c>
      <c r="N1326" s="81">
        <f>MIN(1,Overview!$F$44*E1326*(F1326-Overview!$F$25)^2+0.2)</f>
        <v>1</v>
      </c>
      <c r="O1326" s="48">
        <f>M1326*E1326*Overview!$F$8</f>
        <v>9.746225350951114E-2</v>
      </c>
      <c r="P1326" s="48">
        <f>E1326*Overview!$F$6</f>
        <v>1.8494797113084687E-3</v>
      </c>
      <c r="Q1326" s="122">
        <f>O1326*(G1326/F1326-(1+Overview!$F$35/'='!F1326)/(Overview!$F$37*Overview!$F$33))/('='!G1326+Overview!$F$36)</f>
        <v>8.2617876066489945E-4</v>
      </c>
      <c r="R1326" s="128">
        <f>(O1326/F1326-Q1326)*G1326*Overview!$F$29*'='!F1326^3</f>
        <v>365.51847084761818</v>
      </c>
      <c r="S1326" s="57">
        <f t="shared" si="120"/>
        <v>3.8009448886982405E-18</v>
      </c>
      <c r="T1326" s="58">
        <f t="shared" si="121"/>
        <v>7.8398522362073994E-4</v>
      </c>
      <c r="U1326" s="58">
        <f>IF(I1326&lt;Overview!$F$18,(1-Overview!$F$9)*'='!R1326-'='!I1326*'='!P1326,0)</f>
        <v>0</v>
      </c>
      <c r="V1326" s="54">
        <f>IF(I1326&gt;=Overview!$F$18,(1-Overview!$F$9)*'='!R1326-Overview!$F$18*'='!P1326,0)</f>
        <v>30.814630859344359</v>
      </c>
      <c r="W1326" s="2"/>
      <c r="X1326" s="60">
        <f>F1326^3*(1+G1326*Overview!$F$38)</f>
        <v>28.353320952091043</v>
      </c>
      <c r="Y1326" s="61">
        <f>F1326^3*Overview!$F$42*(1+Overview!$F$38*G1326)+J1326*Overview!$F$39/Overview!$F$40</f>
        <v>2.851558488109426</v>
      </c>
      <c r="AD1326" s="2"/>
    </row>
    <row r="1327" spans="1:30">
      <c r="A1327" s="34">
        <v>1324</v>
      </c>
      <c r="B1327">
        <v>0.77</v>
      </c>
      <c r="C1327" s="85">
        <v>18.739999999999998</v>
      </c>
      <c r="D1327" s="125">
        <f>B1327/(B1327+Overview!$F$22)</f>
        <v>0.52380952380952384</v>
      </c>
      <c r="E1327" s="118">
        <f>EXP(Overview!$F$21/Overview!$F$5-Overview!$F$21/('='!C1327+273.15))</f>
        <v>0.94169028070695959</v>
      </c>
      <c r="F1327" s="77">
        <f t="shared" si="122"/>
        <v>2.8475718510474675</v>
      </c>
      <c r="G1327" s="115">
        <f t="shared" si="123"/>
        <v>0.52380952380952372</v>
      </c>
      <c r="H1327" s="112">
        <f>F1327/Overview!$F$19</f>
        <v>4.2042992042632026</v>
      </c>
      <c r="I1327" s="149">
        <f t="shared" si="124"/>
        <v>178.24101031296112</v>
      </c>
      <c r="J1327" s="80">
        <f>IF((A1327-Overview!$F$43)/365=ROUND((A1327-Overview!$F$43)/365,0),J1326*0.05,J1326+V1326)</f>
        <v>6929.0481593814238</v>
      </c>
      <c r="K1327" s="70">
        <f>IF(I1327&lt;Overview!$F$16,1,'='!F1327/Overview!$F$26)</f>
        <v>123.27150870335358</v>
      </c>
      <c r="L1327" s="71">
        <f>IF(I1327&lt;Overview!$F$17,'='!F1327/Overview!$F$26,Overview!$F$33)</f>
        <v>9.1428571428571423</v>
      </c>
      <c r="M1327" s="72">
        <f t="shared" si="125"/>
        <v>9.1428571428571423</v>
      </c>
      <c r="N1327" s="81">
        <f>MIN(1,Overview!$F$44*E1327*(F1327-Overview!$F$25)^2+0.2)</f>
        <v>1</v>
      </c>
      <c r="O1327" s="48">
        <f>M1327*E1327*Overview!$F$8</f>
        <v>9.746225350951114E-2</v>
      </c>
      <c r="P1327" s="48">
        <f>E1327*Overview!$F$6</f>
        <v>1.8494797113084687E-3</v>
      </c>
      <c r="Q1327" s="122">
        <f>O1327*(G1327/F1327-(1+Overview!$F$35/'='!F1327)/(Overview!$F$37*Overview!$F$33))/('='!G1327+Overview!$F$36)</f>
        <v>8.2470937944182537E-4</v>
      </c>
      <c r="R1327" s="128">
        <f>(O1327/F1327-Q1327)*G1327*Overview!$F$29*'='!F1327^3</f>
        <v>365.733419413695</v>
      </c>
      <c r="S1327" s="57">
        <f t="shared" si="120"/>
        <v>3.7998984235748266E-18</v>
      </c>
      <c r="T1327" s="58">
        <f t="shared" si="121"/>
        <v>7.8280640473112235E-4</v>
      </c>
      <c r="U1327" s="58">
        <f>IF(I1327&lt;Overview!$F$18,(1-Overview!$F$9)*'='!R1327-'='!I1327*'='!P1327,0)</f>
        <v>0</v>
      </c>
      <c r="V1327" s="54">
        <f>IF(I1327&gt;=Overview!$F$18,(1-Overview!$F$9)*'='!R1327-Overview!$F$18*'='!P1327,0)</f>
        <v>30.832944477174106</v>
      </c>
      <c r="W1327" s="2"/>
      <c r="X1327" s="60">
        <f>F1327^3*(1+G1327*Overview!$F$38)</f>
        <v>28.376752315302969</v>
      </c>
      <c r="Y1327" s="61">
        <f>F1327^3*Overview!$F$42*(1+Overview!$F$38*G1327)+J1327*Overview!$F$39/Overview!$F$40</f>
        <v>2.8550063465758417</v>
      </c>
      <c r="AD1327" s="2"/>
    </row>
    <row r="1328" spans="1:30">
      <c r="A1328" s="34">
        <v>1325</v>
      </c>
      <c r="B1328">
        <v>0.77</v>
      </c>
      <c r="C1328" s="85">
        <v>18.739999999999998</v>
      </c>
      <c r="D1328" s="125">
        <f>B1328/(B1328+Overview!$F$22)</f>
        <v>0.52380952380952384</v>
      </c>
      <c r="E1328" s="118">
        <f>EXP(Overview!$F$21/Overview!$F$5-Overview!$F$21/('='!C1328+273.15))</f>
        <v>0.94169028070695959</v>
      </c>
      <c r="F1328" s="77">
        <f t="shared" si="122"/>
        <v>2.8483546574521985</v>
      </c>
      <c r="G1328" s="115">
        <f t="shared" si="123"/>
        <v>0.52380952380952372</v>
      </c>
      <c r="H1328" s="112">
        <f>F1328/Overview!$F$19</f>
        <v>4.2054549792591152</v>
      </c>
      <c r="I1328" s="149">
        <f t="shared" si="124"/>
        <v>178.24101031296112</v>
      </c>
      <c r="J1328" s="80">
        <f>IF((A1328-Overview!$F$43)/365=ROUND((A1328-Overview!$F$43)/365,0),J1327*0.05,J1327+V1327)</f>
        <v>6959.8811038585982</v>
      </c>
      <c r="K1328" s="70">
        <f>IF(I1328&lt;Overview!$F$16,1,'='!F1328/Overview!$F$26)</f>
        <v>123.3053964265021</v>
      </c>
      <c r="L1328" s="71">
        <f>IF(I1328&lt;Overview!$F$17,'='!F1328/Overview!$F$26,Overview!$F$33)</f>
        <v>9.1428571428571423</v>
      </c>
      <c r="M1328" s="72">
        <f t="shared" si="125"/>
        <v>9.1428571428571423</v>
      </c>
      <c r="N1328" s="81">
        <f>MIN(1,Overview!$F$44*E1328*(F1328-Overview!$F$25)^2+0.2)</f>
        <v>1</v>
      </c>
      <c r="O1328" s="48">
        <f>M1328*E1328*Overview!$F$8</f>
        <v>9.746225350951114E-2</v>
      </c>
      <c r="P1328" s="48">
        <f>E1328*Overview!$F$6</f>
        <v>1.8494797113084687E-3</v>
      </c>
      <c r="Q1328" s="122">
        <f>O1328*(G1328/F1328-(1+Overview!$F$35/'='!F1328)/(Overview!$F$37*Overview!$F$33))/('='!G1328+Overview!$F$36)</f>
        <v>8.232430146611747E-4</v>
      </c>
      <c r="R1328" s="128">
        <f>(O1328/F1328-Q1328)*G1328*Overview!$F$29*'='!F1328^3</f>
        <v>365.94811503959073</v>
      </c>
      <c r="S1328" s="57">
        <f t="shared" si="120"/>
        <v>3.7988541067038505E-18</v>
      </c>
      <c r="T1328" s="58">
        <f t="shared" si="121"/>
        <v>7.8162935834171518E-4</v>
      </c>
      <c r="U1328" s="58">
        <f>IF(I1328&lt;Overview!$F$18,(1-Overview!$F$9)*'='!R1328-'='!I1328*'='!P1328,0)</f>
        <v>0</v>
      </c>
      <c r="V1328" s="54">
        <f>IF(I1328&gt;=Overview!$F$18,(1-Overview!$F$9)*'='!R1328-Overview!$F$18*'='!P1328,0)</f>
        <v>30.85123654450042</v>
      </c>
      <c r="W1328" s="2"/>
      <c r="X1328" s="60">
        <f>F1328^3*(1+G1328*Overview!$F$38)</f>
        <v>28.400161323125719</v>
      </c>
      <c r="Y1328" s="61">
        <f>F1328^3*Overview!$F$42*(1+Overview!$F$38*G1328)+J1328*Overview!$F$39/Overview!$F$40</f>
        <v>2.8584529888671701</v>
      </c>
      <c r="AD1328" s="2"/>
    </row>
    <row r="1329" spans="1:30">
      <c r="A1329" s="34">
        <v>1326</v>
      </c>
      <c r="B1329">
        <v>0.77</v>
      </c>
      <c r="C1329" s="85">
        <v>18.739999999999998</v>
      </c>
      <c r="D1329" s="125">
        <f>B1329/(B1329+Overview!$F$22)</f>
        <v>0.52380952380952384</v>
      </c>
      <c r="E1329" s="118">
        <f>EXP(Overview!$F$21/Overview!$F$5-Overview!$F$21/('='!C1329+273.15))</f>
        <v>0.94169028070695959</v>
      </c>
      <c r="F1329" s="77">
        <f t="shared" si="122"/>
        <v>2.8491362868105403</v>
      </c>
      <c r="G1329" s="115">
        <f t="shared" si="123"/>
        <v>0.52380952380952372</v>
      </c>
      <c r="H1329" s="112">
        <f>F1329/Overview!$F$19</f>
        <v>4.2066090164041636</v>
      </c>
      <c r="I1329" s="149">
        <f t="shared" si="124"/>
        <v>178.24101031296112</v>
      </c>
      <c r="J1329" s="80">
        <f>IF((A1329-Overview!$F$43)/365=ROUND((A1329-Overview!$F$43)/365,0),J1328*0.05,J1328+V1328)</f>
        <v>6990.7323404030985</v>
      </c>
      <c r="K1329" s="70">
        <f>IF(I1329&lt;Overview!$F$16,1,'='!F1329/Overview!$F$26)</f>
        <v>123.33923319526149</v>
      </c>
      <c r="L1329" s="71">
        <f>IF(I1329&lt;Overview!$F$17,'='!F1329/Overview!$F$26,Overview!$F$33)</f>
        <v>9.1428571428571423</v>
      </c>
      <c r="M1329" s="72">
        <f t="shared" si="125"/>
        <v>9.1428571428571423</v>
      </c>
      <c r="N1329" s="81">
        <f>MIN(1,Overview!$F$44*E1329*(F1329-Overview!$F$25)^2+0.2)</f>
        <v>1</v>
      </c>
      <c r="O1329" s="48">
        <f>M1329*E1329*Overview!$F$8</f>
        <v>9.746225350951114E-2</v>
      </c>
      <c r="P1329" s="48">
        <f>E1329*Overview!$F$6</f>
        <v>1.8494797113084687E-3</v>
      </c>
      <c r="Q1329" s="122">
        <f>O1329*(G1329/F1329-(1+Overview!$F$35/'='!F1329)/(Overview!$F$37*Overview!$F$33))/('='!G1329+Overview!$F$36)</f>
        <v>8.2177965869897679E-4</v>
      </c>
      <c r="R1329" s="128">
        <f>(O1329/F1329-Q1329)*G1329*Overview!$F$29*'='!F1329^3</f>
        <v>366.16255790063991</v>
      </c>
      <c r="S1329" s="57">
        <f t="shared" si="120"/>
        <v>3.7978119326556651E-18</v>
      </c>
      <c r="T1329" s="58">
        <f t="shared" si="121"/>
        <v>7.8045408178734532E-4</v>
      </c>
      <c r="U1329" s="58">
        <f>IF(I1329&lt;Overview!$F$18,(1-Overview!$F$9)*'='!R1329-'='!I1329*'='!P1329,0)</f>
        <v>0</v>
      </c>
      <c r="V1329" s="54">
        <f>IF(I1329&gt;=Overview!$F$18,(1-Overview!$F$9)*'='!R1329-Overview!$F$18*'='!P1329,0)</f>
        <v>30.869507076261812</v>
      </c>
      <c r="W1329" s="2"/>
      <c r="X1329" s="60">
        <f>F1329^3*(1+G1329*Overview!$F$38)</f>
        <v>28.423547974008663</v>
      </c>
      <c r="Y1329" s="61">
        <f>F1329^3*Overview!$F$42*(1+Overview!$F$38*G1329)+J1329*Overview!$F$39/Overview!$F$40</f>
        <v>2.8618984139073866</v>
      </c>
      <c r="AD1329" s="2"/>
    </row>
    <row r="1330" spans="1:30">
      <c r="A1330" s="34">
        <v>1327</v>
      </c>
      <c r="B1330">
        <v>0.77</v>
      </c>
      <c r="C1330" s="85">
        <v>18.739999999999998</v>
      </c>
      <c r="D1330" s="125">
        <f>B1330/(B1330+Overview!$F$22)</f>
        <v>0.52380952380952384</v>
      </c>
      <c r="E1330" s="118">
        <f>EXP(Overview!$F$21/Overview!$F$5-Overview!$F$21/('='!C1330+273.15))</f>
        <v>0.94169028070695959</v>
      </c>
      <c r="F1330" s="77">
        <f t="shared" si="122"/>
        <v>2.8499167408923278</v>
      </c>
      <c r="G1330" s="115">
        <f t="shared" si="123"/>
        <v>0.52380952380952372</v>
      </c>
      <c r="H1330" s="112">
        <f>F1330/Overview!$F$19</f>
        <v>4.2077613183114249</v>
      </c>
      <c r="I1330" s="149">
        <f t="shared" si="124"/>
        <v>178.24101031296112</v>
      </c>
      <c r="J1330" s="80">
        <f>IF((A1330-Overview!$F$43)/365=ROUND((A1330-Overview!$F$43)/365,0),J1329*0.05,J1329+V1329)</f>
        <v>7021.60184747936</v>
      </c>
      <c r="K1330" s="70">
        <f>IF(I1330&lt;Overview!$F$16,1,'='!F1330/Overview!$F$26)</f>
        <v>123.37301908624796</v>
      </c>
      <c r="L1330" s="71">
        <f>IF(I1330&lt;Overview!$F$17,'='!F1330/Overview!$F$26,Overview!$F$33)</f>
        <v>9.1428571428571423</v>
      </c>
      <c r="M1330" s="72">
        <f t="shared" si="125"/>
        <v>9.1428571428571423</v>
      </c>
      <c r="N1330" s="81">
        <f>MIN(1,Overview!$F$44*E1330*(F1330-Overview!$F$25)^2+0.2)</f>
        <v>1</v>
      </c>
      <c r="O1330" s="48">
        <f>M1330*E1330*Overview!$F$8</f>
        <v>9.746225350951114E-2</v>
      </c>
      <c r="P1330" s="48">
        <f>E1330*Overview!$F$6</f>
        <v>1.8494797113084687E-3</v>
      </c>
      <c r="Q1330" s="122">
        <f>O1330*(G1330/F1330-(1+Overview!$F$35/'='!F1330)/(Overview!$F$37*Overview!$F$33))/('='!G1330+Overview!$F$36)</f>
        <v>8.2031930395571738E-4</v>
      </c>
      <c r="R1330" s="128">
        <f>(O1330/F1330-Q1330)*G1330*Overview!$F$29*'='!F1330^3</f>
        <v>366.37674817250189</v>
      </c>
      <c r="S1330" s="57">
        <f t="shared" si="120"/>
        <v>3.7967718960180426E-18</v>
      </c>
      <c r="T1330" s="58">
        <f t="shared" si="121"/>
        <v>7.79280572406847E-4</v>
      </c>
      <c r="U1330" s="58">
        <f>IF(I1330&lt;Overview!$F$18,(1-Overview!$F$9)*'='!R1330-'='!I1330*'='!P1330,0)</f>
        <v>0</v>
      </c>
      <c r="V1330" s="54">
        <f>IF(I1330&gt;=Overview!$F$18,(1-Overview!$F$9)*'='!R1330-Overview!$F$18*'='!P1330,0)</f>
        <v>30.887756087424453</v>
      </c>
      <c r="W1330" s="2"/>
      <c r="X1330" s="60">
        <f>F1330^3*(1+G1330*Overview!$F$38)</f>
        <v>28.44691226649325</v>
      </c>
      <c r="Y1330" s="61">
        <f>F1330^3*Overview!$F$42*(1+Overview!$F$38*G1330)+J1330*Overview!$F$39/Overview!$F$40</f>
        <v>2.8653426206294044</v>
      </c>
      <c r="AD1330" s="2"/>
    </row>
    <row r="1331" spans="1:30">
      <c r="A1331" s="34">
        <v>1328</v>
      </c>
      <c r="B1331">
        <v>0.77</v>
      </c>
      <c r="C1331" s="85">
        <v>18.739999999999998</v>
      </c>
      <c r="D1331" s="125">
        <f>B1331/(B1331+Overview!$F$22)</f>
        <v>0.52380952380952384</v>
      </c>
      <c r="E1331" s="118">
        <f>EXP(Overview!$F$21/Overview!$F$5-Overview!$F$21/('='!C1331+273.15))</f>
        <v>0.94169028070695959</v>
      </c>
      <c r="F1331" s="77">
        <f t="shared" si="122"/>
        <v>2.8506960214647346</v>
      </c>
      <c r="G1331" s="115">
        <f t="shared" si="123"/>
        <v>0.52380952380952372</v>
      </c>
      <c r="H1331" s="112">
        <f>F1331/Overview!$F$19</f>
        <v>4.2089118875900402</v>
      </c>
      <c r="I1331" s="149">
        <f t="shared" si="124"/>
        <v>178.24101031296112</v>
      </c>
      <c r="J1331" s="80">
        <f>IF((A1331-Overview!$F$43)/365=ROUND((A1331-Overview!$F$43)/365,0),J1330*0.05,J1330+V1330)</f>
        <v>7052.4896035667844</v>
      </c>
      <c r="K1331" s="70">
        <f>IF(I1331&lt;Overview!$F$16,1,'='!F1331/Overview!$F$26)</f>
        <v>123.40675417596255</v>
      </c>
      <c r="L1331" s="71">
        <f>IF(I1331&lt;Overview!$F$17,'='!F1331/Overview!$F$26,Overview!$F$33)</f>
        <v>9.1428571428571423</v>
      </c>
      <c r="M1331" s="72">
        <f t="shared" si="125"/>
        <v>9.1428571428571423</v>
      </c>
      <c r="N1331" s="81">
        <f>MIN(1,Overview!$F$44*E1331*(F1331-Overview!$F$25)^2+0.2)</f>
        <v>1</v>
      </c>
      <c r="O1331" s="48">
        <f>M1331*E1331*Overview!$F$8</f>
        <v>9.746225350951114E-2</v>
      </c>
      <c r="P1331" s="48">
        <f>E1331*Overview!$F$6</f>
        <v>1.8494797113084687E-3</v>
      </c>
      <c r="Q1331" s="122">
        <f>O1331*(G1331/F1331-(1+Overview!$F$35/'='!F1331)/(Overview!$F$37*Overview!$F$33))/('='!G1331+Overview!$F$36)</f>
        <v>8.1886194285624061E-4</v>
      </c>
      <c r="R1331" s="128">
        <f>(O1331/F1331-Q1331)*G1331*Overview!$F$29*'='!F1331^3</f>
        <v>366.59068603115793</v>
      </c>
      <c r="S1331" s="57">
        <f t="shared" si="120"/>
        <v>3.7957339913961014E-18</v>
      </c>
      <c r="T1331" s="58">
        <f t="shared" si="121"/>
        <v>7.781088275430559E-4</v>
      </c>
      <c r="U1331" s="58">
        <f>IF(I1331&lt;Overview!$F$18,(1-Overview!$F$9)*'='!R1331-'='!I1331*'='!P1331,0)</f>
        <v>0</v>
      </c>
      <c r="V1331" s="54">
        <f>IF(I1331&gt;=Overview!$F$18,(1-Overview!$F$9)*'='!R1331-Overview!$F$18*'='!P1331,0)</f>
        <v>30.905983592981947</v>
      </c>
      <c r="W1331" s="2"/>
      <c r="X1331" s="60">
        <f>F1331^3*(1+G1331*Overview!$F$38)</f>
        <v>28.470254199212707</v>
      </c>
      <c r="Y1331" s="61">
        <f>F1331^3*Overview!$F$42*(1+Overview!$F$38*G1331)+J1331*Overview!$F$39/Overview!$F$40</f>
        <v>2.8687856079750458</v>
      </c>
      <c r="AD1331" s="2"/>
    </row>
    <row r="1332" spans="1:30">
      <c r="A1332" s="34">
        <v>1329</v>
      </c>
      <c r="B1332">
        <v>0.77</v>
      </c>
      <c r="C1332" s="85">
        <v>18.739999999999998</v>
      </c>
      <c r="D1332" s="125">
        <f>B1332/(B1332+Overview!$F$22)</f>
        <v>0.52380952380952384</v>
      </c>
      <c r="E1332" s="118">
        <f>EXP(Overview!$F$21/Overview!$F$5-Overview!$F$21/('='!C1332+273.15))</f>
        <v>0.94169028070695959</v>
      </c>
      <c r="F1332" s="77">
        <f t="shared" si="122"/>
        <v>2.8514741302922775</v>
      </c>
      <c r="G1332" s="115">
        <f t="shared" si="123"/>
        <v>0.52380952380952372</v>
      </c>
      <c r="H1332" s="112">
        <f>F1332/Overview!$F$19</f>
        <v>4.210060726845235</v>
      </c>
      <c r="I1332" s="149">
        <f t="shared" si="124"/>
        <v>178.24101031296112</v>
      </c>
      <c r="J1332" s="80">
        <f>IF((A1332-Overview!$F$43)/365=ROUND((A1332-Overview!$F$43)/365,0),J1331*0.05,J1331+V1331)</f>
        <v>7083.3955871597664</v>
      </c>
      <c r="K1332" s="70">
        <f>IF(I1332&lt;Overview!$F$16,1,'='!F1332/Overview!$F$26)</f>
        <v>123.44043854079123</v>
      </c>
      <c r="L1332" s="71">
        <f>IF(I1332&lt;Overview!$F$17,'='!F1332/Overview!$F$26,Overview!$F$33)</f>
        <v>9.1428571428571423</v>
      </c>
      <c r="M1332" s="72">
        <f t="shared" si="125"/>
        <v>9.1428571428571423</v>
      </c>
      <c r="N1332" s="81">
        <f>MIN(1,Overview!$F$44*E1332*(F1332-Overview!$F$25)^2+0.2)</f>
        <v>1</v>
      </c>
      <c r="O1332" s="48">
        <f>M1332*E1332*Overview!$F$8</f>
        <v>9.746225350951114E-2</v>
      </c>
      <c r="P1332" s="48">
        <f>E1332*Overview!$F$6</f>
        <v>1.8494797113084687E-3</v>
      </c>
      <c r="Q1332" s="122">
        <f>O1332*(G1332/F1332-(1+Overview!$F$35/'='!F1332)/(Overview!$F$37*Overview!$F$33))/('='!G1332+Overview!$F$36)</f>
        <v>8.1740756784965004E-4</v>
      </c>
      <c r="R1332" s="128">
        <f>(O1332/F1332-Q1332)*G1332*Overview!$F$29*'='!F1332^3</f>
        <v>366.80437165291062</v>
      </c>
      <c r="S1332" s="57">
        <f t="shared" si="120"/>
        <v>3.7946982134122391E-18</v>
      </c>
      <c r="T1332" s="58">
        <f t="shared" si="121"/>
        <v>7.7693884454280214E-4</v>
      </c>
      <c r="U1332" s="58">
        <f>IF(I1332&lt;Overview!$F$18,(1-Overview!$F$9)*'='!R1332-'='!I1332*'='!P1332,0)</f>
        <v>0</v>
      </c>
      <c r="V1332" s="54">
        <f>IF(I1332&gt;=Overview!$F$18,(1-Overview!$F$9)*'='!R1332-Overview!$F$18*'='!P1332,0)</f>
        <v>30.924189607955277</v>
      </c>
      <c r="W1332" s="2"/>
      <c r="X1332" s="60">
        <f>F1332^3*(1+G1332*Overview!$F$38)</f>
        <v>28.493573770891697</v>
      </c>
      <c r="Y1332" s="61">
        <f>F1332^3*Overview!$F$42*(1+Overview!$F$38*G1332)+J1332*Overview!$F$39/Overview!$F$40</f>
        <v>2.8722273748950133</v>
      </c>
      <c r="AD1332" s="2"/>
    </row>
    <row r="1333" spans="1:30">
      <c r="A1333" s="34">
        <v>1330</v>
      </c>
      <c r="B1333">
        <v>0.77</v>
      </c>
      <c r="C1333" s="85">
        <v>18.739999999999998</v>
      </c>
      <c r="D1333" s="125">
        <f>B1333/(B1333+Overview!$F$22)</f>
        <v>0.52380952380952384</v>
      </c>
      <c r="E1333" s="118">
        <f>EXP(Overview!$F$21/Overview!$F$5-Overview!$F$21/('='!C1333+273.15))</f>
        <v>0.94169028070695959</v>
      </c>
      <c r="F1333" s="77">
        <f t="shared" si="122"/>
        <v>2.8522510691368201</v>
      </c>
      <c r="G1333" s="115">
        <f t="shared" si="123"/>
        <v>0.52380952380952372</v>
      </c>
      <c r="H1333" s="112">
        <f>F1333/Overview!$F$19</f>
        <v>4.2112078386783107</v>
      </c>
      <c r="I1333" s="149">
        <f t="shared" si="124"/>
        <v>178.24101031296112</v>
      </c>
      <c r="J1333" s="80">
        <f>IF((A1333-Overview!$F$43)/365=ROUND((A1333-Overview!$F$43)/365,0),J1332*0.05,J1332+V1332)</f>
        <v>7114.319776767722</v>
      </c>
      <c r="K1333" s="70">
        <f>IF(I1333&lt;Overview!$F$16,1,'='!F1333/Overview!$F$26)</f>
        <v>123.4740722570052</v>
      </c>
      <c r="L1333" s="71">
        <f>IF(I1333&lt;Overview!$F$17,'='!F1333/Overview!$F$26,Overview!$F$33)</f>
        <v>9.1428571428571423</v>
      </c>
      <c r="M1333" s="72">
        <f t="shared" si="125"/>
        <v>9.1428571428571423</v>
      </c>
      <c r="N1333" s="81">
        <f>MIN(1,Overview!$F$44*E1333*(F1333-Overview!$F$25)^2+0.2)</f>
        <v>1</v>
      </c>
      <c r="O1333" s="48">
        <f>M1333*E1333*Overview!$F$8</f>
        <v>9.746225350951114E-2</v>
      </c>
      <c r="P1333" s="48">
        <f>E1333*Overview!$F$6</f>
        <v>1.8494797113084687E-3</v>
      </c>
      <c r="Q1333" s="122">
        <f>O1333*(G1333/F1333-(1+Overview!$F$35/'='!F1333)/(Overview!$F$37*Overview!$F$33))/('='!G1333+Overview!$F$36)</f>
        <v>8.1595617140921392E-4</v>
      </c>
      <c r="R1333" s="128">
        <f>(O1333/F1333-Q1333)*G1333*Overview!$F$29*'='!F1333^3</f>
        <v>367.01780521438025</v>
      </c>
      <c r="S1333" s="57">
        <f t="shared" si="120"/>
        <v>3.793664556706061E-18</v>
      </c>
      <c r="T1333" s="58">
        <f t="shared" si="121"/>
        <v>7.7577062075690568E-4</v>
      </c>
      <c r="U1333" s="58">
        <f>IF(I1333&lt;Overview!$F$18,(1-Overview!$F$9)*'='!R1333-'='!I1333*'='!P1333,0)</f>
        <v>0</v>
      </c>
      <c r="V1333" s="54">
        <f>IF(I1333&gt;=Overview!$F$18,(1-Overview!$F$9)*'='!R1333-Overview!$F$18*'='!P1333,0)</f>
        <v>30.942374147392488</v>
      </c>
      <c r="W1333" s="2"/>
      <c r="X1333" s="60">
        <f>F1333^3*(1+G1333*Overview!$F$38)</f>
        <v>28.516870980345985</v>
      </c>
      <c r="Y1333" s="61">
        <f>F1333^3*Overview!$F$42*(1+Overview!$F$38*G1333)+J1333*Overview!$F$39/Overview!$F$40</f>
        <v>2.8756679203488633</v>
      </c>
      <c r="AD1333" s="2"/>
    </row>
    <row r="1334" spans="1:30">
      <c r="A1334" s="34">
        <v>1331</v>
      </c>
      <c r="B1334">
        <v>0.77</v>
      </c>
      <c r="C1334" s="85">
        <v>18.739999999999998</v>
      </c>
      <c r="D1334" s="125">
        <f>B1334/(B1334+Overview!$F$22)</f>
        <v>0.52380952380952384</v>
      </c>
      <c r="E1334" s="118">
        <f>EXP(Overview!$F$21/Overview!$F$5-Overview!$F$21/('='!C1334+273.15))</f>
        <v>0.94169028070695959</v>
      </c>
      <c r="F1334" s="77">
        <f t="shared" si="122"/>
        <v>2.8530268397575771</v>
      </c>
      <c r="G1334" s="115">
        <f t="shared" si="123"/>
        <v>0.52380952380952372</v>
      </c>
      <c r="H1334" s="112">
        <f>F1334/Overview!$F$19</f>
        <v>4.2123532256866634</v>
      </c>
      <c r="I1334" s="149">
        <f t="shared" si="124"/>
        <v>178.24101031296112</v>
      </c>
      <c r="J1334" s="80">
        <f>IF((A1334-Overview!$F$43)/365=ROUND((A1334-Overview!$F$43)/365,0),J1333*0.05,J1333+V1333)</f>
        <v>7145.2621509151149</v>
      </c>
      <c r="K1334" s="70">
        <f>IF(I1334&lt;Overview!$F$16,1,'='!F1334/Overview!$F$26)</f>
        <v>123.50765540076092</v>
      </c>
      <c r="L1334" s="71">
        <f>IF(I1334&lt;Overview!$F$17,'='!F1334/Overview!$F$26,Overview!$F$33)</f>
        <v>9.1428571428571423</v>
      </c>
      <c r="M1334" s="72">
        <f t="shared" si="125"/>
        <v>9.1428571428571423</v>
      </c>
      <c r="N1334" s="81">
        <f>MIN(1,Overview!$F$44*E1334*(F1334-Overview!$F$25)^2+0.2)</f>
        <v>1</v>
      </c>
      <c r="O1334" s="48">
        <f>M1334*E1334*Overview!$F$8</f>
        <v>9.746225350951114E-2</v>
      </c>
      <c r="P1334" s="48">
        <f>E1334*Overview!$F$6</f>
        <v>1.8494797113084687E-3</v>
      </c>
      <c r="Q1334" s="122">
        <f>O1334*(G1334/F1334-(1+Overview!$F$35/'='!F1334)/(Overview!$F$37*Overview!$F$33))/('='!G1334+Overview!$F$36)</f>
        <v>8.1450774603226777E-4</v>
      </c>
      <c r="R1334" s="128">
        <f>(O1334/F1334-Q1334)*G1334*Overview!$F$29*'='!F1334^3</f>
        <v>367.23098689250367</v>
      </c>
      <c r="S1334" s="57">
        <f t="shared" si="120"/>
        <v>3.7926330159343141E-18</v>
      </c>
      <c r="T1334" s="58">
        <f t="shared" si="121"/>
        <v>7.7460415354016932E-4</v>
      </c>
      <c r="U1334" s="58">
        <f>IF(I1334&lt;Overview!$F$18,(1-Overview!$F$9)*'='!R1334-'='!I1334*'='!P1334,0)</f>
        <v>0</v>
      </c>
      <c r="V1334" s="54">
        <f>IF(I1334&gt;=Overview!$F$18,(1-Overview!$F$9)*'='!R1334-Overview!$F$18*'='!P1334,0)</f>
        <v>30.960537226368604</v>
      </c>
      <c r="W1334" s="2"/>
      <c r="X1334" s="60">
        <f>F1334^3*(1+G1334*Overview!$F$38)</f>
        <v>28.540145826482092</v>
      </c>
      <c r="Y1334" s="61">
        <f>F1334^3*Overview!$F$42*(1+Overview!$F$38*G1334)+J1334*Overview!$F$39/Overview!$F$40</f>
        <v>2.879107243304972</v>
      </c>
      <c r="AD1334" s="2"/>
    </row>
    <row r="1335" spans="1:30">
      <c r="A1335" s="34">
        <v>1332</v>
      </c>
      <c r="B1335">
        <v>0.77</v>
      </c>
      <c r="C1335" s="85">
        <v>18.739999999999998</v>
      </c>
      <c r="D1335" s="125">
        <f>B1335/(B1335+Overview!$F$22)</f>
        <v>0.52380952380952384</v>
      </c>
      <c r="E1335" s="118">
        <f>EXP(Overview!$F$21/Overview!$F$5-Overview!$F$21/('='!C1335+273.15))</f>
        <v>0.94169028070695959</v>
      </c>
      <c r="F1335" s="77">
        <f t="shared" si="122"/>
        <v>2.8538014439111175</v>
      </c>
      <c r="G1335" s="115">
        <f t="shared" si="123"/>
        <v>0.52380952380952372</v>
      </c>
      <c r="H1335" s="112">
        <f>F1335/Overview!$F$19</f>
        <v>4.2134968904637784</v>
      </c>
      <c r="I1335" s="149">
        <f t="shared" si="124"/>
        <v>178.24101031296112</v>
      </c>
      <c r="J1335" s="80">
        <f>IF((A1335-Overview!$F$43)/365=ROUND((A1335-Overview!$F$43)/365,0),J1334*0.05,J1334+V1334)</f>
        <v>7176.2226881414836</v>
      </c>
      <c r="K1335" s="70">
        <f>IF(I1335&lt;Overview!$F$16,1,'='!F1335/Overview!$F$26)</f>
        <v>123.54118804810032</v>
      </c>
      <c r="L1335" s="71">
        <f>IF(I1335&lt;Overview!$F$17,'='!F1335/Overview!$F$26,Overview!$F$33)</f>
        <v>9.1428571428571423</v>
      </c>
      <c r="M1335" s="72">
        <f t="shared" si="125"/>
        <v>9.1428571428571423</v>
      </c>
      <c r="N1335" s="81">
        <f>MIN(1,Overview!$F$44*E1335*(F1335-Overview!$F$25)^2+0.2)</f>
        <v>1</v>
      </c>
      <c r="O1335" s="48">
        <f>M1335*E1335*Overview!$F$8</f>
        <v>9.746225350951114E-2</v>
      </c>
      <c r="P1335" s="48">
        <f>E1335*Overview!$F$6</f>
        <v>1.8494797113084687E-3</v>
      </c>
      <c r="Q1335" s="122">
        <f>O1335*(G1335/F1335-(1+Overview!$F$35/'='!F1335)/(Overview!$F$37*Overview!$F$33))/('='!G1335+Overview!$F$36)</f>
        <v>8.1306228424011834E-4</v>
      </c>
      <c r="R1335" s="128">
        <f>(O1335/F1335-Q1335)*G1335*Overview!$F$29*'='!F1335^3</f>
        <v>367.44391686453162</v>
      </c>
      <c r="S1335" s="57">
        <f t="shared" si="120"/>
        <v>3.7916035857708153E-18</v>
      </c>
      <c r="T1335" s="58">
        <f t="shared" si="121"/>
        <v>7.7343944025137377E-4</v>
      </c>
      <c r="U1335" s="58">
        <f>IF(I1335&lt;Overview!$F$18,(1-Overview!$F$9)*'='!R1335-'='!I1335*'='!P1335,0)</f>
        <v>0</v>
      </c>
      <c r="V1335" s="54">
        <f>IF(I1335&gt;=Overview!$F$18,(1-Overview!$F$9)*'='!R1335-Overview!$F$18*'='!P1335,0)</f>
        <v>30.978678859985386</v>
      </c>
      <c r="W1335" s="2"/>
      <c r="X1335" s="60">
        <f>F1335^3*(1+G1335*Overview!$F$38)</f>
        <v>28.563398308296986</v>
      </c>
      <c r="Y1335" s="61">
        <f>F1335^3*Overview!$F$42*(1+Overview!$F$38*G1335)+J1335*Overview!$F$39/Overview!$F$40</f>
        <v>2.8825453427405128</v>
      </c>
      <c r="AD1335" s="2"/>
    </row>
    <row r="1336" spans="1:30">
      <c r="A1336" s="34">
        <v>1333</v>
      </c>
      <c r="B1336">
        <v>0.77</v>
      </c>
      <c r="C1336" s="85">
        <v>18.739999999999998</v>
      </c>
      <c r="D1336" s="125">
        <f>B1336/(B1336+Overview!$F$22)</f>
        <v>0.52380952380952384</v>
      </c>
      <c r="E1336" s="118">
        <f>EXP(Overview!$F$21/Overview!$F$5-Overview!$F$21/('='!C1336+273.15))</f>
        <v>0.94169028070695959</v>
      </c>
      <c r="F1336" s="77">
        <f t="shared" si="122"/>
        <v>2.8545748833513689</v>
      </c>
      <c r="G1336" s="115">
        <f t="shared" si="123"/>
        <v>0.52380952380952372</v>
      </c>
      <c r="H1336" s="112">
        <f>F1336/Overview!$F$19</f>
        <v>4.2146388355992457</v>
      </c>
      <c r="I1336" s="149">
        <f t="shared" si="124"/>
        <v>178.24101031296112</v>
      </c>
      <c r="J1336" s="80">
        <f>IF((A1336-Overview!$F$43)/365=ROUND((A1336-Overview!$F$43)/365,0),J1335*0.05,J1335+V1335)</f>
        <v>7207.2013670014685</v>
      </c>
      <c r="K1336" s="70">
        <f>IF(I1336&lt;Overview!$F$16,1,'='!F1336/Overview!$F$26)</f>
        <v>123.57467027495105</v>
      </c>
      <c r="L1336" s="71">
        <f>IF(I1336&lt;Overview!$F$17,'='!F1336/Overview!$F$26,Overview!$F$33)</f>
        <v>9.1428571428571423</v>
      </c>
      <c r="M1336" s="72">
        <f t="shared" si="125"/>
        <v>9.1428571428571423</v>
      </c>
      <c r="N1336" s="81">
        <f>MIN(1,Overview!$F$44*E1336*(F1336-Overview!$F$25)^2+0.2)</f>
        <v>1</v>
      </c>
      <c r="O1336" s="48">
        <f>M1336*E1336*Overview!$F$8</f>
        <v>9.746225350951114E-2</v>
      </c>
      <c r="P1336" s="48">
        <f>E1336*Overview!$F$6</f>
        <v>1.8494797113084687E-3</v>
      </c>
      <c r="Q1336" s="122">
        <f>O1336*(G1336/F1336-(1+Overview!$F$35/'='!F1336)/(Overview!$F$37*Overview!$F$33))/('='!G1336+Overview!$F$36)</f>
        <v>8.1161977857795013E-4</v>
      </c>
      <c r="R1336" s="128">
        <f>(O1336/F1336-Q1336)*G1336*Overview!$F$29*'='!F1336^3</f>
        <v>367.65659530802691</v>
      </c>
      <c r="S1336" s="57">
        <f t="shared" si="120"/>
        <v>3.7905762609063889E-18</v>
      </c>
      <c r="T1336" s="58">
        <f t="shared" si="121"/>
        <v>7.7227647825327185E-4</v>
      </c>
      <c r="U1336" s="58">
        <f>IF(I1336&lt;Overview!$F$18,(1-Overview!$F$9)*'='!R1336-'='!I1336*'='!P1336,0)</f>
        <v>0</v>
      </c>
      <c r="V1336" s="54">
        <f>IF(I1336&gt;=Overview!$F$18,(1-Overview!$F$9)*'='!R1336-Overview!$F$18*'='!P1336,0)</f>
        <v>30.996799063371185</v>
      </c>
      <c r="W1336" s="2"/>
      <c r="X1336" s="60">
        <f>F1336^3*(1+G1336*Overview!$F$38)</f>
        <v>28.586628424877695</v>
      </c>
      <c r="Y1336" s="61">
        <f>F1336^3*Overview!$F$42*(1+Overview!$F$38*G1336)+J1336*Overview!$F$39/Overview!$F$40</f>
        <v>2.8859822176414198</v>
      </c>
      <c r="AD1336" s="2"/>
    </row>
    <row r="1337" spans="1:30">
      <c r="A1337" s="34">
        <v>1334</v>
      </c>
      <c r="B1337">
        <v>0.77</v>
      </c>
      <c r="C1337" s="85">
        <v>18.739999999999998</v>
      </c>
      <c r="D1337" s="125">
        <f>B1337/(B1337+Overview!$F$22)</f>
        <v>0.52380952380952384</v>
      </c>
      <c r="E1337" s="118">
        <f>EXP(Overview!$F$21/Overview!$F$5-Overview!$F$21/('='!C1337+273.15))</f>
        <v>0.94169028070695959</v>
      </c>
      <c r="F1337" s="77">
        <f t="shared" si="122"/>
        <v>2.8553471598296221</v>
      </c>
      <c r="G1337" s="115">
        <f t="shared" si="123"/>
        <v>0.52380952380952372</v>
      </c>
      <c r="H1337" s="112">
        <f>F1337/Overview!$F$19</f>
        <v>4.2157790636787569</v>
      </c>
      <c r="I1337" s="149">
        <f t="shared" si="124"/>
        <v>178.24101031296112</v>
      </c>
      <c r="J1337" s="80">
        <f>IF((A1337-Overview!$F$43)/365=ROUND((A1337-Overview!$F$43)/365,0),J1336*0.05,J1336+V1336)</f>
        <v>7238.1981660648398</v>
      </c>
      <c r="K1337" s="70">
        <f>IF(I1337&lt;Overview!$F$16,1,'='!F1337/Overview!$F$26)</f>
        <v>123.6081021571265</v>
      </c>
      <c r="L1337" s="71">
        <f>IF(I1337&lt;Overview!$F$17,'='!F1337/Overview!$F$26,Overview!$F$33)</f>
        <v>9.1428571428571423</v>
      </c>
      <c r="M1337" s="72">
        <f t="shared" si="125"/>
        <v>9.1428571428571423</v>
      </c>
      <c r="N1337" s="81">
        <f>MIN(1,Overview!$F$44*E1337*(F1337-Overview!$F$25)^2+0.2)</f>
        <v>1</v>
      </c>
      <c r="O1337" s="48">
        <f>M1337*E1337*Overview!$F$8</f>
        <v>9.746225350951114E-2</v>
      </c>
      <c r="P1337" s="48">
        <f>E1337*Overview!$F$6</f>
        <v>1.8494797113084687E-3</v>
      </c>
      <c r="Q1337" s="122">
        <f>O1337*(G1337/F1337-(1+Overview!$F$35/'='!F1337)/(Overview!$F$37*Overview!$F$33))/('='!G1337+Overview!$F$36)</f>
        <v>8.1018022161472687E-4</v>
      </c>
      <c r="R1337" s="128">
        <f>(O1337/F1337-Q1337)*G1337*Overview!$F$29*'='!F1337^3</f>
        <v>367.86902240086249</v>
      </c>
      <c r="S1337" s="57">
        <f t="shared" si="120"/>
        <v>3.7895510360487935E-18</v>
      </c>
      <c r="T1337" s="58">
        <f t="shared" si="121"/>
        <v>7.711152649125813E-4</v>
      </c>
      <c r="U1337" s="58">
        <f>IF(I1337&lt;Overview!$F$18,(1-Overview!$F$9)*'='!R1337-'='!I1337*'='!P1337,0)</f>
        <v>0</v>
      </c>
      <c r="V1337" s="54">
        <f>IF(I1337&gt;=Overview!$F$18,(1-Overview!$F$9)*'='!R1337-Overview!$F$18*'='!P1337,0)</f>
        <v>31.014897851680775</v>
      </c>
      <c r="W1337" s="2"/>
      <c r="X1337" s="60">
        <f>F1337^3*(1+G1337*Overview!$F$38)</f>
        <v>28.609836175401036</v>
      </c>
      <c r="Y1337" s="61">
        <f>F1337^3*Overview!$F$42*(1+Overview!$F$38*G1337)+J1337*Overview!$F$39/Overview!$F$40</f>
        <v>2.8894178670023654</v>
      </c>
      <c r="AD1337" s="2"/>
    </row>
    <row r="1338" spans="1:30">
      <c r="A1338" s="34">
        <v>1335</v>
      </c>
      <c r="B1338">
        <v>0.77</v>
      </c>
      <c r="C1338" s="85">
        <v>18.739999999999998</v>
      </c>
      <c r="D1338" s="125">
        <f>B1338/(B1338+Overview!$F$22)</f>
        <v>0.52380952380952384</v>
      </c>
      <c r="E1338" s="118">
        <f>EXP(Overview!$F$21/Overview!$F$5-Overview!$F$21/('='!C1338+273.15))</f>
        <v>0.94169028070695959</v>
      </c>
      <c r="F1338" s="77">
        <f t="shared" si="122"/>
        <v>2.8561182750945346</v>
      </c>
      <c r="G1338" s="115">
        <f t="shared" si="123"/>
        <v>0.52380952380952372</v>
      </c>
      <c r="H1338" s="112">
        <f>F1338/Overview!$F$19</f>
        <v>4.2169175772841205</v>
      </c>
      <c r="I1338" s="149">
        <f t="shared" si="124"/>
        <v>178.24101031296112</v>
      </c>
      <c r="J1338" s="80">
        <f>IF((A1338-Overview!$F$43)/365=ROUND((A1338-Overview!$F$43)/365,0),J1337*0.05,J1337+V1337)</f>
        <v>7269.2130639165207</v>
      </c>
      <c r="K1338" s="70">
        <f>IF(I1338&lt;Overview!$F$16,1,'='!F1338/Overview!$F$26)</f>
        <v>123.64148377032618</v>
      </c>
      <c r="L1338" s="71">
        <f>IF(I1338&lt;Overview!$F$17,'='!F1338/Overview!$F$26,Overview!$F$33)</f>
        <v>9.1428571428571423</v>
      </c>
      <c r="M1338" s="72">
        <f t="shared" si="125"/>
        <v>9.1428571428571423</v>
      </c>
      <c r="N1338" s="81">
        <f>MIN(1,Overview!$F$44*E1338*(F1338-Overview!$F$25)^2+0.2)</f>
        <v>1</v>
      </c>
      <c r="O1338" s="48">
        <f>M1338*E1338*Overview!$F$8</f>
        <v>9.746225350951114E-2</v>
      </c>
      <c r="P1338" s="48">
        <f>E1338*Overview!$F$6</f>
        <v>1.8494797113084687E-3</v>
      </c>
      <c r="Q1338" s="122">
        <f>O1338*(G1338/F1338-(1+Overview!$F$35/'='!F1338)/(Overview!$F$37*Overview!$F$33))/('='!G1338+Overview!$F$36)</f>
        <v>8.0874360594309768E-4</v>
      </c>
      <c r="R1338" s="128">
        <f>(O1338/F1338-Q1338)*G1338*Overview!$F$29*'='!F1338^3</f>
        <v>368.08119832121866</v>
      </c>
      <c r="S1338" s="57">
        <f t="shared" si="120"/>
        <v>3.7885279059226553E-18</v>
      </c>
      <c r="T1338" s="58">
        <f t="shared" si="121"/>
        <v>7.6995579759997804E-4</v>
      </c>
      <c r="U1338" s="58">
        <f>IF(I1338&lt;Overview!$F$18,(1-Overview!$F$9)*'='!R1338-'='!I1338*'='!P1338,0)</f>
        <v>0</v>
      </c>
      <c r="V1338" s="54">
        <f>IF(I1338&gt;=Overview!$F$18,(1-Overview!$F$9)*'='!R1338-Overview!$F$18*'='!P1338,0)</f>
        <v>31.032975240095123</v>
      </c>
      <c r="W1338" s="2"/>
      <c r="X1338" s="60">
        <f>F1338^3*(1+G1338*Overview!$F$38)</f>
        <v>28.633021559133262</v>
      </c>
      <c r="Y1338" s="61">
        <f>F1338^3*Overview!$F$42*(1+Overview!$F$38*G1338)+J1338*Overview!$F$39/Overview!$F$40</f>
        <v>2.8928522898267297</v>
      </c>
      <c r="AD1338" s="2"/>
    </row>
    <row r="1339" spans="1:30">
      <c r="A1339" s="34">
        <v>1336</v>
      </c>
      <c r="B1339">
        <v>0.77</v>
      </c>
      <c r="C1339" s="85">
        <v>18.739999999999998</v>
      </c>
      <c r="D1339" s="125">
        <f>B1339/(B1339+Overview!$F$22)</f>
        <v>0.52380952380952384</v>
      </c>
      <c r="E1339" s="118">
        <f>EXP(Overview!$F$21/Overview!$F$5-Overview!$F$21/('='!C1339+273.15))</f>
        <v>0.94169028070695959</v>
      </c>
      <c r="F1339" s="77">
        <f t="shared" si="122"/>
        <v>2.8568882308921348</v>
      </c>
      <c r="G1339" s="115">
        <f t="shared" si="123"/>
        <v>0.52380952380952372</v>
      </c>
      <c r="H1339" s="112">
        <f>F1339/Overview!$F$19</f>
        <v>4.2180543789932594</v>
      </c>
      <c r="I1339" s="149">
        <f t="shared" si="124"/>
        <v>178.24101031296112</v>
      </c>
      <c r="J1339" s="80">
        <f>IF((A1339-Overview!$F$43)/365=ROUND((A1339-Overview!$F$43)/365,0),J1338*0.05,J1338+V1338)</f>
        <v>7300.2460391566156</v>
      </c>
      <c r="K1339" s="70">
        <f>IF(I1339&lt;Overview!$F$16,1,'='!F1339/Overview!$F$26)</f>
        <v>123.67481519013572</v>
      </c>
      <c r="L1339" s="71">
        <f>IF(I1339&lt;Overview!$F$17,'='!F1339/Overview!$F$26,Overview!$F$33)</f>
        <v>9.1428571428571423</v>
      </c>
      <c r="M1339" s="72">
        <f t="shared" si="125"/>
        <v>9.1428571428571423</v>
      </c>
      <c r="N1339" s="81">
        <f>MIN(1,Overview!$F$44*E1339*(F1339-Overview!$F$25)^2+0.2)</f>
        <v>1</v>
      </c>
      <c r="O1339" s="48">
        <f>M1339*E1339*Overview!$F$8</f>
        <v>9.746225350951114E-2</v>
      </c>
      <c r="P1339" s="48">
        <f>E1339*Overview!$F$6</f>
        <v>1.8494797113084687E-3</v>
      </c>
      <c r="Q1339" s="122">
        <f>O1339*(G1339/F1339-(1+Overview!$F$35/'='!F1339)/(Overview!$F$37*Overview!$F$33))/('='!G1339+Overview!$F$36)</f>
        <v>8.0730992417930479E-4</v>
      </c>
      <c r="R1339" s="128">
        <f>(O1339/F1339-Q1339)*G1339*Overview!$F$29*'='!F1339^3</f>
        <v>368.29312324758223</v>
      </c>
      <c r="S1339" s="57">
        <f t="shared" si="120"/>
        <v>3.7875068652694042E-18</v>
      </c>
      <c r="T1339" s="58">
        <f t="shared" si="121"/>
        <v>7.6879807369009256E-4</v>
      </c>
      <c r="U1339" s="58">
        <f>IF(I1339&lt;Overview!$F$18,(1-Overview!$F$9)*'='!R1339-'='!I1339*'='!P1339,0)</f>
        <v>0</v>
      </c>
      <c r="V1339" s="54">
        <f>IF(I1339&gt;=Overview!$F$18,(1-Overview!$F$9)*'='!R1339-Overview!$F$18*'='!P1339,0)</f>
        <v>31.051031243821296</v>
      </c>
      <c r="W1339" s="2"/>
      <c r="X1339" s="60">
        <f>F1339^3*(1+G1339*Overview!$F$38)</f>
        <v>28.656184575429748</v>
      </c>
      <c r="Y1339" s="61">
        <f>F1339^3*Overview!$F$42*(1+Overview!$F$38*G1339)+J1339*Overview!$F$39/Overview!$F$40</f>
        <v>2.8962854851265742</v>
      </c>
      <c r="AD1339" s="2"/>
    </row>
    <row r="1340" spans="1:30">
      <c r="A1340" s="34">
        <v>1337</v>
      </c>
      <c r="B1340">
        <v>0.77</v>
      </c>
      <c r="C1340" s="85">
        <v>18.739999999999998</v>
      </c>
      <c r="D1340" s="125">
        <f>B1340/(B1340+Overview!$F$22)</f>
        <v>0.52380952380952384</v>
      </c>
      <c r="E1340" s="118">
        <f>EXP(Overview!$F$21/Overview!$F$5-Overview!$F$21/('='!C1340+273.15))</f>
        <v>0.94169028070695959</v>
      </c>
      <c r="F1340" s="77">
        <f t="shared" si="122"/>
        <v>2.857657028965825</v>
      </c>
      <c r="G1340" s="115">
        <f t="shared" si="123"/>
        <v>0.52380952380952372</v>
      </c>
      <c r="H1340" s="112">
        <f>F1340/Overview!$F$19</f>
        <v>4.2191894713802229</v>
      </c>
      <c r="I1340" s="149">
        <f t="shared" si="124"/>
        <v>178.24101031296112</v>
      </c>
      <c r="J1340" s="80">
        <f>IF((A1340-Overview!$F$43)/365=ROUND((A1340-Overview!$F$43)/365,0),J1339*0.05,J1339+V1339)</f>
        <v>7331.2970704004365</v>
      </c>
      <c r="K1340" s="70">
        <f>IF(I1340&lt;Overview!$F$16,1,'='!F1340/Overview!$F$26)</f>
        <v>123.70809649202705</v>
      </c>
      <c r="L1340" s="71">
        <f>IF(I1340&lt;Overview!$F$17,'='!F1340/Overview!$F$26,Overview!$F$33)</f>
        <v>9.1428571428571423</v>
      </c>
      <c r="M1340" s="72">
        <f t="shared" si="125"/>
        <v>9.1428571428571423</v>
      </c>
      <c r="N1340" s="81">
        <f>MIN(1,Overview!$F$44*E1340*(F1340-Overview!$F$25)^2+0.2)</f>
        <v>1</v>
      </c>
      <c r="O1340" s="48">
        <f>M1340*E1340*Overview!$F$8</f>
        <v>9.746225350951114E-2</v>
      </c>
      <c r="P1340" s="48">
        <f>E1340*Overview!$F$6</f>
        <v>1.8494797113084687E-3</v>
      </c>
      <c r="Q1340" s="122">
        <f>O1340*(G1340/F1340-(1+Overview!$F$35/'='!F1340)/(Overview!$F$37*Overview!$F$33))/('='!G1340+Overview!$F$36)</f>
        <v>8.058791689630906E-4</v>
      </c>
      <c r="R1340" s="128">
        <f>(O1340/F1340-Q1340)*G1340*Overview!$F$29*'='!F1340^3</f>
        <v>368.50479735874291</v>
      </c>
      <c r="S1340" s="57">
        <f t="shared" si="120"/>
        <v>3.7864879088472051E-18</v>
      </c>
      <c r="T1340" s="58">
        <f t="shared" si="121"/>
        <v>7.676420905615046E-4</v>
      </c>
      <c r="U1340" s="58">
        <f>IF(I1340&lt;Overview!$F$18,(1-Overview!$F$9)*'='!R1340-'='!I1340*'='!P1340,0)</f>
        <v>0</v>
      </c>
      <c r="V1340" s="54">
        <f>IF(I1340&gt;=Overview!$F$18,(1-Overview!$F$9)*'='!R1340-Overview!$F$18*'='!P1340,0)</f>
        <v>31.069065878092186</v>
      </c>
      <c r="W1340" s="2"/>
      <c r="X1340" s="60">
        <f>F1340^3*(1+G1340*Overview!$F$38)</f>
        <v>28.679325223734583</v>
      </c>
      <c r="Y1340" s="61">
        <f>F1340^3*Overview!$F$42*(1+Overview!$F$38*G1340)+J1340*Overview!$F$39/Overview!$F$40</f>
        <v>2.8997174519226041</v>
      </c>
      <c r="AD1340" s="2"/>
    </row>
    <row r="1341" spans="1:30">
      <c r="A1341" s="34">
        <v>1338</v>
      </c>
      <c r="B1341">
        <v>0.77</v>
      </c>
      <c r="C1341" s="85">
        <v>18.739999999999998</v>
      </c>
      <c r="D1341" s="125">
        <f>B1341/(B1341+Overview!$F$22)</f>
        <v>0.52380952380952384</v>
      </c>
      <c r="E1341" s="118">
        <f>EXP(Overview!$F$21/Overview!$F$5-Overview!$F$21/('='!C1341+273.15))</f>
        <v>0.94169028070695959</v>
      </c>
      <c r="F1341" s="77">
        <f t="shared" si="122"/>
        <v>2.8584246710563863</v>
      </c>
      <c r="G1341" s="115">
        <f t="shared" si="123"/>
        <v>0.52380952380952372</v>
      </c>
      <c r="H1341" s="112">
        <f>F1341/Overview!$F$19</f>
        <v>4.2203228570151872</v>
      </c>
      <c r="I1341" s="149">
        <f t="shared" si="124"/>
        <v>178.24101031296112</v>
      </c>
      <c r="J1341" s="80">
        <f>IF((A1341-Overview!$F$43)/365=ROUND((A1341-Overview!$F$43)/365,0),J1340*0.05,J1340+V1340)</f>
        <v>7362.3661362785288</v>
      </c>
      <c r="K1341" s="70">
        <f>IF(I1341&lt;Overview!$F$16,1,'='!F1341/Overview!$F$26)</f>
        <v>123.74132775135872</v>
      </c>
      <c r="L1341" s="71">
        <f>IF(I1341&lt;Overview!$F$17,'='!F1341/Overview!$F$26,Overview!$F$33)</f>
        <v>9.1428571428571423</v>
      </c>
      <c r="M1341" s="72">
        <f t="shared" si="125"/>
        <v>9.1428571428571423</v>
      </c>
      <c r="N1341" s="81">
        <f>MIN(1,Overview!$F$44*E1341*(F1341-Overview!$F$25)^2+0.2)</f>
        <v>1</v>
      </c>
      <c r="O1341" s="48">
        <f>M1341*E1341*Overview!$F$8</f>
        <v>9.746225350951114E-2</v>
      </c>
      <c r="P1341" s="48">
        <f>E1341*Overview!$F$6</f>
        <v>1.8494797113084687E-3</v>
      </c>
      <c r="Q1341" s="122">
        <f>O1341*(G1341/F1341-(1+Overview!$F$35/'='!F1341)/(Overview!$F$37*Overview!$F$33))/('='!G1341+Overview!$F$36)</f>
        <v>8.0445133295759875E-4</v>
      </c>
      <c r="R1341" s="128">
        <f>(O1341/F1341-Q1341)*G1341*Overview!$F$29*'='!F1341^3</f>
        <v>368.7162208337927</v>
      </c>
      <c r="S1341" s="57">
        <f t="shared" si="120"/>
        <v>3.7854710314308908E-18</v>
      </c>
      <c r="T1341" s="58">
        <f t="shared" si="121"/>
        <v>7.6648784559673201E-4</v>
      </c>
      <c r="U1341" s="58">
        <f>IF(I1341&lt;Overview!$F$18,(1-Overview!$F$9)*'='!R1341-'='!I1341*'='!P1341,0)</f>
        <v>0</v>
      </c>
      <c r="V1341" s="54">
        <f>IF(I1341&gt;=Overview!$F$18,(1-Overview!$F$9)*'='!R1341-Overview!$F$18*'='!P1341,0)</f>
        <v>31.087079158166429</v>
      </c>
      <c r="W1341" s="2"/>
      <c r="X1341" s="60">
        <f>F1341^3*(1+G1341*Overview!$F$38)</f>
        <v>28.702443503580358</v>
      </c>
      <c r="Y1341" s="61">
        <f>F1341^3*Overview!$F$42*(1+Overview!$F$38*G1341)+J1341*Overview!$F$39/Overview!$F$40</f>
        <v>2.9031481892441535</v>
      </c>
      <c r="AD1341" s="2"/>
    </row>
    <row r="1342" spans="1:30">
      <c r="A1342" s="34">
        <v>1339</v>
      </c>
      <c r="B1342">
        <v>0.77</v>
      </c>
      <c r="C1342" s="85">
        <v>18.739999999999998</v>
      </c>
      <c r="D1342" s="125">
        <f>B1342/(B1342+Overview!$F$22)</f>
        <v>0.52380952380952384</v>
      </c>
      <c r="E1342" s="118">
        <f>EXP(Overview!$F$21/Overview!$F$5-Overview!$F$21/('='!C1342+273.15))</f>
        <v>0.94169028070695959</v>
      </c>
      <c r="F1342" s="77">
        <f t="shared" si="122"/>
        <v>2.8591911589019832</v>
      </c>
      <c r="G1342" s="115">
        <f t="shared" si="123"/>
        <v>0.52380952380952372</v>
      </c>
      <c r="H1342" s="112">
        <f>F1342/Overview!$F$19</f>
        <v>4.2214545384644664</v>
      </c>
      <c r="I1342" s="149">
        <f t="shared" si="124"/>
        <v>178.24101031296112</v>
      </c>
      <c r="J1342" s="80">
        <f>IF((A1342-Overview!$F$43)/365=ROUND((A1342-Overview!$F$43)/365,0),J1341*0.05,J1341+V1341)</f>
        <v>7393.4532154366952</v>
      </c>
      <c r="K1342" s="70">
        <f>IF(I1342&lt;Overview!$F$16,1,'='!F1342/Overview!$F$26)</f>
        <v>123.7745090433759</v>
      </c>
      <c r="L1342" s="71">
        <f>IF(I1342&lt;Overview!$F$17,'='!F1342/Overview!$F$26,Overview!$F$33)</f>
        <v>9.1428571428571423</v>
      </c>
      <c r="M1342" s="72">
        <f t="shared" si="125"/>
        <v>9.1428571428571423</v>
      </c>
      <c r="N1342" s="81">
        <f>MIN(1,Overview!$F$44*E1342*(F1342-Overview!$F$25)^2+0.2)</f>
        <v>1</v>
      </c>
      <c r="O1342" s="48">
        <f>M1342*E1342*Overview!$F$8</f>
        <v>9.746225350951114E-2</v>
      </c>
      <c r="P1342" s="48">
        <f>E1342*Overview!$F$6</f>
        <v>1.8494797113084687E-3</v>
      </c>
      <c r="Q1342" s="122">
        <f>O1342*(G1342/F1342-(1+Overview!$F$35/'='!F1342)/(Overview!$F$37*Overview!$F$33))/('='!G1342+Overview!$F$36)</f>
        <v>8.0302640884928795E-4</v>
      </c>
      <c r="R1342" s="128">
        <f>(O1342/F1342-Q1342)*G1342*Overview!$F$29*'='!F1342^3</f>
        <v>368.92739385212309</v>
      </c>
      <c r="S1342" s="57">
        <f t="shared" si="120"/>
        <v>3.7844562278118961E-18</v>
      </c>
      <c r="T1342" s="58">
        <f t="shared" si="121"/>
        <v>7.6533533618223116E-4</v>
      </c>
      <c r="U1342" s="58">
        <f>IF(I1342&lt;Overview!$F$18,(1-Overview!$F$9)*'='!R1342-'='!I1342*'='!P1342,0)</f>
        <v>0</v>
      </c>
      <c r="V1342" s="54">
        <f>IF(I1342&gt;=Overview!$F$18,(1-Overview!$F$9)*'='!R1342-Overview!$F$18*'='!P1342,0)</f>
        <v>31.105071099328178</v>
      </c>
      <c r="W1342" s="2"/>
      <c r="X1342" s="60">
        <f>F1342^3*(1+G1342*Overview!$F$38)</f>
        <v>28.725539414587768</v>
      </c>
      <c r="Y1342" s="61">
        <f>F1342^3*Overview!$F$42*(1+Overview!$F$38*G1342)+J1342*Overview!$F$39/Overview!$F$40</f>
        <v>2.9065776961291485</v>
      </c>
      <c r="AD1342" s="2"/>
    </row>
    <row r="1343" spans="1:30">
      <c r="A1343" s="34">
        <v>1340</v>
      </c>
      <c r="B1343">
        <v>0.77</v>
      </c>
      <c r="C1343" s="85">
        <v>18.739999999999998</v>
      </c>
      <c r="D1343" s="125">
        <f>B1343/(B1343+Overview!$F$22)</f>
        <v>0.52380952380952384</v>
      </c>
      <c r="E1343" s="118">
        <f>EXP(Overview!$F$21/Overview!$F$5-Overview!$F$21/('='!C1343+273.15))</f>
        <v>0.94169028070695959</v>
      </c>
      <c r="F1343" s="77">
        <f t="shared" si="122"/>
        <v>2.8599564942381654</v>
      </c>
      <c r="G1343" s="115">
        <f t="shared" si="123"/>
        <v>0.52380952380952372</v>
      </c>
      <c r="H1343" s="112">
        <f>F1343/Overview!$F$19</f>
        <v>4.222584518290514</v>
      </c>
      <c r="I1343" s="149">
        <f t="shared" si="124"/>
        <v>178.24101031296112</v>
      </c>
      <c r="J1343" s="80">
        <f>IF((A1343-Overview!$F$43)/365=ROUND((A1343-Overview!$F$43)/365,0),J1342*0.05,J1342+V1342)</f>
        <v>7424.5582865360238</v>
      </c>
      <c r="K1343" s="70">
        <f>IF(I1343&lt;Overview!$F$16,1,'='!F1343/Overview!$F$26)</f>
        <v>123.80764044321063</v>
      </c>
      <c r="L1343" s="71">
        <f>IF(I1343&lt;Overview!$F$17,'='!F1343/Overview!$F$26,Overview!$F$33)</f>
        <v>9.1428571428571423</v>
      </c>
      <c r="M1343" s="72">
        <f t="shared" si="125"/>
        <v>9.1428571428571423</v>
      </c>
      <c r="N1343" s="81">
        <f>MIN(1,Overview!$F$44*E1343*(F1343-Overview!$F$25)^2+0.2)</f>
        <v>1</v>
      </c>
      <c r="O1343" s="48">
        <f>M1343*E1343*Overview!$F$8</f>
        <v>9.746225350951114E-2</v>
      </c>
      <c r="P1343" s="48">
        <f>E1343*Overview!$F$6</f>
        <v>1.8494797113084687E-3</v>
      </c>
      <c r="Q1343" s="122">
        <f>O1343*(G1343/F1343-(1+Overview!$F$35/'='!F1343)/(Overview!$F$37*Overview!$F$33))/('='!G1343+Overview!$F$36)</f>
        <v>8.0160438934783612E-4</v>
      </c>
      <c r="R1343" s="128">
        <f>(O1343/F1343-Q1343)*G1343*Overview!$F$29*'='!F1343^3</f>
        <v>369.13831659342293</v>
      </c>
      <c r="S1343" s="57">
        <f t="shared" si="120"/>
        <v>3.7834434927981943E-18</v>
      </c>
      <c r="T1343" s="58">
        <f t="shared" si="121"/>
        <v>7.641845597083876E-4</v>
      </c>
      <c r="U1343" s="58">
        <f>IF(I1343&lt;Overview!$F$18,(1-Overview!$F$9)*'='!R1343-'='!I1343*'='!P1343,0)</f>
        <v>0</v>
      </c>
      <c r="V1343" s="54">
        <f>IF(I1343&gt;=Overview!$F$18,(1-Overview!$F$9)*'='!R1343-Overview!$F$18*'='!P1343,0)</f>
        <v>31.123041716886924</v>
      </c>
      <c r="W1343" s="2"/>
      <c r="X1343" s="60">
        <f>F1343^3*(1+G1343*Overview!$F$38)</f>
        <v>28.748612956465287</v>
      </c>
      <c r="Y1343" s="61">
        <f>F1343^3*Overview!$F$42*(1+Overview!$F$38*G1343)+J1343*Overview!$F$39/Overview!$F$40</f>
        <v>2.9100059716240771</v>
      </c>
      <c r="AD1343" s="2"/>
    </row>
    <row r="1344" spans="1:30">
      <c r="A1344" s="34">
        <v>1341</v>
      </c>
      <c r="B1344">
        <v>0.77</v>
      </c>
      <c r="C1344" s="85">
        <v>18.739999999999998</v>
      </c>
      <c r="D1344" s="125">
        <f>B1344/(B1344+Overview!$F$22)</f>
        <v>0.52380952380952384</v>
      </c>
      <c r="E1344" s="118">
        <f>EXP(Overview!$F$21/Overview!$F$5-Overview!$F$21/('='!C1344+273.15))</f>
        <v>0.94169028070695959</v>
      </c>
      <c r="F1344" s="77">
        <f t="shared" si="122"/>
        <v>2.8607206787978736</v>
      </c>
      <c r="G1344" s="115">
        <f t="shared" si="123"/>
        <v>0.52380952380952372</v>
      </c>
      <c r="H1344" s="112">
        <f>F1344/Overview!$F$19</f>
        <v>4.2237127990519321</v>
      </c>
      <c r="I1344" s="149">
        <f t="shared" si="124"/>
        <v>178.24101031296112</v>
      </c>
      <c r="J1344" s="80">
        <f>IF((A1344-Overview!$F$43)/365=ROUND((A1344-Overview!$F$43)/365,0),J1343*0.05,J1343+V1343)</f>
        <v>7455.681328252911</v>
      </c>
      <c r="K1344" s="70">
        <f>IF(I1344&lt;Overview!$F$16,1,'='!F1344/Overview!$F$26)</f>
        <v>123.84072202588197</v>
      </c>
      <c r="L1344" s="71">
        <f>IF(I1344&lt;Overview!$F$17,'='!F1344/Overview!$F$26,Overview!$F$33)</f>
        <v>9.1428571428571423</v>
      </c>
      <c r="M1344" s="72">
        <f t="shared" si="125"/>
        <v>9.1428571428571423</v>
      </c>
      <c r="N1344" s="81">
        <f>MIN(1,Overview!$F$44*E1344*(F1344-Overview!$F$25)^2+0.2)</f>
        <v>1</v>
      </c>
      <c r="O1344" s="48">
        <f>M1344*E1344*Overview!$F$8</f>
        <v>9.746225350951114E-2</v>
      </c>
      <c r="P1344" s="48">
        <f>E1344*Overview!$F$6</f>
        <v>1.8494797113084687E-3</v>
      </c>
      <c r="Q1344" s="122">
        <f>O1344*(G1344/F1344-(1+Overview!$F$35/'='!F1344)/(Overview!$F$37*Overview!$F$33))/('='!G1344+Overview!$F$36)</f>
        <v>8.001852671860474E-4</v>
      </c>
      <c r="R1344" s="128">
        <f>(O1344/F1344-Q1344)*G1344*Overview!$F$29*'='!F1344^3</f>
        <v>369.34898923767668</v>
      </c>
      <c r="S1344" s="57">
        <f t="shared" si="120"/>
        <v>3.7824328212142285E-18</v>
      </c>
      <c r="T1344" s="58">
        <f t="shared" si="121"/>
        <v>7.6303551356950909E-4</v>
      </c>
      <c r="U1344" s="58">
        <f>IF(I1344&lt;Overview!$F$18,(1-Overview!$F$9)*'='!R1344-'='!I1344*'='!P1344,0)</f>
        <v>0</v>
      </c>
      <c r="V1344" s="54">
        <f>IF(I1344&gt;=Overview!$F$18,(1-Overview!$F$9)*'='!R1344-Overview!$F$18*'='!P1344,0)</f>
        <v>31.140991026177343</v>
      </c>
      <c r="W1344" s="2"/>
      <c r="X1344" s="60">
        <f>F1344^3*(1+G1344*Overview!$F$38)</f>
        <v>28.771664129008837</v>
      </c>
      <c r="Y1344" s="61">
        <f>F1344^3*Overview!$F$42*(1+Overview!$F$38*G1344)+J1344*Overview!$F$39/Overview!$F$40</f>
        <v>2.9134330147839673</v>
      </c>
      <c r="AD1344" s="2"/>
    </row>
    <row r="1345" spans="1:30">
      <c r="A1345" s="34">
        <v>1342</v>
      </c>
      <c r="B1345">
        <v>0.77</v>
      </c>
      <c r="C1345" s="85">
        <v>18.739999999999998</v>
      </c>
      <c r="D1345" s="125">
        <f>B1345/(B1345+Overview!$F$22)</f>
        <v>0.52380952380952384</v>
      </c>
      <c r="E1345" s="118">
        <f>EXP(Overview!$F$21/Overview!$F$5-Overview!$F$21/('='!C1345+273.15))</f>
        <v>0.94169028070695959</v>
      </c>
      <c r="F1345" s="77">
        <f t="shared" si="122"/>
        <v>2.8614837143114431</v>
      </c>
      <c r="G1345" s="115">
        <f t="shared" si="123"/>
        <v>0.52380952380952372</v>
      </c>
      <c r="H1345" s="112">
        <f>F1345/Overview!$F$19</f>
        <v>4.2248393833034745</v>
      </c>
      <c r="I1345" s="149">
        <f t="shared" si="124"/>
        <v>178.24101031296112</v>
      </c>
      <c r="J1345" s="80">
        <f>IF((A1345-Overview!$F$43)/365=ROUND((A1345-Overview!$F$43)/365,0),J1344*0.05,J1344+V1344)</f>
        <v>7486.8223192790883</v>
      </c>
      <c r="K1345" s="70">
        <f>IF(I1345&lt;Overview!$F$16,1,'='!F1345/Overview!$F$26)</f>
        <v>123.87375386629624</v>
      </c>
      <c r="L1345" s="71">
        <f>IF(I1345&lt;Overview!$F$17,'='!F1345/Overview!$F$26,Overview!$F$33)</f>
        <v>9.1428571428571423</v>
      </c>
      <c r="M1345" s="72">
        <f t="shared" si="125"/>
        <v>9.1428571428571423</v>
      </c>
      <c r="N1345" s="81">
        <f>MIN(1,Overview!$F$44*E1345*(F1345-Overview!$F$25)^2+0.2)</f>
        <v>1</v>
      </c>
      <c r="O1345" s="48">
        <f>M1345*E1345*Overview!$F$8</f>
        <v>9.746225350951114E-2</v>
      </c>
      <c r="P1345" s="48">
        <f>E1345*Overview!$F$6</f>
        <v>1.8494797113084687E-3</v>
      </c>
      <c r="Q1345" s="122">
        <f>O1345*(G1345/F1345-(1+Overview!$F$35/'='!F1345)/(Overview!$F$37*Overview!$F$33))/('='!G1345+Overview!$F$36)</f>
        <v>7.9876903511976491E-4</v>
      </c>
      <c r="R1345" s="128">
        <f>(O1345/F1345-Q1345)*G1345*Overview!$F$29*'='!F1345^3</f>
        <v>369.55941196516244</v>
      </c>
      <c r="S1345" s="57">
        <f t="shared" si="120"/>
        <v>3.7814242079008476E-18</v>
      </c>
      <c r="T1345" s="58">
        <f t="shared" si="121"/>
        <v>7.6188819516382407E-4</v>
      </c>
      <c r="U1345" s="58">
        <f>IF(I1345&lt;Overview!$F$18,(1-Overview!$F$9)*'='!R1345-'='!I1345*'='!P1345,0)</f>
        <v>0</v>
      </c>
      <c r="V1345" s="54">
        <f>IF(I1345&gt;=Overview!$F$18,(1-Overview!$F$9)*'='!R1345-Overview!$F$18*'='!P1345,0)</f>
        <v>31.15891904255913</v>
      </c>
      <c r="W1345" s="2"/>
      <c r="X1345" s="60">
        <f>F1345^3*(1+G1345*Overview!$F$38)</f>
        <v>28.794692932101512</v>
      </c>
      <c r="Y1345" s="61">
        <f>F1345^3*Overview!$F$42*(1+Overview!$F$38*G1345)+J1345*Overview!$F$39/Overview!$F$40</f>
        <v>2.9168588246723539</v>
      </c>
      <c r="AD1345" s="2"/>
    </row>
    <row r="1346" spans="1:30">
      <c r="A1346" s="34">
        <v>1343</v>
      </c>
      <c r="B1346">
        <v>0.77</v>
      </c>
      <c r="C1346" s="85">
        <v>18.739999999999998</v>
      </c>
      <c r="D1346" s="125">
        <f>B1346/(B1346+Overview!$F$22)</f>
        <v>0.52380952380952384</v>
      </c>
      <c r="E1346" s="118">
        <f>EXP(Overview!$F$21/Overview!$F$5-Overview!$F$21/('='!C1346+273.15))</f>
        <v>0.94169028070695959</v>
      </c>
      <c r="F1346" s="77">
        <f t="shared" si="122"/>
        <v>2.862245602506607</v>
      </c>
      <c r="G1346" s="115">
        <f t="shared" si="123"/>
        <v>0.52380952380952372</v>
      </c>
      <c r="H1346" s="112">
        <f>F1346/Overview!$F$19</f>
        <v>4.2259642735960536</v>
      </c>
      <c r="I1346" s="149">
        <f t="shared" si="124"/>
        <v>178.24101031296112</v>
      </c>
      <c r="J1346" s="80">
        <f>IF((A1346-Overview!$F$43)/365=ROUND((A1346-Overview!$F$43)/365,0),J1345*0.05,J1345+V1345)</f>
        <v>7517.9812383216477</v>
      </c>
      <c r="K1346" s="70">
        <f>IF(I1346&lt;Overview!$F$16,1,'='!F1346/Overview!$F$26)</f>
        <v>123.90673603924706</v>
      </c>
      <c r="L1346" s="71">
        <f>IF(I1346&lt;Overview!$F$17,'='!F1346/Overview!$F$26,Overview!$F$33)</f>
        <v>9.1428571428571423</v>
      </c>
      <c r="M1346" s="72">
        <f t="shared" si="125"/>
        <v>9.1428571428571423</v>
      </c>
      <c r="N1346" s="81">
        <f>MIN(1,Overview!$F$44*E1346*(F1346-Overview!$F$25)^2+0.2)</f>
        <v>1</v>
      </c>
      <c r="O1346" s="48">
        <f>M1346*E1346*Overview!$F$8</f>
        <v>9.746225350951114E-2</v>
      </c>
      <c r="P1346" s="48">
        <f>E1346*Overview!$F$6</f>
        <v>1.8494797113084687E-3</v>
      </c>
      <c r="Q1346" s="122">
        <f>O1346*(G1346/F1346-(1+Overview!$F$35/'='!F1346)/(Overview!$F$37*Overview!$F$33))/('='!G1346+Overview!$F$36)</f>
        <v>7.9735568592777413E-4</v>
      </c>
      <c r="R1346" s="128">
        <f>(O1346/F1346-Q1346)*G1346*Overview!$F$29*'='!F1346^3</f>
        <v>369.76958495644976</v>
      </c>
      <c r="S1346" s="57">
        <f t="shared" si="120"/>
        <v>3.7804176477152424E-18</v>
      </c>
      <c r="T1346" s="58">
        <f t="shared" si="121"/>
        <v>7.607426018934703E-4</v>
      </c>
      <c r="U1346" s="58">
        <f>IF(I1346&lt;Overview!$F$18,(1-Overview!$F$9)*'='!R1346-'='!I1346*'='!P1346,0)</f>
        <v>0</v>
      </c>
      <c r="V1346" s="54">
        <f>IF(I1346&gt;=Overview!$F$18,(1-Overview!$F$9)*'='!R1346-Overview!$F$18*'='!P1346,0)</f>
        <v>31.176825781416809</v>
      </c>
      <c r="W1346" s="2"/>
      <c r="X1346" s="60">
        <f>F1346^3*(1+G1346*Overview!$F$38)</f>
        <v>28.81769936571321</v>
      </c>
      <c r="Y1346" s="61">
        <f>F1346^3*Overview!$F$42*(1+Overview!$F$38*G1346)+J1346*Overview!$F$39/Overview!$F$40</f>
        <v>2.9202834003612566</v>
      </c>
      <c r="AD1346" s="2"/>
    </row>
    <row r="1347" spans="1:30">
      <c r="A1347" s="34">
        <v>1344</v>
      </c>
      <c r="B1347">
        <v>0.77</v>
      </c>
      <c r="C1347" s="85">
        <v>18.739999999999998</v>
      </c>
      <c r="D1347" s="125">
        <f>B1347/(B1347+Overview!$F$22)</f>
        <v>0.52380952380952384</v>
      </c>
      <c r="E1347" s="118">
        <f>EXP(Overview!$F$21/Overview!$F$5-Overview!$F$21/('='!C1347+273.15))</f>
        <v>0.94169028070695959</v>
      </c>
      <c r="F1347" s="77">
        <f t="shared" si="122"/>
        <v>2.8630063451085004</v>
      </c>
      <c r="G1347" s="115">
        <f t="shared" si="123"/>
        <v>0.52380952380952372</v>
      </c>
      <c r="H1347" s="112">
        <f>F1347/Overview!$F$19</f>
        <v>4.2270874724767467</v>
      </c>
      <c r="I1347" s="149">
        <f t="shared" si="124"/>
        <v>178.24101031296112</v>
      </c>
      <c r="J1347" s="80">
        <f>IF((A1347-Overview!$F$43)/365=ROUND((A1347-Overview!$F$43)/365,0),J1346*0.05,J1346+V1346)</f>
        <v>7549.1580641030641</v>
      </c>
      <c r="K1347" s="70">
        <f>IF(I1347&lt;Overview!$F$16,1,'='!F1347/Overview!$F$26)</f>
        <v>123.93966861941561</v>
      </c>
      <c r="L1347" s="71">
        <f>IF(I1347&lt;Overview!$F$17,'='!F1347/Overview!$F$26,Overview!$F$33)</f>
        <v>9.1428571428571423</v>
      </c>
      <c r="M1347" s="72">
        <f t="shared" si="125"/>
        <v>9.1428571428571423</v>
      </c>
      <c r="N1347" s="81">
        <f>MIN(1,Overview!$F$44*E1347*(F1347-Overview!$F$25)^2+0.2)</f>
        <v>1</v>
      </c>
      <c r="O1347" s="48">
        <f>M1347*E1347*Overview!$F$8</f>
        <v>9.746225350951114E-2</v>
      </c>
      <c r="P1347" s="48">
        <f>E1347*Overview!$F$6</f>
        <v>1.8494797113084687E-3</v>
      </c>
      <c r="Q1347" s="122">
        <f>O1347*(G1347/F1347-(1+Overview!$F$35/'='!F1347)/(Overview!$F$37*Overview!$F$33))/('='!G1347+Overview!$F$36)</f>
        <v>7.9594521241171891E-4</v>
      </c>
      <c r="R1347" s="128">
        <f>(O1347/F1347-Q1347)*G1347*Overview!$F$29*'='!F1347^3</f>
        <v>369.97950839239741</v>
      </c>
      <c r="S1347" s="57">
        <f t="shared" ref="S1347:S1410" si="126">(D1347*N1347-G1347)*O1347/F1347</f>
        <v>3.7794131355308802E-18</v>
      </c>
      <c r="T1347" s="58">
        <f t="shared" ref="T1347:T1410" si="127">F1347*Q1347/3</f>
        <v>7.5959873116449473E-4</v>
      </c>
      <c r="U1347" s="58">
        <f>IF(I1347&lt;Overview!$F$18,(1-Overview!$F$9)*'='!R1347-'='!I1347*'='!P1347,0)</f>
        <v>0</v>
      </c>
      <c r="V1347" s="54">
        <f>IF(I1347&gt;=Overview!$F$18,(1-Overview!$F$9)*'='!R1347-Overview!$F$18*'='!P1347,0)</f>
        <v>31.19471125815955</v>
      </c>
      <c r="W1347" s="2"/>
      <c r="X1347" s="60">
        <f>F1347^3*(1+G1347*Overview!$F$38)</f>
        <v>28.840683429900292</v>
      </c>
      <c r="Y1347" s="61">
        <f>F1347^3*Overview!$F$42*(1+Overview!$F$38*G1347)+J1347*Overview!$F$39/Overview!$F$40</f>
        <v>2.923706740931141</v>
      </c>
      <c r="AD1347" s="2"/>
    </row>
    <row r="1348" spans="1:30">
      <c r="A1348" s="34">
        <v>1345</v>
      </c>
      <c r="B1348">
        <v>0.77</v>
      </c>
      <c r="C1348" s="85">
        <v>18.739999999999998</v>
      </c>
      <c r="D1348" s="125">
        <f>B1348/(B1348+Overview!$F$22)</f>
        <v>0.52380952380952384</v>
      </c>
      <c r="E1348" s="118">
        <f>EXP(Overview!$F$21/Overview!$F$5-Overview!$F$21/('='!C1348+273.15))</f>
        <v>0.94169028070695959</v>
      </c>
      <c r="F1348" s="77">
        <f t="shared" ref="F1348:F1411" si="128">F1347+T1347</f>
        <v>2.863765943839665</v>
      </c>
      <c r="G1348" s="115">
        <f t="shared" ref="G1348:G1411" si="129">G1347+S1347</f>
        <v>0.52380952380952372</v>
      </c>
      <c r="H1348" s="112">
        <f>F1348/Overview!$F$19</f>
        <v>4.2282089824888009</v>
      </c>
      <c r="I1348" s="149">
        <f t="shared" ref="I1348:I1411" si="130">I1347+U1347</f>
        <v>178.24101031296112</v>
      </c>
      <c r="J1348" s="80">
        <f>IF((A1348-Overview!$F$43)/365=ROUND((A1348-Overview!$F$43)/365,0),J1347*0.05,J1347+V1347)</f>
        <v>7580.3527753612234</v>
      </c>
      <c r="K1348" s="70">
        <f>IF(I1348&lt;Overview!$F$16,1,'='!F1348/Overview!$F$26)</f>
        <v>123.97255168137079</v>
      </c>
      <c r="L1348" s="71">
        <f>IF(I1348&lt;Overview!$F$17,'='!F1348/Overview!$F$26,Overview!$F$33)</f>
        <v>9.1428571428571423</v>
      </c>
      <c r="M1348" s="72">
        <f t="shared" ref="M1348:M1411" si="131">IF(K1348=1,1,L1348)</f>
        <v>9.1428571428571423</v>
      </c>
      <c r="N1348" s="81">
        <f>MIN(1,Overview!$F$44*E1348*(F1348-Overview!$F$25)^2+0.2)</f>
        <v>1</v>
      </c>
      <c r="O1348" s="48">
        <f>M1348*E1348*Overview!$F$8</f>
        <v>9.746225350951114E-2</v>
      </c>
      <c r="P1348" s="48">
        <f>E1348*Overview!$F$6</f>
        <v>1.8494797113084687E-3</v>
      </c>
      <c r="Q1348" s="122">
        <f>O1348*(G1348/F1348-(1+Overview!$F$35/'='!F1348)/(Overview!$F$37*Overview!$F$33))/('='!G1348+Overview!$F$36)</f>
        <v>7.9453760739600285E-4</v>
      </c>
      <c r="R1348" s="128">
        <f>(O1348/F1348-Q1348)*G1348*Overview!$F$29*'='!F1348^3</f>
        <v>370.18918245415222</v>
      </c>
      <c r="S1348" s="57">
        <f t="shared" si="126"/>
        <v>3.7784106662374414E-18</v>
      </c>
      <c r="T1348" s="58">
        <f t="shared" si="127"/>
        <v>7.5845658038684114E-4</v>
      </c>
      <c r="U1348" s="58">
        <f>IF(I1348&lt;Overview!$F$18,(1-Overview!$F$9)*'='!R1348-'='!I1348*'='!P1348,0)</f>
        <v>0</v>
      </c>
      <c r="V1348" s="54">
        <f>IF(I1348&gt;=Overview!$F$18,(1-Overview!$F$9)*'='!R1348-Overview!$F$18*'='!P1348,0)</f>
        <v>31.212575488221059</v>
      </c>
      <c r="W1348" s="2"/>
      <c r="X1348" s="60">
        <f>F1348^3*(1+G1348*Overview!$F$38)</f>
        <v>28.863645124805313</v>
      </c>
      <c r="Y1348" s="61">
        <f>F1348^3*Overview!$F$42*(1+Overview!$F$38*G1348)+J1348*Overview!$F$39/Overview!$F$40</f>
        <v>2.9271288454709024</v>
      </c>
      <c r="AD1348" s="2"/>
    </row>
    <row r="1349" spans="1:30">
      <c r="A1349" s="34">
        <v>1346</v>
      </c>
      <c r="B1349">
        <v>0.77</v>
      </c>
      <c r="C1349" s="85">
        <v>18.739999999999998</v>
      </c>
      <c r="D1349" s="125">
        <f>B1349/(B1349+Overview!$F$22)</f>
        <v>0.52380952380952384</v>
      </c>
      <c r="E1349" s="118">
        <f>EXP(Overview!$F$21/Overview!$F$5-Overview!$F$21/('='!C1349+273.15))</f>
        <v>0.94169028070695959</v>
      </c>
      <c r="F1349" s="77">
        <f t="shared" si="128"/>
        <v>2.8645244004200516</v>
      </c>
      <c r="G1349" s="115">
        <f t="shared" si="129"/>
        <v>0.52380952380952372</v>
      </c>
      <c r="H1349" s="112">
        <f>F1349/Overview!$F$19</f>
        <v>4.2293288061716394</v>
      </c>
      <c r="I1349" s="149">
        <f t="shared" si="130"/>
        <v>178.24101031296112</v>
      </c>
      <c r="J1349" s="80">
        <f>IF((A1349-Overview!$F$43)/365=ROUND((A1349-Overview!$F$43)/365,0),J1348*0.05,J1348+V1348)</f>
        <v>7611.5653508494443</v>
      </c>
      <c r="K1349" s="70">
        <f>IF(I1349&lt;Overview!$F$16,1,'='!F1349/Overview!$F$26)</f>
        <v>124.00538529956934</v>
      </c>
      <c r="L1349" s="71">
        <f>IF(I1349&lt;Overview!$F$17,'='!F1349/Overview!$F$26,Overview!$F$33)</f>
        <v>9.1428571428571423</v>
      </c>
      <c r="M1349" s="72">
        <f t="shared" si="131"/>
        <v>9.1428571428571423</v>
      </c>
      <c r="N1349" s="81">
        <f>MIN(1,Overview!$F$44*E1349*(F1349-Overview!$F$25)^2+0.2)</f>
        <v>1</v>
      </c>
      <c r="O1349" s="48">
        <f>M1349*E1349*Overview!$F$8</f>
        <v>9.746225350951114E-2</v>
      </c>
      <c r="P1349" s="48">
        <f>E1349*Overview!$F$6</f>
        <v>1.8494797113084687E-3</v>
      </c>
      <c r="Q1349" s="122">
        <f>O1349*(G1349/F1349-(1+Overview!$F$35/'='!F1349)/(Overview!$F$37*Overview!$F$33))/('='!G1349+Overview!$F$36)</f>
        <v>7.9313286372770958E-4</v>
      </c>
      <c r="R1349" s="128">
        <f>(O1349/F1349-Q1349)*G1349*Overview!$F$29*'='!F1349^3</f>
        <v>370.39860732314548</v>
      </c>
      <c r="S1349" s="57">
        <f t="shared" si="126"/>
        <v>3.7774102347407535E-18</v>
      </c>
      <c r="T1349" s="58">
        <f t="shared" si="127"/>
        <v>7.5731614697435192E-4</v>
      </c>
      <c r="U1349" s="58">
        <f>IF(I1349&lt;Overview!$F$18,(1-Overview!$F$9)*'='!R1349-'='!I1349*'='!P1349,0)</f>
        <v>0</v>
      </c>
      <c r="V1349" s="54">
        <f>IF(I1349&gt;=Overview!$F$18,(1-Overview!$F$9)*'='!R1349-Overview!$F$18*'='!P1349,0)</f>
        <v>31.230418487059286</v>
      </c>
      <c r="W1349" s="2"/>
      <c r="X1349" s="60">
        <f>F1349^3*(1+G1349*Overview!$F$38)</f>
        <v>28.886584450656638</v>
      </c>
      <c r="Y1349" s="61">
        <f>F1349^3*Overview!$F$42*(1+Overview!$F$38*G1349)+J1349*Overview!$F$39/Overview!$F$40</f>
        <v>2.930549713077828</v>
      </c>
      <c r="AD1349" s="2"/>
    </row>
    <row r="1350" spans="1:30">
      <c r="A1350" s="34">
        <v>1347</v>
      </c>
      <c r="B1350">
        <v>0.77</v>
      </c>
      <c r="C1350" s="85">
        <v>18.739999999999998</v>
      </c>
      <c r="D1350" s="125">
        <f>B1350/(B1350+Overview!$F$22)</f>
        <v>0.52380952380952384</v>
      </c>
      <c r="E1350" s="118">
        <f>EXP(Overview!$F$21/Overview!$F$5-Overview!$F$21/('='!C1350+273.15))</f>
        <v>0.94169028070695959</v>
      </c>
      <c r="F1350" s="77">
        <f t="shared" si="128"/>
        <v>2.8652817165670261</v>
      </c>
      <c r="G1350" s="115">
        <f t="shared" si="129"/>
        <v>0.52380952380952372</v>
      </c>
      <c r="H1350" s="112">
        <f>F1350/Overview!$F$19</f>
        <v>4.2304469460608685</v>
      </c>
      <c r="I1350" s="149">
        <f t="shared" si="130"/>
        <v>178.24101031296112</v>
      </c>
      <c r="J1350" s="80">
        <f>IF((A1350-Overview!$F$43)/365=ROUND((A1350-Overview!$F$43)/365,0),J1349*0.05,J1349+V1349)</f>
        <v>7642.7957693365033</v>
      </c>
      <c r="K1350" s="70">
        <f>IF(I1350&lt;Overview!$F$16,1,'='!F1350/Overview!$F$26)</f>
        <v>124.03816954835611</v>
      </c>
      <c r="L1350" s="71">
        <f>IF(I1350&lt;Overview!$F$17,'='!F1350/Overview!$F$26,Overview!$F$33)</f>
        <v>9.1428571428571423</v>
      </c>
      <c r="M1350" s="72">
        <f t="shared" si="131"/>
        <v>9.1428571428571423</v>
      </c>
      <c r="N1350" s="81">
        <f>MIN(1,Overview!$F$44*E1350*(F1350-Overview!$F$25)^2+0.2)</f>
        <v>1</v>
      </c>
      <c r="O1350" s="48">
        <f>M1350*E1350*Overview!$F$8</f>
        <v>9.746225350951114E-2</v>
      </c>
      <c r="P1350" s="48">
        <f>E1350*Overview!$F$6</f>
        <v>1.8494797113084687E-3</v>
      </c>
      <c r="Q1350" s="122">
        <f>O1350*(G1350/F1350-(1+Overview!$F$35/'='!F1350)/(Overview!$F$37*Overview!$F$33))/('='!G1350+Overview!$F$36)</f>
        <v>7.9173097427650229E-4</v>
      </c>
      <c r="R1350" s="128">
        <f>(O1350/F1350-Q1350)*G1350*Overview!$F$29*'='!F1350^3</f>
        <v>370.60778318109323</v>
      </c>
      <c r="S1350" s="57">
        <f t="shared" si="126"/>
        <v>3.7764118359627293E-18</v>
      </c>
      <c r="T1350" s="58">
        <f t="shared" si="127"/>
        <v>7.5617742834475346E-4</v>
      </c>
      <c r="U1350" s="58">
        <f>IF(I1350&lt;Overview!$F$18,(1-Overview!$F$9)*'='!R1350-'='!I1350*'='!P1350,0)</f>
        <v>0</v>
      </c>
      <c r="V1350" s="54">
        <f>IF(I1350&gt;=Overview!$F$18,(1-Overview!$F$9)*'='!R1350-Overview!$F$18*'='!P1350,0)</f>
        <v>31.248240270156433</v>
      </c>
      <c r="W1350" s="2"/>
      <c r="X1350" s="60">
        <f>F1350^3*(1+G1350*Overview!$F$38)</f>
        <v>28.90950140776819</v>
      </c>
      <c r="Y1350" s="61">
        <f>F1350^3*Overview!$F$42*(1+Overview!$F$38*G1350)+J1350*Overview!$F$39/Overview!$F$40</f>
        <v>2.9339693428575773</v>
      </c>
      <c r="AD1350" s="2"/>
    </row>
    <row r="1351" spans="1:30">
      <c r="A1351" s="34">
        <v>1348</v>
      </c>
      <c r="B1351">
        <v>0.77</v>
      </c>
      <c r="C1351" s="85">
        <v>18.739999999999998</v>
      </c>
      <c r="D1351" s="125">
        <f>B1351/(B1351+Overview!$F$22)</f>
        <v>0.52380952380952384</v>
      </c>
      <c r="E1351" s="118">
        <f>EXP(Overview!$F$21/Overview!$F$5-Overview!$F$21/('='!C1351+273.15))</f>
        <v>0.94169028070695959</v>
      </c>
      <c r="F1351" s="77">
        <f t="shared" si="128"/>
        <v>2.866037893995371</v>
      </c>
      <c r="G1351" s="115">
        <f t="shared" si="129"/>
        <v>0.52380952380952372</v>
      </c>
      <c r="H1351" s="112">
        <f>F1351/Overview!$F$19</f>
        <v>4.231563404688278</v>
      </c>
      <c r="I1351" s="149">
        <f t="shared" si="130"/>
        <v>178.24101031296112</v>
      </c>
      <c r="J1351" s="80">
        <f>IF((A1351-Overview!$F$43)/365=ROUND((A1351-Overview!$F$43)/365,0),J1350*0.05,J1350+V1350)</f>
        <v>7674.0440096066595</v>
      </c>
      <c r="K1351" s="70">
        <f>IF(I1351&lt;Overview!$F$16,1,'='!F1351/Overview!$F$26)</f>
        <v>124.07090450196412</v>
      </c>
      <c r="L1351" s="71">
        <f>IF(I1351&lt;Overview!$F$17,'='!F1351/Overview!$F$26,Overview!$F$33)</f>
        <v>9.1428571428571423</v>
      </c>
      <c r="M1351" s="72">
        <f t="shared" si="131"/>
        <v>9.1428571428571423</v>
      </c>
      <c r="N1351" s="81">
        <f>MIN(1,Overview!$F$44*E1351*(F1351-Overview!$F$25)^2+0.2)</f>
        <v>1</v>
      </c>
      <c r="O1351" s="48">
        <f>M1351*E1351*Overview!$F$8</f>
        <v>9.746225350951114E-2</v>
      </c>
      <c r="P1351" s="48">
        <f>E1351*Overview!$F$6</f>
        <v>1.8494797113084687E-3</v>
      </c>
      <c r="Q1351" s="122">
        <f>O1351*(G1351/F1351-(1+Overview!$F$35/'='!F1351)/(Overview!$F$37*Overview!$F$33))/('='!G1351+Overview!$F$36)</f>
        <v>7.9033193193454507E-4</v>
      </c>
      <c r="R1351" s="128">
        <f>(O1351/F1351-Q1351)*G1351*Overview!$F$29*'='!F1351^3</f>
        <v>370.81671020999215</v>
      </c>
      <c r="S1351" s="57">
        <f t="shared" si="126"/>
        <v>3.7754154648413031E-18</v>
      </c>
      <c r="T1351" s="58">
        <f t="shared" si="127"/>
        <v>7.5504042191965883E-4</v>
      </c>
      <c r="U1351" s="58">
        <f>IF(I1351&lt;Overview!$F$18,(1-Overview!$F$9)*'='!R1351-'='!I1351*'='!P1351,0)</f>
        <v>0</v>
      </c>
      <c r="V1351" s="54">
        <f>IF(I1351&gt;=Overview!$F$18,(1-Overview!$F$9)*'='!R1351-Overview!$F$18*'='!P1351,0)</f>
        <v>31.266040853018623</v>
      </c>
      <c r="W1351" s="2"/>
      <c r="X1351" s="60">
        <f>F1351^3*(1+G1351*Overview!$F$38)</f>
        <v>28.932395996539057</v>
      </c>
      <c r="Y1351" s="61">
        <f>F1351^3*Overview!$F$42*(1+Overview!$F$38*G1351)+J1351*Overview!$F$39/Overview!$F$40</f>
        <v>2.9373877339241501</v>
      </c>
      <c r="AD1351" s="2"/>
    </row>
    <row r="1352" spans="1:30">
      <c r="A1352" s="34">
        <v>1349</v>
      </c>
      <c r="B1352">
        <v>0.77</v>
      </c>
      <c r="C1352" s="85">
        <v>18.739999999999998</v>
      </c>
      <c r="D1352" s="125">
        <f>B1352/(B1352+Overview!$F$22)</f>
        <v>0.52380952380952384</v>
      </c>
      <c r="E1352" s="118">
        <f>EXP(Overview!$F$21/Overview!$F$5-Overview!$F$21/('='!C1352+273.15))</f>
        <v>0.94169028070695959</v>
      </c>
      <c r="F1352" s="77">
        <f t="shared" si="128"/>
        <v>2.8667929344172909</v>
      </c>
      <c r="G1352" s="115">
        <f t="shared" si="129"/>
        <v>0.52380952380952372</v>
      </c>
      <c r="H1352" s="112">
        <f>F1352/Overview!$F$19</f>
        <v>4.2326781845818555</v>
      </c>
      <c r="I1352" s="149">
        <f t="shared" si="130"/>
        <v>178.24101031296112</v>
      </c>
      <c r="J1352" s="80">
        <f>IF((A1352-Overview!$F$43)/365=ROUND((A1352-Overview!$F$43)/365,0),J1351*0.05,J1351+V1351)</f>
        <v>7705.3100504596778</v>
      </c>
      <c r="K1352" s="70">
        <f>IF(I1352&lt;Overview!$F$16,1,'='!F1352/Overview!$F$26)</f>
        <v>124.10359023451477</v>
      </c>
      <c r="L1352" s="71">
        <f>IF(I1352&lt;Overview!$F$17,'='!F1352/Overview!$F$26,Overview!$F$33)</f>
        <v>9.1428571428571423</v>
      </c>
      <c r="M1352" s="72">
        <f t="shared" si="131"/>
        <v>9.1428571428571423</v>
      </c>
      <c r="N1352" s="81">
        <f>MIN(1,Overview!$F$44*E1352*(F1352-Overview!$F$25)^2+0.2)</f>
        <v>1</v>
      </c>
      <c r="O1352" s="48">
        <f>M1352*E1352*Overview!$F$8</f>
        <v>9.746225350951114E-2</v>
      </c>
      <c r="P1352" s="48">
        <f>E1352*Overview!$F$6</f>
        <v>1.8494797113084687E-3</v>
      </c>
      <c r="Q1352" s="122">
        <f>O1352*(G1352/F1352-(1+Overview!$F$35/'='!F1352)/(Overview!$F$37*Overview!$F$33))/('='!G1352+Overview!$F$36)</f>
        <v>7.8893572961640803E-4</v>
      </c>
      <c r="R1352" s="128">
        <f>(O1352/F1352-Q1352)*G1352*Overview!$F$29*'='!F1352^3</f>
        <v>371.02538859211847</v>
      </c>
      <c r="S1352" s="57">
        <f t="shared" si="126"/>
        <v>3.7744211163303682E-18</v>
      </c>
      <c r="T1352" s="58">
        <f t="shared" si="127"/>
        <v>7.5390512512455625E-4</v>
      </c>
      <c r="U1352" s="58">
        <f>IF(I1352&lt;Overview!$F$18,(1-Overview!$F$9)*'='!R1352-'='!I1352*'='!P1352,0)</f>
        <v>0</v>
      </c>
      <c r="V1352" s="54">
        <f>IF(I1352&gt;=Overview!$F$18,(1-Overview!$F$9)*'='!R1352-Overview!$F$18*'='!P1352,0)</f>
        <v>31.283820251175786</v>
      </c>
      <c r="W1352" s="2"/>
      <c r="X1352" s="60">
        <f>F1352^3*(1+G1352*Overview!$F$38)</f>
        <v>28.955268217453227</v>
      </c>
      <c r="Y1352" s="61">
        <f>F1352^3*Overview!$F$42*(1+Overview!$F$38*G1352)+J1352*Overview!$F$39/Overview!$F$40</f>
        <v>2.9408048853998561</v>
      </c>
      <c r="AD1352" s="2"/>
    </row>
    <row r="1353" spans="1:30">
      <c r="A1353" s="34">
        <v>1350</v>
      </c>
      <c r="B1353">
        <v>0.77</v>
      </c>
      <c r="C1353" s="85">
        <v>18.739999999999998</v>
      </c>
      <c r="D1353" s="125">
        <f>B1353/(B1353+Overview!$F$22)</f>
        <v>0.52380952380952384</v>
      </c>
      <c r="E1353" s="118">
        <f>EXP(Overview!$F$21/Overview!$F$5-Overview!$F$21/('='!C1353+273.15))</f>
        <v>0.94169028070695959</v>
      </c>
      <c r="F1353" s="77">
        <f t="shared" si="128"/>
        <v>2.8675468395424155</v>
      </c>
      <c r="G1353" s="115">
        <f t="shared" si="129"/>
        <v>0.52380952380952372</v>
      </c>
      <c r="H1353" s="112">
        <f>F1353/Overview!$F$19</f>
        <v>4.2337912882657838</v>
      </c>
      <c r="I1353" s="149">
        <f t="shared" si="130"/>
        <v>178.24101031296112</v>
      </c>
      <c r="J1353" s="80">
        <f>IF((A1353-Overview!$F$43)/365=ROUND((A1353-Overview!$F$43)/365,0),J1352*0.05,J1352+V1352)</f>
        <v>7736.5938707108535</v>
      </c>
      <c r="K1353" s="70">
        <f>IF(I1353&lt;Overview!$F$16,1,'='!F1353/Overview!$F$26)</f>
        <v>124.136226820018</v>
      </c>
      <c r="L1353" s="71">
        <f>IF(I1353&lt;Overview!$F$17,'='!F1353/Overview!$F$26,Overview!$F$33)</f>
        <v>9.1428571428571423</v>
      </c>
      <c r="M1353" s="72">
        <f t="shared" si="131"/>
        <v>9.1428571428571423</v>
      </c>
      <c r="N1353" s="81">
        <f>MIN(1,Overview!$F$44*E1353*(F1353-Overview!$F$25)^2+0.2)</f>
        <v>1</v>
      </c>
      <c r="O1353" s="48">
        <f>M1353*E1353*Overview!$F$8</f>
        <v>9.746225350951114E-2</v>
      </c>
      <c r="P1353" s="48">
        <f>E1353*Overview!$F$6</f>
        <v>1.8494797113084687E-3</v>
      </c>
      <c r="Q1353" s="122">
        <f>O1353*(G1353/F1353-(1+Overview!$F$35/'='!F1353)/(Overview!$F$37*Overview!$F$33))/('='!G1353+Overview!$F$36)</f>
        <v>7.8754236025898065E-4</v>
      </c>
      <c r="R1353" s="128">
        <f>(O1353/F1353-Q1353)*G1353*Overview!$F$29*'='!F1353^3</f>
        <v>371.23381851002637</v>
      </c>
      <c r="S1353" s="57">
        <f t="shared" si="126"/>
        <v>3.773428785399713E-18</v>
      </c>
      <c r="T1353" s="58">
        <f t="shared" si="127"/>
        <v>7.5277153538880475E-4</v>
      </c>
      <c r="U1353" s="58">
        <f>IF(I1353&lt;Overview!$F$18,(1-Overview!$F$9)*'='!R1353-'='!I1353*'='!P1353,0)</f>
        <v>0</v>
      </c>
      <c r="V1353" s="54">
        <f>IF(I1353&gt;=Overview!$F$18,(1-Overview!$F$9)*'='!R1353-Overview!$F$18*'='!P1353,0)</f>
        <v>31.301578480181536</v>
      </c>
      <c r="W1353" s="2"/>
      <c r="X1353" s="60">
        <f>F1353^3*(1+G1353*Overview!$F$38)</f>
        <v>28.978118071079233</v>
      </c>
      <c r="Y1353" s="61">
        <f>F1353^3*Overview!$F$42*(1+Overview!$F$38*G1353)+J1353*Overview!$F$39/Overview!$F$40</f>
        <v>2.9442207964152929</v>
      </c>
      <c r="AD1353" s="2"/>
    </row>
    <row r="1354" spans="1:30">
      <c r="A1354" s="34">
        <v>1351</v>
      </c>
      <c r="B1354">
        <v>0.77</v>
      </c>
      <c r="C1354" s="85">
        <v>18.739999999999998</v>
      </c>
      <c r="D1354" s="125">
        <f>B1354/(B1354+Overview!$F$22)</f>
        <v>0.52380952380952384</v>
      </c>
      <c r="E1354" s="118">
        <f>EXP(Overview!$F$21/Overview!$F$5-Overview!$F$21/('='!C1354+273.15))</f>
        <v>0.94169028070695959</v>
      </c>
      <c r="F1354" s="77">
        <f t="shared" si="128"/>
        <v>2.8682996110778043</v>
      </c>
      <c r="G1354" s="115">
        <f t="shared" si="129"/>
        <v>0.52380952380952372</v>
      </c>
      <c r="H1354" s="112">
        <f>F1354/Overview!$F$19</f>
        <v>4.2349027182604519</v>
      </c>
      <c r="I1354" s="149">
        <f t="shared" si="130"/>
        <v>178.24101031296112</v>
      </c>
      <c r="J1354" s="80">
        <f>IF((A1354-Overview!$F$43)/365=ROUND((A1354-Overview!$F$43)/365,0),J1353*0.05,J1353+V1353)</f>
        <v>7767.8954491910354</v>
      </c>
      <c r="K1354" s="70">
        <f>IF(I1354&lt;Overview!$F$16,1,'='!F1354/Overview!$F$26)</f>
        <v>124.16881433237249</v>
      </c>
      <c r="L1354" s="71">
        <f>IF(I1354&lt;Overview!$F$17,'='!F1354/Overview!$F$26,Overview!$F$33)</f>
        <v>9.1428571428571423</v>
      </c>
      <c r="M1354" s="72">
        <f t="shared" si="131"/>
        <v>9.1428571428571423</v>
      </c>
      <c r="N1354" s="81">
        <f>MIN(1,Overview!$F$44*E1354*(F1354-Overview!$F$25)^2+0.2)</f>
        <v>1</v>
      </c>
      <c r="O1354" s="48">
        <f>M1354*E1354*Overview!$F$8</f>
        <v>9.746225350951114E-2</v>
      </c>
      <c r="P1354" s="48">
        <f>E1354*Overview!$F$6</f>
        <v>1.8494797113084687E-3</v>
      </c>
      <c r="Q1354" s="122">
        <f>O1354*(G1354/F1354-(1+Overview!$F$35/'='!F1354)/(Overview!$F$37*Overview!$F$33))/('='!G1354+Overview!$F$36)</f>
        <v>7.861518168213855E-4</v>
      </c>
      <c r="R1354" s="128">
        <f>(O1354/F1354-Q1354)*G1354*Overview!$F$29*'='!F1354^3</f>
        <v>371.44200014654513</v>
      </c>
      <c r="S1354" s="57">
        <f t="shared" si="126"/>
        <v>3.7724384670349601E-18</v>
      </c>
      <c r="T1354" s="58">
        <f t="shared" si="127"/>
        <v>7.5163965014562973E-4</v>
      </c>
      <c r="U1354" s="58">
        <f>IF(I1354&lt;Overview!$F$18,(1-Overview!$F$9)*'='!R1354-'='!I1354*'='!P1354,0)</f>
        <v>0</v>
      </c>
      <c r="V1354" s="54">
        <f>IF(I1354&gt;=Overview!$F$18,(1-Overview!$F$9)*'='!R1354-Overview!$F$18*'='!P1354,0)</f>
        <v>31.319315555612935</v>
      </c>
      <c r="W1354" s="2"/>
      <c r="X1354" s="60">
        <f>F1354^3*(1+G1354*Overview!$F$38)</f>
        <v>29.000945558069837</v>
      </c>
      <c r="Y1354" s="61">
        <f>F1354^3*Overview!$F$42*(1+Overview!$F$38*G1354)+J1354*Overview!$F$39/Overview!$F$40</f>
        <v>2.9476354661093138</v>
      </c>
      <c r="AD1354" s="2"/>
    </row>
    <row r="1355" spans="1:30">
      <c r="A1355" s="34">
        <v>1352</v>
      </c>
      <c r="B1355">
        <v>0.77</v>
      </c>
      <c r="C1355" s="85">
        <v>18.739999999999998</v>
      </c>
      <c r="D1355" s="125">
        <f>B1355/(B1355+Overview!$F$22)</f>
        <v>0.52380952380952384</v>
      </c>
      <c r="E1355" s="118">
        <f>EXP(Overview!$F$21/Overview!$F$5-Overview!$F$21/('='!C1355+273.15))</f>
        <v>0.94169028070695959</v>
      </c>
      <c r="F1355" s="77">
        <f t="shared" si="128"/>
        <v>2.8690512507279498</v>
      </c>
      <c r="G1355" s="115">
        <f t="shared" si="129"/>
        <v>0.52380952380952372</v>
      </c>
      <c r="H1355" s="112">
        <f>F1355/Overview!$F$19</f>
        <v>4.2360124770824594</v>
      </c>
      <c r="I1355" s="149">
        <f t="shared" si="130"/>
        <v>178.24101031296112</v>
      </c>
      <c r="J1355" s="80">
        <f>IF((A1355-Overview!$F$43)/365=ROUND((A1355-Overview!$F$43)/365,0),J1354*0.05,J1354+V1354)</f>
        <v>7799.2147647466481</v>
      </c>
      <c r="K1355" s="70">
        <f>IF(I1355&lt;Overview!$F$16,1,'='!F1355/Overview!$F$26)</f>
        <v>124.20135284536579</v>
      </c>
      <c r="L1355" s="71">
        <f>IF(I1355&lt;Overview!$F$17,'='!F1355/Overview!$F$26,Overview!$F$33)</f>
        <v>9.1428571428571423</v>
      </c>
      <c r="M1355" s="72">
        <f t="shared" si="131"/>
        <v>9.1428571428571423</v>
      </c>
      <c r="N1355" s="81">
        <f>MIN(1,Overview!$F$44*E1355*(F1355-Overview!$F$25)^2+0.2)</f>
        <v>1</v>
      </c>
      <c r="O1355" s="48">
        <f>M1355*E1355*Overview!$F$8</f>
        <v>9.746225350951114E-2</v>
      </c>
      <c r="P1355" s="48">
        <f>E1355*Overview!$F$6</f>
        <v>1.8494797113084687E-3</v>
      </c>
      <c r="Q1355" s="122">
        <f>O1355*(G1355/F1355-(1+Overview!$F$35/'='!F1355)/(Overview!$F$37*Overview!$F$33))/('='!G1355+Overview!$F$36)</f>
        <v>7.8476409228489042E-4</v>
      </c>
      <c r="R1355" s="128">
        <f>(O1355/F1355-Q1355)*G1355*Overview!$F$29*'='!F1355^3</f>
        <v>371.64993368477809</v>
      </c>
      <c r="S1355" s="57">
        <f t="shared" si="126"/>
        <v>3.7714501562375008E-18</v>
      </c>
      <c r="T1355" s="58">
        <f t="shared" si="127"/>
        <v>7.5050946683211637E-4</v>
      </c>
      <c r="U1355" s="58">
        <f>IF(I1355&lt;Overview!$F$18,(1-Overview!$F$9)*'='!R1355-'='!I1355*'='!P1355,0)</f>
        <v>0</v>
      </c>
      <c r="V1355" s="54">
        <f>IF(I1355&gt;=Overview!$F$18,(1-Overview!$F$9)*'='!R1355-Overview!$F$18*'='!P1355,0)</f>
        <v>31.337031493070384</v>
      </c>
      <c r="W1355" s="2"/>
      <c r="X1355" s="60">
        <f>F1355^3*(1+G1355*Overview!$F$38)</f>
        <v>29.023750679161754</v>
      </c>
      <c r="Y1355" s="61">
        <f>F1355^3*Overview!$F$42*(1+Overview!$F$38*G1355)+J1355*Overview!$F$39/Overview!$F$40</f>
        <v>2.9510488936290029</v>
      </c>
      <c r="AD1355" s="2"/>
    </row>
    <row r="1356" spans="1:30">
      <c r="A1356" s="34">
        <v>1353</v>
      </c>
      <c r="B1356">
        <v>0.77</v>
      </c>
      <c r="C1356" s="85">
        <v>18.739999999999998</v>
      </c>
      <c r="D1356" s="125">
        <f>B1356/(B1356+Overview!$F$22)</f>
        <v>0.52380952380952384</v>
      </c>
      <c r="E1356" s="118">
        <f>EXP(Overview!$F$21/Overview!$F$5-Overview!$F$21/('='!C1356+273.15))</f>
        <v>0.94169028070695959</v>
      </c>
      <c r="F1356" s="77">
        <f t="shared" si="128"/>
        <v>2.8698017601947821</v>
      </c>
      <c r="G1356" s="115">
        <f t="shared" si="129"/>
        <v>0.52380952380952372</v>
      </c>
      <c r="H1356" s="112">
        <f>F1356/Overview!$F$19</f>
        <v>4.237120567244621</v>
      </c>
      <c r="I1356" s="149">
        <f t="shared" si="130"/>
        <v>178.24101031296112</v>
      </c>
      <c r="J1356" s="80">
        <f>IF((A1356-Overview!$F$43)/365=ROUND((A1356-Overview!$F$43)/365,0),J1355*0.05,J1355+V1355)</f>
        <v>7830.5517962397189</v>
      </c>
      <c r="K1356" s="70">
        <f>IF(I1356&lt;Overview!$F$16,1,'='!F1356/Overview!$F$26)</f>
        <v>124.23384243267455</v>
      </c>
      <c r="L1356" s="71">
        <f>IF(I1356&lt;Overview!$F$17,'='!F1356/Overview!$F$26,Overview!$F$33)</f>
        <v>9.1428571428571423</v>
      </c>
      <c r="M1356" s="72">
        <f t="shared" si="131"/>
        <v>9.1428571428571423</v>
      </c>
      <c r="N1356" s="81">
        <f>MIN(1,Overview!$F$44*E1356*(F1356-Overview!$F$25)^2+0.2)</f>
        <v>1</v>
      </c>
      <c r="O1356" s="48">
        <f>M1356*E1356*Overview!$F$8</f>
        <v>9.746225350951114E-2</v>
      </c>
      <c r="P1356" s="48">
        <f>E1356*Overview!$F$6</f>
        <v>1.8494797113084687E-3</v>
      </c>
      <c r="Q1356" s="122">
        <f>O1356*(G1356/F1356-(1+Overview!$F$35/'='!F1356)/(Overview!$F$37*Overview!$F$33))/('='!G1356+Overview!$F$36)</f>
        <v>7.8337917965281764E-4</v>
      </c>
      <c r="R1356" s="128">
        <f>(O1356/F1356-Q1356)*G1356*Overview!$F$29*'='!F1356^3</f>
        <v>371.85761930810031</v>
      </c>
      <c r="S1356" s="57">
        <f t="shared" si="126"/>
        <v>3.7704638480244382E-18</v>
      </c>
      <c r="T1356" s="58">
        <f t="shared" si="127"/>
        <v>7.4938098288920016E-4</v>
      </c>
      <c r="U1356" s="58">
        <f>IF(I1356&lt;Overview!$F$18,(1-Overview!$F$9)*'='!R1356-'='!I1356*'='!P1356,0)</f>
        <v>0</v>
      </c>
      <c r="V1356" s="54">
        <f>IF(I1356&gt;=Overview!$F$18,(1-Overview!$F$9)*'='!R1356-Overview!$F$18*'='!P1356,0)</f>
        <v>31.354726308177437</v>
      </c>
      <c r="W1356" s="2"/>
      <c r="X1356" s="60">
        <f>F1356^3*(1+G1356*Overview!$F$38)</f>
        <v>29.046533435175284</v>
      </c>
      <c r="Y1356" s="61">
        <f>F1356^3*Overview!$F$42*(1+Overview!$F$38*G1356)+J1356*Overview!$F$39/Overview!$F$40</f>
        <v>2.954461078129647</v>
      </c>
      <c r="AD1356" s="2"/>
    </row>
    <row r="1357" spans="1:30">
      <c r="A1357" s="34">
        <v>1354</v>
      </c>
      <c r="B1357">
        <v>0.77</v>
      </c>
      <c r="C1357" s="85">
        <v>18.739999999999998</v>
      </c>
      <c r="D1357" s="125">
        <f>B1357/(B1357+Overview!$F$22)</f>
        <v>0.52380952380952384</v>
      </c>
      <c r="E1357" s="118">
        <f>EXP(Overview!$F$21/Overview!$F$5-Overview!$F$21/('='!C1357+273.15))</f>
        <v>0.94169028070695959</v>
      </c>
      <c r="F1357" s="77">
        <f t="shared" si="128"/>
        <v>2.8705511411776712</v>
      </c>
      <c r="G1357" s="115">
        <f t="shared" si="129"/>
        <v>0.52380952380952372</v>
      </c>
      <c r="H1357" s="112">
        <f>F1357/Overview!$F$19</f>
        <v>4.2382269912559742</v>
      </c>
      <c r="I1357" s="149">
        <f t="shared" si="130"/>
        <v>178.24101031296112</v>
      </c>
      <c r="J1357" s="80">
        <f>IF((A1357-Overview!$F$43)/365=ROUND((A1357-Overview!$F$43)/365,0),J1356*0.05,J1356+V1356)</f>
        <v>7861.9065225478962</v>
      </c>
      <c r="K1357" s="70">
        <f>IF(I1357&lt;Overview!$F$16,1,'='!F1357/Overview!$F$26)</f>
        <v>124.26628316786456</v>
      </c>
      <c r="L1357" s="71">
        <f>IF(I1357&lt;Overview!$F$17,'='!F1357/Overview!$F$26,Overview!$F$33)</f>
        <v>9.1428571428571423</v>
      </c>
      <c r="M1357" s="72">
        <f t="shared" si="131"/>
        <v>9.1428571428571423</v>
      </c>
      <c r="N1357" s="81">
        <f>MIN(1,Overview!$F$44*E1357*(F1357-Overview!$F$25)^2+0.2)</f>
        <v>1</v>
      </c>
      <c r="O1357" s="48">
        <f>M1357*E1357*Overview!$F$8</f>
        <v>9.746225350951114E-2</v>
      </c>
      <c r="P1357" s="48">
        <f>E1357*Overview!$F$6</f>
        <v>1.8494797113084687E-3</v>
      </c>
      <c r="Q1357" s="122">
        <f>O1357*(G1357/F1357-(1+Overview!$F$35/'='!F1357)/(Overview!$F$37*Overview!$F$33))/('='!G1357+Overview!$F$36)</f>
        <v>7.8199707195046565E-4</v>
      </c>
      <c r="R1357" s="128">
        <f>(O1357/F1357-Q1357)*G1357*Overview!$F$29*'='!F1357^3</f>
        <v>372.06505720015593</v>
      </c>
      <c r="S1357" s="57">
        <f t="shared" si="126"/>
        <v>3.7694795374285216E-18</v>
      </c>
      <c r="T1357" s="58">
        <f t="shared" si="127"/>
        <v>7.4825419576166887E-4</v>
      </c>
      <c r="U1357" s="58">
        <f>IF(I1357&lt;Overview!$F$18,(1-Overview!$F$9)*'='!R1357-'='!I1357*'='!P1357,0)</f>
        <v>0</v>
      </c>
      <c r="V1357" s="54">
        <f>IF(I1357&gt;=Overview!$F$18,(1-Overview!$F$9)*'='!R1357-Overview!$F$18*'='!P1357,0)</f>
        <v>31.372400016580578</v>
      </c>
      <c r="W1357" s="2"/>
      <c r="X1357" s="60">
        <f>F1357^3*(1+G1357*Overview!$F$38)</f>
        <v>29.069293827014011</v>
      </c>
      <c r="Y1357" s="61">
        <f>F1357^3*Overview!$F$42*(1+Overview!$F$38*G1357)+J1357*Overview!$F$39/Overview!$F$40</f>
        <v>2.9578720187747058</v>
      </c>
      <c r="AD1357" s="2"/>
    </row>
    <row r="1358" spans="1:30">
      <c r="A1358" s="34">
        <v>1355</v>
      </c>
      <c r="B1358">
        <v>0.77</v>
      </c>
      <c r="C1358" s="85">
        <v>18.739999999999998</v>
      </c>
      <c r="D1358" s="125">
        <f>B1358/(B1358+Overview!$F$22)</f>
        <v>0.52380952380952384</v>
      </c>
      <c r="E1358" s="118">
        <f>EXP(Overview!$F$21/Overview!$F$5-Overview!$F$21/('='!C1358+273.15))</f>
        <v>0.94169028070695959</v>
      </c>
      <c r="F1358" s="77">
        <f t="shared" si="128"/>
        <v>2.8712993953734327</v>
      </c>
      <c r="G1358" s="115">
        <f t="shared" si="129"/>
        <v>0.52380952380952372</v>
      </c>
      <c r="H1358" s="112">
        <f>F1358/Overview!$F$19</f>
        <v>4.2393317516217817</v>
      </c>
      <c r="I1358" s="149">
        <f t="shared" si="130"/>
        <v>178.24101031296112</v>
      </c>
      <c r="J1358" s="80">
        <f>IF((A1358-Overview!$F$43)/365=ROUND((A1358-Overview!$F$43)/365,0),J1357*0.05,J1357+V1357)</f>
        <v>7893.2789225644765</v>
      </c>
      <c r="K1358" s="70">
        <f>IF(I1358&lt;Overview!$F$16,1,'='!F1358/Overview!$F$26)</f>
        <v>124.29867512439102</v>
      </c>
      <c r="L1358" s="71">
        <f>IF(I1358&lt;Overview!$F$17,'='!F1358/Overview!$F$26,Overview!$F$33)</f>
        <v>9.1428571428571423</v>
      </c>
      <c r="M1358" s="72">
        <f t="shared" si="131"/>
        <v>9.1428571428571423</v>
      </c>
      <c r="N1358" s="81">
        <f>MIN(1,Overview!$F$44*E1358*(F1358-Overview!$F$25)^2+0.2)</f>
        <v>1</v>
      </c>
      <c r="O1358" s="48">
        <f>M1358*E1358*Overview!$F$8</f>
        <v>9.746225350951114E-2</v>
      </c>
      <c r="P1358" s="48">
        <f>E1358*Overview!$F$6</f>
        <v>1.8494797113084687E-3</v>
      </c>
      <c r="Q1358" s="122">
        <f>O1358*(G1358/F1358-(1+Overview!$F$35/'='!F1358)/(Overview!$F$37*Overview!$F$33))/('='!G1358+Overview!$F$36)</f>
        <v>7.8061776222501612E-4</v>
      </c>
      <c r="R1358" s="128">
        <f>(O1358/F1358-Q1358)*G1358*Overview!$F$29*'='!F1358^3</f>
        <v>372.27224754485763</v>
      </c>
      <c r="S1358" s="57">
        <f t="shared" si="126"/>
        <v>3.7684972194980882E-18</v>
      </c>
      <c r="T1358" s="58">
        <f t="shared" si="127"/>
        <v>7.471291028981502E-4</v>
      </c>
      <c r="U1358" s="58">
        <f>IF(I1358&lt;Overview!$F$18,(1-Overview!$F$9)*'='!R1358-'='!I1358*'='!P1358,0)</f>
        <v>0</v>
      </c>
      <c r="V1358" s="54">
        <f>IF(I1358&gt;=Overview!$F$18,(1-Overview!$F$9)*'='!R1358-Overview!$F$18*'='!P1358,0)</f>
        <v>31.390052633949161</v>
      </c>
      <c r="W1358" s="2"/>
      <c r="X1358" s="60">
        <f>F1358^3*(1+G1358*Overview!$F$38)</f>
        <v>29.092031855664494</v>
      </c>
      <c r="Y1358" s="61">
        <f>F1358^3*Overview!$F$42*(1+Overview!$F$38*G1358)+J1358*Overview!$F$39/Overview!$F$40</f>
        <v>2.9612817147357875</v>
      </c>
      <c r="AD1358" s="2"/>
    </row>
    <row r="1359" spans="1:30">
      <c r="A1359" s="34">
        <v>1356</v>
      </c>
      <c r="B1359">
        <v>0.77</v>
      </c>
      <c r="C1359" s="85">
        <v>18.739999999999998</v>
      </c>
      <c r="D1359" s="125">
        <f>B1359/(B1359+Overview!$F$22)</f>
        <v>0.52380952380952384</v>
      </c>
      <c r="E1359" s="118">
        <f>EXP(Overview!$F$21/Overview!$F$5-Overview!$F$21/('='!C1359+273.15))</f>
        <v>0.94169028070695959</v>
      </c>
      <c r="F1359" s="77">
        <f t="shared" si="128"/>
        <v>2.8720465244763309</v>
      </c>
      <c r="G1359" s="115">
        <f t="shared" si="129"/>
        <v>0.52380952380952372</v>
      </c>
      <c r="H1359" s="112">
        <f>F1359/Overview!$F$19</f>
        <v>4.2404348508435419</v>
      </c>
      <c r="I1359" s="149">
        <f t="shared" si="130"/>
        <v>178.24101031296112</v>
      </c>
      <c r="J1359" s="80">
        <f>IF((A1359-Overview!$F$43)/365=ROUND((A1359-Overview!$F$43)/365,0),J1358*0.05,J1358+V1358)</f>
        <v>7924.6689751984259</v>
      </c>
      <c r="K1359" s="70">
        <f>IF(I1359&lt;Overview!$F$16,1,'='!F1359/Overview!$F$26)</f>
        <v>124.33101837559875</v>
      </c>
      <c r="L1359" s="71">
        <f>IF(I1359&lt;Overview!$F$17,'='!F1359/Overview!$F$26,Overview!$F$33)</f>
        <v>9.1428571428571423</v>
      </c>
      <c r="M1359" s="72">
        <f t="shared" si="131"/>
        <v>9.1428571428571423</v>
      </c>
      <c r="N1359" s="81">
        <f>MIN(1,Overview!$F$44*E1359*(F1359-Overview!$F$25)^2+0.2)</f>
        <v>1</v>
      </c>
      <c r="O1359" s="48">
        <f>M1359*E1359*Overview!$F$8</f>
        <v>9.746225350951114E-2</v>
      </c>
      <c r="P1359" s="48">
        <f>E1359*Overview!$F$6</f>
        <v>1.8494797113084687E-3</v>
      </c>
      <c r="Q1359" s="122">
        <f>O1359*(G1359/F1359-(1+Overview!$F$35/'='!F1359)/(Overview!$F$37*Overview!$F$33))/('='!G1359+Overview!$F$36)</f>
        <v>7.7924124354544918E-4</v>
      </c>
      <c r="R1359" s="128">
        <f>(O1359/F1359-Q1359)*G1359*Overview!$F$29*'='!F1359^3</f>
        <v>372.479190526384</v>
      </c>
      <c r="S1359" s="57">
        <f t="shared" si="126"/>
        <v>3.7675168892969994E-18</v>
      </c>
      <c r="T1359" s="58">
        <f t="shared" si="127"/>
        <v>7.4600570175110709E-4</v>
      </c>
      <c r="U1359" s="58">
        <f>IF(I1359&lt;Overview!$F$18,(1-Overview!$F$9)*'='!R1359-'='!I1359*'='!P1359,0)</f>
        <v>0</v>
      </c>
      <c r="V1359" s="54">
        <f>IF(I1359&gt;=Overview!$F$18,(1-Overview!$F$9)*'='!R1359-Overview!$F$18*'='!P1359,0)</f>
        <v>31.407684175975209</v>
      </c>
      <c r="W1359" s="2"/>
      <c r="X1359" s="60">
        <f>F1359^3*(1+G1359*Overview!$F$38)</f>
        <v>29.114747522195966</v>
      </c>
      <c r="Y1359" s="61">
        <f>F1359^3*Overview!$F$42*(1+Overview!$F$38*G1359)+J1359*Overview!$F$39/Overview!$F$40</f>
        <v>2.9646901651926232</v>
      </c>
      <c r="AD1359" s="2"/>
    </row>
    <row r="1360" spans="1:30">
      <c r="A1360" s="34">
        <v>1357</v>
      </c>
      <c r="B1360">
        <v>0.77</v>
      </c>
      <c r="C1360" s="85">
        <v>18.739999999999998</v>
      </c>
      <c r="D1360" s="125">
        <f>B1360/(B1360+Overview!$F$22)</f>
        <v>0.52380952380952384</v>
      </c>
      <c r="E1360" s="118">
        <f>EXP(Overview!$F$21/Overview!$F$5-Overview!$F$21/('='!C1360+273.15))</f>
        <v>0.94169028070695959</v>
      </c>
      <c r="F1360" s="77">
        <f t="shared" si="128"/>
        <v>2.8727925301780819</v>
      </c>
      <c r="G1360" s="115">
        <f t="shared" si="129"/>
        <v>0.52380952380952372</v>
      </c>
      <c r="H1360" s="112">
        <f>F1360/Overview!$F$19</f>
        <v>4.2415362914189902</v>
      </c>
      <c r="I1360" s="149">
        <f t="shared" si="130"/>
        <v>178.24101031296112</v>
      </c>
      <c r="J1360" s="80">
        <f>IF((A1360-Overview!$F$43)/365=ROUND((A1360-Overview!$F$43)/365,0),J1359*0.05,J1359+V1359)</f>
        <v>7956.0766593744011</v>
      </c>
      <c r="K1360" s="70">
        <f>IF(I1360&lt;Overview!$F$16,1,'='!F1360/Overview!$F$26)</f>
        <v>124.36331299472216</v>
      </c>
      <c r="L1360" s="71">
        <f>IF(I1360&lt;Overview!$F$17,'='!F1360/Overview!$F$26,Overview!$F$33)</f>
        <v>9.1428571428571423</v>
      </c>
      <c r="M1360" s="72">
        <f t="shared" si="131"/>
        <v>9.1428571428571423</v>
      </c>
      <c r="N1360" s="81">
        <f>MIN(1,Overview!$F$44*E1360*(F1360-Overview!$F$25)^2+0.2)</f>
        <v>1</v>
      </c>
      <c r="O1360" s="48">
        <f>M1360*E1360*Overview!$F$8</f>
        <v>9.746225350951114E-2</v>
      </c>
      <c r="P1360" s="48">
        <f>E1360*Overview!$F$6</f>
        <v>1.8494797113084687E-3</v>
      </c>
      <c r="Q1360" s="122">
        <f>O1360*(G1360/F1360-(1+Overview!$F$35/'='!F1360)/(Overview!$F$37*Overview!$F$33))/('='!G1360+Overview!$F$36)</f>
        <v>7.7786750900246345E-4</v>
      </c>
      <c r="R1360" s="128">
        <f>(O1360/F1360-Q1360)*G1360*Overview!$F$29*'='!F1360^3</f>
        <v>372.68588632917658</v>
      </c>
      <c r="S1360" s="57">
        <f t="shared" si="126"/>
        <v>3.7665385419045806E-18</v>
      </c>
      <c r="T1360" s="58">
        <f t="shared" si="127"/>
        <v>7.4488398977683634E-4</v>
      </c>
      <c r="U1360" s="58">
        <f>IF(I1360&lt;Overview!$F$18,(1-Overview!$F$9)*'='!R1360-'='!I1360*'='!P1360,0)</f>
        <v>0</v>
      </c>
      <c r="V1360" s="54">
        <f>IF(I1360&gt;=Overview!$F$18,(1-Overview!$F$9)*'='!R1360-Overview!$F$18*'='!P1360,0)</f>
        <v>31.425294658373137</v>
      </c>
      <c r="W1360" s="2"/>
      <c r="X1360" s="60">
        <f>F1360^3*(1+G1360*Overview!$F$38)</f>
        <v>29.137440827759963</v>
      </c>
      <c r="Y1360" s="61">
        <f>F1360^3*Overview!$F$42*(1+Overview!$F$38*G1360)+J1360*Overview!$F$39/Overview!$F$40</f>
        <v>2.9680973693330293</v>
      </c>
      <c r="AD1360" s="2"/>
    </row>
    <row r="1361" spans="1:30">
      <c r="A1361" s="34">
        <v>1358</v>
      </c>
      <c r="B1361">
        <v>0.77</v>
      </c>
      <c r="C1361" s="85">
        <v>18.739999999999998</v>
      </c>
      <c r="D1361" s="125">
        <f>B1361/(B1361+Overview!$F$22)</f>
        <v>0.52380952380952384</v>
      </c>
      <c r="E1361" s="118">
        <f>EXP(Overview!$F$21/Overview!$F$5-Overview!$F$21/('='!C1361+273.15))</f>
        <v>0.94169028070695959</v>
      </c>
      <c r="F1361" s="77">
        <f t="shared" si="128"/>
        <v>2.8735374141678589</v>
      </c>
      <c r="G1361" s="115">
        <f t="shared" si="129"/>
        <v>0.52380952380952372</v>
      </c>
      <c r="H1361" s="112">
        <f>F1361/Overview!$F$19</f>
        <v>4.2426360758421069</v>
      </c>
      <c r="I1361" s="149">
        <f t="shared" si="130"/>
        <v>178.24101031296112</v>
      </c>
      <c r="J1361" s="80">
        <f>IF((A1361-Overview!$F$43)/365=ROUND((A1361-Overview!$F$43)/365,0),J1360*0.05,J1360+V1360)</f>
        <v>7987.5019540327739</v>
      </c>
      <c r="K1361" s="70">
        <f>IF(I1361&lt;Overview!$F$16,1,'='!F1361/Overview!$F$26)</f>
        <v>124.39555905488567</v>
      </c>
      <c r="L1361" s="71">
        <f>IF(I1361&lt;Overview!$F$17,'='!F1361/Overview!$F$26,Overview!$F$33)</f>
        <v>9.1428571428571423</v>
      </c>
      <c r="M1361" s="72">
        <f t="shared" si="131"/>
        <v>9.1428571428571423</v>
      </c>
      <c r="N1361" s="81">
        <f>MIN(1,Overview!$F$44*E1361*(F1361-Overview!$F$25)^2+0.2)</f>
        <v>1</v>
      </c>
      <c r="O1361" s="48">
        <f>M1361*E1361*Overview!$F$8</f>
        <v>9.746225350951114E-2</v>
      </c>
      <c r="P1361" s="48">
        <f>E1361*Overview!$F$6</f>
        <v>1.8494797113084687E-3</v>
      </c>
      <c r="Q1361" s="122">
        <f>O1361*(G1361/F1361-(1+Overview!$F$35/'='!F1361)/(Overview!$F$37*Overview!$F$33))/('='!G1361+Overview!$F$36)</f>
        <v>7.7649655170838254E-4</v>
      </c>
      <c r="R1361" s="128">
        <f>(O1361/F1361-Q1361)*G1361*Overview!$F$29*'='!F1361^3</f>
        <v>372.89233513794034</v>
      </c>
      <c r="S1361" s="57">
        <f t="shared" si="126"/>
        <v>3.7655621724155636E-18</v>
      </c>
      <c r="T1361" s="58">
        <f t="shared" si="127"/>
        <v>7.4376396443545493E-4</v>
      </c>
      <c r="U1361" s="58">
        <f>IF(I1361&lt;Overview!$F$18,(1-Overview!$F$9)*'='!R1361-'='!I1361*'='!P1361,0)</f>
        <v>0</v>
      </c>
      <c r="V1361" s="54">
        <f>IF(I1361&gt;=Overview!$F$18,(1-Overview!$F$9)*'='!R1361-Overview!$F$18*'='!P1361,0)</f>
        <v>31.442884096879808</v>
      </c>
      <c r="W1361" s="2"/>
      <c r="X1361" s="60">
        <f>F1361^3*(1+G1361*Overview!$F$38)</f>
        <v>29.160111773590085</v>
      </c>
      <c r="Y1361" s="61">
        <f>F1361^3*Overview!$F$42*(1+Overview!$F$38*G1361)+J1361*Overview!$F$39/Overview!$F$40</f>
        <v>2.9715033263528952</v>
      </c>
      <c r="AD1361" s="2"/>
    </row>
    <row r="1362" spans="1:30">
      <c r="A1362" s="34">
        <v>1359</v>
      </c>
      <c r="B1362">
        <v>0.77</v>
      </c>
      <c r="C1362" s="85">
        <v>18.739999999999998</v>
      </c>
      <c r="D1362" s="125">
        <f>B1362/(B1362+Overview!$F$22)</f>
        <v>0.52380952380952384</v>
      </c>
      <c r="E1362" s="118">
        <f>EXP(Overview!$F$21/Overview!$F$5-Overview!$F$21/('='!C1362+273.15))</f>
        <v>0.94169028070695959</v>
      </c>
      <c r="F1362" s="77">
        <f t="shared" si="128"/>
        <v>2.8742811781322946</v>
      </c>
      <c r="G1362" s="115">
        <f t="shared" si="129"/>
        <v>0.52380952380952372</v>
      </c>
      <c r="H1362" s="112">
        <f>F1362/Overview!$F$19</f>
        <v>4.2437342066031221</v>
      </c>
      <c r="I1362" s="149">
        <f t="shared" si="130"/>
        <v>178.24101031296112</v>
      </c>
      <c r="J1362" s="80">
        <f>IF((A1362-Overview!$F$43)/365=ROUND((A1362-Overview!$F$43)/365,0),J1361*0.05,J1361+V1361)</f>
        <v>8018.9448381296534</v>
      </c>
      <c r="K1362" s="70">
        <f>IF(I1362&lt;Overview!$F$16,1,'='!F1362/Overview!$F$26)</f>
        <v>124.42775662910367</v>
      </c>
      <c r="L1362" s="71">
        <f>IF(I1362&lt;Overview!$F$17,'='!F1362/Overview!$F$26,Overview!$F$33)</f>
        <v>9.1428571428571423</v>
      </c>
      <c r="M1362" s="72">
        <f t="shared" si="131"/>
        <v>9.1428571428571423</v>
      </c>
      <c r="N1362" s="81">
        <f>MIN(1,Overview!$F$44*E1362*(F1362-Overview!$F$25)^2+0.2)</f>
        <v>1</v>
      </c>
      <c r="O1362" s="48">
        <f>M1362*E1362*Overview!$F$8</f>
        <v>9.746225350951114E-2</v>
      </c>
      <c r="P1362" s="48">
        <f>E1362*Overview!$F$6</f>
        <v>1.8494797113084687E-3</v>
      </c>
      <c r="Q1362" s="122">
        <f>O1362*(G1362/F1362-(1+Overview!$F$35/'='!F1362)/(Overview!$F$37*Overview!$F$33))/('='!G1362+Overview!$F$36)</f>
        <v>7.751283647970793E-4</v>
      </c>
      <c r="R1362" s="128">
        <f>(O1362/F1362-Q1362)*G1362*Overview!$F$29*'='!F1362^3</f>
        <v>373.09853713763937</v>
      </c>
      <c r="S1362" s="57">
        <f t="shared" si="126"/>
        <v>3.7645877759400232E-18</v>
      </c>
      <c r="T1362" s="58">
        <f t="shared" si="127"/>
        <v>7.4264562319090264E-4</v>
      </c>
      <c r="U1362" s="58">
        <f>IF(I1362&lt;Overview!$F$18,(1-Overview!$F$9)*'='!R1362-'='!I1362*'='!P1362,0)</f>
        <v>0</v>
      </c>
      <c r="V1362" s="54">
        <f>IF(I1362&gt;=Overview!$F$18,(1-Overview!$F$9)*'='!R1362-Overview!$F$18*'='!P1362,0)</f>
        <v>31.460452507254164</v>
      </c>
      <c r="W1362" s="2"/>
      <c r="X1362" s="60">
        <f>F1362^3*(1+G1362*Overview!$F$38)</f>
        <v>29.182760361001641</v>
      </c>
      <c r="Y1362" s="61">
        <f>F1362^3*Overview!$F$42*(1+Overview!$F$38*G1362)+J1362*Overview!$F$39/Overview!$F$40</f>
        <v>2.9749080354561452</v>
      </c>
      <c r="AD1362" s="2"/>
    </row>
    <row r="1363" spans="1:30">
      <c r="A1363" s="34">
        <v>1360</v>
      </c>
      <c r="B1363">
        <v>0.77</v>
      </c>
      <c r="C1363" s="85">
        <v>18.739999999999998</v>
      </c>
      <c r="D1363" s="125">
        <f>B1363/(B1363+Overview!$F$22)</f>
        <v>0.52380952380952384</v>
      </c>
      <c r="E1363" s="118">
        <f>EXP(Overview!$F$21/Overview!$F$5-Overview!$F$21/('='!C1363+273.15))</f>
        <v>0.94169028070695959</v>
      </c>
      <c r="F1363" s="77">
        <f t="shared" si="128"/>
        <v>2.8750238237554853</v>
      </c>
      <c r="G1363" s="115">
        <f t="shared" si="129"/>
        <v>0.52380952380952372</v>
      </c>
      <c r="H1363" s="112">
        <f>F1363/Overview!$F$19</f>
        <v>4.2448306861885206</v>
      </c>
      <c r="I1363" s="149">
        <f t="shared" si="130"/>
        <v>178.24101031296112</v>
      </c>
      <c r="J1363" s="80">
        <f>IF((A1363-Overview!$F$43)/365=ROUND((A1363-Overview!$F$43)/365,0),J1362*0.05,J1362+V1362)</f>
        <v>8050.4052906369079</v>
      </c>
      <c r="K1363" s="70">
        <f>IF(I1363&lt;Overview!$F$16,1,'='!F1363/Overview!$F$26)</f>
        <v>124.45990579028076</v>
      </c>
      <c r="L1363" s="71">
        <f>IF(I1363&lt;Overview!$F$17,'='!F1363/Overview!$F$26,Overview!$F$33)</f>
        <v>9.1428571428571423</v>
      </c>
      <c r="M1363" s="72">
        <f t="shared" si="131"/>
        <v>9.1428571428571423</v>
      </c>
      <c r="N1363" s="81">
        <f>MIN(1,Overview!$F$44*E1363*(F1363-Overview!$F$25)^2+0.2)</f>
        <v>1</v>
      </c>
      <c r="O1363" s="48">
        <f>M1363*E1363*Overview!$F$8</f>
        <v>9.746225350951114E-2</v>
      </c>
      <c r="P1363" s="48">
        <f>E1363*Overview!$F$6</f>
        <v>1.8494797113084687E-3</v>
      </c>
      <c r="Q1363" s="122">
        <f>O1363*(G1363/F1363-(1+Overview!$F$35/'='!F1363)/(Overview!$F$37*Overview!$F$33))/('='!G1363+Overview!$F$36)</f>
        <v>7.7376294142388806E-4</v>
      </c>
      <c r="R1363" s="128">
        <f>(O1363/F1363-Q1363)*G1363*Overview!$F$29*'='!F1363^3</f>
        <v>373.30449251349626</v>
      </c>
      <c r="S1363" s="57">
        <f t="shared" si="126"/>
        <v>3.7636153476033189E-18</v>
      </c>
      <c r="T1363" s="58">
        <f t="shared" si="127"/>
        <v>7.415289635109328E-4</v>
      </c>
      <c r="U1363" s="58">
        <f>IF(I1363&lt;Overview!$F$18,(1-Overview!$F$9)*'='!R1363-'='!I1363*'='!P1363,0)</f>
        <v>0</v>
      </c>
      <c r="V1363" s="54">
        <f>IF(I1363&gt;=Overview!$F$18,(1-Overview!$F$9)*'='!R1363-Overview!$F$18*'='!P1363,0)</f>
        <v>31.477999905277173</v>
      </c>
      <c r="W1363" s="2"/>
      <c r="X1363" s="60">
        <f>F1363^3*(1+G1363*Overview!$F$38)</f>
        <v>29.205386591391321</v>
      </c>
      <c r="Y1363" s="61">
        <f>F1363^3*Overview!$F$42*(1+Overview!$F$38*G1363)+J1363*Overview!$F$39/Overview!$F$40</f>
        <v>2.9783114958547134</v>
      </c>
      <c r="AD1363" s="2"/>
    </row>
    <row r="1364" spans="1:30">
      <c r="A1364" s="34">
        <v>1361</v>
      </c>
      <c r="B1364">
        <v>0.77</v>
      </c>
      <c r="C1364" s="85">
        <v>18.739999999999998</v>
      </c>
      <c r="D1364" s="125">
        <f>B1364/(B1364+Overview!$F$22)</f>
        <v>0.52380952380952384</v>
      </c>
      <c r="E1364" s="118">
        <f>EXP(Overview!$F$21/Overview!$F$5-Overview!$F$21/('='!C1364+273.15))</f>
        <v>0.94169028070695959</v>
      </c>
      <c r="F1364" s="77">
        <f t="shared" si="128"/>
        <v>2.8757653527189961</v>
      </c>
      <c r="G1364" s="115">
        <f t="shared" si="129"/>
        <v>0.52380952380952372</v>
      </c>
      <c r="H1364" s="112">
        <f>F1364/Overview!$F$19</f>
        <v>4.2459255170810515</v>
      </c>
      <c r="I1364" s="149">
        <f t="shared" si="130"/>
        <v>178.24101031296112</v>
      </c>
      <c r="J1364" s="80">
        <f>IF((A1364-Overview!$F$43)/365=ROUND((A1364-Overview!$F$43)/365,0),J1363*0.05,J1363+V1363)</f>
        <v>8081.883290542185</v>
      </c>
      <c r="K1364" s="70">
        <f>IF(I1364&lt;Overview!$F$16,1,'='!F1364/Overview!$F$26)</f>
        <v>124.49200661121196</v>
      </c>
      <c r="L1364" s="71">
        <f>IF(I1364&lt;Overview!$F$17,'='!F1364/Overview!$F$26,Overview!$F$33)</f>
        <v>9.1428571428571423</v>
      </c>
      <c r="M1364" s="72">
        <f t="shared" si="131"/>
        <v>9.1428571428571423</v>
      </c>
      <c r="N1364" s="81">
        <f>MIN(1,Overview!$F$44*E1364*(F1364-Overview!$F$25)^2+0.2)</f>
        <v>1</v>
      </c>
      <c r="O1364" s="48">
        <f>M1364*E1364*Overview!$F$8</f>
        <v>9.746225350951114E-2</v>
      </c>
      <c r="P1364" s="48">
        <f>E1364*Overview!$F$6</f>
        <v>1.8494797113084687E-3</v>
      </c>
      <c r="Q1364" s="122">
        <f>O1364*(G1364/F1364-(1+Overview!$F$35/'='!F1364)/(Overview!$F$37*Overview!$F$33))/('='!G1364+Overview!$F$36)</f>
        <v>7.7240027476551743E-4</v>
      </c>
      <c r="R1364" s="128">
        <f>(O1364/F1364-Q1364)*G1364*Overview!$F$29*'='!F1364^3</f>
        <v>373.51020145099028</v>
      </c>
      <c r="S1364" s="57">
        <f t="shared" si="126"/>
        <v>3.7626448825460352E-18</v>
      </c>
      <c r="T1364" s="58">
        <f t="shared" si="127"/>
        <v>7.4041398286710258E-4</v>
      </c>
      <c r="U1364" s="58">
        <f>IF(I1364&lt;Overview!$F$18,(1-Overview!$F$9)*'='!R1364-'='!I1364*'='!P1364,0)</f>
        <v>0</v>
      </c>
      <c r="V1364" s="54">
        <f>IF(I1364&gt;=Overview!$F$18,(1-Overview!$F$9)*'='!R1364-Overview!$F$18*'='!P1364,0)</f>
        <v>31.495526306751664</v>
      </c>
      <c r="W1364" s="2"/>
      <c r="X1364" s="60">
        <f>F1364^3*(1+G1364*Overview!$F$38)</f>
        <v>29.227990466236928</v>
      </c>
      <c r="Y1364" s="61">
        <f>F1364^3*Overview!$F$42*(1+Overview!$F$38*G1364)+J1364*Overview!$F$39/Overview!$F$40</f>
        <v>2.9817137067685202</v>
      </c>
      <c r="AD1364" s="2"/>
    </row>
    <row r="1365" spans="1:30">
      <c r="A1365" s="34">
        <v>1362</v>
      </c>
      <c r="B1365">
        <v>0.77</v>
      </c>
      <c r="C1365" s="85">
        <v>18.739999999999998</v>
      </c>
      <c r="D1365" s="125">
        <f>B1365/(B1365+Overview!$F$22)</f>
        <v>0.52380952380952384</v>
      </c>
      <c r="E1365" s="118">
        <f>EXP(Overview!$F$21/Overview!$F$5-Overview!$F$21/('='!C1365+273.15))</f>
        <v>0.94169028070695959</v>
      </c>
      <c r="F1365" s="77">
        <f t="shared" si="128"/>
        <v>2.8765057667018632</v>
      </c>
      <c r="G1365" s="115">
        <f t="shared" si="129"/>
        <v>0.52380952380952372</v>
      </c>
      <c r="H1365" s="112">
        <f>F1365/Overview!$F$19</f>
        <v>4.2470187017597274</v>
      </c>
      <c r="I1365" s="149">
        <f t="shared" si="130"/>
        <v>178.24101031296112</v>
      </c>
      <c r="J1365" s="80">
        <f>IF((A1365-Overview!$F$43)/365=ROUND((A1365-Overview!$F$43)/365,0),J1364*0.05,J1364+V1364)</f>
        <v>8113.3788168489364</v>
      </c>
      <c r="K1365" s="70">
        <f>IF(I1365&lt;Overview!$F$16,1,'='!F1365/Overview!$F$26)</f>
        <v>124.52405916458282</v>
      </c>
      <c r="L1365" s="71">
        <f>IF(I1365&lt;Overview!$F$17,'='!F1365/Overview!$F$26,Overview!$F$33)</f>
        <v>9.1428571428571423</v>
      </c>
      <c r="M1365" s="72">
        <f t="shared" si="131"/>
        <v>9.1428571428571423</v>
      </c>
      <c r="N1365" s="81">
        <f>MIN(1,Overview!$F$44*E1365*(F1365-Overview!$F$25)^2+0.2)</f>
        <v>1</v>
      </c>
      <c r="O1365" s="48">
        <f>M1365*E1365*Overview!$F$8</f>
        <v>9.746225350951114E-2</v>
      </c>
      <c r="P1365" s="48">
        <f>E1365*Overview!$F$6</f>
        <v>1.8494797113084687E-3</v>
      </c>
      <c r="Q1365" s="122">
        <f>O1365*(G1365/F1365-(1+Overview!$F$35/'='!F1365)/(Overview!$F$37*Overview!$F$33))/('='!G1365+Overview!$F$36)</f>
        <v>7.7104035801997398E-4</v>
      </c>
      <c r="R1365" s="128">
        <f>(O1365/F1365-Q1365)*G1365*Overview!$F$29*'='!F1365^3</f>
        <v>373.71566413585464</v>
      </c>
      <c r="S1365" s="57">
        <f t="shared" si="126"/>
        <v>3.7616763759239206E-18</v>
      </c>
      <c r="T1365" s="58">
        <f t="shared" si="127"/>
        <v>7.3930067873477468E-4</v>
      </c>
      <c r="U1365" s="58">
        <f>IF(I1365&lt;Overview!$F$18,(1-Overview!$F$9)*'='!R1365-'='!I1365*'='!P1365,0)</f>
        <v>0</v>
      </c>
      <c r="V1365" s="54">
        <f>IF(I1365&gt;=Overview!$F$18,(1-Overview!$F$9)*'='!R1365-Overview!$F$18*'='!P1365,0)</f>
        <v>31.513031727502106</v>
      </c>
      <c r="W1365" s="2"/>
      <c r="X1365" s="60">
        <f>F1365^3*(1+G1365*Overview!$F$38)</f>
        <v>29.250571987097057</v>
      </c>
      <c r="Y1365" s="61">
        <f>F1365^3*Overview!$F$42*(1+Overview!$F$38*G1365)+J1365*Overview!$F$39/Overview!$F$40</f>
        <v>2.9851146674254436</v>
      </c>
    </row>
    <row r="1366" spans="1:30">
      <c r="A1366" s="34">
        <v>1363</v>
      </c>
      <c r="B1366">
        <v>0.77</v>
      </c>
      <c r="C1366" s="85">
        <v>18.739999999999998</v>
      </c>
      <c r="D1366" s="125">
        <f>B1366/(B1366+Overview!$F$22)</f>
        <v>0.52380952380952384</v>
      </c>
      <c r="E1366" s="118">
        <f>EXP(Overview!$F$21/Overview!$F$5-Overview!$F$21/('='!C1366+273.15))</f>
        <v>0.94169028070695959</v>
      </c>
      <c r="F1366" s="77">
        <f t="shared" si="128"/>
        <v>2.8772450673805978</v>
      </c>
      <c r="G1366" s="115">
        <f t="shared" si="129"/>
        <v>0.52380952380952372</v>
      </c>
      <c r="H1366" s="112">
        <f>F1366/Overview!$F$19</f>
        <v>4.2481102426998341</v>
      </c>
      <c r="I1366" s="149">
        <f t="shared" si="130"/>
        <v>178.24101031296112</v>
      </c>
      <c r="J1366" s="80">
        <f>IF((A1366-Overview!$F$43)/365=ROUND((A1366-Overview!$F$43)/365,0),J1365*0.05,J1365+V1365)</f>
        <v>8144.8918485764389</v>
      </c>
      <c r="K1366" s="70">
        <f>IF(I1366&lt;Overview!$F$16,1,'='!F1366/Overview!$F$26)</f>
        <v>124.55606352296961</v>
      </c>
      <c r="L1366" s="71">
        <f>IF(I1366&lt;Overview!$F$17,'='!F1366/Overview!$F$26,Overview!$F$33)</f>
        <v>9.1428571428571423</v>
      </c>
      <c r="M1366" s="72">
        <f t="shared" si="131"/>
        <v>9.1428571428571423</v>
      </c>
      <c r="N1366" s="81">
        <f>MIN(1,Overview!$F$44*E1366*(F1366-Overview!$F$25)^2+0.2)</f>
        <v>1</v>
      </c>
      <c r="O1366" s="48">
        <f>M1366*E1366*Overview!$F$8</f>
        <v>9.746225350951114E-2</v>
      </c>
      <c r="P1366" s="48">
        <f>E1366*Overview!$F$6</f>
        <v>1.8494797113084687E-3</v>
      </c>
      <c r="Q1366" s="122">
        <f>O1366*(G1366/F1366-(1+Overview!$F$35/'='!F1366)/(Overview!$F$37*Overview!$F$33))/('='!G1366+Overview!$F$36)</f>
        <v>7.6968318440647312E-4</v>
      </c>
      <c r="R1366" s="128">
        <f>(O1366/F1366-Q1366)*G1366*Overview!$F$29*'='!F1366^3</f>
        <v>373.92088075407548</v>
      </c>
      <c r="S1366" s="57">
        <f t="shared" si="126"/>
        <v>3.7607098229078328E-18</v>
      </c>
      <c r="T1366" s="58">
        <f t="shared" si="127"/>
        <v>7.3818904859310533E-4</v>
      </c>
      <c r="U1366" s="58">
        <f>IF(I1366&lt;Overview!$F$18,(1-Overview!$F$9)*'='!R1366-'='!I1366*'='!P1366,0)</f>
        <v>0</v>
      </c>
      <c r="V1366" s="54">
        <f>IF(I1366&gt;=Overview!$F$18,(1-Overview!$F$9)*'='!R1366-Overview!$F$18*'='!P1366,0)</f>
        <v>31.530516183374523</v>
      </c>
      <c r="W1366" s="2"/>
      <c r="X1366" s="60">
        <f>F1366^3*(1+G1366*Overview!$F$38)</f>
        <v>29.273131155610738</v>
      </c>
      <c r="Y1366" s="61">
        <f>F1366^3*Overview!$F$42*(1+Overview!$F$38*G1366)+J1366*Overview!$F$39/Overview!$F$40</f>
        <v>2.9885143770612883</v>
      </c>
    </row>
    <row r="1367" spans="1:30">
      <c r="A1367" s="34">
        <v>1364</v>
      </c>
      <c r="B1367">
        <v>0.77</v>
      </c>
      <c r="C1367" s="85">
        <v>18.739999999999998</v>
      </c>
      <c r="D1367" s="125">
        <f>B1367/(B1367+Overview!$F$22)</f>
        <v>0.52380952380952384</v>
      </c>
      <c r="E1367" s="118">
        <f>EXP(Overview!$F$21/Overview!$F$5-Overview!$F$21/('='!C1367+273.15))</f>
        <v>0.94169028070695959</v>
      </c>
      <c r="F1367" s="77">
        <f t="shared" si="128"/>
        <v>2.8779832564291907</v>
      </c>
      <c r="G1367" s="115">
        <f t="shared" si="129"/>
        <v>0.52380952380952372</v>
      </c>
      <c r="H1367" s="112">
        <f>F1367/Overview!$F$19</f>
        <v>4.2492001423729375</v>
      </c>
      <c r="I1367" s="149">
        <f t="shared" si="130"/>
        <v>178.24101031296112</v>
      </c>
      <c r="J1367" s="80">
        <f>IF((A1367-Overview!$F$43)/365=ROUND((A1367-Overview!$F$43)/365,0),J1366*0.05,J1366+V1366)</f>
        <v>8176.4223647598137</v>
      </c>
      <c r="K1367" s="70">
        <f>IF(I1367&lt;Overview!$F$16,1,'='!F1367/Overview!$F$26)</f>
        <v>124.58801975883944</v>
      </c>
      <c r="L1367" s="71">
        <f>IF(I1367&lt;Overview!$F$17,'='!F1367/Overview!$F$26,Overview!$F$33)</f>
        <v>9.1428571428571423</v>
      </c>
      <c r="M1367" s="72">
        <f t="shared" si="131"/>
        <v>9.1428571428571423</v>
      </c>
      <c r="N1367" s="81">
        <f>MIN(1,Overview!$F$44*E1367*(F1367-Overview!$F$25)^2+0.2)</f>
        <v>1</v>
      </c>
      <c r="O1367" s="48">
        <f>M1367*E1367*Overview!$F$8</f>
        <v>9.746225350951114E-2</v>
      </c>
      <c r="P1367" s="48">
        <f>E1367*Overview!$F$6</f>
        <v>1.8494797113084687E-3</v>
      </c>
      <c r="Q1367" s="122">
        <f>O1367*(G1367/F1367-(1+Overview!$F$35/'='!F1367)/(Overview!$F$37*Overview!$F$33))/('='!G1367+Overview!$F$36)</f>
        <v>7.68328747165362E-4</v>
      </c>
      <c r="R1367" s="128">
        <f>(O1367/F1367-Q1367)*G1367*Overview!$F$29*'='!F1367^3</f>
        <v>374.12585149188976</v>
      </c>
      <c r="S1367" s="57">
        <f t="shared" si="126"/>
        <v>3.759745218683675E-18</v>
      </c>
      <c r="T1367" s="58">
        <f t="shared" si="127"/>
        <v>7.3707908992504297E-4</v>
      </c>
      <c r="U1367" s="58">
        <f>IF(I1367&lt;Overview!$F$18,(1-Overview!$F$9)*'='!R1367-'='!I1367*'='!P1367,0)</f>
        <v>0</v>
      </c>
      <c r="V1367" s="54">
        <f>IF(I1367&gt;=Overview!$F$18,(1-Overview!$F$9)*'='!R1367-Overview!$F$18*'='!P1367,0)</f>
        <v>31.5479796902363</v>
      </c>
      <c r="W1367" s="2"/>
      <c r="X1367" s="60">
        <f>F1367^3*(1+G1367*Overview!$F$38)</f>
        <v>29.29566797349721</v>
      </c>
      <c r="Y1367" s="61">
        <f>F1367^3*Overview!$F$42*(1+Overview!$F$38*G1367)+J1367*Overview!$F$39/Overview!$F$40</f>
        <v>2.9919128349197659</v>
      </c>
    </row>
    <row r="1368" spans="1:30">
      <c r="A1368" s="34">
        <v>1365</v>
      </c>
      <c r="B1368">
        <v>0.77</v>
      </c>
      <c r="C1368" s="85">
        <v>18.739999999999998</v>
      </c>
      <c r="D1368" s="125">
        <f>B1368/(B1368+Overview!$F$22)</f>
        <v>0.52380952380952384</v>
      </c>
      <c r="E1368" s="118">
        <f>EXP(Overview!$F$21/Overview!$F$5-Overview!$F$21/('='!C1368+273.15))</f>
        <v>0.94169028070695959</v>
      </c>
      <c r="F1368" s="77">
        <f t="shared" si="128"/>
        <v>2.878720335519116</v>
      </c>
      <c r="G1368" s="115">
        <f t="shared" si="129"/>
        <v>0.52380952380952372</v>
      </c>
      <c r="H1368" s="112">
        <f>F1368/Overview!$F$19</f>
        <v>4.2502884032468859</v>
      </c>
      <c r="I1368" s="149">
        <f t="shared" si="130"/>
        <v>178.24101031296112</v>
      </c>
      <c r="J1368" s="80">
        <f>IF((A1368-Overview!$F$43)/365=ROUND((A1368-Overview!$F$43)/365,0),J1367*0.05,J1367+V1367)</f>
        <v>8207.9703444500501</v>
      </c>
      <c r="K1368" s="70">
        <f>IF(I1368&lt;Overview!$F$16,1,'='!F1368/Overview!$F$26)</f>
        <v>124.61992794455048</v>
      </c>
      <c r="L1368" s="71">
        <f>IF(I1368&lt;Overview!$F$17,'='!F1368/Overview!$F$26,Overview!$F$33)</f>
        <v>9.1428571428571423</v>
      </c>
      <c r="M1368" s="72">
        <f t="shared" si="131"/>
        <v>9.1428571428571423</v>
      </c>
      <c r="N1368" s="81">
        <f>MIN(1,Overview!$F$44*E1368*(F1368-Overview!$F$25)^2+0.2)</f>
        <v>1</v>
      </c>
      <c r="O1368" s="48">
        <f>M1368*E1368*Overview!$F$8</f>
        <v>9.746225350951114E-2</v>
      </c>
      <c r="P1368" s="48">
        <f>E1368*Overview!$F$6</f>
        <v>1.8494797113084687E-3</v>
      </c>
      <c r="Q1368" s="122">
        <f>O1368*(G1368/F1368-(1+Overview!$F$35/'='!F1368)/(Overview!$F$37*Overview!$F$33))/('='!G1368+Overview!$F$36)</f>
        <v>7.6697703955803183E-4</v>
      </c>
      <c r="R1368" s="128">
        <f>(O1368/F1368-Q1368)*G1368*Overview!$F$29*'='!F1368^3</f>
        <v>374.33057653578311</v>
      </c>
      <c r="S1368" s="57">
        <f t="shared" si="126"/>
        <v>3.7587825584523409E-18</v>
      </c>
      <c r="T1368" s="58">
        <f t="shared" si="127"/>
        <v>7.3597080021731859E-4</v>
      </c>
      <c r="U1368" s="58">
        <f>IF(I1368&lt;Overview!$F$18,(1-Overview!$F$9)*'='!R1368-'='!I1368*'='!P1368,0)</f>
        <v>0</v>
      </c>
      <c r="V1368" s="54">
        <f>IF(I1368&gt;=Overview!$F$18,(1-Overview!$F$9)*'='!R1368-Overview!$F$18*'='!P1368,0)</f>
        <v>31.565422263976011</v>
      </c>
      <c r="W1368" s="2"/>
      <c r="X1368" s="60">
        <f>F1368^3*(1+G1368*Overview!$F$38)</f>
        <v>29.318182442555546</v>
      </c>
      <c r="Y1368" s="61">
        <f>F1368^3*Overview!$F$42*(1+Overview!$F$38*G1368)+J1368*Overview!$F$39/Overview!$F$40</f>
        <v>2.9953100402524648</v>
      </c>
    </row>
    <row r="1369" spans="1:30">
      <c r="A1369" s="34">
        <v>1366</v>
      </c>
      <c r="B1369">
        <v>0.77</v>
      </c>
      <c r="C1369" s="85">
        <v>18.739999999999998</v>
      </c>
      <c r="D1369" s="125">
        <f>B1369/(B1369+Overview!$F$22)</f>
        <v>0.52380952380952384</v>
      </c>
      <c r="E1369" s="118">
        <f>EXP(Overview!$F$21/Overview!$F$5-Overview!$F$21/('='!C1369+273.15))</f>
        <v>0.94169028070695959</v>
      </c>
      <c r="F1369" s="77">
        <f t="shared" si="128"/>
        <v>2.8794563063193332</v>
      </c>
      <c r="G1369" s="115">
        <f t="shared" si="129"/>
        <v>0.52380952380952372</v>
      </c>
      <c r="H1369" s="112">
        <f>F1369/Overview!$F$19</f>
        <v>4.2513750277858158</v>
      </c>
      <c r="I1369" s="149">
        <f t="shared" si="130"/>
        <v>178.24101031296112</v>
      </c>
      <c r="J1369" s="80">
        <f>IF((A1369-Overview!$F$43)/365=ROUND((A1369-Overview!$F$43)/365,0),J1368*0.05,J1368+V1368)</f>
        <v>8239.535766714027</v>
      </c>
      <c r="K1369" s="70">
        <f>IF(I1369&lt;Overview!$F$16,1,'='!F1369/Overview!$F$26)</f>
        <v>124.6517881523521</v>
      </c>
      <c r="L1369" s="71">
        <f>IF(I1369&lt;Overview!$F$17,'='!F1369/Overview!$F$26,Overview!$F$33)</f>
        <v>9.1428571428571423</v>
      </c>
      <c r="M1369" s="72">
        <f t="shared" si="131"/>
        <v>9.1428571428571423</v>
      </c>
      <c r="N1369" s="81">
        <f>MIN(1,Overview!$F$44*E1369*(F1369-Overview!$F$25)^2+0.2)</f>
        <v>1</v>
      </c>
      <c r="O1369" s="48">
        <f>M1369*E1369*Overview!$F$8</f>
        <v>9.746225350951114E-2</v>
      </c>
      <c r="P1369" s="48">
        <f>E1369*Overview!$F$6</f>
        <v>1.8494797113084687E-3</v>
      </c>
      <c r="Q1369" s="122">
        <f>O1369*(G1369/F1369-(1+Overview!$F$35/'='!F1369)/(Overview!$F$37*Overview!$F$33))/('='!G1369+Overview!$F$36)</f>
        <v>7.6562805486684281E-4</v>
      </c>
      <c r="R1369" s="128">
        <f>(O1369/F1369-Q1369)*G1369*Overview!$F$29*'='!F1369^3</f>
        <v>374.53505607248786</v>
      </c>
      <c r="S1369" s="57">
        <f t="shared" si="126"/>
        <v>3.7578218374296551E-18</v>
      </c>
      <c r="T1369" s="58">
        <f t="shared" si="127"/>
        <v>7.34864176960445E-4</v>
      </c>
      <c r="U1369" s="58">
        <f>IF(I1369&lt;Overview!$F$18,(1-Overview!$F$9)*'='!R1369-'='!I1369*'='!P1369,0)</f>
        <v>0</v>
      </c>
      <c r="V1369" s="54">
        <f>IF(I1369&gt;=Overview!$F$18,(1-Overview!$F$9)*'='!R1369-Overview!$F$18*'='!P1369,0)</f>
        <v>31.582843920503258</v>
      </c>
      <c r="W1369" s="2"/>
      <c r="X1369" s="60">
        <f>F1369^3*(1+G1369*Overview!$F$38)</f>
        <v>29.340674564664351</v>
      </c>
      <c r="Y1369" s="61">
        <f>F1369^3*Overview!$F$42*(1+Overview!$F$38*G1369)+J1369*Overview!$F$39/Overview!$F$40</f>
        <v>2.9987059923188193</v>
      </c>
    </row>
    <row r="1370" spans="1:30">
      <c r="A1370" s="34">
        <v>1367</v>
      </c>
      <c r="B1370">
        <v>0.77</v>
      </c>
      <c r="C1370" s="85">
        <v>18.739999999999998</v>
      </c>
      <c r="D1370" s="125">
        <f>B1370/(B1370+Overview!$F$22)</f>
        <v>0.52380952380952384</v>
      </c>
      <c r="E1370" s="118">
        <f>EXP(Overview!$F$21/Overview!$F$5-Overview!$F$21/('='!C1370+273.15))</f>
        <v>0.94169028070695959</v>
      </c>
      <c r="F1370" s="77">
        <f t="shared" si="128"/>
        <v>2.8801911704962935</v>
      </c>
      <c r="G1370" s="115">
        <f t="shared" si="129"/>
        <v>0.52380952380952372</v>
      </c>
      <c r="H1370" s="112">
        <f>F1370/Overview!$F$19</f>
        <v>4.2524600184501598</v>
      </c>
      <c r="I1370" s="149">
        <f t="shared" si="130"/>
        <v>178.24101031296112</v>
      </c>
      <c r="J1370" s="80">
        <f>IF((A1370-Overview!$F$43)/365=ROUND((A1370-Overview!$F$43)/365,0),J1369*0.05,J1369+V1369)</f>
        <v>8271.1186106345303</v>
      </c>
      <c r="K1370" s="70">
        <f>IF(I1370&lt;Overview!$F$16,1,'='!F1370/Overview!$F$26)</f>
        <v>124.683600454385</v>
      </c>
      <c r="L1370" s="71">
        <f>IF(I1370&lt;Overview!$F$17,'='!F1370/Overview!$F$26,Overview!$F$33)</f>
        <v>9.1428571428571423</v>
      </c>
      <c r="M1370" s="72">
        <f t="shared" si="131"/>
        <v>9.1428571428571423</v>
      </c>
      <c r="N1370" s="81">
        <f>MIN(1,Overview!$F$44*E1370*(F1370-Overview!$F$25)^2+0.2)</f>
        <v>1</v>
      </c>
      <c r="O1370" s="48">
        <f>M1370*E1370*Overview!$F$8</f>
        <v>9.746225350951114E-2</v>
      </c>
      <c r="P1370" s="48">
        <f>E1370*Overview!$F$6</f>
        <v>1.8494797113084687E-3</v>
      </c>
      <c r="Q1370" s="122">
        <f>O1370*(G1370/F1370-(1+Overview!$F$35/'='!F1370)/(Overview!$F$37*Overview!$F$33))/('='!G1370+Overview!$F$36)</f>
        <v>7.6428178639503818E-4</v>
      </c>
      <c r="R1370" s="128">
        <f>(O1370/F1370-Q1370)*G1370*Overview!$F$29*'='!F1370^3</f>
        <v>374.73929028898169</v>
      </c>
      <c r="S1370" s="57">
        <f t="shared" si="126"/>
        <v>3.7568630508463147E-18</v>
      </c>
      <c r="T1370" s="58">
        <f t="shared" si="127"/>
        <v>7.3375921764870771E-4</v>
      </c>
      <c r="U1370" s="58">
        <f>IF(I1370&lt;Overview!$F$18,(1-Overview!$F$9)*'='!R1370-'='!I1370*'='!P1370,0)</f>
        <v>0</v>
      </c>
      <c r="V1370" s="54">
        <f>IF(I1370&gt;=Overview!$F$18,(1-Overview!$F$9)*'='!R1370-Overview!$F$18*'='!P1370,0)</f>
        <v>31.600244675748531</v>
      </c>
      <c r="W1370" s="2"/>
      <c r="X1370" s="60">
        <f>F1370^3*(1+G1370*Overview!$F$38)</f>
        <v>29.363144341781474</v>
      </c>
      <c r="Y1370" s="61">
        <f>F1370^3*Overview!$F$42*(1+Overview!$F$38*G1370)+J1370*Overview!$F$39/Overview!$F$40</f>
        <v>3.0021006903860878</v>
      </c>
    </row>
    <row r="1371" spans="1:30">
      <c r="A1371" s="34">
        <v>1368</v>
      </c>
      <c r="B1371">
        <v>0.77</v>
      </c>
      <c r="C1371" s="85">
        <v>18.739999999999998</v>
      </c>
      <c r="D1371" s="125">
        <f>B1371/(B1371+Overview!$F$22)</f>
        <v>0.52380952380952384</v>
      </c>
      <c r="E1371" s="118">
        <f>EXP(Overview!$F$21/Overview!$F$5-Overview!$F$21/('='!C1371+273.15))</f>
        <v>0.94169028070695959</v>
      </c>
      <c r="F1371" s="77">
        <f t="shared" si="128"/>
        <v>2.8809249297139421</v>
      </c>
      <c r="G1371" s="115">
        <f t="shared" si="129"/>
        <v>0.52380952380952372</v>
      </c>
      <c r="H1371" s="112">
        <f>F1371/Overview!$F$19</f>
        <v>4.2535433776966514</v>
      </c>
      <c r="I1371" s="149">
        <f t="shared" si="130"/>
        <v>178.24101031296112</v>
      </c>
      <c r="J1371" s="80">
        <f>IF((A1371-Overview!$F$43)/365=ROUND((A1371-Overview!$F$43)/365,0),J1370*0.05,J1370+V1370)</f>
        <v>8302.7188553102787</v>
      </c>
      <c r="K1371" s="70">
        <f>IF(I1371&lt;Overview!$F$16,1,'='!F1371/Overview!$F$26)</f>
        <v>124.71536492268149</v>
      </c>
      <c r="L1371" s="71">
        <f>IF(I1371&lt;Overview!$F$17,'='!F1371/Overview!$F$26,Overview!$F$33)</f>
        <v>9.1428571428571423</v>
      </c>
      <c r="M1371" s="72">
        <f t="shared" si="131"/>
        <v>9.1428571428571423</v>
      </c>
      <c r="N1371" s="81">
        <f>MIN(1,Overview!$F$44*E1371*(F1371-Overview!$F$25)^2+0.2)</f>
        <v>1</v>
      </c>
      <c r="O1371" s="48">
        <f>M1371*E1371*Overview!$F$8</f>
        <v>9.746225350951114E-2</v>
      </c>
      <c r="P1371" s="48">
        <f>E1371*Overview!$F$6</f>
        <v>1.8494797113084687E-3</v>
      </c>
      <c r="Q1371" s="122">
        <f>O1371*(G1371/F1371-(1+Overview!$F$35/'='!F1371)/(Overview!$F$37*Overview!$F$33))/('='!G1371+Overview!$F$36)</f>
        <v>7.6293822746666118E-4</v>
      </c>
      <c r="R1371" s="128">
        <f>(O1371/F1371-Q1371)*G1371*Overview!$F$29*'='!F1371^3</f>
        <v>374.94327937248596</v>
      </c>
      <c r="S1371" s="57">
        <f t="shared" si="126"/>
        <v>3.7559061939478341E-18</v>
      </c>
      <c r="T1371" s="58">
        <f t="shared" si="127"/>
        <v>7.326559197801569E-4</v>
      </c>
      <c r="U1371" s="58">
        <f>IF(I1371&lt;Overview!$F$18,(1-Overview!$F$9)*'='!R1371-'='!I1371*'='!P1371,0)</f>
        <v>0</v>
      </c>
      <c r="V1371" s="54">
        <f>IF(I1371&gt;=Overview!$F$18,(1-Overview!$F$9)*'='!R1371-Overview!$F$18*'='!P1371,0)</f>
        <v>31.617624545663094</v>
      </c>
      <c r="W1371" s="2"/>
      <c r="X1371" s="60">
        <f>F1371^3*(1+G1371*Overview!$F$38)</f>
        <v>29.385591775943734</v>
      </c>
      <c r="Y1371" s="61">
        <f>F1371^3*Overview!$F$42*(1+Overview!$F$38*G1371)+J1371*Overview!$F$39/Overview!$F$40</f>
        <v>3.0054941337293282</v>
      </c>
    </row>
    <row r="1372" spans="1:30">
      <c r="A1372" s="34">
        <v>1369</v>
      </c>
      <c r="B1372">
        <v>0.77</v>
      </c>
      <c r="C1372" s="85">
        <v>18.739999999999998</v>
      </c>
      <c r="D1372" s="125">
        <f>B1372/(B1372+Overview!$F$22)</f>
        <v>0.52380952380952384</v>
      </c>
      <c r="E1372" s="118">
        <f>EXP(Overview!$F$21/Overview!$F$5-Overview!$F$21/('='!C1372+273.15))</f>
        <v>0.94169028070695959</v>
      </c>
      <c r="F1372" s="77">
        <f t="shared" si="128"/>
        <v>2.8816575856337221</v>
      </c>
      <c r="G1372" s="115">
        <f t="shared" si="129"/>
        <v>0.52380952380952372</v>
      </c>
      <c r="H1372" s="112">
        <f>F1372/Overview!$F$19</f>
        <v>4.2546251079783284</v>
      </c>
      <c r="I1372" s="149">
        <f t="shared" si="130"/>
        <v>178.24101031296112</v>
      </c>
      <c r="J1372" s="80">
        <f>IF((A1372-Overview!$F$43)/365=ROUND((A1372-Overview!$F$43)/365,0),J1371*0.05,J1371+V1371)</f>
        <v>8334.3364798559414</v>
      </c>
      <c r="K1372" s="70">
        <f>IF(I1372&lt;Overview!$F$16,1,'='!F1372/Overview!$F$26)</f>
        <v>124.74708162916546</v>
      </c>
      <c r="L1372" s="71">
        <f>IF(I1372&lt;Overview!$F$17,'='!F1372/Overview!$F$26,Overview!$F$33)</f>
        <v>9.1428571428571423</v>
      </c>
      <c r="M1372" s="72">
        <f t="shared" si="131"/>
        <v>9.1428571428571423</v>
      </c>
      <c r="N1372" s="81">
        <f>MIN(1,Overview!$F$44*E1372*(F1372-Overview!$F$25)^2+0.2)</f>
        <v>1</v>
      </c>
      <c r="O1372" s="48">
        <f>M1372*E1372*Overview!$F$8</f>
        <v>9.746225350951114E-2</v>
      </c>
      <c r="P1372" s="48">
        <f>E1372*Overview!$F$6</f>
        <v>1.8494797113084687E-3</v>
      </c>
      <c r="Q1372" s="122">
        <f>O1372*(G1372/F1372-(1+Overview!$F$35/'='!F1372)/(Overview!$F$37*Overview!$F$33))/('='!G1372+Overview!$F$36)</f>
        <v>7.6159737142648194E-4</v>
      </c>
      <c r="R1372" s="128">
        <f>(O1372/F1372-Q1372)*G1372*Overview!$F$29*'='!F1372^3</f>
        <v>375.14702351046293</v>
      </c>
      <c r="S1372" s="57">
        <f t="shared" si="126"/>
        <v>3.7549512619944844E-18</v>
      </c>
      <c r="T1372" s="58">
        <f t="shared" si="127"/>
        <v>7.3155428085660841E-4</v>
      </c>
      <c r="U1372" s="58">
        <f>IF(I1372&lt;Overview!$F$18,(1-Overview!$F$9)*'='!R1372-'='!I1372*'='!P1372,0)</f>
        <v>0</v>
      </c>
      <c r="V1372" s="54">
        <f>IF(I1372&gt;=Overview!$F$18,(1-Overview!$F$9)*'='!R1372-Overview!$F$18*'='!P1372,0)</f>
        <v>31.634983546218734</v>
      </c>
      <c r="W1372" s="2"/>
      <c r="X1372" s="60">
        <f>F1372^3*(1+G1372*Overview!$F$38)</f>
        <v>29.408016869266536</v>
      </c>
      <c r="Y1372" s="61">
        <f>F1372^3*Overview!$F$42*(1+Overview!$F$38*G1372)+J1372*Overview!$F$39/Overview!$F$40</f>
        <v>3.0088863216313646</v>
      </c>
    </row>
    <row r="1373" spans="1:30">
      <c r="A1373" s="34">
        <v>1370</v>
      </c>
      <c r="B1373">
        <v>0.77</v>
      </c>
      <c r="C1373" s="85">
        <v>18.739999999999998</v>
      </c>
      <c r="D1373" s="125">
        <f>B1373/(B1373+Overview!$F$22)</f>
        <v>0.52380952380952384</v>
      </c>
      <c r="E1373" s="118">
        <f>EXP(Overview!$F$21/Overview!$F$5-Overview!$F$21/('='!C1373+273.15))</f>
        <v>0.94169028070695959</v>
      </c>
      <c r="F1373" s="77">
        <f t="shared" si="128"/>
        <v>2.8823891399145789</v>
      </c>
      <c r="G1373" s="115">
        <f t="shared" si="129"/>
        <v>0.52380952380952372</v>
      </c>
      <c r="H1373" s="112">
        <f>F1373/Overview!$F$19</f>
        <v>4.2557052117445426</v>
      </c>
      <c r="I1373" s="149">
        <f t="shared" si="130"/>
        <v>178.24101031296112</v>
      </c>
      <c r="J1373" s="80">
        <f>IF((A1373-Overview!$F$43)/365=ROUND((A1373-Overview!$F$43)/365,0),J1372*0.05,J1372+V1372)</f>
        <v>8365.9714634021602</v>
      </c>
      <c r="K1373" s="70">
        <f>IF(I1373&lt;Overview!$F$16,1,'='!F1373/Overview!$F$26)</f>
        <v>124.77875064565278</v>
      </c>
      <c r="L1373" s="71">
        <f>IF(I1373&lt;Overview!$F$17,'='!F1373/Overview!$F$26,Overview!$F$33)</f>
        <v>9.1428571428571423</v>
      </c>
      <c r="M1373" s="72">
        <f t="shared" si="131"/>
        <v>9.1428571428571423</v>
      </c>
      <c r="N1373" s="81">
        <f>MIN(1,Overview!$F$44*E1373*(F1373-Overview!$F$25)^2+0.2)</f>
        <v>1</v>
      </c>
      <c r="O1373" s="48">
        <f>M1373*E1373*Overview!$F$8</f>
        <v>9.746225350951114E-2</v>
      </c>
      <c r="P1373" s="48">
        <f>E1373*Overview!$F$6</f>
        <v>1.8494797113084687E-3</v>
      </c>
      <c r="Q1373" s="122">
        <f>O1373*(G1373/F1373-(1+Overview!$F$35/'='!F1373)/(Overview!$F$37*Overview!$F$33))/('='!G1373+Overview!$F$36)</f>
        <v>7.6025921163991002E-4</v>
      </c>
      <c r="R1373" s="128">
        <f>(O1373/F1373-Q1373)*G1373*Overview!$F$29*'='!F1373^3</f>
        <v>375.3505228906148</v>
      </c>
      <c r="S1373" s="57">
        <f t="shared" si="126"/>
        <v>3.7539982502612377E-18</v>
      </c>
      <c r="T1373" s="58">
        <f t="shared" si="127"/>
        <v>7.304542983836321E-4</v>
      </c>
      <c r="U1373" s="58">
        <f>IF(I1373&lt;Overview!$F$18,(1-Overview!$F$9)*'='!R1373-'='!I1373*'='!P1373,0)</f>
        <v>0</v>
      </c>
      <c r="V1373" s="54">
        <f>IF(I1373&gt;=Overview!$F$18,(1-Overview!$F$9)*'='!R1373-Overview!$F$18*'='!P1373,0)</f>
        <v>31.652321693407671</v>
      </c>
      <c r="W1373" s="2"/>
      <c r="X1373" s="60">
        <f>F1373^3*(1+G1373*Overview!$F$38)</f>
        <v>29.430419623943646</v>
      </c>
      <c r="Y1373" s="61">
        <f>F1373^3*Overview!$F$42*(1+Overview!$F$38*G1373)+J1373*Overview!$F$39/Overview!$F$40</f>
        <v>3.0122772533827673</v>
      </c>
    </row>
    <row r="1374" spans="1:30">
      <c r="A1374" s="34">
        <v>1371</v>
      </c>
      <c r="B1374">
        <v>0.77</v>
      </c>
      <c r="C1374" s="85">
        <v>18.739999999999998</v>
      </c>
      <c r="D1374" s="125">
        <f>B1374/(B1374+Overview!$F$22)</f>
        <v>0.52380952380952384</v>
      </c>
      <c r="E1374" s="118">
        <f>EXP(Overview!$F$21/Overview!$F$5-Overview!$F$21/('='!C1374+273.15))</f>
        <v>0.94169028070695959</v>
      </c>
      <c r="F1374" s="77">
        <f t="shared" si="128"/>
        <v>2.8831195942129626</v>
      </c>
      <c r="G1374" s="115">
        <f t="shared" si="129"/>
        <v>0.52380952380952372</v>
      </c>
      <c r="H1374" s="112">
        <f>F1374/Overview!$F$19</f>
        <v>4.2567836914409609</v>
      </c>
      <c r="I1374" s="149">
        <f t="shared" si="130"/>
        <v>178.24101031296112</v>
      </c>
      <c r="J1374" s="80">
        <f>IF((A1374-Overview!$F$43)/365=ROUND((A1374-Overview!$F$43)/365,0),J1373*0.05,J1373+V1373)</f>
        <v>8397.6237850955677</v>
      </c>
      <c r="K1374" s="70">
        <f>IF(I1374&lt;Overview!$F$16,1,'='!F1374/Overview!$F$26)</f>
        <v>124.8103720438512</v>
      </c>
      <c r="L1374" s="71">
        <f>IF(I1374&lt;Overview!$F$17,'='!F1374/Overview!$F$26,Overview!$F$33)</f>
        <v>9.1428571428571423</v>
      </c>
      <c r="M1374" s="72">
        <f t="shared" si="131"/>
        <v>9.1428571428571423</v>
      </c>
      <c r="N1374" s="81">
        <f>MIN(1,Overview!$F$44*E1374*(F1374-Overview!$F$25)^2+0.2)</f>
        <v>1</v>
      </c>
      <c r="O1374" s="48">
        <f>M1374*E1374*Overview!$F$8</f>
        <v>9.746225350951114E-2</v>
      </c>
      <c r="P1374" s="48">
        <f>E1374*Overview!$F$6</f>
        <v>1.8494797113084687E-3</v>
      </c>
      <c r="Q1374" s="122">
        <f>O1374*(G1374/F1374-(1+Overview!$F$35/'='!F1374)/(Overview!$F$37*Overview!$F$33))/('='!G1374+Overview!$F$36)</f>
        <v>7.5892374149291969E-4</v>
      </c>
      <c r="R1374" s="128">
        <f>(O1374/F1374-Q1374)*G1374*Overview!$F$29*'='!F1374^3</f>
        <v>375.55377770088148</v>
      </c>
      <c r="S1374" s="57">
        <f t="shared" si="126"/>
        <v>3.7530471540377121E-18</v>
      </c>
      <c r="T1374" s="58">
        <f t="shared" si="127"/>
        <v>7.2935596987054997E-4</v>
      </c>
      <c r="U1374" s="58">
        <f>IF(I1374&lt;Overview!$F$18,(1-Overview!$F$9)*'='!R1374-'='!I1374*'='!P1374,0)</f>
        <v>0</v>
      </c>
      <c r="V1374" s="54">
        <f>IF(I1374&gt;=Overview!$F$18,(1-Overview!$F$9)*'='!R1374-Overview!$F$18*'='!P1374,0)</f>
        <v>31.669639003242395</v>
      </c>
      <c r="W1374" s="2"/>
      <c r="X1374" s="60">
        <f>F1374^3*(1+G1374*Overview!$F$38)</f>
        <v>29.452800042246821</v>
      </c>
      <c r="Y1374" s="61">
        <f>F1374^3*Overview!$F$42*(1+Overview!$F$38*G1374)+J1374*Overview!$F$39/Overview!$F$40</f>
        <v>3.0156669282818211</v>
      </c>
    </row>
    <row r="1375" spans="1:30">
      <c r="A1375" s="34">
        <v>1372</v>
      </c>
      <c r="B1375">
        <v>0.77</v>
      </c>
      <c r="C1375" s="85">
        <v>18.739999999999998</v>
      </c>
      <c r="D1375" s="125">
        <f>B1375/(B1375+Overview!$F$22)</f>
        <v>0.52380952380952384</v>
      </c>
      <c r="E1375" s="118">
        <f>EXP(Overview!$F$21/Overview!$F$5-Overview!$F$21/('='!C1375+273.15))</f>
        <v>0.94169028070695959</v>
      </c>
      <c r="F1375" s="77">
        <f t="shared" si="128"/>
        <v>2.8838489501828333</v>
      </c>
      <c r="G1375" s="115">
        <f t="shared" si="129"/>
        <v>0.52380952380952372</v>
      </c>
      <c r="H1375" s="112">
        <f>F1375/Overview!$F$19</f>
        <v>4.257860549509572</v>
      </c>
      <c r="I1375" s="149">
        <f t="shared" si="130"/>
        <v>178.24101031296112</v>
      </c>
      <c r="J1375" s="80">
        <f>IF((A1375-Overview!$F$43)/365=ROUND((A1375-Overview!$F$43)/365,0),J1374*0.05,J1374+V1374)</f>
        <v>8429.2934240988106</v>
      </c>
      <c r="K1375" s="70">
        <f>IF(I1375&lt;Overview!$F$16,1,'='!F1375/Overview!$F$26)</f>
        <v>124.84194589536075</v>
      </c>
      <c r="L1375" s="71">
        <f>IF(I1375&lt;Overview!$F$17,'='!F1375/Overview!$F$26,Overview!$F$33)</f>
        <v>9.1428571428571423</v>
      </c>
      <c r="M1375" s="72">
        <f t="shared" si="131"/>
        <v>9.1428571428571423</v>
      </c>
      <c r="N1375" s="81">
        <f>MIN(1,Overview!$F$44*E1375*(F1375-Overview!$F$25)^2+0.2)</f>
        <v>1</v>
      </c>
      <c r="O1375" s="48">
        <f>M1375*E1375*Overview!$F$8</f>
        <v>9.746225350951114E-2</v>
      </c>
      <c r="P1375" s="48">
        <f>E1375*Overview!$F$6</f>
        <v>1.8494797113084687E-3</v>
      </c>
      <c r="Q1375" s="122">
        <f>O1375*(G1375/F1375-(1+Overview!$F$35/'='!F1375)/(Overview!$F$37*Overview!$F$33))/('='!G1375+Overview!$F$36)</f>
        <v>7.5759095439196708E-4</v>
      </c>
      <c r="R1375" s="128">
        <f>(O1375/F1375-Q1375)*G1375*Overview!$F$29*'='!F1375^3</f>
        <v>375.75678812943875</v>
      </c>
      <c r="S1375" s="57">
        <f t="shared" si="126"/>
        <v>3.7520979686281124E-18</v>
      </c>
      <c r="T1375" s="58">
        <f t="shared" si="127"/>
        <v>7.282592928304284E-4</v>
      </c>
      <c r="U1375" s="58">
        <f>IF(I1375&lt;Overview!$F$18,(1-Overview!$F$9)*'='!R1375-'='!I1375*'='!P1375,0)</f>
        <v>0</v>
      </c>
      <c r="V1375" s="54">
        <f>IF(I1375&gt;=Overview!$F$18,(1-Overview!$F$9)*'='!R1375-Overview!$F$18*'='!P1375,0)</f>
        <v>31.686935491755474</v>
      </c>
      <c r="W1375" s="2"/>
      <c r="X1375" s="60">
        <f>F1375^3*(1+G1375*Overview!$F$38)</f>
        <v>29.47515812652556</v>
      </c>
      <c r="Y1375" s="61">
        <f>F1375^3*Overview!$F$42*(1+Overview!$F$38*G1375)+J1375*Overview!$F$39/Overview!$F$40</f>
        <v>3.0190553456345031</v>
      </c>
    </row>
    <row r="1376" spans="1:30">
      <c r="A1376" s="34">
        <v>1373</v>
      </c>
      <c r="B1376">
        <v>0.77</v>
      </c>
      <c r="C1376" s="85">
        <v>18.739999999999998</v>
      </c>
      <c r="D1376" s="125">
        <f>B1376/(B1376+Overview!$F$22)</f>
        <v>0.52380952380952384</v>
      </c>
      <c r="E1376" s="118">
        <f>EXP(Overview!$F$21/Overview!$F$5-Overview!$F$21/('='!C1376+273.15))</f>
        <v>0.94169028070695959</v>
      </c>
      <c r="F1376" s="77">
        <f t="shared" si="128"/>
        <v>2.8845772094756637</v>
      </c>
      <c r="G1376" s="115">
        <f t="shared" si="129"/>
        <v>0.52380952380952372</v>
      </c>
      <c r="H1376" s="112">
        <f>F1376/Overview!$F$19</f>
        <v>4.2589357883886958</v>
      </c>
      <c r="I1376" s="149">
        <f t="shared" si="130"/>
        <v>178.24101031296112</v>
      </c>
      <c r="J1376" s="80">
        <f>IF((A1376-Overview!$F$43)/365=ROUND((A1376-Overview!$F$43)/365,0),J1375*0.05,J1375+V1375)</f>
        <v>8460.9803595905669</v>
      </c>
      <c r="K1376" s="70">
        <f>IF(I1376&lt;Overview!$F$16,1,'='!F1376/Overview!$F$26)</f>
        <v>124.87347227167376</v>
      </c>
      <c r="L1376" s="71">
        <f>IF(I1376&lt;Overview!$F$17,'='!F1376/Overview!$F$26,Overview!$F$33)</f>
        <v>9.1428571428571423</v>
      </c>
      <c r="M1376" s="72">
        <f t="shared" si="131"/>
        <v>9.1428571428571423</v>
      </c>
      <c r="N1376" s="81">
        <f>MIN(1,Overview!$F$44*E1376*(F1376-Overview!$F$25)^2+0.2)</f>
        <v>1</v>
      </c>
      <c r="O1376" s="48">
        <f>M1376*E1376*Overview!$F$8</f>
        <v>9.746225350951114E-2</v>
      </c>
      <c r="P1376" s="48">
        <f>E1376*Overview!$F$6</f>
        <v>1.8494797113084687E-3</v>
      </c>
      <c r="Q1376" s="122">
        <f>O1376*(G1376/F1376-(1+Overview!$F$35/'='!F1376)/(Overview!$F$37*Overview!$F$33))/('='!G1376+Overview!$F$36)</f>
        <v>7.5626084376391358E-4</v>
      </c>
      <c r="R1376" s="128">
        <f>(O1376/F1376-Q1376)*G1376*Overview!$F$29*'='!F1376^3</f>
        <v>375.95955436469654</v>
      </c>
      <c r="S1376" s="57">
        <f t="shared" si="126"/>
        <v>3.7511506893511744E-18</v>
      </c>
      <c r="T1376" s="58">
        <f t="shared" si="127"/>
        <v>7.271642647800735E-4</v>
      </c>
      <c r="U1376" s="58">
        <f>IF(I1376&lt;Overview!$F$18,(1-Overview!$F$9)*'='!R1376-'='!I1376*'='!P1376,0)</f>
        <v>0</v>
      </c>
      <c r="V1376" s="54">
        <f>IF(I1376&gt;=Overview!$F$18,(1-Overview!$F$9)*'='!R1376-Overview!$F$18*'='!P1376,0)</f>
        <v>31.70421117499944</v>
      </c>
      <c r="W1376" s="2"/>
      <c r="X1376" s="60">
        <f>F1376^3*(1+G1376*Overview!$F$38)</f>
        <v>29.497493879206747</v>
      </c>
      <c r="Y1376" s="61">
        <f>F1376^3*Overview!$F$42*(1+Overview!$F$38*G1376)+J1376*Overview!$F$39/Overview!$F$40</f>
        <v>3.0224425047544519</v>
      </c>
    </row>
    <row r="1377" spans="1:25">
      <c r="A1377" s="34">
        <v>1374</v>
      </c>
      <c r="B1377">
        <v>0.77</v>
      </c>
      <c r="C1377" s="85">
        <v>18.739999999999998</v>
      </c>
      <c r="D1377" s="125">
        <f>B1377/(B1377+Overview!$F$22)</f>
        <v>0.52380952380952384</v>
      </c>
      <c r="E1377" s="118">
        <f>EXP(Overview!$F$21/Overview!$F$5-Overview!$F$21/('='!C1377+273.15))</f>
        <v>0.94169028070695959</v>
      </c>
      <c r="F1377" s="77">
        <f t="shared" si="128"/>
        <v>2.8853043737404436</v>
      </c>
      <c r="G1377" s="115">
        <f t="shared" si="129"/>
        <v>0.52380952380952372</v>
      </c>
      <c r="H1377" s="112">
        <f>F1377/Overview!$F$19</f>
        <v>4.2600094105129829</v>
      </c>
      <c r="I1377" s="149">
        <f t="shared" si="130"/>
        <v>178.24101031296112</v>
      </c>
      <c r="J1377" s="80">
        <f>IF((A1377-Overview!$F$43)/365=ROUND((A1377-Overview!$F$43)/365,0),J1376*0.05,J1376+V1376)</f>
        <v>8492.6845707655666</v>
      </c>
      <c r="K1377" s="70">
        <f>IF(I1377&lt;Overview!$F$16,1,'='!F1377/Overview!$F$26)</f>
        <v>124.90495124417505</v>
      </c>
      <c r="L1377" s="71">
        <f>IF(I1377&lt;Overview!$F$17,'='!F1377/Overview!$F$26,Overview!$F$33)</f>
        <v>9.1428571428571423</v>
      </c>
      <c r="M1377" s="72">
        <f t="shared" si="131"/>
        <v>9.1428571428571423</v>
      </c>
      <c r="N1377" s="81">
        <f>MIN(1,Overview!$F$44*E1377*(F1377-Overview!$F$25)^2+0.2)</f>
        <v>1</v>
      </c>
      <c r="O1377" s="48">
        <f>M1377*E1377*Overview!$F$8</f>
        <v>9.746225350951114E-2</v>
      </c>
      <c r="P1377" s="48">
        <f>E1377*Overview!$F$6</f>
        <v>1.8494797113084687E-3</v>
      </c>
      <c r="Q1377" s="122">
        <f>O1377*(G1377/F1377-(1+Overview!$F$35/'='!F1377)/(Overview!$F$37*Overview!$F$33))/('='!G1377+Overview!$F$36)</f>
        <v>7.5493340305594436E-4</v>
      </c>
      <c r="R1377" s="128">
        <f>(O1377/F1377-Q1377)*G1377*Overview!$F$29*'='!F1377^3</f>
        <v>376.16207659529744</v>
      </c>
      <c r="S1377" s="57">
        <f t="shared" si="126"/>
        <v>3.7502053115401104E-18</v>
      </c>
      <c r="T1377" s="58">
        <f t="shared" si="127"/>
        <v>7.2607088324002451E-4</v>
      </c>
      <c r="U1377" s="58">
        <f>IF(I1377&lt;Overview!$F$18,(1-Overview!$F$9)*'='!R1377-'='!I1377*'='!P1377,0)</f>
        <v>0</v>
      </c>
      <c r="V1377" s="54">
        <f>IF(I1377&gt;=Overview!$F$18,(1-Overview!$F$9)*'='!R1377-Overview!$F$18*'='!P1377,0)</f>
        <v>31.721466069046631</v>
      </c>
      <c r="W1377" s="2"/>
      <c r="X1377" s="60">
        <f>F1377^3*(1+G1377*Overview!$F$38)</f>
        <v>29.519807302794408</v>
      </c>
      <c r="Y1377" s="61">
        <f>F1377^3*Overview!$F$42*(1+Overview!$F$38*G1377)+J1377*Overview!$F$39/Overview!$F$40</f>
        <v>3.0258284049629456</v>
      </c>
    </row>
    <row r="1378" spans="1:25">
      <c r="A1378" s="34">
        <v>1375</v>
      </c>
      <c r="B1378">
        <v>0.77</v>
      </c>
      <c r="C1378" s="85">
        <v>18.739999999999998</v>
      </c>
      <c r="D1378" s="125">
        <f>B1378/(B1378+Overview!$F$22)</f>
        <v>0.52380952380952384</v>
      </c>
      <c r="E1378" s="118">
        <f>EXP(Overview!$F$21/Overview!$F$5-Overview!$F$21/('='!C1378+273.15))</f>
        <v>0.94169028070695959</v>
      </c>
      <c r="F1378" s="77">
        <f t="shared" si="128"/>
        <v>2.8860304446236835</v>
      </c>
      <c r="G1378" s="115">
        <f t="shared" si="129"/>
        <v>0.52380952380952372</v>
      </c>
      <c r="H1378" s="112">
        <f>F1378/Overview!$F$19</f>
        <v>4.2610814183134265</v>
      </c>
      <c r="I1378" s="149">
        <f t="shared" si="130"/>
        <v>178.24101031296112</v>
      </c>
      <c r="J1378" s="80">
        <f>IF((A1378-Overview!$F$43)/365=ROUND((A1378-Overview!$F$43)/365,0),J1377*0.05,J1377+V1377)</f>
        <v>8524.4060368346127</v>
      </c>
      <c r="K1378" s="70">
        <f>IF(I1378&lt;Overview!$F$16,1,'='!F1378/Overview!$F$26)</f>
        <v>124.93638288414215</v>
      </c>
      <c r="L1378" s="71">
        <f>IF(I1378&lt;Overview!$F$17,'='!F1378/Overview!$F$26,Overview!$F$33)</f>
        <v>9.1428571428571423</v>
      </c>
      <c r="M1378" s="72">
        <f t="shared" si="131"/>
        <v>9.1428571428571423</v>
      </c>
      <c r="N1378" s="81">
        <f>MIN(1,Overview!$F$44*E1378*(F1378-Overview!$F$25)^2+0.2)</f>
        <v>1</v>
      </c>
      <c r="O1378" s="48">
        <f>M1378*E1378*Overview!$F$8</f>
        <v>9.746225350951114E-2</v>
      </c>
      <c r="P1378" s="48">
        <f>E1378*Overview!$F$6</f>
        <v>1.8494797113084687E-3</v>
      </c>
      <c r="Q1378" s="122">
        <f>O1378*(G1378/F1378-(1+Overview!$F$35/'='!F1378)/(Overview!$F$37*Overview!$F$33))/('='!G1378+Overview!$F$36)</f>
        <v>7.536086257354923E-4</v>
      </c>
      <c r="R1378" s="128">
        <f>(O1378/F1378-Q1378)*G1378*Overview!$F$29*'='!F1378^3</f>
        <v>376.36435501011431</v>
      </c>
      <c r="S1378" s="57">
        <f t="shared" si="126"/>
        <v>3.7492618305425508E-18</v>
      </c>
      <c r="T1378" s="58">
        <f t="shared" si="127"/>
        <v>7.2497914573454861E-4</v>
      </c>
      <c r="U1378" s="58">
        <f>IF(I1378&lt;Overview!$F$18,(1-Overview!$F$9)*'='!R1378-'='!I1378*'='!P1378,0)</f>
        <v>0</v>
      </c>
      <c r="V1378" s="54">
        <f>IF(I1378&gt;=Overview!$F$18,(1-Overview!$F$9)*'='!R1378-Overview!$F$18*'='!P1378,0)</f>
        <v>31.738700189989029</v>
      </c>
      <c r="W1378" s="2"/>
      <c r="X1378" s="60">
        <f>F1378^3*(1+G1378*Overview!$F$38)</f>
        <v>29.542098399869378</v>
      </c>
      <c r="Y1378" s="61">
        <f>F1378^3*Overview!$F$42*(1+Overview!$F$38*G1378)+J1378*Overview!$F$39/Overview!$F$40</f>
        <v>3.0292130455888753</v>
      </c>
    </row>
    <row r="1379" spans="1:25">
      <c r="A1379" s="34">
        <v>1376</v>
      </c>
      <c r="B1379">
        <v>0.77</v>
      </c>
      <c r="C1379" s="85">
        <v>18.739999999999998</v>
      </c>
      <c r="D1379" s="125">
        <f>B1379/(B1379+Overview!$F$22)</f>
        <v>0.52380952380952384</v>
      </c>
      <c r="E1379" s="118">
        <f>EXP(Overview!$F$21/Overview!$F$5-Overview!$F$21/('='!C1379+273.15))</f>
        <v>0.94169028070695959</v>
      </c>
      <c r="F1379" s="77">
        <f t="shared" si="128"/>
        <v>2.8867554237694182</v>
      </c>
      <c r="G1379" s="115">
        <f t="shared" si="129"/>
        <v>0.52380952380952372</v>
      </c>
      <c r="H1379" s="112">
        <f>F1379/Overview!$F$19</f>
        <v>4.2621518142173604</v>
      </c>
      <c r="I1379" s="149">
        <f t="shared" si="130"/>
        <v>178.24101031296112</v>
      </c>
      <c r="J1379" s="80">
        <f>IF((A1379-Overview!$F$43)/365=ROUND((A1379-Overview!$F$43)/365,0),J1378*0.05,J1378+V1378)</f>
        <v>8556.1447370246024</v>
      </c>
      <c r="K1379" s="70">
        <f>IF(I1379&lt;Overview!$F$16,1,'='!F1379/Overview!$F$26)</f>
        <v>124.96776726274538</v>
      </c>
      <c r="L1379" s="71">
        <f>IF(I1379&lt;Overview!$F$17,'='!F1379/Overview!$F$26,Overview!$F$33)</f>
        <v>9.1428571428571423</v>
      </c>
      <c r="M1379" s="72">
        <f t="shared" si="131"/>
        <v>9.1428571428571423</v>
      </c>
      <c r="N1379" s="81">
        <f>MIN(1,Overview!$F$44*E1379*(F1379-Overview!$F$25)^2+0.2)</f>
        <v>1</v>
      </c>
      <c r="O1379" s="48">
        <f>M1379*E1379*Overview!$F$8</f>
        <v>9.746225350951114E-2</v>
      </c>
      <c r="P1379" s="48">
        <f>E1379*Overview!$F$6</f>
        <v>1.8494797113084687E-3</v>
      </c>
      <c r="Q1379" s="122">
        <f>O1379*(G1379/F1379-(1+Overview!$F$35/'='!F1379)/(Overview!$F$37*Overview!$F$33))/('='!G1379+Overview!$F$36)</f>
        <v>7.5228650529016096E-4</v>
      </c>
      <c r="R1379" s="128">
        <f>(O1379/F1379-Q1379)*G1379*Overview!$F$29*'='!F1379^3</f>
        <v>376.56638979824902</v>
      </c>
      <c r="S1379" s="57">
        <f t="shared" si="126"/>
        <v>3.7483202417204912E-18</v>
      </c>
      <c r="T1379" s="58">
        <f t="shared" si="127"/>
        <v>7.2388904979163785E-4</v>
      </c>
      <c r="U1379" s="58">
        <f>IF(I1379&lt;Overview!$F$18,(1-Overview!$F$9)*'='!R1379-'='!I1379*'='!P1379,0)</f>
        <v>0</v>
      </c>
      <c r="V1379" s="54">
        <f>IF(I1379&gt;=Overview!$F$18,(1-Overview!$F$9)*'='!R1379-Overview!$F$18*'='!P1379,0)</f>
        <v>31.755913553938111</v>
      </c>
      <c r="W1379" s="2"/>
      <c r="X1379" s="60">
        <f>F1379^3*(1+G1379*Overview!$F$38)</f>
        <v>29.564367173089014</v>
      </c>
      <c r="Y1379" s="61">
        <f>F1379^3*Overview!$F$42*(1+Overview!$F$38*G1379)+J1379*Overview!$F$39/Overview!$F$40</f>
        <v>3.0325964259687166</v>
      </c>
    </row>
    <row r="1380" spans="1:25">
      <c r="A1380" s="34">
        <v>1377</v>
      </c>
      <c r="B1380">
        <v>0.77</v>
      </c>
      <c r="C1380" s="85">
        <v>18.739999999999998</v>
      </c>
      <c r="D1380" s="125">
        <f>B1380/(B1380+Overview!$F$22)</f>
        <v>0.52380952380952384</v>
      </c>
      <c r="E1380" s="118">
        <f>EXP(Overview!$F$21/Overview!$F$5-Overview!$F$21/('='!C1380+273.15))</f>
        <v>0.94169028070695959</v>
      </c>
      <c r="F1380" s="77">
        <f t="shared" si="128"/>
        <v>2.88747931281921</v>
      </c>
      <c r="G1380" s="115">
        <f t="shared" si="129"/>
        <v>0.52380952380952372</v>
      </c>
      <c r="H1380" s="112">
        <f>F1380/Overview!$F$19</f>
        <v>4.2632206006484719</v>
      </c>
      <c r="I1380" s="149">
        <f t="shared" si="130"/>
        <v>178.24101031296112</v>
      </c>
      <c r="J1380" s="80">
        <f>IF((A1380-Overview!$F$43)/365=ROUND((A1380-Overview!$F$43)/365,0),J1379*0.05,J1379+V1379)</f>
        <v>8587.9006505785401</v>
      </c>
      <c r="K1380" s="70">
        <f>IF(I1380&lt;Overview!$F$16,1,'='!F1380/Overview!$F$26)</f>
        <v>124.99910445104805</v>
      </c>
      <c r="L1380" s="71">
        <f>IF(I1380&lt;Overview!$F$17,'='!F1380/Overview!$F$26,Overview!$F$33)</f>
        <v>9.1428571428571423</v>
      </c>
      <c r="M1380" s="72">
        <f t="shared" si="131"/>
        <v>9.1428571428571423</v>
      </c>
      <c r="N1380" s="81">
        <f>MIN(1,Overview!$F$44*E1380*(F1380-Overview!$F$25)^2+0.2)</f>
        <v>1</v>
      </c>
      <c r="O1380" s="48">
        <f>M1380*E1380*Overview!$F$8</f>
        <v>9.746225350951114E-2</v>
      </c>
      <c r="P1380" s="48">
        <f>E1380*Overview!$F$6</f>
        <v>1.8494797113084687E-3</v>
      </c>
      <c r="Q1380" s="122">
        <f>O1380*(G1380/F1380-(1+Overview!$F$35/'='!F1380)/(Overview!$F$37*Overview!$F$33))/('='!G1380+Overview!$F$36)</f>
        <v>7.5096703522764281E-4</v>
      </c>
      <c r="R1380" s="128">
        <f>(O1380/F1380-Q1380)*G1380*Overview!$F$29*'='!F1380^3</f>
        <v>376.76818114903006</v>
      </c>
      <c r="S1380" s="57">
        <f t="shared" si="126"/>
        <v>3.747380540450235E-18</v>
      </c>
      <c r="T1380" s="58">
        <f t="shared" si="127"/>
        <v>7.2280059294299777E-4</v>
      </c>
      <c r="U1380" s="58">
        <f>IF(I1380&lt;Overview!$F$18,(1-Overview!$F$9)*'='!R1380-'='!I1380*'='!P1380,0)</f>
        <v>0</v>
      </c>
      <c r="V1380" s="54">
        <f>IF(I1380&gt;=Overview!$F$18,(1-Overview!$F$9)*'='!R1380-Overview!$F$18*'='!P1380,0)</f>
        <v>31.773106177024655</v>
      </c>
      <c r="W1380" s="2"/>
      <c r="X1380" s="60">
        <f>F1380^3*(1+G1380*Overview!$F$38)</f>
        <v>29.586613625186867</v>
      </c>
      <c r="Y1380" s="61">
        <f>F1380^3*Overview!$F$42*(1+Overview!$F$38*G1380)+J1380*Overview!$F$39/Overview!$F$40</f>
        <v>3.0359785454465031</v>
      </c>
    </row>
    <row r="1381" spans="1:25">
      <c r="A1381" s="34">
        <v>1378</v>
      </c>
      <c r="B1381">
        <v>0.77</v>
      </c>
      <c r="C1381" s="85">
        <v>18.739999999999998</v>
      </c>
      <c r="D1381" s="125">
        <f>B1381/(B1381+Overview!$F$22)</f>
        <v>0.52380952380952384</v>
      </c>
      <c r="E1381" s="118">
        <f>EXP(Overview!$F$21/Overview!$F$5-Overview!$F$21/('='!C1381+273.15))</f>
        <v>0.94169028070695959</v>
      </c>
      <c r="F1381" s="77">
        <f t="shared" si="128"/>
        <v>2.8882021134121532</v>
      </c>
      <c r="G1381" s="115">
        <f t="shared" si="129"/>
        <v>0.52380952380952372</v>
      </c>
      <c r="H1381" s="112">
        <f>F1381/Overview!$F$19</f>
        <v>4.2642877800268018</v>
      </c>
      <c r="I1381" s="149">
        <f t="shared" si="130"/>
        <v>178.24101031296112</v>
      </c>
      <c r="J1381" s="80">
        <f>IF((A1381-Overview!$F$43)/365=ROUND((A1381-Overview!$F$43)/365,0),J1380*0.05,J1380+V1380)</f>
        <v>8619.6737567555647</v>
      </c>
      <c r="K1381" s="70">
        <f>IF(I1381&lt;Overview!$F$16,1,'='!F1381/Overview!$F$26)</f>
        <v>125.03039452000664</v>
      </c>
      <c r="L1381" s="71">
        <f>IF(I1381&lt;Overview!$F$17,'='!F1381/Overview!$F$26,Overview!$F$33)</f>
        <v>9.1428571428571423</v>
      </c>
      <c r="M1381" s="72">
        <f t="shared" si="131"/>
        <v>9.1428571428571423</v>
      </c>
      <c r="N1381" s="81">
        <f>MIN(1,Overview!$F$44*E1381*(F1381-Overview!$F$25)^2+0.2)</f>
        <v>1</v>
      </c>
      <c r="O1381" s="48">
        <f>M1381*E1381*Overview!$F$8</f>
        <v>9.746225350951114E-2</v>
      </c>
      <c r="P1381" s="48">
        <f>E1381*Overview!$F$6</f>
        <v>1.8494797113084687E-3</v>
      </c>
      <c r="Q1381" s="122">
        <f>O1381*(G1381/F1381-(1+Overview!$F$35/'='!F1381)/(Overview!$F$37*Overview!$F$33))/('='!G1381+Overview!$F$36)</f>
        <v>7.4965020907564648E-4</v>
      </c>
      <c r="R1381" s="128">
        <f>(O1381/F1381-Q1381)*G1381*Overview!$F$29*'='!F1381^3</f>
        <v>376.96972925201152</v>
      </c>
      <c r="S1381" s="57">
        <f t="shared" si="126"/>
        <v>3.7464427221223404E-18</v>
      </c>
      <c r="T1381" s="58">
        <f t="shared" si="127"/>
        <v>7.2171377272404818E-4</v>
      </c>
      <c r="U1381" s="58">
        <f>IF(I1381&lt;Overview!$F$18,(1-Overview!$F$9)*'='!R1381-'='!I1381*'='!P1381,0)</f>
        <v>0</v>
      </c>
      <c r="V1381" s="54">
        <f>IF(I1381&gt;=Overview!$F$18,(1-Overview!$F$9)*'='!R1381-Overview!$F$18*'='!P1381,0)</f>
        <v>31.790278075398671</v>
      </c>
      <c r="W1381" s="2"/>
      <c r="X1381" s="60">
        <f>F1381^3*(1+G1381*Overview!$F$38)</f>
        <v>29.60883775897241</v>
      </c>
      <c r="Y1381" s="61">
        <f>F1381^3*Overview!$F$42*(1+Overview!$F$38*G1381)+J1381*Overview!$F$39/Overview!$F$40</f>
        <v>3.0393594033738043</v>
      </c>
    </row>
    <row r="1382" spans="1:25">
      <c r="A1382" s="34">
        <v>1379</v>
      </c>
      <c r="B1382">
        <v>0.77</v>
      </c>
      <c r="C1382" s="85">
        <v>18.739999999999998</v>
      </c>
      <c r="D1382" s="125">
        <f>B1382/(B1382+Overview!$F$22)</f>
        <v>0.52380952380952384</v>
      </c>
      <c r="E1382" s="118">
        <f>EXP(Overview!$F$21/Overview!$F$5-Overview!$F$21/('='!C1382+273.15))</f>
        <v>0.94169028070695959</v>
      </c>
      <c r="F1382" s="77">
        <f t="shared" si="128"/>
        <v>2.8889238271848772</v>
      </c>
      <c r="G1382" s="115">
        <f t="shared" si="129"/>
        <v>0.52380952380952372</v>
      </c>
      <c r="H1382" s="112">
        <f>F1382/Overview!$F$19</f>
        <v>4.2653533547687541</v>
      </c>
      <c r="I1382" s="149">
        <f t="shared" si="130"/>
        <v>178.24101031296112</v>
      </c>
      <c r="J1382" s="80">
        <f>IF((A1382-Overview!$F$43)/365=ROUND((A1382-Overview!$F$43)/365,0),J1381*0.05,J1381+V1381)</f>
        <v>8651.464034830964</v>
      </c>
      <c r="K1382" s="70">
        <f>IF(I1382&lt;Overview!$F$16,1,'='!F1382/Overview!$F$26)</f>
        <v>125.06163754047088</v>
      </c>
      <c r="L1382" s="71">
        <f>IF(I1382&lt;Overview!$F$17,'='!F1382/Overview!$F$26,Overview!$F$33)</f>
        <v>9.1428571428571423</v>
      </c>
      <c r="M1382" s="72">
        <f t="shared" si="131"/>
        <v>9.1428571428571423</v>
      </c>
      <c r="N1382" s="81">
        <f>MIN(1,Overview!$F$44*E1382*(F1382-Overview!$F$25)^2+0.2)</f>
        <v>1</v>
      </c>
      <c r="O1382" s="48">
        <f>M1382*E1382*Overview!$F$8</f>
        <v>9.746225350951114E-2</v>
      </c>
      <c r="P1382" s="48">
        <f>E1382*Overview!$F$6</f>
        <v>1.8494797113084687E-3</v>
      </c>
      <c r="Q1382" s="122">
        <f>O1382*(G1382/F1382-(1+Overview!$F$35/'='!F1382)/(Overview!$F$37*Overview!$F$33))/('='!G1382+Overview!$F$36)</f>
        <v>7.4833602038181706E-4</v>
      </c>
      <c r="R1382" s="128">
        <f>(O1382/F1382-Q1382)*G1382*Overview!$F$29*'='!F1382^3</f>
        <v>377.17103429697067</v>
      </c>
      <c r="S1382" s="57">
        <f t="shared" si="126"/>
        <v>3.7455067821415652E-18</v>
      </c>
      <c r="T1382" s="58">
        <f t="shared" si="127"/>
        <v>7.2062858667391308E-4</v>
      </c>
      <c r="U1382" s="58">
        <f>IF(I1382&lt;Overview!$F$18,(1-Overview!$F$9)*'='!R1382-'='!I1382*'='!P1382,0)</f>
        <v>0</v>
      </c>
      <c r="V1382" s="54">
        <f>IF(I1382&gt;=Overview!$F$18,(1-Overview!$F$9)*'='!R1382-Overview!$F$18*'='!P1382,0)</f>
        <v>31.807429265229192</v>
      </c>
      <c r="W1382" s="2"/>
      <c r="X1382" s="60">
        <f>F1382^3*(1+G1382*Overview!$F$38)</f>
        <v>29.631039577330736</v>
      </c>
      <c r="Y1382" s="61">
        <f>F1382^3*Overview!$F$42*(1+Overview!$F$38*G1382)+J1382*Overview!$F$39/Overview!$F$40</f>
        <v>3.0427389991096936</v>
      </c>
    </row>
    <row r="1383" spans="1:25">
      <c r="A1383" s="34">
        <v>1380</v>
      </c>
      <c r="B1383">
        <v>0.77</v>
      </c>
      <c r="C1383" s="85">
        <v>18.739999999999998</v>
      </c>
      <c r="D1383" s="125">
        <f>B1383/(B1383+Overview!$F$22)</f>
        <v>0.52380952380952384</v>
      </c>
      <c r="E1383" s="118">
        <f>EXP(Overview!$F$21/Overview!$F$5-Overview!$F$21/('='!C1383+273.15))</f>
        <v>0.94169028070695959</v>
      </c>
      <c r="F1383" s="77">
        <f t="shared" si="128"/>
        <v>2.8896444557715513</v>
      </c>
      <c r="G1383" s="115">
        <f t="shared" si="129"/>
        <v>0.52380952380952372</v>
      </c>
      <c r="H1383" s="112">
        <f>F1383/Overview!$F$19</f>
        <v>4.2664173272870975</v>
      </c>
      <c r="I1383" s="149">
        <f t="shared" si="130"/>
        <v>178.24101031296112</v>
      </c>
      <c r="J1383" s="80">
        <f>IF((A1383-Overview!$F$43)/365=ROUND((A1383-Overview!$F$43)/365,0),J1382*0.05,J1382+V1382)</f>
        <v>8683.2714640961931</v>
      </c>
      <c r="K1383" s="70">
        <f>IF(I1383&lt;Overview!$F$16,1,'='!F1383/Overview!$F$26)</f>
        <v>125.09283358318405</v>
      </c>
      <c r="L1383" s="71">
        <f>IF(I1383&lt;Overview!$F$17,'='!F1383/Overview!$F$26,Overview!$F$33)</f>
        <v>9.1428571428571423</v>
      </c>
      <c r="M1383" s="72">
        <f t="shared" si="131"/>
        <v>9.1428571428571423</v>
      </c>
      <c r="N1383" s="81">
        <f>MIN(1,Overview!$F$44*E1383*(F1383-Overview!$F$25)^2+0.2)</f>
        <v>1</v>
      </c>
      <c r="O1383" s="48">
        <f>M1383*E1383*Overview!$F$8</f>
        <v>9.746225350951114E-2</v>
      </c>
      <c r="P1383" s="48">
        <f>E1383*Overview!$F$6</f>
        <v>1.8494797113084687E-3</v>
      </c>
      <c r="Q1383" s="122">
        <f>O1383*(G1383/F1383-(1+Overview!$F$35/'='!F1383)/(Overview!$F$37*Overview!$F$33))/('='!G1383+Overview!$F$36)</f>
        <v>7.4702446271366176E-4</v>
      </c>
      <c r="R1383" s="128">
        <f>(O1383/F1383-Q1383)*G1383*Overview!$F$29*'='!F1383^3</f>
        <v>377.37209647390654</v>
      </c>
      <c r="S1383" s="57">
        <f t="shared" si="126"/>
        <v>3.7445727159268086E-18</v>
      </c>
      <c r="T1383" s="58">
        <f t="shared" si="127"/>
        <v>7.1954503233541813E-4</v>
      </c>
      <c r="U1383" s="58">
        <f>IF(I1383&lt;Overview!$F$18,(1-Overview!$F$9)*'='!R1383-'='!I1383*'='!P1383,0)</f>
        <v>0</v>
      </c>
      <c r="V1383" s="54">
        <f>IF(I1383&gt;=Overview!$F$18,(1-Overview!$F$9)*'='!R1383-Overview!$F$18*'='!P1383,0)</f>
        <v>31.82455976270413</v>
      </c>
      <c r="W1383" s="2"/>
      <c r="X1383" s="60">
        <f>F1383^3*(1+G1383*Overview!$F$38)</f>
        <v>29.653219083222272</v>
      </c>
      <c r="Y1383" s="61">
        <f>F1383^3*Overview!$F$42*(1+Overview!$F$38*G1383)+J1383*Overview!$F$39/Overview!$F$40</f>
        <v>3.0461173320207302</v>
      </c>
    </row>
    <row r="1384" spans="1:25">
      <c r="A1384" s="34">
        <v>1381</v>
      </c>
      <c r="B1384">
        <v>0.77</v>
      </c>
      <c r="C1384" s="85">
        <v>18.739999999999998</v>
      </c>
      <c r="D1384" s="125">
        <f>B1384/(B1384+Overview!$F$22)</f>
        <v>0.52380952380952384</v>
      </c>
      <c r="E1384" s="118">
        <f>EXP(Overview!$F$21/Overview!$F$5-Overview!$F$21/('='!C1384+273.15))</f>
        <v>0.94169028070695959</v>
      </c>
      <c r="F1384" s="77">
        <f t="shared" si="128"/>
        <v>2.8903640008038867</v>
      </c>
      <c r="G1384" s="115">
        <f t="shared" si="129"/>
        <v>0.52380952380952372</v>
      </c>
      <c r="H1384" s="112">
        <f>F1384/Overview!$F$19</f>
        <v>4.2674796999909743</v>
      </c>
      <c r="I1384" s="149">
        <f t="shared" si="130"/>
        <v>178.24101031296112</v>
      </c>
      <c r="J1384" s="80">
        <f>IF((A1384-Overview!$F$43)/365=ROUND((A1384-Overview!$F$43)/365,0),J1383*0.05,J1383+V1383)</f>
        <v>8715.0960238588978</v>
      </c>
      <c r="K1384" s="70">
        <f>IF(I1384&lt;Overview!$F$16,1,'='!F1384/Overview!$F$26)</f>
        <v>125.12398271878298</v>
      </c>
      <c r="L1384" s="71">
        <f>IF(I1384&lt;Overview!$F$17,'='!F1384/Overview!$F$26,Overview!$F$33)</f>
        <v>9.1428571428571423</v>
      </c>
      <c r="M1384" s="72">
        <f t="shared" si="131"/>
        <v>9.1428571428571423</v>
      </c>
      <c r="N1384" s="81">
        <f>MIN(1,Overview!$F$44*E1384*(F1384-Overview!$F$25)^2+0.2)</f>
        <v>1</v>
      </c>
      <c r="O1384" s="48">
        <f>M1384*E1384*Overview!$F$8</f>
        <v>9.746225350951114E-2</v>
      </c>
      <c r="P1384" s="48">
        <f>E1384*Overview!$F$6</f>
        <v>1.8494797113084687E-3</v>
      </c>
      <c r="Q1384" s="122">
        <f>O1384*(G1384/F1384-(1+Overview!$F$35/'='!F1384)/(Overview!$F$37*Overview!$F$33))/('='!G1384+Overview!$F$36)</f>
        <v>7.4571552965847039E-4</v>
      </c>
      <c r="R1384" s="128">
        <f>(O1384/F1384-Q1384)*G1384*Overview!$F$29*'='!F1384^3</f>
        <v>377.57291597303816</v>
      </c>
      <c r="S1384" s="57">
        <f t="shared" si="126"/>
        <v>3.7436405189110645E-18</v>
      </c>
      <c r="T1384" s="58">
        <f t="shared" si="127"/>
        <v>7.184631072550819E-4</v>
      </c>
      <c r="U1384" s="58">
        <f>IF(I1384&lt;Overview!$F$18,(1-Overview!$F$9)*'='!R1384-'='!I1384*'='!P1384,0)</f>
        <v>0</v>
      </c>
      <c r="V1384" s="54">
        <f>IF(I1384&gt;=Overview!$F$18,(1-Overview!$F$9)*'='!R1384-Overview!$F$18*'='!P1384,0)</f>
        <v>31.841669584030146</v>
      </c>
      <c r="W1384" s="2"/>
      <c r="X1384" s="60">
        <f>F1384^3*(1+G1384*Overview!$F$38)</f>
        <v>29.67537627968245</v>
      </c>
      <c r="Y1384" s="61">
        <f>F1384^3*Overview!$F$42*(1+Overview!$F$38*G1384)+J1384*Overview!$F$39/Overview!$F$40</f>
        <v>3.0494944014809251</v>
      </c>
    </row>
    <row r="1385" spans="1:25">
      <c r="A1385" s="34">
        <v>1382</v>
      </c>
      <c r="B1385">
        <v>0.77</v>
      </c>
      <c r="C1385" s="85">
        <v>18.739999999999998</v>
      </c>
      <c r="D1385" s="125">
        <f>B1385/(B1385+Overview!$F$22)</f>
        <v>0.52380952380952384</v>
      </c>
      <c r="E1385" s="118">
        <f>EXP(Overview!$F$21/Overview!$F$5-Overview!$F$21/('='!C1385+273.15))</f>
        <v>0.94169028070695959</v>
      </c>
      <c r="F1385" s="77">
        <f t="shared" si="128"/>
        <v>2.8910824639111419</v>
      </c>
      <c r="G1385" s="115">
        <f t="shared" si="129"/>
        <v>0.52380952380952372</v>
      </c>
      <c r="H1385" s="112">
        <f>F1385/Overview!$F$19</f>
        <v>4.2685404752859029</v>
      </c>
      <c r="I1385" s="149">
        <f t="shared" si="130"/>
        <v>178.24101031296112</v>
      </c>
      <c r="J1385" s="80">
        <f>IF((A1385-Overview!$F$43)/365=ROUND((A1385-Overview!$F$43)/365,0),J1384*0.05,J1384+V1384)</f>
        <v>8746.9376934429274</v>
      </c>
      <c r="K1385" s="70">
        <f>IF(I1385&lt;Overview!$F$16,1,'='!F1385/Overview!$F$26)</f>
        <v>125.15508501779836</v>
      </c>
      <c r="L1385" s="71">
        <f>IF(I1385&lt;Overview!$F$17,'='!F1385/Overview!$F$26,Overview!$F$33)</f>
        <v>9.1428571428571423</v>
      </c>
      <c r="M1385" s="72">
        <f t="shared" si="131"/>
        <v>9.1428571428571423</v>
      </c>
      <c r="N1385" s="81">
        <f>MIN(1,Overview!$F$44*E1385*(F1385-Overview!$F$25)^2+0.2)</f>
        <v>1</v>
      </c>
      <c r="O1385" s="48">
        <f>M1385*E1385*Overview!$F$8</f>
        <v>9.746225350951114E-2</v>
      </c>
      <c r="P1385" s="48">
        <f>E1385*Overview!$F$6</f>
        <v>1.8494797113084687E-3</v>
      </c>
      <c r="Q1385" s="122">
        <f>O1385*(G1385/F1385-(1+Overview!$F$35/'='!F1385)/(Overview!$F$37*Overview!$F$33))/('='!G1385+Overview!$F$36)</f>
        <v>7.4440921482324331E-4</v>
      </c>
      <c r="R1385" s="128">
        <f>(O1385/F1385-Q1385)*G1385*Overview!$F$29*'='!F1385^3</f>
        <v>377.77349298480254</v>
      </c>
      <c r="S1385" s="57">
        <f t="shared" si="126"/>
        <v>3.7427101865413596E-18</v>
      </c>
      <c r="T1385" s="58">
        <f t="shared" si="127"/>
        <v>7.173828089831136E-4</v>
      </c>
      <c r="U1385" s="58">
        <f>IF(I1385&lt;Overview!$F$18,(1-Overview!$F$9)*'='!R1385-'='!I1385*'='!P1385,0)</f>
        <v>0</v>
      </c>
      <c r="V1385" s="54">
        <f>IF(I1385&gt;=Overview!$F$18,(1-Overview!$F$9)*'='!R1385-Overview!$F$18*'='!P1385,0)</f>
        <v>31.858758745432471</v>
      </c>
      <c r="W1385" s="2"/>
      <c r="X1385" s="60">
        <f>F1385^3*(1+G1385*Overview!$F$38)</f>
        <v>29.697511169821446</v>
      </c>
      <c r="Y1385" s="61">
        <f>F1385^3*Overview!$F$42*(1+Overview!$F$38*G1385)+J1385*Overview!$F$39/Overview!$F$40</f>
        <v>3.0528702068717228</v>
      </c>
    </row>
    <row r="1386" spans="1:25">
      <c r="A1386" s="34">
        <v>1383</v>
      </c>
      <c r="B1386">
        <v>0.77</v>
      </c>
      <c r="C1386" s="85">
        <v>18.739999999999998</v>
      </c>
      <c r="D1386" s="125">
        <f>B1386/(B1386+Overview!$F$22)</f>
        <v>0.52380952380952384</v>
      </c>
      <c r="E1386" s="118">
        <f>EXP(Overview!$F$21/Overview!$F$5-Overview!$F$21/('='!C1386+273.15))</f>
        <v>0.94169028070695959</v>
      </c>
      <c r="F1386" s="77">
        <f t="shared" si="128"/>
        <v>2.8917998467201249</v>
      </c>
      <c r="G1386" s="115">
        <f t="shared" si="129"/>
        <v>0.52380952380952372</v>
      </c>
      <c r="H1386" s="112">
        <f>F1386/Overview!$F$19</f>
        <v>4.2695996555737858</v>
      </c>
      <c r="I1386" s="149">
        <f t="shared" si="130"/>
        <v>178.24101031296112</v>
      </c>
      <c r="J1386" s="80">
        <f>IF((A1386-Overview!$F$43)/365=ROUND((A1386-Overview!$F$43)/365,0),J1385*0.05,J1385+V1385)</f>
        <v>8778.7964521883605</v>
      </c>
      <c r="K1386" s="70">
        <f>IF(I1386&lt;Overview!$F$16,1,'='!F1386/Overview!$F$26)</f>
        <v>125.18614055065477</v>
      </c>
      <c r="L1386" s="71">
        <f>IF(I1386&lt;Overview!$F$17,'='!F1386/Overview!$F$26,Overview!$F$33)</f>
        <v>9.1428571428571423</v>
      </c>
      <c r="M1386" s="72">
        <f t="shared" si="131"/>
        <v>9.1428571428571423</v>
      </c>
      <c r="N1386" s="81">
        <f>MIN(1,Overview!$F$44*E1386*(F1386-Overview!$F$25)^2+0.2)</f>
        <v>1</v>
      </c>
      <c r="O1386" s="48">
        <f>M1386*E1386*Overview!$F$8</f>
        <v>9.746225350951114E-2</v>
      </c>
      <c r="P1386" s="48">
        <f>E1386*Overview!$F$6</f>
        <v>1.8494797113084687E-3</v>
      </c>
      <c r="Q1386" s="122">
        <f>O1386*(G1386/F1386-(1+Overview!$F$35/'='!F1386)/(Overview!$F$37*Overview!$F$33))/('='!G1386+Overview!$F$36)</f>
        <v>7.4310551183461341E-4</v>
      </c>
      <c r="R1386" s="128">
        <f>(O1386/F1386-Q1386)*G1386*Overview!$F$29*'='!F1386^3</f>
        <v>377.9738276998533</v>
      </c>
      <c r="S1386" s="57">
        <f t="shared" si="126"/>
        <v>3.7417817142787046E-18</v>
      </c>
      <c r="T1386" s="58">
        <f t="shared" si="127"/>
        <v>7.1630413507340512E-4</v>
      </c>
      <c r="U1386" s="58">
        <f>IF(I1386&lt;Overview!$F$18,(1-Overview!$F$9)*'='!R1386-'='!I1386*'='!P1386,0)</f>
        <v>0</v>
      </c>
      <c r="V1386" s="54">
        <f>IF(I1386&gt;=Overview!$F$18,(1-Overview!$F$9)*'='!R1386-Overview!$F$18*'='!P1386,0)</f>
        <v>31.875827263154793</v>
      </c>
      <c r="W1386" s="2"/>
      <c r="X1386" s="60">
        <f>F1386^3*(1+G1386*Overview!$F$38)</f>
        <v>29.719623756823861</v>
      </c>
      <c r="Y1386" s="61">
        <f>F1386^3*Overview!$F$42*(1+Overview!$F$38*G1386)+J1386*Overview!$F$39/Overview!$F$40</f>
        <v>3.0562447475819687</v>
      </c>
    </row>
    <row r="1387" spans="1:25">
      <c r="A1387" s="34">
        <v>1384</v>
      </c>
      <c r="B1387">
        <v>0.77</v>
      </c>
      <c r="C1387" s="85">
        <v>18.739999999999998</v>
      </c>
      <c r="D1387" s="125">
        <f>B1387/(B1387+Overview!$F$22)</f>
        <v>0.52380952380952384</v>
      </c>
      <c r="E1387" s="118">
        <f>EXP(Overview!$F$21/Overview!$F$5-Overview!$F$21/('='!C1387+273.15))</f>
        <v>0.94169028070695959</v>
      </c>
      <c r="F1387" s="77">
        <f t="shared" si="128"/>
        <v>2.8925161508551982</v>
      </c>
      <c r="G1387" s="115">
        <f t="shared" si="129"/>
        <v>0.52380952380952372</v>
      </c>
      <c r="H1387" s="112">
        <f>F1387/Overview!$F$19</f>
        <v>4.2706572432529128</v>
      </c>
      <c r="I1387" s="149">
        <f t="shared" si="130"/>
        <v>178.24101031296112</v>
      </c>
      <c r="J1387" s="80">
        <f>IF((A1387-Overview!$F$43)/365=ROUND((A1387-Overview!$F$43)/365,0),J1386*0.05,J1386+V1386)</f>
        <v>8810.6722794515154</v>
      </c>
      <c r="K1387" s="70">
        <f>IF(I1387&lt;Overview!$F$16,1,'='!F1387/Overview!$F$26)</f>
        <v>125.21714938767093</v>
      </c>
      <c r="L1387" s="71">
        <f>IF(I1387&lt;Overview!$F$17,'='!F1387/Overview!$F$26,Overview!$F$33)</f>
        <v>9.1428571428571423</v>
      </c>
      <c r="M1387" s="72">
        <f t="shared" si="131"/>
        <v>9.1428571428571423</v>
      </c>
      <c r="N1387" s="81">
        <f>MIN(1,Overview!$F$44*E1387*(F1387-Overview!$F$25)^2+0.2)</f>
        <v>1</v>
      </c>
      <c r="O1387" s="48">
        <f>M1387*E1387*Overview!$F$8</f>
        <v>9.746225350951114E-2</v>
      </c>
      <c r="P1387" s="48">
        <f>E1387*Overview!$F$6</f>
        <v>1.8494797113084687E-3</v>
      </c>
      <c r="Q1387" s="122">
        <f>O1387*(G1387/F1387-(1+Overview!$F$35/'='!F1387)/(Overview!$F$37*Overview!$F$33))/('='!G1387+Overview!$F$36)</f>
        <v>7.4180441433877183E-4</v>
      </c>
      <c r="R1387" s="128">
        <f>(O1387/F1387-Q1387)*G1387*Overview!$F$29*'='!F1387^3</f>
        <v>378.17392030905842</v>
      </c>
      <c r="S1387" s="57">
        <f t="shared" si="126"/>
        <v>3.7408550975980379E-18</v>
      </c>
      <c r="T1387" s="58">
        <f t="shared" si="127"/>
        <v>7.1522708308352631E-4</v>
      </c>
      <c r="U1387" s="58">
        <f>IF(I1387&lt;Overview!$F$18,(1-Overview!$F$9)*'='!R1387-'='!I1387*'='!P1387,0)</f>
        <v>0</v>
      </c>
      <c r="V1387" s="54">
        <f>IF(I1387&gt;=Overview!$F$18,(1-Overview!$F$9)*'='!R1387-Overview!$F$18*'='!P1387,0)</f>
        <v>31.89287515345907</v>
      </c>
      <c r="W1387" s="2"/>
      <c r="X1387" s="60">
        <f>F1387^3*(1+G1387*Overview!$F$38)</f>
        <v>29.741714043948441</v>
      </c>
      <c r="Y1387" s="61">
        <f>F1387^3*Overview!$F$42*(1+Overview!$F$38*G1387)+J1387*Overview!$F$39/Overview!$F$40</f>
        <v>3.0596180230078893</v>
      </c>
    </row>
    <row r="1388" spans="1:25">
      <c r="A1388" s="34">
        <v>1385</v>
      </c>
      <c r="B1388">
        <v>0.77</v>
      </c>
      <c r="C1388" s="85">
        <v>18.739999999999998</v>
      </c>
      <c r="D1388" s="125">
        <f>B1388/(B1388+Overview!$F$22)</f>
        <v>0.52380952380952384</v>
      </c>
      <c r="E1388" s="118">
        <f>EXP(Overview!$F$21/Overview!$F$5-Overview!$F$21/('='!C1388+273.15))</f>
        <v>0.94169028070695959</v>
      </c>
      <c r="F1388" s="77">
        <f t="shared" si="128"/>
        <v>2.8932313779382817</v>
      </c>
      <c r="G1388" s="115">
        <f t="shared" si="129"/>
        <v>0.52380952380952372</v>
      </c>
      <c r="H1388" s="112">
        <f>F1388/Overview!$F$19</f>
        <v>4.271713240717971</v>
      </c>
      <c r="I1388" s="149">
        <f t="shared" si="130"/>
        <v>178.24101031296112</v>
      </c>
      <c r="J1388" s="80">
        <f>IF((A1388-Overview!$F$43)/365=ROUND((A1388-Overview!$F$43)/365,0),J1387*0.05,J1387+V1387)</f>
        <v>8842.5651546049739</v>
      </c>
      <c r="K1388" s="70">
        <f>IF(I1388&lt;Overview!$F$16,1,'='!F1388/Overview!$F$26)</f>
        <v>125.24811159905981</v>
      </c>
      <c r="L1388" s="71">
        <f>IF(I1388&lt;Overview!$F$17,'='!F1388/Overview!$F$26,Overview!$F$33)</f>
        <v>9.1428571428571423</v>
      </c>
      <c r="M1388" s="72">
        <f t="shared" si="131"/>
        <v>9.1428571428571423</v>
      </c>
      <c r="N1388" s="81">
        <f>MIN(1,Overview!$F$44*E1388*(F1388-Overview!$F$25)^2+0.2)</f>
        <v>1</v>
      </c>
      <c r="O1388" s="48">
        <f>M1388*E1388*Overview!$F$8</f>
        <v>9.746225350951114E-2</v>
      </c>
      <c r="P1388" s="48">
        <f>E1388*Overview!$F$6</f>
        <v>1.8494797113084687E-3</v>
      </c>
      <c r="Q1388" s="122">
        <f>O1388*(G1388/F1388-(1+Overview!$F$35/'='!F1388)/(Overview!$F$37*Overview!$F$33))/('='!G1388+Overview!$F$36)</f>
        <v>7.4050591600139238E-4</v>
      </c>
      <c r="R1388" s="128">
        <f>(O1388/F1388-Q1388)*G1388*Overview!$F$29*'='!F1388^3</f>
        <v>378.37377100349909</v>
      </c>
      <c r="S1388" s="57">
        <f t="shared" si="126"/>
        <v>3.739930331988175E-18</v>
      </c>
      <c r="T1388" s="58">
        <f t="shared" si="127"/>
        <v>7.1415165057471931E-4</v>
      </c>
      <c r="U1388" s="58">
        <f>IF(I1388&lt;Overview!$F$18,(1-Overview!$F$9)*'='!R1388-'='!I1388*'='!P1388,0)</f>
        <v>0</v>
      </c>
      <c r="V1388" s="54">
        <f>IF(I1388&gt;=Overview!$F$18,(1-Overview!$F$9)*'='!R1388-Overview!$F$18*'='!P1388,0)</f>
        <v>31.909902432625412</v>
      </c>
      <c r="W1388" s="2"/>
      <c r="X1388" s="60">
        <f>F1388^3*(1+G1388*Overview!$F$38)</f>
        <v>29.763782034527775</v>
      </c>
      <c r="Y1388" s="61">
        <f>F1388^3*Overview!$F$42*(1+Overview!$F$38*G1388)+J1388*Overview!$F$39/Overview!$F$40</f>
        <v>3.0629900325530608</v>
      </c>
    </row>
    <row r="1389" spans="1:25">
      <c r="A1389" s="34">
        <v>1386</v>
      </c>
      <c r="B1389">
        <v>0.77</v>
      </c>
      <c r="C1389" s="85">
        <v>18.739999999999998</v>
      </c>
      <c r="D1389" s="125">
        <f>B1389/(B1389+Overview!$F$22)</f>
        <v>0.52380952380952384</v>
      </c>
      <c r="E1389" s="118">
        <f>EXP(Overview!$F$21/Overview!$F$5-Overview!$F$21/('='!C1389+273.15))</f>
        <v>0.94169028070695959</v>
      </c>
      <c r="F1389" s="77">
        <f t="shared" si="128"/>
        <v>2.8939455295888563</v>
      </c>
      <c r="G1389" s="115">
        <f t="shared" si="129"/>
        <v>0.52380952380952372</v>
      </c>
      <c r="H1389" s="112">
        <f>F1389/Overview!$F$19</f>
        <v>4.2727676503600414</v>
      </c>
      <c r="I1389" s="149">
        <f t="shared" si="130"/>
        <v>178.24101031296112</v>
      </c>
      <c r="J1389" s="80">
        <f>IF((A1389-Overview!$F$43)/365=ROUND((A1389-Overview!$F$43)/365,0),J1388*0.05,J1388+V1388)</f>
        <v>8874.4750570376</v>
      </c>
      <c r="K1389" s="70">
        <f>IF(I1389&lt;Overview!$F$16,1,'='!F1389/Overview!$F$26)</f>
        <v>125.27902725492885</v>
      </c>
      <c r="L1389" s="71">
        <f>IF(I1389&lt;Overview!$F$17,'='!F1389/Overview!$F$26,Overview!$F$33)</f>
        <v>9.1428571428571423</v>
      </c>
      <c r="M1389" s="72">
        <f t="shared" si="131"/>
        <v>9.1428571428571423</v>
      </c>
      <c r="N1389" s="81">
        <f>MIN(1,Overview!$F$44*E1389*(F1389-Overview!$F$25)^2+0.2)</f>
        <v>1</v>
      </c>
      <c r="O1389" s="48">
        <f>M1389*E1389*Overview!$F$8</f>
        <v>9.746225350951114E-2</v>
      </c>
      <c r="P1389" s="48">
        <f>E1389*Overview!$F$6</f>
        <v>1.8494797113084687E-3</v>
      </c>
      <c r="Q1389" s="122">
        <f>O1389*(G1389/F1389-(1+Overview!$F$35/'='!F1389)/(Overview!$F$37*Overview!$F$33))/('='!G1389+Overview!$F$36)</f>
        <v>7.3921001050756109E-4</v>
      </c>
      <c r="R1389" s="128">
        <f>(O1389/F1389-Q1389)*G1389*Overview!$F$29*'='!F1389^3</f>
        <v>378.57337997446797</v>
      </c>
      <c r="S1389" s="57">
        <f t="shared" si="126"/>
        <v>3.7390074129517538E-18</v>
      </c>
      <c r="T1389" s="58">
        <f t="shared" si="127"/>
        <v>7.1307783511189587E-4</v>
      </c>
      <c r="U1389" s="58">
        <f>IF(I1389&lt;Overview!$F$18,(1-Overview!$F$9)*'='!R1389-'='!I1389*'='!P1389,0)</f>
        <v>0</v>
      </c>
      <c r="V1389" s="54">
        <f>IF(I1389&gt;=Overview!$F$18,(1-Overview!$F$9)*'='!R1389-Overview!$F$18*'='!P1389,0)</f>
        <v>31.926909116951965</v>
      </c>
      <c r="W1389" s="2"/>
      <c r="X1389" s="60">
        <f>F1389^3*(1+G1389*Overview!$F$38)</f>
        <v>29.785827731968027</v>
      </c>
      <c r="Y1389" s="61">
        <f>F1389^3*Overview!$F$42*(1+Overview!$F$38*G1389)+J1389*Overview!$F$39/Overview!$F$40</f>
        <v>3.0663607756283922</v>
      </c>
    </row>
    <row r="1390" spans="1:25">
      <c r="A1390" s="34">
        <v>1387</v>
      </c>
      <c r="B1390">
        <v>0.77</v>
      </c>
      <c r="C1390" s="85">
        <v>18.739999999999998</v>
      </c>
      <c r="D1390" s="125">
        <f>B1390/(B1390+Overview!$F$22)</f>
        <v>0.52380952380952384</v>
      </c>
      <c r="E1390" s="118">
        <f>EXP(Overview!$F$21/Overview!$F$5-Overview!$F$21/('='!C1390+273.15))</f>
        <v>0.94169028070695959</v>
      </c>
      <c r="F1390" s="77">
        <f t="shared" si="128"/>
        <v>2.8946586074239682</v>
      </c>
      <c r="G1390" s="115">
        <f t="shared" si="129"/>
        <v>0.52380952380952372</v>
      </c>
      <c r="H1390" s="112">
        <f>F1390/Overview!$F$19</f>
        <v>4.2738204745666151</v>
      </c>
      <c r="I1390" s="149">
        <f t="shared" si="130"/>
        <v>178.24101031296112</v>
      </c>
      <c r="J1390" s="80">
        <f>IF((A1390-Overview!$F$43)/365=ROUND((A1390-Overview!$F$43)/365,0),J1389*0.05,J1389+V1389)</f>
        <v>8906.4019661545517</v>
      </c>
      <c r="K1390" s="70">
        <f>IF(I1390&lt;Overview!$F$16,1,'='!F1390/Overview!$F$26)</f>
        <v>125.30989642528002</v>
      </c>
      <c r="L1390" s="71">
        <f>IF(I1390&lt;Overview!$F$17,'='!F1390/Overview!$F$26,Overview!$F$33)</f>
        <v>9.1428571428571423</v>
      </c>
      <c r="M1390" s="72">
        <f t="shared" si="131"/>
        <v>9.1428571428571423</v>
      </c>
      <c r="N1390" s="81">
        <f>MIN(1,Overview!$F$44*E1390*(F1390-Overview!$F$25)^2+0.2)</f>
        <v>1</v>
      </c>
      <c r="O1390" s="48">
        <f>M1390*E1390*Overview!$F$8</f>
        <v>9.746225350951114E-2</v>
      </c>
      <c r="P1390" s="48">
        <f>E1390*Overview!$F$6</f>
        <v>1.8494797113084687E-3</v>
      </c>
      <c r="Q1390" s="122">
        <f>O1390*(G1390/F1390-(1+Overview!$F$35/'='!F1390)/(Overview!$F$37*Overview!$F$33))/('='!G1390+Overview!$F$36)</f>
        <v>7.3791669156169368E-4</v>
      </c>
      <c r="R1390" s="128">
        <f>(O1390/F1390-Q1390)*G1390*Overview!$F$29*'='!F1390^3</f>
        <v>378.77274741346662</v>
      </c>
      <c r="S1390" s="57">
        <f t="shared" si="126"/>
        <v>3.7380863360051823E-18</v>
      </c>
      <c r="T1390" s="58">
        <f t="shared" si="127"/>
        <v>7.1200563426362462E-4</v>
      </c>
      <c r="U1390" s="58">
        <f>IF(I1390&lt;Overview!$F$18,(1-Overview!$F$9)*'='!R1390-'='!I1390*'='!P1390,0)</f>
        <v>0</v>
      </c>
      <c r="V1390" s="54">
        <f>IF(I1390&gt;=Overview!$F$18,(1-Overview!$F$9)*'='!R1390-Overview!$F$18*'='!P1390,0)</f>
        <v>31.943895222754644</v>
      </c>
      <c r="W1390" s="2"/>
      <c r="X1390" s="60">
        <f>F1390^3*(1+G1390*Overview!$F$38)</f>
        <v>29.807851139748596</v>
      </c>
      <c r="Y1390" s="61">
        <f>F1390^3*Overview!$F$42*(1+Overview!$F$38*G1390)+J1390*Overview!$F$39/Overview!$F$40</f>
        <v>3.0697302516520892</v>
      </c>
    </row>
    <row r="1391" spans="1:25">
      <c r="A1391" s="34">
        <v>1388</v>
      </c>
      <c r="B1391">
        <v>0.77</v>
      </c>
      <c r="C1391" s="85">
        <v>18.739999999999998</v>
      </c>
      <c r="D1391" s="125">
        <f>B1391/(B1391+Overview!$F$22)</f>
        <v>0.52380952380952384</v>
      </c>
      <c r="E1391" s="118">
        <f>EXP(Overview!$F$21/Overview!$F$5-Overview!$F$21/('='!C1391+273.15))</f>
        <v>0.94169028070695959</v>
      </c>
      <c r="F1391" s="77">
        <f t="shared" si="128"/>
        <v>2.895370613058232</v>
      </c>
      <c r="G1391" s="115">
        <f t="shared" si="129"/>
        <v>0.52380952380952372</v>
      </c>
      <c r="H1391" s="112">
        <f>F1391/Overview!$F$19</f>
        <v>4.2748717157215887</v>
      </c>
      <c r="I1391" s="149">
        <f t="shared" si="130"/>
        <v>178.24101031296112</v>
      </c>
      <c r="J1391" s="80">
        <f>IF((A1391-Overview!$F$43)/365=ROUND((A1391-Overview!$F$43)/365,0),J1390*0.05,J1390+V1390)</f>
        <v>8938.3458613773055</v>
      </c>
      <c r="K1391" s="70">
        <f>IF(I1391&lt;Overview!$F$16,1,'='!F1391/Overview!$F$26)</f>
        <v>125.34071918001004</v>
      </c>
      <c r="L1391" s="71">
        <f>IF(I1391&lt;Overview!$F$17,'='!F1391/Overview!$F$26,Overview!$F$33)</f>
        <v>9.1428571428571423</v>
      </c>
      <c r="M1391" s="72">
        <f t="shared" si="131"/>
        <v>9.1428571428571423</v>
      </c>
      <c r="N1391" s="81">
        <f>MIN(1,Overview!$F$44*E1391*(F1391-Overview!$F$25)^2+0.2)</f>
        <v>1</v>
      </c>
      <c r="O1391" s="48">
        <f>M1391*E1391*Overview!$F$8</f>
        <v>9.746225350951114E-2</v>
      </c>
      <c r="P1391" s="48">
        <f>E1391*Overview!$F$6</f>
        <v>1.8494797113084687E-3</v>
      </c>
      <c r="Q1391" s="122">
        <f>O1391*(G1391/F1391-(1+Overview!$F$35/'='!F1391)/(Overview!$F$37*Overview!$F$33))/('='!G1391+Overview!$F$36)</f>
        <v>7.366259528874704E-4</v>
      </c>
      <c r="R1391" s="128">
        <f>(O1391/F1391-Q1391)*G1391*Overview!$F$29*'='!F1391^3</f>
        <v>378.97187351220475</v>
      </c>
      <c r="S1391" s="57">
        <f t="shared" si="126"/>
        <v>3.7371670966785836E-18</v>
      </c>
      <c r="T1391" s="58">
        <f t="shared" si="127"/>
        <v>7.1093504560213307E-4</v>
      </c>
      <c r="U1391" s="58">
        <f>IF(I1391&lt;Overview!$F$18,(1-Overview!$F$9)*'='!R1391-'='!I1391*'='!P1391,0)</f>
        <v>0</v>
      </c>
      <c r="V1391" s="54">
        <f>IF(I1391&gt;=Overview!$F$18,(1-Overview!$F$9)*'='!R1391-Overview!$F$18*'='!P1391,0)</f>
        <v>31.960860766367137</v>
      </c>
      <c r="W1391" s="2"/>
      <c r="X1391" s="60">
        <f>F1391^3*(1+G1391*Overview!$F$38)</f>
        <v>29.829852261421877</v>
      </c>
      <c r="Y1391" s="61">
        <f>F1391^3*Overview!$F$42*(1+Overview!$F$38*G1391)+J1391*Overview!$F$39/Overview!$F$40</f>
        <v>3.0730984600496374</v>
      </c>
    </row>
    <row r="1392" spans="1:25">
      <c r="A1392" s="34">
        <v>1389</v>
      </c>
      <c r="B1392">
        <v>0.77</v>
      </c>
      <c r="C1392" s="85">
        <v>18.739999999999998</v>
      </c>
      <c r="D1392" s="125">
        <f>B1392/(B1392+Overview!$F$22)</f>
        <v>0.52380952380952384</v>
      </c>
      <c r="E1392" s="118">
        <f>EXP(Overview!$F$21/Overview!$F$5-Overview!$F$21/('='!C1392+273.15))</f>
        <v>0.94169028070695959</v>
      </c>
      <c r="F1392" s="77">
        <f t="shared" si="128"/>
        <v>2.896081548103834</v>
      </c>
      <c r="G1392" s="115">
        <f t="shared" si="129"/>
        <v>0.52380952380952372</v>
      </c>
      <c r="H1392" s="112">
        <f>F1392/Overview!$F$19</f>
        <v>4.275921376205277</v>
      </c>
      <c r="I1392" s="149">
        <f t="shared" si="130"/>
        <v>178.24101031296112</v>
      </c>
      <c r="J1392" s="80">
        <f>IF((A1392-Overview!$F$43)/365=ROUND((A1392-Overview!$F$43)/365,0),J1391*0.05,J1391+V1391)</f>
        <v>8970.3067221436722</v>
      </c>
      <c r="K1392" s="70">
        <f>IF(I1392&lt;Overview!$F$16,1,'='!F1392/Overview!$F$26)</f>
        <v>125.37149558891056</v>
      </c>
      <c r="L1392" s="71">
        <f>IF(I1392&lt;Overview!$F$17,'='!F1392/Overview!$F$26,Overview!$F$33)</f>
        <v>9.1428571428571423</v>
      </c>
      <c r="M1392" s="72">
        <f t="shared" si="131"/>
        <v>9.1428571428571423</v>
      </c>
      <c r="N1392" s="81">
        <f>MIN(1,Overview!$F$44*E1392*(F1392-Overview!$F$25)^2+0.2)</f>
        <v>1</v>
      </c>
      <c r="O1392" s="48">
        <f>M1392*E1392*Overview!$F$8</f>
        <v>9.746225350951114E-2</v>
      </c>
      <c r="P1392" s="48">
        <f>E1392*Overview!$F$6</f>
        <v>1.8494797113084687E-3</v>
      </c>
      <c r="Q1392" s="122">
        <f>O1392*(G1392/F1392-(1+Overview!$F$35/'='!F1392)/(Overview!$F$37*Overview!$F$33))/('='!G1392+Overview!$F$36)</f>
        <v>7.353377882277607E-4</v>
      </c>
      <c r="R1392" s="128">
        <f>(O1392/F1392-Q1392)*G1392*Overview!$F$29*'='!F1392^3</f>
        <v>379.17075846259797</v>
      </c>
      <c r="S1392" s="57">
        <f t="shared" si="126"/>
        <v>3.7362496905157503E-18</v>
      </c>
      <c r="T1392" s="58">
        <f t="shared" si="127"/>
        <v>7.0986606670330084E-4</v>
      </c>
      <c r="U1392" s="58">
        <f>IF(I1392&lt;Overview!$F$18,(1-Overview!$F$9)*'='!R1392-'='!I1392*'='!P1392,0)</f>
        <v>0</v>
      </c>
      <c r="V1392" s="54">
        <f>IF(I1392&gt;=Overview!$F$18,(1-Overview!$F$9)*'='!R1392-Overview!$F$18*'='!P1392,0)</f>
        <v>31.977805764140637</v>
      </c>
      <c r="W1392" s="2"/>
      <c r="X1392" s="60">
        <f>F1392^3*(1+G1392*Overview!$F$38)</f>
        <v>29.851831100612916</v>
      </c>
      <c r="Y1392" s="61">
        <f>F1392^3*Overview!$F$42*(1+Overview!$F$38*G1392)+J1392*Overview!$F$39/Overview!$F$40</f>
        <v>3.0764654002537695</v>
      </c>
    </row>
    <row r="1393" spans="1:25">
      <c r="A1393" s="34">
        <v>1390</v>
      </c>
      <c r="B1393">
        <v>0.77</v>
      </c>
      <c r="C1393" s="85">
        <v>18.739999999999998</v>
      </c>
      <c r="D1393" s="125">
        <f>B1393/(B1393+Overview!$F$22)</f>
        <v>0.52380952380952384</v>
      </c>
      <c r="E1393" s="118">
        <f>EXP(Overview!$F$21/Overview!$F$5-Overview!$F$21/('='!C1393+273.15))</f>
        <v>0.94169028070695959</v>
      </c>
      <c r="F1393" s="77">
        <f t="shared" si="128"/>
        <v>2.8967914141705373</v>
      </c>
      <c r="G1393" s="115">
        <f t="shared" si="129"/>
        <v>0.52380952380952372</v>
      </c>
      <c r="H1393" s="112">
        <f>F1393/Overview!$F$19</f>
        <v>4.2769694583944151</v>
      </c>
      <c r="I1393" s="149">
        <f t="shared" si="130"/>
        <v>178.24101031296112</v>
      </c>
      <c r="J1393" s="80">
        <f>IF((A1393-Overview!$F$43)/365=ROUND((A1393-Overview!$F$43)/365,0),J1392*0.05,J1392+V1392)</f>
        <v>9002.2845279078138</v>
      </c>
      <c r="K1393" s="70">
        <f>IF(I1393&lt;Overview!$F$16,1,'='!F1393/Overview!$F$26)</f>
        <v>125.40222572166829</v>
      </c>
      <c r="L1393" s="71">
        <f>IF(I1393&lt;Overview!$F$17,'='!F1393/Overview!$F$26,Overview!$F$33)</f>
        <v>9.1428571428571423</v>
      </c>
      <c r="M1393" s="72">
        <f t="shared" si="131"/>
        <v>9.1428571428571423</v>
      </c>
      <c r="N1393" s="81">
        <f>MIN(1,Overview!$F$44*E1393*(F1393-Overview!$F$25)^2+0.2)</f>
        <v>1</v>
      </c>
      <c r="O1393" s="48">
        <f>M1393*E1393*Overview!$F$8</f>
        <v>9.746225350951114E-2</v>
      </c>
      <c r="P1393" s="48">
        <f>E1393*Overview!$F$6</f>
        <v>1.8494797113084687E-3</v>
      </c>
      <c r="Q1393" s="122">
        <f>O1393*(G1393/F1393-(1+Overview!$F$35/'='!F1393)/(Overview!$F$37*Overview!$F$33))/('='!G1393+Overview!$F$36)</f>
        <v>7.3405219134454395E-4</v>
      </c>
      <c r="R1393" s="128">
        <f>(O1393/F1393-Q1393)*G1393*Overview!$F$29*'='!F1393^3</f>
        <v>379.36940245676635</v>
      </c>
      <c r="S1393" s="57">
        <f t="shared" si="126"/>
        <v>3.7353341130740834E-18</v>
      </c>
      <c r="T1393" s="58">
        <f t="shared" si="127"/>
        <v>7.0879869514664778E-4</v>
      </c>
      <c r="U1393" s="58">
        <f>IF(I1393&lt;Overview!$F$18,(1-Overview!$F$9)*'='!R1393-'='!I1393*'='!P1393,0)</f>
        <v>0</v>
      </c>
      <c r="V1393" s="54">
        <f>IF(I1393&gt;=Overview!$F$18,(1-Overview!$F$9)*'='!R1393-Overview!$F$18*'='!P1393,0)</f>
        <v>31.994730232443782</v>
      </c>
      <c r="W1393" s="2"/>
      <c r="X1393" s="60">
        <f>F1393^3*(1+G1393*Overview!$F$38)</f>
        <v>29.873787661019179</v>
      </c>
      <c r="Y1393" s="61">
        <f>F1393^3*Overview!$F$42*(1+Overview!$F$38*G1393)+J1393*Overview!$F$39/Overview!$F$40</f>
        <v>3.0798310717044473</v>
      </c>
    </row>
    <row r="1394" spans="1:25">
      <c r="A1394" s="34">
        <v>1391</v>
      </c>
      <c r="B1394">
        <v>0.77</v>
      </c>
      <c r="C1394" s="85">
        <v>18.739999999999998</v>
      </c>
      <c r="D1394" s="125">
        <f>B1394/(B1394+Overview!$F$22)</f>
        <v>0.52380952380952384</v>
      </c>
      <c r="E1394" s="118">
        <f>EXP(Overview!$F$21/Overview!$F$5-Overview!$F$21/('='!C1394+273.15))</f>
        <v>0.94169028070695959</v>
      </c>
      <c r="F1394" s="77">
        <f t="shared" si="128"/>
        <v>2.8975002128656842</v>
      </c>
      <c r="G1394" s="115">
        <f t="shared" si="129"/>
        <v>0.52380952380952372</v>
      </c>
      <c r="H1394" s="112">
        <f>F1394/Overview!$F$19</f>
        <v>4.2780159646621643</v>
      </c>
      <c r="I1394" s="149">
        <f t="shared" si="130"/>
        <v>178.24101031296112</v>
      </c>
      <c r="J1394" s="80">
        <f>IF((A1394-Overview!$F$43)/365=ROUND((A1394-Overview!$F$43)/365,0),J1393*0.05,J1393+V1393)</f>
        <v>9034.2792581402573</v>
      </c>
      <c r="K1394" s="70">
        <f>IF(I1394&lt;Overview!$F$16,1,'='!F1394/Overview!$F$26)</f>
        <v>125.43290964786512</v>
      </c>
      <c r="L1394" s="71">
        <f>IF(I1394&lt;Overview!$F$17,'='!F1394/Overview!$F$26,Overview!$F$33)</f>
        <v>9.1428571428571423</v>
      </c>
      <c r="M1394" s="72">
        <f t="shared" si="131"/>
        <v>9.1428571428571423</v>
      </c>
      <c r="N1394" s="81">
        <f>MIN(1,Overview!$F$44*E1394*(F1394-Overview!$F$25)^2+0.2)</f>
        <v>1</v>
      </c>
      <c r="O1394" s="48">
        <f>M1394*E1394*Overview!$F$8</f>
        <v>9.746225350951114E-2</v>
      </c>
      <c r="P1394" s="48">
        <f>E1394*Overview!$F$6</f>
        <v>1.8494797113084687E-3</v>
      </c>
      <c r="Q1394" s="122">
        <f>O1394*(G1394/F1394-(1+Overview!$F$35/'='!F1394)/(Overview!$F$37*Overview!$F$33))/('='!G1394+Overview!$F$36)</f>
        <v>7.3276915601884441E-4</v>
      </c>
      <c r="R1394" s="128">
        <f>(O1394/F1394-Q1394)*G1394*Overview!$F$29*'='!F1394^3</f>
        <v>379.56780568703289</v>
      </c>
      <c r="S1394" s="57">
        <f t="shared" si="126"/>
        <v>3.7344203599245482E-18</v>
      </c>
      <c r="T1394" s="58">
        <f t="shared" si="127"/>
        <v>7.0773292851533654E-4</v>
      </c>
      <c r="U1394" s="58">
        <f>IF(I1394&lt;Overview!$F$18,(1-Overview!$F$9)*'='!R1394-'='!I1394*'='!P1394,0)</f>
        <v>0</v>
      </c>
      <c r="V1394" s="54">
        <f>IF(I1394&gt;=Overview!$F$18,(1-Overview!$F$9)*'='!R1394-Overview!$F$18*'='!P1394,0)</f>
        <v>32.011634187662487</v>
      </c>
      <c r="W1394" s="2"/>
      <c r="X1394" s="60">
        <f>F1394^3*(1+G1394*Overview!$F$38)</f>
        <v>29.895721946410241</v>
      </c>
      <c r="Y1394" s="61">
        <f>F1394^3*Overview!$F$42*(1+Overview!$F$38*G1394)+J1394*Overview!$F$39/Overview!$F$40</f>
        <v>3.0831954738488343</v>
      </c>
    </row>
    <row r="1395" spans="1:25">
      <c r="A1395" s="34">
        <v>1392</v>
      </c>
      <c r="B1395">
        <v>0.77</v>
      </c>
      <c r="C1395" s="85">
        <v>18.739999999999998</v>
      </c>
      <c r="D1395" s="125">
        <f>B1395/(B1395+Overview!$F$22)</f>
        <v>0.52380952380952384</v>
      </c>
      <c r="E1395" s="118">
        <f>EXP(Overview!$F$21/Overview!$F$5-Overview!$F$21/('='!C1395+273.15))</f>
        <v>0.94169028070695959</v>
      </c>
      <c r="F1395" s="77">
        <f t="shared" si="128"/>
        <v>2.8982079457941996</v>
      </c>
      <c r="G1395" s="115">
        <f t="shared" si="129"/>
        <v>0.52380952380952372</v>
      </c>
      <c r="H1395" s="112">
        <f>F1395/Overview!$F$19</f>
        <v>4.2790608973781179</v>
      </c>
      <c r="I1395" s="149">
        <f t="shared" si="130"/>
        <v>178.24101031296112</v>
      </c>
      <c r="J1395" s="80">
        <f>IF((A1395-Overview!$F$43)/365=ROUND((A1395-Overview!$F$43)/365,0),J1394*0.05,J1394+V1394)</f>
        <v>9066.2908923279192</v>
      </c>
      <c r="K1395" s="70">
        <f>IF(I1395&lt;Overview!$F$16,1,'='!F1395/Overview!$F$26)</f>
        <v>125.46354743697835</v>
      </c>
      <c r="L1395" s="71">
        <f>IF(I1395&lt;Overview!$F$17,'='!F1395/Overview!$F$26,Overview!$F$33)</f>
        <v>9.1428571428571423</v>
      </c>
      <c r="M1395" s="72">
        <f t="shared" si="131"/>
        <v>9.1428571428571423</v>
      </c>
      <c r="N1395" s="81">
        <f>MIN(1,Overview!$F$44*E1395*(F1395-Overview!$F$25)^2+0.2)</f>
        <v>1</v>
      </c>
      <c r="O1395" s="48">
        <f>M1395*E1395*Overview!$F$8</f>
        <v>9.746225350951114E-2</v>
      </c>
      <c r="P1395" s="48">
        <f>E1395*Overview!$F$6</f>
        <v>1.8494797113084687E-3</v>
      </c>
      <c r="Q1395" s="122">
        <f>O1395*(G1395/F1395-(1+Overview!$F$35/'='!F1395)/(Overview!$F$37*Overview!$F$33))/('='!G1395+Overview!$F$36)</f>
        <v>7.3148867605065553E-4</v>
      </c>
      <c r="R1395" s="128">
        <f>(O1395/F1395-Q1395)*G1395*Overview!$F$29*'='!F1395^3</f>
        <v>379.76596834592095</v>
      </c>
      <c r="S1395" s="57">
        <f t="shared" si="126"/>
        <v>3.733508426651619E-18</v>
      </c>
      <c r="T1395" s="58">
        <f t="shared" si="127"/>
        <v>7.0666876439616293E-4</v>
      </c>
      <c r="U1395" s="58">
        <f>IF(I1395&lt;Overview!$F$18,(1-Overview!$F$9)*'='!R1395-'='!I1395*'='!P1395,0)</f>
        <v>0</v>
      </c>
      <c r="V1395" s="54">
        <f>IF(I1395&gt;=Overview!$F$18,(1-Overview!$F$9)*'='!R1395-Overview!$F$18*'='!P1395,0)</f>
        <v>32.028517646199752</v>
      </c>
      <c r="W1395" s="2"/>
      <c r="X1395" s="60">
        <f>F1395^3*(1+G1395*Overview!$F$38)</f>
        <v>29.917633960627455</v>
      </c>
      <c r="Y1395" s="61">
        <f>F1395^3*Overview!$F$42*(1+Overview!$F$38*G1395)+J1395*Overview!$F$39/Overview!$F$40</f>
        <v>3.0865586061412662</v>
      </c>
    </row>
    <row r="1396" spans="1:25">
      <c r="A1396" s="34">
        <v>1393</v>
      </c>
      <c r="B1396">
        <v>0.77</v>
      </c>
      <c r="C1396" s="85">
        <v>18.739999999999998</v>
      </c>
      <c r="D1396" s="125">
        <f>B1396/(B1396+Overview!$F$22)</f>
        <v>0.52380952380952384</v>
      </c>
      <c r="E1396" s="118">
        <f>EXP(Overview!$F$21/Overview!$F$5-Overview!$F$21/('='!C1396+273.15))</f>
        <v>0.94169028070695959</v>
      </c>
      <c r="F1396" s="77">
        <f t="shared" si="128"/>
        <v>2.8989146145585956</v>
      </c>
      <c r="G1396" s="115">
        <f t="shared" si="129"/>
        <v>0.52380952380952372</v>
      </c>
      <c r="H1396" s="112">
        <f>F1396/Overview!$F$19</f>
        <v>4.280104258908306</v>
      </c>
      <c r="I1396" s="149">
        <f t="shared" si="130"/>
        <v>178.24101031296112</v>
      </c>
      <c r="J1396" s="80">
        <f>IF((A1396-Overview!$F$43)/365=ROUND((A1396-Overview!$F$43)/365,0),J1395*0.05,J1395+V1395)</f>
        <v>9098.3194099741195</v>
      </c>
      <c r="K1396" s="70">
        <f>IF(I1396&lt;Overview!$F$16,1,'='!F1396/Overview!$F$26)</f>
        <v>125.49413915838076</v>
      </c>
      <c r="L1396" s="71">
        <f>IF(I1396&lt;Overview!$F$17,'='!F1396/Overview!$F$26,Overview!$F$33)</f>
        <v>9.1428571428571423</v>
      </c>
      <c r="M1396" s="72">
        <f t="shared" si="131"/>
        <v>9.1428571428571423</v>
      </c>
      <c r="N1396" s="81">
        <f>MIN(1,Overview!$F$44*E1396*(F1396-Overview!$F$25)^2+0.2)</f>
        <v>1</v>
      </c>
      <c r="O1396" s="48">
        <f>M1396*E1396*Overview!$F$8</f>
        <v>9.746225350951114E-2</v>
      </c>
      <c r="P1396" s="48">
        <f>E1396*Overview!$F$6</f>
        <v>1.8494797113084687E-3</v>
      </c>
      <c r="Q1396" s="122">
        <f>O1396*(G1396/F1396-(1+Overview!$F$35/'='!F1396)/(Overview!$F$37*Overview!$F$33))/('='!G1396+Overview!$F$36)</f>
        <v>7.3021074525886917E-4</v>
      </c>
      <c r="R1396" s="128">
        <f>(O1396/F1396-Q1396)*G1396*Overview!$F$29*'='!F1396^3</f>
        <v>379.96389062615373</v>
      </c>
      <c r="S1396" s="57">
        <f t="shared" si="126"/>
        <v>3.7325983088532291E-18</v>
      </c>
      <c r="T1396" s="58">
        <f t="shared" si="127"/>
        <v>7.0560620037955323E-4</v>
      </c>
      <c r="U1396" s="58">
        <f>IF(I1396&lt;Overview!$F$18,(1-Overview!$F$9)*'='!R1396-'='!I1396*'='!P1396,0)</f>
        <v>0</v>
      </c>
      <c r="V1396" s="54">
        <f>IF(I1396&gt;=Overview!$F$18,(1-Overview!$F$9)*'='!R1396-Overview!$F$18*'='!P1396,0)</f>
        <v>32.045380624475584</v>
      </c>
      <c r="W1396" s="2"/>
      <c r="X1396" s="60">
        <f>F1396^3*(1+G1396*Overview!$F$38)</f>
        <v>29.939523707583714</v>
      </c>
      <c r="Y1396" s="61">
        <f>F1396^3*Overview!$F$42*(1+Overview!$F$38*G1396)+J1396*Overview!$F$39/Overview!$F$40</f>
        <v>3.0899204680432275</v>
      </c>
    </row>
    <row r="1397" spans="1:25">
      <c r="A1397" s="34">
        <v>1394</v>
      </c>
      <c r="B1397">
        <v>0.77</v>
      </c>
      <c r="C1397" s="85">
        <v>18.739999999999998</v>
      </c>
      <c r="D1397" s="125">
        <f>B1397/(B1397+Overview!$F$22)</f>
        <v>0.52380952380952384</v>
      </c>
      <c r="E1397" s="118">
        <f>EXP(Overview!$F$21/Overview!$F$5-Overview!$F$21/('='!C1397+273.15))</f>
        <v>0.94169028070695959</v>
      </c>
      <c r="F1397" s="77">
        <f t="shared" si="128"/>
        <v>2.8996202207589752</v>
      </c>
      <c r="G1397" s="115">
        <f t="shared" si="129"/>
        <v>0.52380952380952372</v>
      </c>
      <c r="H1397" s="112">
        <f>F1397/Overview!$F$19</f>
        <v>4.2811460516152007</v>
      </c>
      <c r="I1397" s="149">
        <f t="shared" si="130"/>
        <v>178.24101031296112</v>
      </c>
      <c r="J1397" s="80">
        <f>IF((A1397-Overview!$F$43)/365=ROUND((A1397-Overview!$F$43)/365,0),J1396*0.05,J1396+V1396)</f>
        <v>9130.3647905985945</v>
      </c>
      <c r="K1397" s="70">
        <f>IF(I1397&lt;Overview!$F$16,1,'='!F1397/Overview!$F$26)</f>
        <v>125.52468488134092</v>
      </c>
      <c r="L1397" s="71">
        <f>IF(I1397&lt;Overview!$F$17,'='!F1397/Overview!$F$26,Overview!$F$33)</f>
        <v>9.1428571428571423</v>
      </c>
      <c r="M1397" s="72">
        <f t="shared" si="131"/>
        <v>9.1428571428571423</v>
      </c>
      <c r="N1397" s="81">
        <f>MIN(1,Overview!$F$44*E1397*(F1397-Overview!$F$25)^2+0.2)</f>
        <v>1</v>
      </c>
      <c r="O1397" s="48">
        <f>M1397*E1397*Overview!$F$8</f>
        <v>9.746225350951114E-2</v>
      </c>
      <c r="P1397" s="48">
        <f>E1397*Overview!$F$6</f>
        <v>1.8494797113084687E-3</v>
      </c>
      <c r="Q1397" s="122">
        <f>O1397*(G1397/F1397-(1+Overview!$F$35/'='!F1397)/(Overview!$F$37*Overview!$F$33))/('='!G1397+Overview!$F$36)</f>
        <v>7.2893535748119948E-4</v>
      </c>
      <c r="R1397" s="128">
        <f>(O1397/F1397-Q1397)*G1397*Overview!$F$29*'='!F1397^3</f>
        <v>380.16157272065198</v>
      </c>
      <c r="S1397" s="57">
        <f t="shared" si="126"/>
        <v>3.731690002140716E-18</v>
      </c>
      <c r="T1397" s="58">
        <f t="shared" si="127"/>
        <v>7.0454523405955266E-4</v>
      </c>
      <c r="U1397" s="58">
        <f>IF(I1397&lt;Overview!$F$18,(1-Overview!$F$9)*'='!R1397-'='!I1397*'='!P1397,0)</f>
        <v>0</v>
      </c>
      <c r="V1397" s="54">
        <f>IF(I1397&gt;=Overview!$F$18,(1-Overview!$F$9)*'='!R1397-Overview!$F$18*'='!P1397,0)</f>
        <v>32.062223138926839</v>
      </c>
      <c r="W1397" s="2"/>
      <c r="X1397" s="60">
        <f>F1397^3*(1+G1397*Overview!$F$38)</f>
        <v>29.961391191263186</v>
      </c>
      <c r="Y1397" s="61">
        <f>F1397^3*Overview!$F$42*(1+Overview!$F$38*G1397)+J1397*Overview!$F$39/Overview!$F$40</f>
        <v>3.0932810590233339</v>
      </c>
    </row>
    <row r="1398" spans="1:25">
      <c r="A1398" s="34">
        <v>1395</v>
      </c>
      <c r="B1398">
        <v>0.77</v>
      </c>
      <c r="C1398" s="85">
        <v>18.739999999999998</v>
      </c>
      <c r="D1398" s="125">
        <f>B1398/(B1398+Overview!$F$22)</f>
        <v>0.52380952380952384</v>
      </c>
      <c r="E1398" s="118">
        <f>EXP(Overview!$F$21/Overview!$F$5-Overview!$F$21/('='!C1398+273.15))</f>
        <v>0.94169028070695959</v>
      </c>
      <c r="F1398" s="77">
        <f t="shared" si="128"/>
        <v>2.9003247659930347</v>
      </c>
      <c r="G1398" s="115">
        <f t="shared" si="129"/>
        <v>0.52380952380952372</v>
      </c>
      <c r="H1398" s="112">
        <f>F1398/Overview!$F$19</f>
        <v>4.2821862778577211</v>
      </c>
      <c r="I1398" s="149">
        <f t="shared" si="130"/>
        <v>178.24101031296112</v>
      </c>
      <c r="J1398" s="80">
        <f>IF((A1398-Overview!$F$43)/365=ROUND((A1398-Overview!$F$43)/365,0),J1397*0.05,J1397+V1397)</f>
        <v>9162.4270137375206</v>
      </c>
      <c r="K1398" s="70">
        <f>IF(I1398&lt;Overview!$F$16,1,'='!F1398/Overview!$F$26)</f>
        <v>125.55518467502316</v>
      </c>
      <c r="L1398" s="71">
        <f>IF(I1398&lt;Overview!$F$17,'='!F1398/Overview!$F$26,Overview!$F$33)</f>
        <v>9.1428571428571423</v>
      </c>
      <c r="M1398" s="72">
        <f t="shared" si="131"/>
        <v>9.1428571428571423</v>
      </c>
      <c r="N1398" s="81">
        <f>MIN(1,Overview!$F$44*E1398*(F1398-Overview!$F$25)^2+0.2)</f>
        <v>1</v>
      </c>
      <c r="O1398" s="48">
        <f>M1398*E1398*Overview!$F$8</f>
        <v>9.746225350951114E-2</v>
      </c>
      <c r="P1398" s="48">
        <f>E1398*Overview!$F$6</f>
        <v>1.8494797113084687E-3</v>
      </c>
      <c r="Q1398" s="122">
        <f>O1398*(G1398/F1398-(1+Overview!$F$35/'='!F1398)/(Overview!$F$37*Overview!$F$33))/('='!G1398+Overview!$F$36)</f>
        <v>7.2766250657411871E-4</v>
      </c>
      <c r="R1398" s="128">
        <f>(O1398/F1398-Q1398)*G1398*Overview!$F$29*'='!F1398^3</f>
        <v>380.35901482253229</v>
      </c>
      <c r="S1398" s="57">
        <f t="shared" si="126"/>
        <v>3.7307835021387773E-18</v>
      </c>
      <c r="T1398" s="58">
        <f t="shared" si="127"/>
        <v>7.0348586303382865E-4</v>
      </c>
      <c r="U1398" s="58">
        <f>IF(I1398&lt;Overview!$F$18,(1-Overview!$F$9)*'='!R1398-'='!I1398*'='!P1398,0)</f>
        <v>0</v>
      </c>
      <c r="V1398" s="54">
        <f>IF(I1398&gt;=Overview!$F$18,(1-Overview!$F$9)*'='!R1398-Overview!$F$18*'='!P1398,0)</f>
        <v>32.079045206007038</v>
      </c>
      <c r="W1398" s="2"/>
      <c r="X1398" s="60">
        <f>F1398^3*(1+G1398*Overview!$F$38)</f>
        <v>29.983236415720953</v>
      </c>
      <c r="Y1398" s="61">
        <f>F1398^3*Overview!$F$42*(1+Overview!$F$38*G1398)+J1398*Overview!$F$39/Overview!$F$40</f>
        <v>3.0966403785572978</v>
      </c>
    </row>
    <row r="1399" spans="1:25">
      <c r="A1399" s="34">
        <v>1396</v>
      </c>
      <c r="B1399">
        <v>0.77</v>
      </c>
      <c r="C1399" s="85">
        <v>18.739999999999998</v>
      </c>
      <c r="D1399" s="125">
        <f>B1399/(B1399+Overview!$F$22)</f>
        <v>0.52380952380952384</v>
      </c>
      <c r="E1399" s="118">
        <f>EXP(Overview!$F$21/Overview!$F$5-Overview!$F$21/('='!C1399+273.15))</f>
        <v>0.94169028070695959</v>
      </c>
      <c r="F1399" s="77">
        <f t="shared" si="128"/>
        <v>2.9010282518560686</v>
      </c>
      <c r="G1399" s="115">
        <f t="shared" si="129"/>
        <v>0.52380952380952372</v>
      </c>
      <c r="H1399" s="112">
        <f>F1399/Overview!$F$19</f>
        <v>4.2832249399912428</v>
      </c>
      <c r="I1399" s="149">
        <f t="shared" si="130"/>
        <v>178.24101031296112</v>
      </c>
      <c r="J1399" s="80">
        <f>IF((A1399-Overview!$F$43)/365=ROUND((A1399-Overview!$F$43)/365,0),J1398*0.05,J1398+V1398)</f>
        <v>9194.506058943527</v>
      </c>
      <c r="K1399" s="70">
        <f>IF(I1399&lt;Overview!$F$16,1,'='!F1399/Overview!$F$26)</f>
        <v>125.58563860848783</v>
      </c>
      <c r="L1399" s="71">
        <f>IF(I1399&lt;Overview!$F$17,'='!F1399/Overview!$F$26,Overview!$F$33)</f>
        <v>9.1428571428571423</v>
      </c>
      <c r="M1399" s="72">
        <f t="shared" si="131"/>
        <v>9.1428571428571423</v>
      </c>
      <c r="N1399" s="81">
        <f>MIN(1,Overview!$F$44*E1399*(F1399-Overview!$F$25)^2+0.2)</f>
        <v>1</v>
      </c>
      <c r="O1399" s="48">
        <f>M1399*E1399*Overview!$F$8</f>
        <v>9.746225350951114E-2</v>
      </c>
      <c r="P1399" s="48">
        <f>E1399*Overview!$F$6</f>
        <v>1.8494797113084687E-3</v>
      </c>
      <c r="Q1399" s="122">
        <f>O1399*(G1399/F1399-(1+Overview!$F$35/'='!F1399)/(Overview!$F$37*Overview!$F$33))/('='!G1399+Overview!$F$36)</f>
        <v>7.2639218641277863E-4</v>
      </c>
      <c r="R1399" s="128">
        <f>(O1399/F1399-Q1399)*G1399*Overview!$F$29*'='!F1399^3</f>
        <v>380.55621712510555</v>
      </c>
      <c r="S1399" s="57">
        <f t="shared" si="126"/>
        <v>3.7298788044854137E-18</v>
      </c>
      <c r="T1399" s="58">
        <f t="shared" si="127"/>
        <v>7.0242808490365686E-4</v>
      </c>
      <c r="U1399" s="58">
        <f>IF(I1399&lt;Overview!$F$18,(1-Overview!$F$9)*'='!R1399-'='!I1399*'='!P1399,0)</f>
        <v>0</v>
      </c>
      <c r="V1399" s="54">
        <f>IF(I1399&gt;=Overview!$F$18,(1-Overview!$F$9)*'='!R1399-Overview!$F$18*'='!P1399,0)</f>
        <v>32.095846842186283</v>
      </c>
      <c r="W1399" s="2"/>
      <c r="X1399" s="60">
        <f>F1399^3*(1+G1399*Overview!$F$38)</f>
        <v>30.005059385082792</v>
      </c>
      <c r="Y1399" s="61">
        <f>F1399^3*Overview!$F$42*(1+Overview!$F$38*G1399)+J1399*Overview!$F$39/Overview!$F$40</f>
        <v>3.0999984261279065</v>
      </c>
    </row>
    <row r="1400" spans="1:25">
      <c r="A1400" s="34">
        <v>1397</v>
      </c>
      <c r="B1400">
        <v>0.77</v>
      </c>
      <c r="C1400" s="85">
        <v>18.739999999999998</v>
      </c>
      <c r="D1400" s="125">
        <f>B1400/(B1400+Overview!$F$22)</f>
        <v>0.52380952380952384</v>
      </c>
      <c r="E1400" s="118">
        <f>EXP(Overview!$F$21/Overview!$F$5-Overview!$F$21/('='!C1400+273.15))</f>
        <v>0.94169028070695959</v>
      </c>
      <c r="F1400" s="77">
        <f t="shared" si="128"/>
        <v>2.9017306799409721</v>
      </c>
      <c r="G1400" s="115">
        <f t="shared" si="129"/>
        <v>0.52380952380952372</v>
      </c>
      <c r="H1400" s="112">
        <f>F1400/Overview!$F$19</f>
        <v>4.2842620403675946</v>
      </c>
      <c r="I1400" s="149">
        <f t="shared" si="130"/>
        <v>178.24101031296112</v>
      </c>
      <c r="J1400" s="80">
        <f>IF((A1400-Overview!$F$43)/365=ROUND((A1400-Overview!$F$43)/365,0),J1399*0.05,J1399+V1399)</f>
        <v>9226.6019057857138</v>
      </c>
      <c r="K1400" s="70">
        <f>IF(I1400&lt;Overview!$F$16,1,'='!F1400/Overview!$F$26)</f>
        <v>125.61604675069144</v>
      </c>
      <c r="L1400" s="71">
        <f>IF(I1400&lt;Overview!$F$17,'='!F1400/Overview!$F$26,Overview!$F$33)</f>
        <v>9.1428571428571423</v>
      </c>
      <c r="M1400" s="72">
        <f t="shared" si="131"/>
        <v>9.1428571428571423</v>
      </c>
      <c r="N1400" s="81">
        <f>MIN(1,Overview!$F$44*E1400*(F1400-Overview!$F$25)^2+0.2)</f>
        <v>1</v>
      </c>
      <c r="O1400" s="48">
        <f>M1400*E1400*Overview!$F$8</f>
        <v>9.746225350951114E-2</v>
      </c>
      <c r="P1400" s="48">
        <f>E1400*Overview!$F$6</f>
        <v>1.8494797113084687E-3</v>
      </c>
      <c r="Q1400" s="122">
        <f>O1400*(G1400/F1400-(1+Overview!$F$35/'='!F1400)/(Overview!$F$37*Overview!$F$33))/('='!G1400+Overview!$F$36)</f>
        <v>7.2512439089094543E-4</v>
      </c>
      <c r="R1400" s="128">
        <f>(O1400/F1400-Q1400)*G1400*Overview!$F$29*'='!F1400^3</f>
        <v>380.75317982187534</v>
      </c>
      <c r="S1400" s="57">
        <f t="shared" si="126"/>
        <v>3.7289759048318837E-18</v>
      </c>
      <c r="T1400" s="58">
        <f t="shared" si="127"/>
        <v>7.0137189727392205E-4</v>
      </c>
      <c r="U1400" s="58">
        <f>IF(I1400&lt;Overview!$F$18,(1-Overview!$F$9)*'='!R1400-'='!I1400*'='!P1400,0)</f>
        <v>0</v>
      </c>
      <c r="V1400" s="54">
        <f>IF(I1400&gt;=Overview!$F$18,(1-Overview!$F$9)*'='!R1400-Overview!$F$18*'='!P1400,0)</f>
        <v>32.112628063951064</v>
      </c>
      <c r="W1400" s="2"/>
      <c r="X1400" s="60">
        <f>F1400^3*(1+G1400*Overview!$F$38)</f>
        <v>30.026860103544834</v>
      </c>
      <c r="Y1400" s="61">
        <f>F1400^3*Overview!$F$42*(1+Overview!$F$38*G1400)+J1400*Overview!$F$39/Overview!$F$40</f>
        <v>3.1033552012249963</v>
      </c>
    </row>
    <row r="1401" spans="1:25">
      <c r="A1401" s="34">
        <v>1398</v>
      </c>
      <c r="B1401">
        <v>0.77</v>
      </c>
      <c r="C1401" s="85">
        <v>18.739999999999998</v>
      </c>
      <c r="D1401" s="125">
        <f>B1401/(B1401+Overview!$F$22)</f>
        <v>0.52380952380952384</v>
      </c>
      <c r="E1401" s="118">
        <f>EXP(Overview!$F$21/Overview!$F$5-Overview!$F$21/('='!C1401+273.15))</f>
        <v>0.94169028070695959</v>
      </c>
      <c r="F1401" s="77">
        <f t="shared" si="128"/>
        <v>2.9024320518382458</v>
      </c>
      <c r="G1401" s="115">
        <f t="shared" si="129"/>
        <v>0.52380952380952372</v>
      </c>
      <c r="H1401" s="112">
        <f>F1401/Overview!$F$19</f>
        <v>4.2852975813350742</v>
      </c>
      <c r="I1401" s="149">
        <f t="shared" si="130"/>
        <v>178.24101031296112</v>
      </c>
      <c r="J1401" s="80">
        <f>IF((A1401-Overview!$F$43)/365=ROUND((A1401-Overview!$F$43)/365,0),J1400*0.05,J1400+V1400)</f>
        <v>9258.7145338496648</v>
      </c>
      <c r="K1401" s="70">
        <f>IF(I1401&lt;Overview!$F$16,1,'='!F1401/Overview!$F$26)</f>
        <v>125.64640917048683</v>
      </c>
      <c r="L1401" s="71">
        <f>IF(I1401&lt;Overview!$F$17,'='!F1401/Overview!$F$26,Overview!$F$33)</f>
        <v>9.1428571428571423</v>
      </c>
      <c r="M1401" s="72">
        <f t="shared" si="131"/>
        <v>9.1428571428571423</v>
      </c>
      <c r="N1401" s="81">
        <f>MIN(1,Overview!$F$44*E1401*(F1401-Overview!$F$25)^2+0.2)</f>
        <v>1</v>
      </c>
      <c r="O1401" s="48">
        <f>M1401*E1401*Overview!$F$8</f>
        <v>9.746225350951114E-2</v>
      </c>
      <c r="P1401" s="48">
        <f>E1401*Overview!$F$6</f>
        <v>1.8494797113084687E-3</v>
      </c>
      <c r="Q1401" s="122">
        <f>O1401*(G1401/F1401-(1+Overview!$F$35/'='!F1401)/(Overview!$F$37*Overview!$F$33))/('='!G1401+Overview!$F$36)</f>
        <v>7.2385911392092758E-4</v>
      </c>
      <c r="R1401" s="128">
        <f>(O1401/F1401-Q1401)*G1401*Overview!$F$29*'='!F1401^3</f>
        <v>380.94990310653617</v>
      </c>
      <c r="S1401" s="57">
        <f t="shared" si="126"/>
        <v>3.7280747988426486E-18</v>
      </c>
      <c r="T1401" s="58">
        <f t="shared" si="127"/>
        <v>7.0031729775311068E-4</v>
      </c>
      <c r="U1401" s="58">
        <f>IF(I1401&lt;Overview!$F$18,(1-Overview!$F$9)*'='!R1401-'='!I1401*'='!P1401,0)</f>
        <v>0</v>
      </c>
      <c r="V1401" s="54">
        <f>IF(I1401&gt;=Overview!$F$18,(1-Overview!$F$9)*'='!R1401-Overview!$F$18*'='!P1401,0)</f>
        <v>32.129388887804168</v>
      </c>
      <c r="W1401" s="2"/>
      <c r="X1401" s="60">
        <f>F1401^3*(1+G1401*Overview!$F$38)</f>
        <v>30.048638575373349</v>
      </c>
      <c r="Y1401" s="61">
        <f>F1401^3*Overview!$F$42*(1+Overview!$F$38*G1401)+J1401*Overview!$F$39/Overview!$F$40</f>
        <v>3.1067107033454322</v>
      </c>
    </row>
    <row r="1402" spans="1:25">
      <c r="A1402" s="34">
        <v>1399</v>
      </c>
      <c r="B1402">
        <v>0.77</v>
      </c>
      <c r="C1402" s="85">
        <v>18.739999999999998</v>
      </c>
      <c r="D1402" s="125">
        <f>B1402/(B1402+Overview!$F$22)</f>
        <v>0.52380952380952384</v>
      </c>
      <c r="E1402" s="118">
        <f>EXP(Overview!$F$21/Overview!$F$5-Overview!$F$21/('='!C1402+273.15))</f>
        <v>0.94169028070695959</v>
      </c>
      <c r="F1402" s="77">
        <f t="shared" si="128"/>
        <v>2.9031323691359989</v>
      </c>
      <c r="G1402" s="115">
        <f t="shared" si="129"/>
        <v>0.52380952380952372</v>
      </c>
      <c r="H1402" s="112">
        <f>F1402/Overview!$F$19</f>
        <v>4.2863315652384451</v>
      </c>
      <c r="I1402" s="149">
        <f t="shared" si="130"/>
        <v>178.24101031296112</v>
      </c>
      <c r="J1402" s="80">
        <f>IF((A1402-Overview!$F$43)/365=ROUND((A1402-Overview!$F$43)/365,0),J1401*0.05,J1401+V1401)</f>
        <v>9290.8439227374693</v>
      </c>
      <c r="K1402" s="70">
        <f>IF(I1402&lt;Overview!$F$16,1,'='!F1402/Overview!$F$26)</f>
        <v>125.67672593662334</v>
      </c>
      <c r="L1402" s="71">
        <f>IF(I1402&lt;Overview!$F$17,'='!F1402/Overview!$F$26,Overview!$F$33)</f>
        <v>9.1428571428571423</v>
      </c>
      <c r="M1402" s="72">
        <f t="shared" si="131"/>
        <v>9.1428571428571423</v>
      </c>
      <c r="N1402" s="81">
        <f>MIN(1,Overview!$F$44*E1402*(F1402-Overview!$F$25)^2+0.2)</f>
        <v>1</v>
      </c>
      <c r="O1402" s="48">
        <f>M1402*E1402*Overview!$F$8</f>
        <v>9.746225350951114E-2</v>
      </c>
      <c r="P1402" s="48">
        <f>E1402*Overview!$F$6</f>
        <v>1.8494797113084687E-3</v>
      </c>
      <c r="Q1402" s="122">
        <f>O1402*(G1402/F1402-(1+Overview!$F$35/'='!F1402)/(Overview!$F$37*Overview!$F$33))/('='!G1402+Overview!$F$36)</f>
        <v>7.2259634943350258E-4</v>
      </c>
      <c r="R1402" s="128">
        <f>(O1402/F1402-Q1402)*G1402*Overview!$F$29*'='!F1402^3</f>
        <v>381.1463871729722</v>
      </c>
      <c r="S1402" s="57">
        <f t="shared" si="126"/>
        <v>3.7271754821953255E-18</v>
      </c>
      <c r="T1402" s="58">
        <f t="shared" si="127"/>
        <v>6.9926428395330283E-4</v>
      </c>
      <c r="U1402" s="58">
        <f>IF(I1402&lt;Overview!$F$18,(1-Overview!$F$9)*'='!R1402-'='!I1402*'='!P1402,0)</f>
        <v>0</v>
      </c>
      <c r="V1402" s="54">
        <f>IF(I1402&gt;=Overview!$F$18,(1-Overview!$F$9)*'='!R1402-Overview!$F$18*'='!P1402,0)</f>
        <v>32.146129330264522</v>
      </c>
      <c r="W1402" s="2"/>
      <c r="X1402" s="60">
        <f>F1402^3*(1+G1402*Overview!$F$38)</f>
        <v>30.07039480490441</v>
      </c>
      <c r="Y1402" s="61">
        <f>F1402^3*Overview!$F$42*(1+Overview!$F$38*G1402)+J1402*Overview!$F$39/Overview!$F$40</f>
        <v>3.1100649319930795</v>
      </c>
    </row>
    <row r="1403" spans="1:25">
      <c r="A1403" s="34">
        <v>1400</v>
      </c>
      <c r="B1403">
        <v>0.77</v>
      </c>
      <c r="C1403" s="85">
        <v>18.739999999999998</v>
      </c>
      <c r="D1403" s="125">
        <f>B1403/(B1403+Overview!$F$22)</f>
        <v>0.52380952380952384</v>
      </c>
      <c r="E1403" s="118">
        <f>EXP(Overview!$F$21/Overview!$F$5-Overview!$F$21/('='!C1403+273.15))</f>
        <v>0.94169028070695959</v>
      </c>
      <c r="F1403" s="77">
        <f t="shared" si="128"/>
        <v>2.9038316334199523</v>
      </c>
      <c r="G1403" s="115">
        <f t="shared" si="129"/>
        <v>0.52380952380952372</v>
      </c>
      <c r="H1403" s="112">
        <f>F1403/Overview!$F$19</f>
        <v>4.2873639944189463</v>
      </c>
      <c r="I1403" s="149">
        <f t="shared" si="130"/>
        <v>178.24101031296112</v>
      </c>
      <c r="J1403" s="80">
        <f>IF((A1403-Overview!$F$43)/365=ROUND((A1403-Overview!$F$43)/365,0),J1402*0.05,J1402+V1402)</f>
        <v>9322.9900520677329</v>
      </c>
      <c r="K1403" s="70">
        <f>IF(I1403&lt;Overview!$F$16,1,'='!F1403/Overview!$F$26)</f>
        <v>125.70699711774687</v>
      </c>
      <c r="L1403" s="71">
        <f>IF(I1403&lt;Overview!$F$17,'='!F1403/Overview!$F$26,Overview!$F$33)</f>
        <v>9.1428571428571423</v>
      </c>
      <c r="M1403" s="72">
        <f t="shared" si="131"/>
        <v>9.1428571428571423</v>
      </c>
      <c r="N1403" s="81">
        <f>MIN(1,Overview!$F$44*E1403*(F1403-Overview!$F$25)^2+0.2)</f>
        <v>1</v>
      </c>
      <c r="O1403" s="48">
        <f>M1403*E1403*Overview!$F$8</f>
        <v>9.746225350951114E-2</v>
      </c>
      <c r="P1403" s="48">
        <f>E1403*Overview!$F$6</f>
        <v>1.8494797113084687E-3</v>
      </c>
      <c r="Q1403" s="122">
        <f>O1403*(G1403/F1403-(1+Overview!$F$35/'='!F1403)/(Overview!$F$37*Overview!$F$33))/('='!G1403+Overview!$F$36)</f>
        <v>7.2133609137785271E-4</v>
      </c>
      <c r="R1403" s="128">
        <f>(O1403/F1403-Q1403)*G1403*Overview!$F$29*'='!F1403^3</f>
        <v>381.34263221525458</v>
      </c>
      <c r="S1403" s="57">
        <f t="shared" si="126"/>
        <v>3.7262779505806368E-18</v>
      </c>
      <c r="T1403" s="58">
        <f t="shared" si="127"/>
        <v>6.9821285349017136E-4</v>
      </c>
      <c r="U1403" s="58">
        <f>IF(I1403&lt;Overview!$F$18,(1-Overview!$F$9)*'='!R1403-'='!I1403*'='!P1403,0)</f>
        <v>0</v>
      </c>
      <c r="V1403" s="54">
        <f>IF(I1403&gt;=Overview!$F$18,(1-Overview!$F$9)*'='!R1403-Overview!$F$18*'='!P1403,0)</f>
        <v>32.162849407866979</v>
      </c>
      <c r="W1403" s="2"/>
      <c r="X1403" s="60">
        <f>F1403^3*(1+G1403*Overview!$F$38)</f>
        <v>30.092128796543616</v>
      </c>
      <c r="Y1403" s="61">
        <f>F1403^3*Overview!$F$42*(1+Overview!$F$38*G1403)+J1403*Overview!$F$39/Overview!$F$40</f>
        <v>3.1134178866787776</v>
      </c>
    </row>
    <row r="1404" spans="1:25">
      <c r="A1404" s="34">
        <v>1401</v>
      </c>
      <c r="B1404">
        <v>0.77</v>
      </c>
      <c r="C1404" s="85">
        <v>18.739999999999998</v>
      </c>
      <c r="D1404" s="125">
        <f>B1404/(B1404+Overview!$F$22)</f>
        <v>0.52380952380952384</v>
      </c>
      <c r="E1404" s="118">
        <f>EXP(Overview!$F$21/Overview!$F$5-Overview!$F$21/('='!C1404+273.15))</f>
        <v>0.94169028070695959</v>
      </c>
      <c r="F1404" s="77">
        <f t="shared" si="128"/>
        <v>2.9045298462734426</v>
      </c>
      <c r="G1404" s="115">
        <f t="shared" si="129"/>
        <v>0.52380952380952372</v>
      </c>
      <c r="H1404" s="112">
        <f>F1404/Overview!$F$19</f>
        <v>4.2883948712142956</v>
      </c>
      <c r="I1404" s="149">
        <f t="shared" si="130"/>
        <v>178.24101031296112</v>
      </c>
      <c r="J1404" s="80">
        <f>IF((A1404-Overview!$F$43)/365=ROUND((A1404-Overview!$F$43)/365,0),J1403*0.05,J1403+V1403)</f>
        <v>9355.1529014755997</v>
      </c>
      <c r="K1404" s="70">
        <f>IF(I1404&lt;Overview!$F$16,1,'='!F1404/Overview!$F$26)</f>
        <v>125.73722278240011</v>
      </c>
      <c r="L1404" s="71">
        <f>IF(I1404&lt;Overview!$F$17,'='!F1404/Overview!$F$26,Overview!$F$33)</f>
        <v>9.1428571428571423</v>
      </c>
      <c r="M1404" s="72">
        <f t="shared" si="131"/>
        <v>9.1428571428571423</v>
      </c>
      <c r="N1404" s="81">
        <f>MIN(1,Overview!$F$44*E1404*(F1404-Overview!$F$25)^2+0.2)</f>
        <v>1</v>
      </c>
      <c r="O1404" s="48">
        <f>M1404*E1404*Overview!$F$8</f>
        <v>9.746225350951114E-2</v>
      </c>
      <c r="P1404" s="48">
        <f>E1404*Overview!$F$6</f>
        <v>1.8494797113084687E-3</v>
      </c>
      <c r="Q1404" s="122">
        <f>O1404*(G1404/F1404-(1+Overview!$F$35/'='!F1404)/(Overview!$F$37*Overview!$F$33))/('='!G1404+Overview!$F$36)</f>
        <v>7.200783337214916E-4</v>
      </c>
      <c r="R1404" s="128">
        <f>(O1404/F1404-Q1404)*G1404*Overview!$F$29*'='!F1404^3</f>
        <v>381.5386384276415</v>
      </c>
      <c r="S1404" s="57">
        <f t="shared" si="126"/>
        <v>3.7253821997023628E-18</v>
      </c>
      <c r="T1404" s="58">
        <f t="shared" si="127"/>
        <v>6.9716300398297356E-4</v>
      </c>
      <c r="U1404" s="58">
        <f>IF(I1404&lt;Overview!$F$18,(1-Overview!$F$9)*'='!R1404-'='!I1404*'='!P1404,0)</f>
        <v>0</v>
      </c>
      <c r="V1404" s="54">
        <f>IF(I1404&gt;=Overview!$F$18,(1-Overview!$F$9)*'='!R1404-Overview!$F$18*'='!P1404,0)</f>
        <v>32.179549137162347</v>
      </c>
      <c r="W1404" s="2"/>
      <c r="X1404" s="60">
        <f>F1404^3*(1+G1404*Overview!$F$38)</f>
        <v>30.113840554765833</v>
      </c>
      <c r="Y1404" s="61">
        <f>F1404^3*Overview!$F$42*(1+Overview!$F$38*G1404)+J1404*Overview!$F$39/Overview!$F$40</f>
        <v>3.1167695669203193</v>
      </c>
    </row>
    <row r="1405" spans="1:25">
      <c r="A1405" s="34">
        <v>1402</v>
      </c>
      <c r="B1405">
        <v>0.77</v>
      </c>
      <c r="C1405" s="85">
        <v>18.739999999999998</v>
      </c>
      <c r="D1405" s="125">
        <f>B1405/(B1405+Overview!$F$22)</f>
        <v>0.52380952380952384</v>
      </c>
      <c r="E1405" s="118">
        <f>EXP(Overview!$F$21/Overview!$F$5-Overview!$F$21/('='!C1405+273.15))</f>
        <v>0.94169028070695959</v>
      </c>
      <c r="F1405" s="77">
        <f t="shared" si="128"/>
        <v>2.9052270092774255</v>
      </c>
      <c r="G1405" s="115">
        <f t="shared" si="129"/>
        <v>0.52380952380952372</v>
      </c>
      <c r="H1405" s="112">
        <f>F1405/Overview!$F$19</f>
        <v>4.2894241979586969</v>
      </c>
      <c r="I1405" s="149">
        <f t="shared" si="130"/>
        <v>178.24101031296112</v>
      </c>
      <c r="J1405" s="80">
        <f>IF((A1405-Overview!$F$43)/365=ROUND((A1405-Overview!$F$43)/365,0),J1404*0.05,J1404+V1404)</f>
        <v>9387.3324506127628</v>
      </c>
      <c r="K1405" s="70">
        <f>IF(I1405&lt;Overview!$F$16,1,'='!F1405/Overview!$F$26)</f>
        <v>125.76740299902275</v>
      </c>
      <c r="L1405" s="71">
        <f>IF(I1405&lt;Overview!$F$17,'='!F1405/Overview!$F$26,Overview!$F$33)</f>
        <v>9.1428571428571423</v>
      </c>
      <c r="M1405" s="72">
        <f t="shared" si="131"/>
        <v>9.1428571428571423</v>
      </c>
      <c r="N1405" s="81">
        <f>MIN(1,Overview!$F$44*E1405*(F1405-Overview!$F$25)^2+0.2)</f>
        <v>1</v>
      </c>
      <c r="O1405" s="48">
        <f>M1405*E1405*Overview!$F$8</f>
        <v>9.746225350951114E-2</v>
      </c>
      <c r="P1405" s="48">
        <f>E1405*Overview!$F$6</f>
        <v>1.8494797113084687E-3</v>
      </c>
      <c r="Q1405" s="122">
        <f>O1405*(G1405/F1405-(1+Overview!$F$35/'='!F1405)/(Overview!$F$37*Overview!$F$33))/('='!G1405+Overview!$F$36)</f>
        <v>7.1882307045019597E-4</v>
      </c>
      <c r="R1405" s="128">
        <f>(O1405/F1405-Q1405)*G1405*Overview!$F$29*'='!F1405^3</f>
        <v>381.73440600457479</v>
      </c>
      <c r="S1405" s="57">
        <f t="shared" si="126"/>
        <v>3.7244882252772884E-18</v>
      </c>
      <c r="T1405" s="58">
        <f t="shared" si="127"/>
        <v>6.9611473305454627E-4</v>
      </c>
      <c r="U1405" s="58">
        <f>IF(I1405&lt;Overview!$F$18,(1-Overview!$F$9)*'='!R1405-'='!I1405*'='!P1405,0)</f>
        <v>0</v>
      </c>
      <c r="V1405" s="54">
        <f>IF(I1405&gt;=Overview!$F$18,(1-Overview!$F$9)*'='!R1405-Overview!$F$18*'='!P1405,0)</f>
        <v>32.196228534717058</v>
      </c>
      <c r="W1405" s="2"/>
      <c r="X1405" s="60">
        <f>F1405^3*(1+G1405*Overview!$F$38)</f>
        <v>30.135530084114887</v>
      </c>
      <c r="Y1405" s="61">
        <f>F1405^3*Overview!$F$42*(1+Overview!$F$38*G1405)+J1405*Overview!$F$39/Overview!$F$40</f>
        <v>3.1201199722424211</v>
      </c>
    </row>
    <row r="1406" spans="1:25">
      <c r="A1406" s="34">
        <v>1403</v>
      </c>
      <c r="B1406">
        <v>0.77</v>
      </c>
      <c r="C1406" s="85">
        <v>18.739999999999998</v>
      </c>
      <c r="D1406" s="125">
        <f>B1406/(B1406+Overview!$F$22)</f>
        <v>0.52380952380952384</v>
      </c>
      <c r="E1406" s="118">
        <f>EXP(Overview!$F$21/Overview!$F$5-Overview!$F$21/('='!C1406+273.15))</f>
        <v>0.94169028070695959</v>
      </c>
      <c r="F1406" s="77">
        <f t="shared" si="128"/>
        <v>2.9059231240104801</v>
      </c>
      <c r="G1406" s="115">
        <f t="shared" si="129"/>
        <v>0.52380952380952372</v>
      </c>
      <c r="H1406" s="112">
        <f>F1406/Overview!$F$19</f>
        <v>4.290451976982844</v>
      </c>
      <c r="I1406" s="149">
        <f t="shared" si="130"/>
        <v>178.24101031296112</v>
      </c>
      <c r="J1406" s="80">
        <f>IF((A1406-Overview!$F$43)/365=ROUND((A1406-Overview!$F$43)/365,0),J1405*0.05,J1405+V1405)</f>
        <v>9419.5286791474791</v>
      </c>
      <c r="K1406" s="70">
        <f>IF(I1406&lt;Overview!$F$16,1,'='!F1406/Overview!$F$26)</f>
        <v>125.79753783595153</v>
      </c>
      <c r="L1406" s="71">
        <f>IF(I1406&lt;Overview!$F$17,'='!F1406/Overview!$F$26,Overview!$F$33)</f>
        <v>9.1428571428571423</v>
      </c>
      <c r="M1406" s="72">
        <f t="shared" si="131"/>
        <v>9.1428571428571423</v>
      </c>
      <c r="N1406" s="81">
        <f>MIN(1,Overview!$F$44*E1406*(F1406-Overview!$F$25)^2+0.2)</f>
        <v>1</v>
      </c>
      <c r="O1406" s="48">
        <f>M1406*E1406*Overview!$F$8</f>
        <v>9.746225350951114E-2</v>
      </c>
      <c r="P1406" s="48">
        <f>E1406*Overview!$F$6</f>
        <v>1.8494797113084687E-3</v>
      </c>
      <c r="Q1406" s="122">
        <f>O1406*(G1406/F1406-(1+Overview!$F$35/'='!F1406)/(Overview!$F$37*Overview!$F$33))/('='!G1406+Overview!$F$36)</f>
        <v>7.1757029556793629E-4</v>
      </c>
      <c r="R1406" s="128">
        <f>(O1406/F1406-Q1406)*G1406*Overview!$F$29*'='!F1406^3</f>
        <v>381.92993514067945</v>
      </c>
      <c r="S1406" s="57">
        <f t="shared" si="126"/>
        <v>3.7235960230351571E-18</v>
      </c>
      <c r="T1406" s="58">
        <f t="shared" si="127"/>
        <v>6.9506803833130034E-4</v>
      </c>
      <c r="U1406" s="58">
        <f>IF(I1406&lt;Overview!$F$18,(1-Overview!$F$9)*'='!R1406-'='!I1406*'='!P1406,0)</f>
        <v>0</v>
      </c>
      <c r="V1406" s="54">
        <f>IF(I1406&gt;=Overview!$F$18,(1-Overview!$F$9)*'='!R1406-Overview!$F$18*'='!P1406,0)</f>
        <v>32.212887617113175</v>
      </c>
      <c r="W1406" s="2"/>
      <c r="X1406" s="60">
        <f>F1406^3*(1+G1406*Overview!$F$38)</f>
        <v>30.157197389203311</v>
      </c>
      <c r="Y1406" s="61">
        <f>F1406^3*Overview!$F$42*(1+Overview!$F$38*G1406)+J1406*Overview!$F$39/Overview!$F$40</f>
        <v>3.1234691021767063</v>
      </c>
    </row>
    <row r="1407" spans="1:25">
      <c r="A1407" s="34">
        <v>1404</v>
      </c>
      <c r="B1407">
        <v>0.77</v>
      </c>
      <c r="C1407" s="85">
        <v>18.739999999999998</v>
      </c>
      <c r="D1407" s="125">
        <f>B1407/(B1407+Overview!$F$22)</f>
        <v>0.52380952380952384</v>
      </c>
      <c r="E1407" s="118">
        <f>EXP(Overview!$F$21/Overview!$F$5-Overview!$F$21/('='!C1407+273.15))</f>
        <v>0.94169028070695959</v>
      </c>
      <c r="F1407" s="77">
        <f t="shared" si="128"/>
        <v>2.9066181920488114</v>
      </c>
      <c r="G1407" s="115">
        <f t="shared" si="129"/>
        <v>0.52380952380952372</v>
      </c>
      <c r="H1407" s="112">
        <f>F1407/Overview!$F$19</f>
        <v>4.2914782106139251</v>
      </c>
      <c r="I1407" s="149">
        <f t="shared" si="130"/>
        <v>178.24101031296112</v>
      </c>
      <c r="J1407" s="80">
        <f>IF((A1407-Overview!$F$43)/365=ROUND((A1407-Overview!$F$43)/365,0),J1406*0.05,J1406+V1406)</f>
        <v>9451.7415667645928</v>
      </c>
      <c r="K1407" s="70">
        <f>IF(I1407&lt;Overview!$F$16,1,'='!F1407/Overview!$F$26)</f>
        <v>125.82762736142041</v>
      </c>
      <c r="L1407" s="71">
        <f>IF(I1407&lt;Overview!$F$17,'='!F1407/Overview!$F$26,Overview!$F$33)</f>
        <v>9.1428571428571423</v>
      </c>
      <c r="M1407" s="72">
        <f t="shared" si="131"/>
        <v>9.1428571428571423</v>
      </c>
      <c r="N1407" s="81">
        <f>MIN(1,Overview!$F$44*E1407*(F1407-Overview!$F$25)^2+0.2)</f>
        <v>1</v>
      </c>
      <c r="O1407" s="48">
        <f>M1407*E1407*Overview!$F$8</f>
        <v>9.746225350951114E-2</v>
      </c>
      <c r="P1407" s="48">
        <f>E1407*Overview!$F$6</f>
        <v>1.8494797113084687E-3</v>
      </c>
      <c r="Q1407" s="122">
        <f>O1407*(G1407/F1407-(1+Overview!$F$35/'='!F1407)/(Overview!$F$37*Overview!$F$33))/('='!G1407+Overview!$F$36)</f>
        <v>7.1632000309681057E-4</v>
      </c>
      <c r="R1407" s="128">
        <f>(O1407/F1407-Q1407)*G1407*Overview!$F$29*'='!F1407^3</f>
        <v>382.12522603076167</v>
      </c>
      <c r="S1407" s="57">
        <f t="shared" si="126"/>
        <v>3.7227055887186206E-18</v>
      </c>
      <c r="T1407" s="58">
        <f t="shared" si="127"/>
        <v>6.9402291744321686E-4</v>
      </c>
      <c r="U1407" s="58">
        <f>IF(I1407&lt;Overview!$F$18,(1-Overview!$F$9)*'='!R1407-'='!I1407*'='!P1407,0)</f>
        <v>0</v>
      </c>
      <c r="V1407" s="54">
        <f>IF(I1407&gt;=Overview!$F$18,(1-Overview!$F$9)*'='!R1407-Overview!$F$18*'='!P1407,0)</f>
        <v>32.229526400948181</v>
      </c>
      <c r="W1407" s="2"/>
      <c r="X1407" s="60">
        <f>F1407^3*(1+G1407*Overview!$F$38)</f>
        <v>30.178842474712045</v>
      </c>
      <c r="Y1407" s="61">
        <f>F1407^3*Overview!$F$42*(1+Overview!$F$38*G1407)+J1407*Overview!$F$39/Overview!$F$40</f>
        <v>3.1268169562616728</v>
      </c>
    </row>
    <row r="1408" spans="1:25">
      <c r="A1408" s="34">
        <v>1405</v>
      </c>
      <c r="B1408">
        <v>0.77</v>
      </c>
      <c r="C1408" s="85">
        <v>18.739999999999998</v>
      </c>
      <c r="D1408" s="125">
        <f>B1408/(B1408+Overview!$F$22)</f>
        <v>0.52380952380952384</v>
      </c>
      <c r="E1408" s="118">
        <f>EXP(Overview!$F$21/Overview!$F$5-Overview!$F$21/('='!C1408+273.15))</f>
        <v>0.94169028070695959</v>
      </c>
      <c r="F1408" s="77">
        <f t="shared" si="128"/>
        <v>2.9073122149662547</v>
      </c>
      <c r="G1408" s="115">
        <f t="shared" si="129"/>
        <v>0.52380952380952372</v>
      </c>
      <c r="H1408" s="112">
        <f>F1408/Overview!$F$19</f>
        <v>4.2925029011756308</v>
      </c>
      <c r="I1408" s="149">
        <f t="shared" si="130"/>
        <v>178.24101031296112</v>
      </c>
      <c r="J1408" s="80">
        <f>IF((A1408-Overview!$F$43)/365=ROUND((A1408-Overview!$F$43)/365,0),J1407*0.05,J1407+V1407)</f>
        <v>9483.9710931655409</v>
      </c>
      <c r="K1408" s="70">
        <f>IF(I1408&lt;Overview!$F$16,1,'='!F1408/Overview!$F$26)</f>
        <v>125.85767164356082</v>
      </c>
      <c r="L1408" s="71">
        <f>IF(I1408&lt;Overview!$F$17,'='!F1408/Overview!$F$26,Overview!$F$33)</f>
        <v>9.1428571428571423</v>
      </c>
      <c r="M1408" s="72">
        <f t="shared" si="131"/>
        <v>9.1428571428571423</v>
      </c>
      <c r="N1408" s="81">
        <f>MIN(1,Overview!$F$44*E1408*(F1408-Overview!$F$25)^2+0.2)</f>
        <v>1</v>
      </c>
      <c r="O1408" s="48">
        <f>M1408*E1408*Overview!$F$8</f>
        <v>9.746225350951114E-2</v>
      </c>
      <c r="P1408" s="48">
        <f>E1408*Overview!$F$6</f>
        <v>1.8494797113084687E-3</v>
      </c>
      <c r="Q1408" s="122">
        <f>O1408*(G1408/F1408-(1+Overview!$F$35/'='!F1408)/(Overview!$F$37*Overview!$F$33))/('='!G1408+Overview!$F$36)</f>
        <v>7.1507218707697227E-4</v>
      </c>
      <c r="R1408" s="128">
        <f>(O1408/F1408-Q1408)*G1408*Overview!$F$29*'='!F1408^3</f>
        <v>382.32027886980734</v>
      </c>
      <c r="S1408" s="57">
        <f t="shared" si="126"/>
        <v>3.7218169180831913E-18</v>
      </c>
      <c r="T1408" s="58">
        <f t="shared" si="127"/>
        <v>6.9297936802383876E-4</v>
      </c>
      <c r="U1408" s="58">
        <f>IF(I1408&lt;Overview!$F$18,(1-Overview!$F$9)*'='!R1408-'='!I1408*'='!P1408,0)</f>
        <v>0</v>
      </c>
      <c r="V1408" s="54">
        <f>IF(I1408&gt;=Overview!$F$18,(1-Overview!$F$9)*'='!R1408-Overview!$F$18*'='!P1408,0)</f>
        <v>32.246144902834871</v>
      </c>
      <c r="W1408" s="2"/>
      <c r="X1408" s="60">
        <f>F1408^3*(1+G1408*Overview!$F$38)</f>
        <v>30.200465345390175</v>
      </c>
      <c r="Y1408" s="61">
        <f>F1408^3*Overview!$F$42*(1+Overview!$F$38*G1408)+J1408*Overview!$F$39/Overview!$F$40</f>
        <v>3.1301635340426728</v>
      </c>
    </row>
    <row r="1409" spans="1:25">
      <c r="A1409" s="34">
        <v>1406</v>
      </c>
      <c r="B1409">
        <v>0.77</v>
      </c>
      <c r="C1409" s="85">
        <v>18.739999999999998</v>
      </c>
      <c r="D1409" s="125">
        <f>B1409/(B1409+Overview!$F$22)</f>
        <v>0.52380952380952384</v>
      </c>
      <c r="E1409" s="118">
        <f>EXP(Overview!$F$21/Overview!$F$5-Overview!$F$21/('='!C1409+273.15))</f>
        <v>0.94169028070695959</v>
      </c>
      <c r="F1409" s="77">
        <f t="shared" si="128"/>
        <v>2.9080051943342786</v>
      </c>
      <c r="G1409" s="115">
        <f t="shared" si="129"/>
        <v>0.52380952380952372</v>
      </c>
      <c r="H1409" s="112">
        <f>F1409/Overview!$F$19</f>
        <v>4.2935260509881568</v>
      </c>
      <c r="I1409" s="149">
        <f t="shared" si="130"/>
        <v>178.24101031296112</v>
      </c>
      <c r="J1409" s="80">
        <f>IF((A1409-Overview!$F$43)/365=ROUND((A1409-Overview!$F$43)/365,0),J1408*0.05,J1408+V1408)</f>
        <v>9516.2172380683751</v>
      </c>
      <c r="K1409" s="70">
        <f>IF(I1409&lt;Overview!$F$16,1,'='!F1409/Overview!$F$26)</f>
        <v>125.88767075040168</v>
      </c>
      <c r="L1409" s="71">
        <f>IF(I1409&lt;Overview!$F$17,'='!F1409/Overview!$F$26,Overview!$F$33)</f>
        <v>9.1428571428571423</v>
      </c>
      <c r="M1409" s="72">
        <f t="shared" si="131"/>
        <v>9.1428571428571423</v>
      </c>
      <c r="N1409" s="81">
        <f>MIN(1,Overview!$F$44*E1409*(F1409-Overview!$F$25)^2+0.2)</f>
        <v>1</v>
      </c>
      <c r="O1409" s="48">
        <f>M1409*E1409*Overview!$F$8</f>
        <v>9.746225350951114E-2</v>
      </c>
      <c r="P1409" s="48">
        <f>E1409*Overview!$F$6</f>
        <v>1.8494797113084687E-3</v>
      </c>
      <c r="Q1409" s="122">
        <f>O1409*(G1409/F1409-(1+Overview!$F$35/'='!F1409)/(Overview!$F$37*Overview!$F$33))/('='!G1409+Overview!$F$36)</f>
        <v>7.1382684156656663E-4</v>
      </c>
      <c r="R1409" s="128">
        <f>(O1409/F1409-Q1409)*G1409*Overview!$F$29*'='!F1409^3</f>
        <v>382.51509385297993</v>
      </c>
      <c r="S1409" s="57">
        <f t="shared" si="126"/>
        <v>3.7209300068971942E-18</v>
      </c>
      <c r="T1409" s="58">
        <f t="shared" si="127"/>
        <v>6.9193738771026927E-4</v>
      </c>
      <c r="U1409" s="58">
        <f>IF(I1409&lt;Overview!$F$18,(1-Overview!$F$9)*'='!R1409-'='!I1409*'='!P1409,0)</f>
        <v>0</v>
      </c>
      <c r="V1409" s="54">
        <f>IF(I1409&gt;=Overview!$F$18,(1-Overview!$F$9)*'='!R1409-Overview!$F$18*'='!P1409,0)</f>
        <v>32.262743139401181</v>
      </c>
      <c r="W1409" s="2"/>
      <c r="X1409" s="60">
        <f>F1409^3*(1+G1409*Overview!$F$38)</f>
        <v>30.222066006054614</v>
      </c>
      <c r="Y1409" s="61">
        <f>F1409^3*Overview!$F$42*(1+Overview!$F$38*G1409)+J1409*Overview!$F$39/Overview!$F$40</f>
        <v>3.1335088350718863</v>
      </c>
    </row>
    <row r="1410" spans="1:25">
      <c r="A1410" s="34">
        <v>1407</v>
      </c>
      <c r="B1410">
        <v>0.77</v>
      </c>
      <c r="C1410" s="85">
        <v>18.739999999999998</v>
      </c>
      <c r="D1410" s="125">
        <f>B1410/(B1410+Overview!$F$22)</f>
        <v>0.52380952380952384</v>
      </c>
      <c r="E1410" s="118">
        <f>EXP(Overview!$F$21/Overview!$F$5-Overview!$F$21/('='!C1410+273.15))</f>
        <v>0.94169028070695959</v>
      </c>
      <c r="F1410" s="77">
        <f t="shared" si="128"/>
        <v>2.908697131721989</v>
      </c>
      <c r="G1410" s="115">
        <f t="shared" si="129"/>
        <v>0.52380952380952372</v>
      </c>
      <c r="H1410" s="112">
        <f>F1410/Overview!$F$19</f>
        <v>4.2945476623682106</v>
      </c>
      <c r="I1410" s="149">
        <f t="shared" si="130"/>
        <v>178.24101031296112</v>
      </c>
      <c r="J1410" s="80">
        <f>IF((A1410-Overview!$F$43)/365=ROUND((A1410-Overview!$F$43)/365,0),J1409*0.05,J1409+V1409)</f>
        <v>9548.4799812077763</v>
      </c>
      <c r="K1410" s="70">
        <f>IF(I1410&lt;Overview!$F$16,1,'='!F1410/Overview!$F$26)</f>
        <v>125.91762474986966</v>
      </c>
      <c r="L1410" s="71">
        <f>IF(I1410&lt;Overview!$F$17,'='!F1410/Overview!$F$26,Overview!$F$33)</f>
        <v>9.1428571428571423</v>
      </c>
      <c r="M1410" s="72">
        <f t="shared" si="131"/>
        <v>9.1428571428571423</v>
      </c>
      <c r="N1410" s="81">
        <f>MIN(1,Overview!$F$44*E1410*(F1410-Overview!$F$25)^2+0.2)</f>
        <v>1</v>
      </c>
      <c r="O1410" s="48">
        <f>M1410*E1410*Overview!$F$8</f>
        <v>9.746225350951114E-2</v>
      </c>
      <c r="P1410" s="48">
        <f>E1410*Overview!$F$6</f>
        <v>1.8494797113084687E-3</v>
      </c>
      <c r="Q1410" s="122">
        <f>O1410*(G1410/F1410-(1+Overview!$F$35/'='!F1410)/(Overview!$F$37*Overview!$F$33))/('='!G1410+Overview!$F$36)</f>
        <v>7.125839606416587E-4</v>
      </c>
      <c r="R1410" s="128">
        <f>(O1410/F1410-Q1410)*G1410*Overview!$F$29*'='!F1410^3</f>
        <v>382.7096711756198</v>
      </c>
      <c r="S1410" s="57">
        <f t="shared" si="126"/>
        <v>3.7200448509417158E-18</v>
      </c>
      <c r="T1410" s="58">
        <f t="shared" si="127"/>
        <v>6.9089697414316238E-4</v>
      </c>
      <c r="U1410" s="58">
        <f>IF(I1410&lt;Overview!$F$18,(1-Overview!$F$9)*'='!R1410-'='!I1410*'='!P1410,0)</f>
        <v>0</v>
      </c>
      <c r="V1410" s="54">
        <f>IF(I1410&gt;=Overview!$F$18,(1-Overview!$F$9)*'='!R1410-Overview!$F$18*'='!P1410,0)</f>
        <v>32.279321127290096</v>
      </c>
      <c r="W1410" s="2"/>
      <c r="X1410" s="60">
        <f>F1410^3*(1+G1410*Overview!$F$38)</f>
        <v>30.243644461589884</v>
      </c>
      <c r="Y1410" s="61">
        <f>F1410^3*Overview!$F$42*(1+Overview!$F$38*G1410)+J1410*Overview!$F$39/Overview!$F$40</f>
        <v>3.1368528589083002</v>
      </c>
    </row>
    <row r="1411" spans="1:25">
      <c r="A1411" s="34">
        <v>1408</v>
      </c>
      <c r="B1411">
        <v>0.77</v>
      </c>
      <c r="C1411" s="85">
        <v>18.739999999999998</v>
      </c>
      <c r="D1411" s="125">
        <f>B1411/(B1411+Overview!$F$22)</f>
        <v>0.52380952380952384</v>
      </c>
      <c r="E1411" s="118">
        <f>EXP(Overview!$F$21/Overview!$F$5-Overview!$F$21/('='!C1411+273.15))</f>
        <v>0.94169028070695959</v>
      </c>
      <c r="F1411" s="77">
        <f t="shared" si="128"/>
        <v>2.909388028696132</v>
      </c>
      <c r="G1411" s="115">
        <f t="shared" si="129"/>
        <v>0.52380952380952372</v>
      </c>
      <c r="H1411" s="112">
        <f>F1411/Overview!$F$19</f>
        <v>4.2955677376290149</v>
      </c>
      <c r="I1411" s="149">
        <f t="shared" si="130"/>
        <v>178.24101031296112</v>
      </c>
      <c r="J1411" s="80">
        <f>IF((A1411-Overview!$F$43)/365=ROUND((A1411-Overview!$F$43)/365,0),J1410*0.05,J1410+V1410)</f>
        <v>9580.7593023350655</v>
      </c>
      <c r="K1411" s="70">
        <f>IF(I1411&lt;Overview!$F$16,1,'='!F1411/Overview!$F$26)</f>
        <v>125.94753370978927</v>
      </c>
      <c r="L1411" s="71">
        <f>IF(I1411&lt;Overview!$F$17,'='!F1411/Overview!$F$26,Overview!$F$33)</f>
        <v>9.1428571428571423</v>
      </c>
      <c r="M1411" s="72">
        <f t="shared" si="131"/>
        <v>9.1428571428571423</v>
      </c>
      <c r="N1411" s="81">
        <f>MIN(1,Overview!$F$44*E1411*(F1411-Overview!$F$25)^2+0.2)</f>
        <v>1</v>
      </c>
      <c r="O1411" s="48">
        <f>M1411*E1411*Overview!$F$8</f>
        <v>9.746225350951114E-2</v>
      </c>
      <c r="P1411" s="48">
        <f>E1411*Overview!$F$6</f>
        <v>1.8494797113084687E-3</v>
      </c>
      <c r="Q1411" s="122">
        <f>O1411*(G1411/F1411-(1+Overview!$F$35/'='!F1411)/(Overview!$F$37*Overview!$F$33))/('='!G1411+Overview!$F$36)</f>
        <v>7.1134353839617023E-4</v>
      </c>
      <c r="R1411" s="128">
        <f>(O1411/F1411-Q1411)*G1411*Overview!$F$29*'='!F1411^3</f>
        <v>382.90401103324189</v>
      </c>
      <c r="S1411" s="57">
        <f t="shared" ref="S1411:S1474" si="132">(D1411*N1411-G1411)*O1411/F1411</f>
        <v>3.7191614460105612E-18</v>
      </c>
      <c r="T1411" s="58">
        <f t="shared" ref="T1411:T1474" si="133">F1411*Q1411/3</f>
        <v>6.8985812496672166E-4</v>
      </c>
      <c r="U1411" s="58">
        <f>IF(I1411&lt;Overview!$F$18,(1-Overview!$F$9)*'='!R1411-'='!I1411*'='!P1411,0)</f>
        <v>0</v>
      </c>
      <c r="V1411" s="54">
        <f>IF(I1411&gt;=Overview!$F$18,(1-Overview!$F$9)*'='!R1411-Overview!$F$18*'='!P1411,0)</f>
        <v>32.295878883159496</v>
      </c>
      <c r="W1411" s="2"/>
      <c r="X1411" s="60">
        <f>F1411^3*(1+G1411*Overview!$F$38)</f>
        <v>30.265200716947799</v>
      </c>
      <c r="Y1411" s="61">
        <f>F1411^3*Overview!$F$42*(1+Overview!$F$38*G1411)+J1411*Overview!$F$39/Overview!$F$40</f>
        <v>3.1401956051176803</v>
      </c>
    </row>
    <row r="1412" spans="1:25">
      <c r="A1412" s="34">
        <v>1409</v>
      </c>
      <c r="B1412">
        <v>0.77</v>
      </c>
      <c r="C1412" s="85">
        <v>18.739999999999998</v>
      </c>
      <c r="D1412" s="125">
        <f>B1412/(B1412+Overview!$F$22)</f>
        <v>0.52380952380952384</v>
      </c>
      <c r="E1412" s="118">
        <f>EXP(Overview!$F$21/Overview!$F$5-Overview!$F$21/('='!C1412+273.15))</f>
        <v>0.94169028070695959</v>
      </c>
      <c r="F1412" s="77">
        <f t="shared" ref="F1412:F1475" si="134">F1411+T1411</f>
        <v>2.9100778868210986</v>
      </c>
      <c r="G1412" s="115">
        <f t="shared" ref="G1412:G1475" si="135">G1411+S1411</f>
        <v>0.52380952380952372</v>
      </c>
      <c r="H1412" s="112">
        <f>F1412/Overview!$F$19</f>
        <v>4.2965862790803167</v>
      </c>
      <c r="I1412" s="149">
        <f t="shared" ref="I1412:I1475" si="136">I1411+U1411</f>
        <v>178.24101031296112</v>
      </c>
      <c r="J1412" s="80">
        <f>IF((A1412-Overview!$F$43)/365=ROUND((A1412-Overview!$F$43)/365,0),J1411*0.05,J1411+V1411)</f>
        <v>9613.0551812182257</v>
      </c>
      <c r="K1412" s="70">
        <f>IF(I1412&lt;Overview!$F$16,1,'='!F1412/Overview!$F$26)</f>
        <v>125.97739769788306</v>
      </c>
      <c r="L1412" s="71">
        <f>IF(I1412&lt;Overview!$F$17,'='!F1412/Overview!$F$26,Overview!$F$33)</f>
        <v>9.1428571428571423</v>
      </c>
      <c r="M1412" s="72">
        <f t="shared" ref="M1412:M1475" si="137">IF(K1412=1,1,L1412)</f>
        <v>9.1428571428571423</v>
      </c>
      <c r="N1412" s="81">
        <f>MIN(1,Overview!$F$44*E1412*(F1412-Overview!$F$25)^2+0.2)</f>
        <v>1</v>
      </c>
      <c r="O1412" s="48">
        <f>M1412*E1412*Overview!$F$8</f>
        <v>9.746225350951114E-2</v>
      </c>
      <c r="P1412" s="48">
        <f>E1412*Overview!$F$6</f>
        <v>1.8494797113084687E-3</v>
      </c>
      <c r="Q1412" s="122">
        <f>O1412*(G1412/F1412-(1+Overview!$F$35/'='!F1412)/(Overview!$F$37*Overview!$F$33))/('='!G1412+Overview!$F$36)</f>
        <v>7.1010556894180983E-4</v>
      </c>
      <c r="R1412" s="128">
        <f>(O1412/F1412-Q1412)*G1412*Overview!$F$29*'='!F1412^3</f>
        <v>383.09811362153442</v>
      </c>
      <c r="S1412" s="57">
        <f t="shared" si="132"/>
        <v>3.7182797879102022E-18</v>
      </c>
      <c r="T1412" s="58">
        <f t="shared" si="133"/>
        <v>6.8882083782869198E-4</v>
      </c>
      <c r="U1412" s="58">
        <f>IF(I1412&lt;Overview!$F$18,(1-Overview!$F$9)*'='!R1412-'='!I1412*'='!P1412,0)</f>
        <v>0</v>
      </c>
      <c r="V1412" s="54">
        <f>IF(I1412&gt;=Overview!$F$18,(1-Overview!$F$9)*'='!R1412-Overview!$F$18*'='!P1412,0)</f>
        <v>32.312416423682023</v>
      </c>
      <c r="W1412" s="2"/>
      <c r="X1412" s="60">
        <f>F1412^3*(1+G1412*Overview!$F$38)</f>
        <v>30.286734777147199</v>
      </c>
      <c r="Y1412" s="61">
        <f>F1412^3*Overview!$F$42*(1+Overview!$F$38*G1412)+J1412*Overview!$F$39/Overview!$F$40</f>
        <v>3.1435370732725487</v>
      </c>
    </row>
    <row r="1413" spans="1:25">
      <c r="A1413" s="34">
        <v>1410</v>
      </c>
      <c r="B1413">
        <v>0.77</v>
      </c>
      <c r="C1413" s="85">
        <v>18.739999999999998</v>
      </c>
      <c r="D1413" s="125">
        <f>B1413/(B1413+Overview!$F$22)</f>
        <v>0.52380952380952384</v>
      </c>
      <c r="E1413" s="118">
        <f>EXP(Overview!$F$21/Overview!$F$5-Overview!$F$21/('='!C1413+273.15))</f>
        <v>0.94169028070695959</v>
      </c>
      <c r="F1413" s="77">
        <f t="shared" si="134"/>
        <v>2.9107667076589272</v>
      </c>
      <c r="G1413" s="115">
        <f t="shared" si="135"/>
        <v>0.52380952380952372</v>
      </c>
      <c r="H1413" s="112">
        <f>F1413/Overview!$F$19</f>
        <v>4.2976032890283875</v>
      </c>
      <c r="I1413" s="149">
        <f t="shared" si="136"/>
        <v>178.24101031296112</v>
      </c>
      <c r="J1413" s="80">
        <f>IF((A1413-Overview!$F$43)/365=ROUND((A1413-Overview!$F$43)/365,0),J1412*0.05,J1412+V1412)</f>
        <v>9645.3675976419072</v>
      </c>
      <c r="K1413" s="70">
        <f>IF(I1413&lt;Overview!$F$16,1,'='!F1413/Overview!$F$26)</f>
        <v>126.00721678177175</v>
      </c>
      <c r="L1413" s="71">
        <f>IF(I1413&lt;Overview!$F$17,'='!F1413/Overview!$F$26,Overview!$F$33)</f>
        <v>9.1428571428571423</v>
      </c>
      <c r="M1413" s="72">
        <f t="shared" si="137"/>
        <v>9.1428571428571423</v>
      </c>
      <c r="N1413" s="81">
        <f>MIN(1,Overview!$F$44*E1413*(F1413-Overview!$F$25)^2+0.2)</f>
        <v>1</v>
      </c>
      <c r="O1413" s="48">
        <f>M1413*E1413*Overview!$F$8</f>
        <v>9.746225350951114E-2</v>
      </c>
      <c r="P1413" s="48">
        <f>E1413*Overview!$F$6</f>
        <v>1.8494797113084687E-3</v>
      </c>
      <c r="Q1413" s="122">
        <f>O1413*(G1413/F1413-(1+Overview!$F$35/'='!F1413)/(Overview!$F$37*Overview!$F$33))/('='!G1413+Overview!$F$36)</f>
        <v>7.0887004640800624E-4</v>
      </c>
      <c r="R1413" s="128">
        <f>(O1413/F1413-Q1413)*G1413*Overview!$F$29*'='!F1413^3</f>
        <v>383.2919791363575</v>
      </c>
      <c r="S1413" s="57">
        <f t="shared" si="132"/>
        <v>3.7173998724597298E-18</v>
      </c>
      <c r="T1413" s="58">
        <f t="shared" si="133"/>
        <v>6.8778511038035438E-4</v>
      </c>
      <c r="U1413" s="58">
        <f>IF(I1413&lt;Overview!$F$18,(1-Overview!$F$9)*'='!R1413-'='!I1413*'='!P1413,0)</f>
        <v>0</v>
      </c>
      <c r="V1413" s="54">
        <f>IF(I1413&gt;=Overview!$F$18,(1-Overview!$F$9)*'='!R1413-Overview!$F$18*'='!P1413,0)</f>
        <v>32.328933765544946</v>
      </c>
      <c r="W1413" s="2"/>
      <c r="X1413" s="60">
        <f>F1413^3*(1+G1413*Overview!$F$38)</f>
        <v>30.308246647273695</v>
      </c>
      <c r="Y1413" s="61">
        <f>F1413^3*Overview!$F$42*(1+Overview!$F$38*G1413)+J1413*Overview!$F$39/Overview!$F$40</f>
        <v>3.1468772629521626</v>
      </c>
    </row>
    <row r="1414" spans="1:25">
      <c r="A1414" s="34">
        <v>1411</v>
      </c>
      <c r="B1414">
        <v>0.77</v>
      </c>
      <c r="C1414" s="85">
        <v>18.739999999999998</v>
      </c>
      <c r="D1414" s="125">
        <f>B1414/(B1414+Overview!$F$22)</f>
        <v>0.52380952380952384</v>
      </c>
      <c r="E1414" s="118">
        <f>EXP(Overview!$F$21/Overview!$F$5-Overview!$F$21/('='!C1414+273.15))</f>
        <v>0.94169028070695959</v>
      </c>
      <c r="F1414" s="77">
        <f t="shared" si="134"/>
        <v>2.9114544927693076</v>
      </c>
      <c r="G1414" s="115">
        <f t="shared" si="135"/>
        <v>0.52380952380952372</v>
      </c>
      <c r="H1414" s="112">
        <f>F1414/Overview!$F$19</f>
        <v>4.2986187697760334</v>
      </c>
      <c r="I1414" s="149">
        <f t="shared" si="136"/>
        <v>178.24101031296112</v>
      </c>
      <c r="J1414" s="80">
        <f>IF((A1414-Overview!$F$43)/365=ROUND((A1414-Overview!$F$43)/365,0),J1413*0.05,J1413+V1413)</f>
        <v>9677.6965314074514</v>
      </c>
      <c r="K1414" s="70">
        <f>IF(I1414&lt;Overview!$F$16,1,'='!F1414/Overview!$F$26)</f>
        <v>126.03699102897436</v>
      </c>
      <c r="L1414" s="71">
        <f>IF(I1414&lt;Overview!$F$17,'='!F1414/Overview!$F$26,Overview!$F$33)</f>
        <v>9.1428571428571423</v>
      </c>
      <c r="M1414" s="72">
        <f t="shared" si="137"/>
        <v>9.1428571428571423</v>
      </c>
      <c r="N1414" s="81">
        <f>MIN(1,Overview!$F$44*E1414*(F1414-Overview!$F$25)^2+0.2)</f>
        <v>1</v>
      </c>
      <c r="O1414" s="48">
        <f>M1414*E1414*Overview!$F$8</f>
        <v>9.746225350951114E-2</v>
      </c>
      <c r="P1414" s="48">
        <f>E1414*Overview!$F$6</f>
        <v>1.8494797113084687E-3</v>
      </c>
      <c r="Q1414" s="122">
        <f>O1414*(G1414/F1414-(1+Overview!$F$35/'='!F1414)/(Overview!$F$37*Overview!$F$33))/('='!G1414+Overview!$F$36)</f>
        <v>7.0763696494184256E-4</v>
      </c>
      <c r="R1414" s="128">
        <f>(O1414/F1414-Q1414)*G1414*Overview!$F$29*'='!F1414^3</f>
        <v>383.48560777374075</v>
      </c>
      <c r="S1414" s="57">
        <f t="shared" si="132"/>
        <v>3.71652169549081E-18</v>
      </c>
      <c r="T1414" s="58">
        <f t="shared" si="133"/>
        <v>6.8675094027652143E-4</v>
      </c>
      <c r="U1414" s="58">
        <f>IF(I1414&lt;Overview!$F$18,(1-Overview!$F$9)*'='!R1414-'='!I1414*'='!P1414,0)</f>
        <v>0</v>
      </c>
      <c r="V1414" s="54">
        <f>IF(I1414&gt;=Overview!$F$18,(1-Overview!$F$9)*'='!R1414-Overview!$F$18*'='!P1414,0)</f>
        <v>32.345430925450003</v>
      </c>
      <c r="W1414" s="2"/>
      <c r="X1414" s="60">
        <f>F1414^3*(1+G1414*Overview!$F$38)</f>
        <v>30.329736332479349</v>
      </c>
      <c r="Y1414" s="61">
        <f>F1414^3*Overview!$F$42*(1+Overview!$F$38*G1414)+J1414*Overview!$F$39/Overview!$F$40</f>
        <v>3.150216173742483</v>
      </c>
    </row>
    <row r="1415" spans="1:25">
      <c r="A1415" s="34">
        <v>1412</v>
      </c>
      <c r="B1415">
        <v>0.77</v>
      </c>
      <c r="C1415" s="85">
        <v>18.739999999999998</v>
      </c>
      <c r="D1415" s="125">
        <f>B1415/(B1415+Overview!$F$22)</f>
        <v>0.52380952380952384</v>
      </c>
      <c r="E1415" s="118">
        <f>EXP(Overview!$F$21/Overview!$F$5-Overview!$F$21/('='!C1415+273.15))</f>
        <v>0.94169028070695959</v>
      </c>
      <c r="F1415" s="77">
        <f t="shared" si="134"/>
        <v>2.9121412437095842</v>
      </c>
      <c r="G1415" s="115">
        <f t="shared" si="135"/>
        <v>0.52380952380952372</v>
      </c>
      <c r="H1415" s="112">
        <f>F1415/Overview!$F$19</f>
        <v>4.2996327236225955</v>
      </c>
      <c r="I1415" s="149">
        <f t="shared" si="136"/>
        <v>178.24101031296112</v>
      </c>
      <c r="J1415" s="80">
        <f>IF((A1415-Overview!$F$43)/365=ROUND((A1415-Overview!$F$43)/365,0),J1414*0.05,J1414+V1414)</f>
        <v>9710.0419623329017</v>
      </c>
      <c r="K1415" s="70">
        <f>IF(I1415&lt;Overview!$F$16,1,'='!F1415/Overview!$F$26)</f>
        <v>126.06672050690841</v>
      </c>
      <c r="L1415" s="71">
        <f>IF(I1415&lt;Overview!$F$17,'='!F1415/Overview!$F$26,Overview!$F$33)</f>
        <v>9.1428571428571423</v>
      </c>
      <c r="M1415" s="72">
        <f t="shared" si="137"/>
        <v>9.1428571428571423</v>
      </c>
      <c r="N1415" s="81">
        <f>MIN(1,Overview!$F$44*E1415*(F1415-Overview!$F$25)^2+0.2)</f>
        <v>1</v>
      </c>
      <c r="O1415" s="48">
        <f>M1415*E1415*Overview!$F$8</f>
        <v>9.746225350951114E-2</v>
      </c>
      <c r="P1415" s="48">
        <f>E1415*Overview!$F$6</f>
        <v>1.8494797113084687E-3</v>
      </c>
      <c r="Q1415" s="122">
        <f>O1415*(G1415/F1415-(1+Overview!$F$35/'='!F1415)/(Overview!$F$37*Overview!$F$33))/('='!G1415+Overview!$F$36)</f>
        <v>7.0640631870799351E-4</v>
      </c>
      <c r="R1415" s="128">
        <f>(O1415/F1415-Q1415)*G1415*Overview!$F$29*'='!F1415^3</f>
        <v>383.67899972988272</v>
      </c>
      <c r="S1415" s="57">
        <f t="shared" si="132"/>
        <v>3.7156452528476349E-18</v>
      </c>
      <c r="T1415" s="58">
        <f t="shared" si="133"/>
        <v>6.8571832517553503E-4</v>
      </c>
      <c r="U1415" s="58">
        <f>IF(I1415&lt;Overview!$F$18,(1-Overview!$F$9)*'='!R1415-'='!I1415*'='!P1415,0)</f>
        <v>0</v>
      </c>
      <c r="V1415" s="54">
        <f>IF(I1415&gt;=Overview!$F$18,(1-Overview!$F$9)*'='!R1415-Overview!$F$18*'='!P1415,0)</f>
        <v>32.361907920113296</v>
      </c>
      <c r="W1415" s="2"/>
      <c r="X1415" s="60">
        <f>F1415^3*(1+G1415*Overview!$F$38)</f>
        <v>30.351203837982442</v>
      </c>
      <c r="Y1415" s="61">
        <f>F1415^3*Overview!$F$42*(1+Overview!$F$38*G1415)+J1415*Overview!$F$39/Overview!$F$40</f>
        <v>3.1535538052361582</v>
      </c>
    </row>
    <row r="1416" spans="1:25">
      <c r="A1416" s="34">
        <v>1413</v>
      </c>
      <c r="B1416">
        <v>0.77</v>
      </c>
      <c r="C1416" s="85">
        <v>18.739999999999998</v>
      </c>
      <c r="D1416" s="125">
        <f>B1416/(B1416+Overview!$F$22)</f>
        <v>0.52380952380952384</v>
      </c>
      <c r="E1416" s="118">
        <f>EXP(Overview!$F$21/Overview!$F$5-Overview!$F$21/('='!C1416+273.15))</f>
        <v>0.94169028070695959</v>
      </c>
      <c r="F1416" s="77">
        <f t="shared" si="134"/>
        <v>2.9128269620347598</v>
      </c>
      <c r="G1416" s="115">
        <f t="shared" si="135"/>
        <v>0.52380952380952372</v>
      </c>
      <c r="H1416" s="112">
        <f>F1416/Overview!$F$19</f>
        <v>4.3006451528639591</v>
      </c>
      <c r="I1416" s="149">
        <f t="shared" si="136"/>
        <v>178.24101031296112</v>
      </c>
      <c r="J1416" s="80">
        <f>IF((A1416-Overview!$F$43)/365=ROUND((A1416-Overview!$F$43)/365,0),J1415*0.05,J1415+V1415)</f>
        <v>9742.4038702530142</v>
      </c>
      <c r="K1416" s="70">
        <f>IF(I1416&lt;Overview!$F$16,1,'='!F1416/Overview!$F$26)</f>
        <v>126.09640528289003</v>
      </c>
      <c r="L1416" s="71">
        <f>IF(I1416&lt;Overview!$F$17,'='!F1416/Overview!$F$26,Overview!$F$33)</f>
        <v>9.1428571428571423</v>
      </c>
      <c r="M1416" s="72">
        <f t="shared" si="137"/>
        <v>9.1428571428571423</v>
      </c>
      <c r="N1416" s="81">
        <f>MIN(1,Overview!$F$44*E1416*(F1416-Overview!$F$25)^2+0.2)</f>
        <v>1</v>
      </c>
      <c r="O1416" s="48">
        <f>M1416*E1416*Overview!$F$8</f>
        <v>9.746225350951114E-2</v>
      </c>
      <c r="P1416" s="48">
        <f>E1416*Overview!$F$6</f>
        <v>1.8494797113084687E-3</v>
      </c>
      <c r="Q1416" s="122">
        <f>O1416*(G1416/F1416-(1+Overview!$F$35/'='!F1416)/(Overview!$F$37*Overview!$F$33))/('='!G1416+Overview!$F$36)</f>
        <v>7.051781018886531E-4</v>
      </c>
      <c r="R1416" s="128">
        <f>(O1416/F1416-Q1416)*G1416*Overview!$F$29*'='!F1416^3</f>
        <v>383.87215520114881</v>
      </c>
      <c r="S1416" s="57">
        <f t="shared" si="132"/>
        <v>3.7147705403868752E-18</v>
      </c>
      <c r="T1416" s="58">
        <f t="shared" si="133"/>
        <v>6.8468726273925463E-4</v>
      </c>
      <c r="U1416" s="58">
        <f>IF(I1416&lt;Overview!$F$18,(1-Overview!$F$9)*'='!R1416-'='!I1416*'='!P1416,0)</f>
        <v>0</v>
      </c>
      <c r="V1416" s="54">
        <f>IF(I1416&gt;=Overview!$F$18,(1-Overview!$F$9)*'='!R1416-Overview!$F$18*'='!P1416,0)</f>
        <v>32.378364766265165</v>
      </c>
      <c r="W1416" s="2"/>
      <c r="X1416" s="60">
        <f>F1416^3*(1+G1416*Overview!$F$38)</f>
        <v>30.372649169067174</v>
      </c>
      <c r="Y1416" s="61">
        <f>F1416^3*Overview!$F$42*(1+Overview!$F$38*G1416)+J1416*Overview!$F$39/Overview!$F$40</f>
        <v>3.1568901570324948</v>
      </c>
    </row>
    <row r="1417" spans="1:25">
      <c r="A1417" s="34">
        <v>1414</v>
      </c>
      <c r="B1417">
        <v>0.77</v>
      </c>
      <c r="C1417" s="85">
        <v>18.739999999999998</v>
      </c>
      <c r="D1417" s="125">
        <f>B1417/(B1417+Overview!$F$22)</f>
        <v>0.52380952380952384</v>
      </c>
      <c r="E1417" s="118">
        <f>EXP(Overview!$F$21/Overview!$F$5-Overview!$F$21/('='!C1417+273.15))</f>
        <v>0.94169028070695959</v>
      </c>
      <c r="F1417" s="77">
        <f t="shared" si="134"/>
        <v>2.9135116492974991</v>
      </c>
      <c r="G1417" s="115">
        <f t="shared" si="135"/>
        <v>0.52380952380952372</v>
      </c>
      <c r="H1417" s="112">
        <f>F1417/Overview!$F$19</f>
        <v>4.3016560597925571</v>
      </c>
      <c r="I1417" s="149">
        <f t="shared" si="136"/>
        <v>178.24101031296112</v>
      </c>
      <c r="J1417" s="80">
        <f>IF((A1417-Overview!$F$43)/365=ROUND((A1417-Overview!$F$43)/365,0),J1416*0.05,J1416+V1416)</f>
        <v>9774.7822350192801</v>
      </c>
      <c r="K1417" s="70">
        <f>IF(I1417&lt;Overview!$F$16,1,'='!F1417/Overview!$F$26)</f>
        <v>126.12604542413416</v>
      </c>
      <c r="L1417" s="71">
        <f>IF(I1417&lt;Overview!$F$17,'='!F1417/Overview!$F$26,Overview!$F$33)</f>
        <v>9.1428571428571423</v>
      </c>
      <c r="M1417" s="72">
        <f t="shared" si="137"/>
        <v>9.1428571428571423</v>
      </c>
      <c r="N1417" s="81">
        <f>MIN(1,Overview!$F$44*E1417*(F1417-Overview!$F$25)^2+0.2)</f>
        <v>1</v>
      </c>
      <c r="O1417" s="48">
        <f>M1417*E1417*Overview!$F$8</f>
        <v>9.746225350951114E-2</v>
      </c>
      <c r="P1417" s="48">
        <f>E1417*Overview!$F$6</f>
        <v>1.8494797113084687E-3</v>
      </c>
      <c r="Q1417" s="122">
        <f>O1417*(G1417/F1417-(1+Overview!$F$35/'='!F1417)/(Overview!$F$37*Overview!$F$33))/('='!G1417+Overview!$F$36)</f>
        <v>7.0395230868347276E-4</v>
      </c>
      <c r="R1417" s="128">
        <f>(O1417/F1417-Q1417)*G1417*Overview!$F$29*'='!F1417^3</f>
        <v>384.06507438406987</v>
      </c>
      <c r="S1417" s="57">
        <f t="shared" si="132"/>
        <v>3.7138975539776337E-18</v>
      </c>
      <c r="T1417" s="58">
        <f t="shared" si="133"/>
        <v>6.8365775063305566E-4</v>
      </c>
      <c r="U1417" s="58">
        <f>IF(I1417&lt;Overview!$F$18,(1-Overview!$F$9)*'='!R1417-'='!I1417*'='!P1417,0)</f>
        <v>0</v>
      </c>
      <c r="V1417" s="54">
        <f>IF(I1417&gt;=Overview!$F$18,(1-Overview!$F$9)*'='!R1417-Overview!$F$18*'='!P1417,0)</f>
        <v>32.394801480650038</v>
      </c>
      <c r="W1417" s="2"/>
      <c r="X1417" s="60">
        <f>F1417^3*(1+G1417*Overview!$F$38)</f>
        <v>30.394072331083429</v>
      </c>
      <c r="Y1417" s="61">
        <f>F1417^3*Overview!$F$42*(1+Overview!$F$38*G1417)+J1417*Overview!$F$39/Overview!$F$40</f>
        <v>3.1602252287374371</v>
      </c>
    </row>
    <row r="1418" spans="1:25">
      <c r="A1418" s="34">
        <v>1415</v>
      </c>
      <c r="B1418">
        <v>0.77</v>
      </c>
      <c r="C1418" s="85">
        <v>18.739999999999998</v>
      </c>
      <c r="D1418" s="125">
        <f>B1418/(B1418+Overview!$F$22)</f>
        <v>0.52380952380952384</v>
      </c>
      <c r="E1418" s="118">
        <f>EXP(Overview!$F$21/Overview!$F$5-Overview!$F$21/('='!C1418+273.15))</f>
        <v>0.94169028070695959</v>
      </c>
      <c r="F1418" s="77">
        <f t="shared" si="134"/>
        <v>2.9141953070481321</v>
      </c>
      <c r="G1418" s="115">
        <f t="shared" si="135"/>
        <v>0.52380952380952372</v>
      </c>
      <c r="H1418" s="112">
        <f>F1418/Overview!$F$19</f>
        <v>4.3026654466973753</v>
      </c>
      <c r="I1418" s="149">
        <f t="shared" si="136"/>
        <v>178.24101031296112</v>
      </c>
      <c r="J1418" s="80">
        <f>IF((A1418-Overview!$F$43)/365=ROUND((A1418-Overview!$F$43)/365,0),J1417*0.05,J1417+V1417)</f>
        <v>9807.1770364999302</v>
      </c>
      <c r="K1418" s="70">
        <f>IF(I1418&lt;Overview!$F$16,1,'='!F1418/Overview!$F$26)</f>
        <v>126.15564099775465</v>
      </c>
      <c r="L1418" s="71">
        <f>IF(I1418&lt;Overview!$F$17,'='!F1418/Overview!$F$26,Overview!$F$33)</f>
        <v>9.1428571428571423</v>
      </c>
      <c r="M1418" s="72">
        <f t="shared" si="137"/>
        <v>9.1428571428571423</v>
      </c>
      <c r="N1418" s="81">
        <f>MIN(1,Overview!$F$44*E1418*(F1418-Overview!$F$25)^2+0.2)</f>
        <v>1</v>
      </c>
      <c r="O1418" s="48">
        <f>M1418*E1418*Overview!$F$8</f>
        <v>9.746225350951114E-2</v>
      </c>
      <c r="P1418" s="48">
        <f>E1418*Overview!$F$6</f>
        <v>1.8494797113084687E-3</v>
      </c>
      <c r="Q1418" s="122">
        <f>O1418*(G1418/F1418-(1+Overview!$F$35/'='!F1418)/(Overview!$F$37*Overview!$F$33))/('='!G1418+Overview!$F$36)</f>
        <v>7.0272893330949827E-4</v>
      </c>
      <c r="R1418" s="128">
        <f>(O1418/F1418-Q1418)*G1418*Overview!$F$29*'='!F1418^3</f>
        <v>384.2577574753405</v>
      </c>
      <c r="S1418" s="57">
        <f t="shared" si="132"/>
        <v>3.7130262895014018E-18</v>
      </c>
      <c r="T1418" s="58">
        <f t="shared" si="133"/>
        <v>6.8262978652582648E-4</v>
      </c>
      <c r="U1418" s="58">
        <f>IF(I1418&lt;Overview!$F$18,(1-Overview!$F$9)*'='!R1418-'='!I1418*'='!P1418,0)</f>
        <v>0</v>
      </c>
      <c r="V1418" s="54">
        <f>IF(I1418&gt;=Overview!$F$18,(1-Overview!$F$9)*'='!R1418-Overview!$F$18*'='!P1418,0)</f>
        <v>32.411218080026302</v>
      </c>
      <c r="W1418" s="2"/>
      <c r="X1418" s="60">
        <f>F1418^3*(1+G1418*Overview!$F$38)</f>
        <v>30.415473329446439</v>
      </c>
      <c r="Y1418" s="61">
        <f>F1418^3*Overview!$F$42*(1+Overview!$F$38*G1418)+J1418*Overview!$F$39/Overview!$F$40</f>
        <v>3.1635590199635404</v>
      </c>
    </row>
    <row r="1419" spans="1:25">
      <c r="A1419" s="34">
        <v>1416</v>
      </c>
      <c r="B1419">
        <v>0.77</v>
      </c>
      <c r="C1419" s="85">
        <v>18.739999999999998</v>
      </c>
      <c r="D1419" s="125">
        <f>B1419/(B1419+Overview!$F$22)</f>
        <v>0.52380952380952384</v>
      </c>
      <c r="E1419" s="118">
        <f>EXP(Overview!$F$21/Overview!$F$5-Overview!$F$21/('='!C1419+273.15))</f>
        <v>0.94169028070695959</v>
      </c>
      <c r="F1419" s="77">
        <f t="shared" si="134"/>
        <v>2.914877936834658</v>
      </c>
      <c r="G1419" s="115">
        <f t="shared" si="135"/>
        <v>0.52380952380952372</v>
      </c>
      <c r="H1419" s="112">
        <f>F1419/Overview!$F$19</f>
        <v>4.3036733158639571</v>
      </c>
      <c r="I1419" s="149">
        <f t="shared" si="136"/>
        <v>178.24101031296112</v>
      </c>
      <c r="J1419" s="80">
        <f>IF((A1419-Overview!$F$43)/365=ROUND((A1419-Overview!$F$43)/365,0),J1418*0.05,J1418+V1418)</f>
        <v>9839.5882545799559</v>
      </c>
      <c r="K1419" s="70">
        <f>IF(I1419&lt;Overview!$F$16,1,'='!F1419/Overview!$F$26)</f>
        <v>126.18519207076442</v>
      </c>
      <c r="L1419" s="71">
        <f>IF(I1419&lt;Overview!$F$17,'='!F1419/Overview!$F$26,Overview!$F$33)</f>
        <v>9.1428571428571423</v>
      </c>
      <c r="M1419" s="72">
        <f t="shared" si="137"/>
        <v>9.1428571428571423</v>
      </c>
      <c r="N1419" s="81">
        <f>MIN(1,Overview!$F$44*E1419*(F1419-Overview!$F$25)^2+0.2)</f>
        <v>1</v>
      </c>
      <c r="O1419" s="48">
        <f>M1419*E1419*Overview!$F$8</f>
        <v>9.746225350951114E-2</v>
      </c>
      <c r="P1419" s="48">
        <f>E1419*Overview!$F$6</f>
        <v>1.8494797113084687E-3</v>
      </c>
      <c r="Q1419" s="122">
        <f>O1419*(G1419/F1419-(1+Overview!$F$35/'='!F1419)/(Overview!$F$37*Overview!$F$33))/('='!G1419+Overview!$F$36)</f>
        <v>7.0150797000109949E-4</v>
      </c>
      <c r="R1419" s="128">
        <f>(O1419/F1419-Q1419)*G1419*Overview!$F$29*'='!F1419^3</f>
        <v>384.45020467181774</v>
      </c>
      <c r="S1419" s="57">
        <f t="shared" si="132"/>
        <v>3.7121567428520074E-18</v>
      </c>
      <c r="T1419" s="58">
        <f t="shared" si="133"/>
        <v>6.8160336808995806E-4</v>
      </c>
      <c r="U1419" s="58">
        <f>IF(I1419&lt;Overview!$F$18,(1-Overview!$F$9)*'='!R1419-'='!I1419*'='!P1419,0)</f>
        <v>0</v>
      </c>
      <c r="V1419" s="54">
        <f>IF(I1419&gt;=Overview!$F$18,(1-Overview!$F$9)*'='!R1419-Overview!$F$18*'='!P1419,0)</f>
        <v>32.427614581166161</v>
      </c>
      <c r="W1419" s="2"/>
      <c r="X1419" s="60">
        <f>F1419^3*(1+G1419*Overview!$F$38)</f>
        <v>30.436852169636591</v>
      </c>
      <c r="Y1419" s="61">
        <f>F1419^3*Overview!$F$42*(1+Overview!$F$38*G1419)+J1419*Overview!$F$39/Overview!$F$40</f>
        <v>3.1668915303299494</v>
      </c>
    </row>
    <row r="1420" spans="1:25">
      <c r="A1420" s="34">
        <v>1417</v>
      </c>
      <c r="B1420">
        <v>0.77</v>
      </c>
      <c r="C1420" s="85">
        <v>18.739999999999998</v>
      </c>
      <c r="D1420" s="125">
        <f>B1420/(B1420+Overview!$F$22)</f>
        <v>0.52380952380952384</v>
      </c>
      <c r="E1420" s="118">
        <f>EXP(Overview!$F$21/Overview!$F$5-Overview!$F$21/('='!C1420+273.15))</f>
        <v>0.94169028070695959</v>
      </c>
      <c r="F1420" s="77">
        <f t="shared" si="134"/>
        <v>2.9155595402027479</v>
      </c>
      <c r="G1420" s="115">
        <f t="shared" si="135"/>
        <v>0.52380952380952372</v>
      </c>
      <c r="H1420" s="112">
        <f>F1420/Overview!$F$19</f>
        <v>4.3046796695744103</v>
      </c>
      <c r="I1420" s="149">
        <f t="shared" si="136"/>
        <v>178.24101031296112</v>
      </c>
      <c r="J1420" s="80">
        <f>IF((A1420-Overview!$F$43)/365=ROUND((A1420-Overview!$F$43)/365,0),J1419*0.05,J1419+V1419)</f>
        <v>9872.0158691611214</v>
      </c>
      <c r="K1420" s="70">
        <f>IF(I1420&lt;Overview!$F$16,1,'='!F1420/Overview!$F$26)</f>
        <v>126.21469871007567</v>
      </c>
      <c r="L1420" s="71">
        <f>IF(I1420&lt;Overview!$F$17,'='!F1420/Overview!$F$26,Overview!$F$33)</f>
        <v>9.1428571428571423</v>
      </c>
      <c r="M1420" s="72">
        <f t="shared" si="137"/>
        <v>9.1428571428571423</v>
      </c>
      <c r="N1420" s="81">
        <f>MIN(1,Overview!$F$44*E1420*(F1420-Overview!$F$25)^2+0.2)</f>
        <v>1</v>
      </c>
      <c r="O1420" s="48">
        <f>M1420*E1420*Overview!$F$8</f>
        <v>9.746225350951114E-2</v>
      </c>
      <c r="P1420" s="48">
        <f>E1420*Overview!$F$6</f>
        <v>1.8494797113084687E-3</v>
      </c>
      <c r="Q1420" s="122">
        <f>O1420*(G1420/F1420-(1+Overview!$F$35/'='!F1420)/(Overview!$F$37*Overview!$F$33))/('='!G1420+Overview!$F$36)</f>
        <v>7.0028941300991012E-4</v>
      </c>
      <c r="R1420" s="128">
        <f>(O1420/F1420-Q1420)*G1420*Overview!$F$29*'='!F1420^3</f>
        <v>384.64241617051908</v>
      </c>
      <c r="S1420" s="57">
        <f t="shared" si="132"/>
        <v>3.7112889099355752E-18</v>
      </c>
      <c r="T1420" s="58">
        <f t="shared" si="133"/>
        <v>6.8057849300134194E-4</v>
      </c>
      <c r="U1420" s="58">
        <f>IF(I1420&lt;Overview!$F$18,(1-Overview!$F$9)*'='!R1420-'='!I1420*'='!P1420,0)</f>
        <v>0</v>
      </c>
      <c r="V1420" s="54">
        <f>IF(I1420&gt;=Overview!$F$18,(1-Overview!$F$9)*'='!R1420-Overview!$F$18*'='!P1420,0)</f>
        <v>32.443991000855512</v>
      </c>
      <c r="W1420" s="2"/>
      <c r="X1420" s="60">
        <f>F1420^3*(1+G1420*Overview!$F$38)</f>
        <v>30.458208857199089</v>
      </c>
      <c r="Y1420" s="61">
        <f>F1420^3*Overview!$F$42*(1+Overview!$F$38*G1420)+J1420*Overview!$F$39/Overview!$F$40</f>
        <v>3.1702227594623733</v>
      </c>
    </row>
    <row r="1421" spans="1:25">
      <c r="A1421" s="34">
        <v>1418</v>
      </c>
      <c r="B1421">
        <v>0.77</v>
      </c>
      <c r="C1421" s="85">
        <v>18.739999999999998</v>
      </c>
      <c r="D1421" s="125">
        <f>B1421/(B1421+Overview!$F$22)</f>
        <v>0.52380952380952384</v>
      </c>
      <c r="E1421" s="118">
        <f>EXP(Overview!$F$21/Overview!$F$5-Overview!$F$21/('='!C1421+273.15))</f>
        <v>0.94169028070695959</v>
      </c>
      <c r="F1421" s="77">
        <f t="shared" si="134"/>
        <v>2.9162401186957494</v>
      </c>
      <c r="G1421" s="115">
        <f t="shared" si="135"/>
        <v>0.52380952380952372</v>
      </c>
      <c r="H1421" s="112">
        <f>F1421/Overview!$F$19</f>
        <v>4.3056845101074108</v>
      </c>
      <c r="I1421" s="149">
        <f t="shared" si="136"/>
        <v>178.24101031296112</v>
      </c>
      <c r="J1421" s="80">
        <f>IF((A1421-Overview!$F$43)/365=ROUND((A1421-Overview!$F$43)/365,0),J1420*0.05,J1420+V1420)</f>
        <v>9904.4598601619764</v>
      </c>
      <c r="K1421" s="70">
        <f>IF(I1421&lt;Overview!$F$16,1,'='!F1421/Overview!$F$26)</f>
        <v>126.24416098249998</v>
      </c>
      <c r="L1421" s="71">
        <f>IF(I1421&lt;Overview!$F$17,'='!F1421/Overview!$F$26,Overview!$F$33)</f>
        <v>9.1428571428571423</v>
      </c>
      <c r="M1421" s="72">
        <f t="shared" si="137"/>
        <v>9.1428571428571423</v>
      </c>
      <c r="N1421" s="81">
        <f>MIN(1,Overview!$F$44*E1421*(F1421-Overview!$F$25)^2+0.2)</f>
        <v>1</v>
      </c>
      <c r="O1421" s="48">
        <f>M1421*E1421*Overview!$F$8</f>
        <v>9.746225350951114E-2</v>
      </c>
      <c r="P1421" s="48">
        <f>E1421*Overview!$F$6</f>
        <v>1.8494797113084687E-3</v>
      </c>
      <c r="Q1421" s="122">
        <f>O1421*(G1421/F1421-(1+Overview!$F$35/'='!F1421)/(Overview!$F$37*Overview!$F$33))/('='!G1421+Overview!$F$36)</f>
        <v>6.9907325660476145E-4</v>
      </c>
      <c r="R1421" s="128">
        <f>(O1421/F1421-Q1421)*G1421*Overview!$F$29*'='!F1421^3</f>
        <v>384.834392168622</v>
      </c>
      <c r="S1421" s="57">
        <f t="shared" si="132"/>
        <v>3.7104227866704765E-18</v>
      </c>
      <c r="T1421" s="58">
        <f t="shared" si="133"/>
        <v>6.7955515893936447E-4</v>
      </c>
      <c r="U1421" s="58">
        <f>IF(I1421&lt;Overview!$F$18,(1-Overview!$F$9)*'='!R1421-'='!I1421*'='!P1421,0)</f>
        <v>0</v>
      </c>
      <c r="V1421" s="54">
        <f>IF(I1421&gt;=Overview!$F$18,(1-Overview!$F$9)*'='!R1421-Overview!$F$18*'='!P1421,0)</f>
        <v>32.46034735589388</v>
      </c>
      <c r="W1421" s="2"/>
      <c r="X1421" s="60">
        <f>F1421^3*(1+G1421*Overview!$F$38)</f>
        <v>30.47954339774375</v>
      </c>
      <c r="Y1421" s="61">
        <f>F1421^3*Overview!$F$42*(1+Overview!$F$38*G1421)+J1421*Overview!$F$39/Overview!$F$40</f>
        <v>3.1735527069930667</v>
      </c>
    </row>
    <row r="1422" spans="1:25">
      <c r="A1422" s="34">
        <v>1419</v>
      </c>
      <c r="B1422">
        <v>0.77</v>
      </c>
      <c r="C1422" s="85">
        <v>18.739999999999998</v>
      </c>
      <c r="D1422" s="125">
        <f>B1422/(B1422+Overview!$F$22)</f>
        <v>0.52380952380952384</v>
      </c>
      <c r="E1422" s="118">
        <f>EXP(Overview!$F$21/Overview!$F$5-Overview!$F$21/('='!C1422+273.15))</f>
        <v>0.94169028070695959</v>
      </c>
      <c r="F1422" s="77">
        <f t="shared" si="134"/>
        <v>2.916919673854689</v>
      </c>
      <c r="G1422" s="115">
        <f t="shared" si="135"/>
        <v>0.52380952380952372</v>
      </c>
      <c r="H1422" s="112">
        <f>F1422/Overview!$F$19</f>
        <v>4.3066878397382089</v>
      </c>
      <c r="I1422" s="149">
        <f t="shared" si="136"/>
        <v>178.24101031296112</v>
      </c>
      <c r="J1422" s="80">
        <f>IF((A1422-Overview!$F$43)/365=ROUND((A1422-Overview!$F$43)/365,0),J1421*0.05,J1421+V1421)</f>
        <v>9936.9202075178709</v>
      </c>
      <c r="K1422" s="70">
        <f>IF(I1422&lt;Overview!$F$16,1,'='!F1422/Overview!$F$26)</f>
        <v>126.27357895474844</v>
      </c>
      <c r="L1422" s="71">
        <f>IF(I1422&lt;Overview!$F$17,'='!F1422/Overview!$F$26,Overview!$F$33)</f>
        <v>9.1428571428571423</v>
      </c>
      <c r="M1422" s="72">
        <f t="shared" si="137"/>
        <v>9.1428571428571423</v>
      </c>
      <c r="N1422" s="81">
        <f>MIN(1,Overview!$F$44*E1422*(F1422-Overview!$F$25)^2+0.2)</f>
        <v>1</v>
      </c>
      <c r="O1422" s="48">
        <f>M1422*E1422*Overview!$F$8</f>
        <v>9.746225350951114E-2</v>
      </c>
      <c r="P1422" s="48">
        <f>E1422*Overview!$F$6</f>
        <v>1.8494797113084687E-3</v>
      </c>
      <c r="Q1422" s="122">
        <f>O1422*(G1422/F1422-(1+Overview!$F$35/'='!F1422)/(Overview!$F$37*Overview!$F$33))/('='!G1422+Overview!$F$36)</f>
        <v>6.9785949507161858E-4</v>
      </c>
      <c r="R1422" s="128">
        <f>(O1422/F1422-Q1422)*G1422*Overview!$F$29*'='!F1422^3</f>
        <v>385.02613286346076</v>
      </c>
      <c r="S1422" s="57">
        <f t="shared" si="132"/>
        <v>3.7095583689872852E-18</v>
      </c>
      <c r="T1422" s="58">
        <f t="shared" si="133"/>
        <v>6.7853336358690119E-4</v>
      </c>
      <c r="U1422" s="58">
        <f>IF(I1422&lt;Overview!$F$18,(1-Overview!$F$9)*'='!R1422-'='!I1422*'='!P1422,0)</f>
        <v>0</v>
      </c>
      <c r="V1422" s="54">
        <f>IF(I1422&gt;=Overview!$F$18,(1-Overview!$F$9)*'='!R1422-Overview!$F$18*'='!P1422,0)</f>
        <v>32.476683663094143</v>
      </c>
      <c r="W1422" s="2"/>
      <c r="X1422" s="60">
        <f>F1422^3*(1+G1422*Overview!$F$38)</f>
        <v>30.500855796944652</v>
      </c>
      <c r="Y1422" s="61">
        <f>F1422^3*Overview!$F$42*(1+Overview!$F$38*G1422)+J1422*Overview!$F$39/Overview!$F$40</f>
        <v>3.1768813725607949</v>
      </c>
    </row>
    <row r="1423" spans="1:25">
      <c r="A1423" s="34">
        <v>1420</v>
      </c>
      <c r="B1423">
        <v>0.77</v>
      </c>
      <c r="C1423" s="85">
        <v>18.739999999999998</v>
      </c>
      <c r="D1423" s="125">
        <f>B1423/(B1423+Overview!$F$22)</f>
        <v>0.52380952380952384</v>
      </c>
      <c r="E1423" s="118">
        <f>EXP(Overview!$F$21/Overview!$F$5-Overview!$F$21/('='!C1423+273.15))</f>
        <v>0.94169028070695959</v>
      </c>
      <c r="F1423" s="77">
        <f t="shared" si="134"/>
        <v>2.9175982072182758</v>
      </c>
      <c r="G1423" s="115">
        <f t="shared" si="135"/>
        <v>0.52380952380952372</v>
      </c>
      <c r="H1423" s="112">
        <f>F1423/Overview!$F$19</f>
        <v>4.3076896607386326</v>
      </c>
      <c r="I1423" s="149">
        <f t="shared" si="136"/>
        <v>178.24101031296112</v>
      </c>
      <c r="J1423" s="80">
        <f>IF((A1423-Overview!$F$43)/365=ROUND((A1423-Overview!$F$43)/365,0),J1422*0.05,J1422+V1422)</f>
        <v>9969.3968911809643</v>
      </c>
      <c r="K1423" s="70">
        <f>IF(I1423&lt;Overview!$F$16,1,'='!F1423/Overview!$F$26)</f>
        <v>126.30295269343186</v>
      </c>
      <c r="L1423" s="71">
        <f>IF(I1423&lt;Overview!$F$17,'='!F1423/Overview!$F$26,Overview!$F$33)</f>
        <v>9.1428571428571423</v>
      </c>
      <c r="M1423" s="72">
        <f t="shared" si="137"/>
        <v>9.1428571428571423</v>
      </c>
      <c r="N1423" s="81">
        <f>MIN(1,Overview!$F$44*E1423*(F1423-Overview!$F$25)^2+0.2)</f>
        <v>1</v>
      </c>
      <c r="O1423" s="48">
        <f>M1423*E1423*Overview!$F$8</f>
        <v>9.746225350951114E-2</v>
      </c>
      <c r="P1423" s="48">
        <f>E1423*Overview!$F$6</f>
        <v>1.8494797113084687E-3</v>
      </c>
      <c r="Q1423" s="122">
        <f>O1423*(G1423/F1423-(1+Overview!$F$35/'='!F1423)/(Overview!$F$37*Overview!$F$33))/('='!G1423+Overview!$F$36)</f>
        <v>6.9664812271351753E-4</v>
      </c>
      <c r="R1423" s="128">
        <f>(O1423/F1423-Q1423)*G1423*Overview!$F$29*'='!F1423^3</f>
        <v>385.21763845252622</v>
      </c>
      <c r="S1423" s="57">
        <f t="shared" si="132"/>
        <v>3.7086956528287326E-18</v>
      </c>
      <c r="T1423" s="58">
        <f t="shared" si="133"/>
        <v>6.7751310463031204E-4</v>
      </c>
      <c r="U1423" s="58">
        <f>IF(I1423&lt;Overview!$F$18,(1-Overview!$F$9)*'='!R1423-'='!I1423*'='!P1423,0)</f>
        <v>0</v>
      </c>
      <c r="V1423" s="54">
        <f>IF(I1423&gt;=Overview!$F$18,(1-Overview!$F$9)*'='!R1423-Overview!$F$18*'='!P1423,0)</f>
        <v>32.49299993928252</v>
      </c>
      <c r="W1423" s="2"/>
      <c r="X1423" s="60">
        <f>F1423^3*(1+G1423*Overview!$F$38)</f>
        <v>30.522146060539949</v>
      </c>
      <c r="Y1423" s="61">
        <f>F1423^3*Overview!$F$42*(1+Overview!$F$38*G1423)+J1423*Overview!$F$39/Overview!$F$40</f>
        <v>3.1802087558108223</v>
      </c>
    </row>
    <row r="1424" spans="1:25">
      <c r="A1424" s="34">
        <v>1421</v>
      </c>
      <c r="B1424">
        <v>0.77</v>
      </c>
      <c r="C1424" s="85">
        <v>18.739999999999998</v>
      </c>
      <c r="D1424" s="125">
        <f>B1424/(B1424+Overview!$F$22)</f>
        <v>0.52380952380952384</v>
      </c>
      <c r="E1424" s="118">
        <f>EXP(Overview!$F$21/Overview!$F$5-Overview!$F$21/('='!C1424+273.15))</f>
        <v>0.94169028070695959</v>
      </c>
      <c r="F1424" s="77">
        <f t="shared" si="134"/>
        <v>2.9182757203229062</v>
      </c>
      <c r="G1424" s="115">
        <f t="shared" si="135"/>
        <v>0.52380952380952372</v>
      </c>
      <c r="H1424" s="112">
        <f>F1424/Overview!$F$19</f>
        <v>4.3086899753770949</v>
      </c>
      <c r="I1424" s="149">
        <f t="shared" si="136"/>
        <v>178.24101031296112</v>
      </c>
      <c r="J1424" s="80">
        <f>IF((A1424-Overview!$F$43)/365=ROUND((A1424-Overview!$F$43)/365,0),J1423*0.05,J1423+V1423)</f>
        <v>10001.889891120247</v>
      </c>
      <c r="K1424" s="70">
        <f>IF(I1424&lt;Overview!$F$16,1,'='!F1424/Overview!$F$26)</f>
        <v>126.33228226506088</v>
      </c>
      <c r="L1424" s="71">
        <f>IF(I1424&lt;Overview!$F$17,'='!F1424/Overview!$F$26,Overview!$F$33)</f>
        <v>9.1428571428571423</v>
      </c>
      <c r="M1424" s="72">
        <f t="shared" si="137"/>
        <v>9.1428571428571423</v>
      </c>
      <c r="N1424" s="81">
        <f>MIN(1,Overview!$F$44*E1424*(F1424-Overview!$F$25)^2+0.2)</f>
        <v>1</v>
      </c>
      <c r="O1424" s="48">
        <f>M1424*E1424*Overview!$F$8</f>
        <v>9.746225350951114E-2</v>
      </c>
      <c r="P1424" s="48">
        <f>E1424*Overview!$F$6</f>
        <v>1.8494797113084687E-3</v>
      </c>
      <c r="Q1424" s="122">
        <f>O1424*(G1424/F1424-(1+Overview!$F$35/'='!F1424)/(Overview!$F$37*Overview!$F$33))/('='!G1424+Overview!$F$36)</f>
        <v>6.9543913385049954E-4</v>
      </c>
      <c r="R1424" s="128">
        <f>(O1424/F1424-Q1424)*G1424*Overview!$F$29*'='!F1424^3</f>
        <v>385.40890913346402</v>
      </c>
      <c r="S1424" s="57">
        <f t="shared" si="132"/>
        <v>3.7078346341496616E-18</v>
      </c>
      <c r="T1424" s="58">
        <f t="shared" si="133"/>
        <v>6.7649437975943487E-4</v>
      </c>
      <c r="U1424" s="58">
        <f>IF(I1424&lt;Overview!$F$18,(1-Overview!$F$9)*'='!R1424-'='!I1424*'='!P1424,0)</f>
        <v>0</v>
      </c>
      <c r="V1424" s="54">
        <f>IF(I1424&gt;=Overview!$F$18,(1-Overview!$F$9)*'='!R1424-Overview!$F$18*'='!P1424,0)</f>
        <v>32.509296201298426</v>
      </c>
      <c r="W1424" s="2"/>
      <c r="X1424" s="60">
        <f>F1424^3*(1+G1424*Overview!$F$38)</f>
        <v>30.543414194331547</v>
      </c>
      <c r="Y1424" s="61">
        <f>F1424^3*Overview!$F$42*(1+Overview!$F$38*G1424)+J1424*Overview!$F$39/Overview!$F$40</f>
        <v>3.1835348563948824</v>
      </c>
    </row>
    <row r="1425" spans="1:25">
      <c r="A1425" s="34">
        <v>1422</v>
      </c>
      <c r="B1425">
        <v>0.77</v>
      </c>
      <c r="C1425" s="85">
        <v>18.739999999999998</v>
      </c>
      <c r="D1425" s="125">
        <f>B1425/(B1425+Overview!$F$22)</f>
        <v>0.52380952380952384</v>
      </c>
      <c r="E1425" s="118">
        <f>EXP(Overview!$F$21/Overview!$F$5-Overview!$F$21/('='!C1425+273.15))</f>
        <v>0.94169028070695959</v>
      </c>
      <c r="F1425" s="77">
        <f t="shared" si="134"/>
        <v>2.9189522147026654</v>
      </c>
      <c r="G1425" s="115">
        <f t="shared" si="135"/>
        <v>0.52380952380952372</v>
      </c>
      <c r="H1425" s="112">
        <f>F1425/Overview!$F$19</f>
        <v>4.3096887859185964</v>
      </c>
      <c r="I1425" s="149">
        <f t="shared" si="136"/>
        <v>178.24101031296112</v>
      </c>
      <c r="J1425" s="80">
        <f>IF((A1425-Overview!$F$43)/365=ROUND((A1425-Overview!$F$43)/365,0),J1424*0.05,J1424+V1424)</f>
        <v>10034.399187321545</v>
      </c>
      <c r="K1425" s="70">
        <f>IF(I1425&lt;Overview!$F$16,1,'='!F1425/Overview!$F$26)</f>
        <v>126.36156773604613</v>
      </c>
      <c r="L1425" s="71">
        <f>IF(I1425&lt;Overview!$F$17,'='!F1425/Overview!$F$26,Overview!$F$33)</f>
        <v>9.1428571428571423</v>
      </c>
      <c r="M1425" s="72">
        <f t="shared" si="137"/>
        <v>9.1428571428571423</v>
      </c>
      <c r="N1425" s="81">
        <f>MIN(1,Overview!$F$44*E1425*(F1425-Overview!$F$25)^2+0.2)</f>
        <v>1</v>
      </c>
      <c r="O1425" s="48">
        <f>M1425*E1425*Overview!$F$8</f>
        <v>9.746225350951114E-2</v>
      </c>
      <c r="P1425" s="48">
        <f>E1425*Overview!$F$6</f>
        <v>1.8494797113084687E-3</v>
      </c>
      <c r="Q1425" s="122">
        <f>O1425*(G1425/F1425-(1+Overview!$F$35/'='!F1425)/(Overview!$F$37*Overview!$F$33))/('='!G1425+Overview!$F$36)</f>
        <v>6.9423252281955211E-4</v>
      </c>
      <c r="R1425" s="128">
        <f>(O1425/F1425-Q1425)*G1425*Overview!$F$29*'='!F1425^3</f>
        <v>385.59994510407279</v>
      </c>
      <c r="S1425" s="57">
        <f t="shared" si="132"/>
        <v>3.7069753089169824E-18</v>
      </c>
      <c r="T1425" s="58">
        <f t="shared" si="133"/>
        <v>6.7547718666758347E-4</v>
      </c>
      <c r="U1425" s="58">
        <f>IF(I1425&lt;Overview!$F$18,(1-Overview!$F$9)*'='!R1425-'='!I1425*'='!P1425,0)</f>
        <v>0</v>
      </c>
      <c r="V1425" s="54">
        <f>IF(I1425&gt;=Overview!$F$18,(1-Overview!$F$9)*'='!R1425-Overview!$F$18*'='!P1425,0)</f>
        <v>32.525572465994287</v>
      </c>
      <c r="W1425" s="2"/>
      <c r="X1425" s="60">
        <f>F1425^3*(1+G1425*Overview!$F$38)</f>
        <v>30.564660204184868</v>
      </c>
      <c r="Y1425" s="61">
        <f>F1425^3*Overview!$F$42*(1+Overview!$F$38*G1425)+J1425*Overview!$F$39/Overview!$F$40</f>
        <v>3.1868596739711563</v>
      </c>
    </row>
    <row r="1426" spans="1:25">
      <c r="A1426" s="34">
        <v>1423</v>
      </c>
      <c r="B1426">
        <v>0.77</v>
      </c>
      <c r="C1426" s="85">
        <v>18.739999999999998</v>
      </c>
      <c r="D1426" s="125">
        <f>B1426/(B1426+Overview!$F$22)</f>
        <v>0.52380952380952384</v>
      </c>
      <c r="E1426" s="118">
        <f>EXP(Overview!$F$21/Overview!$F$5-Overview!$F$21/('='!C1426+273.15))</f>
        <v>0.94169028070695959</v>
      </c>
      <c r="F1426" s="77">
        <f t="shared" si="134"/>
        <v>2.9196276918893331</v>
      </c>
      <c r="G1426" s="115">
        <f t="shared" si="135"/>
        <v>0.52380952380952372</v>
      </c>
      <c r="H1426" s="112">
        <f>F1426/Overview!$F$19</f>
        <v>4.3106860946247352</v>
      </c>
      <c r="I1426" s="149">
        <f t="shared" si="136"/>
        <v>178.24101031296112</v>
      </c>
      <c r="J1426" s="80">
        <f>IF((A1426-Overview!$F$43)/365=ROUND((A1426-Overview!$F$43)/365,0),J1425*0.05,J1425+V1425)</f>
        <v>10066.92475978754</v>
      </c>
      <c r="K1426" s="70">
        <f>IF(I1426&lt;Overview!$F$16,1,'='!F1426/Overview!$F$26)</f>
        <v>126.39080917269841</v>
      </c>
      <c r="L1426" s="71">
        <f>IF(I1426&lt;Overview!$F$17,'='!F1426/Overview!$F$26,Overview!$F$33)</f>
        <v>9.1428571428571423</v>
      </c>
      <c r="M1426" s="72">
        <f t="shared" si="137"/>
        <v>9.1428571428571423</v>
      </c>
      <c r="N1426" s="81">
        <f>MIN(1,Overview!$F$44*E1426*(F1426-Overview!$F$25)^2+0.2)</f>
        <v>1</v>
      </c>
      <c r="O1426" s="48">
        <f>M1426*E1426*Overview!$F$8</f>
        <v>9.746225350951114E-2</v>
      </c>
      <c r="P1426" s="48">
        <f>E1426*Overview!$F$6</f>
        <v>1.8494797113084687E-3</v>
      </c>
      <c r="Q1426" s="122">
        <f>O1426*(G1426/F1426-(1+Overview!$F$35/'='!F1426)/(Overview!$F$37*Overview!$F$33))/('='!G1426+Overview!$F$36)</f>
        <v>6.9302828397453848E-4</v>
      </c>
      <c r="R1426" s="128">
        <f>(O1426/F1426-Q1426)*G1426*Overview!$F$29*'='!F1426^3</f>
        <v>385.79074656230313</v>
      </c>
      <c r="S1426" s="57">
        <f t="shared" si="132"/>
        <v>3.7061176731096259E-18</v>
      </c>
      <c r="T1426" s="58">
        <f t="shared" si="133"/>
        <v>6.7446152305153568E-4</v>
      </c>
      <c r="U1426" s="58">
        <f>IF(I1426&lt;Overview!$F$18,(1-Overview!$F$9)*'='!R1426-'='!I1426*'='!P1426,0)</f>
        <v>0</v>
      </c>
      <c r="V1426" s="54">
        <f>IF(I1426&gt;=Overview!$F$18,(1-Overview!$F$9)*'='!R1426-Overview!$F$18*'='!P1426,0)</f>
        <v>32.541828750235517</v>
      </c>
      <c r="W1426" s="2"/>
      <c r="X1426" s="60">
        <f>F1426^3*(1+G1426*Overview!$F$38)</f>
        <v>30.585884096028582</v>
      </c>
      <c r="Y1426" s="61">
        <f>F1426^3*Overview!$F$42*(1+Overview!$F$38*G1426)+J1426*Overview!$F$39/Overview!$F$40</f>
        <v>3.1901832082042492</v>
      </c>
    </row>
    <row r="1427" spans="1:25">
      <c r="A1427" s="34">
        <v>1424</v>
      </c>
      <c r="B1427">
        <v>0.77</v>
      </c>
      <c r="C1427" s="85">
        <v>18.739999999999998</v>
      </c>
      <c r="D1427" s="125">
        <f>B1427/(B1427+Overview!$F$22)</f>
        <v>0.52380952380952384</v>
      </c>
      <c r="E1427" s="118">
        <f>EXP(Overview!$F$21/Overview!$F$5-Overview!$F$21/('='!C1427+273.15))</f>
        <v>0.94169028070695959</v>
      </c>
      <c r="F1427" s="77">
        <f t="shared" si="134"/>
        <v>2.9203021534123845</v>
      </c>
      <c r="G1427" s="115">
        <f t="shared" si="135"/>
        <v>0.52380952380952372</v>
      </c>
      <c r="H1427" s="112">
        <f>F1427/Overview!$F$19</f>
        <v>4.3116819037537049</v>
      </c>
      <c r="I1427" s="149">
        <f t="shared" si="136"/>
        <v>178.24101031296112</v>
      </c>
      <c r="J1427" s="80">
        <f>IF((A1427-Overview!$F$43)/365=ROUND((A1427-Overview!$F$43)/365,0),J1426*0.05,J1426+V1426)</f>
        <v>10099.466588537776</v>
      </c>
      <c r="K1427" s="70">
        <f>IF(I1427&lt;Overview!$F$16,1,'='!F1427/Overview!$F$26)</f>
        <v>126.42000664122877</v>
      </c>
      <c r="L1427" s="71">
        <f>IF(I1427&lt;Overview!$F$17,'='!F1427/Overview!$F$26,Overview!$F$33)</f>
        <v>9.1428571428571423</v>
      </c>
      <c r="M1427" s="72">
        <f t="shared" si="137"/>
        <v>9.1428571428571423</v>
      </c>
      <c r="N1427" s="81">
        <f>MIN(1,Overview!$F$44*E1427*(F1427-Overview!$F$25)^2+0.2)</f>
        <v>1</v>
      </c>
      <c r="O1427" s="48">
        <f>M1427*E1427*Overview!$F$8</f>
        <v>9.746225350951114E-2</v>
      </c>
      <c r="P1427" s="48">
        <f>E1427*Overview!$F$6</f>
        <v>1.8494797113084687E-3</v>
      </c>
      <c r="Q1427" s="122">
        <f>O1427*(G1427/F1427-(1+Overview!$F$35/'='!F1427)/(Overview!$F$37*Overview!$F$33))/('='!G1427+Overview!$F$36)</f>
        <v>6.9182641168614588E-4</v>
      </c>
      <c r="R1427" s="128">
        <f>(O1427/F1427-Q1427)*G1427*Overview!$F$29*'='!F1427^3</f>
        <v>385.98131370625543</v>
      </c>
      <c r="S1427" s="57">
        <f t="shared" si="132"/>
        <v>3.7052617227185025E-18</v>
      </c>
      <c r="T1427" s="58">
        <f t="shared" si="133"/>
        <v>6.7344738661153823E-4</v>
      </c>
      <c r="U1427" s="58">
        <f>IF(I1427&lt;Overview!$F$18,(1-Overview!$F$9)*'='!R1427-'='!I1427*'='!P1427,0)</f>
        <v>0</v>
      </c>
      <c r="V1427" s="54">
        <f>IF(I1427&gt;=Overview!$F$18,(1-Overview!$F$9)*'='!R1427-Overview!$F$18*'='!P1427,0)</f>
        <v>32.558065070900248</v>
      </c>
      <c r="W1427" s="2"/>
      <c r="X1427" s="60">
        <f>F1427^3*(1+G1427*Overview!$F$38)</f>
        <v>30.607085875854317</v>
      </c>
      <c r="Y1427" s="61">
        <f>F1427^3*Overview!$F$42*(1+Overview!$F$38*G1427)+J1427*Overview!$F$39/Overview!$F$40</f>
        <v>3.1935054587651663</v>
      </c>
    </row>
    <row r="1428" spans="1:25">
      <c r="A1428" s="34">
        <v>1425</v>
      </c>
      <c r="B1428">
        <v>0.77</v>
      </c>
      <c r="C1428" s="85">
        <v>18.739999999999998</v>
      </c>
      <c r="D1428" s="125">
        <f>B1428/(B1428+Overview!$F$22)</f>
        <v>0.52380952380952384</v>
      </c>
      <c r="E1428" s="118">
        <f>EXP(Overview!$F$21/Overview!$F$5-Overview!$F$21/('='!C1428+273.15))</f>
        <v>0.94169028070695959</v>
      </c>
      <c r="F1428" s="77">
        <f t="shared" si="134"/>
        <v>2.9209756007989962</v>
      </c>
      <c r="G1428" s="115">
        <f t="shared" si="135"/>
        <v>0.52380952380952372</v>
      </c>
      <c r="H1428" s="112">
        <f>F1428/Overview!$F$19</f>
        <v>4.3126762155603071</v>
      </c>
      <c r="I1428" s="149">
        <f t="shared" si="136"/>
        <v>178.24101031296112</v>
      </c>
      <c r="J1428" s="80">
        <f>IF((A1428-Overview!$F$43)/365=ROUND((A1428-Overview!$F$43)/365,0),J1427*0.05,J1427+V1427)</f>
        <v>10132.024653608676</v>
      </c>
      <c r="K1428" s="70">
        <f>IF(I1428&lt;Overview!$F$16,1,'='!F1428/Overview!$F$26)</f>
        <v>126.44916020774876</v>
      </c>
      <c r="L1428" s="71">
        <f>IF(I1428&lt;Overview!$F$17,'='!F1428/Overview!$F$26,Overview!$F$33)</f>
        <v>9.1428571428571423</v>
      </c>
      <c r="M1428" s="72">
        <f t="shared" si="137"/>
        <v>9.1428571428571423</v>
      </c>
      <c r="N1428" s="81">
        <f>MIN(1,Overview!$F$44*E1428*(F1428-Overview!$F$25)^2+0.2)</f>
        <v>1</v>
      </c>
      <c r="O1428" s="48">
        <f>M1428*E1428*Overview!$F$8</f>
        <v>9.746225350951114E-2</v>
      </c>
      <c r="P1428" s="48">
        <f>E1428*Overview!$F$6</f>
        <v>1.8494797113084687E-3</v>
      </c>
      <c r="Q1428" s="122">
        <f>O1428*(G1428/F1428-(1+Overview!$F$35/'='!F1428)/(Overview!$F$37*Overview!$F$33))/('='!G1428+Overview!$F$36)</f>
        <v>6.9062690034181083E-4</v>
      </c>
      <c r="R1428" s="128">
        <f>(O1428/F1428-Q1428)*G1428*Overview!$F$29*'='!F1428^3</f>
        <v>386.17164673417898</v>
      </c>
      <c r="S1428" s="57">
        <f t="shared" si="132"/>
        <v>3.7044074537464523E-18</v>
      </c>
      <c r="T1428" s="58">
        <f t="shared" si="133"/>
        <v>6.7243477505128971E-4</v>
      </c>
      <c r="U1428" s="58">
        <f>IF(I1428&lt;Overview!$F$18,(1-Overview!$F$9)*'='!R1428-'='!I1428*'='!P1428,0)</f>
        <v>0</v>
      </c>
      <c r="V1428" s="54">
        <f>IF(I1428&gt;=Overview!$F$18,(1-Overview!$F$9)*'='!R1428-Overview!$F$18*'='!P1428,0)</f>
        <v>32.57428144487934</v>
      </c>
      <c r="W1428" s="2"/>
      <c r="X1428" s="60">
        <f>F1428^3*(1+G1428*Overview!$F$38)</f>
        <v>30.628265549716435</v>
      </c>
      <c r="Y1428" s="61">
        <f>F1428^3*Overview!$F$42*(1+Overview!$F$38*G1428)+J1428*Overview!$F$39/Overview!$F$40</f>
        <v>3.1968264253312926</v>
      </c>
    </row>
    <row r="1429" spans="1:25">
      <c r="A1429" s="34">
        <v>1426</v>
      </c>
      <c r="B1429">
        <v>0.77</v>
      </c>
      <c r="C1429" s="85">
        <v>18.739999999999998</v>
      </c>
      <c r="D1429" s="125">
        <f>B1429/(B1429+Overview!$F$22)</f>
        <v>0.52380952380952384</v>
      </c>
      <c r="E1429" s="118">
        <f>EXP(Overview!$F$21/Overview!$F$5-Overview!$F$21/('='!C1429+273.15))</f>
        <v>0.94169028070695959</v>
      </c>
      <c r="F1429" s="77">
        <f t="shared" si="134"/>
        <v>2.9216480355740475</v>
      </c>
      <c r="G1429" s="115">
        <f t="shared" si="135"/>
        <v>0.52380952380952372</v>
      </c>
      <c r="H1429" s="112">
        <f>F1429/Overview!$F$19</f>
        <v>4.3136690322959508</v>
      </c>
      <c r="I1429" s="149">
        <f t="shared" si="136"/>
        <v>178.24101031296112</v>
      </c>
      <c r="J1429" s="80">
        <f>IF((A1429-Overview!$F$43)/365=ROUND((A1429-Overview!$F$43)/365,0),J1428*0.05,J1428+V1428)</f>
        <v>10164.598935053555</v>
      </c>
      <c r="K1429" s="70">
        <f>IF(I1429&lt;Overview!$F$16,1,'='!F1429/Overview!$F$26)</f>
        <v>126.47826993827046</v>
      </c>
      <c r="L1429" s="71">
        <f>IF(I1429&lt;Overview!$F$17,'='!F1429/Overview!$F$26,Overview!$F$33)</f>
        <v>9.1428571428571423</v>
      </c>
      <c r="M1429" s="72">
        <f t="shared" si="137"/>
        <v>9.1428571428571423</v>
      </c>
      <c r="N1429" s="81">
        <f>MIN(1,Overview!$F$44*E1429*(F1429-Overview!$F$25)^2+0.2)</f>
        <v>1</v>
      </c>
      <c r="O1429" s="48">
        <f>M1429*E1429*Overview!$F$8</f>
        <v>9.746225350951114E-2</v>
      </c>
      <c r="P1429" s="48">
        <f>E1429*Overview!$F$6</f>
        <v>1.8494797113084687E-3</v>
      </c>
      <c r="Q1429" s="122">
        <f>O1429*(G1429/F1429-(1+Overview!$F$35/'='!F1429)/(Overview!$F$37*Overview!$F$33))/('='!G1429+Overview!$F$36)</f>
        <v>6.8942974434566884E-4</v>
      </c>
      <c r="R1429" s="128">
        <f>(O1429/F1429-Q1429)*G1429*Overview!$F$29*'='!F1429^3</f>
        <v>386.36174584447008</v>
      </c>
      <c r="S1429" s="57">
        <f t="shared" si="132"/>
        <v>3.7035548622082078E-18</v>
      </c>
      <c r="T1429" s="58">
        <f t="shared" si="133"/>
        <v>6.7142368607794704E-4</v>
      </c>
      <c r="U1429" s="58">
        <f>IF(I1429&lt;Overview!$F$18,(1-Overview!$F$9)*'='!R1429-'='!I1429*'='!P1429,0)</f>
        <v>0</v>
      </c>
      <c r="V1429" s="54">
        <f>IF(I1429&gt;=Overview!$F$18,(1-Overview!$F$9)*'='!R1429-Overview!$F$18*'='!P1429,0)</f>
        <v>32.590477889076141</v>
      </c>
      <c r="W1429" s="2"/>
      <c r="X1429" s="60">
        <f>F1429^3*(1+G1429*Overview!$F$38)</f>
        <v>30.649423123731705</v>
      </c>
      <c r="Y1429" s="61">
        <f>F1429^3*Overview!$F$42*(1+Overview!$F$38*G1429)+J1429*Overview!$F$39/Overview!$F$40</f>
        <v>3.2001461075863626</v>
      </c>
    </row>
    <row r="1430" spans="1:25">
      <c r="A1430" s="34">
        <v>1427</v>
      </c>
      <c r="B1430">
        <v>0.77</v>
      </c>
      <c r="C1430" s="85">
        <v>18.739999999999998</v>
      </c>
      <c r="D1430" s="125">
        <f>B1430/(B1430+Overview!$F$22)</f>
        <v>0.52380952380952384</v>
      </c>
      <c r="E1430" s="118">
        <f>EXP(Overview!$F$21/Overview!$F$5-Overview!$F$21/('='!C1430+273.15))</f>
        <v>0.94169028070695959</v>
      </c>
      <c r="F1430" s="77">
        <f t="shared" si="134"/>
        <v>2.9223194592601254</v>
      </c>
      <c r="G1430" s="115">
        <f t="shared" si="135"/>
        <v>0.52380952380952372</v>
      </c>
      <c r="H1430" s="112">
        <f>F1430/Overview!$F$19</f>
        <v>4.3146603562086598</v>
      </c>
      <c r="I1430" s="149">
        <f t="shared" si="136"/>
        <v>178.24101031296112</v>
      </c>
      <c r="J1430" s="80">
        <f>IF((A1430-Overview!$F$43)/365=ROUND((A1430-Overview!$F$43)/365,0),J1429*0.05,J1429+V1429)</f>
        <v>10197.189412942631</v>
      </c>
      <c r="K1430" s="70">
        <f>IF(I1430&lt;Overview!$F$16,1,'='!F1430/Overview!$F$26)</f>
        <v>126.50733589870673</v>
      </c>
      <c r="L1430" s="71">
        <f>IF(I1430&lt;Overview!$F$17,'='!F1430/Overview!$F$26,Overview!$F$33)</f>
        <v>9.1428571428571423</v>
      </c>
      <c r="M1430" s="72">
        <f t="shared" si="137"/>
        <v>9.1428571428571423</v>
      </c>
      <c r="N1430" s="81">
        <f>MIN(1,Overview!$F$44*E1430*(F1430-Overview!$F$25)^2+0.2)</f>
        <v>1</v>
      </c>
      <c r="O1430" s="48">
        <f>M1430*E1430*Overview!$F$8</f>
        <v>9.746225350951114E-2</v>
      </c>
      <c r="P1430" s="48">
        <f>E1430*Overview!$F$6</f>
        <v>1.8494797113084687E-3</v>
      </c>
      <c r="Q1430" s="122">
        <f>O1430*(G1430/F1430-(1+Overview!$F$35/'='!F1430)/(Overview!$F$37*Overview!$F$33))/('='!G1430+Overview!$F$36)</f>
        <v>6.8823493811848364E-4</v>
      </c>
      <c r="R1430" s="128">
        <f>(O1430/F1430-Q1430)*G1430*Overview!$F$29*'='!F1430^3</f>
        <v>386.55161123567098</v>
      </c>
      <c r="S1430" s="57">
        <f t="shared" si="132"/>
        <v>3.7027039441303453E-18</v>
      </c>
      <c r="T1430" s="58">
        <f t="shared" si="133"/>
        <v>6.7041411740211096E-4</v>
      </c>
      <c r="U1430" s="58">
        <f>IF(I1430&lt;Overview!$F$18,(1-Overview!$F$9)*'='!R1430-'='!I1430*'='!P1430,0)</f>
        <v>0</v>
      </c>
      <c r="V1430" s="54">
        <f>IF(I1430&gt;=Overview!$F$18,(1-Overview!$F$9)*'='!R1430-Overview!$F$18*'='!P1430,0)</f>
        <v>32.606654420406457</v>
      </c>
      <c r="W1430" s="2"/>
      <c r="X1430" s="60">
        <f>F1430^3*(1+G1430*Overview!$F$38)</f>
        <v>30.670558604079115</v>
      </c>
      <c r="Y1430" s="61">
        <f>F1430^3*Overview!$F$42*(1+Overview!$F$38*G1430)+J1430*Overview!$F$39/Overview!$F$40</f>
        <v>3.2034645052204458</v>
      </c>
    </row>
    <row r="1431" spans="1:25">
      <c r="A1431" s="34">
        <v>1428</v>
      </c>
      <c r="B1431">
        <v>0.77</v>
      </c>
      <c r="C1431" s="85">
        <v>18.739999999999998</v>
      </c>
      <c r="D1431" s="125">
        <f>B1431/(B1431+Overview!$F$22)</f>
        <v>0.52380952380952384</v>
      </c>
      <c r="E1431" s="118">
        <f>EXP(Overview!$F$21/Overview!$F$5-Overview!$F$21/('='!C1431+273.15))</f>
        <v>0.94169028070695959</v>
      </c>
      <c r="F1431" s="77">
        <f t="shared" si="134"/>
        <v>2.9229898733775275</v>
      </c>
      <c r="G1431" s="115">
        <f t="shared" si="135"/>
        <v>0.52380952380952372</v>
      </c>
      <c r="H1431" s="112">
        <f>F1431/Overview!$F$19</f>
        <v>4.3156501895430788</v>
      </c>
      <c r="I1431" s="149">
        <f t="shared" si="136"/>
        <v>178.24101031296112</v>
      </c>
      <c r="J1431" s="80">
        <f>IF((A1431-Overview!$F$43)/365=ROUND((A1431-Overview!$F$43)/365,0),J1430*0.05,J1430+V1430)</f>
        <v>10229.796067363037</v>
      </c>
      <c r="K1431" s="70">
        <f>IF(I1431&lt;Overview!$F$16,1,'='!F1431/Overview!$F$26)</f>
        <v>126.53635815487132</v>
      </c>
      <c r="L1431" s="71">
        <f>IF(I1431&lt;Overview!$F$17,'='!F1431/Overview!$F$26,Overview!$F$33)</f>
        <v>9.1428571428571423</v>
      </c>
      <c r="M1431" s="72">
        <f t="shared" si="137"/>
        <v>9.1428571428571423</v>
      </c>
      <c r="N1431" s="81">
        <f>MIN(1,Overview!$F$44*E1431*(F1431-Overview!$F$25)^2+0.2)</f>
        <v>1</v>
      </c>
      <c r="O1431" s="48">
        <f>M1431*E1431*Overview!$F$8</f>
        <v>9.746225350951114E-2</v>
      </c>
      <c r="P1431" s="48">
        <f>E1431*Overview!$F$6</f>
        <v>1.8494797113084687E-3</v>
      </c>
      <c r="Q1431" s="122">
        <f>O1431*(G1431/F1431-(1+Overview!$F$35/'='!F1431)/(Overview!$F$37*Overview!$F$33))/('='!G1431+Overview!$F$36)</f>
        <v>6.8704247609759029E-4</v>
      </c>
      <c r="R1431" s="128">
        <f>(O1431/F1431-Q1431)*G1431*Overview!$F$29*'='!F1431^3</f>
        <v>386.741243106468</v>
      </c>
      <c r="S1431" s="57">
        <f t="shared" si="132"/>
        <v>3.70185469555124E-18</v>
      </c>
      <c r="T1431" s="58">
        <f t="shared" si="133"/>
        <v>6.694060667378262E-4</v>
      </c>
      <c r="U1431" s="58">
        <f>IF(I1431&lt;Overview!$F$18,(1-Overview!$F$9)*'='!R1431-'='!I1431*'='!P1431,0)</f>
        <v>0</v>
      </c>
      <c r="V1431" s="54">
        <f>IF(I1431&gt;=Overview!$F$18,(1-Overview!$F$9)*'='!R1431-Overview!$F$18*'='!P1431,0)</f>
        <v>32.622811055798365</v>
      </c>
      <c r="W1431" s="2"/>
      <c r="X1431" s="60">
        <f>F1431^3*(1+G1431*Overview!$F$38)</f>
        <v>30.691671996999567</v>
      </c>
      <c r="Y1431" s="61">
        <f>F1431^3*Overview!$F$42*(1+Overview!$F$38*G1431)+J1431*Overview!$F$39/Overview!$F$40</f>
        <v>3.2067816179299178</v>
      </c>
    </row>
    <row r="1432" spans="1:25">
      <c r="A1432" s="34">
        <v>1429</v>
      </c>
      <c r="B1432">
        <v>0.77</v>
      </c>
      <c r="C1432" s="85">
        <v>18.739999999999998</v>
      </c>
      <c r="D1432" s="125">
        <f>B1432/(B1432+Overview!$F$22)</f>
        <v>0.52380952380952384</v>
      </c>
      <c r="E1432" s="118">
        <f>EXP(Overview!$F$21/Overview!$F$5-Overview!$F$21/('='!C1432+273.15))</f>
        <v>0.94169028070695959</v>
      </c>
      <c r="F1432" s="77">
        <f t="shared" si="134"/>
        <v>2.9236592794442653</v>
      </c>
      <c r="G1432" s="115">
        <f t="shared" si="135"/>
        <v>0.52380952380952372</v>
      </c>
      <c r="H1432" s="112">
        <f>F1432/Overview!$F$19</f>
        <v>4.316638534540477</v>
      </c>
      <c r="I1432" s="149">
        <f t="shared" si="136"/>
        <v>178.24101031296112</v>
      </c>
      <c r="J1432" s="80">
        <f>IF((A1432-Overview!$F$43)/365=ROUND((A1432-Overview!$F$43)/365,0),J1431*0.05,J1431+V1431)</f>
        <v>10262.418878418835</v>
      </c>
      <c r="K1432" s="70">
        <f>IF(I1432&lt;Overview!$F$16,1,'='!F1432/Overview!$F$26)</f>
        <v>126.56533677247903</v>
      </c>
      <c r="L1432" s="71">
        <f>IF(I1432&lt;Overview!$F$17,'='!F1432/Overview!$F$26,Overview!$F$33)</f>
        <v>9.1428571428571423</v>
      </c>
      <c r="M1432" s="72">
        <f t="shared" si="137"/>
        <v>9.1428571428571423</v>
      </c>
      <c r="N1432" s="81">
        <f>MIN(1,Overview!$F$44*E1432*(F1432-Overview!$F$25)^2+0.2)</f>
        <v>1</v>
      </c>
      <c r="O1432" s="48">
        <f>M1432*E1432*Overview!$F$8</f>
        <v>9.746225350951114E-2</v>
      </c>
      <c r="P1432" s="48">
        <f>E1432*Overview!$F$6</f>
        <v>1.8494797113084687E-3</v>
      </c>
      <c r="Q1432" s="122">
        <f>O1432*(G1432/F1432-(1+Overview!$F$35/'='!F1432)/(Overview!$F$37*Overview!$F$33))/('='!G1432+Overview!$F$36)</f>
        <v>6.8585235273683218E-4</v>
      </c>
      <c r="R1432" s="128">
        <f>(O1432/F1432-Q1432)*G1432*Overview!$F$29*'='!F1432^3</f>
        <v>386.93064165569029</v>
      </c>
      <c r="S1432" s="57">
        <f t="shared" si="132"/>
        <v>3.7010071125210259E-18</v>
      </c>
      <c r="T1432" s="58">
        <f t="shared" si="133"/>
        <v>6.6839953180257352E-4</v>
      </c>
      <c r="U1432" s="58">
        <f>IF(I1432&lt;Overview!$F$18,(1-Overview!$F$9)*'='!R1432-'='!I1432*'='!P1432,0)</f>
        <v>0</v>
      </c>
      <c r="V1432" s="54">
        <f>IF(I1432&gt;=Overview!$F$18,(1-Overview!$F$9)*'='!R1432-Overview!$F$18*'='!P1432,0)</f>
        <v>32.6389478121921</v>
      </c>
      <c r="W1432" s="2"/>
      <c r="X1432" s="60">
        <f>F1432^3*(1+G1432*Overview!$F$38)</f>
        <v>30.712763308795616</v>
      </c>
      <c r="Y1432" s="61">
        <f>F1432^3*Overview!$F$42*(1+Overview!$F$38*G1432)+J1432*Overview!$F$39/Overview!$F$40</f>
        <v>3.2100974454174422</v>
      </c>
    </row>
    <row r="1433" spans="1:25">
      <c r="A1433" s="34">
        <v>1430</v>
      </c>
      <c r="B1433">
        <v>0.77</v>
      </c>
      <c r="C1433" s="85">
        <v>18.739999999999998</v>
      </c>
      <c r="D1433" s="125">
        <f>B1433/(B1433+Overview!$F$22)</f>
        <v>0.52380952380952384</v>
      </c>
      <c r="E1433" s="118">
        <f>EXP(Overview!$F$21/Overview!$F$5-Overview!$F$21/('='!C1433+273.15))</f>
        <v>0.94169028070695959</v>
      </c>
      <c r="F1433" s="77">
        <f t="shared" si="134"/>
        <v>2.9243276789760677</v>
      </c>
      <c r="G1433" s="115">
        <f t="shared" si="135"/>
        <v>0.52380952380952372</v>
      </c>
      <c r="H1433" s="112">
        <f>F1433/Overview!$F$19</f>
        <v>4.3176253934387532</v>
      </c>
      <c r="I1433" s="149">
        <f t="shared" si="136"/>
        <v>178.24101031296112</v>
      </c>
      <c r="J1433" s="80">
        <f>IF((A1433-Overview!$F$43)/365=ROUND((A1433-Overview!$F$43)/365,0),J1432*0.05,J1432+V1432)</f>
        <v>10295.057826231028</v>
      </c>
      <c r="K1433" s="70">
        <f>IF(I1433&lt;Overview!$F$16,1,'='!F1433/Overview!$F$26)</f>
        <v>126.5942718171458</v>
      </c>
      <c r="L1433" s="71">
        <f>IF(I1433&lt;Overview!$F$17,'='!F1433/Overview!$F$26,Overview!$F$33)</f>
        <v>9.1428571428571423</v>
      </c>
      <c r="M1433" s="72">
        <f t="shared" si="137"/>
        <v>9.1428571428571423</v>
      </c>
      <c r="N1433" s="81">
        <f>MIN(1,Overview!$F$44*E1433*(F1433-Overview!$F$25)^2+0.2)</f>
        <v>1</v>
      </c>
      <c r="O1433" s="48">
        <f>M1433*E1433*Overview!$F$8</f>
        <v>9.746225350951114E-2</v>
      </c>
      <c r="P1433" s="48">
        <f>E1433*Overview!$F$6</f>
        <v>1.8494797113084687E-3</v>
      </c>
      <c r="Q1433" s="122">
        <f>O1433*(G1433/F1433-(1+Overview!$F$35/'='!F1433)/(Overview!$F$37*Overview!$F$33))/('='!G1433+Overview!$F$36)</f>
        <v>6.8466456250650218E-4</v>
      </c>
      <c r="R1433" s="128">
        <f>(O1433/F1433-Q1433)*G1433*Overview!$F$29*'='!F1433^3</f>
        <v>387.11980708230834</v>
      </c>
      <c r="S1433" s="57">
        <f t="shared" si="132"/>
        <v>3.7001611911015523E-18</v>
      </c>
      <c r="T1433" s="58">
        <f t="shared" si="133"/>
        <v>6.6739451031726813E-4</v>
      </c>
      <c r="U1433" s="58">
        <f>IF(I1433&lt;Overview!$F$18,(1-Overview!$F$9)*'='!R1433-'='!I1433*'='!P1433,0)</f>
        <v>0</v>
      </c>
      <c r="V1433" s="54">
        <f>IF(I1433&gt;=Overview!$F$18,(1-Overview!$F$9)*'='!R1433-Overview!$F$18*'='!P1433,0)</f>
        <v>32.65506470653996</v>
      </c>
      <c r="W1433" s="2"/>
      <c r="X1433" s="60">
        <f>F1433^3*(1+G1433*Overview!$F$38)</f>
        <v>30.733832545831206</v>
      </c>
      <c r="Y1433" s="61">
        <f>F1433^3*Overview!$F$42*(1+Overview!$F$38*G1433)+J1433*Overview!$F$39/Overview!$F$40</f>
        <v>3.2134119873919382</v>
      </c>
    </row>
    <row r="1434" spans="1:25">
      <c r="A1434" s="34">
        <v>1431</v>
      </c>
      <c r="B1434">
        <v>0.77</v>
      </c>
      <c r="C1434" s="85">
        <v>18.739999999999998</v>
      </c>
      <c r="D1434" s="125">
        <f>B1434/(B1434+Overview!$F$22)</f>
        <v>0.52380952380952384</v>
      </c>
      <c r="E1434" s="118">
        <f>EXP(Overview!$F$21/Overview!$F$5-Overview!$F$21/('='!C1434+273.15))</f>
        <v>0.94169028070695959</v>
      </c>
      <c r="F1434" s="77">
        <f t="shared" si="134"/>
        <v>2.924995073486385</v>
      </c>
      <c r="G1434" s="115">
        <f t="shared" si="135"/>
        <v>0.52380952380952372</v>
      </c>
      <c r="H1434" s="112">
        <f>F1434/Overview!$F$19</f>
        <v>4.3186107684724417</v>
      </c>
      <c r="I1434" s="149">
        <f t="shared" si="136"/>
        <v>178.24101031296112</v>
      </c>
      <c r="J1434" s="80">
        <f>IF((A1434-Overview!$F$43)/365=ROUND((A1434-Overview!$F$43)/365,0),J1433*0.05,J1433+V1433)</f>
        <v>10327.712890937568</v>
      </c>
      <c r="K1434" s="70">
        <f>IF(I1434&lt;Overview!$F$16,1,'='!F1434/Overview!$F$26)</f>
        <v>126.62316335438896</v>
      </c>
      <c r="L1434" s="71">
        <f>IF(I1434&lt;Overview!$F$17,'='!F1434/Overview!$F$26,Overview!$F$33)</f>
        <v>9.1428571428571423</v>
      </c>
      <c r="M1434" s="72">
        <f t="shared" si="137"/>
        <v>9.1428571428571423</v>
      </c>
      <c r="N1434" s="81">
        <f>MIN(1,Overview!$F$44*E1434*(F1434-Overview!$F$25)^2+0.2)</f>
        <v>1</v>
      </c>
      <c r="O1434" s="48">
        <f>M1434*E1434*Overview!$F$8</f>
        <v>9.746225350951114E-2</v>
      </c>
      <c r="P1434" s="48">
        <f>E1434*Overview!$F$6</f>
        <v>1.8494797113084687E-3</v>
      </c>
      <c r="Q1434" s="122">
        <f>O1434*(G1434/F1434-(1+Overview!$F$35/'='!F1434)/(Overview!$F$37*Overview!$F$33))/('='!G1434+Overview!$F$36)</f>
        <v>6.8347909989327829E-4</v>
      </c>
      <c r="R1434" s="128">
        <f>(O1434/F1434-Q1434)*G1434*Overview!$F$29*'='!F1434^3</f>
        <v>387.30873958543248</v>
      </c>
      <c r="S1434" s="57">
        <f t="shared" si="132"/>
        <v>3.6993169273663357E-18</v>
      </c>
      <c r="T1434" s="58">
        <f t="shared" si="133"/>
        <v>6.6639100000624935E-4</v>
      </c>
      <c r="U1434" s="58">
        <f>IF(I1434&lt;Overview!$F$18,(1-Overview!$F$9)*'='!R1434-'='!I1434*'='!P1434,0)</f>
        <v>0</v>
      </c>
      <c r="V1434" s="54">
        <f>IF(I1434&gt;=Overview!$F$18,(1-Overview!$F$9)*'='!R1434-Overview!$F$18*'='!P1434,0)</f>
        <v>32.671161755806139</v>
      </c>
      <c r="W1434" s="2"/>
      <c r="X1434" s="60">
        <f>F1434^3*(1+G1434*Overview!$F$38)</f>
        <v>30.754879714531448</v>
      </c>
      <c r="Y1434" s="61">
        <f>F1434^3*Overview!$F$42*(1+Overview!$F$38*G1434)+J1434*Overview!$F$39/Overview!$F$40</f>
        <v>3.2167252435685723</v>
      </c>
    </row>
    <row r="1435" spans="1:25">
      <c r="A1435" s="34">
        <v>1432</v>
      </c>
      <c r="B1435">
        <v>0.77</v>
      </c>
      <c r="C1435" s="85">
        <v>18.739999999999998</v>
      </c>
      <c r="D1435" s="125">
        <f>B1435/(B1435+Overview!$F$22)</f>
        <v>0.52380952380952384</v>
      </c>
      <c r="E1435" s="118">
        <f>EXP(Overview!$F$21/Overview!$F$5-Overview!$F$21/('='!C1435+273.15))</f>
        <v>0.94169028070695959</v>
      </c>
      <c r="F1435" s="77">
        <f t="shared" si="134"/>
        <v>2.9256614644863914</v>
      </c>
      <c r="G1435" s="115">
        <f t="shared" si="135"/>
        <v>0.52380952380952372</v>
      </c>
      <c r="H1435" s="112">
        <f>F1435/Overview!$F$19</f>
        <v>4.319594661872717</v>
      </c>
      <c r="I1435" s="149">
        <f t="shared" si="136"/>
        <v>178.24101031296112</v>
      </c>
      <c r="J1435" s="80">
        <f>IF((A1435-Overview!$F$43)/365=ROUND((A1435-Overview!$F$43)/365,0),J1434*0.05,J1434+V1434)</f>
        <v>10360.384052693375</v>
      </c>
      <c r="K1435" s="70">
        <f>IF(I1435&lt;Overview!$F$16,1,'='!F1435/Overview!$F$26)</f>
        <v>126.65201144962734</v>
      </c>
      <c r="L1435" s="71">
        <f>IF(I1435&lt;Overview!$F$17,'='!F1435/Overview!$F$26,Overview!$F$33)</f>
        <v>9.1428571428571423</v>
      </c>
      <c r="M1435" s="72">
        <f t="shared" si="137"/>
        <v>9.1428571428571423</v>
      </c>
      <c r="N1435" s="81">
        <f>MIN(1,Overview!$F$44*E1435*(F1435-Overview!$F$25)^2+0.2)</f>
        <v>1</v>
      </c>
      <c r="O1435" s="48">
        <f>M1435*E1435*Overview!$F$8</f>
        <v>9.746225350951114E-2</v>
      </c>
      <c r="P1435" s="48">
        <f>E1435*Overview!$F$6</f>
        <v>1.8494797113084687E-3</v>
      </c>
      <c r="Q1435" s="122">
        <f>O1435*(G1435/F1435-(1+Overview!$F$35/'='!F1435)/(Overview!$F$37*Overview!$F$33))/('='!G1435+Overview!$F$36)</f>
        <v>6.822959594001666E-4</v>
      </c>
      <c r="R1435" s="128">
        <f>(O1435/F1435-Q1435)*G1435*Overview!$F$29*'='!F1435^3</f>
        <v>387.49743936431133</v>
      </c>
      <c r="S1435" s="57">
        <f t="shared" si="132"/>
        <v>3.6984743174005237E-18</v>
      </c>
      <c r="T1435" s="58">
        <f t="shared" si="133"/>
        <v>6.6538899859727968E-4</v>
      </c>
      <c r="U1435" s="58">
        <f>IF(I1435&lt;Overview!$F$18,(1-Overview!$F$9)*'='!R1435-'='!I1435*'='!P1435,0)</f>
        <v>0</v>
      </c>
      <c r="V1435" s="54">
        <f>IF(I1435&gt;=Overview!$F$18,(1-Overview!$F$9)*'='!R1435-Overview!$F$18*'='!P1435,0)</f>
        <v>32.687238976966611</v>
      </c>
      <c r="W1435" s="2"/>
      <c r="X1435" s="60">
        <f>F1435^3*(1+G1435*Overview!$F$38)</f>
        <v>30.775904821382316</v>
      </c>
      <c r="Y1435" s="61">
        <f>F1435^3*Overview!$F$42*(1+Overview!$F$38*G1435)+J1435*Overview!$F$39/Overview!$F$40</f>
        <v>3.2200372136687205</v>
      </c>
    </row>
    <row r="1436" spans="1:25">
      <c r="A1436" s="34">
        <v>1433</v>
      </c>
      <c r="B1436">
        <v>0.77</v>
      </c>
      <c r="C1436" s="85">
        <v>18.739999999999998</v>
      </c>
      <c r="D1436" s="125">
        <f>B1436/(B1436+Overview!$F$22)</f>
        <v>0.52380952380952384</v>
      </c>
      <c r="E1436" s="118">
        <f>EXP(Overview!$F$21/Overview!$F$5-Overview!$F$21/('='!C1436+273.15))</f>
        <v>0.94169028070695959</v>
      </c>
      <c r="F1436" s="77">
        <f t="shared" si="134"/>
        <v>2.9263268534849889</v>
      </c>
      <c r="G1436" s="115">
        <f t="shared" si="135"/>
        <v>0.52380952380952372</v>
      </c>
      <c r="H1436" s="112">
        <f>F1436/Overview!$F$19</f>
        <v>4.3205770758673978</v>
      </c>
      <c r="I1436" s="149">
        <f t="shared" si="136"/>
        <v>178.24101031296112</v>
      </c>
      <c r="J1436" s="80">
        <f>IF((A1436-Overview!$F$43)/365=ROUND((A1436-Overview!$F$43)/365,0),J1435*0.05,J1435+V1435)</f>
        <v>10393.071291670341</v>
      </c>
      <c r="K1436" s="70">
        <f>IF(I1436&lt;Overview!$F$16,1,'='!F1436/Overview!$F$26)</f>
        <v>126.68081616818134</v>
      </c>
      <c r="L1436" s="71">
        <f>IF(I1436&lt;Overview!$F$17,'='!F1436/Overview!$F$26,Overview!$F$33)</f>
        <v>9.1428571428571423</v>
      </c>
      <c r="M1436" s="72">
        <f t="shared" si="137"/>
        <v>9.1428571428571423</v>
      </c>
      <c r="N1436" s="81">
        <f>MIN(1,Overview!$F$44*E1436*(F1436-Overview!$F$25)^2+0.2)</f>
        <v>1</v>
      </c>
      <c r="O1436" s="48">
        <f>M1436*E1436*Overview!$F$8</f>
        <v>9.746225350951114E-2</v>
      </c>
      <c r="P1436" s="48">
        <f>E1436*Overview!$F$6</f>
        <v>1.8494797113084687E-3</v>
      </c>
      <c r="Q1436" s="122">
        <f>O1436*(G1436/F1436-(1+Overview!$F$35/'='!F1436)/(Overview!$F$37*Overview!$F$33))/('='!G1436+Overview!$F$36)</f>
        <v>6.8111513554644022E-4</v>
      </c>
      <c r="R1436" s="128">
        <f>(O1436/F1436-Q1436)*G1436*Overview!$F$29*'='!F1436^3</f>
        <v>387.68590661833082</v>
      </c>
      <c r="S1436" s="57">
        <f t="shared" si="132"/>
        <v>3.6976333573008471E-18</v>
      </c>
      <c r="T1436" s="58">
        <f t="shared" si="133"/>
        <v>6.6438850382153877E-4</v>
      </c>
      <c r="U1436" s="58">
        <f>IF(I1436&lt;Overview!$F$18,(1-Overview!$F$9)*'='!R1436-'='!I1436*'='!P1436,0)</f>
        <v>0</v>
      </c>
      <c r="V1436" s="54">
        <f>IF(I1436&gt;=Overview!$F$18,(1-Overview!$F$9)*'='!R1436-Overview!$F$18*'='!P1436,0)</f>
        <v>32.703296387009075</v>
      </c>
      <c r="W1436" s="2"/>
      <c r="X1436" s="60">
        <f>F1436^3*(1+G1436*Overview!$F$38)</f>
        <v>30.796907872930397</v>
      </c>
      <c r="Y1436" s="61">
        <f>F1436^3*Overview!$F$42*(1+Overview!$F$38*G1436)+J1436*Overview!$F$39/Overview!$F$40</f>
        <v>3.2233478974199561</v>
      </c>
    </row>
    <row r="1437" spans="1:25">
      <c r="A1437" s="34">
        <v>1434</v>
      </c>
      <c r="B1437">
        <v>0.77</v>
      </c>
      <c r="C1437" s="85">
        <v>18.739999999999998</v>
      </c>
      <c r="D1437" s="125">
        <f>B1437/(B1437+Overview!$F$22)</f>
        <v>0.52380952380952384</v>
      </c>
      <c r="E1437" s="118">
        <f>EXP(Overview!$F$21/Overview!$F$5-Overview!$F$21/('='!C1437+273.15))</f>
        <v>0.94169028070695959</v>
      </c>
      <c r="F1437" s="77">
        <f t="shared" si="134"/>
        <v>2.9269912419888104</v>
      </c>
      <c r="G1437" s="115">
        <f t="shared" si="135"/>
        <v>0.52380952380952372</v>
      </c>
      <c r="H1437" s="112">
        <f>F1437/Overview!$F$19</f>
        <v>4.3215580126809545</v>
      </c>
      <c r="I1437" s="149">
        <f t="shared" si="136"/>
        <v>178.24101031296112</v>
      </c>
      <c r="J1437" s="80">
        <f>IF((A1437-Overview!$F$43)/365=ROUND((A1437-Overview!$F$43)/365,0),J1436*0.05,J1436+V1436)</f>
        <v>10425.774588057351</v>
      </c>
      <c r="K1437" s="70">
        <f>IF(I1437&lt;Overview!$F$16,1,'='!F1437/Overview!$F$26)</f>
        <v>126.70957757527319</v>
      </c>
      <c r="L1437" s="71">
        <f>IF(I1437&lt;Overview!$F$17,'='!F1437/Overview!$F$26,Overview!$F$33)</f>
        <v>9.1428571428571423</v>
      </c>
      <c r="M1437" s="72">
        <f t="shared" si="137"/>
        <v>9.1428571428571423</v>
      </c>
      <c r="N1437" s="81">
        <f>MIN(1,Overview!$F$44*E1437*(F1437-Overview!$F$25)^2+0.2)</f>
        <v>1</v>
      </c>
      <c r="O1437" s="48">
        <f>M1437*E1437*Overview!$F$8</f>
        <v>9.746225350951114E-2</v>
      </c>
      <c r="P1437" s="48">
        <f>E1437*Overview!$F$6</f>
        <v>1.8494797113084687E-3</v>
      </c>
      <c r="Q1437" s="122">
        <f>O1437*(G1437/F1437-(1+Overview!$F$35/'='!F1437)/(Overview!$F$37*Overview!$F$33))/('='!G1437+Overview!$F$36)</f>
        <v>6.7993662286757752E-4</v>
      </c>
      <c r="R1437" s="128">
        <f>(O1437/F1437-Q1437)*G1437*Overview!$F$29*'='!F1437^3</f>
        <v>387.87414154701173</v>
      </c>
      <c r="S1437" s="57">
        <f t="shared" si="132"/>
        <v>3.6967940431755785E-18</v>
      </c>
      <c r="T1437" s="58">
        <f t="shared" si="133"/>
        <v>6.6338951341361611E-4</v>
      </c>
      <c r="U1437" s="58">
        <f>IF(I1437&lt;Overview!$F$18,(1-Overview!$F$9)*'='!R1437-'='!I1437*'='!P1437,0)</f>
        <v>0</v>
      </c>
      <c r="V1437" s="54">
        <f>IF(I1437&gt;=Overview!$F$18,(1-Overview!$F$9)*'='!R1437-Overview!$F$18*'='!P1437,0)</f>
        <v>32.71933400293269</v>
      </c>
      <c r="W1437" s="2"/>
      <c r="X1437" s="60">
        <f>F1437^3*(1+G1437*Overview!$F$38)</f>
        <v>30.817888875782636</v>
      </c>
      <c r="Y1437" s="61">
        <f>F1437^3*Overview!$F$42*(1+Overview!$F$38*G1437)+J1437*Overview!$F$39/Overview!$F$40</f>
        <v>3.2266572945560204</v>
      </c>
    </row>
    <row r="1438" spans="1:25">
      <c r="A1438" s="34">
        <v>1435</v>
      </c>
      <c r="B1438">
        <v>0.77</v>
      </c>
      <c r="C1438" s="85">
        <v>18.739999999999998</v>
      </c>
      <c r="D1438" s="125">
        <f>B1438/(B1438+Overview!$F$22)</f>
        <v>0.52380952380952384</v>
      </c>
      <c r="E1438" s="118">
        <f>EXP(Overview!$F$21/Overview!$F$5-Overview!$F$21/('='!C1438+273.15))</f>
        <v>0.94169028070695959</v>
      </c>
      <c r="F1438" s="77">
        <f t="shared" si="134"/>
        <v>2.9276546315022243</v>
      </c>
      <c r="G1438" s="115">
        <f t="shared" si="135"/>
        <v>0.52380952380952372</v>
      </c>
      <c r="H1438" s="112">
        <f>F1438/Overview!$F$19</f>
        <v>4.3225374745345109</v>
      </c>
      <c r="I1438" s="149">
        <f t="shared" si="136"/>
        <v>178.24101031296112</v>
      </c>
      <c r="J1438" s="80">
        <f>IF((A1438-Overview!$F$43)/365=ROUND((A1438-Overview!$F$43)/365,0),J1437*0.05,J1437+V1437)</f>
        <v>10458.493922060285</v>
      </c>
      <c r="K1438" s="70">
        <f>IF(I1438&lt;Overview!$F$16,1,'='!F1438/Overview!$F$26)</f>
        <v>126.73829573602703</v>
      </c>
      <c r="L1438" s="71">
        <f>IF(I1438&lt;Overview!$F$17,'='!F1438/Overview!$F$26,Overview!$F$33)</f>
        <v>9.1428571428571423</v>
      </c>
      <c r="M1438" s="72">
        <f t="shared" si="137"/>
        <v>9.1428571428571423</v>
      </c>
      <c r="N1438" s="81">
        <f>MIN(1,Overview!$F$44*E1438*(F1438-Overview!$F$25)^2+0.2)</f>
        <v>1</v>
      </c>
      <c r="O1438" s="48">
        <f>M1438*E1438*Overview!$F$8</f>
        <v>9.746225350951114E-2</v>
      </c>
      <c r="P1438" s="48">
        <f>E1438*Overview!$F$6</f>
        <v>1.8494797113084687E-3</v>
      </c>
      <c r="Q1438" s="122">
        <f>O1438*(G1438/F1438-(1+Overview!$F$35/'='!F1438)/(Overview!$F$37*Overview!$F$33))/('='!G1438+Overview!$F$36)</f>
        <v>6.7876041591520477E-4</v>
      </c>
      <c r="R1438" s="128">
        <f>(O1438/F1438-Q1438)*G1438*Overview!$F$29*'='!F1438^3</f>
        <v>388.06214435000953</v>
      </c>
      <c r="S1438" s="57">
        <f t="shared" si="132"/>
        <v>3.6959563711444914E-18</v>
      </c>
      <c r="T1438" s="58">
        <f t="shared" si="133"/>
        <v>6.623920251115084E-4</v>
      </c>
      <c r="U1438" s="58">
        <f>IF(I1438&lt;Overview!$F$18,(1-Overview!$F$9)*'='!R1438-'='!I1438*'='!P1438,0)</f>
        <v>0</v>
      </c>
      <c r="V1438" s="54">
        <f>IF(I1438&gt;=Overview!$F$18,(1-Overview!$F$9)*'='!R1438-Overview!$F$18*'='!P1438,0)</f>
        <v>32.735351841748098</v>
      </c>
      <c r="W1438" s="2"/>
      <c r="X1438" s="60">
        <f>F1438^3*(1+G1438*Overview!$F$38)</f>
        <v>30.838847836606092</v>
      </c>
      <c r="Y1438" s="61">
        <f>F1438^3*Overview!$F$42*(1+Overview!$F$38*G1438)+J1438*Overview!$F$39/Overview!$F$40</f>
        <v>3.2299654048168036</v>
      </c>
    </row>
    <row r="1439" spans="1:25">
      <c r="A1439" s="34">
        <v>1436</v>
      </c>
      <c r="B1439">
        <v>0.77</v>
      </c>
      <c r="C1439" s="85">
        <v>18.739999999999998</v>
      </c>
      <c r="D1439" s="125">
        <f>B1439/(B1439+Overview!$F$22)</f>
        <v>0.52380952380952384</v>
      </c>
      <c r="E1439" s="118">
        <f>EXP(Overview!$F$21/Overview!$F$5-Overview!$F$21/('='!C1439+273.15))</f>
        <v>0.94169028070695959</v>
      </c>
      <c r="F1439" s="77">
        <f t="shared" si="134"/>
        <v>2.9283170235273359</v>
      </c>
      <c r="G1439" s="115">
        <f t="shared" si="135"/>
        <v>0.52380952380952372</v>
      </c>
      <c r="H1439" s="112">
        <f>F1439/Overview!$F$19</f>
        <v>4.3235154636458528</v>
      </c>
      <c r="I1439" s="149">
        <f t="shared" si="136"/>
        <v>178.24101031296112</v>
      </c>
      <c r="J1439" s="80">
        <f>IF((A1439-Overview!$F$43)/365=ROUND((A1439-Overview!$F$43)/365,0),J1438*0.05,J1438+V1438)</f>
        <v>10491.229273902032</v>
      </c>
      <c r="K1439" s="70">
        <f>IF(I1439&lt;Overview!$F$16,1,'='!F1439/Overview!$F$26)</f>
        <v>126.7669707154691</v>
      </c>
      <c r="L1439" s="71">
        <f>IF(I1439&lt;Overview!$F$17,'='!F1439/Overview!$F$26,Overview!$F$33)</f>
        <v>9.1428571428571423</v>
      </c>
      <c r="M1439" s="72">
        <f t="shared" si="137"/>
        <v>9.1428571428571423</v>
      </c>
      <c r="N1439" s="81">
        <f>MIN(1,Overview!$F$44*E1439*(F1439-Overview!$F$25)^2+0.2)</f>
        <v>1</v>
      </c>
      <c r="O1439" s="48">
        <f>M1439*E1439*Overview!$F$8</f>
        <v>9.746225350951114E-2</v>
      </c>
      <c r="P1439" s="48">
        <f>E1439*Overview!$F$6</f>
        <v>1.8494797113084687E-3</v>
      </c>
      <c r="Q1439" s="122">
        <f>O1439*(G1439/F1439-(1+Overview!$F$35/'='!F1439)/(Overview!$F$37*Overview!$F$33))/('='!G1439+Overview!$F$36)</f>
        <v>6.7758650925703573E-4</v>
      </c>
      <c r="R1439" s="128">
        <f>(O1439/F1439-Q1439)*G1439*Overview!$F$29*'='!F1439^3</f>
        <v>388.2499152271123</v>
      </c>
      <c r="S1439" s="57">
        <f t="shared" si="132"/>
        <v>3.6951203373388147E-18</v>
      </c>
      <c r="T1439" s="58">
        <f t="shared" si="133"/>
        <v>6.6139603665661348E-4</v>
      </c>
      <c r="U1439" s="58">
        <f>IF(I1439&lt;Overview!$F$18,(1-Overview!$F$9)*'='!R1439-'='!I1439*'='!P1439,0)</f>
        <v>0</v>
      </c>
      <c r="V1439" s="54">
        <f>IF(I1439&gt;=Overview!$F$18,(1-Overview!$F$9)*'='!R1439-Overview!$F$18*'='!P1439,0)</f>
        <v>32.751349920477253</v>
      </c>
      <c r="W1439" s="2"/>
      <c r="X1439" s="60">
        <f>F1439^3*(1+G1439*Overview!$F$38)</f>
        <v>30.859784762127678</v>
      </c>
      <c r="Y1439" s="61">
        <f>F1439^3*Overview!$F$42*(1+Overview!$F$38*G1439)+J1439*Overview!$F$39/Overview!$F$40</f>
        <v>3.2332722279483246</v>
      </c>
    </row>
    <row r="1440" spans="1:25">
      <c r="A1440" s="34">
        <v>1437</v>
      </c>
      <c r="B1440">
        <v>0.77</v>
      </c>
      <c r="C1440" s="85">
        <v>18.739999999999998</v>
      </c>
      <c r="D1440" s="125">
        <f>B1440/(B1440+Overview!$F$22)</f>
        <v>0.52380952380952384</v>
      </c>
      <c r="E1440" s="118">
        <f>EXP(Overview!$F$21/Overview!$F$5-Overview!$F$21/('='!C1440+273.15))</f>
        <v>0.94169028070695959</v>
      </c>
      <c r="F1440" s="77">
        <f t="shared" si="134"/>
        <v>2.9289784195639927</v>
      </c>
      <c r="G1440" s="115">
        <f t="shared" si="135"/>
        <v>0.52380952380952372</v>
      </c>
      <c r="H1440" s="112">
        <f>F1440/Overview!$F$19</f>
        <v>4.3244919822294294</v>
      </c>
      <c r="I1440" s="149">
        <f t="shared" si="136"/>
        <v>178.24101031296112</v>
      </c>
      <c r="J1440" s="80">
        <f>IF((A1440-Overview!$F$43)/365=ROUND((A1440-Overview!$F$43)/365,0),J1439*0.05,J1439+V1439)</f>
        <v>10523.98062382251</v>
      </c>
      <c r="K1440" s="70">
        <f>IF(I1440&lt;Overview!$F$16,1,'='!F1440/Overview!$F$26)</f>
        <v>126.79560257852783</v>
      </c>
      <c r="L1440" s="71">
        <f>IF(I1440&lt;Overview!$F$17,'='!F1440/Overview!$F$26,Overview!$F$33)</f>
        <v>9.1428571428571423</v>
      </c>
      <c r="M1440" s="72">
        <f t="shared" si="137"/>
        <v>9.1428571428571423</v>
      </c>
      <c r="N1440" s="81">
        <f>MIN(1,Overview!$F$44*E1440*(F1440-Overview!$F$25)^2+0.2)</f>
        <v>1</v>
      </c>
      <c r="O1440" s="48">
        <f>M1440*E1440*Overview!$F$8</f>
        <v>9.746225350951114E-2</v>
      </c>
      <c r="P1440" s="48">
        <f>E1440*Overview!$F$6</f>
        <v>1.8494797113084687E-3</v>
      </c>
      <c r="Q1440" s="122">
        <f>O1440*(G1440/F1440-(1+Overview!$F$35/'='!F1440)/(Overview!$F$37*Overview!$F$33))/('='!G1440+Overview!$F$36)</f>
        <v>6.7641489747681364E-4</v>
      </c>
      <c r="R1440" s="128">
        <f>(O1440/F1440-Q1440)*G1440*Overview!$F$29*'='!F1440^3</f>
        <v>388.43745437823873</v>
      </c>
      <c r="S1440" s="57">
        <f t="shared" si="132"/>
        <v>3.694285937901195E-18</v>
      </c>
      <c r="T1440" s="58">
        <f t="shared" si="133"/>
        <v>6.6040154579372588E-4</v>
      </c>
      <c r="U1440" s="58">
        <f>IF(I1440&lt;Overview!$F$18,(1-Overview!$F$9)*'='!R1440-'='!I1440*'='!P1440,0)</f>
        <v>0</v>
      </c>
      <c r="V1440" s="54">
        <f>IF(I1440&gt;=Overview!$F$18,(1-Overview!$F$9)*'='!R1440-Overview!$F$18*'='!P1440,0)</f>
        <v>32.767328256153228</v>
      </c>
      <c r="W1440" s="2"/>
      <c r="X1440" s="60">
        <f>F1440^3*(1+G1440*Overview!$F$38)</f>
        <v>30.880699659133874</v>
      </c>
      <c r="Y1440" s="61">
        <f>F1440^3*Overview!$F$42*(1+Overview!$F$38*G1440)+J1440*Overview!$F$39/Overview!$F$40</f>
        <v>3.2365777637026993</v>
      </c>
    </row>
    <row r="1441" spans="1:25">
      <c r="A1441" s="34">
        <v>1438</v>
      </c>
      <c r="B1441">
        <v>0.77</v>
      </c>
      <c r="C1441" s="85">
        <v>18.739999999999998</v>
      </c>
      <c r="D1441" s="125">
        <f>B1441/(B1441+Overview!$F$22)</f>
        <v>0.52380952380952384</v>
      </c>
      <c r="E1441" s="118">
        <f>EXP(Overview!$F$21/Overview!$F$5-Overview!$F$21/('='!C1441+273.15))</f>
        <v>0.94169028070695959</v>
      </c>
      <c r="F1441" s="77">
        <f t="shared" si="134"/>
        <v>2.9296388211097866</v>
      </c>
      <c r="G1441" s="115">
        <f t="shared" si="135"/>
        <v>0.52380952380952372</v>
      </c>
      <c r="H1441" s="112">
        <f>F1441/Overview!$F$19</f>
        <v>4.3254670324963627</v>
      </c>
      <c r="I1441" s="149">
        <f t="shared" si="136"/>
        <v>178.24101031296112</v>
      </c>
      <c r="J1441" s="80">
        <f>IF((A1441-Overview!$F$43)/365=ROUND((A1441-Overview!$F$43)/365,0),J1440*0.05,J1440+V1440)</f>
        <v>10556.747952078664</v>
      </c>
      <c r="K1441" s="70">
        <f>IF(I1441&lt;Overview!$F$16,1,'='!F1441/Overview!$F$26)</f>
        <v>126.82419139003406</v>
      </c>
      <c r="L1441" s="71">
        <f>IF(I1441&lt;Overview!$F$17,'='!F1441/Overview!$F$26,Overview!$F$33)</f>
        <v>9.1428571428571423</v>
      </c>
      <c r="M1441" s="72">
        <f t="shared" si="137"/>
        <v>9.1428571428571423</v>
      </c>
      <c r="N1441" s="81">
        <f>MIN(1,Overview!$F$44*E1441*(F1441-Overview!$F$25)^2+0.2)</f>
        <v>1</v>
      </c>
      <c r="O1441" s="48">
        <f>M1441*E1441*Overview!$F$8</f>
        <v>9.746225350951114E-2</v>
      </c>
      <c r="P1441" s="48">
        <f>E1441*Overview!$F$6</f>
        <v>1.8494797113084687E-3</v>
      </c>
      <c r="Q1441" s="122">
        <f>O1441*(G1441/F1441-(1+Overview!$F$35/'='!F1441)/(Overview!$F$37*Overview!$F$33))/('='!G1441+Overview!$F$36)</f>
        <v>6.7524557517424991E-4</v>
      </c>
      <c r="R1441" s="128">
        <f>(O1441/F1441-Q1441)*G1441*Overview!$F$29*'='!F1441^3</f>
        <v>388.62476200343804</v>
      </c>
      <c r="S1441" s="57">
        <f t="shared" si="132"/>
        <v>3.6934531689856495E-18</v>
      </c>
      <c r="T1441" s="58">
        <f t="shared" si="133"/>
        <v>6.594085502710298E-4</v>
      </c>
      <c r="U1441" s="58">
        <f>IF(I1441&lt;Overview!$F$18,(1-Overview!$F$9)*'='!R1441-'='!I1441*'='!P1441,0)</f>
        <v>0</v>
      </c>
      <c r="V1441" s="54">
        <f>IF(I1441&gt;=Overview!$F$18,(1-Overview!$F$9)*'='!R1441-Overview!$F$18*'='!P1441,0)</f>
        <v>32.783286865820209</v>
      </c>
      <c r="W1441" s="2"/>
      <c r="X1441" s="60">
        <f>F1441^3*(1+G1441*Overview!$F$38)</f>
        <v>30.901592534470517</v>
      </c>
      <c r="Y1441" s="61">
        <f>F1441^3*Overview!$F$42*(1+Overview!$F$38*G1441)+J1441*Overview!$F$39/Overview!$F$40</f>
        <v>3.2398820118381284</v>
      </c>
    </row>
    <row r="1442" spans="1:25">
      <c r="A1442" s="34">
        <v>1439</v>
      </c>
      <c r="B1442">
        <v>0.77</v>
      </c>
      <c r="C1442" s="85">
        <v>18.739999999999998</v>
      </c>
      <c r="D1442" s="125">
        <f>B1442/(B1442+Overview!$F$22)</f>
        <v>0.52380952380952384</v>
      </c>
      <c r="E1442" s="118">
        <f>EXP(Overview!$F$21/Overview!$F$5-Overview!$F$21/('='!C1442+273.15))</f>
        <v>0.94169028070695959</v>
      </c>
      <c r="F1442" s="77">
        <f t="shared" si="134"/>
        <v>2.9302982296600577</v>
      </c>
      <c r="G1442" s="115">
        <f t="shared" si="135"/>
        <v>0.52380952380952372</v>
      </c>
      <c r="H1442" s="112">
        <f>F1442/Overview!$F$19</f>
        <v>4.3264406166544482</v>
      </c>
      <c r="I1442" s="149">
        <f t="shared" si="136"/>
        <v>178.24101031296112</v>
      </c>
      <c r="J1442" s="80">
        <f>IF((A1442-Overview!$F$43)/365=ROUND((A1442-Overview!$F$43)/365,0),J1441*0.05,J1441+V1441)</f>
        <v>10589.531238944484</v>
      </c>
      <c r="K1442" s="70">
        <f>IF(I1442&lt;Overview!$F$16,1,'='!F1442/Overview!$F$26)</f>
        <v>126.85273721472112</v>
      </c>
      <c r="L1442" s="71">
        <f>IF(I1442&lt;Overview!$F$17,'='!F1442/Overview!$F$26,Overview!$F$33)</f>
        <v>9.1428571428571423</v>
      </c>
      <c r="M1442" s="72">
        <f t="shared" si="137"/>
        <v>9.1428571428571423</v>
      </c>
      <c r="N1442" s="81">
        <f>MIN(1,Overview!$F$44*E1442*(F1442-Overview!$F$25)^2+0.2)</f>
        <v>1</v>
      </c>
      <c r="O1442" s="48">
        <f>M1442*E1442*Overview!$F$8</f>
        <v>9.746225350951114E-2</v>
      </c>
      <c r="P1442" s="48">
        <f>E1442*Overview!$F$6</f>
        <v>1.8494797113084687E-3</v>
      </c>
      <c r="Q1442" s="122">
        <f>O1442*(G1442/F1442-(1+Overview!$F$35/'='!F1442)/(Overview!$F$37*Overview!$F$33))/('='!G1442+Overview!$F$36)</f>
        <v>6.740785369649695E-4</v>
      </c>
      <c r="R1442" s="128">
        <f>(O1442/F1442-Q1442)*G1442*Overview!$F$29*'='!F1442^3</f>
        <v>388.81183830288751</v>
      </c>
      <c r="S1442" s="57">
        <f t="shared" si="132"/>
        <v>3.6926220267575294E-18</v>
      </c>
      <c r="T1442" s="58">
        <f t="shared" si="133"/>
        <v>6.5841704784009734E-4</v>
      </c>
      <c r="U1442" s="58">
        <f>IF(I1442&lt;Overview!$F$18,(1-Overview!$F$9)*'='!R1442-'='!I1442*'='!P1442,0)</f>
        <v>0</v>
      </c>
      <c r="V1442" s="54">
        <f>IF(I1442&gt;=Overview!$F$18,(1-Overview!$F$9)*'='!R1442-Overview!$F$18*'='!P1442,0)</f>
        <v>32.799225766533304</v>
      </c>
      <c r="W1442" s="2"/>
      <c r="X1442" s="60">
        <f>F1442^3*(1+G1442*Overview!$F$38)</f>
        <v>30.922463395042524</v>
      </c>
      <c r="Y1442" s="61">
        <f>F1442^3*Overview!$F$42*(1+Overview!$F$38*G1442)+J1442*Overview!$F$39/Overview!$F$40</f>
        <v>3.2431849721188692</v>
      </c>
    </row>
    <row r="1443" spans="1:25">
      <c r="A1443" s="34">
        <v>1440</v>
      </c>
      <c r="B1443">
        <v>0.77</v>
      </c>
      <c r="C1443" s="85">
        <v>18.739999999999998</v>
      </c>
      <c r="D1443" s="125">
        <f>B1443/(B1443+Overview!$F$22)</f>
        <v>0.52380952380952384</v>
      </c>
      <c r="E1443" s="118">
        <f>EXP(Overview!$F$21/Overview!$F$5-Overview!$F$21/('='!C1443+273.15))</f>
        <v>0.94169028070695959</v>
      </c>
      <c r="F1443" s="77">
        <f t="shared" si="134"/>
        <v>2.930956646707898</v>
      </c>
      <c r="G1443" s="115">
        <f t="shared" si="135"/>
        <v>0.52380952380952372</v>
      </c>
      <c r="H1443" s="112">
        <f>F1443/Overview!$F$19</f>
        <v>4.3274127369081619</v>
      </c>
      <c r="I1443" s="149">
        <f t="shared" si="136"/>
        <v>178.24101031296112</v>
      </c>
      <c r="J1443" s="80">
        <f>IF((A1443-Overview!$F$43)/365=ROUND((A1443-Overview!$F$43)/365,0),J1442*0.05,J1442+V1442)</f>
        <v>10622.330464711018</v>
      </c>
      <c r="K1443" s="70">
        <f>IF(I1443&lt;Overview!$F$16,1,'='!F1443/Overview!$F$26)</f>
        <v>126.88124011722503</v>
      </c>
      <c r="L1443" s="71">
        <f>IF(I1443&lt;Overview!$F$17,'='!F1443/Overview!$F$26,Overview!$F$33)</f>
        <v>9.1428571428571423</v>
      </c>
      <c r="M1443" s="72">
        <f t="shared" si="137"/>
        <v>9.1428571428571423</v>
      </c>
      <c r="N1443" s="81">
        <f>MIN(1,Overview!$F$44*E1443*(F1443-Overview!$F$25)^2+0.2)</f>
        <v>1</v>
      </c>
      <c r="O1443" s="48">
        <f>M1443*E1443*Overview!$F$8</f>
        <v>9.746225350951114E-2</v>
      </c>
      <c r="P1443" s="48">
        <f>E1443*Overview!$F$6</f>
        <v>1.8494797113084687E-3</v>
      </c>
      <c r="Q1443" s="122">
        <f>O1443*(G1443/F1443-(1+Overview!$F$35/'='!F1443)/(Overview!$F$37*Overview!$F$33))/('='!G1443+Overview!$F$36)</f>
        <v>6.7291377748044691E-4</v>
      </c>
      <c r="R1443" s="128">
        <f>(O1443/F1443-Q1443)*G1443*Overview!$F$29*'='!F1443^3</f>
        <v>388.99868347689153</v>
      </c>
      <c r="S1443" s="57">
        <f t="shared" si="132"/>
        <v>3.6917925073934753E-18</v>
      </c>
      <c r="T1443" s="58">
        <f t="shared" si="133"/>
        <v>6.5742703625587843E-4</v>
      </c>
      <c r="U1443" s="58">
        <f>IF(I1443&lt;Overview!$F$18,(1-Overview!$F$9)*'='!R1443-'='!I1443*'='!P1443,0)</f>
        <v>0</v>
      </c>
      <c r="V1443" s="54">
        <f>IF(I1443&gt;=Overview!$F$18,(1-Overview!$F$9)*'='!R1443-Overview!$F$18*'='!P1443,0)</f>
        <v>32.81514497535845</v>
      </c>
      <c r="W1443" s="2"/>
      <c r="X1443" s="60">
        <f>F1443^3*(1+G1443*Overview!$F$38)</f>
        <v>30.943312247813619</v>
      </c>
      <c r="Y1443" s="61">
        <f>F1443^3*Overview!$F$42*(1+Overview!$F$38*G1443)+J1443*Overview!$F$39/Overview!$F$40</f>
        <v>3.2464866443152136</v>
      </c>
    </row>
    <row r="1444" spans="1:25">
      <c r="A1444" s="34">
        <v>1441</v>
      </c>
      <c r="B1444">
        <v>0.77</v>
      </c>
      <c r="C1444" s="85">
        <v>18.739999999999998</v>
      </c>
      <c r="D1444" s="125">
        <f>B1444/(B1444+Overview!$F$22)</f>
        <v>0.52380952380952384</v>
      </c>
      <c r="E1444" s="118">
        <f>EXP(Overview!$F$21/Overview!$F$5-Overview!$F$21/('='!C1444+273.15))</f>
        <v>0.94169028070695959</v>
      </c>
      <c r="F1444" s="77">
        <f t="shared" si="134"/>
        <v>2.9316140737441541</v>
      </c>
      <c r="G1444" s="115">
        <f t="shared" si="135"/>
        <v>0.52380952380952372</v>
      </c>
      <c r="H1444" s="112">
        <f>F1444/Overview!$F$19</f>
        <v>4.3283833954586655</v>
      </c>
      <c r="I1444" s="149">
        <f t="shared" si="136"/>
        <v>178.24101031296112</v>
      </c>
      <c r="J1444" s="80">
        <f>IF((A1444-Overview!$F$43)/365=ROUND((A1444-Overview!$F$43)/365,0),J1443*0.05,J1443+V1443)</f>
        <v>10655.145609686377</v>
      </c>
      <c r="K1444" s="70">
        <f>IF(I1444&lt;Overview!$F$16,1,'='!F1444/Overview!$F$26)</f>
        <v>126.90970016208459</v>
      </c>
      <c r="L1444" s="71">
        <f>IF(I1444&lt;Overview!$F$17,'='!F1444/Overview!$F$26,Overview!$F$33)</f>
        <v>9.1428571428571423</v>
      </c>
      <c r="M1444" s="72">
        <f t="shared" si="137"/>
        <v>9.1428571428571423</v>
      </c>
      <c r="N1444" s="81">
        <f>MIN(1,Overview!$F$44*E1444*(F1444-Overview!$F$25)^2+0.2)</f>
        <v>1</v>
      </c>
      <c r="O1444" s="48">
        <f>M1444*E1444*Overview!$F$8</f>
        <v>9.746225350951114E-2</v>
      </c>
      <c r="P1444" s="48">
        <f>E1444*Overview!$F$6</f>
        <v>1.8494797113084687E-3</v>
      </c>
      <c r="Q1444" s="122">
        <f>O1444*(G1444/F1444-(1+Overview!$F$35/'='!F1444)/(Overview!$F$37*Overview!$F$33))/('='!G1444+Overview!$F$36)</f>
        <v>6.7175129136795347E-4</v>
      </c>
      <c r="R1444" s="128">
        <f>(O1444/F1444-Q1444)*G1444*Overview!$F$29*'='!F1444^3</f>
        <v>389.18529772587976</v>
      </c>
      <c r="S1444" s="57">
        <f t="shared" si="132"/>
        <v>3.6909646070813762E-18</v>
      </c>
      <c r="T1444" s="58">
        <f t="shared" si="133"/>
        <v>6.5643851327670073E-4</v>
      </c>
      <c r="U1444" s="58">
        <f>IF(I1444&lt;Overview!$F$18,(1-Overview!$F$9)*'='!R1444-'='!I1444*'='!P1444,0)</f>
        <v>0</v>
      </c>
      <c r="V1444" s="54">
        <f>IF(I1444&gt;=Overview!$F$18,(1-Overview!$F$9)*'='!R1444-Overview!$F$18*'='!P1444,0)</f>
        <v>32.831044509372248</v>
      </c>
      <c r="W1444" s="2"/>
      <c r="X1444" s="60">
        <f>F1444^3*(1+G1444*Overview!$F$38)</f>
        <v>30.964139099806111</v>
      </c>
      <c r="Y1444" s="61">
        <f>F1444^3*Overview!$F$42*(1+Overview!$F$38*G1444)+J1444*Overview!$F$39/Overview!$F$40</f>
        <v>3.2497870282034671</v>
      </c>
    </row>
    <row r="1445" spans="1:25">
      <c r="A1445" s="34">
        <v>1442</v>
      </c>
      <c r="B1445">
        <v>0.77</v>
      </c>
      <c r="C1445" s="85">
        <v>18.739999999999998</v>
      </c>
      <c r="D1445" s="125">
        <f>B1445/(B1445+Overview!$F$22)</f>
        <v>0.52380952380952384</v>
      </c>
      <c r="E1445" s="118">
        <f>EXP(Overview!$F$21/Overview!$F$5-Overview!$F$21/('='!C1445+273.15))</f>
        <v>0.94169028070695959</v>
      </c>
      <c r="F1445" s="77">
        <f t="shared" si="134"/>
        <v>2.9322705122574306</v>
      </c>
      <c r="G1445" s="115">
        <f t="shared" si="135"/>
        <v>0.52380952380952372</v>
      </c>
      <c r="H1445" s="112">
        <f>F1445/Overview!$F$19</f>
        <v>4.3293525945038098</v>
      </c>
      <c r="I1445" s="149">
        <f t="shared" si="136"/>
        <v>178.24101031296112</v>
      </c>
      <c r="J1445" s="80">
        <f>IF((A1445-Overview!$F$43)/365=ROUND((A1445-Overview!$F$43)/365,0),J1444*0.05,J1444+V1444)</f>
        <v>10687.976654195749</v>
      </c>
      <c r="K1445" s="70">
        <f>IF(I1445&lt;Overview!$F$16,1,'='!F1445/Overview!$F$26)</f>
        <v>126.93811741374159</v>
      </c>
      <c r="L1445" s="71">
        <f>IF(I1445&lt;Overview!$F$17,'='!F1445/Overview!$F$26,Overview!$F$33)</f>
        <v>9.1428571428571423</v>
      </c>
      <c r="M1445" s="72">
        <f t="shared" si="137"/>
        <v>9.1428571428571423</v>
      </c>
      <c r="N1445" s="81">
        <f>MIN(1,Overview!$F$44*E1445*(F1445-Overview!$F$25)^2+0.2)</f>
        <v>1</v>
      </c>
      <c r="O1445" s="48">
        <f>M1445*E1445*Overview!$F$8</f>
        <v>9.746225350951114E-2</v>
      </c>
      <c r="P1445" s="48">
        <f>E1445*Overview!$F$6</f>
        <v>1.8494797113084687E-3</v>
      </c>
      <c r="Q1445" s="122">
        <f>O1445*(G1445/F1445-(1+Overview!$F$35/'='!F1445)/(Overview!$F$37*Overview!$F$33))/('='!G1445+Overview!$F$36)</f>
        <v>6.7059107329049911E-4</v>
      </c>
      <c r="R1445" s="128">
        <f>(O1445/F1445-Q1445)*G1445*Overview!$F$29*'='!F1445^3</f>
        <v>389.37168125040648</v>
      </c>
      <c r="S1445" s="57">
        <f t="shared" si="132"/>
        <v>3.6901383220203285E-18</v>
      </c>
      <c r="T1445" s="58">
        <f t="shared" si="133"/>
        <v>6.5545147666426398E-4</v>
      </c>
      <c r="U1445" s="58">
        <f>IF(I1445&lt;Overview!$F$18,(1-Overview!$F$9)*'='!R1445-'='!I1445*'='!P1445,0)</f>
        <v>0</v>
      </c>
      <c r="V1445" s="54">
        <f>IF(I1445&gt;=Overview!$F$18,(1-Overview!$F$9)*'='!R1445-Overview!$F$18*'='!P1445,0)</f>
        <v>32.846924385661922</v>
      </c>
      <c r="W1445" s="2"/>
      <c r="X1445" s="60">
        <f>F1445^3*(1+G1445*Overview!$F$38)</f>
        <v>30.98494395810064</v>
      </c>
      <c r="Y1445" s="61">
        <f>F1445^3*Overview!$F$42*(1+Overview!$F$38*G1445)+J1445*Overview!$F$39/Overview!$F$40</f>
        <v>3.253086123565927</v>
      </c>
    </row>
    <row r="1446" spans="1:25">
      <c r="A1446" s="34">
        <v>1443</v>
      </c>
      <c r="B1446">
        <v>0.77</v>
      </c>
      <c r="C1446" s="85">
        <v>18.739999999999998</v>
      </c>
      <c r="D1446" s="125">
        <f>B1446/(B1446+Overview!$F$22)</f>
        <v>0.52380952380952384</v>
      </c>
      <c r="E1446" s="118">
        <f>EXP(Overview!$F$21/Overview!$F$5-Overview!$F$21/('='!C1446+273.15))</f>
        <v>0.94169028070695959</v>
      </c>
      <c r="F1446" s="77">
        <f t="shared" si="134"/>
        <v>2.9329259637340948</v>
      </c>
      <c r="G1446" s="115">
        <f t="shared" si="135"/>
        <v>0.52380952380952372</v>
      </c>
      <c r="H1446" s="112">
        <f>F1446/Overview!$F$19</f>
        <v>4.3303203362381435</v>
      </c>
      <c r="I1446" s="149">
        <f t="shared" si="136"/>
        <v>178.24101031296112</v>
      </c>
      <c r="J1446" s="80">
        <f>IF((A1446-Overview!$F$43)/365=ROUND((A1446-Overview!$F$43)/365,0),J1445*0.05,J1445+V1445)</f>
        <v>10720.82357858141</v>
      </c>
      <c r="K1446" s="70">
        <f>IF(I1446&lt;Overview!$F$16,1,'='!F1446/Overview!$F$26)</f>
        <v>126.9664919365409</v>
      </c>
      <c r="L1446" s="71">
        <f>IF(I1446&lt;Overview!$F$17,'='!F1446/Overview!$F$26,Overview!$F$33)</f>
        <v>9.1428571428571423</v>
      </c>
      <c r="M1446" s="72">
        <f t="shared" si="137"/>
        <v>9.1428571428571423</v>
      </c>
      <c r="N1446" s="81">
        <f>MIN(1,Overview!$F$44*E1446*(F1446-Overview!$F$25)^2+0.2)</f>
        <v>1</v>
      </c>
      <c r="O1446" s="48">
        <f>M1446*E1446*Overview!$F$8</f>
        <v>9.746225350951114E-2</v>
      </c>
      <c r="P1446" s="48">
        <f>E1446*Overview!$F$6</f>
        <v>1.8494797113084687E-3</v>
      </c>
      <c r="Q1446" s="122">
        <f>O1446*(G1446/F1446-(1+Overview!$F$35/'='!F1446)/(Overview!$F$37*Overview!$F$33))/('='!G1446+Overview!$F$36)</f>
        <v>6.6943311792676903E-4</v>
      </c>
      <c r="R1446" s="128">
        <f>(O1446/F1446-Q1446)*G1446*Overview!$F$29*'='!F1446^3</f>
        <v>389.55783425114834</v>
      </c>
      <c r="S1446" s="57">
        <f t="shared" si="132"/>
        <v>3.6893136484205952E-18</v>
      </c>
      <c r="T1446" s="58">
        <f t="shared" si="133"/>
        <v>6.5446592418362971E-4</v>
      </c>
      <c r="U1446" s="58">
        <f>IF(I1446&lt;Overview!$F$18,(1-Overview!$F$9)*'='!R1446-'='!I1446*'='!P1446,0)</f>
        <v>0</v>
      </c>
      <c r="V1446" s="54">
        <f>IF(I1446&gt;=Overview!$F$18,(1-Overview!$F$9)*'='!R1446-Overview!$F$18*'='!P1446,0)</f>
        <v>32.862784621325126</v>
      </c>
      <c r="W1446" s="2"/>
      <c r="X1446" s="60">
        <f>F1446^3*(1+G1446*Overview!$F$38)</f>
        <v>31.005726829835879</v>
      </c>
      <c r="Y1446" s="61">
        <f>F1446^3*Overview!$F$42*(1+Overview!$F$38*G1446)+J1446*Overview!$F$39/Overview!$F$40</f>
        <v>3.2563839301908573</v>
      </c>
    </row>
    <row r="1447" spans="1:25">
      <c r="A1447" s="34">
        <v>1444</v>
      </c>
      <c r="B1447">
        <v>0.77</v>
      </c>
      <c r="C1447" s="85">
        <v>18.739999999999998</v>
      </c>
      <c r="D1447" s="125">
        <f>B1447/(B1447+Overview!$F$22)</f>
        <v>0.52380952380952384</v>
      </c>
      <c r="E1447" s="118">
        <f>EXP(Overview!$F$21/Overview!$F$5-Overview!$F$21/('='!C1447+273.15))</f>
        <v>0.94169028070695959</v>
      </c>
      <c r="F1447" s="77">
        <f t="shared" si="134"/>
        <v>2.9335804296582784</v>
      </c>
      <c r="G1447" s="115">
        <f t="shared" si="135"/>
        <v>0.52380952380952372</v>
      </c>
      <c r="H1447" s="112">
        <f>F1447/Overview!$F$19</f>
        <v>4.3312866228529137</v>
      </c>
      <c r="I1447" s="149">
        <f t="shared" si="136"/>
        <v>178.24101031296112</v>
      </c>
      <c r="J1447" s="80">
        <f>IF((A1447-Overview!$F$43)/365=ROUND((A1447-Overview!$F$43)/365,0),J1446*0.05,J1446+V1446)</f>
        <v>10753.686363202736</v>
      </c>
      <c r="K1447" s="70">
        <f>IF(I1447&lt;Overview!$F$16,1,'='!F1447/Overview!$F$26)</f>
        <v>126.99482379473066</v>
      </c>
      <c r="L1447" s="71">
        <f>IF(I1447&lt;Overview!$F$17,'='!F1447/Overview!$F$26,Overview!$F$33)</f>
        <v>9.1428571428571423</v>
      </c>
      <c r="M1447" s="72">
        <f t="shared" si="137"/>
        <v>9.1428571428571423</v>
      </c>
      <c r="N1447" s="81">
        <f>MIN(1,Overview!$F$44*E1447*(F1447-Overview!$F$25)^2+0.2)</f>
        <v>1</v>
      </c>
      <c r="O1447" s="48">
        <f>M1447*E1447*Overview!$F$8</f>
        <v>9.746225350951114E-2</v>
      </c>
      <c r="P1447" s="48">
        <f>E1447*Overview!$F$6</f>
        <v>1.8494797113084687E-3</v>
      </c>
      <c r="Q1447" s="122">
        <f>O1447*(G1447/F1447-(1+Overview!$F$35/'='!F1447)/(Overview!$F$37*Overview!$F$33))/('='!G1447+Overview!$F$36)</f>
        <v>6.6827741997107332E-4</v>
      </c>
      <c r="R1447" s="128">
        <f>(O1447/F1447-Q1447)*G1447*Overview!$F$29*'='!F1447^3</f>
        <v>389.74375692890402</v>
      </c>
      <c r="S1447" s="57">
        <f t="shared" si="132"/>
        <v>3.6884905825035656E-18</v>
      </c>
      <c r="T1447" s="58">
        <f t="shared" si="133"/>
        <v>6.5348185360322231E-4</v>
      </c>
      <c r="U1447" s="58">
        <f>IF(I1447&lt;Overview!$F$18,(1-Overview!$F$9)*'='!R1447-'='!I1447*'='!P1447,0)</f>
        <v>0</v>
      </c>
      <c r="V1447" s="54">
        <f>IF(I1447&gt;=Overview!$F$18,(1-Overview!$F$9)*'='!R1447-Overview!$F$18*'='!P1447,0)</f>
        <v>32.878625233469911</v>
      </c>
      <c r="W1447" s="2"/>
      <c r="X1447" s="60">
        <f>F1447^3*(1+G1447*Overview!$F$38)</f>
        <v>31.026487722208376</v>
      </c>
      <c r="Y1447" s="61">
        <f>F1447^3*Overview!$F$42*(1+Overview!$F$38*G1447)+J1447*Overview!$F$39/Overview!$F$40</f>
        <v>3.2596804478724724</v>
      </c>
    </row>
    <row r="1448" spans="1:25">
      <c r="A1448" s="34">
        <v>1445</v>
      </c>
      <c r="B1448">
        <v>0.77</v>
      </c>
      <c r="C1448" s="85">
        <v>18.739999999999998</v>
      </c>
      <c r="D1448" s="125">
        <f>B1448/(B1448+Overview!$F$22)</f>
        <v>0.52380952380952384</v>
      </c>
      <c r="E1448" s="118">
        <f>EXP(Overview!$F$21/Overview!$F$5-Overview!$F$21/('='!C1448+273.15))</f>
        <v>0.94169028070695959</v>
      </c>
      <c r="F1448" s="77">
        <f t="shared" si="134"/>
        <v>2.9342339115118814</v>
      </c>
      <c r="G1448" s="115">
        <f t="shared" si="135"/>
        <v>0.52380952380952372</v>
      </c>
      <c r="H1448" s="112">
        <f>F1448/Overview!$F$19</f>
        <v>4.3322514565360715</v>
      </c>
      <c r="I1448" s="149">
        <f t="shared" si="136"/>
        <v>178.24101031296112</v>
      </c>
      <c r="J1448" s="80">
        <f>IF((A1448-Overview!$F$43)/365=ROUND((A1448-Overview!$F$43)/365,0),J1447*0.05,J1447+V1447)</f>
        <v>10786.564988436206</v>
      </c>
      <c r="K1448" s="70">
        <f>IF(I1448&lt;Overview!$F$16,1,'='!F1448/Overview!$F$26)</f>
        <v>127.02311305246241</v>
      </c>
      <c r="L1448" s="71">
        <f>IF(I1448&lt;Overview!$F$17,'='!F1448/Overview!$F$26,Overview!$F$33)</f>
        <v>9.1428571428571423</v>
      </c>
      <c r="M1448" s="72">
        <f t="shared" si="137"/>
        <v>9.1428571428571423</v>
      </c>
      <c r="N1448" s="81">
        <f>MIN(1,Overview!$F$44*E1448*(F1448-Overview!$F$25)^2+0.2)</f>
        <v>1</v>
      </c>
      <c r="O1448" s="48">
        <f>M1448*E1448*Overview!$F$8</f>
        <v>9.746225350951114E-2</v>
      </c>
      <c r="P1448" s="48">
        <f>E1448*Overview!$F$6</f>
        <v>1.8494797113084687E-3</v>
      </c>
      <c r="Q1448" s="122">
        <f>O1448*(G1448/F1448-(1+Overview!$F$35/'='!F1448)/(Overview!$F$37*Overview!$F$33))/('='!G1448+Overview!$F$36)</f>
        <v>6.6712397413328667E-4</v>
      </c>
      <c r="R1448" s="128">
        <f>(O1448/F1448-Q1448)*G1448*Overview!$F$29*'='!F1448^3</f>
        <v>389.92944948459143</v>
      </c>
      <c r="S1448" s="57">
        <f t="shared" si="132"/>
        <v>3.6876691205017139E-18</v>
      </c>
      <c r="T1448" s="58">
        <f t="shared" si="133"/>
        <v>6.5249926269482159E-4</v>
      </c>
      <c r="U1448" s="58">
        <f>IF(I1448&lt;Overview!$F$18,(1-Overview!$F$9)*'='!R1448-'='!I1448*'='!P1448,0)</f>
        <v>0</v>
      </c>
      <c r="V1448" s="54">
        <f>IF(I1448&gt;=Overview!$F$18,(1-Overview!$F$9)*'='!R1448-Overview!$F$18*'='!P1448,0)</f>
        <v>32.894446239214481</v>
      </c>
      <c r="W1448" s="2"/>
      <c r="X1448" s="60">
        <f>F1448^3*(1+G1448*Overview!$F$38)</f>
        <v>31.047226642472182</v>
      </c>
      <c r="Y1448" s="61">
        <f>F1448^3*Overview!$F$42*(1+Overview!$F$38*G1448)+J1448*Overview!$F$39/Overview!$F$40</f>
        <v>3.2629756764109059</v>
      </c>
    </row>
    <row r="1449" spans="1:25">
      <c r="A1449" s="34">
        <v>1446</v>
      </c>
      <c r="B1449">
        <v>0.77</v>
      </c>
      <c r="C1449" s="85">
        <v>18.739999999999998</v>
      </c>
      <c r="D1449" s="125">
        <f>B1449/(B1449+Overview!$F$22)</f>
        <v>0.52380952380952384</v>
      </c>
      <c r="E1449" s="118">
        <f>EXP(Overview!$F$21/Overview!$F$5-Overview!$F$21/('='!C1449+273.15))</f>
        <v>0.94169028070695959</v>
      </c>
      <c r="F1449" s="77">
        <f t="shared" si="134"/>
        <v>2.9348864107745762</v>
      </c>
      <c r="G1449" s="115">
        <f t="shared" si="135"/>
        <v>0.52380952380952372</v>
      </c>
      <c r="H1449" s="112">
        <f>F1449/Overview!$F$19</f>
        <v>4.3332148394722818</v>
      </c>
      <c r="I1449" s="149">
        <f t="shared" si="136"/>
        <v>178.24101031296112</v>
      </c>
      <c r="J1449" s="80">
        <f>IF((A1449-Overview!$F$43)/365=ROUND((A1449-Overview!$F$43)/365,0),J1448*0.05,J1448+V1448)</f>
        <v>10819.45943467542</v>
      </c>
      <c r="K1449" s="70">
        <f>IF(I1449&lt;Overview!$F$16,1,'='!F1449/Overview!$F$26)</f>
        <v>127.05135977379119</v>
      </c>
      <c r="L1449" s="71">
        <f>IF(I1449&lt;Overview!$F$17,'='!F1449/Overview!$F$26,Overview!$F$33)</f>
        <v>9.1428571428571423</v>
      </c>
      <c r="M1449" s="72">
        <f t="shared" si="137"/>
        <v>9.1428571428571423</v>
      </c>
      <c r="N1449" s="81">
        <f>MIN(1,Overview!$F$44*E1449*(F1449-Overview!$F$25)^2+0.2)</f>
        <v>1</v>
      </c>
      <c r="O1449" s="48">
        <f>M1449*E1449*Overview!$F$8</f>
        <v>9.746225350951114E-2</v>
      </c>
      <c r="P1449" s="48">
        <f>E1449*Overview!$F$6</f>
        <v>1.8494797113084687E-3</v>
      </c>
      <c r="Q1449" s="122">
        <f>O1449*(G1449/F1449-(1+Overview!$F$35/'='!F1449)/(Overview!$F$37*Overview!$F$33))/('='!G1449+Overview!$F$36)</f>
        <v>6.6597277513879129E-4</v>
      </c>
      <c r="R1449" s="128">
        <f>(O1449/F1449-Q1449)*G1449*Overview!$F$29*'='!F1449^3</f>
        <v>390.11491211924789</v>
      </c>
      <c r="S1449" s="57">
        <f t="shared" si="132"/>
        <v>3.6868492586585586E-18</v>
      </c>
      <c r="T1449" s="58">
        <f t="shared" si="133"/>
        <v>6.5151814923355706E-4</v>
      </c>
      <c r="U1449" s="58">
        <f>IF(I1449&lt;Overview!$F$18,(1-Overview!$F$9)*'='!R1449-'='!I1449*'='!P1449,0)</f>
        <v>0</v>
      </c>
      <c r="V1449" s="54">
        <f>IF(I1449&gt;=Overview!$F$18,(1-Overview!$F$9)*'='!R1449-Overview!$F$18*'='!P1449,0)</f>
        <v>32.910247655687208</v>
      </c>
      <c r="W1449" s="2"/>
      <c r="X1449" s="60">
        <f>F1449^3*(1+G1449*Overview!$F$38)</f>
        <v>31.067943597938715</v>
      </c>
      <c r="Y1449" s="61">
        <f>F1449^3*Overview!$F$42*(1+Overview!$F$38*G1449)+J1449*Overview!$F$39/Overview!$F$40</f>
        <v>3.266269615612198</v>
      </c>
    </row>
    <row r="1450" spans="1:25">
      <c r="A1450" s="34">
        <v>1447</v>
      </c>
      <c r="B1450">
        <v>0.77</v>
      </c>
      <c r="C1450" s="85">
        <v>18.739999999999998</v>
      </c>
      <c r="D1450" s="125">
        <f>B1450/(B1450+Overview!$F$22)</f>
        <v>0.52380952380952384</v>
      </c>
      <c r="E1450" s="118">
        <f>EXP(Overview!$F$21/Overview!$F$5-Overview!$F$21/('='!C1450+273.15))</f>
        <v>0.94169028070695959</v>
      </c>
      <c r="F1450" s="77">
        <f t="shared" si="134"/>
        <v>2.9355379289238099</v>
      </c>
      <c r="G1450" s="115">
        <f t="shared" si="135"/>
        <v>0.52380952380952372</v>
      </c>
      <c r="H1450" s="112">
        <f>F1450/Overview!$F$19</f>
        <v>4.3341767738429207</v>
      </c>
      <c r="I1450" s="149">
        <f t="shared" si="136"/>
        <v>178.24101031296112</v>
      </c>
      <c r="J1450" s="80">
        <f>IF((A1450-Overview!$F$43)/365=ROUND((A1450-Overview!$F$43)/365,0),J1449*0.05,J1449+V1449)</f>
        <v>10852.369682331107</v>
      </c>
      <c r="K1450" s="70">
        <f>IF(I1450&lt;Overview!$F$16,1,'='!F1450/Overview!$F$26)</f>
        <v>127.07956402267575</v>
      </c>
      <c r="L1450" s="71">
        <f>IF(I1450&lt;Overview!$F$17,'='!F1450/Overview!$F$26,Overview!$F$33)</f>
        <v>9.1428571428571423</v>
      </c>
      <c r="M1450" s="72">
        <f t="shared" si="137"/>
        <v>9.1428571428571423</v>
      </c>
      <c r="N1450" s="81">
        <f>MIN(1,Overview!$F$44*E1450*(F1450-Overview!$F$25)^2+0.2)</f>
        <v>1</v>
      </c>
      <c r="O1450" s="48">
        <f>M1450*E1450*Overview!$F$8</f>
        <v>9.746225350951114E-2</v>
      </c>
      <c r="P1450" s="48">
        <f>E1450*Overview!$F$6</f>
        <v>1.8494797113084687E-3</v>
      </c>
      <c r="Q1450" s="122">
        <f>O1450*(G1450/F1450-(1+Overview!$F$35/'='!F1450)/(Overview!$F$37*Overview!$F$33))/('='!G1450+Overview!$F$36)</f>
        <v>6.6482381772842148E-4</v>
      </c>
      <c r="R1450" s="128">
        <f>(O1450/F1450-Q1450)*G1450*Overview!$F$29*'='!F1450^3</f>
        <v>390.30014503402759</v>
      </c>
      <c r="S1450" s="57">
        <f t="shared" si="132"/>
        <v>3.6860309932286219E-18</v>
      </c>
      <c r="T1450" s="58">
        <f t="shared" si="133"/>
        <v>6.5053851099790359E-4</v>
      </c>
      <c r="U1450" s="58">
        <f>IF(I1450&lt;Overview!$F$18,(1-Overview!$F$9)*'='!R1450-'='!I1450*'='!P1450,0)</f>
        <v>0</v>
      </c>
      <c r="V1450" s="54">
        <f>IF(I1450&gt;=Overview!$F$18,(1-Overview!$F$9)*'='!R1450-Overview!$F$18*'='!P1450,0)</f>
        <v>32.926029500026438</v>
      </c>
      <c r="W1450" s="2"/>
      <c r="X1450" s="60">
        <f>F1450^3*(1+G1450*Overview!$F$38)</f>
        <v>31.08863859597643</v>
      </c>
      <c r="Y1450" s="61">
        <f>F1450^3*Overview!$F$42*(1+Overview!$F$38*G1450)+J1450*Overview!$F$39/Overview!$F$40</f>
        <v>3.2695622652882665</v>
      </c>
    </row>
    <row r="1451" spans="1:25">
      <c r="A1451" s="34">
        <v>1448</v>
      </c>
      <c r="B1451">
        <v>0.77</v>
      </c>
      <c r="C1451" s="85">
        <v>18.739999999999998</v>
      </c>
      <c r="D1451" s="125">
        <f>B1451/(B1451+Overview!$F$22)</f>
        <v>0.52380952380952384</v>
      </c>
      <c r="E1451" s="118">
        <f>EXP(Overview!$F$21/Overview!$F$5-Overview!$F$21/('='!C1451+273.15))</f>
        <v>0.94169028070695959</v>
      </c>
      <c r="F1451" s="77">
        <f t="shared" si="134"/>
        <v>2.9361884674348078</v>
      </c>
      <c r="G1451" s="115">
        <f t="shared" si="135"/>
        <v>0.52380952380952372</v>
      </c>
      <c r="H1451" s="112">
        <f>F1451/Overview!$F$19</f>
        <v>4.3351372618260857</v>
      </c>
      <c r="I1451" s="149">
        <f t="shared" si="136"/>
        <v>178.24101031296112</v>
      </c>
      <c r="J1451" s="80">
        <f>IF((A1451-Overview!$F$43)/365=ROUND((A1451-Overview!$F$43)/365,0),J1450*0.05,J1450+V1450)</f>
        <v>10885.295711831133</v>
      </c>
      <c r="K1451" s="70">
        <f>IF(I1451&lt;Overview!$F$16,1,'='!F1451/Overview!$F$26)</f>
        <v>127.1077258629787</v>
      </c>
      <c r="L1451" s="71">
        <f>IF(I1451&lt;Overview!$F$17,'='!F1451/Overview!$F$26,Overview!$F$33)</f>
        <v>9.1428571428571423</v>
      </c>
      <c r="M1451" s="72">
        <f t="shared" si="137"/>
        <v>9.1428571428571423</v>
      </c>
      <c r="N1451" s="81">
        <f>MIN(1,Overview!$F$44*E1451*(F1451-Overview!$F$25)^2+0.2)</f>
        <v>1</v>
      </c>
      <c r="O1451" s="48">
        <f>M1451*E1451*Overview!$F$8</f>
        <v>9.746225350951114E-2</v>
      </c>
      <c r="P1451" s="48">
        <f>E1451*Overview!$F$6</f>
        <v>1.8494797113084687E-3</v>
      </c>
      <c r="Q1451" s="122">
        <f>O1451*(G1451/F1451-(1+Overview!$F$35/'='!F1451)/(Overview!$F$37*Overview!$F$33))/('='!G1451+Overview!$F$36)</f>
        <v>6.6367709665840859E-4</v>
      </c>
      <c r="R1451" s="128">
        <f>(O1451/F1451-Q1451)*G1451*Overview!$F$29*'='!F1451^3</f>
        <v>390.48514843020035</v>
      </c>
      <c r="S1451" s="57">
        <f t="shared" si="132"/>
        <v>3.6852143204773932E-18</v>
      </c>
      <c r="T1451" s="58">
        <f t="shared" si="133"/>
        <v>6.495603457696785E-4</v>
      </c>
      <c r="U1451" s="58">
        <f>IF(I1451&lt;Overview!$F$18,(1-Overview!$F$9)*'='!R1451-'='!I1451*'='!P1451,0)</f>
        <v>0</v>
      </c>
      <c r="V1451" s="54">
        <f>IF(I1451&gt;=Overview!$F$18,(1-Overview!$F$9)*'='!R1451-Overview!$F$18*'='!P1451,0)</f>
        <v>32.94179178938036</v>
      </c>
      <c r="W1451" s="2"/>
      <c r="X1451" s="60">
        <f>F1451^3*(1+G1451*Overview!$F$38)</f>
        <v>31.109311644010592</v>
      </c>
      <c r="Y1451" s="61">
        <f>F1451^3*Overview!$F$42*(1+Overview!$F$38*G1451)+J1451*Overview!$F$39/Overview!$F$40</f>
        <v>3.2728536252568881</v>
      </c>
    </row>
    <row r="1452" spans="1:25">
      <c r="A1452" s="34">
        <v>1449</v>
      </c>
      <c r="B1452">
        <v>0.77</v>
      </c>
      <c r="C1452" s="85">
        <v>18.739999999999998</v>
      </c>
      <c r="D1452" s="125">
        <f>B1452/(B1452+Overview!$F$22)</f>
        <v>0.52380952380952384</v>
      </c>
      <c r="E1452" s="118">
        <f>EXP(Overview!$F$21/Overview!$F$5-Overview!$F$21/('='!C1452+273.15))</f>
        <v>0.94169028070695959</v>
      </c>
      <c r="F1452" s="77">
        <f t="shared" si="134"/>
        <v>2.9368380277805772</v>
      </c>
      <c r="G1452" s="115">
        <f t="shared" si="135"/>
        <v>0.52380952380952372</v>
      </c>
      <c r="H1452" s="112">
        <f>F1452/Overview!$F$19</f>
        <v>4.3360963055966</v>
      </c>
      <c r="I1452" s="149">
        <f t="shared" si="136"/>
        <v>178.24101031296112</v>
      </c>
      <c r="J1452" s="80">
        <f>IF((A1452-Overview!$F$43)/365=ROUND((A1452-Overview!$F$43)/365,0),J1451*0.05,J1451+V1451)</f>
        <v>10918.237503620514</v>
      </c>
      <c r="K1452" s="70">
        <f>IF(I1452&lt;Overview!$F$16,1,'='!F1452/Overview!$F$26)</f>
        <v>127.13584535846655</v>
      </c>
      <c r="L1452" s="71">
        <f>IF(I1452&lt;Overview!$F$17,'='!F1452/Overview!$F$26,Overview!$F$33)</f>
        <v>9.1428571428571423</v>
      </c>
      <c r="M1452" s="72">
        <f t="shared" si="137"/>
        <v>9.1428571428571423</v>
      </c>
      <c r="N1452" s="81">
        <f>MIN(1,Overview!$F$44*E1452*(F1452-Overview!$F$25)^2+0.2)</f>
        <v>1</v>
      </c>
      <c r="O1452" s="48">
        <f>M1452*E1452*Overview!$F$8</f>
        <v>9.746225350951114E-2</v>
      </c>
      <c r="P1452" s="48">
        <f>E1452*Overview!$F$6</f>
        <v>1.8494797113084687E-3</v>
      </c>
      <c r="Q1452" s="122">
        <f>O1452*(G1452/F1452-(1+Overview!$F$35/'='!F1452)/(Overview!$F$37*Overview!$F$33))/('='!G1452+Overview!$F$36)</f>
        <v>6.6253260670032016E-4</v>
      </c>
      <c r="R1452" s="128">
        <f>(O1452/F1452-Q1452)*G1452*Overview!$F$29*'='!F1452^3</f>
        <v>390.66992250915115</v>
      </c>
      <c r="S1452" s="57">
        <f t="shared" si="132"/>
        <v>3.6843992366812833E-18</v>
      </c>
      <c r="T1452" s="58">
        <f t="shared" si="133"/>
        <v>6.4858365133403097E-4</v>
      </c>
      <c r="U1452" s="58">
        <f>IF(I1452&lt;Overview!$F$18,(1-Overview!$F$9)*'='!R1452-'='!I1452*'='!P1452,0)</f>
        <v>0</v>
      </c>
      <c r="V1452" s="54">
        <f>IF(I1452&gt;=Overview!$F$18,(1-Overview!$F$9)*'='!R1452-Overview!$F$18*'='!P1452,0)</f>
        <v>32.95753454090697</v>
      </c>
      <c r="W1452" s="2"/>
      <c r="X1452" s="60">
        <f>F1452^3*(1+G1452*Overview!$F$38)</f>
        <v>31.129962749523056</v>
      </c>
      <c r="Y1452" s="61">
        <f>F1452^3*Overview!$F$42*(1+Overview!$F$38*G1452)+J1452*Overview!$F$39/Overview!$F$40</f>
        <v>3.2761436953416752</v>
      </c>
    </row>
    <row r="1453" spans="1:25">
      <c r="A1453" s="34">
        <v>1450</v>
      </c>
      <c r="B1453">
        <v>0.77</v>
      </c>
      <c r="C1453" s="85">
        <v>18.739999999999998</v>
      </c>
      <c r="D1453" s="125">
        <f>B1453/(B1453+Overview!$F$22)</f>
        <v>0.52380952380952384</v>
      </c>
      <c r="E1453" s="118">
        <f>EXP(Overview!$F$21/Overview!$F$5-Overview!$F$21/('='!C1453+273.15))</f>
        <v>0.94169028070695959</v>
      </c>
      <c r="F1453" s="77">
        <f t="shared" si="134"/>
        <v>2.9374866114319111</v>
      </c>
      <c r="G1453" s="115">
        <f t="shared" si="135"/>
        <v>0.52380952380952372</v>
      </c>
      <c r="H1453" s="112">
        <f>F1453/Overview!$F$19</f>
        <v>4.337053907326017</v>
      </c>
      <c r="I1453" s="149">
        <f t="shared" si="136"/>
        <v>178.24101031296112</v>
      </c>
      <c r="J1453" s="80">
        <f>IF((A1453-Overview!$F$43)/365=ROUND((A1453-Overview!$F$43)/365,0),J1452*0.05,J1452+V1452)</f>
        <v>10951.195038161421</v>
      </c>
      <c r="K1453" s="70">
        <f>IF(I1453&lt;Overview!$F$16,1,'='!F1453/Overview!$F$26)</f>
        <v>127.16392257281001</v>
      </c>
      <c r="L1453" s="71">
        <f>IF(I1453&lt;Overview!$F$17,'='!F1453/Overview!$F$26,Overview!$F$33)</f>
        <v>9.1428571428571423</v>
      </c>
      <c r="M1453" s="72">
        <f t="shared" si="137"/>
        <v>9.1428571428571423</v>
      </c>
      <c r="N1453" s="81">
        <f>MIN(1,Overview!$F$44*E1453*(F1453-Overview!$F$25)^2+0.2)</f>
        <v>1</v>
      </c>
      <c r="O1453" s="48">
        <f>M1453*E1453*Overview!$F$8</f>
        <v>9.746225350951114E-2</v>
      </c>
      <c r="P1453" s="48">
        <f>E1453*Overview!$F$6</f>
        <v>1.8494797113084687E-3</v>
      </c>
      <c r="Q1453" s="122">
        <f>O1453*(G1453/F1453-(1+Overview!$F$35/'='!F1453)/(Overview!$F$37*Overview!$F$33))/('='!G1453+Overview!$F$36)</f>
        <v>6.6139034264100908E-4</v>
      </c>
      <c r="R1453" s="128">
        <f>(O1453/F1453-Q1453)*G1453*Overview!$F$29*'='!F1453^3</f>
        <v>390.85446747237813</v>
      </c>
      <c r="S1453" s="57">
        <f t="shared" si="132"/>
        <v>3.6835857381275877E-18</v>
      </c>
      <c r="T1453" s="58">
        <f t="shared" si="133"/>
        <v>6.4760842547944284E-4</v>
      </c>
      <c r="U1453" s="58">
        <f>IF(I1453&lt;Overview!$F$18,(1-Overview!$F$9)*'='!R1453-'='!I1453*'='!P1453,0)</f>
        <v>0</v>
      </c>
      <c r="V1453" s="54">
        <f>IF(I1453&gt;=Overview!$F$18,(1-Overview!$F$9)*'='!R1453-Overview!$F$18*'='!P1453,0)</f>
        <v>32.973257771773909</v>
      </c>
      <c r="W1453" s="2"/>
      <c r="X1453" s="60">
        <f>F1453^3*(1+G1453*Overview!$F$38)</f>
        <v>31.150591920052015</v>
      </c>
      <c r="Y1453" s="61">
        <f>F1453^3*Overview!$F$42*(1+Overview!$F$38*G1453)+J1453*Overview!$F$39/Overview!$F$40</f>
        <v>3.279432475372059</v>
      </c>
    </row>
    <row r="1454" spans="1:25">
      <c r="A1454" s="34">
        <v>1451</v>
      </c>
      <c r="B1454">
        <v>0.77</v>
      </c>
      <c r="C1454" s="85">
        <v>18.739999999999998</v>
      </c>
      <c r="D1454" s="125">
        <f>B1454/(B1454+Overview!$F$22)</f>
        <v>0.52380952380952384</v>
      </c>
      <c r="E1454" s="118">
        <f>EXP(Overview!$F$21/Overview!$F$5-Overview!$F$21/('='!C1454+273.15))</f>
        <v>0.94169028070695959</v>
      </c>
      <c r="F1454" s="77">
        <f t="shared" si="134"/>
        <v>2.9381342198573908</v>
      </c>
      <c r="G1454" s="115">
        <f t="shared" si="135"/>
        <v>0.52380952380952372</v>
      </c>
      <c r="H1454" s="112">
        <f>F1454/Overview!$F$19</f>
        <v>4.3380100691826229</v>
      </c>
      <c r="I1454" s="149">
        <f t="shared" si="136"/>
        <v>178.24101031296112</v>
      </c>
      <c r="J1454" s="80">
        <f>IF((A1454-Overview!$F$43)/365=ROUND((A1454-Overview!$F$43)/365,0),J1453*0.05,J1453+V1453)</f>
        <v>10984.168295933194</v>
      </c>
      <c r="K1454" s="70">
        <f>IF(I1454&lt;Overview!$F$16,1,'='!F1454/Overview!$F$26)</f>
        <v>127.19195756958402</v>
      </c>
      <c r="L1454" s="71">
        <f>IF(I1454&lt;Overview!$F$17,'='!F1454/Overview!$F$26,Overview!$F$33)</f>
        <v>9.1428571428571423</v>
      </c>
      <c r="M1454" s="72">
        <f t="shared" si="137"/>
        <v>9.1428571428571423</v>
      </c>
      <c r="N1454" s="81">
        <f>MIN(1,Overview!$F$44*E1454*(F1454-Overview!$F$25)^2+0.2)</f>
        <v>1</v>
      </c>
      <c r="O1454" s="48">
        <f>M1454*E1454*Overview!$F$8</f>
        <v>9.746225350951114E-2</v>
      </c>
      <c r="P1454" s="48">
        <f>E1454*Overview!$F$6</f>
        <v>1.8494797113084687E-3</v>
      </c>
      <c r="Q1454" s="122">
        <f>O1454*(G1454/F1454-(1+Overview!$F$35/'='!F1454)/(Overview!$F$37*Overview!$F$33))/('='!G1454+Overview!$F$36)</f>
        <v>6.6025029928255515E-4</v>
      </c>
      <c r="R1454" s="128">
        <f>(O1454/F1454-Q1454)*G1454*Overview!$F$29*'='!F1454^3</f>
        <v>391.03878352149081</v>
      </c>
      <c r="S1454" s="57">
        <f t="shared" si="132"/>
        <v>3.6827738211144488E-18</v>
      </c>
      <c r="T1454" s="58">
        <f t="shared" si="133"/>
        <v>6.4663466599771964E-4</v>
      </c>
      <c r="U1454" s="58">
        <f>IF(I1454&lt;Overview!$F$18,(1-Overview!$F$9)*'='!R1454-'='!I1454*'='!P1454,0)</f>
        <v>0</v>
      </c>
      <c r="V1454" s="54">
        <f>IF(I1454&gt;=Overview!$F$18,(1-Overview!$F$9)*'='!R1454-Overview!$F$18*'='!P1454,0)</f>
        <v>32.988961499158307</v>
      </c>
      <c r="W1454" s="2"/>
      <c r="X1454" s="60">
        <f>F1454^3*(1+G1454*Overview!$F$38)</f>
        <v>31.171199163191698</v>
      </c>
      <c r="Y1454" s="61">
        <f>F1454^3*Overview!$F$42*(1+Overview!$F$38*G1454)+J1454*Overview!$F$39/Overview!$F$40</f>
        <v>3.2827199651832588</v>
      </c>
    </row>
    <row r="1455" spans="1:25">
      <c r="A1455" s="34">
        <v>1452</v>
      </c>
      <c r="B1455">
        <v>0.77</v>
      </c>
      <c r="C1455" s="85">
        <v>18.739999999999998</v>
      </c>
      <c r="D1455" s="125">
        <f>B1455/(B1455+Overview!$F$22)</f>
        <v>0.52380952380952384</v>
      </c>
      <c r="E1455" s="118">
        <f>EXP(Overview!$F$21/Overview!$F$5-Overview!$F$21/('='!C1455+273.15))</f>
        <v>0.94169028070695959</v>
      </c>
      <c r="F1455" s="77">
        <f t="shared" si="134"/>
        <v>2.9387808545233884</v>
      </c>
      <c r="G1455" s="115">
        <f t="shared" si="135"/>
        <v>0.52380952380952372</v>
      </c>
      <c r="H1455" s="112">
        <f>F1455/Overview!$F$19</f>
        <v>4.3389647933314457</v>
      </c>
      <c r="I1455" s="149">
        <f t="shared" si="136"/>
        <v>178.24101031296112</v>
      </c>
      <c r="J1455" s="80">
        <f>IF((A1455-Overview!$F$43)/365=ROUND((A1455-Overview!$F$43)/365,0),J1454*0.05,J1454+V1454)</f>
        <v>11017.157257432353</v>
      </c>
      <c r="K1455" s="70">
        <f>IF(I1455&lt;Overview!$F$16,1,'='!F1455/Overview!$F$26)</f>
        <v>127.21995041226791</v>
      </c>
      <c r="L1455" s="71">
        <f>IF(I1455&lt;Overview!$F$17,'='!F1455/Overview!$F$26,Overview!$F$33)</f>
        <v>9.1428571428571423</v>
      </c>
      <c r="M1455" s="72">
        <f t="shared" si="137"/>
        <v>9.1428571428571423</v>
      </c>
      <c r="N1455" s="81">
        <f>MIN(1,Overview!$F$44*E1455*(F1455-Overview!$F$25)^2+0.2)</f>
        <v>1</v>
      </c>
      <c r="O1455" s="48">
        <f>M1455*E1455*Overview!$F$8</f>
        <v>9.746225350951114E-2</v>
      </c>
      <c r="P1455" s="48">
        <f>E1455*Overview!$F$6</f>
        <v>1.8494797113084687E-3</v>
      </c>
      <c r="Q1455" s="122">
        <f>O1455*(G1455/F1455-(1+Overview!$F$35/'='!F1455)/(Overview!$F$37*Overview!$F$33))/('='!G1455+Overview!$F$36)</f>
        <v>6.5911247144221242E-4</v>
      </c>
      <c r="R1455" s="128">
        <f>(O1455/F1455-Q1455)*G1455*Overview!$F$29*'='!F1455^3</f>
        <v>391.22287085820972</v>
      </c>
      <c r="S1455" s="57">
        <f t="shared" si="132"/>
        <v>3.6819634819508142E-18</v>
      </c>
      <c r="T1455" s="58">
        <f t="shared" si="133"/>
        <v>6.4566237068398923E-4</v>
      </c>
      <c r="U1455" s="58">
        <f>IF(I1455&lt;Overview!$F$18,(1-Overview!$F$9)*'='!R1455-'='!I1455*'='!P1455,0)</f>
        <v>0</v>
      </c>
      <c r="V1455" s="54">
        <f>IF(I1455&gt;=Overview!$F$18,(1-Overview!$F$9)*'='!R1455-Overview!$F$18*'='!P1455,0)</f>
        <v>33.004645740246758</v>
      </c>
      <c r="W1455" s="2"/>
      <c r="X1455" s="60">
        <f>F1455^3*(1+G1455*Overview!$F$38)</f>
        <v>31.191784486592191</v>
      </c>
      <c r="Y1455" s="61">
        <f>F1455^3*Overview!$F$42*(1+Overview!$F$38*G1455)+J1455*Overview!$F$39/Overview!$F$40</f>
        <v>3.2860061646162668</v>
      </c>
    </row>
    <row r="1456" spans="1:25">
      <c r="A1456" s="34">
        <v>1453</v>
      </c>
      <c r="B1456">
        <v>0.77</v>
      </c>
      <c r="C1456" s="85">
        <v>18.739999999999998</v>
      </c>
      <c r="D1456" s="125">
        <f>B1456/(B1456+Overview!$F$22)</f>
        <v>0.52380952380952384</v>
      </c>
      <c r="E1456" s="118">
        <f>EXP(Overview!$F$21/Overview!$F$5-Overview!$F$21/('='!C1456+273.15))</f>
        <v>0.94169028070695959</v>
      </c>
      <c r="F1456" s="77">
        <f t="shared" si="134"/>
        <v>2.9394265168940725</v>
      </c>
      <c r="G1456" s="115">
        <f t="shared" si="135"/>
        <v>0.52380952380952372</v>
      </c>
      <c r="H1456" s="112">
        <f>F1456/Overview!$F$19</f>
        <v>4.3399180819342575</v>
      </c>
      <c r="I1456" s="149">
        <f t="shared" si="136"/>
        <v>178.24101031296112</v>
      </c>
      <c r="J1456" s="80">
        <f>IF((A1456-Overview!$F$43)/365=ROUND((A1456-Overview!$F$43)/365,0),J1455*0.05,J1455+V1455)</f>
        <v>11050.161903172599</v>
      </c>
      <c r="K1456" s="70">
        <f>IF(I1456&lt;Overview!$F$16,1,'='!F1456/Overview!$F$26)</f>
        <v>127.24790116424558</v>
      </c>
      <c r="L1456" s="71">
        <f>IF(I1456&lt;Overview!$F$17,'='!F1456/Overview!$F$26,Overview!$F$33)</f>
        <v>9.1428571428571423</v>
      </c>
      <c r="M1456" s="72">
        <f t="shared" si="137"/>
        <v>9.1428571428571423</v>
      </c>
      <c r="N1456" s="81">
        <f>MIN(1,Overview!$F$44*E1456*(F1456-Overview!$F$25)^2+0.2)</f>
        <v>1</v>
      </c>
      <c r="O1456" s="48">
        <f>M1456*E1456*Overview!$F$8</f>
        <v>9.746225350951114E-2</v>
      </c>
      <c r="P1456" s="48">
        <f>E1456*Overview!$F$6</f>
        <v>1.8494797113084687E-3</v>
      </c>
      <c r="Q1456" s="122">
        <f>O1456*(G1456/F1456-(1+Overview!$F$35/'='!F1456)/(Overview!$F$37*Overview!$F$33))/('='!G1456+Overview!$F$36)</f>
        <v>6.5797685395235111E-4</v>
      </c>
      <c r="R1456" s="128">
        <f>(O1456/F1456-Q1456)*G1456*Overview!$F$29*'='!F1456^3</f>
        <v>391.40672968436411</v>
      </c>
      <c r="S1456" s="57">
        <f t="shared" si="132"/>
        <v>3.6811547169563957E-18</v>
      </c>
      <c r="T1456" s="58">
        <f t="shared" si="133"/>
        <v>6.4469153733669312E-4</v>
      </c>
      <c r="U1456" s="58">
        <f>IF(I1456&lt;Overview!$F$18,(1-Overview!$F$9)*'='!R1456-'='!I1456*'='!P1456,0)</f>
        <v>0</v>
      </c>
      <c r="V1456" s="54">
        <f>IF(I1456&gt;=Overview!$F$18,(1-Overview!$F$9)*'='!R1456-Overview!$F$18*'='!P1456,0)</f>
        <v>33.020310512235113</v>
      </c>
      <c r="W1456" s="2"/>
      <c r="X1456" s="60">
        <f>F1456^3*(1+G1456*Overview!$F$38)</f>
        <v>31.212347897959148</v>
      </c>
      <c r="Y1456" s="61">
        <f>F1456^3*Overview!$F$42*(1+Overview!$F$38*G1456)+J1456*Overview!$F$39/Overview!$F$40</f>
        <v>3.2892910735178238</v>
      </c>
    </row>
    <row r="1457" spans="1:25">
      <c r="A1457" s="34">
        <v>1454</v>
      </c>
      <c r="B1457">
        <v>0.77</v>
      </c>
      <c r="C1457" s="85">
        <v>18.739999999999998</v>
      </c>
      <c r="D1457" s="125">
        <f>B1457/(B1457+Overview!$F$22)</f>
        <v>0.52380952380952384</v>
      </c>
      <c r="E1457" s="118">
        <f>EXP(Overview!$F$21/Overview!$F$5-Overview!$F$21/('='!C1457+273.15))</f>
        <v>0.94169028070695959</v>
      </c>
      <c r="F1457" s="77">
        <f t="shared" si="134"/>
        <v>2.9400712084314091</v>
      </c>
      <c r="G1457" s="115">
        <f t="shared" si="135"/>
        <v>0.52380952380952372</v>
      </c>
      <c r="H1457" s="112">
        <f>F1457/Overview!$F$19</f>
        <v>4.340869937149578</v>
      </c>
      <c r="I1457" s="149">
        <f t="shared" si="136"/>
        <v>178.24101031296112</v>
      </c>
      <c r="J1457" s="80">
        <f>IF((A1457-Overview!$F$43)/365=ROUND((A1457-Overview!$F$43)/365,0),J1456*0.05,J1456+V1456)</f>
        <v>11083.182213684833</v>
      </c>
      <c r="K1457" s="70">
        <f>IF(I1457&lt;Overview!$F$16,1,'='!F1457/Overview!$F$26)</f>
        <v>127.2758098888056</v>
      </c>
      <c r="L1457" s="71">
        <f>IF(I1457&lt;Overview!$F$17,'='!F1457/Overview!$F$26,Overview!$F$33)</f>
        <v>9.1428571428571423</v>
      </c>
      <c r="M1457" s="72">
        <f t="shared" si="137"/>
        <v>9.1428571428571423</v>
      </c>
      <c r="N1457" s="81">
        <f>MIN(1,Overview!$F$44*E1457*(F1457-Overview!$F$25)^2+0.2)</f>
        <v>1</v>
      </c>
      <c r="O1457" s="48">
        <f>M1457*E1457*Overview!$F$8</f>
        <v>9.746225350951114E-2</v>
      </c>
      <c r="P1457" s="48">
        <f>E1457*Overview!$F$6</f>
        <v>1.8494797113084687E-3</v>
      </c>
      <c r="Q1457" s="122">
        <f>O1457*(G1457/F1457-(1+Overview!$F$35/'='!F1457)/(Overview!$F$37*Overview!$F$33))/('='!G1457+Overview!$F$36)</f>
        <v>6.5684344166040589E-4</v>
      </c>
      <c r="R1457" s="128">
        <f>(O1457/F1457-Q1457)*G1457*Overview!$F$29*'='!F1457^3</f>
        <v>391.59036020189126</v>
      </c>
      <c r="S1457" s="57">
        <f t="shared" si="132"/>
        <v>3.6803475224616359E-18</v>
      </c>
      <c r="T1457" s="58">
        <f t="shared" si="133"/>
        <v>6.4372216375758508E-4</v>
      </c>
      <c r="U1457" s="58">
        <f>IF(I1457&lt;Overview!$F$18,(1-Overview!$F$9)*'='!R1457-'='!I1457*'='!P1457,0)</f>
        <v>0</v>
      </c>
      <c r="V1457" s="54">
        <f>IF(I1457&gt;=Overview!$F$18,(1-Overview!$F$9)*'='!R1457-Overview!$F$18*'='!P1457,0)</f>
        <v>33.035955832328426</v>
      </c>
      <c r="W1457" s="2"/>
      <c r="X1457" s="60">
        <f>F1457^3*(1+G1457*Overview!$F$38)</f>
        <v>31.232889405053573</v>
      </c>
      <c r="Y1457" s="61">
        <f>F1457^3*Overview!$F$42*(1+Overview!$F$38*G1457)+J1457*Overview!$F$39/Overview!$F$40</f>
        <v>3.2925746917403993</v>
      </c>
    </row>
    <row r="1458" spans="1:25">
      <c r="A1458" s="34">
        <v>1455</v>
      </c>
      <c r="B1458">
        <v>0.77</v>
      </c>
      <c r="C1458" s="85">
        <v>18.739999999999998</v>
      </c>
      <c r="D1458" s="125">
        <f>B1458/(B1458+Overview!$F$22)</f>
        <v>0.52380952380952384</v>
      </c>
      <c r="E1458" s="118">
        <f>EXP(Overview!$F$21/Overview!$F$5-Overview!$F$21/('='!C1458+273.15))</f>
        <v>0.94169028070695959</v>
      </c>
      <c r="F1458" s="77">
        <f t="shared" si="134"/>
        <v>2.9407149305951665</v>
      </c>
      <c r="G1458" s="115">
        <f t="shared" si="135"/>
        <v>0.52380952380952372</v>
      </c>
      <c r="H1458" s="112">
        <f>F1458/Overview!$F$19</f>
        <v>4.3418203611326831</v>
      </c>
      <c r="I1458" s="149">
        <f t="shared" si="136"/>
        <v>178.24101031296112</v>
      </c>
      <c r="J1458" s="80">
        <f>IF((A1458-Overview!$F$43)/365=ROUND((A1458-Overview!$F$43)/365,0),J1457*0.05,J1457+V1457)</f>
        <v>11116.218169517162</v>
      </c>
      <c r="K1458" s="70">
        <f>IF(I1458&lt;Overview!$F$16,1,'='!F1458/Overview!$F$26)</f>
        <v>127.30367664914141</v>
      </c>
      <c r="L1458" s="71">
        <f>IF(I1458&lt;Overview!$F$17,'='!F1458/Overview!$F$26,Overview!$F$33)</f>
        <v>9.1428571428571423</v>
      </c>
      <c r="M1458" s="72">
        <f t="shared" si="137"/>
        <v>9.1428571428571423</v>
      </c>
      <c r="N1458" s="81">
        <f>MIN(1,Overview!$F$44*E1458*(F1458-Overview!$F$25)^2+0.2)</f>
        <v>1</v>
      </c>
      <c r="O1458" s="48">
        <f>M1458*E1458*Overview!$F$8</f>
        <v>9.746225350951114E-2</v>
      </c>
      <c r="P1458" s="48">
        <f>E1458*Overview!$F$6</f>
        <v>1.8494797113084687E-3</v>
      </c>
      <c r="Q1458" s="122">
        <f>O1458*(G1458/F1458-(1+Overview!$F$35/'='!F1458)/(Overview!$F$37*Overview!$F$33))/('='!G1458+Overview!$F$36)</f>
        <v>6.5571222942881636E-4</v>
      </c>
      <c r="R1458" s="128">
        <f>(O1458/F1458-Q1458)*G1458*Overview!$F$29*'='!F1458^3</f>
        <v>391.77376261283513</v>
      </c>
      <c r="S1458" s="57">
        <f t="shared" si="132"/>
        <v>3.679541894807663E-18</v>
      </c>
      <c r="T1458" s="58">
        <f t="shared" si="133"/>
        <v>6.427542477517212E-4</v>
      </c>
      <c r="U1458" s="58">
        <f>IF(I1458&lt;Overview!$F$18,(1-Overview!$F$9)*'='!R1458-'='!I1458*'='!P1458,0)</f>
        <v>0</v>
      </c>
      <c r="V1458" s="54">
        <f>IF(I1458&gt;=Overview!$F$18,(1-Overview!$F$9)*'='!R1458-Overview!$F$18*'='!P1458,0)</f>
        <v>33.051581717740845</v>
      </c>
      <c r="W1458" s="2"/>
      <c r="X1458" s="60">
        <f>F1458^3*(1+G1458*Overview!$F$38)</f>
        <v>31.25340901569156</v>
      </c>
      <c r="Y1458" s="61">
        <f>F1458^3*Overview!$F$42*(1+Overview!$F$38*G1458)+J1458*Overview!$F$39/Overview!$F$40</f>
        <v>3.2958570191421677</v>
      </c>
    </row>
    <row r="1459" spans="1:25">
      <c r="A1459" s="34">
        <v>1456</v>
      </c>
      <c r="B1459">
        <v>0.77</v>
      </c>
      <c r="C1459" s="85">
        <v>18.739999999999998</v>
      </c>
      <c r="D1459" s="125">
        <f>B1459/(B1459+Overview!$F$22)</f>
        <v>0.52380952380952384</v>
      </c>
      <c r="E1459" s="118">
        <f>EXP(Overview!$F$21/Overview!$F$5-Overview!$F$21/('='!C1459+273.15))</f>
        <v>0.94169028070695959</v>
      </c>
      <c r="F1459" s="77">
        <f t="shared" si="134"/>
        <v>2.9413576848429184</v>
      </c>
      <c r="G1459" s="115">
        <f t="shared" si="135"/>
        <v>0.52380952380952372</v>
      </c>
      <c r="H1459" s="112">
        <f>F1459/Overview!$F$19</f>
        <v>4.3427693560356095</v>
      </c>
      <c r="I1459" s="149">
        <f t="shared" si="136"/>
        <v>178.24101031296112</v>
      </c>
      <c r="J1459" s="80">
        <f>IF((A1459-Overview!$F$43)/365=ROUND((A1459-Overview!$F$43)/365,0),J1458*0.05,J1458+V1458)</f>
        <v>11149.269751234902</v>
      </c>
      <c r="K1459" s="70">
        <f>IF(I1459&lt;Overview!$F$16,1,'='!F1459/Overview!$F$26)</f>
        <v>127.33150150835145</v>
      </c>
      <c r="L1459" s="71">
        <f>IF(I1459&lt;Overview!$F$17,'='!F1459/Overview!$F$26,Overview!$F$33)</f>
        <v>9.1428571428571423</v>
      </c>
      <c r="M1459" s="72">
        <f t="shared" si="137"/>
        <v>9.1428571428571423</v>
      </c>
      <c r="N1459" s="81">
        <f>MIN(1,Overview!$F$44*E1459*(F1459-Overview!$F$25)^2+0.2)</f>
        <v>1</v>
      </c>
      <c r="O1459" s="48">
        <f>M1459*E1459*Overview!$F$8</f>
        <v>9.746225350951114E-2</v>
      </c>
      <c r="P1459" s="48">
        <f>E1459*Overview!$F$6</f>
        <v>1.8494797113084687E-3</v>
      </c>
      <c r="Q1459" s="122">
        <f>O1459*(G1459/F1459-(1+Overview!$F$35/'='!F1459)/(Overview!$F$37*Overview!$F$33))/('='!G1459+Overview!$F$36)</f>
        <v>6.5458321213497748E-4</v>
      </c>
      <c r="R1459" s="128">
        <f>(O1459/F1459-Q1459)*G1459*Overview!$F$29*'='!F1459^3</f>
        <v>391.9569371193449</v>
      </c>
      <c r="S1459" s="57">
        <f t="shared" si="132"/>
        <v>3.6787378303462559E-18</v>
      </c>
      <c r="T1459" s="58">
        <f t="shared" si="133"/>
        <v>6.4178778712745946E-4</v>
      </c>
      <c r="U1459" s="58">
        <f>IF(I1459&lt;Overview!$F$18,(1-Overview!$F$9)*'='!R1459-'='!I1459*'='!P1459,0)</f>
        <v>0</v>
      </c>
      <c r="V1459" s="54">
        <f>IF(I1459&gt;=Overview!$F$18,(1-Overview!$F$9)*'='!R1459-Overview!$F$18*'='!P1459,0)</f>
        <v>33.067188185695471</v>
      </c>
      <c r="W1459" s="2"/>
      <c r="X1459" s="60">
        <f>F1459^3*(1+G1459*Overview!$F$38)</f>
        <v>31.273906737744078</v>
      </c>
      <c r="Y1459" s="61">
        <f>F1459^3*Overview!$F$42*(1+Overview!$F$38*G1459)+J1459*Overview!$F$39/Overview!$F$40</f>
        <v>3.2991380555869925</v>
      </c>
    </row>
    <row r="1460" spans="1:25">
      <c r="A1460" s="34">
        <v>1457</v>
      </c>
      <c r="B1460">
        <v>0.77</v>
      </c>
      <c r="C1460" s="85">
        <v>18.739999999999998</v>
      </c>
      <c r="D1460" s="125">
        <f>B1460/(B1460+Overview!$F$22)</f>
        <v>0.52380952380952384</v>
      </c>
      <c r="E1460" s="118">
        <f>EXP(Overview!$F$21/Overview!$F$5-Overview!$F$21/('='!C1460+273.15))</f>
        <v>0.94169028070695959</v>
      </c>
      <c r="F1460" s="77">
        <f t="shared" si="134"/>
        <v>2.9419994726300458</v>
      </c>
      <c r="G1460" s="115">
        <f t="shared" si="135"/>
        <v>0.52380952380952372</v>
      </c>
      <c r="H1460" s="112">
        <f>F1460/Overview!$F$19</f>
        <v>4.3437169240071549</v>
      </c>
      <c r="I1460" s="149">
        <f t="shared" si="136"/>
        <v>178.24101031296112</v>
      </c>
      <c r="J1460" s="80">
        <f>IF((A1460-Overview!$F$43)/365=ROUND((A1460-Overview!$F$43)/365,0),J1459*0.05,J1459+V1459)</f>
        <v>11182.336939420598</v>
      </c>
      <c r="K1460" s="70">
        <f>IF(I1460&lt;Overview!$F$16,1,'='!F1460/Overview!$F$26)</f>
        <v>127.35928452943922</v>
      </c>
      <c r="L1460" s="71">
        <f>IF(I1460&lt;Overview!$F$17,'='!F1460/Overview!$F$26,Overview!$F$33)</f>
        <v>9.1428571428571423</v>
      </c>
      <c r="M1460" s="72">
        <f t="shared" si="137"/>
        <v>9.1428571428571423</v>
      </c>
      <c r="N1460" s="81">
        <f>MIN(1,Overview!$F$44*E1460*(F1460-Overview!$F$25)^2+0.2)</f>
        <v>1</v>
      </c>
      <c r="O1460" s="48">
        <f>M1460*E1460*Overview!$F$8</f>
        <v>9.746225350951114E-2</v>
      </c>
      <c r="P1460" s="48">
        <f>E1460*Overview!$F$6</f>
        <v>1.8494797113084687E-3</v>
      </c>
      <c r="Q1460" s="122">
        <f>O1460*(G1460/F1460-(1+Overview!$F$35/'='!F1460)/(Overview!$F$37*Overview!$F$33))/('='!G1460+Overview!$F$36)</f>
        <v>6.5345638467118462E-4</v>
      </c>
      <c r="R1460" s="128">
        <f>(O1460/F1460-Q1460)*G1460*Overview!$F$29*'='!F1460^3</f>
        <v>392.13988392367321</v>
      </c>
      <c r="S1460" s="57">
        <f t="shared" si="132"/>
        <v>3.6779353254398057E-18</v>
      </c>
      <c r="T1460" s="58">
        <f t="shared" si="133"/>
        <v>6.4082277969645387E-4</v>
      </c>
      <c r="U1460" s="58">
        <f>IF(I1460&lt;Overview!$F$18,(1-Overview!$F$9)*'='!R1460-'='!I1460*'='!P1460,0)</f>
        <v>0</v>
      </c>
      <c r="V1460" s="54">
        <f>IF(I1460&gt;=Overview!$F$18,(1-Overview!$F$9)*'='!R1460-Overview!$F$18*'='!P1460,0)</f>
        <v>33.082775253424245</v>
      </c>
      <c r="W1460" s="2"/>
      <c r="X1460" s="60">
        <f>F1460^3*(1+G1460*Overview!$F$38)</f>
        <v>31.294382579136673</v>
      </c>
      <c r="Y1460" s="61">
        <f>F1460^3*Overview!$F$42*(1+Overview!$F$38*G1460)+J1460*Overview!$F$39/Overview!$F$40</f>
        <v>3.3024178009443954</v>
      </c>
    </row>
    <row r="1461" spans="1:25">
      <c r="A1461" s="34">
        <v>1458</v>
      </c>
      <c r="B1461">
        <v>0.77</v>
      </c>
      <c r="C1461" s="85">
        <v>18.739999999999998</v>
      </c>
      <c r="D1461" s="125">
        <f>B1461/(B1461+Overview!$F$22)</f>
        <v>0.52380952380952384</v>
      </c>
      <c r="E1461" s="118">
        <f>EXP(Overview!$F$21/Overview!$F$5-Overview!$F$21/('='!C1461+273.15))</f>
        <v>0.94169028070695959</v>
      </c>
      <c r="F1461" s="77">
        <f t="shared" si="134"/>
        <v>2.9426402954097424</v>
      </c>
      <c r="G1461" s="115">
        <f t="shared" si="135"/>
        <v>0.52380952380952372</v>
      </c>
      <c r="H1461" s="112">
        <f>F1461/Overview!$F$19</f>
        <v>4.3446630671928865</v>
      </c>
      <c r="I1461" s="149">
        <f t="shared" si="136"/>
        <v>178.24101031296112</v>
      </c>
      <c r="J1461" s="80">
        <f>IF((A1461-Overview!$F$43)/365=ROUND((A1461-Overview!$F$43)/365,0),J1460*0.05,J1460+V1460)</f>
        <v>11215.419714674023</v>
      </c>
      <c r="K1461" s="70">
        <f>IF(I1461&lt;Overview!$F$16,1,'='!F1461/Overview!$F$26)</f>
        <v>127.38702577531353</v>
      </c>
      <c r="L1461" s="71">
        <f>IF(I1461&lt;Overview!$F$17,'='!F1461/Overview!$F$26,Overview!$F$33)</f>
        <v>9.1428571428571423</v>
      </c>
      <c r="M1461" s="72">
        <f t="shared" si="137"/>
        <v>9.1428571428571423</v>
      </c>
      <c r="N1461" s="81">
        <f>MIN(1,Overview!$F$44*E1461*(F1461-Overview!$F$25)^2+0.2)</f>
        <v>1</v>
      </c>
      <c r="O1461" s="48">
        <f>M1461*E1461*Overview!$F$8</f>
        <v>9.746225350951114E-2</v>
      </c>
      <c r="P1461" s="48">
        <f>E1461*Overview!$F$6</f>
        <v>1.8494797113084687E-3</v>
      </c>
      <c r="Q1461" s="122">
        <f>O1461*(G1461/F1461-(1+Overview!$F$35/'='!F1461)/(Overview!$F$37*Overview!$F$33))/('='!G1461+Overview!$F$36)</f>
        <v>6.5233174194457904E-4</v>
      </c>
      <c r="R1461" s="128">
        <f>(O1461/F1461-Q1461)*G1461*Overview!$F$29*'='!F1461^3</f>
        <v>392.32260322817569</v>
      </c>
      <c r="S1461" s="57">
        <f t="shared" si="132"/>
        <v>3.6771343764612742E-18</v>
      </c>
      <c r="T1461" s="58">
        <f t="shared" si="133"/>
        <v>6.3985922327364924E-4</v>
      </c>
      <c r="U1461" s="58">
        <f>IF(I1461&lt;Overview!$F$18,(1-Overview!$F$9)*'='!R1461-'='!I1461*'='!P1461,0)</f>
        <v>0</v>
      </c>
      <c r="V1461" s="54">
        <f>IF(I1461&gt;=Overview!$F$18,(1-Overview!$F$9)*'='!R1461-Overview!$F$18*'='!P1461,0)</f>
        <v>33.09834293816786</v>
      </c>
      <c r="W1461" s="2"/>
      <c r="X1461" s="60">
        <f>F1461^3*(1+G1461*Overview!$F$38)</f>
        <v>31.314836547849289</v>
      </c>
      <c r="Y1461" s="61">
        <f>F1461^3*Overview!$F$42*(1+Overview!$F$38*G1461)+J1461*Overview!$F$39/Overview!$F$40</f>
        <v>3.3056962550895435</v>
      </c>
    </row>
    <row r="1462" spans="1:25">
      <c r="A1462" s="34">
        <v>1459</v>
      </c>
      <c r="B1462">
        <v>0.77</v>
      </c>
      <c r="C1462" s="85">
        <v>18.739999999999998</v>
      </c>
      <c r="D1462" s="125">
        <f>B1462/(B1462+Overview!$F$22)</f>
        <v>0.52380952380952384</v>
      </c>
      <c r="E1462" s="118">
        <f>EXP(Overview!$F$21/Overview!$F$5-Overview!$F$21/('='!C1462+273.15))</f>
        <v>0.94169028070695959</v>
      </c>
      <c r="F1462" s="77">
        <f t="shared" si="134"/>
        <v>2.9432801546330158</v>
      </c>
      <c r="G1462" s="115">
        <f t="shared" si="135"/>
        <v>0.52380952380952372</v>
      </c>
      <c r="H1462" s="112">
        <f>F1462/Overview!$F$19</f>
        <v>4.3456077877351484</v>
      </c>
      <c r="I1462" s="149">
        <f t="shared" si="136"/>
        <v>178.24101031296112</v>
      </c>
      <c r="J1462" s="80">
        <f>IF((A1462-Overview!$F$43)/365=ROUND((A1462-Overview!$F$43)/365,0),J1461*0.05,J1461+V1461)</f>
        <v>11248.518057612191</v>
      </c>
      <c r="K1462" s="70">
        <f>IF(I1462&lt;Overview!$F$16,1,'='!F1462/Overview!$F$26)</f>
        <v>127.41472530878858</v>
      </c>
      <c r="L1462" s="71">
        <f>IF(I1462&lt;Overview!$F$17,'='!F1462/Overview!$F$26,Overview!$F$33)</f>
        <v>9.1428571428571423</v>
      </c>
      <c r="M1462" s="72">
        <f t="shared" si="137"/>
        <v>9.1428571428571423</v>
      </c>
      <c r="N1462" s="81">
        <f>MIN(1,Overview!$F$44*E1462*(F1462-Overview!$F$25)^2+0.2)</f>
        <v>1</v>
      </c>
      <c r="O1462" s="48">
        <f>M1462*E1462*Overview!$F$8</f>
        <v>9.746225350951114E-2</v>
      </c>
      <c r="P1462" s="48">
        <f>E1462*Overview!$F$6</f>
        <v>1.8494797113084687E-3</v>
      </c>
      <c r="Q1462" s="122">
        <f>O1462*(G1462/F1462-(1+Overview!$F$35/'='!F1462)/(Overview!$F$37*Overview!$F$33))/('='!G1462+Overview!$F$36)</f>
        <v>6.5120927887709192E-4</v>
      </c>
      <c r="R1462" s="128">
        <f>(O1462/F1462-Q1462)*G1462*Overview!$F$29*'='!F1462^3</f>
        <v>392.50509523530889</v>
      </c>
      <c r="S1462" s="57">
        <f t="shared" si="132"/>
        <v>3.6763349797941608E-18</v>
      </c>
      <c r="T1462" s="58">
        <f t="shared" si="133"/>
        <v>6.3889711567727389E-4</v>
      </c>
      <c r="U1462" s="58">
        <f>IF(I1462&lt;Overview!$F$18,(1-Overview!$F$9)*'='!R1462-'='!I1462*'='!P1462,0)</f>
        <v>0</v>
      </c>
      <c r="V1462" s="54">
        <f>IF(I1462&gt;=Overview!$F$18,(1-Overview!$F$9)*'='!R1462-Overview!$F$18*'='!P1462,0)</f>
        <v>33.113891257175609</v>
      </c>
      <c r="W1462" s="2"/>
      <c r="X1462" s="60">
        <f>F1462^3*(1+G1462*Overview!$F$38)</f>
        <v>31.33526865191595</v>
      </c>
      <c r="Y1462" s="61">
        <f>F1462^3*Overview!$F$42*(1+Overview!$F$38*G1462)+J1462*Overview!$F$39/Overview!$F$40</f>
        <v>3.3089734179032195</v>
      </c>
    </row>
    <row r="1463" spans="1:25">
      <c r="A1463" s="34">
        <v>1460</v>
      </c>
      <c r="B1463">
        <v>0.77</v>
      </c>
      <c r="C1463" s="85">
        <v>18.739999999999998</v>
      </c>
      <c r="D1463" s="125">
        <f>B1463/(B1463+Overview!$F$22)</f>
        <v>0.52380952380952384</v>
      </c>
      <c r="E1463" s="118">
        <f>EXP(Overview!$F$21/Overview!$F$5-Overview!$F$21/('='!C1463+273.15))</f>
        <v>0.94169028070695959</v>
      </c>
      <c r="F1463" s="77">
        <f t="shared" si="134"/>
        <v>2.9439190517486931</v>
      </c>
      <c r="G1463" s="115">
        <f t="shared" si="135"/>
        <v>0.52380952380952372</v>
      </c>
      <c r="H1463" s="112">
        <f>F1463/Overview!$F$19</f>
        <v>4.3465510877730589</v>
      </c>
      <c r="I1463" s="149">
        <f t="shared" si="136"/>
        <v>178.24101031296112</v>
      </c>
      <c r="J1463" s="80">
        <f>IF((A1463-Overview!$F$43)/365=ROUND((A1463-Overview!$F$43)/365,0),J1462*0.05,J1462+V1462)</f>
        <v>562.42590288060956</v>
      </c>
      <c r="K1463" s="70">
        <f>IF(I1463&lt;Overview!$F$16,1,'='!F1463/Overview!$F$26)</f>
        <v>127.44238319258412</v>
      </c>
      <c r="L1463" s="71">
        <f>IF(I1463&lt;Overview!$F$17,'='!F1463/Overview!$F$26,Overview!$F$33)</f>
        <v>9.1428571428571423</v>
      </c>
      <c r="M1463" s="72">
        <f t="shared" si="137"/>
        <v>9.1428571428571423</v>
      </c>
      <c r="N1463" s="81">
        <f>MIN(1,Overview!$F$44*E1463*(F1463-Overview!$F$25)^2+0.2)</f>
        <v>1</v>
      </c>
      <c r="O1463" s="48">
        <f>M1463*E1463*Overview!$F$8</f>
        <v>9.746225350951114E-2</v>
      </c>
      <c r="P1463" s="48">
        <f>E1463*Overview!$F$6</f>
        <v>1.8494797113084687E-3</v>
      </c>
      <c r="Q1463" s="122">
        <f>O1463*(G1463/F1463-(1+Overview!$F$35/'='!F1463)/(Overview!$F$37*Overview!$F$33))/('='!G1463+Overview!$F$36)</f>
        <v>6.500889904053948E-4</v>
      </c>
      <c r="R1463" s="128">
        <f>(O1463/F1463-Q1463)*G1463*Overview!$F$29*'='!F1463^3</f>
        <v>392.6873601476297</v>
      </c>
      <c r="S1463" s="57">
        <f t="shared" si="132"/>
        <v>3.6755371318324591E-18</v>
      </c>
      <c r="T1463" s="58">
        <f t="shared" si="133"/>
        <v>6.3793645472883832E-4</v>
      </c>
      <c r="U1463" s="58">
        <f>IF(I1463&lt;Overview!$F$18,(1-Overview!$F$9)*'='!R1463-'='!I1463*'='!P1463,0)</f>
        <v>0</v>
      </c>
      <c r="V1463" s="54">
        <f>IF(I1463&gt;=Overview!$F$18,(1-Overview!$F$9)*'='!R1463-Overview!$F$18*'='!P1463,0)</f>
        <v>33.129420227705339</v>
      </c>
      <c r="W1463" s="2"/>
      <c r="X1463" s="60">
        <f>F1463^3*(1+G1463*Overview!$F$38)</f>
        <v>31.355678899424628</v>
      </c>
      <c r="Y1463" s="61">
        <f>F1463^3*Overview!$F$42*(1+Overview!$F$38*G1463)+J1463*Overview!$F$39/Overview!$F$40</f>
        <v>2.8464510629097557</v>
      </c>
    </row>
    <row r="1464" spans="1:25">
      <c r="A1464" s="34">
        <v>1461</v>
      </c>
      <c r="B1464">
        <v>0.77</v>
      </c>
      <c r="C1464" s="85">
        <v>18.739999999999998</v>
      </c>
      <c r="D1464" s="125">
        <f>B1464/(B1464+Overview!$F$22)</f>
        <v>0.52380952380952384</v>
      </c>
      <c r="E1464" s="118">
        <f>EXP(Overview!$F$21/Overview!$F$5-Overview!$F$21/('='!C1464+273.15))</f>
        <v>0.94169028070695959</v>
      </c>
      <c r="F1464" s="77">
        <f t="shared" si="134"/>
        <v>2.9445569882034217</v>
      </c>
      <c r="G1464" s="115">
        <f t="shared" si="135"/>
        <v>0.52380952380952372</v>
      </c>
      <c r="H1464" s="112">
        <f>F1464/Overview!$F$19</f>
        <v>4.3474929694425244</v>
      </c>
      <c r="I1464" s="149">
        <f t="shared" si="136"/>
        <v>178.24101031296112</v>
      </c>
      <c r="J1464" s="80">
        <f>IF((A1464-Overview!$F$43)/365=ROUND((A1464-Overview!$F$43)/365,0),J1463*0.05,J1463+V1463)</f>
        <v>595.55532310831495</v>
      </c>
      <c r="K1464" s="70">
        <f>IF(I1464&lt;Overview!$F$16,1,'='!F1464/Overview!$F$26)</f>
        <v>127.46999948932562</v>
      </c>
      <c r="L1464" s="71">
        <f>IF(I1464&lt;Overview!$F$17,'='!F1464/Overview!$F$26,Overview!$F$33)</f>
        <v>9.1428571428571423</v>
      </c>
      <c r="M1464" s="72">
        <f t="shared" si="137"/>
        <v>9.1428571428571423</v>
      </c>
      <c r="N1464" s="81">
        <f>MIN(1,Overview!$F$44*E1464*(F1464-Overview!$F$25)^2+0.2)</f>
        <v>1</v>
      </c>
      <c r="O1464" s="48">
        <f>M1464*E1464*Overview!$F$8</f>
        <v>9.746225350951114E-2</v>
      </c>
      <c r="P1464" s="48">
        <f>E1464*Overview!$F$6</f>
        <v>1.8494797113084687E-3</v>
      </c>
      <c r="Q1464" s="122">
        <f>O1464*(G1464/F1464-(1+Overview!$F$35/'='!F1464)/(Overview!$F$37*Overview!$F$33))/('='!G1464+Overview!$F$36)</f>
        <v>6.4897087148084432E-4</v>
      </c>
      <c r="R1464" s="128">
        <f>(O1464/F1464-Q1464)*G1464*Overview!$F$29*'='!F1464^3</f>
        <v>392.86939816779329</v>
      </c>
      <c r="S1464" s="57">
        <f t="shared" si="132"/>
        <v>3.6747408289806213E-18</v>
      </c>
      <c r="T1464" s="58">
        <f t="shared" si="133"/>
        <v>6.3697723825312821E-4</v>
      </c>
      <c r="U1464" s="58">
        <f>IF(I1464&lt;Overview!$F$18,(1-Overview!$F$9)*'='!R1464-'='!I1464*'='!P1464,0)</f>
        <v>0</v>
      </c>
      <c r="V1464" s="54">
        <f>IF(I1464&gt;=Overview!$F$18,(1-Overview!$F$9)*'='!R1464-Overview!$F$18*'='!P1464,0)</f>
        <v>33.144929867023279</v>
      </c>
      <c r="W1464" s="2"/>
      <c r="X1464" s="60">
        <f>F1464^3*(1+G1464*Overview!$F$38)</f>
        <v>31.376067298516901</v>
      </c>
      <c r="Y1464" s="61">
        <f>F1464^3*Overview!$F$42*(1+Overview!$F$38*G1464)+J1464*Overview!$F$39/Overview!$F$40</f>
        <v>2.8497256427252275</v>
      </c>
    </row>
    <row r="1465" spans="1:25">
      <c r="A1465" s="34">
        <v>1462</v>
      </c>
      <c r="B1465">
        <v>0.77</v>
      </c>
      <c r="C1465" s="85">
        <v>18.739999999999998</v>
      </c>
      <c r="D1465" s="125">
        <f>B1465/(B1465+Overview!$F$22)</f>
        <v>0.52380952380952384</v>
      </c>
      <c r="E1465" s="118">
        <f>EXP(Overview!$F$21/Overview!$F$5-Overview!$F$21/('='!C1465+273.15))</f>
        <v>0.94169028070695959</v>
      </c>
      <c r="F1465" s="77">
        <f t="shared" si="134"/>
        <v>2.9451939654416748</v>
      </c>
      <c r="G1465" s="115">
        <f t="shared" si="135"/>
        <v>0.52380952380952372</v>
      </c>
      <c r="H1465" s="112">
        <f>F1465/Overview!$F$19</f>
        <v>4.3484334348762363</v>
      </c>
      <c r="I1465" s="149">
        <f t="shared" si="136"/>
        <v>178.24101031296112</v>
      </c>
      <c r="J1465" s="80">
        <f>IF((A1465-Overview!$F$43)/365=ROUND((A1465-Overview!$F$43)/365,0),J1464*0.05,J1464+V1464)</f>
        <v>628.70025297533823</v>
      </c>
      <c r="K1465" s="70">
        <f>IF(I1465&lt;Overview!$F$16,1,'='!F1465/Overview!$F$26)</f>
        <v>127.49757426154437</v>
      </c>
      <c r="L1465" s="71">
        <f>IF(I1465&lt;Overview!$F$17,'='!F1465/Overview!$F$26,Overview!$F$33)</f>
        <v>9.1428571428571423</v>
      </c>
      <c r="M1465" s="72">
        <f t="shared" si="137"/>
        <v>9.1428571428571423</v>
      </c>
      <c r="N1465" s="81">
        <f>MIN(1,Overview!$F$44*E1465*(F1465-Overview!$F$25)^2+0.2)</f>
        <v>1</v>
      </c>
      <c r="O1465" s="48">
        <f>M1465*E1465*Overview!$F$8</f>
        <v>9.746225350951114E-2</v>
      </c>
      <c r="P1465" s="48">
        <f>E1465*Overview!$F$6</f>
        <v>1.8494797113084687E-3</v>
      </c>
      <c r="Q1465" s="122">
        <f>O1465*(G1465/F1465-(1+Overview!$F$35/'='!F1465)/(Overview!$F$37*Overview!$F$33))/('='!G1465+Overview!$F$36)</f>
        <v>6.4785491706942822E-4</v>
      </c>
      <c r="R1465" s="128">
        <f>(O1465/F1465-Q1465)*G1465*Overview!$F$29*'='!F1465^3</f>
        <v>393.05120949855228</v>
      </c>
      <c r="S1465" s="57">
        <f t="shared" si="132"/>
        <v>3.6739460676535217E-18</v>
      </c>
      <c r="T1465" s="58">
        <f t="shared" si="133"/>
        <v>6.3601946407819887E-4</v>
      </c>
      <c r="U1465" s="58">
        <f>IF(I1465&lt;Overview!$F$18,(1-Overview!$F$9)*'='!R1465-'='!I1465*'='!P1465,0)</f>
        <v>0</v>
      </c>
      <c r="V1465" s="54">
        <f>IF(I1465&gt;=Overview!$F$18,(1-Overview!$F$9)*'='!R1465-Overview!$F$18*'='!P1465,0)</f>
        <v>33.16042019240394</v>
      </c>
      <c r="W1465" s="2"/>
      <c r="X1465" s="60">
        <f>F1465^3*(1+G1465*Overview!$F$38)</f>
        <v>31.396433857387763</v>
      </c>
      <c r="Y1465" s="61">
        <f>F1465^3*Overview!$F$42*(1+Overview!$F$38*G1465)+J1465*Overview!$F$39/Overview!$F$40</f>
        <v>2.8529989308850996</v>
      </c>
    </row>
    <row r="1466" spans="1:25">
      <c r="A1466" s="34">
        <v>1463</v>
      </c>
      <c r="B1466">
        <v>0.77</v>
      </c>
      <c r="C1466" s="85">
        <v>18.739999999999998</v>
      </c>
      <c r="D1466" s="125">
        <f>B1466/(B1466+Overview!$F$22)</f>
        <v>0.52380952380952384</v>
      </c>
      <c r="E1466" s="118">
        <f>EXP(Overview!$F$21/Overview!$F$5-Overview!$F$21/('='!C1466+273.15))</f>
        <v>0.94169028070695959</v>
      </c>
      <c r="F1466" s="77">
        <f t="shared" si="134"/>
        <v>2.9458299849057528</v>
      </c>
      <c r="G1466" s="115">
        <f t="shared" si="135"/>
        <v>0.52380952380952372</v>
      </c>
      <c r="H1466" s="112">
        <f>F1466/Overview!$F$19</f>
        <v>4.3493724862036807</v>
      </c>
      <c r="I1466" s="149">
        <f t="shared" si="136"/>
        <v>178.24101031296112</v>
      </c>
      <c r="J1466" s="80">
        <f>IF((A1466-Overview!$F$43)/365=ROUND((A1466-Overview!$F$43)/365,0),J1465*0.05,J1465+V1465)</f>
        <v>661.86067316774222</v>
      </c>
      <c r="K1466" s="70">
        <f>IF(I1466&lt;Overview!$F$16,1,'='!F1466/Overview!$F$26)</f>
        <v>127.52510757167761</v>
      </c>
      <c r="L1466" s="71">
        <f>IF(I1466&lt;Overview!$F$17,'='!F1466/Overview!$F$26,Overview!$F$33)</f>
        <v>9.1428571428571423</v>
      </c>
      <c r="M1466" s="72">
        <f t="shared" si="137"/>
        <v>9.1428571428571423</v>
      </c>
      <c r="N1466" s="81">
        <f>MIN(1,Overview!$F$44*E1466*(F1466-Overview!$F$25)^2+0.2)</f>
        <v>1</v>
      </c>
      <c r="O1466" s="48">
        <f>M1466*E1466*Overview!$F$8</f>
        <v>9.746225350951114E-2</v>
      </c>
      <c r="P1466" s="48">
        <f>E1466*Overview!$F$6</f>
        <v>1.8494797113084687E-3</v>
      </c>
      <c r="Q1466" s="122">
        <f>O1466*(G1466/F1466-(1+Overview!$F$35/'='!F1466)/(Overview!$F$37*Overview!$F$33))/('='!G1466+Overview!$F$36)</f>
        <v>6.4674112215171685E-4</v>
      </c>
      <c r="R1466" s="128">
        <f>(O1466/F1466-Q1466)*G1466*Overview!$F$29*'='!F1466^3</f>
        <v>393.2327943427556</v>
      </c>
      <c r="S1466" s="57">
        <f t="shared" si="132"/>
        <v>3.673152844276418E-18</v>
      </c>
      <c r="T1466" s="58">
        <f t="shared" si="133"/>
        <v>6.3506313003537391E-4</v>
      </c>
      <c r="U1466" s="58">
        <f>IF(I1466&lt;Overview!$F$18,(1-Overview!$F$9)*'='!R1466-'='!I1466*'='!P1466,0)</f>
        <v>0</v>
      </c>
      <c r="V1466" s="54">
        <f>IF(I1466&gt;=Overview!$F$18,(1-Overview!$F$9)*'='!R1466-Overview!$F$18*'='!P1466,0)</f>
        <v>33.175891221130065</v>
      </c>
      <c r="W1466" s="2"/>
      <c r="X1466" s="60">
        <f>F1466^3*(1+G1466*Overview!$F$38)</f>
        <v>31.416778584285382</v>
      </c>
      <c r="Y1466" s="61">
        <f>F1466^3*Overview!$F$42*(1+Overview!$F$38*G1466)+J1466*Overview!$F$39/Overview!$F$40</f>
        <v>2.856270927292428</v>
      </c>
    </row>
    <row r="1467" spans="1:25">
      <c r="A1467" s="34">
        <v>1464</v>
      </c>
      <c r="B1467">
        <v>0.77</v>
      </c>
      <c r="C1467" s="85">
        <v>18.739999999999998</v>
      </c>
      <c r="D1467" s="125">
        <f>B1467/(B1467+Overview!$F$22)</f>
        <v>0.52380952380952384</v>
      </c>
      <c r="E1467" s="118">
        <f>EXP(Overview!$F$21/Overview!$F$5-Overview!$F$21/('='!C1467+273.15))</f>
        <v>0.94169028070695959</v>
      </c>
      <c r="F1467" s="77">
        <f t="shared" si="134"/>
        <v>2.9464650480357881</v>
      </c>
      <c r="G1467" s="115">
        <f t="shared" si="135"/>
        <v>0.52380952380952372</v>
      </c>
      <c r="H1467" s="112">
        <f>F1467/Overview!$F$19</f>
        <v>4.3503101255511414</v>
      </c>
      <c r="I1467" s="149">
        <f t="shared" si="136"/>
        <v>178.24101031296112</v>
      </c>
      <c r="J1467" s="80">
        <f>IF((A1467-Overview!$F$43)/365=ROUND((A1467-Overview!$F$43)/365,0),J1466*0.05,J1466+V1466)</f>
        <v>695.03656438887231</v>
      </c>
      <c r="K1467" s="70">
        <f>IF(I1467&lt;Overview!$F$16,1,'='!F1467/Overview!$F$26)</f>
        <v>127.55259948206876</v>
      </c>
      <c r="L1467" s="71">
        <f>IF(I1467&lt;Overview!$F$17,'='!F1467/Overview!$F$26,Overview!$F$33)</f>
        <v>9.1428571428571423</v>
      </c>
      <c r="M1467" s="72">
        <f t="shared" si="137"/>
        <v>9.1428571428571423</v>
      </c>
      <c r="N1467" s="81">
        <f>MIN(1,Overview!$F$44*E1467*(F1467-Overview!$F$25)^2+0.2)</f>
        <v>1</v>
      </c>
      <c r="O1467" s="48">
        <f>M1467*E1467*Overview!$F$8</f>
        <v>9.746225350951114E-2</v>
      </c>
      <c r="P1467" s="48">
        <f>E1467*Overview!$F$6</f>
        <v>1.8494797113084687E-3</v>
      </c>
      <c r="Q1467" s="122">
        <f>O1467*(G1467/F1467-(1+Overview!$F$35/'='!F1467)/(Overview!$F$37*Overview!$F$33))/('='!G1467+Overview!$F$36)</f>
        <v>6.4562948172280541E-4</v>
      </c>
      <c r="R1467" s="128">
        <f>(O1467/F1467-Q1467)*G1467*Overview!$F$29*'='!F1467^3</f>
        <v>393.41415290334692</v>
      </c>
      <c r="S1467" s="57">
        <f t="shared" si="132"/>
        <v>3.672361155284913E-18</v>
      </c>
      <c r="T1467" s="58">
        <f t="shared" si="133"/>
        <v>6.3410823395923565E-4</v>
      </c>
      <c r="U1467" s="58">
        <f>IF(I1467&lt;Overview!$F$18,(1-Overview!$F$9)*'='!R1467-'='!I1467*'='!P1467,0)</f>
        <v>0</v>
      </c>
      <c r="V1467" s="54">
        <f>IF(I1467&gt;=Overview!$F$18,(1-Overview!$F$9)*'='!R1467-Overview!$F$18*'='!P1467,0)</f>
        <v>33.19134297049245</v>
      </c>
      <c r="W1467" s="2"/>
      <c r="X1467" s="60">
        <f>F1467^3*(1+G1467*Overview!$F$38)</f>
        <v>31.437101487510855</v>
      </c>
      <c r="Y1467" s="61">
        <f>F1467^3*Overview!$F$42*(1+Overview!$F$38*G1467)+J1467*Overview!$F$39/Overview!$F$40</f>
        <v>2.8595416318557842</v>
      </c>
    </row>
    <row r="1468" spans="1:25">
      <c r="A1468" s="34">
        <v>1465</v>
      </c>
      <c r="B1468">
        <v>0.77</v>
      </c>
      <c r="C1468" s="85">
        <v>18.739999999999998</v>
      </c>
      <c r="D1468" s="125">
        <f>B1468/(B1468+Overview!$F$22)</f>
        <v>0.52380952380952384</v>
      </c>
      <c r="E1468" s="118">
        <f>EXP(Overview!$F$21/Overview!$F$5-Overview!$F$21/('='!C1468+273.15))</f>
        <v>0.94169028070695959</v>
      </c>
      <c r="F1468" s="77">
        <f t="shared" si="134"/>
        <v>2.9470991562697475</v>
      </c>
      <c r="G1468" s="115">
        <f t="shared" si="135"/>
        <v>0.52380952380952372</v>
      </c>
      <c r="H1468" s="112">
        <f>F1468/Overview!$F$19</f>
        <v>4.351246355041706</v>
      </c>
      <c r="I1468" s="149">
        <f t="shared" si="136"/>
        <v>178.24101031296112</v>
      </c>
      <c r="J1468" s="80">
        <f>IF((A1468-Overview!$F$43)/365=ROUND((A1468-Overview!$F$43)/365,0),J1467*0.05,J1467+V1467)</f>
        <v>728.22790735936474</v>
      </c>
      <c r="K1468" s="70">
        <f>IF(I1468&lt;Overview!$F$16,1,'='!F1468/Overview!$F$26)</f>
        <v>127.58005005496743</v>
      </c>
      <c r="L1468" s="71">
        <f>IF(I1468&lt;Overview!$F$17,'='!F1468/Overview!$F$26,Overview!$F$33)</f>
        <v>9.1428571428571423</v>
      </c>
      <c r="M1468" s="72">
        <f t="shared" si="137"/>
        <v>9.1428571428571423</v>
      </c>
      <c r="N1468" s="81">
        <f>MIN(1,Overview!$F$44*E1468*(F1468-Overview!$F$25)^2+0.2)</f>
        <v>1</v>
      </c>
      <c r="O1468" s="48">
        <f>M1468*E1468*Overview!$F$8</f>
        <v>9.746225350951114E-2</v>
      </c>
      <c r="P1468" s="48">
        <f>E1468*Overview!$F$6</f>
        <v>1.8494797113084687E-3</v>
      </c>
      <c r="Q1468" s="122">
        <f>O1468*(G1468/F1468-(1+Overview!$F$35/'='!F1468)/(Overview!$F$37*Overview!$F$33))/('='!G1468+Overview!$F$36)</f>
        <v>6.4451999079226439E-4</v>
      </c>
      <c r="R1468" s="128">
        <f>(O1468/F1468-Q1468)*G1468*Overview!$F$29*'='!F1468^3</f>
        <v>393.59528538336281</v>
      </c>
      <c r="S1468" s="57">
        <f t="shared" si="132"/>
        <v>3.6715709971249187E-18</v>
      </c>
      <c r="T1468" s="58">
        <f t="shared" si="133"/>
        <v>6.3315477368762268E-4</v>
      </c>
      <c r="U1468" s="58">
        <f>IF(I1468&lt;Overview!$F$18,(1-Overview!$F$9)*'='!R1468-'='!I1468*'='!P1468,0)</f>
        <v>0</v>
      </c>
      <c r="V1468" s="54">
        <f>IF(I1468&gt;=Overview!$F$18,(1-Overview!$F$9)*'='!R1468-Overview!$F$18*'='!P1468,0)</f>
        <v>33.206775457789803</v>
      </c>
      <c r="W1468" s="2"/>
      <c r="X1468" s="60">
        <f>F1468^3*(1+G1468*Overview!$F$38)</f>
        <v>31.457402575417955</v>
      </c>
      <c r="Y1468" s="61">
        <f>F1468^3*Overview!$F$42*(1+Overview!$F$38*G1468)+J1468*Overview!$F$39/Overview!$F$40</f>
        <v>2.8628110444892321</v>
      </c>
    </row>
    <row r="1469" spans="1:25">
      <c r="A1469" s="34">
        <v>1466</v>
      </c>
      <c r="B1469">
        <v>0.77</v>
      </c>
      <c r="C1469" s="85">
        <v>18.739999999999998</v>
      </c>
      <c r="D1469" s="125">
        <f>B1469/(B1469+Overview!$F$22)</f>
        <v>0.52380952380952384</v>
      </c>
      <c r="E1469" s="118">
        <f>EXP(Overview!$F$21/Overview!$F$5-Overview!$F$21/('='!C1469+273.15))</f>
        <v>0.94169028070695959</v>
      </c>
      <c r="F1469" s="77">
        <f t="shared" si="134"/>
        <v>2.9477323110434352</v>
      </c>
      <c r="G1469" s="115">
        <f t="shared" si="135"/>
        <v>0.52380952380952372</v>
      </c>
      <c r="H1469" s="112">
        <f>F1469/Overview!$F$19</f>
        <v>4.3521811767952681</v>
      </c>
      <c r="I1469" s="149">
        <f t="shared" si="136"/>
        <v>178.24101031296112</v>
      </c>
      <c r="J1469" s="80">
        <f>IF((A1469-Overview!$F$43)/365=ROUND((A1469-Overview!$F$43)/365,0),J1468*0.05,J1468+V1468)</f>
        <v>761.43468281715457</v>
      </c>
      <c r="K1469" s="70">
        <f>IF(I1469&lt;Overview!$F$16,1,'='!F1469/Overview!$F$26)</f>
        <v>127.60745935252967</v>
      </c>
      <c r="L1469" s="71">
        <f>IF(I1469&lt;Overview!$F$17,'='!F1469/Overview!$F$26,Overview!$F$33)</f>
        <v>9.1428571428571423</v>
      </c>
      <c r="M1469" s="72">
        <f t="shared" si="137"/>
        <v>9.1428571428571423</v>
      </c>
      <c r="N1469" s="81">
        <f>MIN(1,Overview!$F$44*E1469*(F1469-Overview!$F$25)^2+0.2)</f>
        <v>1</v>
      </c>
      <c r="O1469" s="48">
        <f>M1469*E1469*Overview!$F$8</f>
        <v>9.746225350951114E-2</v>
      </c>
      <c r="P1469" s="48">
        <f>E1469*Overview!$F$6</f>
        <v>1.8494797113084687E-3</v>
      </c>
      <c r="Q1469" s="122">
        <f>O1469*(G1469/F1469-(1+Overview!$F$35/'='!F1469)/(Overview!$F$37*Overview!$F$33))/('='!G1469+Overview!$F$36)</f>
        <v>6.434126443840884E-4</v>
      </c>
      <c r="R1469" s="128">
        <f>(O1469/F1469-Q1469)*G1469*Overview!$F$29*'='!F1469^3</f>
        <v>393.77619198593317</v>
      </c>
      <c r="S1469" s="57">
        <f t="shared" si="132"/>
        <v>3.6707823662526193E-18</v>
      </c>
      <c r="T1469" s="58">
        <f t="shared" si="133"/>
        <v>6.3220274706162567E-4</v>
      </c>
      <c r="U1469" s="58">
        <f>IF(I1469&lt;Overview!$F$18,(1-Overview!$F$9)*'='!R1469-'='!I1469*'='!P1469,0)</f>
        <v>0</v>
      </c>
      <c r="V1469" s="54">
        <f>IF(I1469&gt;=Overview!$F$18,(1-Overview!$F$9)*'='!R1469-Overview!$F$18*'='!P1469,0)</f>
        <v>33.222188700328793</v>
      </c>
      <c r="W1469" s="2"/>
      <c r="X1469" s="60">
        <f>F1469^3*(1+G1469*Overview!$F$38)</f>
        <v>31.47768185641295</v>
      </c>
      <c r="Y1469" s="61">
        <f>F1469^3*Overview!$F$42*(1+Overview!$F$38*G1469)+J1469*Overview!$F$39/Overview!$F$40</f>
        <v>2.866079165112311</v>
      </c>
    </row>
    <row r="1470" spans="1:25">
      <c r="A1470" s="34">
        <v>1467</v>
      </c>
      <c r="B1470">
        <v>0.77</v>
      </c>
      <c r="C1470" s="85">
        <v>18.739999999999998</v>
      </c>
      <c r="D1470" s="125">
        <f>B1470/(B1470+Overview!$F$22)</f>
        <v>0.52380952380952384</v>
      </c>
      <c r="E1470" s="118">
        <f>EXP(Overview!$F$21/Overview!$F$5-Overview!$F$21/('='!C1470+273.15))</f>
        <v>0.94169028070695959</v>
      </c>
      <c r="F1470" s="77">
        <f t="shared" si="134"/>
        <v>2.948364513790497</v>
      </c>
      <c r="G1470" s="115">
        <f t="shared" si="135"/>
        <v>0.52380952380952372</v>
      </c>
      <c r="H1470" s="112">
        <f>F1470/Overview!$F$19</f>
        <v>4.3531145929285353</v>
      </c>
      <c r="I1470" s="149">
        <f t="shared" si="136"/>
        <v>178.24101031296112</v>
      </c>
      <c r="J1470" s="80">
        <f>IF((A1470-Overview!$F$43)/365=ROUND((A1470-Overview!$F$43)/365,0),J1469*0.05,J1469+V1469)</f>
        <v>794.65687151748341</v>
      </c>
      <c r="K1470" s="70">
        <f>IF(I1470&lt;Overview!$F$16,1,'='!F1470/Overview!$F$26)</f>
        <v>127.63482743681806</v>
      </c>
      <c r="L1470" s="71">
        <f>IF(I1470&lt;Overview!$F$17,'='!F1470/Overview!$F$26,Overview!$F$33)</f>
        <v>9.1428571428571423</v>
      </c>
      <c r="M1470" s="72">
        <f t="shared" si="137"/>
        <v>9.1428571428571423</v>
      </c>
      <c r="N1470" s="81">
        <f>MIN(1,Overview!$F$44*E1470*(F1470-Overview!$F$25)^2+0.2)</f>
        <v>1</v>
      </c>
      <c r="O1470" s="48">
        <f>M1470*E1470*Overview!$F$8</f>
        <v>9.746225350951114E-2</v>
      </c>
      <c r="P1470" s="48">
        <f>E1470*Overview!$F$6</f>
        <v>1.8494797113084687E-3</v>
      </c>
      <c r="Q1470" s="122">
        <f>O1470*(G1470/F1470-(1+Overview!$F$35/'='!F1470)/(Overview!$F$37*Overview!$F$33))/('='!G1470+Overview!$F$36)</f>
        <v>6.4230743753664196E-4</v>
      </c>
      <c r="R1470" s="128">
        <f>(O1470/F1470-Q1470)*G1470*Overview!$F$29*'='!F1470^3</f>
        <v>393.95687291427794</v>
      </c>
      <c r="S1470" s="57">
        <f t="shared" si="132"/>
        <v>3.6699952591344339E-18</v>
      </c>
      <c r="T1470" s="58">
        <f t="shared" si="133"/>
        <v>6.3125215192558041E-4</v>
      </c>
      <c r="U1470" s="58">
        <f>IF(I1470&lt;Overview!$F$18,(1-Overview!$F$9)*'='!R1470-'='!I1470*'='!P1470,0)</f>
        <v>0</v>
      </c>
      <c r="V1470" s="54">
        <f>IF(I1470&gt;=Overview!$F$18,(1-Overview!$F$9)*'='!R1470-Overview!$F$18*'='!P1470,0)</f>
        <v>33.23758271542377</v>
      </c>
      <c r="W1470" s="2"/>
      <c r="X1470" s="60">
        <f>F1470^3*(1+G1470*Overview!$F$38)</f>
        <v>31.497939338954271</v>
      </c>
      <c r="Y1470" s="61">
        <f>F1470^3*Overview!$F$42*(1+Overview!$F$38*G1470)+J1470*Overview!$F$39/Overview!$F$40</f>
        <v>2.8693459936500081</v>
      </c>
    </row>
    <row r="1471" spans="1:25">
      <c r="A1471" s="34">
        <v>1468</v>
      </c>
      <c r="B1471">
        <v>0.77</v>
      </c>
      <c r="C1471" s="85">
        <v>18.739999999999998</v>
      </c>
      <c r="D1471" s="125">
        <f>B1471/(B1471+Overview!$F$22)</f>
        <v>0.52380952380952384</v>
      </c>
      <c r="E1471" s="118">
        <f>EXP(Overview!$F$21/Overview!$F$5-Overview!$F$21/('='!C1471+273.15))</f>
        <v>0.94169028070695959</v>
      </c>
      <c r="F1471" s="77">
        <f t="shared" si="134"/>
        <v>2.9489957659424224</v>
      </c>
      <c r="G1471" s="115">
        <f t="shared" si="135"/>
        <v>0.52380952380952372</v>
      </c>
      <c r="H1471" s="112">
        <f>F1471/Overview!$F$19</f>
        <v>4.3540466055550304</v>
      </c>
      <c r="I1471" s="149">
        <f t="shared" si="136"/>
        <v>178.24101031296112</v>
      </c>
      <c r="J1471" s="80">
        <f>IF((A1471-Overview!$F$43)/365=ROUND((A1471-Overview!$F$43)/365,0),J1470*0.05,J1470+V1470)</f>
        <v>827.89445423290715</v>
      </c>
      <c r="K1471" s="70">
        <f>IF(I1471&lt;Overview!$F$16,1,'='!F1471/Overview!$F$26)</f>
        <v>127.66215436980184</v>
      </c>
      <c r="L1471" s="71">
        <f>IF(I1471&lt;Overview!$F$17,'='!F1471/Overview!$F$26,Overview!$F$33)</f>
        <v>9.1428571428571423</v>
      </c>
      <c r="M1471" s="72">
        <f t="shared" si="137"/>
        <v>9.1428571428571423</v>
      </c>
      <c r="N1471" s="81">
        <f>MIN(1,Overview!$F$44*E1471*(F1471-Overview!$F$25)^2+0.2)</f>
        <v>1</v>
      </c>
      <c r="O1471" s="48">
        <f>M1471*E1471*Overview!$F$8</f>
        <v>9.746225350951114E-2</v>
      </c>
      <c r="P1471" s="48">
        <f>E1471*Overview!$F$6</f>
        <v>1.8494797113084687E-3</v>
      </c>
      <c r="Q1471" s="122">
        <f>O1471*(G1471/F1471-(1+Overview!$F$35/'='!F1471)/(Overview!$F$37*Overview!$F$33))/('='!G1471+Overview!$F$36)</f>
        <v>6.41204365302611E-4</v>
      </c>
      <c r="R1471" s="128">
        <f>(O1471/F1471-Q1471)*G1471*Overview!$F$29*'='!F1471^3</f>
        <v>394.13732837170693</v>
      </c>
      <c r="S1471" s="57">
        <f t="shared" si="132"/>
        <v>3.6692096722469787E-18</v>
      </c>
      <c r="T1471" s="58">
        <f t="shared" si="133"/>
        <v>6.3030298612706608E-4</v>
      </c>
      <c r="U1471" s="58">
        <f>IF(I1471&lt;Overview!$F$18,(1-Overview!$F$9)*'='!R1471-'='!I1471*'='!P1471,0)</f>
        <v>0</v>
      </c>
      <c r="V1471" s="54">
        <f>IF(I1471&gt;=Overview!$F$18,(1-Overview!$F$9)*'='!R1471-Overview!$F$18*'='!P1471,0)</f>
        <v>33.25295752039672</v>
      </c>
      <c r="W1471" s="2"/>
      <c r="X1471" s="60">
        <f>F1471^3*(1+G1471*Overview!$F$38)</f>
        <v>31.518175031552371</v>
      </c>
      <c r="Y1471" s="61">
        <f>F1471^3*Overview!$F$42*(1+Overview!$F$38*G1471)+J1471*Overview!$F$39/Overview!$F$40</f>
        <v>2.8726115300327431</v>
      </c>
    </row>
    <row r="1472" spans="1:25">
      <c r="A1472" s="34">
        <v>1469</v>
      </c>
      <c r="B1472">
        <v>0.77</v>
      </c>
      <c r="C1472" s="85">
        <v>18.739999999999998</v>
      </c>
      <c r="D1472" s="125">
        <f>B1472/(B1472+Overview!$F$22)</f>
        <v>0.52380952380952384</v>
      </c>
      <c r="E1472" s="118">
        <f>EXP(Overview!$F$21/Overview!$F$5-Overview!$F$21/('='!C1472+273.15))</f>
        <v>0.94169028070695959</v>
      </c>
      <c r="F1472" s="77">
        <f t="shared" si="134"/>
        <v>2.9496260689285494</v>
      </c>
      <c r="G1472" s="115">
        <f t="shared" si="135"/>
        <v>0.52380952380952372</v>
      </c>
      <c r="H1472" s="112">
        <f>F1472/Overview!$F$19</f>
        <v>4.3549772167851017</v>
      </c>
      <c r="I1472" s="149">
        <f t="shared" si="136"/>
        <v>178.24101031296112</v>
      </c>
      <c r="J1472" s="80">
        <f>IF((A1472-Overview!$F$43)/365=ROUND((A1472-Overview!$F$43)/365,0),J1471*0.05,J1471+V1471)</f>
        <v>861.14741175330391</v>
      </c>
      <c r="K1472" s="70">
        <f>IF(I1472&lt;Overview!$F$16,1,'='!F1472/Overview!$F$26)</f>
        <v>127.68944021335712</v>
      </c>
      <c r="L1472" s="71">
        <f>IF(I1472&lt;Overview!$F$17,'='!F1472/Overview!$F$26,Overview!$F$33)</f>
        <v>9.1428571428571423</v>
      </c>
      <c r="M1472" s="72">
        <f t="shared" si="137"/>
        <v>9.1428571428571423</v>
      </c>
      <c r="N1472" s="81">
        <f>MIN(1,Overview!$F$44*E1472*(F1472-Overview!$F$25)^2+0.2)</f>
        <v>1</v>
      </c>
      <c r="O1472" s="48">
        <f>M1472*E1472*Overview!$F$8</f>
        <v>9.746225350951114E-2</v>
      </c>
      <c r="P1472" s="48">
        <f>E1472*Overview!$F$6</f>
        <v>1.8494797113084687E-3</v>
      </c>
      <c r="Q1472" s="122">
        <f>O1472*(G1472/F1472-(1+Overview!$F$35/'='!F1472)/(Overview!$F$37*Overview!$F$33))/('='!G1472+Overview!$F$36)</f>
        <v>6.401034227489456E-4</v>
      </c>
      <c r="R1472" s="128">
        <f>(O1472/F1472-Q1472)*G1472*Overview!$F$29*'='!F1472^3</f>
        <v>394.31755856161914</v>
      </c>
      <c r="S1472" s="57">
        <f t="shared" si="132"/>
        <v>3.6684256020770322E-18</v>
      </c>
      <c r="T1472" s="58">
        <f t="shared" si="133"/>
        <v>6.2935524751689387E-4</v>
      </c>
      <c r="U1472" s="58">
        <f>IF(I1472&lt;Overview!$F$18,(1-Overview!$F$9)*'='!R1472-'='!I1472*'='!P1472,0)</f>
        <v>0</v>
      </c>
      <c r="V1472" s="54">
        <f>IF(I1472&gt;=Overview!$F$18,(1-Overview!$F$9)*'='!R1472-Overview!$F$18*'='!P1472,0)</f>
        <v>33.268313132577241</v>
      </c>
      <c r="W1472" s="2"/>
      <c r="X1472" s="60">
        <f>F1472^3*(1+G1472*Overview!$F$38)</f>
        <v>31.538388942769458</v>
      </c>
      <c r="Y1472" s="61">
        <f>F1472^3*Overview!$F$42*(1+Overview!$F$38*G1472)+J1472*Overview!$F$39/Overview!$F$40</f>
        <v>2.875875774196349</v>
      </c>
    </row>
    <row r="1473" spans="1:25">
      <c r="A1473" s="34">
        <v>1470</v>
      </c>
      <c r="B1473">
        <v>0.77</v>
      </c>
      <c r="C1473" s="85">
        <v>18.739999999999998</v>
      </c>
      <c r="D1473" s="125">
        <f>B1473/(B1473+Overview!$F$22)</f>
        <v>0.52380952380952384</v>
      </c>
      <c r="E1473" s="118">
        <f>EXP(Overview!$F$21/Overview!$F$5-Overview!$F$21/('='!C1473+273.15))</f>
        <v>0.94169028070695959</v>
      </c>
      <c r="F1473" s="77">
        <f t="shared" si="134"/>
        <v>2.9502554241760661</v>
      </c>
      <c r="G1473" s="115">
        <f t="shared" si="135"/>
        <v>0.52380952380952372</v>
      </c>
      <c r="H1473" s="112">
        <f>F1473/Overview!$F$19</f>
        <v>4.3559064287259206</v>
      </c>
      <c r="I1473" s="149">
        <f t="shared" si="136"/>
        <v>178.24101031296112</v>
      </c>
      <c r="J1473" s="80">
        <f>IF((A1473-Overview!$F$43)/365=ROUND((A1473-Overview!$F$43)/365,0),J1472*0.05,J1472+V1472)</f>
        <v>894.4157248858811</v>
      </c>
      <c r="K1473" s="70">
        <f>IF(I1473&lt;Overview!$F$16,1,'='!F1473/Overview!$F$26)</f>
        <v>127.71668502926694</v>
      </c>
      <c r="L1473" s="71">
        <f>IF(I1473&lt;Overview!$F$17,'='!F1473/Overview!$F$26,Overview!$F$33)</f>
        <v>9.1428571428571423</v>
      </c>
      <c r="M1473" s="72">
        <f t="shared" si="137"/>
        <v>9.1428571428571423</v>
      </c>
      <c r="N1473" s="81">
        <f>MIN(1,Overview!$F$44*E1473*(F1473-Overview!$F$25)^2+0.2)</f>
        <v>1</v>
      </c>
      <c r="O1473" s="48">
        <f>M1473*E1473*Overview!$F$8</f>
        <v>9.746225350951114E-2</v>
      </c>
      <c r="P1473" s="48">
        <f>E1473*Overview!$F$6</f>
        <v>1.8494797113084687E-3</v>
      </c>
      <c r="Q1473" s="122">
        <f>O1473*(G1473/F1473-(1+Overview!$F$35/'='!F1473)/(Overview!$F$37*Overview!$F$33))/('='!G1473+Overview!$F$36)</f>
        <v>6.3900460495681726E-4</v>
      </c>
      <c r="R1473" s="128">
        <f>(O1473/F1473-Q1473)*G1473*Overview!$F$29*'='!F1473^3</f>
        <v>394.49756368749991</v>
      </c>
      <c r="S1473" s="57">
        <f t="shared" si="132"/>
        <v>3.6676430451214982E-18</v>
      </c>
      <c r="T1473" s="58">
        <f t="shared" si="133"/>
        <v>6.2840893394911152E-4</v>
      </c>
      <c r="U1473" s="58">
        <f>IF(I1473&lt;Overview!$F$18,(1-Overview!$F$9)*'='!R1473-'='!I1473*'='!P1473,0)</f>
        <v>0</v>
      </c>
      <c r="V1473" s="54">
        <f>IF(I1473&gt;=Overview!$F$18,(1-Overview!$F$9)*'='!R1473-Overview!$F$18*'='!P1473,0)</f>
        <v>33.283649569302284</v>
      </c>
      <c r="W1473" s="2"/>
      <c r="X1473" s="60">
        <f>F1473^3*(1+G1473*Overview!$F$38)</f>
        <v>31.558581081219238</v>
      </c>
      <c r="Y1473" s="61">
        <f>F1473^3*Overview!$F$42*(1+Overview!$F$38*G1473)+J1473*Overview!$F$39/Overview!$F$40</f>
        <v>2.8791387260820449</v>
      </c>
    </row>
    <row r="1474" spans="1:25">
      <c r="A1474" s="34">
        <v>1471</v>
      </c>
      <c r="B1474">
        <v>0.77</v>
      </c>
      <c r="C1474" s="85">
        <v>18.739999999999998</v>
      </c>
      <c r="D1474" s="125">
        <f>B1474/(B1474+Overview!$F$22)</f>
        <v>0.52380952380952384</v>
      </c>
      <c r="E1474" s="118">
        <f>EXP(Overview!$F$21/Overview!$F$5-Overview!$F$21/('='!C1474+273.15))</f>
        <v>0.94169028070695959</v>
      </c>
      <c r="F1474" s="77">
        <f t="shared" si="134"/>
        <v>2.9508838331100153</v>
      </c>
      <c r="G1474" s="115">
        <f t="shared" si="135"/>
        <v>0.52380952380952372</v>
      </c>
      <c r="H1474" s="112">
        <f>F1474/Overview!$F$19</f>
        <v>4.3568342434814928</v>
      </c>
      <c r="I1474" s="149">
        <f t="shared" si="136"/>
        <v>178.24101031296112</v>
      </c>
      <c r="J1474" s="80">
        <f>IF((A1474-Overview!$F$43)/365=ROUND((A1474-Overview!$F$43)/365,0),J1473*0.05,J1473+V1473)</f>
        <v>927.69937445518337</v>
      </c>
      <c r="K1474" s="70">
        <f>IF(I1474&lt;Overview!$F$16,1,'='!F1474/Overview!$F$26)</f>
        <v>127.74388887922144</v>
      </c>
      <c r="L1474" s="71">
        <f>IF(I1474&lt;Overview!$F$17,'='!F1474/Overview!$F$26,Overview!$F$33)</f>
        <v>9.1428571428571423</v>
      </c>
      <c r="M1474" s="72">
        <f t="shared" si="137"/>
        <v>9.1428571428571423</v>
      </c>
      <c r="N1474" s="81">
        <f>MIN(1,Overview!$F$44*E1474*(F1474-Overview!$F$25)^2+0.2)</f>
        <v>1</v>
      </c>
      <c r="O1474" s="48">
        <f>M1474*E1474*Overview!$F$8</f>
        <v>9.746225350951114E-2</v>
      </c>
      <c r="P1474" s="48">
        <f>E1474*Overview!$F$6</f>
        <v>1.8494797113084687E-3</v>
      </c>
      <c r="Q1474" s="122">
        <f>O1474*(G1474/F1474-(1+Overview!$F$35/'='!F1474)/(Overview!$F$37*Overview!$F$33))/('='!G1474+Overview!$F$36)</f>
        <v>6.3790790702156132E-4</v>
      </c>
      <c r="R1474" s="128">
        <f>(O1474/F1474-Q1474)*G1474*Overview!$F$29*'='!F1474^3</f>
        <v>394.67734395292109</v>
      </c>
      <c r="S1474" s="57">
        <f t="shared" si="132"/>
        <v>3.6668619978873675E-18</v>
      </c>
      <c r="T1474" s="58">
        <f t="shared" si="133"/>
        <v>6.2746404328099077E-4</v>
      </c>
      <c r="U1474" s="58">
        <f>IF(I1474&lt;Overview!$F$18,(1-Overview!$F$9)*'='!R1474-'='!I1474*'='!P1474,0)</f>
        <v>0</v>
      </c>
      <c r="V1474" s="54">
        <f>IF(I1474&gt;=Overview!$F$18,(1-Overview!$F$9)*'='!R1474-Overview!$F$18*'='!P1474,0)</f>
        <v>33.298966847916169</v>
      </c>
      <c r="W1474" s="2"/>
      <c r="X1474" s="60">
        <f>F1474^3*(1+G1474*Overview!$F$38)</f>
        <v>31.578751455566728</v>
      </c>
      <c r="Y1474" s="61">
        <f>F1474^3*Overview!$F$42*(1+Overview!$F$38*G1474)+J1474*Overview!$F$39/Overview!$F$40</f>
        <v>2.8824003856364215</v>
      </c>
    </row>
    <row r="1475" spans="1:25">
      <c r="A1475" s="34">
        <v>1472</v>
      </c>
      <c r="B1475">
        <v>0.77</v>
      </c>
      <c r="C1475" s="85">
        <v>18.739999999999998</v>
      </c>
      <c r="D1475" s="125">
        <f>B1475/(B1475+Overview!$F$22)</f>
        <v>0.52380952380952384</v>
      </c>
      <c r="E1475" s="118">
        <f>EXP(Overview!$F$21/Overview!$F$5-Overview!$F$21/('='!C1475+273.15))</f>
        <v>0.94169028070695959</v>
      </c>
      <c r="F1475" s="77">
        <f t="shared" si="134"/>
        <v>2.9515112971532962</v>
      </c>
      <c r="G1475" s="115">
        <f t="shared" si="135"/>
        <v>0.52380952380952372</v>
      </c>
      <c r="H1475" s="112">
        <f>F1475/Overview!$F$19</f>
        <v>4.3577606631526589</v>
      </c>
      <c r="I1475" s="149">
        <f t="shared" si="136"/>
        <v>178.24101031296112</v>
      </c>
      <c r="J1475" s="80">
        <f>IF((A1475-Overview!$F$43)/365=ROUND((A1475-Overview!$F$43)/365,0),J1474*0.05,J1474+V1474)</f>
        <v>960.99834130309955</v>
      </c>
      <c r="K1475" s="70">
        <f>IF(I1475&lt;Overview!$F$16,1,'='!F1475/Overview!$F$26)</f>
        <v>127.77105182481802</v>
      </c>
      <c r="L1475" s="71">
        <f>IF(I1475&lt;Overview!$F$17,'='!F1475/Overview!$F$26,Overview!$F$33)</f>
        <v>9.1428571428571423</v>
      </c>
      <c r="M1475" s="72">
        <f t="shared" si="137"/>
        <v>9.1428571428571423</v>
      </c>
      <c r="N1475" s="81">
        <f>MIN(1,Overview!$F$44*E1475*(F1475-Overview!$F$25)^2+0.2)</f>
        <v>1</v>
      </c>
      <c r="O1475" s="48">
        <f>M1475*E1475*Overview!$F$8</f>
        <v>9.746225350951114E-2</v>
      </c>
      <c r="P1475" s="48">
        <f>E1475*Overview!$F$6</f>
        <v>1.8494797113084687E-3</v>
      </c>
      <c r="Q1475" s="122">
        <f>O1475*(G1475/F1475-(1+Overview!$F$35/'='!F1475)/(Overview!$F$37*Overview!$F$33))/('='!G1475+Overview!$F$36)</f>
        <v>6.3681332405262823E-4</v>
      </c>
      <c r="R1475" s="128">
        <f>(O1475/F1475-Q1475)*G1475*Overview!$F$29*'='!F1475^3</f>
        <v>394.8568995615388</v>
      </c>
      <c r="S1475" s="57">
        <f t="shared" ref="S1475:S1538" si="138">(D1475*N1475-G1475)*O1475/F1475</f>
        <v>3.666082456891686E-18</v>
      </c>
      <c r="T1475" s="58">
        <f t="shared" ref="T1475:T1538" si="139">F1475*Q1475/3</f>
        <v>6.2652057337302504E-4</v>
      </c>
      <c r="U1475" s="58">
        <f>IF(I1475&lt;Overview!$F$18,(1-Overview!$F$9)*'='!R1475-'='!I1475*'='!P1475,0)</f>
        <v>0</v>
      </c>
      <c r="V1475" s="54">
        <f>IF(I1475&gt;=Overview!$F$18,(1-Overview!$F$9)*'='!R1475-Overview!$F$18*'='!P1475,0)</f>
        <v>33.314264985770393</v>
      </c>
      <c r="W1475" s="2"/>
      <c r="X1475" s="60">
        <f>F1475^3*(1+G1475*Overview!$F$38)</f>
        <v>31.598900074527943</v>
      </c>
      <c r="Y1475" s="61">
        <f>F1475^3*Overview!$F$42*(1+Overview!$F$38*G1475)+J1475*Overview!$F$39/Overview!$F$40</f>
        <v>2.8856607528114129</v>
      </c>
    </row>
    <row r="1476" spans="1:25">
      <c r="A1476" s="34">
        <v>1473</v>
      </c>
      <c r="B1476">
        <v>0.77</v>
      </c>
      <c r="C1476" s="85">
        <v>18.739999999999998</v>
      </c>
      <c r="D1476" s="125">
        <f>B1476/(B1476+Overview!$F$22)</f>
        <v>0.52380952380952384</v>
      </c>
      <c r="E1476" s="118">
        <f>EXP(Overview!$F$21/Overview!$F$5-Overview!$F$21/('='!C1476+273.15))</f>
        <v>0.94169028070695959</v>
      </c>
      <c r="F1476" s="77">
        <f t="shared" ref="F1476:F1539" si="140">F1475+T1475</f>
        <v>2.9521378177266691</v>
      </c>
      <c r="G1476" s="115">
        <f t="shared" ref="G1476:G1539" si="141">G1475+S1475</f>
        <v>0.52380952380952372</v>
      </c>
      <c r="H1476" s="112">
        <f>F1476/Overview!$F$19</f>
        <v>4.3586856898371016</v>
      </c>
      <c r="I1476" s="149">
        <f t="shared" ref="I1476:I1539" si="142">I1475+U1475</f>
        <v>178.24101031296112</v>
      </c>
      <c r="J1476" s="80">
        <f>IF((A1476-Overview!$F$43)/365=ROUND((A1476-Overview!$F$43)/365,0),J1475*0.05,J1475+V1475)</f>
        <v>994.31260628886992</v>
      </c>
      <c r="K1476" s="70">
        <f>IF(I1476&lt;Overview!$F$16,1,'='!F1476/Overview!$F$26)</f>
        <v>127.79817392756144</v>
      </c>
      <c r="L1476" s="71">
        <f>IF(I1476&lt;Overview!$F$17,'='!F1476/Overview!$F$26,Overview!$F$33)</f>
        <v>9.1428571428571423</v>
      </c>
      <c r="M1476" s="72">
        <f t="shared" ref="M1476:M1539" si="143">IF(K1476=1,1,L1476)</f>
        <v>9.1428571428571423</v>
      </c>
      <c r="N1476" s="81">
        <f>MIN(1,Overview!$F$44*E1476*(F1476-Overview!$F$25)^2+0.2)</f>
        <v>1</v>
      </c>
      <c r="O1476" s="48">
        <f>M1476*E1476*Overview!$F$8</f>
        <v>9.746225350951114E-2</v>
      </c>
      <c r="P1476" s="48">
        <f>E1476*Overview!$F$6</f>
        <v>1.8494797113084687E-3</v>
      </c>
      <c r="Q1476" s="122">
        <f>O1476*(G1476/F1476-(1+Overview!$F$35/'='!F1476)/(Overview!$F$37*Overview!$F$33))/('='!G1476+Overview!$F$36)</f>
        <v>6.3572085117353377E-4</v>
      </c>
      <c r="R1476" s="128">
        <f>(O1476/F1476-Q1476)*G1476*Overview!$F$29*'='!F1476^3</f>
        <v>395.03623071709291</v>
      </c>
      <c r="S1476" s="57">
        <f t="shared" si="138"/>
        <v>3.6653044186615152E-18</v>
      </c>
      <c r="T1476" s="58">
        <f t="shared" si="139"/>
        <v>6.2557852208892548E-4</v>
      </c>
      <c r="U1476" s="58">
        <f>IF(I1476&lt;Overview!$F$18,(1-Overview!$F$9)*'='!R1476-'='!I1476*'='!P1476,0)</f>
        <v>0</v>
      </c>
      <c r="V1476" s="54">
        <f>IF(I1476&gt;=Overview!$F$18,(1-Overview!$F$9)*'='!R1476-Overview!$F$18*'='!P1476,0)</f>
        <v>33.329544000223606</v>
      </c>
      <c r="W1476" s="2"/>
      <c r="X1476" s="60">
        <f>F1476^3*(1+G1476*Overview!$F$38)</f>
        <v>31.619026946869763</v>
      </c>
      <c r="Y1476" s="61">
        <f>F1476^3*Overview!$F$42*(1+Overview!$F$38*G1476)+J1476*Overview!$F$39/Overview!$F$40</f>
        <v>2.8889198275642864</v>
      </c>
    </row>
    <row r="1477" spans="1:25">
      <c r="A1477" s="34">
        <v>1474</v>
      </c>
      <c r="B1477">
        <v>0.77</v>
      </c>
      <c r="C1477" s="85">
        <v>18.739999999999998</v>
      </c>
      <c r="D1477" s="125">
        <f>B1477/(B1477+Overview!$F$22)</f>
        <v>0.52380952380952384</v>
      </c>
      <c r="E1477" s="118">
        <f>EXP(Overview!$F$21/Overview!$F$5-Overview!$F$21/('='!C1477+273.15))</f>
        <v>0.94169028070695959</v>
      </c>
      <c r="F1477" s="77">
        <f t="shared" si="140"/>
        <v>2.9527633962487578</v>
      </c>
      <c r="G1477" s="115">
        <f t="shared" si="141"/>
        <v>0.52380952380952372</v>
      </c>
      <c r="H1477" s="112">
        <f>F1477/Overview!$F$19</f>
        <v>4.3596093256293482</v>
      </c>
      <c r="I1477" s="149">
        <f t="shared" si="142"/>
        <v>178.24101031296112</v>
      </c>
      <c r="J1477" s="80">
        <f>IF((A1477-Overview!$F$43)/365=ROUND((A1477-Overview!$F$43)/365,0),J1476*0.05,J1476+V1476)</f>
        <v>1027.6421502890935</v>
      </c>
      <c r="K1477" s="70">
        <f>IF(I1477&lt;Overview!$F$16,1,'='!F1477/Overview!$F$26)</f>
        <v>127.82525524886398</v>
      </c>
      <c r="L1477" s="71">
        <f>IF(I1477&lt;Overview!$F$17,'='!F1477/Overview!$F$26,Overview!$F$33)</f>
        <v>9.1428571428571423</v>
      </c>
      <c r="M1477" s="72">
        <f t="shared" si="143"/>
        <v>9.1428571428571423</v>
      </c>
      <c r="N1477" s="81">
        <f>MIN(1,Overview!$F$44*E1477*(F1477-Overview!$F$25)^2+0.2)</f>
        <v>1</v>
      </c>
      <c r="O1477" s="48">
        <f>M1477*E1477*Overview!$F$8</f>
        <v>9.746225350951114E-2</v>
      </c>
      <c r="P1477" s="48">
        <f>E1477*Overview!$F$6</f>
        <v>1.8494797113084687E-3</v>
      </c>
      <c r="Q1477" s="122">
        <f>O1477*(G1477/F1477-(1+Overview!$F$35/'='!F1477)/(Overview!$F$37*Overview!$F$33))/('='!G1477+Overview!$F$36)</f>
        <v>6.3463048352180936E-4</v>
      </c>
      <c r="R1477" s="128">
        <f>(O1477/F1477-Q1477)*G1477*Overview!$F$29*'='!F1477^3</f>
        <v>395.21533762340573</v>
      </c>
      <c r="S1477" s="57">
        <f t="shared" si="138"/>
        <v>3.6645278797338982E-18</v>
      </c>
      <c r="T1477" s="58">
        <f t="shared" si="139"/>
        <v>6.2463788729561636E-4</v>
      </c>
      <c r="U1477" s="58">
        <f>IF(I1477&lt;Overview!$F$18,(1-Overview!$F$9)*'='!R1477-'='!I1477*'='!P1477,0)</f>
        <v>0</v>
      </c>
      <c r="V1477" s="54">
        <f>IF(I1477&gt;=Overview!$F$18,(1-Overview!$F$9)*'='!R1477-Overview!$F$18*'='!P1477,0)</f>
        <v>33.34480390864146</v>
      </c>
      <c r="W1477" s="2"/>
      <c r="X1477" s="60">
        <f>F1477^3*(1+G1477*Overview!$F$38)</f>
        <v>31.639132081409642</v>
      </c>
      <c r="Y1477" s="61">
        <f>F1477^3*Overview!$F$42*(1+Overview!$F$38*G1477)+J1477*Overview!$F$39/Overview!$F$40</f>
        <v>2.8921776098576122</v>
      </c>
    </row>
    <row r="1478" spans="1:25">
      <c r="A1478" s="34">
        <v>1475</v>
      </c>
      <c r="B1478">
        <v>0.77</v>
      </c>
      <c r="C1478" s="85">
        <v>18.739999999999998</v>
      </c>
      <c r="D1478" s="125">
        <f>B1478/(B1478+Overview!$F$22)</f>
        <v>0.52380952380952384</v>
      </c>
      <c r="E1478" s="118">
        <f>EXP(Overview!$F$21/Overview!$F$5-Overview!$F$21/('='!C1478+273.15))</f>
        <v>0.94169028070695959</v>
      </c>
      <c r="F1478" s="77">
        <f t="shared" si="140"/>
        <v>2.9533880341360534</v>
      </c>
      <c r="G1478" s="115">
        <f t="shared" si="141"/>
        <v>0.52380952380952372</v>
      </c>
      <c r="H1478" s="112">
        <f>F1478/Overview!$F$19</f>
        <v>4.3605315726207783</v>
      </c>
      <c r="I1478" s="149">
        <f t="shared" si="142"/>
        <v>178.24101031296112</v>
      </c>
      <c r="J1478" s="80">
        <f>IF((A1478-Overview!$F$43)/365=ROUND((A1478-Overview!$F$43)/365,0),J1477*0.05,J1477+V1477)</f>
        <v>1060.986954197735</v>
      </c>
      <c r="K1478" s="70">
        <f>IF(I1478&lt;Overview!$F$16,1,'='!F1478/Overview!$F$26)</f>
        <v>127.85229585004561</v>
      </c>
      <c r="L1478" s="71">
        <f>IF(I1478&lt;Overview!$F$17,'='!F1478/Overview!$F$26,Overview!$F$33)</f>
        <v>9.1428571428571423</v>
      </c>
      <c r="M1478" s="72">
        <f t="shared" si="143"/>
        <v>9.1428571428571423</v>
      </c>
      <c r="N1478" s="81">
        <f>MIN(1,Overview!$F$44*E1478*(F1478-Overview!$F$25)^2+0.2)</f>
        <v>1</v>
      </c>
      <c r="O1478" s="48">
        <f>M1478*E1478*Overview!$F$8</f>
        <v>9.746225350951114E-2</v>
      </c>
      <c r="P1478" s="48">
        <f>E1478*Overview!$F$6</f>
        <v>1.8494797113084687E-3</v>
      </c>
      <c r="Q1478" s="122">
        <f>O1478*(G1478/F1478-(1+Overview!$F$35/'='!F1478)/(Overview!$F$37*Overview!$F$33))/('='!G1478+Overview!$F$36)</f>
        <v>6.3354221624894937E-4</v>
      </c>
      <c r="R1478" s="128">
        <f>(O1478/F1478-Q1478)*G1478*Overview!$F$29*'='!F1478^3</f>
        <v>395.39422048438013</v>
      </c>
      <c r="S1478" s="57">
        <f t="shared" si="138"/>
        <v>3.6637528366558205E-18</v>
      </c>
      <c r="T1478" s="58">
        <f t="shared" si="139"/>
        <v>6.2369866686322773E-4</v>
      </c>
      <c r="U1478" s="58">
        <f>IF(I1478&lt;Overview!$F$18,(1-Overview!$F$9)*'='!R1478-'='!I1478*'='!P1478,0)</f>
        <v>0</v>
      </c>
      <c r="V1478" s="54">
        <f>IF(I1478&gt;=Overview!$F$18,(1-Overview!$F$9)*'='!R1478-Overview!$F$18*'='!P1478,0)</f>
        <v>33.360044728396474</v>
      </c>
      <c r="W1478" s="2"/>
      <c r="X1478" s="60">
        <f>F1478^3*(1+G1478*Overview!$F$38)</f>
        <v>31.659215487015381</v>
      </c>
      <c r="Y1478" s="61">
        <f>F1478^3*Overview!$F$42*(1+Overview!$F$38*G1478)+J1478*Overview!$F$39/Overview!$F$40</f>
        <v>2.8954340996592496</v>
      </c>
    </row>
    <row r="1479" spans="1:25">
      <c r="A1479" s="34">
        <v>1476</v>
      </c>
      <c r="B1479">
        <v>0.77</v>
      </c>
      <c r="C1479" s="85">
        <v>18.739999999999998</v>
      </c>
      <c r="D1479" s="125">
        <f>B1479/(B1479+Overview!$F$22)</f>
        <v>0.52380952380952384</v>
      </c>
      <c r="E1479" s="118">
        <f>EXP(Overview!$F$21/Overview!$F$5-Overview!$F$21/('='!C1479+273.15))</f>
        <v>0.94169028070695959</v>
      </c>
      <c r="F1479" s="77">
        <f t="shared" si="140"/>
        <v>2.9540117328029165</v>
      </c>
      <c r="G1479" s="115">
        <f t="shared" si="141"/>
        <v>0.52380952380952372</v>
      </c>
      <c r="H1479" s="112">
        <f>F1479/Overview!$F$19</f>
        <v>4.3614524328996254</v>
      </c>
      <c r="I1479" s="149">
        <f t="shared" si="142"/>
        <v>178.24101031296112</v>
      </c>
      <c r="J1479" s="80">
        <f>IF((A1479-Overview!$F$43)/365=ROUND((A1479-Overview!$F$43)/365,0),J1478*0.05,J1478+V1478)</f>
        <v>1094.3469989261316</v>
      </c>
      <c r="K1479" s="70">
        <f>IF(I1479&lt;Overview!$F$16,1,'='!F1479/Overview!$F$26)</f>
        <v>127.87929579233405</v>
      </c>
      <c r="L1479" s="71">
        <f>IF(I1479&lt;Overview!$F$17,'='!F1479/Overview!$F$26,Overview!$F$33)</f>
        <v>9.1428571428571423</v>
      </c>
      <c r="M1479" s="72">
        <f t="shared" si="143"/>
        <v>9.1428571428571423</v>
      </c>
      <c r="N1479" s="81">
        <f>MIN(1,Overview!$F$44*E1479*(F1479-Overview!$F$25)^2+0.2)</f>
        <v>1</v>
      </c>
      <c r="O1479" s="48">
        <f>M1479*E1479*Overview!$F$8</f>
        <v>9.746225350951114E-2</v>
      </c>
      <c r="P1479" s="48">
        <f>E1479*Overview!$F$6</f>
        <v>1.8494797113084687E-3</v>
      </c>
      <c r="Q1479" s="122">
        <f>O1479*(G1479/F1479-(1+Overview!$F$35/'='!F1479)/(Overview!$F$37*Overview!$F$33))/('='!G1479+Overview!$F$36)</f>
        <v>6.3245604452036384E-4</v>
      </c>
      <c r="R1479" s="128">
        <f>(O1479/F1479-Q1479)*G1479*Overview!$F$29*'='!F1479^3</f>
        <v>395.57287950399922</v>
      </c>
      <c r="S1479" s="57">
        <f t="shared" si="138"/>
        <v>3.6629792859841824E-18</v>
      </c>
      <c r="T1479" s="58">
        <f t="shared" si="139"/>
        <v>6.2276085866509289E-4</v>
      </c>
      <c r="U1479" s="58">
        <f>IF(I1479&lt;Overview!$F$18,(1-Overview!$F$9)*'='!R1479-'='!I1479*'='!P1479,0)</f>
        <v>0</v>
      </c>
      <c r="V1479" s="54">
        <f>IF(I1479&gt;=Overview!$F$18,(1-Overview!$F$9)*'='!R1479-Overview!$F$18*'='!P1479,0)</f>
        <v>33.375266476868021</v>
      </c>
      <c r="W1479" s="2"/>
      <c r="X1479" s="60">
        <f>F1479^3*(1+G1479*Overview!$F$38)</f>
        <v>31.679277172604902</v>
      </c>
      <c r="Y1479" s="61">
        <f>F1479^3*Overview!$F$42*(1+Overview!$F$38*G1479)+J1479*Overview!$F$39/Overview!$F$40</f>
        <v>2.8986892969423219</v>
      </c>
    </row>
    <row r="1480" spans="1:25">
      <c r="A1480" s="34">
        <v>1477</v>
      </c>
      <c r="B1480">
        <v>0.77</v>
      </c>
      <c r="C1480" s="85">
        <v>18.739999999999998</v>
      </c>
      <c r="D1480" s="125">
        <f>B1480/(B1480+Overview!$F$22)</f>
        <v>0.52380952380952384</v>
      </c>
      <c r="E1480" s="118">
        <f>EXP(Overview!$F$21/Overview!$F$5-Overview!$F$21/('='!C1480+273.15))</f>
        <v>0.94169028070695959</v>
      </c>
      <c r="F1480" s="77">
        <f t="shared" si="140"/>
        <v>2.9546344936615818</v>
      </c>
      <c r="G1480" s="115">
        <f t="shared" si="141"/>
        <v>0.52380952380952372</v>
      </c>
      <c r="H1480" s="112">
        <f>F1480/Overview!$F$19</f>
        <v>4.3623719085509842</v>
      </c>
      <c r="I1480" s="149">
        <f t="shared" si="142"/>
        <v>178.24101031296112</v>
      </c>
      <c r="J1480" s="80">
        <f>IF((A1480-Overview!$F$43)/365=ROUND((A1480-Overview!$F$43)/365,0),J1479*0.05,J1479+V1479)</f>
        <v>1127.7222654029997</v>
      </c>
      <c r="K1480" s="70">
        <f>IF(I1480&lt;Overview!$F$16,1,'='!F1480/Overview!$F$26)</f>
        <v>127.90625513686501</v>
      </c>
      <c r="L1480" s="71">
        <f>IF(I1480&lt;Overview!$F$17,'='!F1480/Overview!$F$26,Overview!$F$33)</f>
        <v>9.1428571428571423</v>
      </c>
      <c r="M1480" s="72">
        <f t="shared" si="143"/>
        <v>9.1428571428571423</v>
      </c>
      <c r="N1480" s="81">
        <f>MIN(1,Overview!$F$44*E1480*(F1480-Overview!$F$25)^2+0.2)</f>
        <v>1</v>
      </c>
      <c r="O1480" s="48">
        <f>M1480*E1480*Overview!$F$8</f>
        <v>9.746225350951114E-2</v>
      </c>
      <c r="P1480" s="48">
        <f>E1480*Overview!$F$6</f>
        <v>1.8494797113084687E-3</v>
      </c>
      <c r="Q1480" s="122">
        <f>O1480*(G1480/F1480-(1+Overview!$F$35/'='!F1480)/(Overview!$F$37*Overview!$F$33))/('='!G1480+Overview!$F$36)</f>
        <v>6.3137196351532702E-4</v>
      </c>
      <c r="R1480" s="128">
        <f>(O1480/F1480-Q1480)*G1480*Overview!$F$29*'='!F1480^3</f>
        <v>395.75131488632439</v>
      </c>
      <c r="S1480" s="57">
        <f t="shared" si="138"/>
        <v>3.6622072242857533E-18</v>
      </c>
      <c r="T1480" s="58">
        <f t="shared" si="139"/>
        <v>6.2182446057774227E-4</v>
      </c>
      <c r="U1480" s="58">
        <f>IF(I1480&lt;Overview!$F$18,(1-Overview!$F$9)*'='!R1480-'='!I1480*'='!P1480,0)</f>
        <v>0</v>
      </c>
      <c r="V1480" s="54">
        <f>IF(I1480&gt;=Overview!$F$18,(1-Overview!$F$9)*'='!R1480-Overview!$F$18*'='!P1480,0)</f>
        <v>33.390469171442128</v>
      </c>
      <c r="W1480" s="2"/>
      <c r="X1480" s="60">
        <f>F1480^3*(1+G1480*Overview!$F$38)</f>
        <v>31.699317147146051</v>
      </c>
      <c r="Y1480" s="61">
        <f>F1480^3*Overview!$F$42*(1+Overview!$F$38*G1480)+J1480*Overview!$F$39/Overview!$F$40</f>
        <v>2.9019432016852025</v>
      </c>
    </row>
    <row r="1481" spans="1:25">
      <c r="A1481" s="34">
        <v>1478</v>
      </c>
      <c r="B1481">
        <v>0.77</v>
      </c>
      <c r="C1481" s="85">
        <v>18.739999999999998</v>
      </c>
      <c r="D1481" s="125">
        <f>B1481/(B1481+Overview!$F$22)</f>
        <v>0.52380952380952384</v>
      </c>
      <c r="E1481" s="118">
        <f>EXP(Overview!$F$21/Overview!$F$5-Overview!$F$21/('='!C1481+273.15))</f>
        <v>0.94169028070695959</v>
      </c>
      <c r="F1481" s="77">
        <f t="shared" si="140"/>
        <v>2.9552563181221596</v>
      </c>
      <c r="G1481" s="115">
        <f t="shared" si="141"/>
        <v>0.52380952380952372</v>
      </c>
      <c r="H1481" s="112">
        <f>F1481/Overview!$F$19</f>
        <v>4.3632900016568135</v>
      </c>
      <c r="I1481" s="149">
        <f t="shared" si="142"/>
        <v>178.24101031296112</v>
      </c>
      <c r="J1481" s="80">
        <f>IF((A1481-Overview!$F$43)/365=ROUND((A1481-Overview!$F$43)/365,0),J1480*0.05,J1480+V1480)</f>
        <v>1161.1127345744419</v>
      </c>
      <c r="K1481" s="70">
        <f>IF(I1481&lt;Overview!$F$16,1,'='!F1481/Overview!$F$26)</f>
        <v>127.93317394468224</v>
      </c>
      <c r="L1481" s="71">
        <f>IF(I1481&lt;Overview!$F$17,'='!F1481/Overview!$F$26,Overview!$F$33)</f>
        <v>9.1428571428571423</v>
      </c>
      <c r="M1481" s="72">
        <f t="shared" si="143"/>
        <v>9.1428571428571423</v>
      </c>
      <c r="N1481" s="81">
        <f>MIN(1,Overview!$F$44*E1481*(F1481-Overview!$F$25)^2+0.2)</f>
        <v>1</v>
      </c>
      <c r="O1481" s="48">
        <f>M1481*E1481*Overview!$F$8</f>
        <v>9.746225350951114E-2</v>
      </c>
      <c r="P1481" s="48">
        <f>E1481*Overview!$F$6</f>
        <v>1.8494797113084687E-3</v>
      </c>
      <c r="Q1481" s="122">
        <f>O1481*(G1481/F1481-(1+Overview!$F$35/'='!F1481)/(Overview!$F$37*Overview!$F$33))/('='!G1481+Overview!$F$36)</f>
        <v>6.3028996842693047E-4</v>
      </c>
      <c r="R1481" s="128">
        <f>(O1481/F1481-Q1481)*G1481*Overview!$F$29*'='!F1481^3</f>
        <v>395.92952683549453</v>
      </c>
      <c r="S1481" s="57">
        <f t="shared" si="138"/>
        <v>3.661436648137146E-18</v>
      </c>
      <c r="T1481" s="58">
        <f t="shared" si="139"/>
        <v>6.2088947048090089E-4</v>
      </c>
      <c r="U1481" s="58">
        <f>IF(I1481&lt;Overview!$F$18,(1-Overview!$F$9)*'='!R1481-'='!I1481*'='!P1481,0)</f>
        <v>0</v>
      </c>
      <c r="V1481" s="54">
        <f>IF(I1481&gt;=Overview!$F$18,(1-Overview!$F$9)*'='!R1481-Overview!$F$18*'='!P1481,0)</f>
        <v>33.405652829511425</v>
      </c>
      <c r="W1481" s="2"/>
      <c r="X1481" s="60">
        <f>F1481^3*(1+G1481*Overview!$F$38)</f>
        <v>31.719335419656307</v>
      </c>
      <c r="Y1481" s="61">
        <f>F1481^3*Overview!$F$42*(1+Overview!$F$38*G1481)+J1481*Overview!$F$39/Overview!$F$40</f>
        <v>2.905195813871484</v>
      </c>
    </row>
    <row r="1482" spans="1:25">
      <c r="A1482" s="34">
        <v>1479</v>
      </c>
      <c r="B1482">
        <v>0.77</v>
      </c>
      <c r="C1482" s="85">
        <v>18.739999999999998</v>
      </c>
      <c r="D1482" s="125">
        <f>B1482/(B1482+Overview!$F$22)</f>
        <v>0.52380952380952384</v>
      </c>
      <c r="E1482" s="118">
        <f>EXP(Overview!$F$21/Overview!$F$5-Overview!$F$21/('='!C1482+273.15))</f>
        <v>0.94169028070695959</v>
      </c>
      <c r="F1482" s="77">
        <f t="shared" si="140"/>
        <v>2.9558772075926405</v>
      </c>
      <c r="G1482" s="115">
        <f t="shared" si="141"/>
        <v>0.52380952380952372</v>
      </c>
      <c r="H1482" s="112">
        <f>F1482/Overview!$F$19</f>
        <v>4.36420671429594</v>
      </c>
      <c r="I1482" s="149">
        <f t="shared" si="142"/>
        <v>178.24101031296112</v>
      </c>
      <c r="J1482" s="80">
        <f>IF((A1482-Overview!$F$43)/365=ROUND((A1482-Overview!$F$43)/365,0),J1481*0.05,J1481+V1481)</f>
        <v>1194.5183874039533</v>
      </c>
      <c r="K1482" s="70">
        <f>IF(I1482&lt;Overview!$F$16,1,'='!F1482/Overview!$F$26)</f>
        <v>127.96005227673768</v>
      </c>
      <c r="L1482" s="71">
        <f>IF(I1482&lt;Overview!$F$17,'='!F1482/Overview!$F$26,Overview!$F$33)</f>
        <v>9.1428571428571423</v>
      </c>
      <c r="M1482" s="72">
        <f t="shared" si="143"/>
        <v>9.1428571428571423</v>
      </c>
      <c r="N1482" s="81">
        <f>MIN(1,Overview!$F$44*E1482*(F1482-Overview!$F$25)^2+0.2)</f>
        <v>1</v>
      </c>
      <c r="O1482" s="48">
        <f>M1482*E1482*Overview!$F$8</f>
        <v>9.746225350951114E-2</v>
      </c>
      <c r="P1482" s="48">
        <f>E1482*Overview!$F$6</f>
        <v>1.8494797113084687E-3</v>
      </c>
      <c r="Q1482" s="122">
        <f>O1482*(G1482/F1482-(1+Overview!$F$35/'='!F1482)/(Overview!$F$37*Overview!$F$33))/('='!G1482+Overview!$F$36)</f>
        <v>6.2921005446202891E-4</v>
      </c>
      <c r="R1482" s="128">
        <f>(O1482/F1482-Q1482)*G1482*Overview!$F$29*'='!F1482^3</f>
        <v>396.10751555572466</v>
      </c>
      <c r="S1482" s="57">
        <f t="shared" si="138"/>
        <v>3.6606675541247757E-18</v>
      </c>
      <c r="T1482" s="58">
        <f t="shared" si="139"/>
        <v>6.1995588625747848E-4</v>
      </c>
      <c r="U1482" s="58">
        <f>IF(I1482&lt;Overview!$F$18,(1-Overview!$F$9)*'='!R1482-'='!I1482*'='!P1482,0)</f>
        <v>0</v>
      </c>
      <c r="V1482" s="54">
        <f>IF(I1482&gt;=Overview!$F$18,(1-Overview!$F$9)*'='!R1482-Overview!$F$18*'='!P1482,0)</f>
        <v>33.420817468475029</v>
      </c>
      <c r="W1482" s="2"/>
      <c r="X1482" s="60">
        <f>F1482^3*(1+G1482*Overview!$F$38)</f>
        <v>31.739331999202605</v>
      </c>
      <c r="Y1482" s="61">
        <f>F1482^3*Overview!$F$42*(1+Overview!$F$38*G1482)+J1482*Overview!$F$39/Overview!$F$40</f>
        <v>2.90844713348997</v>
      </c>
    </row>
    <row r="1483" spans="1:25">
      <c r="A1483" s="34">
        <v>1480</v>
      </c>
      <c r="B1483">
        <v>0.77</v>
      </c>
      <c r="C1483" s="85">
        <v>18.739999999999998</v>
      </c>
      <c r="D1483" s="125">
        <f>B1483/(B1483+Overview!$F$22)</f>
        <v>0.52380952380952384</v>
      </c>
      <c r="E1483" s="118">
        <f>EXP(Overview!$F$21/Overview!$F$5-Overview!$F$21/('='!C1483+273.15))</f>
        <v>0.94169028070695959</v>
      </c>
      <c r="F1483" s="77">
        <f t="shared" si="140"/>
        <v>2.9564971634788981</v>
      </c>
      <c r="G1483" s="115">
        <f t="shared" si="141"/>
        <v>0.52380952380952372</v>
      </c>
      <c r="H1483" s="112">
        <f>F1483/Overview!$F$19</f>
        <v>4.3651220485440696</v>
      </c>
      <c r="I1483" s="149">
        <f t="shared" si="142"/>
        <v>178.24101031296112</v>
      </c>
      <c r="J1483" s="80">
        <f>IF((A1483-Overview!$F$43)/365=ROUND((A1483-Overview!$F$43)/365,0),J1482*0.05,J1482+V1482)</f>
        <v>1227.9392048724283</v>
      </c>
      <c r="K1483" s="70">
        <f>IF(I1483&lt;Overview!$F$16,1,'='!F1483/Overview!$F$26)</f>
        <v>127.9868901938917</v>
      </c>
      <c r="L1483" s="71">
        <f>IF(I1483&lt;Overview!$F$17,'='!F1483/Overview!$F$26,Overview!$F$33)</f>
        <v>9.1428571428571423</v>
      </c>
      <c r="M1483" s="72">
        <f t="shared" si="143"/>
        <v>9.1428571428571423</v>
      </c>
      <c r="N1483" s="81">
        <f>MIN(1,Overview!$F$44*E1483*(F1483-Overview!$F$25)^2+0.2)</f>
        <v>1</v>
      </c>
      <c r="O1483" s="48">
        <f>M1483*E1483*Overview!$F$8</f>
        <v>9.746225350951114E-2</v>
      </c>
      <c r="P1483" s="48">
        <f>E1483*Overview!$F$6</f>
        <v>1.8494797113084687E-3</v>
      </c>
      <c r="Q1483" s="122">
        <f>O1483*(G1483/F1483-(1+Overview!$F$35/'='!F1483)/(Overview!$F$37*Overview!$F$33))/('='!G1483+Overview!$F$36)</f>
        <v>6.2813221684119842E-4</v>
      </c>
      <c r="R1483" s="128">
        <f>(O1483/F1483-Q1483)*G1483*Overview!$F$29*'='!F1483^3</f>
        <v>396.28528125130481</v>
      </c>
      <c r="S1483" s="57">
        <f t="shared" si="138"/>
        <v>3.6598999388448272E-18</v>
      </c>
      <c r="T1483" s="58">
        <f t="shared" si="139"/>
        <v>6.1902370579357171E-4</v>
      </c>
      <c r="U1483" s="58">
        <f>IF(I1483&lt;Overview!$F$18,(1-Overview!$F$9)*'='!R1483-'='!I1483*'='!P1483,0)</f>
        <v>0</v>
      </c>
      <c r="V1483" s="54">
        <f>IF(I1483&gt;=Overview!$F$18,(1-Overview!$F$9)*'='!R1483-Overview!$F$18*'='!P1483,0)</f>
        <v>33.435963105738459</v>
      </c>
      <c r="W1483" s="2"/>
      <c r="X1483" s="60">
        <f>F1483^3*(1+G1483*Overview!$F$38)</f>
        <v>31.759306894901091</v>
      </c>
      <c r="Y1483" s="61">
        <f>F1483^3*Overview!$F$42*(1+Overview!$F$38*G1483)+J1483*Overview!$F$39/Overview!$F$40</f>
        <v>2.9116971605346453</v>
      </c>
    </row>
    <row r="1484" spans="1:25">
      <c r="A1484" s="34">
        <v>1481</v>
      </c>
      <c r="B1484">
        <v>0.77</v>
      </c>
      <c r="C1484" s="85">
        <v>18.739999999999998</v>
      </c>
      <c r="D1484" s="125">
        <f>B1484/(B1484+Overview!$F$22)</f>
        <v>0.52380952380952384</v>
      </c>
      <c r="E1484" s="118">
        <f>EXP(Overview!$F$21/Overview!$F$5-Overview!$F$21/('='!C1484+273.15))</f>
        <v>0.94169028070695959</v>
      </c>
      <c r="F1484" s="77">
        <f t="shared" si="140"/>
        <v>2.9571161871846918</v>
      </c>
      <c r="G1484" s="115">
        <f t="shared" si="141"/>
        <v>0.52380952380952372</v>
      </c>
      <c r="H1484" s="112">
        <f>F1484/Overview!$F$19</f>
        <v>4.3660360064737809</v>
      </c>
      <c r="I1484" s="149">
        <f t="shared" si="142"/>
        <v>178.24101031296112</v>
      </c>
      <c r="J1484" s="80">
        <f>IF((A1484-Overview!$F$43)/365=ROUND((A1484-Overview!$F$43)/365,0),J1483*0.05,J1483+V1483)</f>
        <v>1261.3751679781667</v>
      </c>
      <c r="K1484" s="70">
        <f>IF(I1484&lt;Overview!$F$16,1,'='!F1484/Overview!$F$26)</f>
        <v>128.01368775691307</v>
      </c>
      <c r="L1484" s="71">
        <f>IF(I1484&lt;Overview!$F$17,'='!F1484/Overview!$F$26,Overview!$F$33)</f>
        <v>9.1428571428571423</v>
      </c>
      <c r="M1484" s="72">
        <f t="shared" si="143"/>
        <v>9.1428571428571423</v>
      </c>
      <c r="N1484" s="81">
        <f>MIN(1,Overview!$F$44*E1484*(F1484-Overview!$F$25)^2+0.2)</f>
        <v>1</v>
      </c>
      <c r="O1484" s="48">
        <f>M1484*E1484*Overview!$F$8</f>
        <v>9.746225350951114E-2</v>
      </c>
      <c r="P1484" s="48">
        <f>E1484*Overview!$F$6</f>
        <v>1.8494797113084687E-3</v>
      </c>
      <c r="Q1484" s="122">
        <f>O1484*(G1484/F1484-(1+Overview!$F$35/'='!F1484)/(Overview!$F$37*Overview!$F$33))/('='!G1484+Overview!$F$36)</f>
        <v>6.2705645079868253E-4</v>
      </c>
      <c r="R1484" s="128">
        <f>(O1484/F1484-Q1484)*G1484*Overview!$F$29*'='!F1484^3</f>
        <v>396.46282412659872</v>
      </c>
      <c r="S1484" s="57">
        <f t="shared" si="138"/>
        <v>3.6591337989032187E-18</v>
      </c>
      <c r="T1484" s="58">
        <f t="shared" si="139"/>
        <v>6.1809292697845514E-4</v>
      </c>
      <c r="U1484" s="58">
        <f>IF(I1484&lt;Overview!$F$18,(1-Overview!$F$9)*'='!R1484-'='!I1484*'='!P1484,0)</f>
        <v>0</v>
      </c>
      <c r="V1484" s="54">
        <f>IF(I1484&gt;=Overview!$F$18,(1-Overview!$F$9)*'='!R1484-Overview!$F$18*'='!P1484,0)</f>
        <v>33.451089758713501</v>
      </c>
      <c r="W1484" s="2"/>
      <c r="X1484" s="60">
        <f>F1484^3*(1+G1484*Overview!$F$38)</f>
        <v>31.779260115916887</v>
      </c>
      <c r="Y1484" s="61">
        <f>F1484^3*Overview!$F$42*(1+Overview!$F$38*G1484)+J1484*Overview!$F$39/Overview!$F$40</f>
        <v>2.9149458950046618</v>
      </c>
    </row>
    <row r="1485" spans="1:25">
      <c r="A1485" s="34">
        <v>1482</v>
      </c>
      <c r="B1485">
        <v>0.77</v>
      </c>
      <c r="C1485" s="85">
        <v>18.739999999999998</v>
      </c>
      <c r="D1485" s="125">
        <f>B1485/(B1485+Overview!$F$22)</f>
        <v>0.52380952380952384</v>
      </c>
      <c r="E1485" s="118">
        <f>EXP(Overview!$F$21/Overview!$F$5-Overview!$F$21/('='!C1485+273.15))</f>
        <v>0.94169028070695959</v>
      </c>
      <c r="F1485" s="77">
        <f t="shared" si="140"/>
        <v>2.9577342801116702</v>
      </c>
      <c r="G1485" s="115">
        <f t="shared" si="141"/>
        <v>0.52380952380952372</v>
      </c>
      <c r="H1485" s="112">
        <f>F1485/Overview!$F$19</f>
        <v>4.3669485901545402</v>
      </c>
      <c r="I1485" s="149">
        <f t="shared" si="142"/>
        <v>178.24101031296112</v>
      </c>
      <c r="J1485" s="80">
        <f>IF((A1485-Overview!$F$43)/365=ROUND((A1485-Overview!$F$43)/365,0),J1484*0.05,J1484+V1484)</f>
        <v>1294.8262577368803</v>
      </c>
      <c r="K1485" s="70">
        <f>IF(I1485&lt;Overview!$F$16,1,'='!F1485/Overview!$F$26)</f>
        <v>128.04044502647923</v>
      </c>
      <c r="L1485" s="71">
        <f>IF(I1485&lt;Overview!$F$17,'='!F1485/Overview!$F$26,Overview!$F$33)</f>
        <v>9.1428571428571423</v>
      </c>
      <c r="M1485" s="72">
        <f t="shared" si="143"/>
        <v>9.1428571428571423</v>
      </c>
      <c r="N1485" s="81">
        <f>MIN(1,Overview!$F$44*E1485*(F1485-Overview!$F$25)^2+0.2)</f>
        <v>1</v>
      </c>
      <c r="O1485" s="48">
        <f>M1485*E1485*Overview!$F$8</f>
        <v>9.746225350951114E-2</v>
      </c>
      <c r="P1485" s="48">
        <f>E1485*Overview!$F$6</f>
        <v>1.8494797113084687E-3</v>
      </c>
      <c r="Q1485" s="122">
        <f>O1485*(G1485/F1485-(1+Overview!$F$35/'='!F1485)/(Overview!$F$37*Overview!$F$33))/('='!G1485+Overview!$F$36)</f>
        <v>6.259827515823431E-4</v>
      </c>
      <c r="R1485" s="128">
        <f>(O1485/F1485-Q1485)*G1485*Overview!$F$29*'='!F1485^3</f>
        <v>396.64014438604266</v>
      </c>
      <c r="S1485" s="57">
        <f t="shared" si="138"/>
        <v>3.6583691309155712E-18</v>
      </c>
      <c r="T1485" s="58">
        <f t="shared" si="139"/>
        <v>6.1716354770457473E-4</v>
      </c>
      <c r="U1485" s="58">
        <f>IF(I1485&lt;Overview!$F$18,(1-Overview!$F$9)*'='!R1485-'='!I1485*'='!P1485,0)</f>
        <v>0</v>
      </c>
      <c r="V1485" s="54">
        <f>IF(I1485&gt;=Overview!$F$18,(1-Overview!$F$9)*'='!R1485-Overview!$F$18*'='!P1485,0)</f>
        <v>33.466197444818121</v>
      </c>
      <c r="W1485" s="2"/>
      <c r="X1485" s="60">
        <f>F1485^3*(1+G1485*Overview!$F$38)</f>
        <v>31.79919167146388</v>
      </c>
      <c r="Y1485" s="61">
        <f>F1485^3*Overview!$F$42*(1+Overview!$F$38*G1485)+J1485*Overview!$F$39/Overview!$F$40</f>
        <v>2.9181933369043151</v>
      </c>
    </row>
    <row r="1486" spans="1:25">
      <c r="A1486" s="34">
        <v>1483</v>
      </c>
      <c r="B1486">
        <v>0.77</v>
      </c>
      <c r="C1486" s="85">
        <v>18.739999999999998</v>
      </c>
      <c r="D1486" s="125">
        <f>B1486/(B1486+Overview!$F$22)</f>
        <v>0.52380952380952384</v>
      </c>
      <c r="E1486" s="118">
        <f>EXP(Overview!$F$21/Overview!$F$5-Overview!$F$21/('='!C1486+273.15))</f>
        <v>0.94169028070695959</v>
      </c>
      <c r="F1486" s="77">
        <f t="shared" si="140"/>
        <v>2.9583514436593745</v>
      </c>
      <c r="G1486" s="115">
        <f t="shared" si="141"/>
        <v>0.52380952380952372</v>
      </c>
      <c r="H1486" s="112">
        <f>F1486/Overview!$F$19</f>
        <v>4.3678598016527008</v>
      </c>
      <c r="I1486" s="149">
        <f t="shared" si="142"/>
        <v>178.24101031296112</v>
      </c>
      <c r="J1486" s="80">
        <f>IF((A1486-Overview!$F$43)/365=ROUND((A1486-Overview!$F$43)/365,0),J1485*0.05,J1485+V1485)</f>
        <v>1328.2924551816984</v>
      </c>
      <c r="K1486" s="70">
        <f>IF(I1486&lt;Overview!$F$16,1,'='!F1486/Overview!$F$26)</f>
        <v>128.0671620631764</v>
      </c>
      <c r="L1486" s="71">
        <f>IF(I1486&lt;Overview!$F$17,'='!F1486/Overview!$F$26,Overview!$F$33)</f>
        <v>9.1428571428571423</v>
      </c>
      <c r="M1486" s="72">
        <f t="shared" si="143"/>
        <v>9.1428571428571423</v>
      </c>
      <c r="N1486" s="81">
        <f>MIN(1,Overview!$F$44*E1486*(F1486-Overview!$F$25)^2+0.2)</f>
        <v>1</v>
      </c>
      <c r="O1486" s="48">
        <f>M1486*E1486*Overview!$F$8</f>
        <v>9.746225350951114E-2</v>
      </c>
      <c r="P1486" s="48">
        <f>E1486*Overview!$F$6</f>
        <v>1.8494797113084687E-3</v>
      </c>
      <c r="Q1486" s="122">
        <f>O1486*(G1486/F1486-(1+Overview!$F$35/'='!F1486)/(Overview!$F$37*Overview!$F$33))/('='!G1486+Overview!$F$36)</f>
        <v>6.2491111445361566E-4</v>
      </c>
      <c r="R1486" s="128">
        <f>(O1486/F1486-Q1486)*G1486*Overview!$F$29*'='!F1486^3</f>
        <v>396.81724223414426</v>
      </c>
      <c r="S1486" s="57">
        <f t="shared" si="138"/>
        <v>3.6576059315071687E-18</v>
      </c>
      <c r="T1486" s="58">
        <f t="shared" si="139"/>
        <v>6.1623556586754751E-4</v>
      </c>
      <c r="U1486" s="58">
        <f>IF(I1486&lt;Overview!$F$18,(1-Overview!$F$9)*'='!R1486-'='!I1486*'='!P1486,0)</f>
        <v>0</v>
      </c>
      <c r="V1486" s="54">
        <f>IF(I1486&gt;=Overview!$F$18,(1-Overview!$F$9)*'='!R1486-Overview!$F$18*'='!P1486,0)</f>
        <v>33.481286181476378</v>
      </c>
      <c r="W1486" s="2"/>
      <c r="X1486" s="60">
        <f>F1486^3*(1+G1486*Overview!$F$38)</f>
        <v>31.819101570804477</v>
      </c>
      <c r="Y1486" s="61">
        <f>F1486^3*Overview!$F$42*(1+Overview!$F$38*G1486)+J1486*Overview!$F$39/Overview!$F$40</f>
        <v>2.9214394862430257</v>
      </c>
    </row>
    <row r="1487" spans="1:25">
      <c r="A1487" s="34">
        <v>1484</v>
      </c>
      <c r="B1487">
        <v>0.77</v>
      </c>
      <c r="C1487" s="85">
        <v>18.739999999999998</v>
      </c>
      <c r="D1487" s="125">
        <f>B1487/(B1487+Overview!$F$22)</f>
        <v>0.52380952380952384</v>
      </c>
      <c r="E1487" s="118">
        <f>EXP(Overview!$F$21/Overview!$F$5-Overview!$F$21/('='!C1487+273.15))</f>
        <v>0.94169028070695959</v>
      </c>
      <c r="F1487" s="77">
        <f t="shared" si="140"/>
        <v>2.9589676792252422</v>
      </c>
      <c r="G1487" s="115">
        <f t="shared" si="141"/>
        <v>0.52380952380952372</v>
      </c>
      <c r="H1487" s="112">
        <f>F1487/Overview!$F$19</f>
        <v>4.3687696430315102</v>
      </c>
      <c r="I1487" s="149">
        <f t="shared" si="142"/>
        <v>178.24101031296112</v>
      </c>
      <c r="J1487" s="80">
        <f>IF((A1487-Overview!$F$43)/365=ROUND((A1487-Overview!$F$43)/365,0),J1486*0.05,J1486+V1486)</f>
        <v>1361.7737413631748</v>
      </c>
      <c r="K1487" s="70">
        <f>IF(I1487&lt;Overview!$F$16,1,'='!F1487/Overview!$F$26)</f>
        <v>128.09383892749966</v>
      </c>
      <c r="L1487" s="71">
        <f>IF(I1487&lt;Overview!$F$17,'='!F1487/Overview!$F$26,Overview!$F$33)</f>
        <v>9.1428571428571423</v>
      </c>
      <c r="M1487" s="72">
        <f t="shared" si="143"/>
        <v>9.1428571428571423</v>
      </c>
      <c r="N1487" s="81">
        <f>MIN(1,Overview!$F$44*E1487*(F1487-Overview!$F$25)^2+0.2)</f>
        <v>1</v>
      </c>
      <c r="O1487" s="48">
        <f>M1487*E1487*Overview!$F$8</f>
        <v>9.746225350951114E-2</v>
      </c>
      <c r="P1487" s="48">
        <f>E1487*Overview!$F$6</f>
        <v>1.8494797113084687E-3</v>
      </c>
      <c r="Q1487" s="122">
        <f>O1487*(G1487/F1487-(1+Overview!$F$35/'='!F1487)/(Overview!$F$37*Overview!$F$33))/('='!G1487+Overview!$F$36)</f>
        <v>6.2384153468745683E-4</v>
      </c>
      <c r="R1487" s="128">
        <f>(O1487/F1487-Q1487)*G1487*Overview!$F$29*'='!F1487^3</f>
        <v>396.99411787548155</v>
      </c>
      <c r="S1487" s="57">
        <f t="shared" si="138"/>
        <v>3.6568441973129262E-18</v>
      </c>
      <c r="T1487" s="58">
        <f t="shared" si="139"/>
        <v>6.1530897936615248E-4</v>
      </c>
      <c r="U1487" s="58">
        <f>IF(I1487&lt;Overview!$F$18,(1-Overview!$F$9)*'='!R1487-'='!I1487*'='!P1487,0)</f>
        <v>0</v>
      </c>
      <c r="V1487" s="54">
        <f>IF(I1487&gt;=Overview!$F$18,(1-Overview!$F$9)*'='!R1487-Overview!$F$18*'='!P1487,0)</f>
        <v>33.496355986118317</v>
      </c>
      <c r="W1487" s="2"/>
      <c r="X1487" s="60">
        <f>F1487^3*(1+G1487*Overview!$F$38)</f>
        <v>31.83898982324942</v>
      </c>
      <c r="Y1487" s="61">
        <f>F1487^3*Overview!$F$42*(1+Overview!$F$38*G1487)+J1487*Overview!$F$39/Overview!$F$40</f>
        <v>2.9246843430353207</v>
      </c>
    </row>
    <row r="1488" spans="1:25">
      <c r="A1488" s="34">
        <v>1485</v>
      </c>
      <c r="B1488">
        <v>0.77</v>
      </c>
      <c r="C1488" s="85">
        <v>18.739999999999998</v>
      </c>
      <c r="D1488" s="125">
        <f>B1488/(B1488+Overview!$F$22)</f>
        <v>0.52380952380952384</v>
      </c>
      <c r="E1488" s="118">
        <f>EXP(Overview!$F$21/Overview!$F$5-Overview!$F$21/('='!C1488+273.15))</f>
        <v>0.94169028070695959</v>
      </c>
      <c r="F1488" s="77">
        <f t="shared" si="140"/>
        <v>2.9595829882046085</v>
      </c>
      <c r="G1488" s="115">
        <f t="shared" si="141"/>
        <v>0.52380952380952372</v>
      </c>
      <c r="H1488" s="112">
        <f>F1488/Overview!$F$19</f>
        <v>4.3696781163511123</v>
      </c>
      <c r="I1488" s="149">
        <f t="shared" si="142"/>
        <v>178.24101031296112</v>
      </c>
      <c r="J1488" s="80">
        <f>IF((A1488-Overview!$F$43)/365=ROUND((A1488-Overview!$F$43)/365,0),J1487*0.05,J1487+V1487)</f>
        <v>1395.2700973492931</v>
      </c>
      <c r="K1488" s="70">
        <f>IF(I1488&lt;Overview!$F$16,1,'='!F1488/Overview!$F$26)</f>
        <v>128.1204756798532</v>
      </c>
      <c r="L1488" s="71">
        <f>IF(I1488&lt;Overview!$F$17,'='!F1488/Overview!$F$26,Overview!$F$33)</f>
        <v>9.1428571428571423</v>
      </c>
      <c r="M1488" s="72">
        <f t="shared" si="143"/>
        <v>9.1428571428571423</v>
      </c>
      <c r="N1488" s="81">
        <f>MIN(1,Overview!$F$44*E1488*(F1488-Overview!$F$25)^2+0.2)</f>
        <v>1</v>
      </c>
      <c r="O1488" s="48">
        <f>M1488*E1488*Overview!$F$8</f>
        <v>9.746225350951114E-2</v>
      </c>
      <c r="P1488" s="48">
        <f>E1488*Overview!$F$6</f>
        <v>1.8494797113084687E-3</v>
      </c>
      <c r="Q1488" s="122">
        <f>O1488*(G1488/F1488-(1+Overview!$F$35/'='!F1488)/(Overview!$F$37*Overview!$F$33))/('='!G1488+Overview!$F$36)</f>
        <v>6.2277400757230345E-4</v>
      </c>
      <c r="R1488" s="128">
        <f>(O1488/F1488-Q1488)*G1488*Overview!$F$29*'='!F1488^3</f>
        <v>397.17077151470147</v>
      </c>
      <c r="S1488" s="57">
        <f t="shared" si="138"/>
        <v>3.6560839249773583E-18</v>
      </c>
      <c r="T1488" s="58">
        <f t="shared" si="139"/>
        <v>6.1438378610233246E-4</v>
      </c>
      <c r="U1488" s="58">
        <f>IF(I1488&lt;Overview!$F$18,(1-Overview!$F$9)*'='!R1488-'='!I1488*'='!P1488,0)</f>
        <v>0</v>
      </c>
      <c r="V1488" s="54">
        <f>IF(I1488&gt;=Overview!$F$18,(1-Overview!$F$9)*'='!R1488-Overview!$F$18*'='!P1488,0)</f>
        <v>33.511406876179855</v>
      </c>
      <c r="W1488" s="2"/>
      <c r="X1488" s="60">
        <f>F1488^3*(1+G1488*Overview!$F$38)</f>
        <v>31.858856438157517</v>
      </c>
      <c r="Y1488" s="61">
        <f>F1488^3*Overview!$F$42*(1+Overview!$F$38*G1488)+J1488*Overview!$F$39/Overview!$F$40</f>
        <v>2.9279279073008095</v>
      </c>
    </row>
    <row r="1489" spans="1:25">
      <c r="A1489" s="34">
        <v>1486</v>
      </c>
      <c r="B1489">
        <v>0.77</v>
      </c>
      <c r="C1489" s="85">
        <v>18.739999999999998</v>
      </c>
      <c r="D1489" s="125">
        <f>B1489/(B1489+Overview!$F$22)</f>
        <v>0.52380952380952384</v>
      </c>
      <c r="E1489" s="118">
        <f>EXP(Overview!$F$21/Overview!$F$5-Overview!$F$21/('='!C1489+273.15))</f>
        <v>0.94169028070695959</v>
      </c>
      <c r="F1489" s="77">
        <f t="shared" si="140"/>
        <v>2.9601973719907106</v>
      </c>
      <c r="G1489" s="115">
        <f t="shared" si="141"/>
        <v>0.52380952380952372</v>
      </c>
      <c r="H1489" s="112">
        <f>F1489/Overview!$F$19</f>
        <v>4.3705852236685523</v>
      </c>
      <c r="I1489" s="149">
        <f t="shared" si="142"/>
        <v>178.24101031296112</v>
      </c>
      <c r="J1489" s="80">
        <f>IF((A1489-Overview!$F$43)/365=ROUND((A1489-Overview!$F$43)/365,0),J1488*0.05,J1488+V1488)</f>
        <v>1428.7815042254729</v>
      </c>
      <c r="K1489" s="70">
        <f>IF(I1489&lt;Overview!$F$16,1,'='!F1489/Overview!$F$26)</f>
        <v>128.14707238055024</v>
      </c>
      <c r="L1489" s="71">
        <f>IF(I1489&lt;Overview!$F$17,'='!F1489/Overview!$F$26,Overview!$F$33)</f>
        <v>9.1428571428571423</v>
      </c>
      <c r="M1489" s="72">
        <f t="shared" si="143"/>
        <v>9.1428571428571423</v>
      </c>
      <c r="N1489" s="81">
        <f>MIN(1,Overview!$F$44*E1489*(F1489-Overview!$F$25)^2+0.2)</f>
        <v>1</v>
      </c>
      <c r="O1489" s="48">
        <f>M1489*E1489*Overview!$F$8</f>
        <v>9.746225350951114E-2</v>
      </c>
      <c r="P1489" s="48">
        <f>E1489*Overview!$F$6</f>
        <v>1.8494797113084687E-3</v>
      </c>
      <c r="Q1489" s="122">
        <f>O1489*(G1489/F1489-(1+Overview!$F$35/'='!F1489)/(Overview!$F$37*Overview!$F$33))/('='!G1489+Overview!$F$36)</f>
        <v>6.2170852841001573E-4</v>
      </c>
      <c r="R1489" s="128">
        <f>(O1489/F1489-Q1489)*G1489*Overview!$F$29*'='!F1489^3</f>
        <v>397.34720335651866</v>
      </c>
      <c r="S1489" s="57">
        <f t="shared" si="138"/>
        <v>3.6553251111545408E-18</v>
      </c>
      <c r="T1489" s="58">
        <f t="shared" si="139"/>
        <v>6.1345998398118018E-4</v>
      </c>
      <c r="U1489" s="58">
        <f>IF(I1489&lt;Overview!$F$18,(1-Overview!$F$9)*'='!R1489-'='!I1489*'='!P1489,0)</f>
        <v>0</v>
      </c>
      <c r="V1489" s="54">
        <f>IF(I1489&gt;=Overview!$F$18,(1-Overview!$F$9)*'='!R1489-Overview!$F$18*'='!P1489,0)</f>
        <v>33.526438869102677</v>
      </c>
      <c r="W1489" s="2"/>
      <c r="X1489" s="60">
        <f>F1489^3*(1+G1489*Overview!$F$38)</f>
        <v>31.878701424935411</v>
      </c>
      <c r="Y1489" s="61">
        <f>F1489^3*Overview!$F$42*(1+Overview!$F$38*G1489)+J1489*Overview!$F$39/Overview!$F$40</f>
        <v>2.9311701790641669</v>
      </c>
    </row>
    <row r="1490" spans="1:25">
      <c r="A1490" s="34">
        <v>1487</v>
      </c>
      <c r="B1490">
        <v>0.77</v>
      </c>
      <c r="C1490" s="85">
        <v>18.739999999999998</v>
      </c>
      <c r="D1490" s="125">
        <f>B1490/(B1490+Overview!$F$22)</f>
        <v>0.52380952380952384</v>
      </c>
      <c r="E1490" s="118">
        <f>EXP(Overview!$F$21/Overview!$F$5-Overview!$F$21/('='!C1490+273.15))</f>
        <v>0.94169028070695959</v>
      </c>
      <c r="F1490" s="77">
        <f t="shared" si="140"/>
        <v>2.9608108319746917</v>
      </c>
      <c r="G1490" s="115">
        <f t="shared" si="141"/>
        <v>0.52380952380952372</v>
      </c>
      <c r="H1490" s="112">
        <f>F1490/Overview!$F$19</f>
        <v>4.3714909670377846</v>
      </c>
      <c r="I1490" s="149">
        <f t="shared" si="142"/>
        <v>178.24101031296112</v>
      </c>
      <c r="J1490" s="80">
        <f>IF((A1490-Overview!$F$43)/365=ROUND((A1490-Overview!$F$43)/365,0),J1489*0.05,J1489+V1489)</f>
        <v>1462.3079430945756</v>
      </c>
      <c r="K1490" s="70">
        <f>IF(I1490&lt;Overview!$F$16,1,'='!F1490/Overview!$F$26)</f>
        <v>128.17362908981349</v>
      </c>
      <c r="L1490" s="71">
        <f>IF(I1490&lt;Overview!$F$17,'='!F1490/Overview!$F$26,Overview!$F$33)</f>
        <v>9.1428571428571423</v>
      </c>
      <c r="M1490" s="72">
        <f t="shared" si="143"/>
        <v>9.1428571428571423</v>
      </c>
      <c r="N1490" s="81">
        <f>MIN(1,Overview!$F$44*E1490*(F1490-Overview!$F$25)^2+0.2)</f>
        <v>1</v>
      </c>
      <c r="O1490" s="48">
        <f>M1490*E1490*Overview!$F$8</f>
        <v>9.746225350951114E-2</v>
      </c>
      <c r="P1490" s="48">
        <f>E1490*Overview!$F$6</f>
        <v>1.8494797113084687E-3</v>
      </c>
      <c r="Q1490" s="122">
        <f>O1490*(G1490/F1490-(1+Overview!$F$35/'='!F1490)/(Overview!$F$37*Overview!$F$33))/('='!G1490+Overview!$F$36)</f>
        <v>6.2064509251583708E-4</v>
      </c>
      <c r="R1490" s="128">
        <f>(O1490/F1490-Q1490)*G1490*Overview!$F$29*'='!F1490^3</f>
        <v>397.5234136057145</v>
      </c>
      <c r="S1490" s="57">
        <f t="shared" si="138"/>
        <v>3.654567752508079E-18</v>
      </c>
      <c r="T1490" s="58">
        <f t="shared" si="139"/>
        <v>6.125375709109417E-4</v>
      </c>
      <c r="U1490" s="58">
        <f>IF(I1490&lt;Overview!$F$18,(1-Overview!$F$9)*'='!R1490-'='!I1490*'='!P1490,0)</f>
        <v>0</v>
      </c>
      <c r="V1490" s="54">
        <f>IF(I1490&gt;=Overview!$F$18,(1-Overview!$F$9)*'='!R1490-Overview!$F$18*'='!P1490,0)</f>
        <v>33.541451982334166</v>
      </c>
      <c r="W1490" s="2"/>
      <c r="X1490" s="60">
        <f>F1490^3*(1+G1490*Overview!$F$38)</f>
        <v>31.898524793037421</v>
      </c>
      <c r="Y1490" s="61">
        <f>F1490^3*Overview!$F$42*(1+Overview!$F$38*G1490)+J1490*Overview!$F$39/Overview!$F$40</f>
        <v>2.9344111583551138</v>
      </c>
    </row>
    <row r="1491" spans="1:25">
      <c r="A1491" s="34">
        <v>1488</v>
      </c>
      <c r="B1491">
        <v>0.77</v>
      </c>
      <c r="C1491" s="85">
        <v>18.739999999999998</v>
      </c>
      <c r="D1491" s="125">
        <f>B1491/(B1491+Overview!$F$22)</f>
        <v>0.52380952380952384</v>
      </c>
      <c r="E1491" s="118">
        <f>EXP(Overview!$F$21/Overview!$F$5-Overview!$F$21/('='!C1491+273.15))</f>
        <v>0.94169028070695959</v>
      </c>
      <c r="F1491" s="77">
        <f t="shared" si="140"/>
        <v>2.9614233695456025</v>
      </c>
      <c r="G1491" s="115">
        <f t="shared" si="141"/>
        <v>0.52380952380952372</v>
      </c>
      <c r="H1491" s="112">
        <f>F1491/Overview!$F$19</f>
        <v>4.3723953485096745</v>
      </c>
      <c r="I1491" s="149">
        <f t="shared" si="142"/>
        <v>178.24101031296112</v>
      </c>
      <c r="J1491" s="80">
        <f>IF((A1491-Overview!$F$43)/365=ROUND((A1491-Overview!$F$43)/365,0),J1490*0.05,J1490+V1490)</f>
        <v>1495.8493950769098</v>
      </c>
      <c r="K1491" s="70">
        <f>IF(I1491&lt;Overview!$F$16,1,'='!F1491/Overview!$F$26)</f>
        <v>128.20014586777501</v>
      </c>
      <c r="L1491" s="71">
        <f>IF(I1491&lt;Overview!$F$17,'='!F1491/Overview!$F$26,Overview!$F$33)</f>
        <v>9.1428571428571423</v>
      </c>
      <c r="M1491" s="72">
        <f t="shared" si="143"/>
        <v>9.1428571428571423</v>
      </c>
      <c r="N1491" s="81">
        <f>MIN(1,Overview!$F$44*E1491*(F1491-Overview!$F$25)^2+0.2)</f>
        <v>1</v>
      </c>
      <c r="O1491" s="48">
        <f>M1491*E1491*Overview!$F$8</f>
        <v>9.746225350951114E-2</v>
      </c>
      <c r="P1491" s="48">
        <f>E1491*Overview!$F$6</f>
        <v>1.8494797113084687E-3</v>
      </c>
      <c r="Q1491" s="122">
        <f>O1491*(G1491/F1491-(1+Overview!$F$35/'='!F1491)/(Overview!$F$37*Overview!$F$33))/('='!G1491+Overview!$F$36)</f>
        <v>6.1958369521834128E-4</v>
      </c>
      <c r="R1491" s="128">
        <f>(O1491/F1491-Q1491)*G1491*Overview!$F$29*'='!F1491^3</f>
        <v>397.69940246713611</v>
      </c>
      <c r="S1491" s="57">
        <f t="shared" si="138"/>
        <v>3.6538118457110736E-18</v>
      </c>
      <c r="T1491" s="58">
        <f t="shared" si="139"/>
        <v>6.1161654480300527E-4</v>
      </c>
      <c r="U1491" s="58">
        <f>IF(I1491&lt;Overview!$F$18,(1-Overview!$F$9)*'='!R1491-'='!I1491*'='!P1491,0)</f>
        <v>0</v>
      </c>
      <c r="V1491" s="54">
        <f>IF(I1491&gt;=Overview!$F$18,(1-Overview!$F$9)*'='!R1491-Overview!$F$18*'='!P1491,0)</f>
        <v>33.556446233327286</v>
      </c>
      <c r="W1491" s="2"/>
      <c r="X1491" s="60">
        <f>F1491^3*(1+G1491*Overview!$F$38)</f>
        <v>31.918326551965258</v>
      </c>
      <c r="Y1491" s="61">
        <f>F1491^3*Overview!$F$42*(1+Overview!$F$38*G1491)+J1491*Overview!$F$39/Overview!$F$40</f>
        <v>2.9376508452083967</v>
      </c>
    </row>
    <row r="1492" spans="1:25">
      <c r="A1492" s="34">
        <v>1489</v>
      </c>
      <c r="B1492">
        <v>0.77</v>
      </c>
      <c r="C1492" s="85">
        <v>18.739999999999998</v>
      </c>
      <c r="D1492" s="125">
        <f>B1492/(B1492+Overview!$F$22)</f>
        <v>0.52380952380952384</v>
      </c>
      <c r="E1492" s="118">
        <f>EXP(Overview!$F$21/Overview!$F$5-Overview!$F$21/('='!C1492+273.15))</f>
        <v>0.94169028070695959</v>
      </c>
      <c r="F1492" s="77">
        <f t="shared" si="140"/>
        <v>2.9620349860904054</v>
      </c>
      <c r="G1492" s="115">
        <f t="shared" si="141"/>
        <v>0.52380952380952372</v>
      </c>
      <c r="H1492" s="112">
        <f>F1492/Overview!$F$19</f>
        <v>4.3732983701320025</v>
      </c>
      <c r="I1492" s="149">
        <f t="shared" si="142"/>
        <v>178.24101031296112</v>
      </c>
      <c r="J1492" s="80">
        <f>IF((A1492-Overview!$F$43)/365=ROUND((A1492-Overview!$F$43)/365,0),J1491*0.05,J1491+V1491)</f>
        <v>1529.4058413102371</v>
      </c>
      <c r="K1492" s="70">
        <f>IF(I1492&lt;Overview!$F$16,1,'='!F1492/Overview!$F$26)</f>
        <v>128.22662277447643</v>
      </c>
      <c r="L1492" s="71">
        <f>IF(I1492&lt;Overview!$F$17,'='!F1492/Overview!$F$26,Overview!$F$33)</f>
        <v>9.1428571428571423</v>
      </c>
      <c r="M1492" s="72">
        <f t="shared" si="143"/>
        <v>9.1428571428571423</v>
      </c>
      <c r="N1492" s="81">
        <f>MIN(1,Overview!$F$44*E1492*(F1492-Overview!$F$25)^2+0.2)</f>
        <v>1</v>
      </c>
      <c r="O1492" s="48">
        <f>M1492*E1492*Overview!$F$8</f>
        <v>9.746225350951114E-2</v>
      </c>
      <c r="P1492" s="48">
        <f>E1492*Overview!$F$6</f>
        <v>1.8494797113084687E-3</v>
      </c>
      <c r="Q1492" s="122">
        <f>O1492*(G1492/F1492-(1+Overview!$F$35/'='!F1492)/(Overview!$F$37*Overview!$F$33))/('='!G1492+Overview!$F$36)</f>
        <v>6.1852433185939073E-4</v>
      </c>
      <c r="R1492" s="128">
        <f>(O1492/F1492-Q1492)*G1492*Overview!$F$29*'='!F1492^3</f>
        <v>397.8751701456946</v>
      </c>
      <c r="S1492" s="57">
        <f t="shared" si="138"/>
        <v>3.6530573874460873E-18</v>
      </c>
      <c r="T1492" s="58">
        <f t="shared" si="139"/>
        <v>6.106969035719025E-4</v>
      </c>
      <c r="U1492" s="58">
        <f>IF(I1492&lt;Overview!$F$18,(1-Overview!$F$9)*'='!R1492-'='!I1492*'='!P1492,0)</f>
        <v>0</v>
      </c>
      <c r="V1492" s="54">
        <f>IF(I1492&gt;=Overview!$F$18,(1-Overview!$F$9)*'='!R1492-Overview!$F$18*'='!P1492,0)</f>
        <v>33.571421639540468</v>
      </c>
      <c r="W1492" s="2"/>
      <c r="X1492" s="60">
        <f>F1492^3*(1+G1492*Overview!$F$38)</f>
        <v>31.938106711267828</v>
      </c>
      <c r="Y1492" s="61">
        <f>F1492^3*Overview!$F$42*(1+Overview!$F$38*G1492)+J1492*Overview!$F$39/Overview!$F$40</f>
        <v>2.9408892396637674</v>
      </c>
    </row>
    <row r="1493" spans="1:25">
      <c r="A1493" s="34">
        <v>1490</v>
      </c>
      <c r="B1493">
        <v>0.77</v>
      </c>
      <c r="C1493" s="85">
        <v>18.739999999999998</v>
      </c>
      <c r="D1493" s="125">
        <f>B1493/(B1493+Overview!$F$22)</f>
        <v>0.52380952380952384</v>
      </c>
      <c r="E1493" s="118">
        <f>EXP(Overview!$F$21/Overview!$F$5-Overview!$F$21/('='!C1493+273.15))</f>
        <v>0.94169028070695959</v>
      </c>
      <c r="F1493" s="77">
        <f t="shared" si="140"/>
        <v>2.9626456829939771</v>
      </c>
      <c r="G1493" s="115">
        <f t="shared" si="141"/>
        <v>0.52380952380952372</v>
      </c>
      <c r="H1493" s="112">
        <f>F1493/Overview!$F$19</f>
        <v>4.3742000339494718</v>
      </c>
      <c r="I1493" s="149">
        <f t="shared" si="142"/>
        <v>178.24101031296112</v>
      </c>
      <c r="J1493" s="80">
        <f>IF((A1493-Overview!$F$43)/365=ROUND((A1493-Overview!$F$43)/365,0),J1492*0.05,J1492+V1492)</f>
        <v>1562.9772629497775</v>
      </c>
      <c r="K1493" s="70">
        <f>IF(I1493&lt;Overview!$F$16,1,'='!F1493/Overview!$F$26)</f>
        <v>128.25305986986913</v>
      </c>
      <c r="L1493" s="71">
        <f>IF(I1493&lt;Overview!$F$17,'='!F1493/Overview!$F$26,Overview!$F$33)</f>
        <v>9.1428571428571423</v>
      </c>
      <c r="M1493" s="72">
        <f t="shared" si="143"/>
        <v>9.1428571428571423</v>
      </c>
      <c r="N1493" s="81">
        <f>MIN(1,Overview!$F$44*E1493*(F1493-Overview!$F$25)^2+0.2)</f>
        <v>1</v>
      </c>
      <c r="O1493" s="48">
        <f>M1493*E1493*Overview!$F$8</f>
        <v>9.746225350951114E-2</v>
      </c>
      <c r="P1493" s="48">
        <f>E1493*Overview!$F$6</f>
        <v>1.8494797113084687E-3</v>
      </c>
      <c r="Q1493" s="122">
        <f>O1493*(G1493/F1493-(1+Overview!$F$35/'='!F1493)/(Overview!$F$37*Overview!$F$33))/('='!G1493+Overview!$F$36)</f>
        <v>6.1746699779408575E-4</v>
      </c>
      <c r="R1493" s="128">
        <f>(O1493/F1493-Q1493)*G1493*Overview!$F$29*'='!F1493^3</f>
        <v>398.05071684636448</v>
      </c>
      <c r="S1493" s="57">
        <f t="shared" si="138"/>
        <v>3.652304374405112E-18</v>
      </c>
      <c r="T1493" s="58">
        <f t="shared" si="139"/>
        <v>6.0977864513529995E-4</v>
      </c>
      <c r="U1493" s="58">
        <f>IF(I1493&lt;Overview!$F$18,(1-Overview!$F$9)*'='!R1493-'='!I1493*'='!P1493,0)</f>
        <v>0</v>
      </c>
      <c r="V1493" s="54">
        <f>IF(I1493&gt;=Overview!$F$18,(1-Overview!$F$9)*'='!R1493-Overview!$F$18*'='!P1493,0)</f>
        <v>33.586378218437545</v>
      </c>
      <c r="W1493" s="2"/>
      <c r="X1493" s="60">
        <f>F1493^3*(1+G1493*Overview!$F$38)</f>
        <v>31.957865280541014</v>
      </c>
      <c r="Y1493" s="61">
        <f>F1493^3*Overview!$F$42*(1+Overview!$F$38*G1493)+J1493*Overview!$F$39/Overview!$F$40</f>
        <v>2.9441263417659629</v>
      </c>
    </row>
    <row r="1494" spans="1:25">
      <c r="A1494" s="34">
        <v>1491</v>
      </c>
      <c r="B1494">
        <v>0.77</v>
      </c>
      <c r="C1494" s="85">
        <v>18.739999999999998</v>
      </c>
      <c r="D1494" s="125">
        <f>B1494/(B1494+Overview!$F$22)</f>
        <v>0.52380952380952384</v>
      </c>
      <c r="E1494" s="118">
        <f>EXP(Overview!$F$21/Overview!$F$5-Overview!$F$21/('='!C1494+273.15))</f>
        <v>0.94169028070695959</v>
      </c>
      <c r="F1494" s="77">
        <f t="shared" si="140"/>
        <v>2.9632554616391125</v>
      </c>
      <c r="G1494" s="115">
        <f t="shared" si="141"/>
        <v>0.52380952380952372</v>
      </c>
      <c r="H1494" s="112">
        <f>F1494/Overview!$F$19</f>
        <v>4.3751003420037096</v>
      </c>
      <c r="I1494" s="149">
        <f t="shared" si="142"/>
        <v>178.24101031296112</v>
      </c>
      <c r="J1494" s="80">
        <f>IF((A1494-Overview!$F$43)/365=ROUND((A1494-Overview!$F$43)/365,0),J1493*0.05,J1493+V1493)</f>
        <v>1596.5636411682151</v>
      </c>
      <c r="K1494" s="70">
        <f>IF(I1494&lt;Overview!$F$16,1,'='!F1494/Overview!$F$26)</f>
        <v>128.2794572138144</v>
      </c>
      <c r="L1494" s="71">
        <f>IF(I1494&lt;Overview!$F$17,'='!F1494/Overview!$F$26,Overview!$F$33)</f>
        <v>9.1428571428571423</v>
      </c>
      <c r="M1494" s="72">
        <f t="shared" si="143"/>
        <v>9.1428571428571423</v>
      </c>
      <c r="N1494" s="81">
        <f>MIN(1,Overview!$F$44*E1494*(F1494-Overview!$F$25)^2+0.2)</f>
        <v>1</v>
      </c>
      <c r="O1494" s="48">
        <f>M1494*E1494*Overview!$F$8</f>
        <v>9.746225350951114E-2</v>
      </c>
      <c r="P1494" s="48">
        <f>E1494*Overview!$F$6</f>
        <v>1.8494797113084687E-3</v>
      </c>
      <c r="Q1494" s="122">
        <f>O1494*(G1494/F1494-(1+Overview!$F$35/'='!F1494)/(Overview!$F$37*Overview!$F$33))/('='!G1494+Overview!$F$36)</f>
        <v>6.1641168839071691E-4</v>
      </c>
      <c r="R1494" s="128">
        <f>(O1494/F1494-Q1494)*G1494*Overview!$F$29*'='!F1494^3</f>
        <v>398.22604277418236</v>
      </c>
      <c r="S1494" s="57">
        <f t="shared" si="138"/>
        <v>3.6515528032895342E-18</v>
      </c>
      <c r="T1494" s="58">
        <f t="shared" si="139"/>
        <v>6.0886176741399285E-4</v>
      </c>
      <c r="U1494" s="58">
        <f>IF(I1494&lt;Overview!$F$18,(1-Overview!$F$9)*'='!R1494-'='!I1494*'='!P1494,0)</f>
        <v>0</v>
      </c>
      <c r="V1494" s="54">
        <f>IF(I1494&gt;=Overview!$F$18,(1-Overview!$F$9)*'='!R1494-Overview!$F$18*'='!P1494,0)</f>
        <v>33.601315987487624</v>
      </c>
      <c r="W1494" s="2"/>
      <c r="X1494" s="60">
        <f>F1494^3*(1+G1494*Overview!$F$38)</f>
        <v>31.97760226942744</v>
      </c>
      <c r="Y1494" s="61">
        <f>F1494^3*Overview!$F$42*(1+Overview!$F$38*G1494)+J1494*Overview!$F$39/Overview!$F$40</f>
        <v>2.9473621515646875</v>
      </c>
    </row>
    <row r="1495" spans="1:25">
      <c r="A1495" s="34">
        <v>1492</v>
      </c>
      <c r="B1495">
        <v>0.77</v>
      </c>
      <c r="C1495" s="85">
        <v>18.739999999999998</v>
      </c>
      <c r="D1495" s="125">
        <f>B1495/(B1495+Overview!$F$22)</f>
        <v>0.52380952380952384</v>
      </c>
      <c r="E1495" s="118">
        <f>EXP(Overview!$F$21/Overview!$F$5-Overview!$F$21/('='!C1495+273.15))</f>
        <v>0.94169028070695959</v>
      </c>
      <c r="F1495" s="77">
        <f t="shared" si="140"/>
        <v>2.9638643234065265</v>
      </c>
      <c r="G1495" s="115">
        <f t="shared" si="141"/>
        <v>0.52380952380952372</v>
      </c>
      <c r="H1495" s="112">
        <f>F1495/Overview!$F$19</f>
        <v>4.3759992963332737</v>
      </c>
      <c r="I1495" s="149">
        <f t="shared" si="142"/>
        <v>178.24101031296112</v>
      </c>
      <c r="J1495" s="80">
        <f>IF((A1495-Overview!$F$43)/365=ROUND((A1495-Overview!$F$43)/365,0),J1494*0.05,J1494+V1494)</f>
        <v>1630.1649571557027</v>
      </c>
      <c r="K1495" s="70">
        <f>IF(I1495&lt;Overview!$F$16,1,'='!F1495/Overview!$F$26)</f>
        <v>128.30581486608341</v>
      </c>
      <c r="L1495" s="71">
        <f>IF(I1495&lt;Overview!$F$17,'='!F1495/Overview!$F$26,Overview!$F$33)</f>
        <v>9.1428571428571423</v>
      </c>
      <c r="M1495" s="72">
        <f t="shared" si="143"/>
        <v>9.1428571428571423</v>
      </c>
      <c r="N1495" s="81">
        <f>MIN(1,Overview!$F$44*E1495*(F1495-Overview!$F$25)^2+0.2)</f>
        <v>1</v>
      </c>
      <c r="O1495" s="48">
        <f>M1495*E1495*Overview!$F$8</f>
        <v>9.746225350951114E-2</v>
      </c>
      <c r="P1495" s="48">
        <f>E1495*Overview!$F$6</f>
        <v>1.8494797113084687E-3</v>
      </c>
      <c r="Q1495" s="122">
        <f>O1495*(G1495/F1495-(1+Overview!$F$35/'='!F1495)/(Overview!$F$37*Overview!$F$33))/('='!G1495+Overview!$F$36)</f>
        <v>6.1535839903072436E-4</v>
      </c>
      <c r="R1495" s="128">
        <f>(O1495/F1495-Q1495)*G1495*Overview!$F$29*'='!F1495^3</f>
        <v>398.40114813424555</v>
      </c>
      <c r="S1495" s="57">
        <f t="shared" si="138"/>
        <v>3.6508026708101022E-18</v>
      </c>
      <c r="T1495" s="58">
        <f t="shared" si="139"/>
        <v>6.0794626833190709E-4</v>
      </c>
      <c r="U1495" s="58">
        <f>IF(I1495&lt;Overview!$F$18,(1-Overview!$F$9)*'='!R1495-'='!I1495*'='!P1495,0)</f>
        <v>0</v>
      </c>
      <c r="V1495" s="54">
        <f>IF(I1495&gt;=Overview!$F$18,(1-Overview!$F$9)*'='!R1495-Overview!$F$18*'='!P1495,0)</f>
        <v>33.61623496416501</v>
      </c>
      <c r="W1495" s="2"/>
      <c r="X1495" s="60">
        <f>F1495^3*(1+G1495*Overview!$F$38)</f>
        <v>31.997317687616253</v>
      </c>
      <c r="Y1495" s="61">
        <f>F1495^3*Overview!$F$42*(1+Overview!$F$38*G1495)+J1495*Overview!$F$39/Overview!$F$40</f>
        <v>2.9505966691145922</v>
      </c>
    </row>
    <row r="1496" spans="1:25">
      <c r="A1496" s="34">
        <v>1493</v>
      </c>
      <c r="B1496">
        <v>0.77</v>
      </c>
      <c r="C1496" s="85">
        <v>18.739999999999998</v>
      </c>
      <c r="D1496" s="125">
        <f>B1496/(B1496+Overview!$F$22)</f>
        <v>0.52380952380952384</v>
      </c>
      <c r="E1496" s="118">
        <f>EXP(Overview!$F$21/Overview!$F$5-Overview!$F$21/('='!C1496+273.15))</f>
        <v>0.94169028070695959</v>
      </c>
      <c r="F1496" s="77">
        <f t="shared" si="140"/>
        <v>2.9644722696748582</v>
      </c>
      <c r="G1496" s="115">
        <f t="shared" si="141"/>
        <v>0.52380952380952372</v>
      </c>
      <c r="H1496" s="112">
        <f>F1496/Overview!$F$19</f>
        <v>4.3768968989736576</v>
      </c>
      <c r="I1496" s="149">
        <f t="shared" si="142"/>
        <v>178.24101031296112</v>
      </c>
      <c r="J1496" s="80">
        <f>IF((A1496-Overview!$F$43)/365=ROUND((A1496-Overview!$F$43)/365,0),J1495*0.05,J1495+V1495)</f>
        <v>1663.7811921198677</v>
      </c>
      <c r="K1496" s="70">
        <f>IF(I1496&lt;Overview!$F$16,1,'='!F1496/Overview!$F$26)</f>
        <v>128.3321328863575</v>
      </c>
      <c r="L1496" s="71">
        <f>IF(I1496&lt;Overview!$F$17,'='!F1496/Overview!$F$26,Overview!$F$33)</f>
        <v>9.1428571428571423</v>
      </c>
      <c r="M1496" s="72">
        <f t="shared" si="143"/>
        <v>9.1428571428571423</v>
      </c>
      <c r="N1496" s="81">
        <f>MIN(1,Overview!$F$44*E1496*(F1496-Overview!$F$25)^2+0.2)</f>
        <v>1</v>
      </c>
      <c r="O1496" s="48">
        <f>M1496*E1496*Overview!$F$8</f>
        <v>9.746225350951114E-2</v>
      </c>
      <c r="P1496" s="48">
        <f>E1496*Overview!$F$6</f>
        <v>1.8494797113084687E-3</v>
      </c>
      <c r="Q1496" s="122">
        <f>O1496*(G1496/F1496-(1+Overview!$F$35/'='!F1496)/(Overview!$F$37*Overview!$F$33))/('='!G1496+Overview!$F$36)</f>
        <v>6.1430712510864396E-4</v>
      </c>
      <c r="R1496" s="128">
        <f>(O1496/F1496-Q1496)*G1496*Overview!$F$29*'='!F1496^3</f>
        <v>398.57603313171103</v>
      </c>
      <c r="S1496" s="57">
        <f t="shared" si="138"/>
        <v>3.6500539736868948E-18</v>
      </c>
      <c r="T1496" s="58">
        <f t="shared" si="139"/>
        <v>6.0703214581608628E-4</v>
      </c>
      <c r="U1496" s="58">
        <f>IF(I1496&lt;Overview!$F$18,(1-Overview!$F$9)*'='!R1496-'='!I1496*'='!P1496,0)</f>
        <v>0</v>
      </c>
      <c r="V1496" s="54">
        <f>IF(I1496&gt;=Overview!$F$18,(1-Overview!$F$9)*'='!R1496-Overview!$F$18*'='!P1496,0)</f>
        <v>33.631135165949068</v>
      </c>
      <c r="W1496" s="2"/>
      <c r="X1496" s="60">
        <f>F1496^3*(1+G1496*Overview!$F$38)</f>
        <v>32.017011544842916</v>
      </c>
      <c r="Y1496" s="61">
        <f>F1496^3*Overview!$F$42*(1+Overview!$F$38*G1496)+J1496*Overview!$F$39/Overview!$F$40</f>
        <v>2.9538298944752528</v>
      </c>
    </row>
    <row r="1497" spans="1:25">
      <c r="A1497" s="34">
        <v>1494</v>
      </c>
      <c r="B1497">
        <v>0.77</v>
      </c>
      <c r="C1497" s="85">
        <v>18.739999999999998</v>
      </c>
      <c r="D1497" s="125">
        <f>B1497/(B1497+Overview!$F$22)</f>
        <v>0.52380952380952384</v>
      </c>
      <c r="E1497" s="118">
        <f>EXP(Overview!$F$21/Overview!$F$5-Overview!$F$21/('='!C1497+273.15))</f>
        <v>0.94169028070695959</v>
      </c>
      <c r="F1497" s="77">
        <f t="shared" si="140"/>
        <v>2.9650793018206745</v>
      </c>
      <c r="G1497" s="115">
        <f t="shared" si="141"/>
        <v>0.52380952380952372</v>
      </c>
      <c r="H1497" s="112">
        <f>F1497/Overview!$F$19</f>
        <v>4.3777931519572926</v>
      </c>
      <c r="I1497" s="149">
        <f t="shared" si="142"/>
        <v>178.24101031296112</v>
      </c>
      <c r="J1497" s="80">
        <f>IF((A1497-Overview!$F$43)/365=ROUND((A1497-Overview!$F$43)/365,0),J1496*0.05,J1496+V1496)</f>
        <v>1697.4123272858167</v>
      </c>
      <c r="K1497" s="70">
        <f>IF(I1497&lt;Overview!$F$16,1,'='!F1497/Overview!$F$26)</f>
        <v>128.35841133422835</v>
      </c>
      <c r="L1497" s="71">
        <f>IF(I1497&lt;Overview!$F$17,'='!F1497/Overview!$F$26,Overview!$F$33)</f>
        <v>9.1428571428571423</v>
      </c>
      <c r="M1497" s="72">
        <f t="shared" si="143"/>
        <v>9.1428571428571423</v>
      </c>
      <c r="N1497" s="81">
        <f>MIN(1,Overview!$F$44*E1497*(F1497-Overview!$F$25)^2+0.2)</f>
        <v>1</v>
      </c>
      <c r="O1497" s="48">
        <f>M1497*E1497*Overview!$F$8</f>
        <v>9.746225350951114E-2</v>
      </c>
      <c r="P1497" s="48">
        <f>E1497*Overview!$F$6</f>
        <v>1.8494797113084687E-3</v>
      </c>
      <c r="Q1497" s="122">
        <f>O1497*(G1497/F1497-(1+Overview!$F$35/'='!F1497)/(Overview!$F$37*Overview!$F$33))/('='!G1497+Overview!$F$36)</f>
        <v>6.1325786203206582E-4</v>
      </c>
      <c r="R1497" s="128">
        <f>(O1497/F1497-Q1497)*G1497*Overview!$F$29*'='!F1497^3</f>
        <v>398.75069797179509</v>
      </c>
      <c r="S1497" s="57">
        <f t="shared" si="138"/>
        <v>3.6493067086492846E-18</v>
      </c>
      <c r="T1497" s="58">
        <f t="shared" si="139"/>
        <v>6.0611939779669241E-4</v>
      </c>
      <c r="U1497" s="58">
        <f>IF(I1497&lt;Overview!$F$18,(1-Overview!$F$9)*'='!R1497-'='!I1497*'='!P1497,0)</f>
        <v>0</v>
      </c>
      <c r="V1497" s="54">
        <f>IF(I1497&gt;=Overview!$F$18,(1-Overview!$F$9)*'='!R1497-Overview!$F$18*'='!P1497,0)</f>
        <v>33.646016610324232</v>
      </c>
      <c r="W1497" s="2"/>
      <c r="X1497" s="60">
        <f>F1497^3*(1+G1497*Overview!$F$38)</f>
        <v>32.036683850889005</v>
      </c>
      <c r="Y1497" s="61">
        <f>F1497^3*Overview!$F$42*(1+Overview!$F$38*G1497)+J1497*Overview!$F$39/Overview!$F$40</f>
        <v>2.9570618277111578</v>
      </c>
    </row>
    <row r="1498" spans="1:25">
      <c r="A1498" s="34">
        <v>1495</v>
      </c>
      <c r="B1498">
        <v>0.77</v>
      </c>
      <c r="C1498" s="85">
        <v>18.739999999999998</v>
      </c>
      <c r="D1498" s="125">
        <f>B1498/(B1498+Overview!$F$22)</f>
        <v>0.52380952380952384</v>
      </c>
      <c r="E1498" s="118">
        <f>EXP(Overview!$F$21/Overview!$F$5-Overview!$F$21/('='!C1498+273.15))</f>
        <v>0.94169028070695959</v>
      </c>
      <c r="F1498" s="77">
        <f t="shared" si="140"/>
        <v>2.9656854212184713</v>
      </c>
      <c r="G1498" s="115">
        <f t="shared" si="141"/>
        <v>0.52380952380952372</v>
      </c>
      <c r="H1498" s="112">
        <f>F1498/Overview!$F$19</f>
        <v>4.378688057313556</v>
      </c>
      <c r="I1498" s="149">
        <f t="shared" si="142"/>
        <v>178.24101031296112</v>
      </c>
      <c r="J1498" s="80">
        <f>IF((A1498-Overview!$F$43)/365=ROUND((A1498-Overview!$F$43)/365,0),J1497*0.05,J1497+V1497)</f>
        <v>1731.058343896141</v>
      </c>
      <c r="K1498" s="70">
        <f>IF(I1498&lt;Overview!$F$16,1,'='!F1498/Overview!$F$26)</f>
        <v>128.38465026919789</v>
      </c>
      <c r="L1498" s="71">
        <f>IF(I1498&lt;Overview!$F$17,'='!F1498/Overview!$F$26,Overview!$F$33)</f>
        <v>9.1428571428571423</v>
      </c>
      <c r="M1498" s="72">
        <f t="shared" si="143"/>
        <v>9.1428571428571423</v>
      </c>
      <c r="N1498" s="81">
        <f>MIN(1,Overview!$F$44*E1498*(F1498-Overview!$F$25)^2+0.2)</f>
        <v>1</v>
      </c>
      <c r="O1498" s="48">
        <f>M1498*E1498*Overview!$F$8</f>
        <v>9.746225350951114E-2</v>
      </c>
      <c r="P1498" s="48">
        <f>E1498*Overview!$F$6</f>
        <v>1.8494797113084687E-3</v>
      </c>
      <c r="Q1498" s="122">
        <f>O1498*(G1498/F1498-(1+Overview!$F$35/'='!F1498)/(Overview!$F$37*Overview!$F$33))/('='!G1498+Overview!$F$36)</f>
        <v>6.1221060522158853E-4</v>
      </c>
      <c r="R1498" s="128">
        <f>(O1498/F1498-Q1498)*G1498*Overview!$F$29*'='!F1498^3</f>
        <v>398.92514285977046</v>
      </c>
      <c r="S1498" s="57">
        <f t="shared" si="138"/>
        <v>3.6485608724359097E-18</v>
      </c>
      <c r="T1498" s="58">
        <f t="shared" si="139"/>
        <v>6.0520802220700065E-4</v>
      </c>
      <c r="U1498" s="58">
        <f>IF(I1498&lt;Overview!$F$18,(1-Overview!$F$9)*'='!R1498-'='!I1498*'='!P1498,0)</f>
        <v>0</v>
      </c>
      <c r="V1498" s="54">
        <f>IF(I1498&gt;=Overview!$F$18,(1-Overview!$F$9)*'='!R1498-Overview!$F$18*'='!P1498,0)</f>
        <v>33.660879314779734</v>
      </c>
      <c r="W1498" s="2"/>
      <c r="X1498" s="60">
        <f>F1498^3*(1+G1498*Overview!$F$38)</f>
        <v>32.056334615581939</v>
      </c>
      <c r="Y1498" s="61">
        <f>F1498^3*Overview!$F$42*(1+Overview!$F$38*G1498)+J1498*Overview!$F$39/Overview!$F$40</f>
        <v>2.9602924688916796</v>
      </c>
    </row>
    <row r="1499" spans="1:25">
      <c r="A1499" s="34">
        <v>1496</v>
      </c>
      <c r="B1499">
        <v>0.77</v>
      </c>
      <c r="C1499" s="85">
        <v>18.739999999999998</v>
      </c>
      <c r="D1499" s="125">
        <f>B1499/(B1499+Overview!$F$22)</f>
        <v>0.52380952380952384</v>
      </c>
      <c r="E1499" s="118">
        <f>EXP(Overview!$F$21/Overview!$F$5-Overview!$F$21/('='!C1499+273.15))</f>
        <v>0.94169028070695959</v>
      </c>
      <c r="F1499" s="77">
        <f t="shared" si="140"/>
        <v>2.9662906292406785</v>
      </c>
      <c r="G1499" s="115">
        <f t="shared" si="141"/>
        <v>0.52380952380952372</v>
      </c>
      <c r="H1499" s="112">
        <f>F1499/Overview!$F$19</f>
        <v>4.3795816170687711</v>
      </c>
      <c r="I1499" s="149">
        <f t="shared" si="142"/>
        <v>178.24101031296112</v>
      </c>
      <c r="J1499" s="80">
        <f>IF((A1499-Overview!$F$43)/365=ROUND((A1499-Overview!$F$43)/365,0),J1498*0.05,J1498+V1498)</f>
        <v>1764.7192232109207</v>
      </c>
      <c r="K1499" s="70">
        <f>IF(I1499&lt;Overview!$F$16,1,'='!F1499/Overview!$F$26)</f>
        <v>128.41084975067872</v>
      </c>
      <c r="L1499" s="71">
        <f>IF(I1499&lt;Overview!$F$17,'='!F1499/Overview!$F$26,Overview!$F$33)</f>
        <v>9.1428571428571423</v>
      </c>
      <c r="M1499" s="72">
        <f t="shared" si="143"/>
        <v>9.1428571428571423</v>
      </c>
      <c r="N1499" s="81">
        <f>MIN(1,Overview!$F$44*E1499*(F1499-Overview!$F$25)^2+0.2)</f>
        <v>1</v>
      </c>
      <c r="O1499" s="48">
        <f>M1499*E1499*Overview!$F$8</f>
        <v>9.746225350951114E-2</v>
      </c>
      <c r="P1499" s="48">
        <f>E1499*Overview!$F$6</f>
        <v>1.8494797113084687E-3</v>
      </c>
      <c r="Q1499" s="122">
        <f>O1499*(G1499/F1499-(1+Overview!$F$35/'='!F1499)/(Overview!$F$37*Overview!$F$33))/('='!G1499+Overview!$F$36)</f>
        <v>6.1116535011077066E-4</v>
      </c>
      <c r="R1499" s="128">
        <f>(O1499/F1499-Q1499)*G1499*Overview!$F$29*'='!F1499^3</f>
        <v>399.09936800096693</v>
      </c>
      <c r="S1499" s="57">
        <f t="shared" si="138"/>
        <v>3.6478164617946386E-18</v>
      </c>
      <c r="T1499" s="58">
        <f t="shared" si="139"/>
        <v>6.0429801698339252E-4</v>
      </c>
      <c r="U1499" s="58">
        <f>IF(I1499&lt;Overview!$F$18,(1-Overview!$F$9)*'='!R1499-'='!I1499*'='!P1499,0)</f>
        <v>0</v>
      </c>
      <c r="V1499" s="54">
        <f>IF(I1499&gt;=Overview!$F$18,(1-Overview!$F$9)*'='!R1499-Overview!$F$18*'='!P1499,0)</f>
        <v>33.675723296809672</v>
      </c>
      <c r="W1499" s="2"/>
      <c r="X1499" s="60">
        <f>F1499^3*(1+G1499*Overview!$F$38)</f>
        <v>32.075963848794807</v>
      </c>
      <c r="Y1499" s="61">
        <f>F1499^3*Overview!$F$42*(1+Overview!$F$38*G1499)+J1499*Overview!$F$39/Overview!$F$40</f>
        <v>2.9635218180910616</v>
      </c>
    </row>
    <row r="1500" spans="1:25">
      <c r="A1500" s="34">
        <v>1497</v>
      </c>
      <c r="B1500">
        <v>0.77</v>
      </c>
      <c r="C1500" s="85">
        <v>18.739999999999998</v>
      </c>
      <c r="D1500" s="125">
        <f>B1500/(B1500+Overview!$F$22)</f>
        <v>0.52380952380952384</v>
      </c>
      <c r="E1500" s="118">
        <f>EXP(Overview!$F$21/Overview!$F$5-Overview!$F$21/('='!C1500+273.15))</f>
        <v>0.94169028070695959</v>
      </c>
      <c r="F1500" s="77">
        <f t="shared" si="140"/>
        <v>2.9668949272576621</v>
      </c>
      <c r="G1500" s="115">
        <f t="shared" si="141"/>
        <v>0.52380952380952372</v>
      </c>
      <c r="H1500" s="112">
        <f>F1500/Overview!$F$19</f>
        <v>4.3804738332462163</v>
      </c>
      <c r="I1500" s="149">
        <f t="shared" si="142"/>
        <v>178.24101031296112</v>
      </c>
      <c r="J1500" s="80">
        <f>IF((A1500-Overview!$F$43)/365=ROUND((A1500-Overview!$F$43)/365,0),J1499*0.05,J1499+V1499)</f>
        <v>1798.3949465077303</v>
      </c>
      <c r="K1500" s="70">
        <f>IF(I1500&lt;Overview!$F$16,1,'='!F1500/Overview!$F$26)</f>
        <v>128.43700983799403</v>
      </c>
      <c r="L1500" s="71">
        <f>IF(I1500&lt;Overview!$F$17,'='!F1500/Overview!$F$26,Overview!$F$33)</f>
        <v>9.1428571428571423</v>
      </c>
      <c r="M1500" s="72">
        <f t="shared" si="143"/>
        <v>9.1428571428571423</v>
      </c>
      <c r="N1500" s="81">
        <f>MIN(1,Overview!$F$44*E1500*(F1500-Overview!$F$25)^2+0.2)</f>
        <v>1</v>
      </c>
      <c r="O1500" s="48">
        <f>M1500*E1500*Overview!$F$8</f>
        <v>9.746225350951114E-2</v>
      </c>
      <c r="P1500" s="48">
        <f>E1500*Overview!$F$6</f>
        <v>1.8494797113084687E-3</v>
      </c>
      <c r="Q1500" s="122">
        <f>O1500*(G1500/F1500-(1+Overview!$F$35/'='!F1500)/(Overview!$F$37*Overview!$F$33))/('='!G1500+Overview!$F$36)</f>
        <v>6.1012209214608714E-4</v>
      </c>
      <c r="R1500" s="128">
        <f>(O1500/F1500-Q1500)*G1500*Overview!$F$29*'='!F1500^3</f>
        <v>399.27337360076933</v>
      </c>
      <c r="S1500" s="57">
        <f t="shared" si="138"/>
        <v>3.647073473482538E-18</v>
      </c>
      <c r="T1500" s="58">
        <f t="shared" si="139"/>
        <v>6.0338938006535264E-4</v>
      </c>
      <c r="U1500" s="58">
        <f>IF(I1500&lt;Overview!$F$18,(1-Overview!$F$9)*'='!R1500-'='!I1500*'='!P1500,0)</f>
        <v>0</v>
      </c>
      <c r="V1500" s="54">
        <f>IF(I1500&gt;=Overview!$F$18,(1-Overview!$F$9)*'='!R1500-Overview!$F$18*'='!P1500,0)</f>
        <v>33.690548573912835</v>
      </c>
      <c r="W1500" s="2"/>
      <c r="X1500" s="60">
        <f>F1500^3*(1+G1500*Overview!$F$38)</f>
        <v>32.095571560446132</v>
      </c>
      <c r="Y1500" s="61">
        <f>F1500^3*Overview!$F$42*(1+Overview!$F$38*G1500)+J1500*Overview!$F$39/Overview!$F$40</f>
        <v>2.9667498753883965</v>
      </c>
    </row>
    <row r="1501" spans="1:25">
      <c r="A1501" s="34">
        <v>1498</v>
      </c>
      <c r="B1501">
        <v>0.77</v>
      </c>
      <c r="C1501" s="85">
        <v>18.739999999999998</v>
      </c>
      <c r="D1501" s="125">
        <f>B1501/(B1501+Overview!$F$22)</f>
        <v>0.52380952380952384</v>
      </c>
      <c r="E1501" s="118">
        <f>EXP(Overview!$F$21/Overview!$F$5-Overview!$F$21/('='!C1501+273.15))</f>
        <v>0.94169028070695959</v>
      </c>
      <c r="F1501" s="77">
        <f t="shared" si="140"/>
        <v>2.9674983166377276</v>
      </c>
      <c r="G1501" s="115">
        <f t="shared" si="141"/>
        <v>0.52380952380952372</v>
      </c>
      <c r="H1501" s="112">
        <f>F1501/Overview!$F$19</f>
        <v>4.3813647078661262</v>
      </c>
      <c r="I1501" s="149">
        <f t="shared" si="142"/>
        <v>178.24101031296112</v>
      </c>
      <c r="J1501" s="80">
        <f>IF((A1501-Overview!$F$43)/365=ROUND((A1501-Overview!$F$43)/365,0),J1500*0.05,J1500+V1500)</f>
        <v>1832.0854950816431</v>
      </c>
      <c r="K1501" s="70">
        <f>IF(I1501&lt;Overview!$F$16,1,'='!F1501/Overview!$F$26)</f>
        <v>128.46313059037783</v>
      </c>
      <c r="L1501" s="71">
        <f>IF(I1501&lt;Overview!$F$17,'='!F1501/Overview!$F$26,Overview!$F$33)</f>
        <v>9.1428571428571423</v>
      </c>
      <c r="M1501" s="72">
        <f t="shared" si="143"/>
        <v>9.1428571428571423</v>
      </c>
      <c r="N1501" s="81">
        <f>MIN(1,Overview!$F$44*E1501*(F1501-Overview!$F$25)^2+0.2)</f>
        <v>1</v>
      </c>
      <c r="O1501" s="48">
        <f>M1501*E1501*Overview!$F$8</f>
        <v>9.746225350951114E-2</v>
      </c>
      <c r="P1501" s="48">
        <f>E1501*Overview!$F$6</f>
        <v>1.8494797113084687E-3</v>
      </c>
      <c r="Q1501" s="122">
        <f>O1501*(G1501/F1501-(1+Overview!$F$35/'='!F1501)/(Overview!$F$37*Overview!$F$33))/('='!G1501+Overview!$F$36)</f>
        <v>6.0908082678688441E-4</v>
      </c>
      <c r="R1501" s="128">
        <f>(O1501/F1501-Q1501)*G1501*Overview!$F$29*'='!F1501^3</f>
        <v>399.44715986461654</v>
      </c>
      <c r="S1501" s="57">
        <f t="shared" si="138"/>
        <v>3.6463319042658414E-18</v>
      </c>
      <c r="T1501" s="58">
        <f t="shared" si="139"/>
        <v>6.024821093954649E-4</v>
      </c>
      <c r="U1501" s="58">
        <f>IF(I1501&lt;Overview!$F$18,(1-Overview!$F$9)*'='!R1501-'='!I1501*'='!P1501,0)</f>
        <v>0</v>
      </c>
      <c r="V1501" s="54">
        <f>IF(I1501&gt;=Overview!$F$18,(1-Overview!$F$9)*'='!R1501-Overview!$F$18*'='!P1501,0)</f>
        <v>33.705355163592621</v>
      </c>
      <c r="W1501" s="2"/>
      <c r="X1501" s="60">
        <f>F1501^3*(1+G1501*Overview!$F$38)</f>
        <v>32.115157760499656</v>
      </c>
      <c r="Y1501" s="61">
        <f>F1501^3*Overview!$F$42*(1+Overview!$F$38*G1501)+J1501*Overview!$F$39/Overview!$F$40</f>
        <v>2.9699766408676069</v>
      </c>
    </row>
    <row r="1502" spans="1:25">
      <c r="A1502" s="34">
        <v>1499</v>
      </c>
      <c r="B1502">
        <v>0.77</v>
      </c>
      <c r="C1502" s="85">
        <v>18.739999999999998</v>
      </c>
      <c r="D1502" s="125">
        <f>B1502/(B1502+Overview!$F$22)</f>
        <v>0.52380952380952384</v>
      </c>
      <c r="E1502" s="118">
        <f>EXP(Overview!$F$21/Overview!$F$5-Overview!$F$21/('='!C1502+273.15))</f>
        <v>0.94169028070695959</v>
      </c>
      <c r="F1502" s="77">
        <f t="shared" si="140"/>
        <v>2.9681007987471228</v>
      </c>
      <c r="G1502" s="115">
        <f t="shared" si="141"/>
        <v>0.52380952380952372</v>
      </c>
      <c r="H1502" s="112">
        <f>F1502/Overview!$F$19</f>
        <v>4.3822542429457005</v>
      </c>
      <c r="I1502" s="149">
        <f t="shared" si="142"/>
        <v>178.24101031296112</v>
      </c>
      <c r="J1502" s="80">
        <f>IF((A1502-Overview!$F$43)/365=ROUND((A1502-Overview!$F$43)/365,0),J1501*0.05,J1501+V1501)</f>
        <v>1865.7908502452358</v>
      </c>
      <c r="K1502" s="70">
        <f>IF(I1502&lt;Overview!$F$16,1,'='!F1502/Overview!$F$26)</f>
        <v>128.48921206697503</v>
      </c>
      <c r="L1502" s="71">
        <f>IF(I1502&lt;Overview!$F$17,'='!F1502/Overview!$F$26,Overview!$F$33)</f>
        <v>9.1428571428571423</v>
      </c>
      <c r="M1502" s="72">
        <f t="shared" si="143"/>
        <v>9.1428571428571423</v>
      </c>
      <c r="N1502" s="81">
        <f>MIN(1,Overview!$F$44*E1502*(F1502-Overview!$F$25)^2+0.2)</f>
        <v>1</v>
      </c>
      <c r="O1502" s="48">
        <f>M1502*E1502*Overview!$F$8</f>
        <v>9.746225350951114E-2</v>
      </c>
      <c r="P1502" s="48">
        <f>E1502*Overview!$F$6</f>
        <v>1.8494797113084687E-3</v>
      </c>
      <c r="Q1502" s="122">
        <f>O1502*(G1502/F1502-(1+Overview!$F$35/'='!F1502)/(Overview!$F$37*Overview!$F$33))/('='!G1502+Overview!$F$36)</f>
        <v>6.0804154950533395E-4</v>
      </c>
      <c r="R1502" s="128">
        <f>(O1502/F1502-Q1502)*G1502*Overview!$F$29*'='!F1502^3</f>
        <v>399.62072699800052</v>
      </c>
      <c r="S1502" s="57">
        <f t="shared" si="138"/>
        <v>3.6455917509199157E-18</v>
      </c>
      <c r="T1502" s="58">
        <f t="shared" si="139"/>
        <v>6.0157620291940658E-4</v>
      </c>
      <c r="U1502" s="58">
        <f>IF(I1502&lt;Overview!$F$18,(1-Overview!$F$9)*'='!R1502-'='!I1502*'='!P1502,0)</f>
        <v>0</v>
      </c>
      <c r="V1502" s="54">
        <f>IF(I1502&gt;=Overview!$F$18,(1-Overview!$F$9)*'='!R1502-Overview!$F$18*'='!P1502,0)</f>
        <v>33.72014308335693</v>
      </c>
      <c r="W1502" s="2"/>
      <c r="X1502" s="60">
        <f>F1502^3*(1+G1502*Overview!$F$38)</f>
        <v>32.134722458964127</v>
      </c>
      <c r="Y1502" s="61">
        <f>F1502^3*Overview!$F$42*(1+Overview!$F$38*G1502)+J1502*Overview!$F$39/Overview!$F$40</f>
        <v>2.9732021146174281</v>
      </c>
    </row>
    <row r="1503" spans="1:25">
      <c r="A1503" s="34">
        <v>1500</v>
      </c>
      <c r="B1503">
        <v>0.77</v>
      </c>
      <c r="C1503" s="85">
        <v>18.739999999999998</v>
      </c>
      <c r="D1503" s="125">
        <f>B1503/(B1503+Overview!$F$22)</f>
        <v>0.52380952380952384</v>
      </c>
      <c r="E1503" s="118">
        <f>EXP(Overview!$F$21/Overview!$F$5-Overview!$F$21/('='!C1503+273.15))</f>
        <v>0.94169028070695959</v>
      </c>
      <c r="F1503" s="77">
        <f t="shared" si="140"/>
        <v>2.9687023749500421</v>
      </c>
      <c r="G1503" s="115">
        <f t="shared" si="141"/>
        <v>0.52380952380952372</v>
      </c>
      <c r="H1503" s="112">
        <f>F1503/Overview!$F$19</f>
        <v>4.3831424404991024</v>
      </c>
      <c r="I1503" s="149">
        <f t="shared" si="142"/>
        <v>178.24101031296112</v>
      </c>
      <c r="J1503" s="80">
        <f>IF((A1503-Overview!$F$43)/365=ROUND((A1503-Overview!$F$43)/365,0),J1502*0.05,J1502+V1502)</f>
        <v>1899.5109933285928</v>
      </c>
      <c r="K1503" s="70">
        <f>IF(I1503&lt;Overview!$F$16,1,'='!F1503/Overview!$F$26)</f>
        <v>128.51525432684164</v>
      </c>
      <c r="L1503" s="71">
        <f>IF(I1503&lt;Overview!$F$17,'='!F1503/Overview!$F$26,Overview!$F$33)</f>
        <v>9.1428571428571423</v>
      </c>
      <c r="M1503" s="72">
        <f t="shared" si="143"/>
        <v>9.1428571428571423</v>
      </c>
      <c r="N1503" s="81">
        <f>MIN(1,Overview!$F$44*E1503*(F1503-Overview!$F$25)^2+0.2)</f>
        <v>1</v>
      </c>
      <c r="O1503" s="48">
        <f>M1503*E1503*Overview!$F$8</f>
        <v>9.746225350951114E-2</v>
      </c>
      <c r="P1503" s="48">
        <f>E1503*Overview!$F$6</f>
        <v>1.8494797113084687E-3</v>
      </c>
      <c r="Q1503" s="122">
        <f>O1503*(G1503/F1503-(1+Overview!$F$35/'='!F1503)/(Overview!$F$37*Overview!$F$33))/('='!G1503+Overview!$F$36)</f>
        <v>6.0700425578638542E-4</v>
      </c>
      <c r="R1503" s="128">
        <f>(O1503/F1503-Q1503)*G1503*Overview!$F$29*'='!F1503^3</f>
        <v>399.79407520646521</v>
      </c>
      <c r="S1503" s="57">
        <f t="shared" si="138"/>
        <v>3.6448530102292298E-18</v>
      </c>
      <c r="T1503" s="58">
        <f t="shared" si="139"/>
        <v>6.0067165858594175E-4</v>
      </c>
      <c r="U1503" s="58">
        <f>IF(I1503&lt;Overview!$F$18,(1-Overview!$F$9)*'='!R1503-'='!I1503*'='!P1503,0)</f>
        <v>0</v>
      </c>
      <c r="V1503" s="54">
        <f>IF(I1503&gt;=Overview!$F$18,(1-Overview!$F$9)*'='!R1503-Overview!$F$18*'='!P1503,0)</f>
        <v>33.734912350718126</v>
      </c>
      <c r="W1503" s="2"/>
      <c r="X1503" s="60">
        <f>F1503^3*(1+G1503*Overview!$F$38)</f>
        <v>32.154265665893107</v>
      </c>
      <c r="Y1503" s="61">
        <f>F1503^3*Overview!$F$42*(1+Overview!$F$38*G1503)+J1503*Overview!$F$39/Overview!$F$40</f>
        <v>2.9764262967313857</v>
      </c>
    </row>
    <row r="1504" spans="1:25">
      <c r="A1504" s="34">
        <v>1501</v>
      </c>
      <c r="B1504">
        <v>0.77</v>
      </c>
      <c r="C1504" s="85">
        <v>18.739999999999998</v>
      </c>
      <c r="D1504" s="125">
        <f>B1504/(B1504+Overview!$F$22)</f>
        <v>0.52380952380952384</v>
      </c>
      <c r="E1504" s="118">
        <f>EXP(Overview!$F$21/Overview!$F$5-Overview!$F$21/('='!C1504+273.15))</f>
        <v>0.94169028070695959</v>
      </c>
      <c r="F1504" s="77">
        <f t="shared" si="140"/>
        <v>2.9693030466086281</v>
      </c>
      <c r="G1504" s="115">
        <f t="shared" si="141"/>
        <v>0.52380952380952372</v>
      </c>
      <c r="H1504" s="112">
        <f>F1504/Overview!$F$19</f>
        <v>4.3840293025374697</v>
      </c>
      <c r="I1504" s="149">
        <f t="shared" si="142"/>
        <v>178.24101031296112</v>
      </c>
      <c r="J1504" s="80">
        <f>IF((A1504-Overview!$F$43)/365=ROUND((A1504-Overview!$F$43)/365,0),J1503*0.05,J1503+V1503)</f>
        <v>1933.2459056793109</v>
      </c>
      <c r="K1504" s="70">
        <f>IF(I1504&lt;Overview!$F$16,1,'='!F1504/Overview!$F$26)</f>
        <v>128.54125742894493</v>
      </c>
      <c r="L1504" s="71">
        <f>IF(I1504&lt;Overview!$F$17,'='!F1504/Overview!$F$26,Overview!$F$33)</f>
        <v>9.1428571428571423</v>
      </c>
      <c r="M1504" s="72">
        <f t="shared" si="143"/>
        <v>9.1428571428571423</v>
      </c>
      <c r="N1504" s="81">
        <f>MIN(1,Overview!$F$44*E1504*(F1504-Overview!$F$25)^2+0.2)</f>
        <v>1</v>
      </c>
      <c r="O1504" s="48">
        <f>M1504*E1504*Overview!$F$8</f>
        <v>9.746225350951114E-2</v>
      </c>
      <c r="P1504" s="48">
        <f>E1504*Overview!$F$6</f>
        <v>1.8494797113084687E-3</v>
      </c>
      <c r="Q1504" s="122">
        <f>O1504*(G1504/F1504-(1+Overview!$F$35/'='!F1504)/(Overview!$F$37*Overview!$F$33))/('='!G1504+Overview!$F$36)</f>
        <v>6.0596894112772634E-4</v>
      </c>
      <c r="R1504" s="128">
        <f>(O1504/F1504-Q1504)*G1504*Overview!$F$29*'='!F1504^3</f>
        <v>399.96720469560506</v>
      </c>
      <c r="S1504" s="57">
        <f t="shared" si="138"/>
        <v>3.6441156789873215E-18</v>
      </c>
      <c r="T1504" s="58">
        <f t="shared" si="139"/>
        <v>5.9976847434692077E-4</v>
      </c>
      <c r="U1504" s="58">
        <f>IF(I1504&lt;Overview!$F$18,(1-Overview!$F$9)*'='!R1504-'='!I1504*'='!P1504,0)</f>
        <v>0</v>
      </c>
      <c r="V1504" s="54">
        <f>IF(I1504&gt;=Overview!$F$18,(1-Overview!$F$9)*'='!R1504-Overview!$F$18*'='!P1504,0)</f>
        <v>33.749662983192842</v>
      </c>
      <c r="W1504" s="2"/>
      <c r="X1504" s="60">
        <f>F1504^3*(1+G1504*Overview!$F$38)</f>
        <v>32.173787391384728</v>
      </c>
      <c r="Y1504" s="61">
        <f>F1504^3*Overview!$F$42*(1+Overview!$F$38*G1504)+J1504*Overview!$F$39/Overview!$F$40</f>
        <v>2.9796491873077806</v>
      </c>
    </row>
    <row r="1505" spans="1:25">
      <c r="A1505" s="34">
        <v>1502</v>
      </c>
      <c r="B1505">
        <v>0.77</v>
      </c>
      <c r="C1505" s="85">
        <v>18.739999999999998</v>
      </c>
      <c r="D1505" s="125">
        <f>B1505/(B1505+Overview!$F$22)</f>
        <v>0.52380952380952384</v>
      </c>
      <c r="E1505" s="118">
        <f>EXP(Overview!$F$21/Overview!$F$5-Overview!$F$21/('='!C1505+273.15))</f>
        <v>0.94169028070695959</v>
      </c>
      <c r="F1505" s="77">
        <f t="shared" si="140"/>
        <v>2.9699028150829752</v>
      </c>
      <c r="G1505" s="115">
        <f t="shared" si="141"/>
        <v>0.52380952380952372</v>
      </c>
      <c r="H1505" s="112">
        <f>F1505/Overview!$F$19</f>
        <v>4.3849148310689134</v>
      </c>
      <c r="I1505" s="149">
        <f t="shared" si="142"/>
        <v>178.24101031296112</v>
      </c>
      <c r="J1505" s="80">
        <f>IF((A1505-Overview!$F$43)/365=ROUND((A1505-Overview!$F$43)/365,0),J1504*0.05,J1504+V1504)</f>
        <v>1966.9955686625037</v>
      </c>
      <c r="K1505" s="70">
        <f>IF(I1505&lt;Overview!$F$16,1,'='!F1505/Overview!$F$26)</f>
        <v>128.56722143216342</v>
      </c>
      <c r="L1505" s="71">
        <f>IF(I1505&lt;Overview!$F$17,'='!F1505/Overview!$F$26,Overview!$F$33)</f>
        <v>9.1428571428571423</v>
      </c>
      <c r="M1505" s="72">
        <f t="shared" si="143"/>
        <v>9.1428571428571423</v>
      </c>
      <c r="N1505" s="81">
        <f>MIN(1,Overview!$F$44*E1505*(F1505-Overview!$F$25)^2+0.2)</f>
        <v>1</v>
      </c>
      <c r="O1505" s="48">
        <f>M1505*E1505*Overview!$F$8</f>
        <v>9.746225350951114E-2</v>
      </c>
      <c r="P1505" s="48">
        <f>E1505*Overview!$F$6</f>
        <v>1.8494797113084687E-3</v>
      </c>
      <c r="Q1505" s="122">
        <f>O1505*(G1505/F1505-(1+Overview!$F$35/'='!F1505)/(Overview!$F$37*Overview!$F$33))/('='!G1505+Overview!$F$36)</f>
        <v>6.0493560103973461E-4</v>
      </c>
      <c r="R1505" s="128">
        <f>(O1505/F1505-Q1505)*G1505*Overview!$F$29*'='!F1505^3</f>
        <v>400.14011567106451</v>
      </c>
      <c r="S1505" s="57">
        <f t="shared" si="138"/>
        <v>3.6433797539967696E-18</v>
      </c>
      <c r="T1505" s="58">
        <f t="shared" si="139"/>
        <v>5.9886664815727317E-4</v>
      </c>
      <c r="U1505" s="58">
        <f>IF(I1505&lt;Overview!$F$18,(1-Overview!$F$9)*'='!R1505-'='!I1505*'='!P1505,0)</f>
        <v>0</v>
      </c>
      <c r="V1505" s="54">
        <f>IF(I1505&gt;=Overview!$F$18,(1-Overview!$F$9)*'='!R1505-Overview!$F$18*'='!P1505,0)</f>
        <v>33.764394998301988</v>
      </c>
      <c r="W1505" s="2"/>
      <c r="X1505" s="60">
        <f>F1505^3*(1+G1505*Overview!$F$38)</f>
        <v>32.193287645581464</v>
      </c>
      <c r="Y1505" s="61">
        <f>F1505^3*Overview!$F$42*(1+Overview!$F$38*G1505)+J1505*Overview!$F$39/Overview!$F$40</f>
        <v>2.982870786449666</v>
      </c>
    </row>
    <row r="1506" spans="1:25">
      <c r="A1506" s="34">
        <v>1503</v>
      </c>
      <c r="B1506">
        <v>0.77</v>
      </c>
      <c r="C1506" s="85">
        <v>18.739999999999998</v>
      </c>
      <c r="D1506" s="125">
        <f>B1506/(B1506+Overview!$F$22)</f>
        <v>0.52380952380952384</v>
      </c>
      <c r="E1506" s="118">
        <f>EXP(Overview!$F$21/Overview!$F$5-Overview!$F$21/('='!C1506+273.15))</f>
        <v>0.94169028070695959</v>
      </c>
      <c r="F1506" s="77">
        <f t="shared" si="140"/>
        <v>2.9705016817311325</v>
      </c>
      <c r="G1506" s="115">
        <f t="shared" si="141"/>
        <v>0.52380952380952372</v>
      </c>
      <c r="H1506" s="112">
        <f>F1506/Overview!$F$19</f>
        <v>4.3857990280985275</v>
      </c>
      <c r="I1506" s="149">
        <f t="shared" si="142"/>
        <v>178.24101031296112</v>
      </c>
      <c r="J1506" s="80">
        <f>IF((A1506-Overview!$F$43)/365=ROUND((A1506-Overview!$F$43)/365,0),J1505*0.05,J1505+V1505)</f>
        <v>2000.7599636608056</v>
      </c>
      <c r="K1506" s="70">
        <f>IF(I1506&lt;Overview!$F$16,1,'='!F1506/Overview!$F$26)</f>
        <v>128.59314639528714</v>
      </c>
      <c r="L1506" s="71">
        <f>IF(I1506&lt;Overview!$F$17,'='!F1506/Overview!$F$26,Overview!$F$33)</f>
        <v>9.1428571428571423</v>
      </c>
      <c r="M1506" s="72">
        <f t="shared" si="143"/>
        <v>9.1428571428571423</v>
      </c>
      <c r="N1506" s="81">
        <f>MIN(1,Overview!$F$44*E1506*(F1506-Overview!$F$25)^2+0.2)</f>
        <v>1</v>
      </c>
      <c r="O1506" s="48">
        <f>M1506*E1506*Overview!$F$8</f>
        <v>9.746225350951114E-2</v>
      </c>
      <c r="P1506" s="48">
        <f>E1506*Overview!$F$6</f>
        <v>1.8494797113084687E-3</v>
      </c>
      <c r="Q1506" s="122">
        <f>O1506*(G1506/F1506-(1+Overview!$F$35/'='!F1506)/(Overview!$F$37*Overview!$F$33))/('='!G1506+Overview!$F$36)</f>
        <v>6.0390423104543479E-4</v>
      </c>
      <c r="R1506" s="128">
        <f>(O1506/F1506-Q1506)*G1506*Overview!$F$29*'='!F1506^3</f>
        <v>400.3128083385364</v>
      </c>
      <c r="S1506" s="57">
        <f t="shared" si="138"/>
        <v>3.6426452320691578E-18</v>
      </c>
      <c r="T1506" s="58">
        <f t="shared" si="139"/>
        <v>5.9796617797500346E-4</v>
      </c>
      <c r="U1506" s="58">
        <f>IF(I1506&lt;Overview!$F$18,(1-Overview!$F$9)*'='!R1506-'='!I1506*'='!P1506,0)</f>
        <v>0</v>
      </c>
      <c r="V1506" s="54">
        <f>IF(I1506&gt;=Overview!$F$18,(1-Overview!$F$9)*'='!R1506-Overview!$F$18*'='!P1506,0)</f>
        <v>33.77910841357059</v>
      </c>
      <c r="W1506" s="2"/>
      <c r="X1506" s="60">
        <f>F1506^3*(1+G1506*Overview!$F$38)</f>
        <v>32.212766438669973</v>
      </c>
      <c r="Y1506" s="61">
        <f>F1506^3*Overview!$F$42*(1+Overview!$F$38*G1506)+J1506*Overview!$F$39/Overview!$F$40</f>
        <v>2.9860910942648302</v>
      </c>
    </row>
    <row r="1507" spans="1:25">
      <c r="A1507" s="34">
        <v>1504</v>
      </c>
      <c r="B1507">
        <v>0.77</v>
      </c>
      <c r="C1507" s="85">
        <v>18.739999999999998</v>
      </c>
      <c r="D1507" s="125">
        <f>B1507/(B1507+Overview!$F$22)</f>
        <v>0.52380952380952384</v>
      </c>
      <c r="E1507" s="118">
        <f>EXP(Overview!$F$21/Overview!$F$5-Overview!$F$21/('='!C1507+273.15))</f>
        <v>0.94169028070695959</v>
      </c>
      <c r="F1507" s="77">
        <f t="shared" si="140"/>
        <v>2.9710996479091074</v>
      </c>
      <c r="G1507" s="115">
        <f t="shared" si="141"/>
        <v>0.52380952380952372</v>
      </c>
      <c r="H1507" s="112">
        <f>F1507/Overview!$F$19</f>
        <v>4.3866818956283886</v>
      </c>
      <c r="I1507" s="149">
        <f t="shared" si="142"/>
        <v>178.24101031296112</v>
      </c>
      <c r="J1507" s="80">
        <f>IF((A1507-Overview!$F$43)/365=ROUND((A1507-Overview!$F$43)/365,0),J1506*0.05,J1506+V1506)</f>
        <v>2034.5390720743762</v>
      </c>
      <c r="K1507" s="70">
        <f>IF(I1507&lt;Overview!$F$16,1,'='!F1507/Overview!$F$26)</f>
        <v>128.61903237701765</v>
      </c>
      <c r="L1507" s="71">
        <f>IF(I1507&lt;Overview!$F$17,'='!F1507/Overview!$F$26,Overview!$F$33)</f>
        <v>9.1428571428571423</v>
      </c>
      <c r="M1507" s="72">
        <f t="shared" si="143"/>
        <v>9.1428571428571423</v>
      </c>
      <c r="N1507" s="81">
        <f>MIN(1,Overview!$F$44*E1507*(F1507-Overview!$F$25)^2+0.2)</f>
        <v>1</v>
      </c>
      <c r="O1507" s="48">
        <f>M1507*E1507*Overview!$F$8</f>
        <v>9.746225350951114E-2</v>
      </c>
      <c r="P1507" s="48">
        <f>E1507*Overview!$F$6</f>
        <v>1.8494797113084687E-3</v>
      </c>
      <c r="Q1507" s="122">
        <f>O1507*(G1507/F1507-(1+Overview!$F$35/'='!F1507)/(Overview!$F$37*Overview!$F$33))/('='!G1507+Overview!$F$36)</f>
        <v>6.0287482668045433E-4</v>
      </c>
      <c r="R1507" s="128">
        <f>(O1507/F1507-Q1507)*G1507*Overview!$F$29*'='!F1507^3</f>
        <v>400.48528290376095</v>
      </c>
      <c r="S1507" s="57">
        <f t="shared" si="138"/>
        <v>3.6419121100250445E-18</v>
      </c>
      <c r="T1507" s="58">
        <f t="shared" si="139"/>
        <v>5.9706706176118737E-4</v>
      </c>
      <c r="U1507" s="58">
        <f>IF(I1507&lt;Overview!$F$18,(1-Overview!$F$9)*'='!R1507-'='!I1507*'='!P1507,0)</f>
        <v>0</v>
      </c>
      <c r="V1507" s="54">
        <f>IF(I1507&gt;=Overview!$F$18,(1-Overview!$F$9)*'='!R1507-Overview!$F$18*'='!P1507,0)</f>
        <v>33.793803246527723</v>
      </c>
      <c r="W1507" s="2"/>
      <c r="X1507" s="60">
        <f>F1507^3*(1+G1507*Overview!$F$38)</f>
        <v>32.232223780880801</v>
      </c>
      <c r="Y1507" s="61">
        <f>F1507^3*Overview!$F$42*(1+Overview!$F$38*G1507)+J1507*Overview!$F$39/Overview!$F$40</f>
        <v>2.9893101108657771</v>
      </c>
    </row>
    <row r="1508" spans="1:25">
      <c r="A1508" s="34">
        <v>1505</v>
      </c>
      <c r="B1508">
        <v>0.77</v>
      </c>
      <c r="C1508" s="85">
        <v>18.739999999999998</v>
      </c>
      <c r="D1508" s="125">
        <f>B1508/(B1508+Overview!$F$22)</f>
        <v>0.52380952380952384</v>
      </c>
      <c r="E1508" s="118">
        <f>EXP(Overview!$F$21/Overview!$F$5-Overview!$F$21/('='!C1508+273.15))</f>
        <v>0.94169028070695959</v>
      </c>
      <c r="F1508" s="77">
        <f t="shared" si="140"/>
        <v>2.9716967149708684</v>
      </c>
      <c r="G1508" s="115">
        <f t="shared" si="141"/>
        <v>0.52380952380952372</v>
      </c>
      <c r="H1508" s="112">
        <f>F1508/Overview!$F$19</f>
        <v>4.3875634356575643</v>
      </c>
      <c r="I1508" s="149">
        <f t="shared" si="142"/>
        <v>178.24101031296112</v>
      </c>
      <c r="J1508" s="80">
        <f>IF((A1508-Overview!$F$43)/365=ROUND((A1508-Overview!$F$43)/365,0),J1507*0.05,J1507+V1507)</f>
        <v>2068.3328753209039</v>
      </c>
      <c r="K1508" s="70">
        <f>IF(I1508&lt;Overview!$F$16,1,'='!F1508/Overview!$F$26)</f>
        <v>128.64487943596833</v>
      </c>
      <c r="L1508" s="71">
        <f>IF(I1508&lt;Overview!$F$17,'='!F1508/Overview!$F$26,Overview!$F$33)</f>
        <v>9.1428571428571423</v>
      </c>
      <c r="M1508" s="72">
        <f t="shared" si="143"/>
        <v>9.1428571428571423</v>
      </c>
      <c r="N1508" s="81">
        <f>MIN(1,Overview!$F$44*E1508*(F1508-Overview!$F$25)^2+0.2)</f>
        <v>1</v>
      </c>
      <c r="O1508" s="48">
        <f>M1508*E1508*Overview!$F$8</f>
        <v>9.746225350951114E-2</v>
      </c>
      <c r="P1508" s="48">
        <f>E1508*Overview!$F$6</f>
        <v>1.8494797113084687E-3</v>
      </c>
      <c r="Q1508" s="122">
        <f>O1508*(G1508/F1508-(1+Overview!$F$35/'='!F1508)/(Overview!$F$37*Overview!$F$33))/('='!G1508+Overview!$F$36)</f>
        <v>6.0184738349297812E-4</v>
      </c>
      <c r="R1508" s="128">
        <f>(O1508/F1508-Q1508)*G1508*Overview!$F$29*'='!F1508^3</f>
        <v>400.65753957252508</v>
      </c>
      <c r="S1508" s="57">
        <f t="shared" si="138"/>
        <v>3.6411803846939331E-18</v>
      </c>
      <c r="T1508" s="58">
        <f t="shared" si="139"/>
        <v>5.9616929747996516E-4</v>
      </c>
      <c r="U1508" s="58">
        <f>IF(I1508&lt;Overview!$F$18,(1-Overview!$F$9)*'='!R1508-'='!I1508*'='!P1508,0)</f>
        <v>0</v>
      </c>
      <c r="V1508" s="54">
        <f>IF(I1508&gt;=Overview!$F$18,(1-Overview!$F$9)*'='!R1508-Overview!$F$18*'='!P1508,0)</f>
        <v>33.808479514706427</v>
      </c>
      <c r="W1508" s="2"/>
      <c r="X1508" s="60">
        <f>F1508^3*(1+G1508*Overview!$F$38)</f>
        <v>32.251659682488274</v>
      </c>
      <c r="Y1508" s="61">
        <f>F1508^3*Overview!$F$42*(1+Overview!$F$38*G1508)+J1508*Overview!$F$39/Overview!$F$40</f>
        <v>2.9925278363697072</v>
      </c>
    </row>
    <row r="1509" spans="1:25">
      <c r="A1509" s="34">
        <v>1506</v>
      </c>
      <c r="B1509">
        <v>0.77</v>
      </c>
      <c r="C1509" s="85">
        <v>18.739999999999998</v>
      </c>
      <c r="D1509" s="125">
        <f>B1509/(B1509+Overview!$F$22)</f>
        <v>0.52380952380952384</v>
      </c>
      <c r="E1509" s="118">
        <f>EXP(Overview!$F$21/Overview!$F$5-Overview!$F$21/('='!C1509+273.15))</f>
        <v>0.94169028070695959</v>
      </c>
      <c r="F1509" s="77">
        <f t="shared" si="140"/>
        <v>2.9722928842683483</v>
      </c>
      <c r="G1509" s="115">
        <f t="shared" si="141"/>
        <v>0.52380952380952372</v>
      </c>
      <c r="H1509" s="112">
        <f>F1509/Overview!$F$19</f>
        <v>4.3884436501821176</v>
      </c>
      <c r="I1509" s="149">
        <f t="shared" si="142"/>
        <v>178.24101031296112</v>
      </c>
      <c r="J1509" s="80">
        <f>IF((A1509-Overview!$F$43)/365=ROUND((A1509-Overview!$F$43)/365,0),J1508*0.05,J1508+V1508)</f>
        <v>2102.1413548356104</v>
      </c>
      <c r="K1509" s="70">
        <f>IF(I1509&lt;Overview!$F$16,1,'='!F1509/Overview!$F$26)</f>
        <v>128.67068763066445</v>
      </c>
      <c r="L1509" s="71">
        <f>IF(I1509&lt;Overview!$F$17,'='!F1509/Overview!$F$26,Overview!$F$33)</f>
        <v>9.1428571428571423</v>
      </c>
      <c r="M1509" s="72">
        <f t="shared" si="143"/>
        <v>9.1428571428571423</v>
      </c>
      <c r="N1509" s="81">
        <f>MIN(1,Overview!$F$44*E1509*(F1509-Overview!$F$25)^2+0.2)</f>
        <v>1</v>
      </c>
      <c r="O1509" s="48">
        <f>M1509*E1509*Overview!$F$8</f>
        <v>9.746225350951114E-2</v>
      </c>
      <c r="P1509" s="48">
        <f>E1509*Overview!$F$6</f>
        <v>1.8494797113084687E-3</v>
      </c>
      <c r="Q1509" s="122">
        <f>O1509*(G1509/F1509-(1+Overview!$F$35/'='!F1509)/(Overview!$F$37*Overview!$F$33))/('='!G1509+Overview!$F$36)</f>
        <v>6.0082189704370459E-4</v>
      </c>
      <c r="R1509" s="128">
        <f>(O1509/F1509-Q1509)*G1509*Overview!$F$29*'='!F1509^3</f>
        <v>400.82957855066087</v>
      </c>
      <c r="S1509" s="57">
        <f t="shared" si="138"/>
        <v>3.6404500529142386E-18</v>
      </c>
      <c r="T1509" s="58">
        <f t="shared" si="139"/>
        <v>5.9527288309853775E-4</v>
      </c>
      <c r="U1509" s="58">
        <f>IF(I1509&lt;Overview!$F$18,(1-Overview!$F$9)*'='!R1509-'='!I1509*'='!P1509,0)</f>
        <v>0</v>
      </c>
      <c r="V1509" s="54">
        <f>IF(I1509&gt;=Overview!$F$18,(1-Overview!$F$9)*'='!R1509-Overview!$F$18*'='!P1509,0)</f>
        <v>33.823137235643593</v>
      </c>
      <c r="W1509" s="2"/>
      <c r="X1509" s="60">
        <f>F1509^3*(1+G1509*Overview!$F$38)</f>
        <v>32.271074153810211</v>
      </c>
      <c r="Y1509" s="61">
        <f>F1509^3*Overview!$F$42*(1+Overview!$F$38*G1509)+J1509*Overview!$F$39/Overview!$F$40</f>
        <v>2.9957442708985029</v>
      </c>
    </row>
    <row r="1510" spans="1:25">
      <c r="A1510" s="34">
        <v>1507</v>
      </c>
      <c r="B1510">
        <v>0.77</v>
      </c>
      <c r="C1510" s="85">
        <v>18.739999999999998</v>
      </c>
      <c r="D1510" s="125">
        <f>B1510/(B1510+Overview!$F$22)</f>
        <v>0.52380952380952384</v>
      </c>
      <c r="E1510" s="118">
        <f>EXP(Overview!$F$21/Overview!$F$5-Overview!$F$21/('='!C1510+273.15))</f>
        <v>0.94169028070695959</v>
      </c>
      <c r="F1510" s="77">
        <f t="shared" si="140"/>
        <v>2.9728881571514467</v>
      </c>
      <c r="G1510" s="115">
        <f t="shared" si="141"/>
        <v>0.52380952380952372</v>
      </c>
      <c r="H1510" s="112">
        <f>F1510/Overview!$F$19</f>
        <v>4.3893225411951082</v>
      </c>
      <c r="I1510" s="149">
        <f t="shared" si="142"/>
        <v>178.24101031296112</v>
      </c>
      <c r="J1510" s="80">
        <f>IF((A1510-Overview!$F$43)/365=ROUND((A1510-Overview!$F$43)/365,0),J1509*0.05,J1509+V1509)</f>
        <v>2135.964492071254</v>
      </c>
      <c r="K1510" s="70">
        <f>IF(I1510&lt;Overview!$F$16,1,'='!F1510/Overview!$F$26)</f>
        <v>128.69645701954315</v>
      </c>
      <c r="L1510" s="71">
        <f>IF(I1510&lt;Overview!$F$17,'='!F1510/Overview!$F$26,Overview!$F$33)</f>
        <v>9.1428571428571423</v>
      </c>
      <c r="M1510" s="72">
        <f t="shared" si="143"/>
        <v>9.1428571428571423</v>
      </c>
      <c r="N1510" s="81">
        <f>MIN(1,Overview!$F$44*E1510*(F1510-Overview!$F$25)^2+0.2)</f>
        <v>1</v>
      </c>
      <c r="O1510" s="48">
        <f>M1510*E1510*Overview!$F$8</f>
        <v>9.746225350951114E-2</v>
      </c>
      <c r="P1510" s="48">
        <f>E1510*Overview!$F$6</f>
        <v>1.8494797113084687E-3</v>
      </c>
      <c r="Q1510" s="122">
        <f>O1510*(G1510/F1510-(1+Overview!$F$35/'='!F1510)/(Overview!$F$37*Overview!$F$33))/('='!G1510+Overview!$F$36)</f>
        <v>5.9979836290580579E-4</v>
      </c>
      <c r="R1510" s="128">
        <f>(O1510/F1510-Q1510)*G1510*Overview!$F$29*'='!F1510^3</f>
        <v>401.00140004404443</v>
      </c>
      <c r="S1510" s="57">
        <f t="shared" si="138"/>
        <v>3.6397211115332583E-18</v>
      </c>
      <c r="T1510" s="58">
        <f t="shared" si="139"/>
        <v>5.9437781658716528E-4</v>
      </c>
      <c r="U1510" s="58">
        <f>IF(I1510&lt;Overview!$F$18,(1-Overview!$F$9)*'='!R1510-'='!I1510*'='!P1510,0)</f>
        <v>0</v>
      </c>
      <c r="V1510" s="54">
        <f>IF(I1510&gt;=Overview!$F$18,(1-Overview!$F$9)*'='!R1510-Overview!$F$18*'='!P1510,0)</f>
        <v>33.837776426879877</v>
      </c>
      <c r="W1510" s="2"/>
      <c r="X1510" s="60">
        <f>F1510^3*(1+G1510*Overview!$F$38)</f>
        <v>32.290467205207733</v>
      </c>
      <c r="Y1510" s="61">
        <f>F1510^3*Overview!$F$42*(1+Overview!$F$38*G1510)+J1510*Overview!$F$39/Overview!$F$40</f>
        <v>2.9989594145787013</v>
      </c>
    </row>
    <row r="1511" spans="1:25">
      <c r="A1511" s="34">
        <v>1508</v>
      </c>
      <c r="B1511">
        <v>0.77</v>
      </c>
      <c r="C1511" s="85">
        <v>18.739999999999998</v>
      </c>
      <c r="D1511" s="125">
        <f>B1511/(B1511+Overview!$F$22)</f>
        <v>0.52380952380952384</v>
      </c>
      <c r="E1511" s="118">
        <f>EXP(Overview!$F$21/Overview!$F$5-Overview!$F$21/('='!C1511+273.15))</f>
        <v>0.94169028070695959</v>
      </c>
      <c r="F1511" s="77">
        <f t="shared" si="140"/>
        <v>2.9734825349680341</v>
      </c>
      <c r="G1511" s="115">
        <f t="shared" si="141"/>
        <v>0.52380952380952372</v>
      </c>
      <c r="H1511" s="112">
        <f>F1511/Overview!$F$19</f>
        <v>4.3902001106865995</v>
      </c>
      <c r="I1511" s="149">
        <f t="shared" si="142"/>
        <v>178.24101031296112</v>
      </c>
      <c r="J1511" s="80">
        <f>IF((A1511-Overview!$F$43)/365=ROUND((A1511-Overview!$F$43)/365,0),J1510*0.05,J1510+V1510)</f>
        <v>2169.8022684981338</v>
      </c>
      <c r="K1511" s="70">
        <f>IF(I1511&lt;Overview!$F$16,1,'='!F1511/Overview!$F$26)</f>
        <v>128.72218766095386</v>
      </c>
      <c r="L1511" s="71">
        <f>IF(I1511&lt;Overview!$F$17,'='!F1511/Overview!$F$26,Overview!$F$33)</f>
        <v>9.1428571428571423</v>
      </c>
      <c r="M1511" s="72">
        <f t="shared" si="143"/>
        <v>9.1428571428571423</v>
      </c>
      <c r="N1511" s="81">
        <f>MIN(1,Overview!$F$44*E1511*(F1511-Overview!$F$25)^2+0.2)</f>
        <v>1</v>
      </c>
      <c r="O1511" s="48">
        <f>M1511*E1511*Overview!$F$8</f>
        <v>9.746225350951114E-2</v>
      </c>
      <c r="P1511" s="48">
        <f>E1511*Overview!$F$6</f>
        <v>1.8494797113084687E-3</v>
      </c>
      <c r="Q1511" s="122">
        <f>O1511*(G1511/F1511-(1+Overview!$F$35/'='!F1511)/(Overview!$F$37*Overview!$F$33))/('='!G1511+Overview!$F$36)</f>
        <v>5.9877677666487746E-4</v>
      </c>
      <c r="R1511" s="128">
        <f>(O1511/F1511-Q1511)*G1511*Overview!$F$29*'='!F1511^3</f>
        <v>401.17300425859582</v>
      </c>
      <c r="S1511" s="57">
        <f t="shared" si="138"/>
        <v>3.6389935574071389E-18</v>
      </c>
      <c r="T1511" s="58">
        <f t="shared" si="139"/>
        <v>5.93484095919156E-4</v>
      </c>
      <c r="U1511" s="58">
        <f>IF(I1511&lt;Overview!$F$18,(1-Overview!$F$9)*'='!R1511-'='!I1511*'='!P1511,0)</f>
        <v>0</v>
      </c>
      <c r="V1511" s="54">
        <f>IF(I1511&gt;=Overview!$F$18,(1-Overview!$F$9)*'='!R1511-Overview!$F$18*'='!P1511,0)</f>
        <v>33.852397105959653</v>
      </c>
      <c r="W1511" s="2"/>
      <c r="X1511" s="60">
        <f>F1511^3*(1+G1511*Overview!$F$38)</f>
        <v>32.309838847085068</v>
      </c>
      <c r="Y1511" s="61">
        <f>F1511^3*Overview!$F$42*(1+Overview!$F$38*G1511)+J1511*Overview!$F$39/Overview!$F$40</f>
        <v>3.0021732675414841</v>
      </c>
    </row>
    <row r="1512" spans="1:25">
      <c r="A1512" s="34">
        <v>1509</v>
      </c>
      <c r="B1512">
        <v>0.77</v>
      </c>
      <c r="C1512" s="85">
        <v>18.739999999999998</v>
      </c>
      <c r="D1512" s="125">
        <f>B1512/(B1512+Overview!$F$22)</f>
        <v>0.52380952380952384</v>
      </c>
      <c r="E1512" s="118">
        <f>EXP(Overview!$F$21/Overview!$F$5-Overview!$F$21/('='!C1512+273.15))</f>
        <v>0.94169028070695959</v>
      </c>
      <c r="F1512" s="77">
        <f t="shared" si="140"/>
        <v>2.9740760190639532</v>
      </c>
      <c r="G1512" s="115">
        <f t="shared" si="141"/>
        <v>0.52380952380952372</v>
      </c>
      <c r="H1512" s="112">
        <f>F1512/Overview!$F$19</f>
        <v>4.3910763606436634</v>
      </c>
      <c r="I1512" s="149">
        <f t="shared" si="142"/>
        <v>178.24101031296112</v>
      </c>
      <c r="J1512" s="80">
        <f>IF((A1512-Overview!$F$43)/365=ROUND((A1512-Overview!$F$43)/365,0),J1511*0.05,J1511+V1511)</f>
        <v>2203.6546656040937</v>
      </c>
      <c r="K1512" s="70">
        <f>IF(I1512&lt;Overview!$F$16,1,'='!F1512/Overview!$F$26)</f>
        <v>128.74787961315815</v>
      </c>
      <c r="L1512" s="71">
        <f>IF(I1512&lt;Overview!$F$17,'='!F1512/Overview!$F$26,Overview!$F$33)</f>
        <v>9.1428571428571423</v>
      </c>
      <c r="M1512" s="72">
        <f t="shared" si="143"/>
        <v>9.1428571428571423</v>
      </c>
      <c r="N1512" s="81">
        <f>MIN(1,Overview!$F$44*E1512*(F1512-Overview!$F$25)^2+0.2)</f>
        <v>1</v>
      </c>
      <c r="O1512" s="48">
        <f>M1512*E1512*Overview!$F$8</f>
        <v>9.746225350951114E-2</v>
      </c>
      <c r="P1512" s="48">
        <f>E1512*Overview!$F$6</f>
        <v>1.8494797113084687E-3</v>
      </c>
      <c r="Q1512" s="122">
        <f>O1512*(G1512/F1512-(1+Overview!$F$35/'='!F1512)/(Overview!$F$37*Overview!$F$33))/('='!G1512+Overview!$F$36)</f>
        <v>5.9775713391890307E-4</v>
      </c>
      <c r="R1512" s="128">
        <f>(O1512/F1512-Q1512)*G1512*Overview!$F$29*'='!F1512^3</f>
        <v>401.34439140027609</v>
      </c>
      <c r="S1512" s="57">
        <f t="shared" si="138"/>
        <v>3.6382673874008477E-18</v>
      </c>
      <c r="T1512" s="58">
        <f t="shared" si="139"/>
        <v>5.9259171907086986E-4</v>
      </c>
      <c r="U1512" s="58">
        <f>IF(I1512&lt;Overview!$F$18,(1-Overview!$F$9)*'='!R1512-'='!I1512*'='!P1512,0)</f>
        <v>0</v>
      </c>
      <c r="V1512" s="54">
        <f>IF(I1512&gt;=Overview!$F$18,(1-Overview!$F$9)*'='!R1512-Overview!$F$18*'='!P1512,0)</f>
        <v>33.866999290430812</v>
      </c>
      <c r="W1512" s="2"/>
      <c r="X1512" s="60">
        <f>F1512^3*(1+G1512*Overview!$F$38)</f>
        <v>32.329189089889312</v>
      </c>
      <c r="Y1512" s="61">
        <f>F1512^3*Overview!$F$42*(1+Overview!$F$38*G1512)+J1512*Overview!$F$39/Overview!$F$40</f>
        <v>3.0053858299226519</v>
      </c>
    </row>
    <row r="1513" spans="1:25">
      <c r="A1513" s="34">
        <v>1510</v>
      </c>
      <c r="B1513">
        <v>0.77</v>
      </c>
      <c r="C1513" s="85">
        <v>18.739999999999998</v>
      </c>
      <c r="D1513" s="125">
        <f>B1513/(B1513+Overview!$F$22)</f>
        <v>0.52380952380952384</v>
      </c>
      <c r="E1513" s="118">
        <f>EXP(Overview!$F$21/Overview!$F$5-Overview!$F$21/('='!C1513+273.15))</f>
        <v>0.94169028070695959</v>
      </c>
      <c r="F1513" s="77">
        <f t="shared" si="140"/>
        <v>2.974668610783024</v>
      </c>
      <c r="G1513" s="115">
        <f t="shared" si="141"/>
        <v>0.52380952380952372</v>
      </c>
      <c r="H1513" s="112">
        <f>F1513/Overview!$F$19</f>
        <v>4.3919512930503828</v>
      </c>
      <c r="I1513" s="149">
        <f t="shared" si="142"/>
        <v>178.24101031296112</v>
      </c>
      <c r="J1513" s="80">
        <f>IF((A1513-Overview!$F$43)/365=ROUND((A1513-Overview!$F$43)/365,0),J1512*0.05,J1512+V1512)</f>
        <v>2237.5216648945243</v>
      </c>
      <c r="K1513" s="70">
        <f>IF(I1513&lt;Overview!$F$16,1,'='!F1513/Overview!$F$26)</f>
        <v>128.77353293433006</v>
      </c>
      <c r="L1513" s="71">
        <f>IF(I1513&lt;Overview!$F$17,'='!F1513/Overview!$F$26,Overview!$F$33)</f>
        <v>9.1428571428571423</v>
      </c>
      <c r="M1513" s="72">
        <f t="shared" si="143"/>
        <v>9.1428571428571423</v>
      </c>
      <c r="N1513" s="81">
        <f>MIN(1,Overview!$F$44*E1513*(F1513-Overview!$F$25)^2+0.2)</f>
        <v>1</v>
      </c>
      <c r="O1513" s="48">
        <f>M1513*E1513*Overview!$F$8</f>
        <v>9.746225350951114E-2</v>
      </c>
      <c r="P1513" s="48">
        <f>E1513*Overview!$F$6</f>
        <v>1.8494797113084687E-3</v>
      </c>
      <c r="Q1513" s="122">
        <f>O1513*(G1513/F1513-(1+Overview!$F$35/'='!F1513)/(Overview!$F$37*Overview!$F$33))/('='!G1513+Overview!$F$36)</f>
        <v>5.9673943027820455E-4</v>
      </c>
      <c r="R1513" s="128">
        <f>(O1513/F1513-Q1513)*G1513*Overview!$F$29*'='!F1513^3</f>
        <v>401.51556167508807</v>
      </c>
      <c r="S1513" s="57">
        <f t="shared" si="138"/>
        <v>3.6375425983881413E-18</v>
      </c>
      <c r="T1513" s="58">
        <f t="shared" si="139"/>
        <v>5.917006840217067E-4</v>
      </c>
      <c r="U1513" s="58">
        <f>IF(I1513&lt;Overview!$F$18,(1-Overview!$F$9)*'='!R1513-'='!I1513*'='!P1513,0)</f>
        <v>0</v>
      </c>
      <c r="V1513" s="54">
        <f>IF(I1513&gt;=Overview!$F$18,(1-Overview!$F$9)*'='!R1513-Overview!$F$18*'='!P1513,0)</f>
        <v>33.881582997844795</v>
      </c>
      <c r="W1513" s="2"/>
      <c r="X1513" s="60">
        <f>F1513^3*(1+G1513*Overview!$F$38)</f>
        <v>32.348517944110228</v>
      </c>
      <c r="Y1513" s="61">
        <f>F1513^3*Overview!$F$42*(1+Overview!$F$38*G1513)+J1513*Overview!$F$39/Overview!$F$40</f>
        <v>3.0085971018626099</v>
      </c>
    </row>
    <row r="1514" spans="1:25">
      <c r="A1514" s="34">
        <v>1511</v>
      </c>
      <c r="B1514">
        <v>0.77</v>
      </c>
      <c r="C1514" s="85">
        <v>18.739999999999998</v>
      </c>
      <c r="D1514" s="125">
        <f>B1514/(B1514+Overview!$F$22)</f>
        <v>0.52380952380952384</v>
      </c>
      <c r="E1514" s="118">
        <f>EXP(Overview!$F$21/Overview!$F$5-Overview!$F$21/('='!C1514+273.15))</f>
        <v>0.94169028070695959</v>
      </c>
      <c r="F1514" s="77">
        <f t="shared" si="140"/>
        <v>2.9752603114670459</v>
      </c>
      <c r="G1514" s="115">
        <f t="shared" si="141"/>
        <v>0.52380952380952372</v>
      </c>
      <c r="H1514" s="112">
        <f>F1514/Overview!$F$19</f>
        <v>4.3928249098878576</v>
      </c>
      <c r="I1514" s="149">
        <f t="shared" si="142"/>
        <v>178.24101031296112</v>
      </c>
      <c r="J1514" s="80">
        <f>IF((A1514-Overview!$F$43)/365=ROUND((A1514-Overview!$F$43)/365,0),J1513*0.05,J1513+V1513)</f>
        <v>2271.4032478923691</v>
      </c>
      <c r="K1514" s="70">
        <f>IF(I1514&lt;Overview!$F$16,1,'='!F1514/Overview!$F$26)</f>
        <v>128.79914768255611</v>
      </c>
      <c r="L1514" s="71">
        <f>IF(I1514&lt;Overview!$F$17,'='!F1514/Overview!$F$26,Overview!$F$33)</f>
        <v>9.1428571428571423</v>
      </c>
      <c r="M1514" s="72">
        <f t="shared" si="143"/>
        <v>9.1428571428571423</v>
      </c>
      <c r="N1514" s="81">
        <f>MIN(1,Overview!$F$44*E1514*(F1514-Overview!$F$25)^2+0.2)</f>
        <v>1</v>
      </c>
      <c r="O1514" s="48">
        <f>M1514*E1514*Overview!$F$8</f>
        <v>9.746225350951114E-2</v>
      </c>
      <c r="P1514" s="48">
        <f>E1514*Overview!$F$6</f>
        <v>1.8494797113084687E-3</v>
      </c>
      <c r="Q1514" s="122">
        <f>O1514*(G1514/F1514-(1+Overview!$F$35/'='!F1514)/(Overview!$F$37*Overview!$F$33))/('='!G1514+Overview!$F$36)</f>
        <v>5.9572366136540205E-4</v>
      </c>
      <c r="R1514" s="128">
        <f>(O1514/F1514-Q1514)*G1514*Overview!$F$29*'='!F1514^3</f>
        <v>401.68651528907458</v>
      </c>
      <c r="S1514" s="57">
        <f t="shared" si="138"/>
        <v>3.6368191872515323E-18</v>
      </c>
      <c r="T1514" s="58">
        <f t="shared" si="139"/>
        <v>5.9081098875410506E-4</v>
      </c>
      <c r="U1514" s="58">
        <f>IF(I1514&lt;Overview!$F$18,(1-Overview!$F$9)*'='!R1514-'='!I1514*'='!P1514,0)</f>
        <v>0</v>
      </c>
      <c r="V1514" s="54">
        <f>IF(I1514&gt;=Overview!$F$18,(1-Overview!$F$9)*'='!R1514-Overview!$F$18*'='!P1514,0)</f>
        <v>33.896148245756443</v>
      </c>
      <c r="W1514" s="2"/>
      <c r="X1514" s="60">
        <f>F1514^3*(1+G1514*Overview!$F$38)</f>
        <v>32.367825420280091</v>
      </c>
      <c r="Y1514" s="61">
        <f>F1514^3*Overview!$F$42*(1+Overview!$F$38*G1514)+J1514*Overview!$F$39/Overview!$F$40</f>
        <v>3.0118070835063495</v>
      </c>
    </row>
    <row r="1515" spans="1:25">
      <c r="A1515" s="34">
        <v>1512</v>
      </c>
      <c r="B1515">
        <v>0.77</v>
      </c>
      <c r="C1515" s="85">
        <v>18.739999999999998</v>
      </c>
      <c r="D1515" s="125">
        <f>B1515/(B1515+Overview!$F$22)</f>
        <v>0.52380952380952384</v>
      </c>
      <c r="E1515" s="118">
        <f>EXP(Overview!$F$21/Overview!$F$5-Overview!$F$21/('='!C1515+273.15))</f>
        <v>0.94169028070695959</v>
      </c>
      <c r="F1515" s="77">
        <f t="shared" si="140"/>
        <v>2.9758511224558002</v>
      </c>
      <c r="G1515" s="115">
        <f t="shared" si="141"/>
        <v>0.52380952380952372</v>
      </c>
      <c r="H1515" s="112">
        <f>F1515/Overview!$F$19</f>
        <v>4.3936972131342094</v>
      </c>
      <c r="I1515" s="149">
        <f t="shared" si="142"/>
        <v>178.24101031296112</v>
      </c>
      <c r="J1515" s="80">
        <f>IF((A1515-Overview!$F$43)/365=ROUND((A1515-Overview!$F$43)/365,0),J1514*0.05,J1514+V1514)</f>
        <v>2305.2993961381258</v>
      </c>
      <c r="K1515" s="70">
        <f>IF(I1515&lt;Overview!$F$16,1,'='!F1515/Overview!$F$26)</f>
        <v>128.82472391583551</v>
      </c>
      <c r="L1515" s="71">
        <f>IF(I1515&lt;Overview!$F$17,'='!F1515/Overview!$F$26,Overview!$F$33)</f>
        <v>9.1428571428571423</v>
      </c>
      <c r="M1515" s="72">
        <f t="shared" si="143"/>
        <v>9.1428571428571423</v>
      </c>
      <c r="N1515" s="81">
        <f>MIN(1,Overview!$F$44*E1515*(F1515-Overview!$F$25)^2+0.2)</f>
        <v>1</v>
      </c>
      <c r="O1515" s="48">
        <f>M1515*E1515*Overview!$F$8</f>
        <v>9.746225350951114E-2</v>
      </c>
      <c r="P1515" s="48">
        <f>E1515*Overview!$F$6</f>
        <v>1.8494797113084687E-3</v>
      </c>
      <c r="Q1515" s="122">
        <f>O1515*(G1515/F1515-(1+Overview!$F$35/'='!F1515)/(Overview!$F$37*Overview!$F$33))/('='!G1515+Overview!$F$36)</f>
        <v>5.947098228153713E-4</v>
      </c>
      <c r="R1515" s="128">
        <f>(O1515/F1515-Q1515)*G1515*Overview!$F$29*'='!F1515^3</f>
        <v>401.85725244831679</v>
      </c>
      <c r="S1515" s="57">
        <f t="shared" si="138"/>
        <v>3.6360971508822647E-18</v>
      </c>
      <c r="T1515" s="58">
        <f t="shared" si="139"/>
        <v>5.8992263125353761E-4</v>
      </c>
      <c r="U1515" s="58">
        <f>IF(I1515&lt;Overview!$F$18,(1-Overview!$F$9)*'='!R1515-'='!I1515*'='!P1515,0)</f>
        <v>0</v>
      </c>
      <c r="V1515" s="54">
        <f>IF(I1515&gt;=Overview!$F$18,(1-Overview!$F$9)*'='!R1515-Overview!$F$18*'='!P1515,0)</f>
        <v>33.910695051723877</v>
      </c>
      <c r="W1515" s="2"/>
      <c r="X1515" s="60">
        <f>F1515^3*(1+G1515*Overview!$F$38)</f>
        <v>32.387111528973385</v>
      </c>
      <c r="Y1515" s="61">
        <f>F1515^3*Overview!$F$42*(1+Overview!$F$38*G1515)+J1515*Overview!$F$39/Overview!$F$40</f>
        <v>3.0150157750034254</v>
      </c>
    </row>
    <row r="1516" spans="1:25">
      <c r="A1516" s="34">
        <v>1513</v>
      </c>
      <c r="B1516">
        <v>0.77</v>
      </c>
      <c r="C1516" s="85">
        <v>18.739999999999998</v>
      </c>
      <c r="D1516" s="125">
        <f>B1516/(B1516+Overview!$F$22)</f>
        <v>0.52380952380952384</v>
      </c>
      <c r="E1516" s="118">
        <f>EXP(Overview!$F$21/Overview!$F$5-Overview!$F$21/('='!C1516+273.15))</f>
        <v>0.94169028070695959</v>
      </c>
      <c r="F1516" s="77">
        <f t="shared" si="140"/>
        <v>2.9764410450870535</v>
      </c>
      <c r="G1516" s="115">
        <f t="shared" si="141"/>
        <v>0.52380952380952372</v>
      </c>
      <c r="H1516" s="112">
        <f>F1516/Overview!$F$19</f>
        <v>4.3945682047645853</v>
      </c>
      <c r="I1516" s="149">
        <f t="shared" si="142"/>
        <v>178.24101031296112</v>
      </c>
      <c r="J1516" s="80">
        <f>IF((A1516-Overview!$F$43)/365=ROUND((A1516-Overview!$F$43)/365,0),J1515*0.05,J1515+V1515)</f>
        <v>2339.2100911898497</v>
      </c>
      <c r="K1516" s="70">
        <f>IF(I1516&lt;Overview!$F$16,1,'='!F1516/Overview!$F$26)</f>
        <v>128.85026169208024</v>
      </c>
      <c r="L1516" s="71">
        <f>IF(I1516&lt;Overview!$F$17,'='!F1516/Overview!$F$26,Overview!$F$33)</f>
        <v>9.1428571428571423</v>
      </c>
      <c r="M1516" s="72">
        <f t="shared" si="143"/>
        <v>9.1428571428571423</v>
      </c>
      <c r="N1516" s="81">
        <f>MIN(1,Overview!$F$44*E1516*(F1516-Overview!$F$25)^2+0.2)</f>
        <v>1</v>
      </c>
      <c r="O1516" s="48">
        <f>M1516*E1516*Overview!$F$8</f>
        <v>9.746225350951114E-2</v>
      </c>
      <c r="P1516" s="48">
        <f>E1516*Overview!$F$6</f>
        <v>1.8494797113084687E-3</v>
      </c>
      <c r="Q1516" s="122">
        <f>O1516*(G1516/F1516-(1+Overview!$F$35/'='!F1516)/(Overview!$F$37*Overview!$F$33))/('='!G1516+Overview!$F$36)</f>
        <v>5.9369791027520083E-4</v>
      </c>
      <c r="R1516" s="128">
        <f>(O1516/F1516-Q1516)*G1516*Overview!$F$29*'='!F1516^3</f>
        <v>402.02777335893421</v>
      </c>
      <c r="S1516" s="57">
        <f t="shared" si="138"/>
        <v>3.6353764861802769E-18</v>
      </c>
      <c r="T1516" s="58">
        <f t="shared" si="139"/>
        <v>5.8903560950850618E-4</v>
      </c>
      <c r="U1516" s="58">
        <f>IF(I1516&lt;Overview!$F$18,(1-Overview!$F$9)*'='!R1516-'='!I1516*'='!P1516,0)</f>
        <v>0</v>
      </c>
      <c r="V1516" s="54">
        <f>IF(I1516&gt;=Overview!$F$18,(1-Overview!$F$9)*'='!R1516-Overview!$F$18*'='!P1516,0)</f>
        <v>33.925223433308481</v>
      </c>
      <c r="W1516" s="2"/>
      <c r="X1516" s="60">
        <f>F1516^3*(1+G1516*Overview!$F$38)</f>
        <v>32.406376280806668</v>
      </c>
      <c r="Y1516" s="61">
        <f>F1516^3*Overview!$F$42*(1+Overview!$F$38*G1516)+J1516*Overview!$F$39/Overview!$F$40</f>
        <v>3.0182231765079406</v>
      </c>
    </row>
    <row r="1517" spans="1:25">
      <c r="A1517" s="34">
        <v>1514</v>
      </c>
      <c r="B1517">
        <v>0.77</v>
      </c>
      <c r="C1517" s="85">
        <v>18.739999999999998</v>
      </c>
      <c r="D1517" s="125">
        <f>B1517/(B1517+Overview!$F$22)</f>
        <v>0.52380952380952384</v>
      </c>
      <c r="E1517" s="118">
        <f>EXP(Overview!$F$21/Overview!$F$5-Overview!$F$21/('='!C1517+273.15))</f>
        <v>0.94169028070695959</v>
      </c>
      <c r="F1517" s="77">
        <f t="shared" si="140"/>
        <v>2.9770300806965619</v>
      </c>
      <c r="G1517" s="115">
        <f t="shared" si="141"/>
        <v>0.52380952380952372</v>
      </c>
      <c r="H1517" s="112">
        <f>F1517/Overview!$F$19</f>
        <v>4.3954378867511616</v>
      </c>
      <c r="I1517" s="149">
        <f t="shared" si="142"/>
        <v>178.24101031296112</v>
      </c>
      <c r="J1517" s="80">
        <f>IF((A1517-Overview!$F$43)/365=ROUND((A1517-Overview!$F$43)/365,0),J1516*0.05,J1516+V1516)</f>
        <v>2373.1353146231581</v>
      </c>
      <c r="K1517" s="70">
        <f>IF(I1517&lt;Overview!$F$16,1,'='!F1517/Overview!$F$26)</f>
        <v>128.87576106911524</v>
      </c>
      <c r="L1517" s="71">
        <f>IF(I1517&lt;Overview!$F$17,'='!F1517/Overview!$F$26,Overview!$F$33)</f>
        <v>9.1428571428571423</v>
      </c>
      <c r="M1517" s="72">
        <f t="shared" si="143"/>
        <v>9.1428571428571423</v>
      </c>
      <c r="N1517" s="81">
        <f>MIN(1,Overview!$F$44*E1517*(F1517-Overview!$F$25)^2+0.2)</f>
        <v>1</v>
      </c>
      <c r="O1517" s="48">
        <f>M1517*E1517*Overview!$F$8</f>
        <v>9.746225350951114E-2</v>
      </c>
      <c r="P1517" s="48">
        <f>E1517*Overview!$F$6</f>
        <v>1.8494797113084687E-3</v>
      </c>
      <c r="Q1517" s="122">
        <f>O1517*(G1517/F1517-(1+Overview!$F$35/'='!F1517)/(Overview!$F$37*Overview!$F$33))/('='!G1517+Overview!$F$36)</f>
        <v>5.9268791940414814E-4</v>
      </c>
      <c r="R1517" s="128">
        <f>(O1517/F1517-Q1517)*G1517*Overview!$F$29*'='!F1517^3</f>
        <v>402.19807822708304</v>
      </c>
      <c r="S1517" s="57">
        <f t="shared" si="138"/>
        <v>3.6346571900541764E-18</v>
      </c>
      <c r="T1517" s="58">
        <f t="shared" si="139"/>
        <v>5.8814992151053622E-4</v>
      </c>
      <c r="U1517" s="58">
        <f>IF(I1517&lt;Overview!$F$18,(1-Overview!$F$9)*'='!R1517-'='!I1517*'='!P1517,0)</f>
        <v>0</v>
      </c>
      <c r="V1517" s="54">
        <f>IF(I1517&gt;=Overview!$F$18,(1-Overview!$F$9)*'='!R1517-Overview!$F$18*'='!P1517,0)</f>
        <v>33.939733408074765</v>
      </c>
      <c r="W1517" s="2"/>
      <c r="X1517" s="60">
        <f>F1517^3*(1+G1517*Overview!$F$38)</f>
        <v>32.42561968643836</v>
      </c>
      <c r="Y1517" s="61">
        <f>F1517^3*Overview!$F$42*(1+Overview!$F$38*G1517)+J1517*Overview!$F$39/Overview!$F$40</f>
        <v>3.0214292881785312</v>
      </c>
    </row>
    <row r="1518" spans="1:25">
      <c r="A1518" s="34">
        <v>1515</v>
      </c>
      <c r="B1518">
        <v>0.77</v>
      </c>
      <c r="C1518" s="85">
        <v>18.739999999999998</v>
      </c>
      <c r="D1518" s="125">
        <f>B1518/(B1518+Overview!$F$22)</f>
        <v>0.52380952380952384</v>
      </c>
      <c r="E1518" s="118">
        <f>EXP(Overview!$F$21/Overview!$F$5-Overview!$F$21/('='!C1518+273.15))</f>
        <v>0.94169028070695959</v>
      </c>
      <c r="F1518" s="77">
        <f t="shared" si="140"/>
        <v>2.9776182306180723</v>
      </c>
      <c r="G1518" s="115">
        <f t="shared" si="141"/>
        <v>0.52380952380952372</v>
      </c>
      <c r="H1518" s="112">
        <f>F1518/Overview!$F$19</f>
        <v>4.3963062610631507</v>
      </c>
      <c r="I1518" s="149">
        <f t="shared" si="142"/>
        <v>178.24101031296112</v>
      </c>
      <c r="J1518" s="80">
        <f>IF((A1518-Overview!$F$43)/365=ROUND((A1518-Overview!$F$43)/365,0),J1517*0.05,J1517+V1517)</f>
        <v>2407.0750480312331</v>
      </c>
      <c r="K1518" s="70">
        <f>IF(I1518&lt;Overview!$F$16,1,'='!F1518/Overview!$F$26)</f>
        <v>128.90122210467845</v>
      </c>
      <c r="L1518" s="71">
        <f>IF(I1518&lt;Overview!$F$17,'='!F1518/Overview!$F$26,Overview!$F$33)</f>
        <v>9.1428571428571423</v>
      </c>
      <c r="M1518" s="72">
        <f t="shared" si="143"/>
        <v>9.1428571428571423</v>
      </c>
      <c r="N1518" s="81">
        <f>MIN(1,Overview!$F$44*E1518*(F1518-Overview!$F$25)^2+0.2)</f>
        <v>1</v>
      </c>
      <c r="O1518" s="48">
        <f>M1518*E1518*Overview!$F$8</f>
        <v>9.746225350951114E-2</v>
      </c>
      <c r="P1518" s="48">
        <f>E1518*Overview!$F$6</f>
        <v>1.8494797113084687E-3</v>
      </c>
      <c r="Q1518" s="122">
        <f>O1518*(G1518/F1518-(1+Overview!$F$35/'='!F1518)/(Overview!$F$37*Overview!$F$33))/('='!G1518+Overview!$F$36)</f>
        <v>5.9167984587360099E-4</v>
      </c>
      <c r="R1518" s="128">
        <f>(O1518/F1518-Q1518)*G1518*Overview!$F$29*'='!F1518^3</f>
        <v>402.36816725895545</v>
      </c>
      <c r="S1518" s="57">
        <f t="shared" si="138"/>
        <v>3.6339392594212072E-18</v>
      </c>
      <c r="T1518" s="58">
        <f t="shared" si="139"/>
        <v>5.8726556525417518E-4</v>
      </c>
      <c r="U1518" s="58">
        <f>IF(I1518&lt;Overview!$F$18,(1-Overview!$F$9)*'='!R1518-'='!I1518*'='!P1518,0)</f>
        <v>0</v>
      </c>
      <c r="V1518" s="54">
        <f>IF(I1518&gt;=Overview!$F$18,(1-Overview!$F$9)*'='!R1518-Overview!$F$18*'='!P1518,0)</f>
        <v>33.954224993590294</v>
      </c>
      <c r="W1518" s="2"/>
      <c r="X1518" s="60">
        <f>F1518^3*(1+G1518*Overview!$F$38)</f>
        <v>32.444841756568493</v>
      </c>
      <c r="Y1518" s="61">
        <f>F1518^3*Overview!$F$42*(1+Overview!$F$38*G1518)+J1518*Overview!$F$39/Overview!$F$40</f>
        <v>3.0246341101783401</v>
      </c>
    </row>
    <row r="1519" spans="1:25">
      <c r="A1519" s="34">
        <v>1516</v>
      </c>
      <c r="B1519">
        <v>0.77</v>
      </c>
      <c r="C1519" s="85">
        <v>18.739999999999998</v>
      </c>
      <c r="D1519" s="125">
        <f>B1519/(B1519+Overview!$F$22)</f>
        <v>0.52380952380952384</v>
      </c>
      <c r="E1519" s="118">
        <f>EXP(Overview!$F$21/Overview!$F$5-Overview!$F$21/('='!C1519+273.15))</f>
        <v>0.94169028070695959</v>
      </c>
      <c r="F1519" s="77">
        <f t="shared" si="140"/>
        <v>2.9782054961833264</v>
      </c>
      <c r="G1519" s="115">
        <f t="shared" si="141"/>
        <v>0.52380952380952372</v>
      </c>
      <c r="H1519" s="112">
        <f>F1519/Overview!$F$19</f>
        <v>4.3971733296668036</v>
      </c>
      <c r="I1519" s="149">
        <f t="shared" si="142"/>
        <v>178.24101031296112</v>
      </c>
      <c r="J1519" s="80">
        <f>IF((A1519-Overview!$F$43)/365=ROUND((A1519-Overview!$F$43)/365,0),J1518*0.05,J1518+V1518)</f>
        <v>2441.0292730248234</v>
      </c>
      <c r="K1519" s="70">
        <f>IF(I1519&lt;Overview!$F$16,1,'='!F1519/Overview!$F$26)</f>
        <v>128.92664485642106</v>
      </c>
      <c r="L1519" s="71">
        <f>IF(I1519&lt;Overview!$F$17,'='!F1519/Overview!$F$26,Overview!$F$33)</f>
        <v>9.1428571428571423</v>
      </c>
      <c r="M1519" s="72">
        <f t="shared" si="143"/>
        <v>9.1428571428571423</v>
      </c>
      <c r="N1519" s="81">
        <f>MIN(1,Overview!$F$44*E1519*(F1519-Overview!$F$25)^2+0.2)</f>
        <v>1</v>
      </c>
      <c r="O1519" s="48">
        <f>M1519*E1519*Overview!$F$8</f>
        <v>9.746225350951114E-2</v>
      </c>
      <c r="P1519" s="48">
        <f>E1519*Overview!$F$6</f>
        <v>1.8494797113084687E-3</v>
      </c>
      <c r="Q1519" s="122">
        <f>O1519*(G1519/F1519-(1+Overview!$F$35/'='!F1519)/(Overview!$F$37*Overview!$F$33))/('='!G1519+Overview!$F$36)</f>
        <v>5.9067368536702941E-4</v>
      </c>
      <c r="R1519" s="128">
        <f>(O1519/F1519-Q1519)*G1519*Overview!$F$29*'='!F1519^3</f>
        <v>402.53804066077799</v>
      </c>
      <c r="S1519" s="57">
        <f t="shared" si="138"/>
        <v>3.6332226912072214E-18</v>
      </c>
      <c r="T1519" s="58">
        <f t="shared" si="139"/>
        <v>5.8638253873698263E-4</v>
      </c>
      <c r="U1519" s="58">
        <f>IF(I1519&lt;Overview!$F$18,(1-Overview!$F$9)*'='!R1519-'='!I1519*'='!P1519,0)</f>
        <v>0</v>
      </c>
      <c r="V1519" s="54">
        <f>IF(I1519&gt;=Overview!$F$18,(1-Overview!$F$9)*'='!R1519-Overview!$F$18*'='!P1519,0)</f>
        <v>33.968698207425575</v>
      </c>
      <c r="W1519" s="2"/>
      <c r="X1519" s="60">
        <f>F1519^3*(1+G1519*Overview!$F$38)</f>
        <v>32.464042501938565</v>
      </c>
      <c r="Y1519" s="61">
        <f>F1519^3*Overview!$F$42*(1+Overview!$F$38*G1519)+J1519*Overview!$F$39/Overview!$F$40</f>
        <v>3.0278376426750038</v>
      </c>
    </row>
    <row r="1520" spans="1:25">
      <c r="A1520" s="34">
        <v>1517</v>
      </c>
      <c r="B1520">
        <v>0.77</v>
      </c>
      <c r="C1520" s="85">
        <v>18.739999999999998</v>
      </c>
      <c r="D1520" s="125">
        <f>B1520/(B1520+Overview!$F$22)</f>
        <v>0.52380952380952384</v>
      </c>
      <c r="E1520" s="118">
        <f>EXP(Overview!$F$21/Overview!$F$5-Overview!$F$21/('='!C1520+273.15))</f>
        <v>0.94169028070695959</v>
      </c>
      <c r="F1520" s="77">
        <f t="shared" si="140"/>
        <v>2.9787918787220633</v>
      </c>
      <c r="G1520" s="115">
        <f t="shared" si="141"/>
        <v>0.52380952380952372</v>
      </c>
      <c r="H1520" s="112">
        <f>F1520/Overview!$F$19</f>
        <v>4.3980390945254149</v>
      </c>
      <c r="I1520" s="149">
        <f t="shared" si="142"/>
        <v>178.24101031296112</v>
      </c>
      <c r="J1520" s="80">
        <f>IF((A1520-Overview!$F$43)/365=ROUND((A1520-Overview!$F$43)/365,0),J1519*0.05,J1519+V1519)</f>
        <v>2474.9979712322488</v>
      </c>
      <c r="K1520" s="70">
        <f>IF(I1520&lt;Overview!$F$16,1,'='!F1520/Overview!$F$26)</f>
        <v>128.95202938190749</v>
      </c>
      <c r="L1520" s="71">
        <f>IF(I1520&lt;Overview!$F$17,'='!F1520/Overview!$F$26,Overview!$F$33)</f>
        <v>9.1428571428571423</v>
      </c>
      <c r="M1520" s="72">
        <f t="shared" si="143"/>
        <v>9.1428571428571423</v>
      </c>
      <c r="N1520" s="81">
        <f>MIN(1,Overview!$F$44*E1520*(F1520-Overview!$F$25)^2+0.2)</f>
        <v>1</v>
      </c>
      <c r="O1520" s="48">
        <f>M1520*E1520*Overview!$F$8</f>
        <v>9.746225350951114E-2</v>
      </c>
      <c r="P1520" s="48">
        <f>E1520*Overview!$F$6</f>
        <v>1.8494797113084687E-3</v>
      </c>
      <c r="Q1520" s="122">
        <f>O1520*(G1520/F1520-(1+Overview!$F$35/'='!F1520)/(Overview!$F$37*Overview!$F$33))/('='!G1520+Overview!$F$36)</f>
        <v>5.8966943357995072E-4</v>
      </c>
      <c r="R1520" s="128">
        <f>(O1520/F1520-Q1520)*G1520*Overview!$F$29*'='!F1520^3</f>
        <v>402.70769863881105</v>
      </c>
      <c r="S1520" s="57">
        <f t="shared" si="138"/>
        <v>3.632507482346648E-18</v>
      </c>
      <c r="T1520" s="58">
        <f t="shared" si="139"/>
        <v>5.8550083995953213E-4</v>
      </c>
      <c r="U1520" s="58">
        <f>IF(I1520&lt;Overview!$F$18,(1-Overview!$F$9)*'='!R1520-'='!I1520*'='!P1520,0)</f>
        <v>0</v>
      </c>
      <c r="V1520" s="54">
        <f>IF(I1520&gt;=Overview!$F$18,(1-Overview!$F$9)*'='!R1520-Overview!$F$18*'='!P1520,0)</f>
        <v>33.983153067153992</v>
      </c>
      <c r="W1520" s="2"/>
      <c r="X1520" s="60">
        <f>F1520^3*(1+G1520*Overview!$F$38)</f>
        <v>32.483221933331272</v>
      </c>
      <c r="Y1520" s="61">
        <f>F1520^3*Overview!$F$42*(1+Overview!$F$38*G1520)+J1520*Overview!$F$39/Overview!$F$40</f>
        <v>3.031039885840634</v>
      </c>
    </row>
    <row r="1521" spans="1:25">
      <c r="A1521" s="34">
        <v>1518</v>
      </c>
      <c r="B1521">
        <v>0.77</v>
      </c>
      <c r="C1521" s="85">
        <v>18.739999999999998</v>
      </c>
      <c r="D1521" s="125">
        <f>B1521/(B1521+Overview!$F$22)</f>
        <v>0.52380952380952384</v>
      </c>
      <c r="E1521" s="118">
        <f>EXP(Overview!$F$21/Overview!$F$5-Overview!$F$21/('='!C1521+273.15))</f>
        <v>0.94169028070695959</v>
      </c>
      <c r="F1521" s="77">
        <f t="shared" si="140"/>
        <v>2.9793773795620226</v>
      </c>
      <c r="G1521" s="115">
        <f t="shared" si="141"/>
        <v>0.52380952380952372</v>
      </c>
      <c r="H1521" s="112">
        <f>F1521/Overview!$F$19</f>
        <v>4.3989035575993247</v>
      </c>
      <c r="I1521" s="149">
        <f t="shared" si="142"/>
        <v>178.24101031296112</v>
      </c>
      <c r="J1521" s="80">
        <f>IF((A1521-Overview!$F$43)/365=ROUND((A1521-Overview!$F$43)/365,0),J1520*0.05,J1520+V1520)</f>
        <v>2508.9811242994028</v>
      </c>
      <c r="K1521" s="70">
        <f>IF(I1521&lt;Overview!$F$16,1,'='!F1521/Overview!$F$26)</f>
        <v>128.97737573861571</v>
      </c>
      <c r="L1521" s="71">
        <f>IF(I1521&lt;Overview!$F$17,'='!F1521/Overview!$F$26,Overview!$F$33)</f>
        <v>9.1428571428571423</v>
      </c>
      <c r="M1521" s="72">
        <f t="shared" si="143"/>
        <v>9.1428571428571423</v>
      </c>
      <c r="N1521" s="81">
        <f>MIN(1,Overview!$F$44*E1521*(F1521-Overview!$F$25)^2+0.2)</f>
        <v>1</v>
      </c>
      <c r="O1521" s="48">
        <f>M1521*E1521*Overview!$F$8</f>
        <v>9.746225350951114E-2</v>
      </c>
      <c r="P1521" s="48">
        <f>E1521*Overview!$F$6</f>
        <v>1.8494797113084687E-3</v>
      </c>
      <c r="Q1521" s="122">
        <f>O1521*(G1521/F1521-(1+Overview!$F$35/'='!F1521)/(Overview!$F$37*Overview!$F$33))/('='!G1521+Overview!$F$36)</f>
        <v>5.8866708621988374E-4</v>
      </c>
      <c r="R1521" s="128">
        <f>(O1521/F1521-Q1521)*G1521*Overview!$F$29*'='!F1521^3</f>
        <v>402.87714139934764</v>
      </c>
      <c r="S1521" s="57">
        <f t="shared" si="138"/>
        <v>3.6317936297824635E-18</v>
      </c>
      <c r="T1521" s="58">
        <f t="shared" si="139"/>
        <v>5.8462046692540285E-4</v>
      </c>
      <c r="U1521" s="58">
        <f>IF(I1521&lt;Overview!$F$18,(1-Overview!$F$9)*'='!R1521-'='!I1521*'='!P1521,0)</f>
        <v>0</v>
      </c>
      <c r="V1521" s="54">
        <f>IF(I1521&gt;=Overview!$F$18,(1-Overview!$F$9)*'='!R1521-Overview!$F$18*'='!P1521,0)</f>
        <v>33.997589590351708</v>
      </c>
      <c r="W1521" s="2"/>
      <c r="X1521" s="60">
        <f>F1521^3*(1+G1521*Overview!$F$38)</f>
        <v>32.502380061570364</v>
      </c>
      <c r="Y1521" s="61">
        <f>F1521^3*Overview!$F$42*(1+Overview!$F$38*G1521)+J1521*Overview!$F$39/Overview!$F$40</f>
        <v>3.0342408398517979</v>
      </c>
    </row>
    <row r="1522" spans="1:25">
      <c r="A1522" s="34">
        <v>1519</v>
      </c>
      <c r="B1522">
        <v>0.77</v>
      </c>
      <c r="C1522" s="85">
        <v>18.739999999999998</v>
      </c>
      <c r="D1522" s="125">
        <f>B1522/(B1522+Overview!$F$22)</f>
        <v>0.52380952380952384</v>
      </c>
      <c r="E1522" s="118">
        <f>EXP(Overview!$F$21/Overview!$F$5-Overview!$F$21/('='!C1522+273.15))</f>
        <v>0.94169028070695959</v>
      </c>
      <c r="F1522" s="77">
        <f t="shared" si="140"/>
        <v>2.979962000028948</v>
      </c>
      <c r="G1522" s="115">
        <f t="shared" si="141"/>
        <v>0.52380952380952372</v>
      </c>
      <c r="H1522" s="112">
        <f>F1522/Overview!$F$19</f>
        <v>4.3997667208459292</v>
      </c>
      <c r="I1522" s="149">
        <f t="shared" si="142"/>
        <v>178.24101031296112</v>
      </c>
      <c r="J1522" s="80">
        <f>IF((A1522-Overview!$F$43)/365=ROUND((A1522-Overview!$F$43)/365,0),J1521*0.05,J1521+V1521)</f>
        <v>2542.9787138897545</v>
      </c>
      <c r="K1522" s="70">
        <f>IF(I1522&lt;Overview!$F$16,1,'='!F1522/Overview!$F$26)</f>
        <v>129.00268398393715</v>
      </c>
      <c r="L1522" s="71">
        <f>IF(I1522&lt;Overview!$F$17,'='!F1522/Overview!$F$26,Overview!$F$33)</f>
        <v>9.1428571428571423</v>
      </c>
      <c r="M1522" s="72">
        <f t="shared" si="143"/>
        <v>9.1428571428571423</v>
      </c>
      <c r="N1522" s="81">
        <f>MIN(1,Overview!$F$44*E1522*(F1522-Overview!$F$25)^2+0.2)</f>
        <v>1</v>
      </c>
      <c r="O1522" s="48">
        <f>M1522*E1522*Overview!$F$8</f>
        <v>9.746225350951114E-2</v>
      </c>
      <c r="P1522" s="48">
        <f>E1522*Overview!$F$6</f>
        <v>1.8494797113084687E-3</v>
      </c>
      <c r="Q1522" s="122">
        <f>O1522*(G1522/F1522-(1+Overview!$F$35/'='!F1522)/(Overview!$F$37*Overview!$F$33))/('='!G1522+Overview!$F$36)</f>
        <v>5.8766663900630743E-4</v>
      </c>
      <c r="R1522" s="128">
        <f>(O1522/F1522-Q1522)*G1522*Overview!$F$29*'='!F1522^3</f>
        <v>403.04636914871281</v>
      </c>
      <c r="S1522" s="57">
        <f t="shared" si="138"/>
        <v>3.6310811304661644E-18</v>
      </c>
      <c r="T1522" s="58">
        <f t="shared" si="139"/>
        <v>5.8374141764117526E-4</v>
      </c>
      <c r="U1522" s="58">
        <f>IF(I1522&lt;Overview!$F$18,(1-Overview!$F$9)*'='!R1522-'='!I1522*'='!P1522,0)</f>
        <v>0</v>
      </c>
      <c r="V1522" s="54">
        <f>IF(I1522&gt;=Overview!$F$18,(1-Overview!$F$9)*'='!R1522-Overview!$F$18*'='!P1522,0)</f>
        <v>34.012007794597622</v>
      </c>
      <c r="W1522" s="2"/>
      <c r="X1522" s="60">
        <f>F1522^3*(1+G1522*Overview!$F$38)</f>
        <v>32.521516897520392</v>
      </c>
      <c r="Y1522" s="61">
        <f>F1522^3*Overview!$F$42*(1+Overview!$F$38*G1522)+J1522*Overview!$F$39/Overview!$F$40</f>
        <v>3.0374405048894992</v>
      </c>
    </row>
    <row r="1523" spans="1:25">
      <c r="A1523" s="34">
        <v>1520</v>
      </c>
      <c r="B1523">
        <v>0.77</v>
      </c>
      <c r="C1523" s="85">
        <v>18.739999999999998</v>
      </c>
      <c r="D1523" s="125">
        <f>B1523/(B1523+Overview!$F$22)</f>
        <v>0.52380952380952384</v>
      </c>
      <c r="E1523" s="118">
        <f>EXP(Overview!$F$21/Overview!$F$5-Overview!$F$21/('='!C1523+273.15))</f>
        <v>0.94169028070695959</v>
      </c>
      <c r="F1523" s="77">
        <f t="shared" si="140"/>
        <v>2.9805457414465892</v>
      </c>
      <c r="G1523" s="115">
        <f t="shared" si="141"/>
        <v>0.52380952380952372</v>
      </c>
      <c r="H1523" s="112">
        <f>F1523/Overview!$F$19</f>
        <v>4.4006285862196801</v>
      </c>
      <c r="I1523" s="149">
        <f t="shared" si="142"/>
        <v>178.24101031296112</v>
      </c>
      <c r="J1523" s="80">
        <f>IF((A1523-Overview!$F$43)/365=ROUND((A1523-Overview!$F$43)/365,0),J1522*0.05,J1522+V1522)</f>
        <v>2576.9907216843521</v>
      </c>
      <c r="K1523" s="70">
        <f>IF(I1523&lt;Overview!$F$16,1,'='!F1523/Overview!$F$26)</f>
        <v>129.02795417517703</v>
      </c>
      <c r="L1523" s="71">
        <f>IF(I1523&lt;Overview!$F$17,'='!F1523/Overview!$F$26,Overview!$F$33)</f>
        <v>9.1428571428571423</v>
      </c>
      <c r="M1523" s="72">
        <f t="shared" si="143"/>
        <v>9.1428571428571423</v>
      </c>
      <c r="N1523" s="81">
        <f>MIN(1,Overview!$F$44*E1523*(F1523-Overview!$F$25)^2+0.2)</f>
        <v>1</v>
      </c>
      <c r="O1523" s="48">
        <f>M1523*E1523*Overview!$F$8</f>
        <v>9.746225350951114E-2</v>
      </c>
      <c r="P1523" s="48">
        <f>E1523*Overview!$F$6</f>
        <v>1.8494797113084687E-3</v>
      </c>
      <c r="Q1523" s="122">
        <f>O1523*(G1523/F1523-(1+Overview!$F$35/'='!F1523)/(Overview!$F$37*Overview!$F$33))/('='!G1523+Overview!$F$36)</f>
        <v>5.8666808767061961E-4</v>
      </c>
      <c r="R1523" s="128">
        <f>(O1523/F1523-Q1523)*G1523*Overview!$F$29*'='!F1523^3</f>
        <v>403.21538209326172</v>
      </c>
      <c r="S1523" s="57">
        <f t="shared" si="138"/>
        <v>3.6303699813577327E-18</v>
      </c>
      <c r="T1523" s="58">
        <f t="shared" si="139"/>
        <v>5.8286369011642655E-4</v>
      </c>
      <c r="U1523" s="58">
        <f>IF(I1523&lt;Overview!$F$18,(1-Overview!$F$9)*'='!R1523-'='!I1523*'='!P1523,0)</f>
        <v>0</v>
      </c>
      <c r="V1523" s="54">
        <f>IF(I1523&gt;=Overview!$F$18,(1-Overview!$F$9)*'='!R1523-Overview!$F$18*'='!P1523,0)</f>
        <v>34.026407697473189</v>
      </c>
      <c r="W1523" s="2"/>
      <c r="X1523" s="60">
        <f>F1523^3*(1+G1523*Overview!$F$38)</f>
        <v>32.540632452086562</v>
      </c>
      <c r="Y1523" s="61">
        <f>F1523^3*Overview!$F$42*(1+Overview!$F$38*G1523)+J1523*Overview!$F$39/Overview!$F$40</f>
        <v>3.0406388811391647</v>
      </c>
    </row>
    <row r="1524" spans="1:25">
      <c r="A1524" s="34">
        <v>1521</v>
      </c>
      <c r="B1524">
        <v>0.77</v>
      </c>
      <c r="C1524" s="85">
        <v>18.739999999999998</v>
      </c>
      <c r="D1524" s="125">
        <f>B1524/(B1524+Overview!$F$22)</f>
        <v>0.52380952380952384</v>
      </c>
      <c r="E1524" s="118">
        <f>EXP(Overview!$F$21/Overview!$F$5-Overview!$F$21/('='!C1524+273.15))</f>
        <v>0.94169028070695959</v>
      </c>
      <c r="F1524" s="77">
        <f t="shared" si="140"/>
        <v>2.9811286051367056</v>
      </c>
      <c r="G1524" s="115">
        <f t="shared" si="141"/>
        <v>0.52380952380952372</v>
      </c>
      <c r="H1524" s="112">
        <f>F1524/Overview!$F$19</f>
        <v>4.4014891556720883</v>
      </c>
      <c r="I1524" s="149">
        <f t="shared" si="142"/>
        <v>178.24101031296112</v>
      </c>
      <c r="J1524" s="80">
        <f>IF((A1524-Overview!$F$43)/365=ROUND((A1524-Overview!$F$43)/365,0),J1523*0.05,J1523+V1523)</f>
        <v>2611.0171293818253</v>
      </c>
      <c r="K1524" s="70">
        <f>IF(I1524&lt;Overview!$F$16,1,'='!F1524/Overview!$F$26)</f>
        <v>129.05318636955437</v>
      </c>
      <c r="L1524" s="71">
        <f>IF(I1524&lt;Overview!$F$17,'='!F1524/Overview!$F$26,Overview!$F$33)</f>
        <v>9.1428571428571423</v>
      </c>
      <c r="M1524" s="72">
        <f t="shared" si="143"/>
        <v>9.1428571428571423</v>
      </c>
      <c r="N1524" s="81">
        <f>MIN(1,Overview!$F$44*E1524*(F1524-Overview!$F$25)^2+0.2)</f>
        <v>1</v>
      </c>
      <c r="O1524" s="48">
        <f>M1524*E1524*Overview!$F$8</f>
        <v>9.746225350951114E-2</v>
      </c>
      <c r="P1524" s="48">
        <f>E1524*Overview!$F$6</f>
        <v>1.8494797113084687E-3</v>
      </c>
      <c r="Q1524" s="122">
        <f>O1524*(G1524/F1524-(1+Overview!$F$35/'='!F1524)/(Overview!$F$37*Overview!$F$33))/('='!G1524+Overview!$F$36)</f>
        <v>5.856714279560976E-4</v>
      </c>
      <c r="R1524" s="128">
        <f>(O1524/F1524-Q1524)*G1524*Overview!$F$29*'='!F1524^3</f>
        <v>403.38418043937912</v>
      </c>
      <c r="S1524" s="57">
        <f t="shared" si="138"/>
        <v>3.6296601794256135E-18</v>
      </c>
      <c r="T1524" s="58">
        <f t="shared" si="139"/>
        <v>5.8198728236372795E-4</v>
      </c>
      <c r="U1524" s="58">
        <f>IF(I1524&lt;Overview!$F$18,(1-Overview!$F$9)*'='!R1524-'='!I1524*'='!P1524,0)</f>
        <v>0</v>
      </c>
      <c r="V1524" s="54">
        <f>IF(I1524&gt;=Overview!$F$18,(1-Overview!$F$9)*'='!R1524-Overview!$F$18*'='!P1524,0)</f>
        <v>34.040789316562389</v>
      </c>
      <c r="W1524" s="2"/>
      <c r="X1524" s="60">
        <f>F1524^3*(1+G1524*Overview!$F$38)</f>
        <v>32.559726736214451</v>
      </c>
      <c r="Y1524" s="61">
        <f>F1524^3*Overview!$F$42*(1+Overview!$F$38*G1524)+J1524*Overview!$F$39/Overview!$F$40</f>
        <v>3.0438359687906198</v>
      </c>
    </row>
    <row r="1525" spans="1:25">
      <c r="A1525" s="34">
        <v>1522</v>
      </c>
      <c r="B1525">
        <v>0.77</v>
      </c>
      <c r="C1525" s="85">
        <v>18.739999999999998</v>
      </c>
      <c r="D1525" s="125">
        <f>B1525/(B1525+Overview!$F$22)</f>
        <v>0.52380952380952384</v>
      </c>
      <c r="E1525" s="118">
        <f>EXP(Overview!$F$21/Overview!$F$5-Overview!$F$21/('='!C1525+273.15))</f>
        <v>0.94169028070695959</v>
      </c>
      <c r="F1525" s="77">
        <f t="shared" si="140"/>
        <v>2.9817105924190694</v>
      </c>
      <c r="G1525" s="115">
        <f t="shared" si="141"/>
        <v>0.52380952380952372</v>
      </c>
      <c r="H1525" s="112">
        <f>F1525/Overview!$F$19</f>
        <v>4.4023484311517338</v>
      </c>
      <c r="I1525" s="149">
        <f t="shared" si="142"/>
        <v>178.24101031296112</v>
      </c>
      <c r="J1525" s="80">
        <f>IF((A1525-Overview!$F$43)/365=ROUND((A1525-Overview!$F$43)/365,0),J1524*0.05,J1524+V1524)</f>
        <v>2645.0579186983878</v>
      </c>
      <c r="K1525" s="70">
        <f>IF(I1525&lt;Overview!$F$16,1,'='!F1525/Overview!$F$26)</f>
        <v>129.07838062420214</v>
      </c>
      <c r="L1525" s="71">
        <f>IF(I1525&lt;Overview!$F$17,'='!F1525/Overview!$F$26,Overview!$F$33)</f>
        <v>9.1428571428571423</v>
      </c>
      <c r="M1525" s="72">
        <f t="shared" si="143"/>
        <v>9.1428571428571423</v>
      </c>
      <c r="N1525" s="81">
        <f>MIN(1,Overview!$F$44*E1525*(F1525-Overview!$F$25)^2+0.2)</f>
        <v>1</v>
      </c>
      <c r="O1525" s="48">
        <f>M1525*E1525*Overview!$F$8</f>
        <v>9.746225350951114E-2</v>
      </c>
      <c r="P1525" s="48">
        <f>E1525*Overview!$F$6</f>
        <v>1.8494797113084687E-3</v>
      </c>
      <c r="Q1525" s="122">
        <f>O1525*(G1525/F1525-(1+Overview!$F$35/'='!F1525)/(Overview!$F$37*Overview!$F$33))/('='!G1525+Overview!$F$36)</f>
        <v>5.84676655617857E-4</v>
      </c>
      <c r="R1525" s="128">
        <f>(O1525/F1525-Q1525)*G1525*Overview!$F$29*'='!F1525^3</f>
        <v>403.55276439347864</v>
      </c>
      <c r="S1525" s="57">
        <f t="shared" si="138"/>
        <v>3.6289517216466795E-18</v>
      </c>
      <c r="T1525" s="58">
        <f t="shared" si="139"/>
        <v>5.8111219239864026E-4</v>
      </c>
      <c r="U1525" s="58">
        <f>IF(I1525&lt;Overview!$F$18,(1-Overview!$F$9)*'='!R1525-'='!I1525*'='!P1525,0)</f>
        <v>0</v>
      </c>
      <c r="V1525" s="54">
        <f>IF(I1525&gt;=Overview!$F$18,(1-Overview!$F$9)*'='!R1525-Overview!$F$18*'='!P1525,0)</f>
        <v>34.055152669451672</v>
      </c>
      <c r="W1525" s="2"/>
      <c r="X1525" s="60">
        <f>F1525^3*(1+G1525*Overview!$F$38)</f>
        <v>32.578799760889879</v>
      </c>
      <c r="Y1525" s="61">
        <f>F1525^3*Overview!$F$42*(1+Overview!$F$38*G1525)+J1525*Overview!$F$39/Overview!$F$40</f>
        <v>3.0470317680380732</v>
      </c>
    </row>
    <row r="1526" spans="1:25">
      <c r="A1526" s="34">
        <v>1523</v>
      </c>
      <c r="B1526">
        <v>0.77</v>
      </c>
      <c r="C1526" s="85">
        <v>18.739999999999998</v>
      </c>
      <c r="D1526" s="125">
        <f>B1526/(B1526+Overview!$F$22)</f>
        <v>0.52380952380952384</v>
      </c>
      <c r="E1526" s="118">
        <f>EXP(Overview!$F$21/Overview!$F$5-Overview!$F$21/('='!C1526+273.15))</f>
        <v>0.94169028070695959</v>
      </c>
      <c r="F1526" s="77">
        <f t="shared" si="140"/>
        <v>2.9822917046114679</v>
      </c>
      <c r="G1526" s="115">
        <f t="shared" si="141"/>
        <v>0.52380952380952372</v>
      </c>
      <c r="H1526" s="112">
        <f>F1526/Overview!$F$19</f>
        <v>4.4032064146042638</v>
      </c>
      <c r="I1526" s="149">
        <f t="shared" si="142"/>
        <v>178.24101031296112</v>
      </c>
      <c r="J1526" s="80">
        <f>IF((A1526-Overview!$F$43)/365=ROUND((A1526-Overview!$F$43)/365,0),J1525*0.05,J1525+V1525)</f>
        <v>2679.1130713678394</v>
      </c>
      <c r="K1526" s="70">
        <f>IF(I1526&lt;Overview!$F$16,1,'='!F1526/Overview!$F$26)</f>
        <v>129.10353699616743</v>
      </c>
      <c r="L1526" s="71">
        <f>IF(I1526&lt;Overview!$F$17,'='!F1526/Overview!$F$26,Overview!$F$33)</f>
        <v>9.1428571428571423</v>
      </c>
      <c r="M1526" s="72">
        <f t="shared" si="143"/>
        <v>9.1428571428571423</v>
      </c>
      <c r="N1526" s="81">
        <f>MIN(1,Overview!$F$44*E1526*(F1526-Overview!$F$25)^2+0.2)</f>
        <v>1</v>
      </c>
      <c r="O1526" s="48">
        <f>M1526*E1526*Overview!$F$8</f>
        <v>9.746225350951114E-2</v>
      </c>
      <c r="P1526" s="48">
        <f>E1526*Overview!$F$6</f>
        <v>1.8494797113084687E-3</v>
      </c>
      <c r="Q1526" s="122">
        <f>O1526*(G1526/F1526-(1+Overview!$F$35/'='!F1526)/(Overview!$F$37*Overview!$F$33))/('='!G1526+Overview!$F$36)</f>
        <v>5.8368376642280628E-4</v>
      </c>
      <c r="R1526" s="128">
        <f>(O1526/F1526-Q1526)*G1526*Overview!$F$29*'='!F1526^3</f>
        <v>403.72113416200142</v>
      </c>
      <c r="S1526" s="57">
        <f t="shared" si="138"/>
        <v>3.6282446050062076E-18</v>
      </c>
      <c r="T1526" s="58">
        <f t="shared" si="139"/>
        <v>5.8023841823970433E-4</v>
      </c>
      <c r="U1526" s="58">
        <f>IF(I1526&lt;Overview!$F$18,(1-Overview!$F$9)*'='!R1526-'='!I1526*'='!P1526,0)</f>
        <v>0</v>
      </c>
      <c r="V1526" s="54">
        <f>IF(I1526&gt;=Overview!$F$18,(1-Overview!$F$9)*'='!R1526-Overview!$F$18*'='!P1526,0)</f>
        <v>34.069497773729807</v>
      </c>
      <c r="W1526" s="2"/>
      <c r="X1526" s="60">
        <f>F1526^3*(1+G1526*Overview!$F$38)</f>
        <v>32.597851537138666</v>
      </c>
      <c r="Y1526" s="61">
        <f>F1526^3*Overview!$F$42*(1+Overview!$F$38*G1526)+J1526*Overview!$F$39/Overview!$F$40</f>
        <v>3.0502262790801011</v>
      </c>
    </row>
    <row r="1527" spans="1:25">
      <c r="A1527" s="34">
        <v>1524</v>
      </c>
      <c r="B1527">
        <v>0.77</v>
      </c>
      <c r="C1527" s="85">
        <v>18.739999999999998</v>
      </c>
      <c r="D1527" s="125">
        <f>B1527/(B1527+Overview!$F$22)</f>
        <v>0.52380952380952384</v>
      </c>
      <c r="E1527" s="118">
        <f>EXP(Overview!$F$21/Overview!$F$5-Overview!$F$21/('='!C1527+273.15))</f>
        <v>0.94169028070695959</v>
      </c>
      <c r="F1527" s="77">
        <f t="shared" si="140"/>
        <v>2.9828719430297075</v>
      </c>
      <c r="G1527" s="115">
        <f t="shared" si="141"/>
        <v>0.52380952380952372</v>
      </c>
      <c r="H1527" s="112">
        <f>F1527/Overview!$F$19</f>
        <v>4.4040631079724015</v>
      </c>
      <c r="I1527" s="149">
        <f t="shared" si="142"/>
        <v>178.24101031296112</v>
      </c>
      <c r="J1527" s="80">
        <f>IF((A1527-Overview!$F$43)/365=ROUND((A1527-Overview!$F$43)/365,0),J1526*0.05,J1526+V1526)</f>
        <v>2713.1825691415693</v>
      </c>
      <c r="K1527" s="70">
        <f>IF(I1527&lt;Overview!$F$16,1,'='!F1527/Overview!$F$26)</f>
        <v>129.12865554241159</v>
      </c>
      <c r="L1527" s="71">
        <f>IF(I1527&lt;Overview!$F$17,'='!F1527/Overview!$F$26,Overview!$F$33)</f>
        <v>9.1428571428571423</v>
      </c>
      <c r="M1527" s="72">
        <f t="shared" si="143"/>
        <v>9.1428571428571423</v>
      </c>
      <c r="N1527" s="81">
        <f>MIN(1,Overview!$F$44*E1527*(F1527-Overview!$F$25)^2+0.2)</f>
        <v>1</v>
      </c>
      <c r="O1527" s="48">
        <f>M1527*E1527*Overview!$F$8</f>
        <v>9.746225350951114E-2</v>
      </c>
      <c r="P1527" s="48">
        <f>E1527*Overview!$F$6</f>
        <v>1.8494797113084687E-3</v>
      </c>
      <c r="Q1527" s="122">
        <f>O1527*(G1527/F1527-(1+Overview!$F$35/'='!F1527)/(Overview!$F$37*Overview!$F$33))/('='!G1527+Overview!$F$36)</f>
        <v>5.8269275614961373E-4</v>
      </c>
      <c r="R1527" s="128">
        <f>(O1527/F1527-Q1527)*G1527*Overview!$F$29*'='!F1527^3</f>
        <v>403.88928995141515</v>
      </c>
      <c r="S1527" s="57">
        <f t="shared" si="138"/>
        <v>3.627538826497842E-18</v>
      </c>
      <c r="T1527" s="58">
        <f t="shared" si="139"/>
        <v>5.793659579084446E-4</v>
      </c>
      <c r="U1527" s="58">
        <f>IF(I1527&lt;Overview!$F$18,(1-Overview!$F$9)*'='!R1527-'='!I1527*'='!P1527,0)</f>
        <v>0</v>
      </c>
      <c r="V1527" s="54">
        <f>IF(I1527&gt;=Overview!$F$18,(1-Overview!$F$9)*'='!R1527-Overview!$F$18*'='!P1527,0)</f>
        <v>34.083824646987857</v>
      </c>
      <c r="W1527" s="2"/>
      <c r="X1527" s="60">
        <f>F1527^3*(1+G1527*Overview!$F$38)</f>
        <v>32.616882076026485</v>
      </c>
      <c r="Y1527" s="61">
        <f>F1527^3*Overview!$F$42*(1+Overview!$F$38*G1527)+J1527*Overview!$F$39/Overview!$F$40</f>
        <v>3.0534195021196262</v>
      </c>
    </row>
    <row r="1528" spans="1:25">
      <c r="A1528" s="34">
        <v>1525</v>
      </c>
      <c r="B1528">
        <v>0.77</v>
      </c>
      <c r="C1528" s="85">
        <v>18.739999999999998</v>
      </c>
      <c r="D1528" s="125">
        <f>B1528/(B1528+Overview!$F$22)</f>
        <v>0.52380952380952384</v>
      </c>
      <c r="E1528" s="118">
        <f>EXP(Overview!$F$21/Overview!$F$5-Overview!$F$21/('='!C1528+273.15))</f>
        <v>0.94169028070695959</v>
      </c>
      <c r="F1528" s="77">
        <f t="shared" si="140"/>
        <v>2.983451308987616</v>
      </c>
      <c r="G1528" s="115">
        <f t="shared" si="141"/>
        <v>0.52380952380952372</v>
      </c>
      <c r="H1528" s="112">
        <f>F1528/Overview!$F$19</f>
        <v>4.4049185131959483</v>
      </c>
      <c r="I1528" s="149">
        <f t="shared" si="142"/>
        <v>178.24101031296112</v>
      </c>
      <c r="J1528" s="80">
        <f>IF((A1528-Overview!$F$43)/365=ROUND((A1528-Overview!$F$43)/365,0),J1527*0.05,J1527+V1527)</f>
        <v>2747.2663937885573</v>
      </c>
      <c r="K1528" s="70">
        <f>IF(I1528&lt;Overview!$F$16,1,'='!F1528/Overview!$F$26)</f>
        <v>129.15373631981024</v>
      </c>
      <c r="L1528" s="71">
        <f>IF(I1528&lt;Overview!$F$17,'='!F1528/Overview!$F$26,Overview!$F$33)</f>
        <v>9.1428571428571423</v>
      </c>
      <c r="M1528" s="72">
        <f t="shared" si="143"/>
        <v>9.1428571428571423</v>
      </c>
      <c r="N1528" s="81">
        <f>MIN(1,Overview!$F$44*E1528*(F1528-Overview!$F$25)^2+0.2)</f>
        <v>1</v>
      </c>
      <c r="O1528" s="48">
        <f>M1528*E1528*Overview!$F$8</f>
        <v>9.746225350951114E-2</v>
      </c>
      <c r="P1528" s="48">
        <f>E1528*Overview!$F$6</f>
        <v>1.8494797113084687E-3</v>
      </c>
      <c r="Q1528" s="122">
        <f>O1528*(G1528/F1528-(1+Overview!$F$35/'='!F1528)/(Overview!$F$37*Overview!$F$33))/('='!G1528+Overview!$F$36)</f>
        <v>5.8170362058865862E-4</v>
      </c>
      <c r="R1528" s="128">
        <f>(O1528/F1528-Q1528)*G1528*Overview!$F$29*'='!F1528^3</f>
        <v>404.05723196821299</v>
      </c>
      <c r="S1528" s="57">
        <f t="shared" si="138"/>
        <v>3.6268343831235754E-18</v>
      </c>
      <c r="T1528" s="58">
        <f t="shared" si="139"/>
        <v>5.7849480942935637E-4</v>
      </c>
      <c r="U1528" s="58">
        <f>IF(I1528&lt;Overview!$F$18,(1-Overview!$F$9)*'='!R1528-'='!I1528*'='!P1528,0)</f>
        <v>0</v>
      </c>
      <c r="V1528" s="54">
        <f>IF(I1528&gt;=Overview!$F$18,(1-Overview!$F$9)*'='!R1528-Overview!$F$18*'='!P1528,0)</f>
        <v>34.098133306819037</v>
      </c>
      <c r="W1528" s="2"/>
      <c r="X1528" s="60">
        <f>F1528^3*(1+G1528*Overview!$F$38)</f>
        <v>32.635891388658585</v>
      </c>
      <c r="Y1528" s="61">
        <f>F1528^3*Overview!$F$42*(1+Overview!$F$38*G1528)+J1528*Overview!$F$39/Overview!$F$40</f>
        <v>3.0566114373639031</v>
      </c>
    </row>
    <row r="1529" spans="1:25">
      <c r="A1529" s="34">
        <v>1526</v>
      </c>
      <c r="B1529">
        <v>0.77</v>
      </c>
      <c r="C1529" s="85">
        <v>18.739999999999998</v>
      </c>
      <c r="D1529" s="125">
        <f>B1529/(B1529+Overview!$F$22)</f>
        <v>0.52380952380952384</v>
      </c>
      <c r="E1529" s="118">
        <f>EXP(Overview!$F$21/Overview!$F$5-Overview!$F$21/('='!C1529+273.15))</f>
        <v>0.94169028070695959</v>
      </c>
      <c r="F1529" s="77">
        <f t="shared" si="140"/>
        <v>2.9840298037970454</v>
      </c>
      <c r="G1529" s="115">
        <f t="shared" si="141"/>
        <v>0.52380952380952372</v>
      </c>
      <c r="H1529" s="112">
        <f>F1529/Overview!$F$19</f>
        <v>4.4057726322117903</v>
      </c>
      <c r="I1529" s="149">
        <f t="shared" si="142"/>
        <v>178.24101031296112</v>
      </c>
      <c r="J1529" s="80">
        <f>IF((A1529-Overview!$F$43)/365=ROUND((A1529-Overview!$F$43)/365,0),J1528*0.05,J1528+V1528)</f>
        <v>2781.3645270953762</v>
      </c>
      <c r="K1529" s="70">
        <f>IF(I1529&lt;Overview!$F$16,1,'='!F1529/Overview!$F$26)</f>
        <v>129.17877938515349</v>
      </c>
      <c r="L1529" s="71">
        <f>IF(I1529&lt;Overview!$F$17,'='!F1529/Overview!$F$26,Overview!$F$33)</f>
        <v>9.1428571428571423</v>
      </c>
      <c r="M1529" s="72">
        <f t="shared" si="143"/>
        <v>9.1428571428571423</v>
      </c>
      <c r="N1529" s="81">
        <f>MIN(1,Overview!$F$44*E1529*(F1529-Overview!$F$25)^2+0.2)</f>
        <v>1</v>
      </c>
      <c r="O1529" s="48">
        <f>M1529*E1529*Overview!$F$8</f>
        <v>9.746225350951114E-2</v>
      </c>
      <c r="P1529" s="48">
        <f>E1529*Overview!$F$6</f>
        <v>1.8494797113084687E-3</v>
      </c>
      <c r="Q1529" s="122">
        <f>O1529*(G1529/F1529-(1+Overview!$F$35/'='!F1529)/(Overview!$F$37*Overview!$F$33))/('='!G1529+Overview!$F$36)</f>
        <v>5.8071635554199927E-4</v>
      </c>
      <c r="R1529" s="128">
        <f>(O1529/F1529-Q1529)*G1529*Overview!$F$29*'='!F1529^3</f>
        <v>404.22496041891276</v>
      </c>
      <c r="S1529" s="57">
        <f t="shared" si="138"/>
        <v>3.6261312718937121E-18</v>
      </c>
      <c r="T1529" s="58">
        <f t="shared" si="139"/>
        <v>5.7762497082990908E-4</v>
      </c>
      <c r="U1529" s="58">
        <f>IF(I1529&lt;Overview!$F$18,(1-Overview!$F$9)*'='!R1529-'='!I1529*'='!P1529,0)</f>
        <v>0</v>
      </c>
      <c r="V1529" s="54">
        <f>IF(I1529&gt;=Overview!$F$18,(1-Overview!$F$9)*'='!R1529-Overview!$F$18*'='!P1529,0)</f>
        <v>34.112423770818658</v>
      </c>
      <c r="W1529" s="2"/>
      <c r="X1529" s="60">
        <f>F1529^3*(1+G1529*Overview!$F$38)</f>
        <v>32.654879486179631</v>
      </c>
      <c r="Y1529" s="61">
        <f>F1529^3*Overview!$F$42*(1+Overview!$F$38*G1529)+J1529*Overview!$F$39/Overview!$F$40</f>
        <v>3.0598020850244936</v>
      </c>
    </row>
    <row r="1530" spans="1:25">
      <c r="A1530" s="34">
        <v>1527</v>
      </c>
      <c r="B1530">
        <v>0.77</v>
      </c>
      <c r="C1530" s="85">
        <v>18.739999999999998</v>
      </c>
      <c r="D1530" s="125">
        <f>B1530/(B1530+Overview!$F$22)</f>
        <v>0.52380952380952384</v>
      </c>
      <c r="E1530" s="118">
        <f>EXP(Overview!$F$21/Overview!$F$5-Overview!$F$21/('='!C1530+273.15))</f>
        <v>0.94169028070695959</v>
      </c>
      <c r="F1530" s="77">
        <f t="shared" si="140"/>
        <v>2.9846074287678754</v>
      </c>
      <c r="G1530" s="115">
        <f t="shared" si="141"/>
        <v>0.52380952380952372</v>
      </c>
      <c r="H1530" s="112">
        <f>F1530/Overview!$F$19</f>
        <v>4.4066254669538987</v>
      </c>
      <c r="I1530" s="149">
        <f t="shared" si="142"/>
        <v>178.24101031296112</v>
      </c>
      <c r="J1530" s="80">
        <f>IF((A1530-Overview!$F$43)/365=ROUND((A1530-Overview!$F$43)/365,0),J1529*0.05,J1529+V1529)</f>
        <v>2815.4769508661948</v>
      </c>
      <c r="K1530" s="70">
        <f>IF(I1530&lt;Overview!$F$16,1,'='!F1530/Overview!$F$26)</f>
        <v>129.20378479514613</v>
      </c>
      <c r="L1530" s="71">
        <f>IF(I1530&lt;Overview!$F$17,'='!F1530/Overview!$F$26,Overview!$F$33)</f>
        <v>9.1428571428571423</v>
      </c>
      <c r="M1530" s="72">
        <f t="shared" si="143"/>
        <v>9.1428571428571423</v>
      </c>
      <c r="N1530" s="81">
        <f>MIN(1,Overview!$F$44*E1530*(F1530-Overview!$F$25)^2+0.2)</f>
        <v>1</v>
      </c>
      <c r="O1530" s="48">
        <f>M1530*E1530*Overview!$F$8</f>
        <v>9.746225350951114E-2</v>
      </c>
      <c r="P1530" s="48">
        <f>E1530*Overview!$F$6</f>
        <v>1.8494797113084687E-3</v>
      </c>
      <c r="Q1530" s="122">
        <f>O1530*(G1530/F1530-(1+Overview!$F$35/'='!F1530)/(Overview!$F$37*Overview!$F$33))/('='!G1530+Overview!$F$36)</f>
        <v>5.797309568233265E-4</v>
      </c>
      <c r="R1530" s="128">
        <f>(O1530/F1530-Q1530)*G1530*Overview!$F$29*'='!F1530^3</f>
        <v>404.39247551005593</v>
      </c>
      <c r="S1530" s="57">
        <f t="shared" si="138"/>
        <v>3.6254294898268431E-18</v>
      </c>
      <c r="T1530" s="58">
        <f t="shared" si="139"/>
        <v>5.7675644014053621E-4</v>
      </c>
      <c r="U1530" s="58">
        <f>IF(I1530&lt;Overview!$F$18,(1-Overview!$F$9)*'='!R1530-'='!I1530*'='!P1530,0)</f>
        <v>0</v>
      </c>
      <c r="V1530" s="54">
        <f>IF(I1530&gt;=Overview!$F$18,(1-Overview!$F$9)*'='!R1530-Overview!$F$18*'='!P1530,0)</f>
        <v>34.126696056584052</v>
      </c>
      <c r="W1530" s="2"/>
      <c r="X1530" s="60">
        <f>F1530^3*(1+G1530*Overview!$F$38)</f>
        <v>32.673846379773543</v>
      </c>
      <c r="Y1530" s="61">
        <f>F1530^3*Overview!$F$42*(1+Overview!$F$38*G1530)+J1530*Overview!$F$39/Overview!$F$40</f>
        <v>3.0629914453172589</v>
      </c>
    </row>
    <row r="1531" spans="1:25">
      <c r="A1531" s="34">
        <v>1528</v>
      </c>
      <c r="B1531">
        <v>0.77</v>
      </c>
      <c r="C1531" s="85">
        <v>18.739999999999998</v>
      </c>
      <c r="D1531" s="125">
        <f>B1531/(B1531+Overview!$F$22)</f>
        <v>0.52380952380952384</v>
      </c>
      <c r="E1531" s="118">
        <f>EXP(Overview!$F$21/Overview!$F$5-Overview!$F$21/('='!C1531+273.15))</f>
        <v>0.94169028070695959</v>
      </c>
      <c r="F1531" s="77">
        <f t="shared" si="140"/>
        <v>2.9851841852080159</v>
      </c>
      <c r="G1531" s="115">
        <f t="shared" si="141"/>
        <v>0.52380952380952372</v>
      </c>
      <c r="H1531" s="112">
        <f>F1531/Overview!$F$19</f>
        <v>4.4074770193533377</v>
      </c>
      <c r="I1531" s="149">
        <f t="shared" si="142"/>
        <v>178.24101031296112</v>
      </c>
      <c r="J1531" s="80">
        <f>IF((A1531-Overview!$F$43)/365=ROUND((A1531-Overview!$F$43)/365,0),J1530*0.05,J1530+V1530)</f>
        <v>2849.6036469227788</v>
      </c>
      <c r="K1531" s="70">
        <f>IF(I1531&lt;Overview!$F$16,1,'='!F1531/Overview!$F$26)</f>
        <v>129.22875260640762</v>
      </c>
      <c r="L1531" s="71">
        <f>IF(I1531&lt;Overview!$F$17,'='!F1531/Overview!$F$26,Overview!$F$33)</f>
        <v>9.1428571428571423</v>
      </c>
      <c r="M1531" s="72">
        <f t="shared" si="143"/>
        <v>9.1428571428571423</v>
      </c>
      <c r="N1531" s="81">
        <f>MIN(1,Overview!$F$44*E1531*(F1531-Overview!$F$25)^2+0.2)</f>
        <v>1</v>
      </c>
      <c r="O1531" s="48">
        <f>M1531*E1531*Overview!$F$8</f>
        <v>9.746225350951114E-2</v>
      </c>
      <c r="P1531" s="48">
        <f>E1531*Overview!$F$6</f>
        <v>1.8494797113084687E-3</v>
      </c>
      <c r="Q1531" s="122">
        <f>O1531*(G1531/F1531-(1+Overview!$F$35/'='!F1531)/(Overview!$F$37*Overview!$F$33))/('='!G1531+Overview!$F$36)</f>
        <v>5.7874742025792623E-4</v>
      </c>
      <c r="R1531" s="128">
        <f>(O1531/F1531-Q1531)*G1531*Overview!$F$29*'='!F1531^3</f>
        <v>404.55977744820632</v>
      </c>
      <c r="S1531" s="57">
        <f t="shared" si="138"/>
        <v>3.6247290339498171E-18</v>
      </c>
      <c r="T1531" s="58">
        <f t="shared" si="139"/>
        <v>5.758892153946329E-4</v>
      </c>
      <c r="U1531" s="58">
        <f>IF(I1531&lt;Overview!$F$18,(1-Overview!$F$9)*'='!R1531-'='!I1531*'='!P1531,0)</f>
        <v>0</v>
      </c>
      <c r="V1531" s="54">
        <f>IF(I1531&gt;=Overview!$F$18,(1-Overview!$F$9)*'='!R1531-Overview!$F$18*'='!P1531,0)</f>
        <v>34.140950181714466</v>
      </c>
      <c r="W1531" s="2"/>
      <c r="X1531" s="60">
        <f>F1531^3*(1+G1531*Overview!$F$38)</f>
        <v>32.692792080663203</v>
      </c>
      <c r="Y1531" s="61">
        <f>F1531^3*Overview!$F$42*(1+Overview!$F$38*G1531)+J1531*Overview!$F$39/Overview!$F$40</f>
        <v>3.0661795184623322</v>
      </c>
    </row>
    <row r="1532" spans="1:25">
      <c r="A1532" s="34">
        <v>1529</v>
      </c>
      <c r="B1532">
        <v>0.77</v>
      </c>
      <c r="C1532" s="85">
        <v>18.739999999999998</v>
      </c>
      <c r="D1532" s="125">
        <f>B1532/(B1532+Overview!$F$22)</f>
        <v>0.52380952380952384</v>
      </c>
      <c r="E1532" s="118">
        <f>EXP(Overview!$F$21/Overview!$F$5-Overview!$F$21/('='!C1532+273.15))</f>
        <v>0.94169028070695959</v>
      </c>
      <c r="F1532" s="77">
        <f t="shared" si="140"/>
        <v>2.9857600744234105</v>
      </c>
      <c r="G1532" s="115">
        <f t="shared" si="141"/>
        <v>0.52380952380952372</v>
      </c>
      <c r="H1532" s="112">
        <f>F1532/Overview!$F$19</f>
        <v>4.4083272913382698</v>
      </c>
      <c r="I1532" s="149">
        <f t="shared" si="142"/>
        <v>178.24101031296112</v>
      </c>
      <c r="J1532" s="80">
        <f>IF((A1532-Overview!$F$43)/365=ROUND((A1532-Overview!$F$43)/365,0),J1531*0.05,J1531+V1531)</f>
        <v>2883.7445971044931</v>
      </c>
      <c r="K1532" s="70">
        <f>IF(I1532&lt;Overview!$F$16,1,'='!F1532/Overview!$F$26)</f>
        <v>129.25368287547232</v>
      </c>
      <c r="L1532" s="71">
        <f>IF(I1532&lt;Overview!$F$17,'='!F1532/Overview!$F$26,Overview!$F$33)</f>
        <v>9.1428571428571423</v>
      </c>
      <c r="M1532" s="72">
        <f t="shared" si="143"/>
        <v>9.1428571428571423</v>
      </c>
      <c r="N1532" s="81">
        <f>MIN(1,Overview!$F$44*E1532*(F1532-Overview!$F$25)^2+0.2)</f>
        <v>1</v>
      </c>
      <c r="O1532" s="48">
        <f>M1532*E1532*Overview!$F$8</f>
        <v>9.746225350951114E-2</v>
      </c>
      <c r="P1532" s="48">
        <f>E1532*Overview!$F$6</f>
        <v>1.8494797113084687E-3</v>
      </c>
      <c r="Q1532" s="122">
        <f>O1532*(G1532/F1532-(1+Overview!$F$35/'='!F1532)/(Overview!$F$37*Overview!$F$33))/('='!G1532+Overview!$F$36)</f>
        <v>5.7776574168263842E-4</v>
      </c>
      <c r="R1532" s="128">
        <f>(O1532/F1532-Q1532)*G1532*Overview!$F$29*'='!F1532^3</f>
        <v>404.72686643994967</v>
      </c>
      <c r="S1532" s="57">
        <f t="shared" si="138"/>
        <v>3.6240299012977129E-18</v>
      </c>
      <c r="T1532" s="58">
        <f t="shared" si="139"/>
        <v>5.7502329462855043E-4</v>
      </c>
      <c r="U1532" s="58">
        <f>IF(I1532&lt;Overview!$F$18,(1-Overview!$F$9)*'='!R1532-'='!I1532*'='!P1532,0)</f>
        <v>0</v>
      </c>
      <c r="V1532" s="54">
        <f>IF(I1532&gt;=Overview!$F$18,(1-Overview!$F$9)*'='!R1532-Overview!$F$18*'='!P1532,0)</f>
        <v>34.155186163811003</v>
      </c>
      <c r="W1532" s="2"/>
      <c r="X1532" s="60">
        <f>F1532^3*(1+G1532*Overview!$F$38)</f>
        <v>32.711716600110364</v>
      </c>
      <c r="Y1532" s="61">
        <f>F1532^3*Overview!$F$42*(1+Overview!$F$38*G1532)+J1532*Overview!$F$39/Overview!$F$40</f>
        <v>3.06936630468411</v>
      </c>
    </row>
    <row r="1533" spans="1:25">
      <c r="A1533" s="34">
        <v>1530</v>
      </c>
      <c r="B1533">
        <v>0.77</v>
      </c>
      <c r="C1533" s="85">
        <v>18.739999999999998</v>
      </c>
      <c r="D1533" s="125">
        <f>B1533/(B1533+Overview!$F$22)</f>
        <v>0.52380952380952384</v>
      </c>
      <c r="E1533" s="118">
        <f>EXP(Overview!$F$21/Overview!$F$5-Overview!$F$21/('='!C1533+273.15))</f>
        <v>0.94169028070695959</v>
      </c>
      <c r="F1533" s="77">
        <f t="shared" si="140"/>
        <v>2.986335097718039</v>
      </c>
      <c r="G1533" s="115">
        <f t="shared" si="141"/>
        <v>0.52380952380952372</v>
      </c>
      <c r="H1533" s="112">
        <f>F1533/Overview!$F$19</f>
        <v>4.4091762848339568</v>
      </c>
      <c r="I1533" s="149">
        <f t="shared" si="142"/>
        <v>178.24101031296112</v>
      </c>
      <c r="J1533" s="80">
        <f>IF((A1533-Overview!$F$43)/365=ROUND((A1533-Overview!$F$43)/365,0),J1532*0.05,J1532+V1532)</f>
        <v>2917.899783268304</v>
      </c>
      <c r="K1533" s="70">
        <f>IF(I1533&lt;Overview!$F$16,1,'='!F1533/Overview!$F$26)</f>
        <v>129.27857565878958</v>
      </c>
      <c r="L1533" s="71">
        <f>IF(I1533&lt;Overview!$F$17,'='!F1533/Overview!$F$26,Overview!$F$33)</f>
        <v>9.1428571428571423</v>
      </c>
      <c r="M1533" s="72">
        <f t="shared" si="143"/>
        <v>9.1428571428571423</v>
      </c>
      <c r="N1533" s="81">
        <f>MIN(1,Overview!$F$44*E1533*(F1533-Overview!$F$25)^2+0.2)</f>
        <v>1</v>
      </c>
      <c r="O1533" s="48">
        <f>M1533*E1533*Overview!$F$8</f>
        <v>9.746225350951114E-2</v>
      </c>
      <c r="P1533" s="48">
        <f>E1533*Overview!$F$6</f>
        <v>1.8494797113084687E-3</v>
      </c>
      <c r="Q1533" s="122">
        <f>O1533*(G1533/F1533-(1+Overview!$F$35/'='!F1533)/(Overview!$F$37*Overview!$F$33))/('='!G1533+Overview!$F$36)</f>
        <v>5.7678591694582007E-4</v>
      </c>
      <c r="R1533" s="128">
        <f>(O1533/F1533-Q1533)*G1533*Overview!$F$29*'='!F1533^3</f>
        <v>404.89374269189199</v>
      </c>
      <c r="S1533" s="57">
        <f t="shared" si="138"/>
        <v>3.623332088913808E-18</v>
      </c>
      <c r="T1533" s="58">
        <f t="shared" si="139"/>
        <v>5.7415867588159479E-4</v>
      </c>
      <c r="U1533" s="58">
        <f>IF(I1533&lt;Overview!$F$18,(1-Overview!$F$9)*'='!R1533-'='!I1533*'='!P1533,0)</f>
        <v>0</v>
      </c>
      <c r="V1533" s="54">
        <f>IF(I1533&gt;=Overview!$F$18,(1-Overview!$F$9)*'='!R1533-Overview!$F$18*'='!P1533,0)</f>
        <v>34.169404020476485</v>
      </c>
      <c r="W1533" s="2"/>
      <c r="X1533" s="60">
        <f>F1533^3*(1+G1533*Overview!$F$38)</f>
        <v>32.73061994941537</v>
      </c>
      <c r="Y1533" s="61">
        <f>F1533^3*Overview!$F$42*(1+Overview!$F$38*G1533)+J1533*Overview!$F$39/Overview!$F$40</f>
        <v>3.0725518042112245</v>
      </c>
    </row>
    <row r="1534" spans="1:25">
      <c r="A1534" s="34">
        <v>1531</v>
      </c>
      <c r="B1534">
        <v>0.77</v>
      </c>
      <c r="C1534" s="85">
        <v>18.739999999999998</v>
      </c>
      <c r="D1534" s="125">
        <f>B1534/(B1534+Overview!$F$22)</f>
        <v>0.52380952380952384</v>
      </c>
      <c r="E1534" s="118">
        <f>EXP(Overview!$F$21/Overview!$F$5-Overview!$F$21/('='!C1534+273.15))</f>
        <v>0.94169028070695959</v>
      </c>
      <c r="F1534" s="77">
        <f t="shared" si="140"/>
        <v>2.9869092563939206</v>
      </c>
      <c r="G1534" s="115">
        <f t="shared" si="141"/>
        <v>0.52380952380952372</v>
      </c>
      <c r="H1534" s="112">
        <f>F1534/Overview!$F$19</f>
        <v>4.410024001762765</v>
      </c>
      <c r="I1534" s="149">
        <f t="shared" si="142"/>
        <v>178.24101031296112</v>
      </c>
      <c r="J1534" s="80">
        <f>IF((A1534-Overview!$F$43)/365=ROUND((A1534-Overview!$F$43)/365,0),J1533*0.05,J1533+V1533)</f>
        <v>2952.0691872887805</v>
      </c>
      <c r="K1534" s="70">
        <f>IF(I1534&lt;Overview!$F$16,1,'='!F1534/Overview!$F$26)</f>
        <v>129.30343101272385</v>
      </c>
      <c r="L1534" s="71">
        <f>IF(I1534&lt;Overview!$F$17,'='!F1534/Overview!$F$26,Overview!$F$33)</f>
        <v>9.1428571428571423</v>
      </c>
      <c r="M1534" s="72">
        <f t="shared" si="143"/>
        <v>9.1428571428571423</v>
      </c>
      <c r="N1534" s="81">
        <f>MIN(1,Overview!$F$44*E1534*(F1534-Overview!$F$25)^2+0.2)</f>
        <v>1</v>
      </c>
      <c r="O1534" s="48">
        <f>M1534*E1534*Overview!$F$8</f>
        <v>9.746225350951114E-2</v>
      </c>
      <c r="P1534" s="48">
        <f>E1534*Overview!$F$6</f>
        <v>1.8494797113084687E-3</v>
      </c>
      <c r="Q1534" s="122">
        <f>O1534*(G1534/F1534-(1+Overview!$F$35/'='!F1534)/(Overview!$F$37*Overview!$F$33))/('='!G1534+Overview!$F$36)</f>
        <v>5.7580794190730249E-4</v>
      </c>
      <c r="R1534" s="128">
        <f>(O1534/F1534-Q1534)*G1534*Overview!$F$29*'='!F1534^3</f>
        <v>405.06040641065937</v>
      </c>
      <c r="S1534" s="57">
        <f t="shared" si="138"/>
        <v>3.6226355938495554E-18</v>
      </c>
      <c r="T1534" s="58">
        <f t="shared" si="139"/>
        <v>5.7329535719601824E-4</v>
      </c>
      <c r="U1534" s="58">
        <f>IF(I1534&lt;Overview!$F$18,(1-Overview!$F$9)*'='!R1534-'='!I1534*'='!P1534,0)</f>
        <v>0</v>
      </c>
      <c r="V1534" s="54">
        <f>IF(I1534&gt;=Overview!$F$18,(1-Overview!$F$9)*'='!R1534-Overview!$F$18*'='!P1534,0)</f>
        <v>34.183603769315468</v>
      </c>
      <c r="W1534" s="2"/>
      <c r="X1534" s="60">
        <f>F1534^3*(1+G1534*Overview!$F$38)</f>
        <v>32.749502139917013</v>
      </c>
      <c r="Y1534" s="61">
        <f>F1534^3*Overview!$F$42*(1+Overview!$F$38*G1534)+J1534*Overview!$F$39/Overview!$F$40</f>
        <v>3.0757360172765349</v>
      </c>
    </row>
    <row r="1535" spans="1:25">
      <c r="A1535" s="34">
        <v>1532</v>
      </c>
      <c r="B1535">
        <v>0.77</v>
      </c>
      <c r="C1535" s="85">
        <v>18.739999999999998</v>
      </c>
      <c r="D1535" s="125">
        <f>B1535/(B1535+Overview!$F$22)</f>
        <v>0.52380952380952384</v>
      </c>
      <c r="E1535" s="118">
        <f>EXP(Overview!$F$21/Overview!$F$5-Overview!$F$21/('='!C1535+273.15))</f>
        <v>0.94169028070695959</v>
      </c>
      <c r="F1535" s="77">
        <f t="shared" si="140"/>
        <v>2.9874825517511168</v>
      </c>
      <c r="G1535" s="115">
        <f t="shared" si="141"/>
        <v>0.52380952380952372</v>
      </c>
      <c r="H1535" s="112">
        <f>F1535/Overview!$F$19</f>
        <v>4.4108704440441704</v>
      </c>
      <c r="I1535" s="149">
        <f t="shared" si="142"/>
        <v>178.24101031296112</v>
      </c>
      <c r="J1535" s="80">
        <f>IF((A1535-Overview!$F$43)/365=ROUND((A1535-Overview!$F$43)/365,0),J1534*0.05,J1534+V1534)</f>
        <v>2986.2527910580961</v>
      </c>
      <c r="K1535" s="70">
        <f>IF(I1535&lt;Overview!$F$16,1,'='!F1535/Overview!$F$26)</f>
        <v>129.32824899355484</v>
      </c>
      <c r="L1535" s="71">
        <f>IF(I1535&lt;Overview!$F$17,'='!F1535/Overview!$F$26,Overview!$F$33)</f>
        <v>9.1428571428571423</v>
      </c>
      <c r="M1535" s="72">
        <f t="shared" si="143"/>
        <v>9.1428571428571423</v>
      </c>
      <c r="N1535" s="81">
        <f>MIN(1,Overview!$F$44*E1535*(F1535-Overview!$F$25)^2+0.2)</f>
        <v>1</v>
      </c>
      <c r="O1535" s="48">
        <f>M1535*E1535*Overview!$F$8</f>
        <v>9.746225350951114E-2</v>
      </c>
      <c r="P1535" s="48">
        <f>E1535*Overview!$F$6</f>
        <v>1.8494797113084687E-3</v>
      </c>
      <c r="Q1535" s="122">
        <f>O1535*(G1535/F1535-(1+Overview!$F$35/'='!F1535)/(Overview!$F$37*Overview!$F$33))/('='!G1535+Overview!$F$36)</f>
        <v>5.7483181243835394E-4</v>
      </c>
      <c r="R1535" s="128">
        <f>(O1535/F1535-Q1535)*G1535*Overview!$F$29*'='!F1535^3</f>
        <v>405.22685780289612</v>
      </c>
      <c r="S1535" s="57">
        <f t="shared" si="138"/>
        <v>3.6219404131645499E-18</v>
      </c>
      <c r="T1535" s="58">
        <f t="shared" si="139"/>
        <v>5.7243333661701758E-4</v>
      </c>
      <c r="U1535" s="58">
        <f>IF(I1535&lt;Overview!$F$18,(1-Overview!$F$9)*'='!R1535-'='!I1535*'='!P1535,0)</f>
        <v>0</v>
      </c>
      <c r="V1535" s="54">
        <f>IF(I1535&gt;=Overview!$F$18,(1-Overview!$F$9)*'='!R1535-Overview!$F$18*'='!P1535,0)</f>
        <v>34.197785427934036</v>
      </c>
      <c r="W1535" s="2"/>
      <c r="X1535" s="60">
        <f>F1535^3*(1+G1535*Overview!$F$38)</f>
        <v>32.768363182992317</v>
      </c>
      <c r="Y1535" s="61">
        <f>F1535^3*Overview!$F$42*(1+Overview!$F$38*G1535)+J1535*Overview!$F$39/Overview!$F$40</f>
        <v>3.0789189441171056</v>
      </c>
    </row>
    <row r="1536" spans="1:25">
      <c r="A1536" s="34">
        <v>1533</v>
      </c>
      <c r="B1536">
        <v>0.77</v>
      </c>
      <c r="C1536" s="85">
        <v>18.739999999999998</v>
      </c>
      <c r="D1536" s="125">
        <f>B1536/(B1536+Overview!$F$22)</f>
        <v>0.52380952380952384</v>
      </c>
      <c r="E1536" s="118">
        <f>EXP(Overview!$F$21/Overview!$F$5-Overview!$F$21/('='!C1536+273.15))</f>
        <v>0.94169028070695959</v>
      </c>
      <c r="F1536" s="77">
        <f t="shared" si="140"/>
        <v>2.9880549850877336</v>
      </c>
      <c r="G1536" s="115">
        <f t="shared" si="141"/>
        <v>0.52380952380952372</v>
      </c>
      <c r="H1536" s="112">
        <f>F1536/Overview!$F$19</f>
        <v>4.4117156135947635</v>
      </c>
      <c r="I1536" s="149">
        <f t="shared" si="142"/>
        <v>178.24101031296112</v>
      </c>
      <c r="J1536" s="80">
        <f>IF((A1536-Overview!$F$43)/365=ROUND((A1536-Overview!$F$43)/365,0),J1535*0.05,J1535+V1535)</f>
        <v>3020.4505764860301</v>
      </c>
      <c r="K1536" s="70">
        <f>IF(I1536&lt;Overview!$F$16,1,'='!F1536/Overview!$F$26)</f>
        <v>129.35302965747766</v>
      </c>
      <c r="L1536" s="71">
        <f>IF(I1536&lt;Overview!$F$17,'='!F1536/Overview!$F$26,Overview!$F$33)</f>
        <v>9.1428571428571423</v>
      </c>
      <c r="M1536" s="72">
        <f t="shared" si="143"/>
        <v>9.1428571428571423</v>
      </c>
      <c r="N1536" s="81">
        <f>MIN(1,Overview!$F$44*E1536*(F1536-Overview!$F$25)^2+0.2)</f>
        <v>1</v>
      </c>
      <c r="O1536" s="48">
        <f>M1536*E1536*Overview!$F$8</f>
        <v>9.746225350951114E-2</v>
      </c>
      <c r="P1536" s="48">
        <f>E1536*Overview!$F$6</f>
        <v>1.8494797113084687E-3</v>
      </c>
      <c r="Q1536" s="122">
        <f>O1536*(G1536/F1536-(1+Overview!$F$35/'='!F1536)/(Overview!$F$37*Overview!$F$33))/('='!G1536+Overview!$F$36)</f>
        <v>5.7385752442164087E-4</v>
      </c>
      <c r="R1536" s="128">
        <f>(O1536/F1536-Q1536)*G1536*Overview!$F$29*'='!F1536^3</f>
        <v>405.39309707526456</v>
      </c>
      <c r="S1536" s="57">
        <f t="shared" si="138"/>
        <v>3.6212465439265062E-18</v>
      </c>
      <c r="T1536" s="58">
        <f t="shared" si="139"/>
        <v>5.7157261219273E-4</v>
      </c>
      <c r="U1536" s="58">
        <f>IF(I1536&lt;Overview!$F$18,(1-Overview!$F$9)*'='!R1536-'='!I1536*'='!P1536,0)</f>
        <v>0</v>
      </c>
      <c r="V1536" s="54">
        <f>IF(I1536&gt;=Overview!$F$18,(1-Overview!$F$9)*'='!R1536-Overview!$F$18*'='!P1536,0)</f>
        <v>34.211949013939829</v>
      </c>
      <c r="W1536" s="2"/>
      <c r="X1536" s="60">
        <f>F1536^3*(1+G1536*Overview!$F$38)</f>
        <v>32.787203090056316</v>
      </c>
      <c r="Y1536" s="61">
        <f>F1536^3*Overview!$F$42*(1+Overview!$F$38*G1536)+J1536*Overview!$F$39/Overview!$F$40</f>
        <v>3.0821005849741892</v>
      </c>
    </row>
    <row r="1537" spans="1:25">
      <c r="A1537" s="34">
        <v>1534</v>
      </c>
      <c r="B1537">
        <v>0.77</v>
      </c>
      <c r="C1537" s="85">
        <v>18.739999999999998</v>
      </c>
      <c r="D1537" s="125">
        <f>B1537/(B1537+Overview!$F$22)</f>
        <v>0.52380952380952384</v>
      </c>
      <c r="E1537" s="118">
        <f>EXP(Overview!$F$21/Overview!$F$5-Overview!$F$21/('='!C1537+273.15))</f>
        <v>0.94169028070695959</v>
      </c>
      <c r="F1537" s="77">
        <f t="shared" si="140"/>
        <v>2.9886265576999262</v>
      </c>
      <c r="G1537" s="115">
        <f t="shared" si="141"/>
        <v>0.52380952380952372</v>
      </c>
      <c r="H1537" s="112">
        <f>F1537/Overview!$F$19</f>
        <v>4.4125595123282535</v>
      </c>
      <c r="I1537" s="149">
        <f t="shared" si="142"/>
        <v>178.24101031296112</v>
      </c>
      <c r="J1537" s="80">
        <f>IF((A1537-Overview!$F$43)/365=ROUND((A1537-Overview!$F$43)/365,0),J1536*0.05,J1536+V1536)</f>
        <v>3054.6625254999699</v>
      </c>
      <c r="K1537" s="70">
        <f>IF(I1537&lt;Overview!$F$16,1,'='!F1537/Overview!$F$26)</f>
        <v>129.37777306060286</v>
      </c>
      <c r="L1537" s="71">
        <f>IF(I1537&lt;Overview!$F$17,'='!F1537/Overview!$F$26,Overview!$F$33)</f>
        <v>9.1428571428571423</v>
      </c>
      <c r="M1537" s="72">
        <f t="shared" si="143"/>
        <v>9.1428571428571423</v>
      </c>
      <c r="N1537" s="81">
        <f>MIN(1,Overview!$F$44*E1537*(F1537-Overview!$F$25)^2+0.2)</f>
        <v>1</v>
      </c>
      <c r="O1537" s="48">
        <f>M1537*E1537*Overview!$F$8</f>
        <v>9.746225350951114E-2</v>
      </c>
      <c r="P1537" s="48">
        <f>E1537*Overview!$F$6</f>
        <v>1.8494797113084687E-3</v>
      </c>
      <c r="Q1537" s="122">
        <f>O1537*(G1537/F1537-(1+Overview!$F$35/'='!F1537)/(Overview!$F$37*Overview!$F$33))/('='!G1537+Overview!$F$36)</f>
        <v>5.728850737511858E-4</v>
      </c>
      <c r="R1537" s="128">
        <f>(O1537/F1537-Q1537)*G1537*Overview!$F$29*'='!F1537^3</f>
        <v>405.55912443444356</v>
      </c>
      <c r="S1537" s="57">
        <f t="shared" si="138"/>
        <v>3.6205539832112264E-18</v>
      </c>
      <c r="T1537" s="58">
        <f t="shared" si="139"/>
        <v>5.707131819742249E-4</v>
      </c>
      <c r="U1537" s="58">
        <f>IF(I1537&lt;Overview!$F$18,(1-Overview!$F$9)*'='!R1537-'='!I1537*'='!P1537,0)</f>
        <v>0</v>
      </c>
      <c r="V1537" s="54">
        <f>IF(I1537&gt;=Overview!$F$18,(1-Overview!$F$9)*'='!R1537-Overview!$F$18*'='!P1537,0)</f>
        <v>34.22609454494188</v>
      </c>
      <c r="W1537" s="2"/>
      <c r="X1537" s="60">
        <f>F1537^3*(1+G1537*Overview!$F$38)</f>
        <v>32.806021872561914</v>
      </c>
      <c r="Y1537" s="61">
        <f>F1537^3*Overview!$F$42*(1+Overview!$F$38*G1537)+J1537*Overview!$F$39/Overview!$F$40</f>
        <v>3.0852809400932073</v>
      </c>
    </row>
    <row r="1538" spans="1:25">
      <c r="A1538" s="34">
        <v>1535</v>
      </c>
      <c r="B1538">
        <v>0.77</v>
      </c>
      <c r="C1538" s="85">
        <v>18.739999999999998</v>
      </c>
      <c r="D1538" s="125">
        <f>B1538/(B1538+Overview!$F$22)</f>
        <v>0.52380952380952384</v>
      </c>
      <c r="E1538" s="118">
        <f>EXP(Overview!$F$21/Overview!$F$5-Overview!$F$21/('='!C1538+273.15))</f>
        <v>0.94169028070695959</v>
      </c>
      <c r="F1538" s="77">
        <f t="shared" si="140"/>
        <v>2.9891972708819003</v>
      </c>
      <c r="G1538" s="115">
        <f t="shared" si="141"/>
        <v>0.52380952380952372</v>
      </c>
      <c r="H1538" s="112">
        <f>F1538/Overview!$F$19</f>
        <v>4.413402142155471</v>
      </c>
      <c r="I1538" s="149">
        <f t="shared" si="142"/>
        <v>178.24101031296112</v>
      </c>
      <c r="J1538" s="80">
        <f>IF((A1538-Overview!$F$43)/365=ROUND((A1538-Overview!$F$43)/365,0),J1537*0.05,J1537+V1537)</f>
        <v>3088.8886200449119</v>
      </c>
      <c r="K1538" s="70">
        <f>IF(I1538&lt;Overview!$F$16,1,'='!F1538/Overview!$F$26)</f>
        <v>129.40247925895673</v>
      </c>
      <c r="L1538" s="71">
        <f>IF(I1538&lt;Overview!$F$17,'='!F1538/Overview!$F$26,Overview!$F$33)</f>
        <v>9.1428571428571423</v>
      </c>
      <c r="M1538" s="72">
        <f t="shared" si="143"/>
        <v>9.1428571428571423</v>
      </c>
      <c r="N1538" s="81">
        <f>MIN(1,Overview!$F$44*E1538*(F1538-Overview!$F$25)^2+0.2)</f>
        <v>1</v>
      </c>
      <c r="O1538" s="48">
        <f>M1538*E1538*Overview!$F$8</f>
        <v>9.746225350951114E-2</v>
      </c>
      <c r="P1538" s="48">
        <f>E1538*Overview!$F$6</f>
        <v>1.8494797113084687E-3</v>
      </c>
      <c r="Q1538" s="122">
        <f>O1538*(G1538/F1538-(1+Overview!$F$35/'='!F1538)/(Overview!$F$37*Overview!$F$33))/('='!G1538+Overview!$F$36)</f>
        <v>5.719144563323317E-4</v>
      </c>
      <c r="R1538" s="128">
        <f>(O1538/F1538-Q1538)*G1538*Overview!$F$29*'='!F1538^3</f>
        <v>405.72494008712806</v>
      </c>
      <c r="S1538" s="57">
        <f t="shared" si="138"/>
        <v>3.6198627281025736E-18</v>
      </c>
      <c r="T1538" s="58">
        <f t="shared" si="139"/>
        <v>5.6985504401550389E-4</v>
      </c>
      <c r="U1538" s="58">
        <f>IF(I1538&lt;Overview!$F$18,(1-Overview!$F$9)*'='!R1538-'='!I1538*'='!P1538,0)</f>
        <v>0</v>
      </c>
      <c r="V1538" s="54">
        <f>IF(I1538&gt;=Overview!$F$18,(1-Overview!$F$9)*'='!R1538-Overview!$F$18*'='!P1538,0)</f>
        <v>34.240222038550598</v>
      </c>
      <c r="W1538" s="2"/>
      <c r="X1538" s="60">
        <f>F1538^3*(1+G1538*Overview!$F$38)</f>
        <v>32.824819541999666</v>
      </c>
      <c r="Y1538" s="61">
        <f>F1538^3*Overview!$F$42*(1+Overview!$F$38*G1538)+J1538*Overview!$F$39/Overview!$F$40</f>
        <v>3.0884600097237396</v>
      </c>
    </row>
    <row r="1539" spans="1:25">
      <c r="A1539" s="34">
        <v>1536</v>
      </c>
      <c r="B1539">
        <v>0.77</v>
      </c>
      <c r="C1539" s="85">
        <v>18.739999999999998</v>
      </c>
      <c r="D1539" s="125">
        <f>B1539/(B1539+Overview!$F$22)</f>
        <v>0.52380952380952384</v>
      </c>
      <c r="E1539" s="118">
        <f>EXP(Overview!$F$21/Overview!$F$5-Overview!$F$21/('='!C1539+273.15))</f>
        <v>0.94169028070695959</v>
      </c>
      <c r="F1539" s="77">
        <f t="shared" si="140"/>
        <v>2.989767125925916</v>
      </c>
      <c r="G1539" s="115">
        <f t="shared" si="141"/>
        <v>0.52380952380952372</v>
      </c>
      <c r="H1539" s="112">
        <f>F1539/Overview!$F$19</f>
        <v>4.4142435049843733</v>
      </c>
      <c r="I1539" s="149">
        <f t="shared" si="142"/>
        <v>178.24101031296112</v>
      </c>
      <c r="J1539" s="80">
        <f>IF((A1539-Overview!$F$43)/365=ROUND((A1539-Overview!$F$43)/365,0),J1538*0.05,J1538+V1538)</f>
        <v>3123.1288420834626</v>
      </c>
      <c r="K1539" s="70">
        <f>IF(I1539&lt;Overview!$F$16,1,'='!F1539/Overview!$F$26)</f>
        <v>129.42714830848121</v>
      </c>
      <c r="L1539" s="71">
        <f>IF(I1539&lt;Overview!$F$17,'='!F1539/Overview!$F$26,Overview!$F$33)</f>
        <v>9.1428571428571423</v>
      </c>
      <c r="M1539" s="72">
        <f t="shared" si="143"/>
        <v>9.1428571428571423</v>
      </c>
      <c r="N1539" s="81">
        <f>MIN(1,Overview!$F$44*E1539*(F1539-Overview!$F$25)^2+0.2)</f>
        <v>1</v>
      </c>
      <c r="O1539" s="48">
        <f>M1539*E1539*Overview!$F$8</f>
        <v>9.746225350951114E-2</v>
      </c>
      <c r="P1539" s="48">
        <f>E1539*Overview!$F$6</f>
        <v>1.8494797113084687E-3</v>
      </c>
      <c r="Q1539" s="122">
        <f>O1539*(G1539/F1539-(1+Overview!$F$35/'='!F1539)/(Overview!$F$37*Overview!$F$33))/('='!G1539+Overview!$F$36)</f>
        <v>5.7094566808170194E-4</v>
      </c>
      <c r="R1539" s="128">
        <f>(O1539/F1539-Q1539)*G1539*Overview!$F$29*'='!F1539^3</f>
        <v>405.89054424002762</v>
      </c>
      <c r="S1539" s="57">
        <f t="shared" ref="S1539:S1602" si="144">(D1539*N1539-G1539)*O1539/F1539</f>
        <v>3.6191727756924461E-18</v>
      </c>
      <c r="T1539" s="58">
        <f t="shared" ref="T1539:T1602" si="145">F1539*Q1539/3</f>
        <v>5.6899819637349399E-4</v>
      </c>
      <c r="U1539" s="58">
        <f>IF(I1539&lt;Overview!$F$18,(1-Overview!$F$9)*'='!R1539-'='!I1539*'='!P1539,0)</f>
        <v>0</v>
      </c>
      <c r="V1539" s="54">
        <f>IF(I1539&gt;=Overview!$F$18,(1-Overview!$F$9)*'='!R1539-Overview!$F$18*'='!P1539,0)</f>
        <v>34.254331512377647</v>
      </c>
      <c r="W1539" s="2"/>
      <c r="X1539" s="60">
        <f>F1539^3*(1+G1539*Overview!$F$38)</f>
        <v>32.843596109897554</v>
      </c>
      <c r="Y1539" s="61">
        <f>F1539^3*Overview!$F$42*(1+Overview!$F$38*G1539)+J1539*Overview!$F$39/Overview!$F$40</f>
        <v>3.0916377941194972</v>
      </c>
    </row>
    <row r="1540" spans="1:25">
      <c r="A1540" s="34">
        <v>1537</v>
      </c>
      <c r="B1540">
        <v>0.77</v>
      </c>
      <c r="C1540" s="85">
        <v>18.739999999999998</v>
      </c>
      <c r="D1540" s="125">
        <f>B1540/(B1540+Overview!$F$22)</f>
        <v>0.52380952380952384</v>
      </c>
      <c r="E1540" s="118">
        <f>EXP(Overview!$F$21/Overview!$F$5-Overview!$F$21/('='!C1540+273.15))</f>
        <v>0.94169028070695959</v>
      </c>
      <c r="F1540" s="77">
        <f t="shared" ref="F1540:F1603" si="146">F1539+T1539</f>
        <v>2.9903361241222894</v>
      </c>
      <c r="G1540" s="115">
        <f t="shared" ref="G1540:G1603" si="147">G1539+S1539</f>
        <v>0.52380952380952372</v>
      </c>
      <c r="H1540" s="112">
        <f>F1540/Overview!$F$19</f>
        <v>4.4150836027200491</v>
      </c>
      <c r="I1540" s="149">
        <f t="shared" ref="I1540:I1603" si="148">I1539+U1539</f>
        <v>178.24101031296112</v>
      </c>
      <c r="J1540" s="80">
        <f>IF((A1540-Overview!$F$43)/365=ROUND((A1540-Overview!$F$43)/365,0),J1539*0.05,J1539+V1539)</f>
        <v>3157.3831735958402</v>
      </c>
      <c r="K1540" s="70">
        <f>IF(I1540&lt;Overview!$F$16,1,'='!F1540/Overview!$F$26)</f>
        <v>129.45178026503419</v>
      </c>
      <c r="L1540" s="71">
        <f>IF(I1540&lt;Overview!$F$17,'='!F1540/Overview!$F$26,Overview!$F$33)</f>
        <v>9.1428571428571423</v>
      </c>
      <c r="M1540" s="72">
        <f t="shared" ref="M1540:M1603" si="149">IF(K1540=1,1,L1540)</f>
        <v>9.1428571428571423</v>
      </c>
      <c r="N1540" s="81">
        <f>MIN(1,Overview!$F$44*E1540*(F1540-Overview!$F$25)^2+0.2)</f>
        <v>1</v>
      </c>
      <c r="O1540" s="48">
        <f>M1540*E1540*Overview!$F$8</f>
        <v>9.746225350951114E-2</v>
      </c>
      <c r="P1540" s="48">
        <f>E1540*Overview!$F$6</f>
        <v>1.8494797113084687E-3</v>
      </c>
      <c r="Q1540" s="122">
        <f>O1540*(G1540/F1540-(1+Overview!$F$35/'='!F1540)/(Overview!$F$37*Overview!$F$33))/('='!G1540+Overview!$F$36)</f>
        <v>5.6997870492716261E-4</v>
      </c>
      <c r="R1540" s="128">
        <f>(O1540/F1540-Q1540)*G1540*Overview!$F$29*'='!F1540^3</f>
        <v>406.05593709986556</v>
      </c>
      <c r="S1540" s="57">
        <f t="shared" si="144"/>
        <v>3.6184841230807475E-18</v>
      </c>
      <c r="T1540" s="58">
        <f t="shared" si="145"/>
        <v>5.6814263710804449E-4</v>
      </c>
      <c r="U1540" s="58">
        <f>IF(I1540&lt;Overview!$F$18,(1-Overview!$F$9)*'='!R1540-'='!I1540*'='!P1540,0)</f>
        <v>0</v>
      </c>
      <c r="V1540" s="54">
        <f>IF(I1540&gt;=Overview!$F$18,(1-Overview!$F$9)*'='!R1540-Overview!$F$18*'='!P1540,0)</f>
        <v>34.268422984035837</v>
      </c>
      <c r="W1540" s="2"/>
      <c r="X1540" s="60">
        <f>F1540^3*(1+G1540*Overview!$F$38)</f>
        <v>32.862351587820847</v>
      </c>
      <c r="Y1540" s="61">
        <f>F1540^3*Overview!$F$42*(1+Overview!$F$38*G1540)+J1540*Overview!$F$39/Overview!$F$40</f>
        <v>3.0948142935383136</v>
      </c>
    </row>
    <row r="1541" spans="1:25">
      <c r="A1541" s="34">
        <v>1538</v>
      </c>
      <c r="B1541">
        <v>0.77</v>
      </c>
      <c r="C1541" s="85">
        <v>18.739999999999998</v>
      </c>
      <c r="D1541" s="125">
        <f>B1541/(B1541+Overview!$F$22)</f>
        <v>0.52380952380952384</v>
      </c>
      <c r="E1541" s="118">
        <f>EXP(Overview!$F$21/Overview!$F$5-Overview!$F$21/('='!C1541+273.15))</f>
        <v>0.94169028070695959</v>
      </c>
      <c r="F1541" s="77">
        <f t="shared" si="146"/>
        <v>2.9909042667593977</v>
      </c>
      <c r="G1541" s="115">
        <f t="shared" si="147"/>
        <v>0.52380952380952372</v>
      </c>
      <c r="H1541" s="112">
        <f>F1541/Overview!$F$19</f>
        <v>4.4159224372647241</v>
      </c>
      <c r="I1541" s="149">
        <f t="shared" si="148"/>
        <v>178.24101031296112</v>
      </c>
      <c r="J1541" s="80">
        <f>IF((A1541-Overview!$F$43)/365=ROUND((A1541-Overview!$F$43)/365,0),J1540*0.05,J1540+V1540)</f>
        <v>3191.6515965798758</v>
      </c>
      <c r="K1541" s="70">
        <f>IF(I1541&lt;Overview!$F$16,1,'='!F1541/Overview!$F$26)</f>
        <v>129.47637518438952</v>
      </c>
      <c r="L1541" s="71">
        <f>IF(I1541&lt;Overview!$F$17,'='!F1541/Overview!$F$26,Overview!$F$33)</f>
        <v>9.1428571428571423</v>
      </c>
      <c r="M1541" s="72">
        <f t="shared" si="149"/>
        <v>9.1428571428571423</v>
      </c>
      <c r="N1541" s="81">
        <f>MIN(1,Overview!$F$44*E1541*(F1541-Overview!$F$25)^2+0.2)</f>
        <v>1</v>
      </c>
      <c r="O1541" s="48">
        <f>M1541*E1541*Overview!$F$8</f>
        <v>9.746225350951114E-2</v>
      </c>
      <c r="P1541" s="48">
        <f>E1541*Overview!$F$6</f>
        <v>1.8494797113084687E-3</v>
      </c>
      <c r="Q1541" s="122">
        <f>O1541*(G1541/F1541-(1+Overview!$F$35/'='!F1541)/(Overview!$F$37*Overview!$F$33))/('='!G1541+Overview!$F$36)</f>
        <v>5.6901356280778339E-4</v>
      </c>
      <c r="R1541" s="128">
        <f>(O1541/F1541-Q1541)*G1541*Overview!$F$29*'='!F1541^3</f>
        <v>406.22111887337826</v>
      </c>
      <c r="S1541" s="57">
        <f t="shared" si="144"/>
        <v>3.6177967673753607E-18</v>
      </c>
      <c r="T1541" s="58">
        <f t="shared" si="145"/>
        <v>5.67288364281922E-4</v>
      </c>
      <c r="U1541" s="58">
        <f>IF(I1541&lt;Overview!$F$18,(1-Overview!$F$9)*'='!R1541-'='!I1541*'='!P1541,0)</f>
        <v>0</v>
      </c>
      <c r="V1541" s="54">
        <f>IF(I1541&gt;=Overview!$F$18,(1-Overview!$F$9)*'='!R1541-Overview!$F$18*'='!P1541,0)</f>
        <v>34.282496471139119</v>
      </c>
      <c r="W1541" s="2"/>
      <c r="X1541" s="60">
        <f>F1541^3*(1+G1541*Overview!$F$38)</f>
        <v>32.881085987371868</v>
      </c>
      <c r="Y1541" s="61">
        <f>F1541^3*Overview!$F$42*(1+Overview!$F$38*G1541)+J1541*Overview!$F$39/Overview!$F$40</f>
        <v>3.0979895082421205</v>
      </c>
    </row>
    <row r="1542" spans="1:25">
      <c r="A1542" s="34">
        <v>1539</v>
      </c>
      <c r="B1542">
        <v>0.77</v>
      </c>
      <c r="C1542" s="85">
        <v>18.739999999999998</v>
      </c>
      <c r="D1542" s="125">
        <f>B1542/(B1542+Overview!$F$22)</f>
        <v>0.52380952380952384</v>
      </c>
      <c r="E1542" s="118">
        <f>EXP(Overview!$F$21/Overview!$F$5-Overview!$F$21/('='!C1542+273.15))</f>
        <v>0.94169028070695959</v>
      </c>
      <c r="F1542" s="77">
        <f t="shared" si="146"/>
        <v>2.9914715551236797</v>
      </c>
      <c r="G1542" s="115">
        <f t="shared" si="147"/>
        <v>0.52380952380952372</v>
      </c>
      <c r="H1542" s="112">
        <f>F1542/Overview!$F$19</f>
        <v>4.4167600105177609</v>
      </c>
      <c r="I1542" s="149">
        <f t="shared" si="148"/>
        <v>178.24101031296112</v>
      </c>
      <c r="J1542" s="80">
        <f>IF((A1542-Overview!$F$43)/365=ROUND((A1542-Overview!$F$43)/365,0),J1541*0.05,J1541+V1541)</f>
        <v>3225.9340930510148</v>
      </c>
      <c r="K1542" s="70">
        <f>IF(I1542&lt;Overview!$F$16,1,'='!F1542/Overview!$F$26)</f>
        <v>129.50093312223723</v>
      </c>
      <c r="L1542" s="71">
        <f>IF(I1542&lt;Overview!$F$17,'='!F1542/Overview!$F$26,Overview!$F$33)</f>
        <v>9.1428571428571423</v>
      </c>
      <c r="M1542" s="72">
        <f t="shared" si="149"/>
        <v>9.1428571428571423</v>
      </c>
      <c r="N1542" s="81">
        <f>MIN(1,Overview!$F$44*E1542*(F1542-Overview!$F$25)^2+0.2)</f>
        <v>1</v>
      </c>
      <c r="O1542" s="48">
        <f>M1542*E1542*Overview!$F$8</f>
        <v>9.746225350951114E-2</v>
      </c>
      <c r="P1542" s="48">
        <f>E1542*Overview!$F$6</f>
        <v>1.8494797113084687E-3</v>
      </c>
      <c r="Q1542" s="122">
        <f>O1542*(G1542/F1542-(1+Overview!$F$35/'='!F1542)/(Overview!$F$37*Overview!$F$33))/('='!G1542+Overview!$F$36)</f>
        <v>5.6805023767379933E-4</v>
      </c>
      <c r="R1542" s="128">
        <f>(O1542/F1542-Q1542)*G1542*Overview!$F$29*'='!F1542^3</f>
        <v>406.38608976731444</v>
      </c>
      <c r="S1542" s="57">
        <f t="shared" si="144"/>
        <v>3.6171107056921223E-18</v>
      </c>
      <c r="T1542" s="58">
        <f t="shared" si="145"/>
        <v>5.6643537596080546E-4</v>
      </c>
      <c r="U1542" s="58">
        <f>IF(I1542&lt;Overview!$F$18,(1-Overview!$F$9)*'='!R1542-'='!I1542*'='!P1542,0)</f>
        <v>0</v>
      </c>
      <c r="V1542" s="54">
        <f>IF(I1542&gt;=Overview!$F$18,(1-Overview!$F$9)*'='!R1542-Overview!$F$18*'='!P1542,0)</f>
        <v>34.296551991302479</v>
      </c>
      <c r="W1542" s="2"/>
      <c r="X1542" s="60">
        <f>F1542^3*(1+G1542*Overview!$F$38)</f>
        <v>32.899799320189828</v>
      </c>
      <c r="Y1542" s="61">
        <f>F1542^3*Overview!$F$42*(1+Overview!$F$38*G1542)+J1542*Overview!$F$39/Overview!$F$40</f>
        <v>3.101163438496938</v>
      </c>
    </row>
    <row r="1543" spans="1:25">
      <c r="A1543" s="34">
        <v>1540</v>
      </c>
      <c r="B1543">
        <v>0.77</v>
      </c>
      <c r="C1543" s="85">
        <v>18.739999999999998</v>
      </c>
      <c r="D1543" s="125">
        <f>B1543/(B1543+Overview!$F$22)</f>
        <v>0.52380952380952384</v>
      </c>
      <c r="E1543" s="118">
        <f>EXP(Overview!$F$21/Overview!$F$5-Overview!$F$21/('='!C1543+273.15))</f>
        <v>0.94169028070695959</v>
      </c>
      <c r="F1543" s="77">
        <f t="shared" si="146"/>
        <v>2.9920379904996404</v>
      </c>
      <c r="G1543" s="115">
        <f t="shared" si="147"/>
        <v>0.52380952380952372</v>
      </c>
      <c r="H1543" s="112">
        <f>F1543/Overview!$F$19</f>
        <v>4.4175963243756682</v>
      </c>
      <c r="I1543" s="149">
        <f t="shared" si="148"/>
        <v>178.24101031296112</v>
      </c>
      <c r="J1543" s="80">
        <f>IF((A1543-Overview!$F$43)/365=ROUND((A1543-Overview!$F$43)/365,0),J1542*0.05,J1542+V1542)</f>
        <v>3260.2306450423171</v>
      </c>
      <c r="K1543" s="70">
        <f>IF(I1543&lt;Overview!$F$16,1,'='!F1543/Overview!$F$26)</f>
        <v>129.52545413418358</v>
      </c>
      <c r="L1543" s="71">
        <f>IF(I1543&lt;Overview!$F$17,'='!F1543/Overview!$F$26,Overview!$F$33)</f>
        <v>9.1428571428571423</v>
      </c>
      <c r="M1543" s="72">
        <f t="shared" si="149"/>
        <v>9.1428571428571423</v>
      </c>
      <c r="N1543" s="81">
        <f>MIN(1,Overview!$F$44*E1543*(F1543-Overview!$F$25)^2+0.2)</f>
        <v>1</v>
      </c>
      <c r="O1543" s="48">
        <f>M1543*E1543*Overview!$F$8</f>
        <v>9.746225350951114E-2</v>
      </c>
      <c r="P1543" s="48">
        <f>E1543*Overview!$F$6</f>
        <v>1.8494797113084687E-3</v>
      </c>
      <c r="Q1543" s="122">
        <f>O1543*(G1543/F1543-(1+Overview!$F$35/'='!F1543)/(Overview!$F$37*Overview!$F$33))/('='!G1543+Overview!$F$36)</f>
        <v>5.6708872548657315E-4</v>
      </c>
      <c r="R1543" s="128">
        <f>(O1543/F1543-Q1543)*G1543*Overview!$F$29*'='!F1543^3</f>
        <v>406.55084998843296</v>
      </c>
      <c r="S1543" s="57">
        <f t="shared" si="144"/>
        <v>3.6164259351547907E-18</v>
      </c>
      <c r="T1543" s="58">
        <f t="shared" si="145"/>
        <v>5.655836702132828E-4</v>
      </c>
      <c r="U1543" s="58">
        <f>IF(I1543&lt;Overview!$F$18,(1-Overview!$F$9)*'='!R1543-'='!I1543*'='!P1543,0)</f>
        <v>0</v>
      </c>
      <c r="V1543" s="54">
        <f>IF(I1543&gt;=Overview!$F$18,(1-Overview!$F$9)*'='!R1543-Overview!$F$18*'='!P1543,0)</f>
        <v>34.310589562141779</v>
      </c>
      <c r="W1543" s="2"/>
      <c r="X1543" s="60">
        <f>F1543^3*(1+G1543*Overview!$F$38)</f>
        <v>32.918491597950606</v>
      </c>
      <c r="Y1543" s="61">
        <f>F1543^3*Overview!$F$42*(1+Overview!$F$38*G1543)+J1543*Overview!$F$39/Overview!$F$40</f>
        <v>3.1043360845728478</v>
      </c>
    </row>
    <row r="1544" spans="1:25">
      <c r="A1544" s="34">
        <v>1541</v>
      </c>
      <c r="B1544">
        <v>0.77</v>
      </c>
      <c r="C1544" s="85">
        <v>18.739999999999998</v>
      </c>
      <c r="D1544" s="125">
        <f>B1544/(B1544+Overview!$F$22)</f>
        <v>0.52380952380952384</v>
      </c>
      <c r="E1544" s="118">
        <f>EXP(Overview!$F$21/Overview!$F$5-Overview!$F$21/('='!C1544+273.15))</f>
        <v>0.94169028070695959</v>
      </c>
      <c r="F1544" s="77">
        <f t="shared" si="146"/>
        <v>2.9926035741698538</v>
      </c>
      <c r="G1544" s="115">
        <f t="shared" si="147"/>
        <v>0.52380952380952372</v>
      </c>
      <c r="H1544" s="112">
        <f>F1544/Overview!$F$19</f>
        <v>4.4184313807321036</v>
      </c>
      <c r="I1544" s="149">
        <f t="shared" si="148"/>
        <v>178.24101031296112</v>
      </c>
      <c r="J1544" s="80">
        <f>IF((A1544-Overview!$F$43)/365=ROUND((A1544-Overview!$F$43)/365,0),J1543*0.05,J1543+V1543)</f>
        <v>3294.5412346044586</v>
      </c>
      <c r="K1544" s="70">
        <f>IF(I1544&lt;Overview!$F$16,1,'='!F1544/Overview!$F$26)</f>
        <v>129.54993827575126</v>
      </c>
      <c r="L1544" s="71">
        <f>IF(I1544&lt;Overview!$F$17,'='!F1544/Overview!$F$26,Overview!$F$33)</f>
        <v>9.1428571428571423</v>
      </c>
      <c r="M1544" s="72">
        <f t="shared" si="149"/>
        <v>9.1428571428571423</v>
      </c>
      <c r="N1544" s="81">
        <f>MIN(1,Overview!$F$44*E1544*(F1544-Overview!$F$25)^2+0.2)</f>
        <v>1</v>
      </c>
      <c r="O1544" s="48">
        <f>M1544*E1544*Overview!$F$8</f>
        <v>9.746225350951114E-2</v>
      </c>
      <c r="P1544" s="48">
        <f>E1544*Overview!$F$6</f>
        <v>1.8494797113084687E-3</v>
      </c>
      <c r="Q1544" s="122">
        <f>O1544*(G1544/F1544-(1+Overview!$F$35/'='!F1544)/(Overview!$F$37*Overview!$F$33))/('='!G1544+Overview!$F$36)</f>
        <v>5.6612902221855649E-4</v>
      </c>
      <c r="R1544" s="128">
        <f>(O1544/F1544-Q1544)*G1544*Overview!$F$29*'='!F1544^3</f>
        <v>406.71539974350367</v>
      </c>
      <c r="S1544" s="57">
        <f t="shared" si="144"/>
        <v>3.6157424528950246E-18</v>
      </c>
      <c r="T1544" s="58">
        <f t="shared" si="145"/>
        <v>5.6473324511084556E-4</v>
      </c>
      <c r="U1544" s="58">
        <f>IF(I1544&lt;Overview!$F$18,(1-Overview!$F$9)*'='!R1544-'='!I1544*'='!P1544,0)</f>
        <v>0</v>
      </c>
      <c r="V1544" s="54">
        <f>IF(I1544&gt;=Overview!$F$18,(1-Overview!$F$9)*'='!R1544-Overview!$F$18*'='!P1544,0)</f>
        <v>34.324609201273802</v>
      </c>
      <c r="W1544" s="2"/>
      <c r="X1544" s="60">
        <f>F1544^3*(1+G1544*Overview!$F$38)</f>
        <v>32.93716283236661</v>
      </c>
      <c r="Y1544" s="61">
        <f>F1544^3*Overview!$F$42*(1+Overview!$F$38*G1544)+J1544*Overview!$F$39/Overview!$F$40</f>
        <v>3.1075074467439885</v>
      </c>
    </row>
    <row r="1545" spans="1:25">
      <c r="A1545" s="34">
        <v>1542</v>
      </c>
      <c r="B1545">
        <v>0.77</v>
      </c>
      <c r="C1545" s="85">
        <v>18.739999999999998</v>
      </c>
      <c r="D1545" s="125">
        <f>B1545/(B1545+Overview!$F$22)</f>
        <v>0.52380952380952384</v>
      </c>
      <c r="E1545" s="118">
        <f>EXP(Overview!$F$21/Overview!$F$5-Overview!$F$21/('='!C1545+273.15))</f>
        <v>0.94169028070695959</v>
      </c>
      <c r="F1545" s="77">
        <f t="shared" si="146"/>
        <v>2.9931683074149644</v>
      </c>
      <c r="G1545" s="115">
        <f t="shared" si="147"/>
        <v>0.52380952380952372</v>
      </c>
      <c r="H1545" s="112">
        <f>F1545/Overview!$F$19</f>
        <v>4.4192651814778747</v>
      </c>
      <c r="I1545" s="149">
        <f t="shared" si="148"/>
        <v>178.24101031296112</v>
      </c>
      <c r="J1545" s="80">
        <f>IF((A1545-Overview!$F$43)/365=ROUND((A1545-Overview!$F$43)/365,0),J1544*0.05,J1544+V1544)</f>
        <v>3328.8658438057323</v>
      </c>
      <c r="K1545" s="70">
        <f>IF(I1545&lt;Overview!$F$16,1,'='!F1545/Overview!$F$26)</f>
        <v>129.57438560237941</v>
      </c>
      <c r="L1545" s="71">
        <f>IF(I1545&lt;Overview!$F$17,'='!F1545/Overview!$F$26,Overview!$F$33)</f>
        <v>9.1428571428571423</v>
      </c>
      <c r="M1545" s="72">
        <f t="shared" si="149"/>
        <v>9.1428571428571423</v>
      </c>
      <c r="N1545" s="81">
        <f>MIN(1,Overview!$F$44*E1545*(F1545-Overview!$F$25)^2+0.2)</f>
        <v>1</v>
      </c>
      <c r="O1545" s="48">
        <f>M1545*E1545*Overview!$F$8</f>
        <v>9.746225350951114E-2</v>
      </c>
      <c r="P1545" s="48">
        <f>E1545*Overview!$F$6</f>
        <v>1.8494797113084687E-3</v>
      </c>
      <c r="Q1545" s="122">
        <f>O1545*(G1545/F1545-(1+Overview!$F$35/'='!F1545)/(Overview!$F$37*Overview!$F$33))/('='!G1545+Overview!$F$36)</f>
        <v>5.6517112385325323E-4</v>
      </c>
      <c r="R1545" s="128">
        <f>(O1545/F1545-Q1545)*G1545*Overview!$F$29*'='!F1545^3</f>
        <v>406.87973923930514</v>
      </c>
      <c r="S1545" s="57">
        <f t="shared" si="144"/>
        <v>3.6150602560523511E-18</v>
      </c>
      <c r="T1545" s="58">
        <f t="shared" si="145"/>
        <v>5.6388409872788509E-4</v>
      </c>
      <c r="U1545" s="58">
        <f>IF(I1545&lt;Overview!$F$18,(1-Overview!$F$9)*'='!R1545-'='!I1545*'='!P1545,0)</f>
        <v>0</v>
      </c>
      <c r="V1545" s="54">
        <f>IF(I1545&gt;=Overview!$F$18,(1-Overview!$F$9)*'='!R1545-Overview!$F$18*'='!P1545,0)</f>
        <v>34.338610926316086</v>
      </c>
      <c r="W1545" s="2"/>
      <c r="X1545" s="60">
        <f>F1545^3*(1+G1545*Overview!$F$38)</f>
        <v>32.955813035186509</v>
      </c>
      <c r="Y1545" s="61">
        <f>F1545^3*Overview!$F$42*(1+Overview!$F$38*G1545)+J1545*Overview!$F$39/Overview!$F$40</f>
        <v>3.1106775252885255</v>
      </c>
    </row>
    <row r="1546" spans="1:25">
      <c r="A1546" s="34">
        <v>1543</v>
      </c>
      <c r="B1546">
        <v>0.77</v>
      </c>
      <c r="C1546" s="85">
        <v>18.739999999999998</v>
      </c>
      <c r="D1546" s="125">
        <f>B1546/(B1546+Overview!$F$22)</f>
        <v>0.52380952380952384</v>
      </c>
      <c r="E1546" s="118">
        <f>EXP(Overview!$F$21/Overview!$F$5-Overview!$F$21/('='!C1546+273.15))</f>
        <v>0.94169028070695959</v>
      </c>
      <c r="F1546" s="77">
        <f t="shared" si="146"/>
        <v>2.9937321915136925</v>
      </c>
      <c r="G1546" s="115">
        <f t="shared" si="147"/>
        <v>0.52380952380952372</v>
      </c>
      <c r="H1546" s="112">
        <f>F1546/Overview!$F$19</f>
        <v>4.4200977285009486</v>
      </c>
      <c r="I1546" s="149">
        <f t="shared" si="148"/>
        <v>178.24101031296112</v>
      </c>
      <c r="J1546" s="80">
        <f>IF((A1546-Overview!$F$43)/365=ROUND((A1546-Overview!$F$43)/365,0),J1545*0.05,J1545+V1545)</f>
        <v>3363.2044547320484</v>
      </c>
      <c r="K1546" s="70">
        <f>IF(I1546&lt;Overview!$F$16,1,'='!F1546/Overview!$F$26)</f>
        <v>129.59879616942393</v>
      </c>
      <c r="L1546" s="71">
        <f>IF(I1546&lt;Overview!$F$17,'='!F1546/Overview!$F$26,Overview!$F$33)</f>
        <v>9.1428571428571423</v>
      </c>
      <c r="M1546" s="72">
        <f t="shared" si="149"/>
        <v>9.1428571428571423</v>
      </c>
      <c r="N1546" s="81">
        <f>MIN(1,Overview!$F$44*E1546*(F1546-Overview!$F$25)^2+0.2)</f>
        <v>1</v>
      </c>
      <c r="O1546" s="48">
        <f>M1546*E1546*Overview!$F$8</f>
        <v>9.746225350951114E-2</v>
      </c>
      <c r="P1546" s="48">
        <f>E1546*Overview!$F$6</f>
        <v>1.8494797113084687E-3</v>
      </c>
      <c r="Q1546" s="122">
        <f>O1546*(G1546/F1546-(1+Overview!$F$35/'='!F1546)/(Overview!$F$37*Overview!$F$33))/('='!G1546+Overview!$F$36)</f>
        <v>5.6421502638518035E-4</v>
      </c>
      <c r="R1546" s="128">
        <f>(O1546/F1546-Q1546)*G1546*Overview!$F$29*'='!F1546^3</f>
        <v>407.04386868262435</v>
      </c>
      <c r="S1546" s="57">
        <f t="shared" si="144"/>
        <v>3.6143793417741436E-18</v>
      </c>
      <c r="T1546" s="58">
        <f t="shared" si="145"/>
        <v>5.6303622914168734E-4</v>
      </c>
      <c r="U1546" s="58">
        <f>IF(I1546&lt;Overview!$F$18,(1-Overview!$F$9)*'='!R1546-'='!I1546*'='!P1546,0)</f>
        <v>0</v>
      </c>
      <c r="V1546" s="54">
        <f>IF(I1546&gt;=Overview!$F$18,(1-Overview!$F$9)*'='!R1546-Overview!$F$18*'='!P1546,0)</f>
        <v>34.352594754886887</v>
      </c>
      <c r="W1546" s="2"/>
      <c r="X1546" s="60">
        <f>F1546^3*(1+G1546*Overview!$F$38)</f>
        <v>32.974442218195136</v>
      </c>
      <c r="Y1546" s="61">
        <f>F1546^3*Overview!$F$42*(1+Overview!$F$38*G1546)+J1546*Overview!$F$39/Overview!$F$40</f>
        <v>3.1138463204886455</v>
      </c>
    </row>
    <row r="1547" spans="1:25">
      <c r="A1547" s="34">
        <v>1544</v>
      </c>
      <c r="B1547">
        <v>0.77</v>
      </c>
      <c r="C1547" s="85">
        <v>18.739999999999998</v>
      </c>
      <c r="D1547" s="125">
        <f>B1547/(B1547+Overview!$F$22)</f>
        <v>0.52380952380952384</v>
      </c>
      <c r="E1547" s="118">
        <f>EXP(Overview!$F$21/Overview!$F$5-Overview!$F$21/('='!C1547+273.15))</f>
        <v>0.94169028070695959</v>
      </c>
      <c r="F1547" s="77">
        <f t="shared" si="146"/>
        <v>2.9942952277428341</v>
      </c>
      <c r="G1547" s="115">
        <f t="shared" si="147"/>
        <v>0.52380952380952372</v>
      </c>
      <c r="H1547" s="112">
        <f>F1547/Overview!$F$19</f>
        <v>4.420929023686452</v>
      </c>
      <c r="I1547" s="149">
        <f t="shared" si="148"/>
        <v>178.24101031296112</v>
      </c>
      <c r="J1547" s="80">
        <f>IF((A1547-Overview!$F$43)/365=ROUND((A1547-Overview!$F$43)/365,0),J1546*0.05,J1546+V1546)</f>
        <v>3397.5570494869353</v>
      </c>
      <c r="K1547" s="70">
        <f>IF(I1547&lt;Overview!$F$16,1,'='!F1547/Overview!$F$26)</f>
        <v>129.62317003215733</v>
      </c>
      <c r="L1547" s="71">
        <f>IF(I1547&lt;Overview!$F$17,'='!F1547/Overview!$F$26,Overview!$F$33)</f>
        <v>9.1428571428571423</v>
      </c>
      <c r="M1547" s="72">
        <f t="shared" si="149"/>
        <v>9.1428571428571423</v>
      </c>
      <c r="N1547" s="81">
        <f>MIN(1,Overview!$F$44*E1547*(F1547-Overview!$F$25)^2+0.2)</f>
        <v>1</v>
      </c>
      <c r="O1547" s="48">
        <f>M1547*E1547*Overview!$F$8</f>
        <v>9.746225350951114E-2</v>
      </c>
      <c r="P1547" s="48">
        <f>E1547*Overview!$F$6</f>
        <v>1.8494797113084687E-3</v>
      </c>
      <c r="Q1547" s="122">
        <f>O1547*(G1547/F1547-(1+Overview!$F$35/'='!F1547)/(Overview!$F$37*Overview!$F$33))/('='!G1547+Overview!$F$36)</f>
        <v>5.6326072581983533E-4</v>
      </c>
      <c r="R1547" s="128">
        <f>(O1547/F1547-Q1547)*G1547*Overview!$F$29*'='!F1547^3</f>
        <v>407.20778828025544</v>
      </c>
      <c r="S1547" s="57">
        <f t="shared" si="144"/>
        <v>3.6136997072155919E-18</v>
      </c>
      <c r="T1547" s="58">
        <f t="shared" si="145"/>
        <v>5.6218963443243264E-4</v>
      </c>
      <c r="U1547" s="58">
        <f>IF(I1547&lt;Overview!$F$18,(1-Overview!$F$9)*'='!R1547-'='!I1547*'='!P1547,0)</f>
        <v>0</v>
      </c>
      <c r="V1547" s="54">
        <f>IF(I1547&gt;=Overview!$F$18,(1-Overview!$F$9)*'='!R1547-Overview!$F$18*'='!P1547,0)</f>
        <v>34.366560704605057</v>
      </c>
      <c r="W1547" s="2"/>
      <c r="X1547" s="60">
        <f>F1547^3*(1+G1547*Overview!$F$38)</f>
        <v>32.99305039321321</v>
      </c>
      <c r="Y1547" s="61">
        <f>F1547^3*Overview!$F$42*(1+Overview!$F$38*G1547)+J1547*Overview!$F$39/Overview!$F$40</f>
        <v>3.1170138326305303</v>
      </c>
    </row>
    <row r="1548" spans="1:25">
      <c r="A1548" s="34">
        <v>1545</v>
      </c>
      <c r="B1548">
        <v>0.77</v>
      </c>
      <c r="C1548" s="85">
        <v>18.739999999999998</v>
      </c>
      <c r="D1548" s="125">
        <f>B1548/(B1548+Overview!$F$22)</f>
        <v>0.52380952380952384</v>
      </c>
      <c r="E1548" s="118">
        <f>EXP(Overview!$F$21/Overview!$F$5-Overview!$F$21/('='!C1548+273.15))</f>
        <v>0.94169028070695959</v>
      </c>
      <c r="F1548" s="77">
        <f t="shared" si="146"/>
        <v>2.9948574173772666</v>
      </c>
      <c r="G1548" s="115">
        <f t="shared" si="147"/>
        <v>0.52380952380952372</v>
      </c>
      <c r="H1548" s="112">
        <f>F1548/Overview!$F$19</f>
        <v>4.4217590689166792</v>
      </c>
      <c r="I1548" s="149">
        <f t="shared" si="148"/>
        <v>178.24101031296112</v>
      </c>
      <c r="J1548" s="80">
        <f>IF((A1548-Overview!$F$43)/365=ROUND((A1548-Overview!$F$43)/365,0),J1547*0.05,J1547+V1547)</f>
        <v>3431.9236101915403</v>
      </c>
      <c r="K1548" s="70">
        <f>IF(I1548&lt;Overview!$F$16,1,'='!F1548/Overview!$F$26)</f>
        <v>129.64750724576913</v>
      </c>
      <c r="L1548" s="71">
        <f>IF(I1548&lt;Overview!$F$17,'='!F1548/Overview!$F$26,Overview!$F$33)</f>
        <v>9.1428571428571423</v>
      </c>
      <c r="M1548" s="72">
        <f t="shared" si="149"/>
        <v>9.1428571428571423</v>
      </c>
      <c r="N1548" s="81">
        <f>MIN(1,Overview!$F$44*E1548*(F1548-Overview!$F$25)^2+0.2)</f>
        <v>1</v>
      </c>
      <c r="O1548" s="48">
        <f>M1548*E1548*Overview!$F$8</f>
        <v>9.746225350951114E-2</v>
      </c>
      <c r="P1548" s="48">
        <f>E1548*Overview!$F$6</f>
        <v>1.8494797113084687E-3</v>
      </c>
      <c r="Q1548" s="122">
        <f>O1548*(G1548/F1548-(1+Overview!$F$35/'='!F1548)/(Overview!$F$37*Overview!$F$33))/('='!G1548+Overview!$F$36)</f>
        <v>5.6230821817364926E-4</v>
      </c>
      <c r="R1548" s="128">
        <f>(O1548/F1548-Q1548)*G1548*Overview!$F$29*'='!F1548^3</f>
        <v>407.37149823899915</v>
      </c>
      <c r="S1548" s="57">
        <f t="shared" si="144"/>
        <v>3.6130213495396769E-18</v>
      </c>
      <c r="T1548" s="58">
        <f t="shared" si="145"/>
        <v>5.6134431268318259E-4</v>
      </c>
      <c r="U1548" s="58">
        <f>IF(I1548&lt;Overview!$F$18,(1-Overview!$F$9)*'='!R1548-'='!I1548*'='!P1548,0)</f>
        <v>0</v>
      </c>
      <c r="V1548" s="54">
        <f>IF(I1548&gt;=Overview!$F$18,(1-Overview!$F$9)*'='!R1548-Overview!$F$18*'='!P1548,0)</f>
        <v>34.380508793090016</v>
      </c>
      <c r="W1548" s="2"/>
      <c r="X1548" s="60">
        <f>F1548^3*(1+G1548*Overview!$F$38)</f>
        <v>33.011637572097221</v>
      </c>
      <c r="Y1548" s="61">
        <f>F1548^3*Overview!$F$42*(1+Overview!$F$38*G1548)+J1548*Overview!$F$39/Overview!$F$40</f>
        <v>3.1201800620043461</v>
      </c>
    </row>
    <row r="1549" spans="1:25">
      <c r="A1549" s="34">
        <v>1546</v>
      </c>
      <c r="B1549">
        <v>0.77</v>
      </c>
      <c r="C1549" s="85">
        <v>18.739999999999998</v>
      </c>
      <c r="D1549" s="125">
        <f>B1549/(B1549+Overview!$F$22)</f>
        <v>0.52380952380952384</v>
      </c>
      <c r="E1549" s="118">
        <f>EXP(Overview!$F$21/Overview!$F$5-Overview!$F$21/('='!C1549+273.15))</f>
        <v>0.94169028070695959</v>
      </c>
      <c r="F1549" s="77">
        <f t="shared" si="146"/>
        <v>2.9954187616899497</v>
      </c>
      <c r="G1549" s="115">
        <f t="shared" si="147"/>
        <v>0.52380952380952372</v>
      </c>
      <c r="H1549" s="112">
        <f>F1549/Overview!$F$19</f>
        <v>4.4225878660710904</v>
      </c>
      <c r="I1549" s="149">
        <f t="shared" si="148"/>
        <v>178.24101031296112</v>
      </c>
      <c r="J1549" s="80">
        <f>IF((A1549-Overview!$F$43)/365=ROUND((A1549-Overview!$F$43)/365,0),J1548*0.05,J1548+V1548)</f>
        <v>3466.3041189846303</v>
      </c>
      <c r="K1549" s="70">
        <f>IF(I1549&lt;Overview!$F$16,1,'='!F1549/Overview!$F$26)</f>
        <v>129.67180786536579</v>
      </c>
      <c r="L1549" s="71">
        <f>IF(I1549&lt;Overview!$F$17,'='!F1549/Overview!$F$26,Overview!$F$33)</f>
        <v>9.1428571428571423</v>
      </c>
      <c r="M1549" s="72">
        <f t="shared" si="149"/>
        <v>9.1428571428571423</v>
      </c>
      <c r="N1549" s="81">
        <f>MIN(1,Overview!$F$44*E1549*(F1549-Overview!$F$25)^2+0.2)</f>
        <v>1</v>
      </c>
      <c r="O1549" s="48">
        <f>M1549*E1549*Overview!$F$8</f>
        <v>9.746225350951114E-2</v>
      </c>
      <c r="P1549" s="48">
        <f>E1549*Overview!$F$6</f>
        <v>1.8494797113084687E-3</v>
      </c>
      <c r="Q1549" s="122">
        <f>O1549*(G1549/F1549-(1+Overview!$F$35/'='!F1549)/(Overview!$F$37*Overview!$F$33))/('='!G1549+Overview!$F$36)</f>
        <v>5.6135749947396182E-4</v>
      </c>
      <c r="R1549" s="128">
        <f>(O1549/F1549-Q1549)*G1549*Overview!$F$29*'='!F1549^3</f>
        <v>407.53499876566161</v>
      </c>
      <c r="S1549" s="57">
        <f t="shared" si="144"/>
        <v>3.6123442659171446E-18</v>
      </c>
      <c r="T1549" s="58">
        <f t="shared" si="145"/>
        <v>5.6050026197988713E-4</v>
      </c>
      <c r="U1549" s="58">
        <f>IF(I1549&lt;Overview!$F$18,(1-Overview!$F$9)*'='!R1549-'='!I1549*'='!P1549,0)</f>
        <v>0</v>
      </c>
      <c r="V1549" s="54">
        <f>IF(I1549&gt;=Overview!$F$18,(1-Overview!$F$9)*'='!R1549-Overview!$F$18*'='!P1549,0)</f>
        <v>34.394439037961661</v>
      </c>
      <c r="W1549" s="2"/>
      <c r="X1549" s="60">
        <f>F1549^3*(1+G1549*Overview!$F$38)</f>
        <v>33.030203766739184</v>
      </c>
      <c r="Y1549" s="61">
        <f>F1549^3*Overview!$F$42*(1+Overview!$F$38*G1549)+J1549*Overview!$F$39/Overview!$F$40</f>
        <v>3.1233450089042223</v>
      </c>
    </row>
    <row r="1550" spans="1:25">
      <c r="A1550" s="34">
        <v>1547</v>
      </c>
      <c r="B1550">
        <v>0.77</v>
      </c>
      <c r="C1550" s="85">
        <v>18.739999999999998</v>
      </c>
      <c r="D1550" s="125">
        <f>B1550/(B1550+Overview!$F$22)</f>
        <v>0.52380952380952384</v>
      </c>
      <c r="E1550" s="118">
        <f>EXP(Overview!$F$21/Overview!$F$5-Overview!$F$21/('='!C1550+273.15))</f>
        <v>0.94169028070695959</v>
      </c>
      <c r="F1550" s="77">
        <f t="shared" si="146"/>
        <v>2.9959792619519297</v>
      </c>
      <c r="G1550" s="115">
        <f t="shared" si="147"/>
        <v>0.52380952380952372</v>
      </c>
      <c r="H1550" s="112">
        <f>F1550/Overview!$F$19</f>
        <v>4.4234154170263249</v>
      </c>
      <c r="I1550" s="149">
        <f t="shared" si="148"/>
        <v>178.24101031296112</v>
      </c>
      <c r="J1550" s="80">
        <f>IF((A1550-Overview!$F$43)/365=ROUND((A1550-Overview!$F$43)/365,0),J1549*0.05,J1549+V1549)</f>
        <v>3500.6985580225919</v>
      </c>
      <c r="K1550" s="70">
        <f>IF(I1550&lt;Overview!$F$16,1,'='!F1550/Overview!$F$26)</f>
        <v>129.696071945971</v>
      </c>
      <c r="L1550" s="71">
        <f>IF(I1550&lt;Overview!$F$17,'='!F1550/Overview!$F$26,Overview!$F$33)</f>
        <v>9.1428571428571423</v>
      </c>
      <c r="M1550" s="72">
        <f t="shared" si="149"/>
        <v>9.1428571428571423</v>
      </c>
      <c r="N1550" s="81">
        <f>MIN(1,Overview!$F$44*E1550*(F1550-Overview!$F$25)^2+0.2)</f>
        <v>1</v>
      </c>
      <c r="O1550" s="48">
        <f>M1550*E1550*Overview!$F$8</f>
        <v>9.746225350951114E-2</v>
      </c>
      <c r="P1550" s="48">
        <f>E1550*Overview!$F$6</f>
        <v>1.8494797113084687E-3</v>
      </c>
      <c r="Q1550" s="122">
        <f>O1550*(G1550/F1550-(1+Overview!$F$35/'='!F1550)/(Overview!$F$37*Overview!$F$33))/('='!G1550+Overview!$F$36)</f>
        <v>5.6040856575897318E-4</v>
      </c>
      <c r="R1550" s="128">
        <f>(O1550/F1550-Q1550)*G1550*Overview!$F$29*'='!F1550^3</f>
        <v>407.69829006705334</v>
      </c>
      <c r="S1550" s="57">
        <f t="shared" si="144"/>
        <v>3.6116684535264775E-18</v>
      </c>
      <c r="T1550" s="58">
        <f t="shared" si="145"/>
        <v>5.5965748041136929E-4</v>
      </c>
      <c r="U1550" s="58">
        <f>IF(I1550&lt;Overview!$F$18,(1-Overview!$F$9)*'='!R1550-'='!I1550*'='!P1550,0)</f>
        <v>0</v>
      </c>
      <c r="V1550" s="54">
        <f>IF(I1550&gt;=Overview!$F$18,(1-Overview!$F$9)*'='!R1550-Overview!$F$18*'='!P1550,0)</f>
        <v>34.408351456840236</v>
      </c>
      <c r="W1550" s="2"/>
      <c r="X1550" s="60">
        <f>F1550^3*(1+G1550*Overview!$F$38)</f>
        <v>33.048748989066489</v>
      </c>
      <c r="Y1550" s="61">
        <f>F1550^3*Overview!$F$42*(1+Overview!$F$38*G1550)+J1550*Overview!$F$39/Overview!$F$40</f>
        <v>3.1265086736282384</v>
      </c>
    </row>
    <row r="1551" spans="1:25">
      <c r="A1551" s="34">
        <v>1548</v>
      </c>
      <c r="B1551">
        <v>0.77</v>
      </c>
      <c r="C1551" s="85">
        <v>18.739999999999998</v>
      </c>
      <c r="D1551" s="125">
        <f>B1551/(B1551+Overview!$F$22)</f>
        <v>0.52380952380952384</v>
      </c>
      <c r="E1551" s="118">
        <f>EXP(Overview!$F$21/Overview!$F$5-Overview!$F$21/('='!C1551+273.15))</f>
        <v>0.94169028070695959</v>
      </c>
      <c r="F1551" s="77">
        <f t="shared" si="146"/>
        <v>2.9965389194323411</v>
      </c>
      <c r="G1551" s="115">
        <f t="shared" si="147"/>
        <v>0.52380952380952372</v>
      </c>
      <c r="H1551" s="112">
        <f>F1551/Overview!$F$19</f>
        <v>4.4242417236561948</v>
      </c>
      <c r="I1551" s="149">
        <f t="shared" si="148"/>
        <v>178.24101031296112</v>
      </c>
      <c r="J1551" s="80">
        <f>IF((A1551-Overview!$F$43)/365=ROUND((A1551-Overview!$F$43)/365,0),J1550*0.05,J1550+V1550)</f>
        <v>3535.106909479432</v>
      </c>
      <c r="K1551" s="70">
        <f>IF(I1551&lt;Overview!$F$16,1,'='!F1551/Overview!$F$26)</f>
        <v>129.72029954252559</v>
      </c>
      <c r="L1551" s="71">
        <f>IF(I1551&lt;Overview!$F$17,'='!F1551/Overview!$F$26,Overview!$F$33)</f>
        <v>9.1428571428571423</v>
      </c>
      <c r="M1551" s="72">
        <f t="shared" si="149"/>
        <v>9.1428571428571423</v>
      </c>
      <c r="N1551" s="81">
        <f>MIN(1,Overview!$F$44*E1551*(F1551-Overview!$F$25)^2+0.2)</f>
        <v>1</v>
      </c>
      <c r="O1551" s="48">
        <f>M1551*E1551*Overview!$F$8</f>
        <v>9.746225350951114E-2</v>
      </c>
      <c r="P1551" s="48">
        <f>E1551*Overview!$F$6</f>
        <v>1.8494797113084687E-3</v>
      </c>
      <c r="Q1551" s="122">
        <f>O1551*(G1551/F1551-(1+Overview!$F$35/'='!F1551)/(Overview!$F$37*Overview!$F$33))/('='!G1551+Overview!$F$36)</f>
        <v>5.5946141307771421E-4</v>
      </c>
      <c r="R1551" s="128">
        <f>(O1551/F1551-Q1551)*G1551*Overview!$F$29*'='!F1551^3</f>
        <v>407.86137234998898</v>
      </c>
      <c r="S1551" s="57">
        <f t="shared" si="144"/>
        <v>3.6109939095538718E-18</v>
      </c>
      <c r="T1551" s="58">
        <f t="shared" si="145"/>
        <v>5.588159660693281E-4</v>
      </c>
      <c r="U1551" s="58">
        <f>IF(I1551&lt;Overview!$F$18,(1-Overview!$F$9)*'='!R1551-'='!I1551*'='!P1551,0)</f>
        <v>0</v>
      </c>
      <c r="V1551" s="54">
        <f>IF(I1551&gt;=Overview!$F$18,(1-Overview!$F$9)*'='!R1551-Overview!$F$18*'='!P1551,0)</f>
        <v>34.42224606734635</v>
      </c>
      <c r="W1551" s="2"/>
      <c r="X1551" s="60">
        <f>F1551^3*(1+G1551*Overview!$F$38)</f>
        <v>33.067273251041712</v>
      </c>
      <c r="Y1551" s="61">
        <f>F1551^3*Overview!$F$42*(1+Overview!$F$38*G1551)+J1551*Overview!$F$39/Overview!$F$40</f>
        <v>3.1296710564784056</v>
      </c>
    </row>
    <row r="1552" spans="1:25">
      <c r="A1552" s="34">
        <v>1549</v>
      </c>
      <c r="B1552">
        <v>0.77</v>
      </c>
      <c r="C1552" s="85">
        <v>18.739999999999998</v>
      </c>
      <c r="D1552" s="125">
        <f>B1552/(B1552+Overview!$F$22)</f>
        <v>0.52380952380952384</v>
      </c>
      <c r="E1552" s="118">
        <f>EXP(Overview!$F$21/Overview!$F$5-Overview!$F$21/('='!C1552+273.15))</f>
        <v>0.94169028070695959</v>
      </c>
      <c r="F1552" s="77">
        <f t="shared" si="146"/>
        <v>2.9970977353984103</v>
      </c>
      <c r="G1552" s="115">
        <f t="shared" si="147"/>
        <v>0.52380952380952372</v>
      </c>
      <c r="H1552" s="112">
        <f>F1552/Overview!$F$19</f>
        <v>4.4250667878316996</v>
      </c>
      <c r="I1552" s="149">
        <f t="shared" si="148"/>
        <v>178.24101031296112</v>
      </c>
      <c r="J1552" s="80">
        <f>IF((A1552-Overview!$F$43)/365=ROUND((A1552-Overview!$F$43)/365,0),J1551*0.05,J1551+V1551)</f>
        <v>3569.5291555467784</v>
      </c>
      <c r="K1552" s="70">
        <f>IF(I1552&lt;Overview!$F$16,1,'='!F1552/Overview!$F$26)</f>
        <v>129.74449070988788</v>
      </c>
      <c r="L1552" s="71">
        <f>IF(I1552&lt;Overview!$F$17,'='!F1552/Overview!$F$26,Overview!$F$33)</f>
        <v>9.1428571428571423</v>
      </c>
      <c r="M1552" s="72">
        <f t="shared" si="149"/>
        <v>9.1428571428571423</v>
      </c>
      <c r="N1552" s="81">
        <f>MIN(1,Overview!$F$44*E1552*(F1552-Overview!$F$25)^2+0.2)</f>
        <v>1</v>
      </c>
      <c r="O1552" s="48">
        <f>M1552*E1552*Overview!$F$8</f>
        <v>9.746225350951114E-2</v>
      </c>
      <c r="P1552" s="48">
        <f>E1552*Overview!$F$6</f>
        <v>1.8494797113084687E-3</v>
      </c>
      <c r="Q1552" s="122">
        <f>O1552*(G1552/F1552-(1+Overview!$F$35/'='!F1552)/(Overview!$F$37*Overview!$F$33))/('='!G1552+Overview!$F$36)</f>
        <v>5.5851603749000752E-4</v>
      </c>
      <c r="R1552" s="128">
        <f>(O1552/F1552-Q1552)*G1552*Overview!$F$29*'='!F1552^3</f>
        <v>408.02424582128543</v>
      </c>
      <c r="S1552" s="57">
        <f t="shared" si="144"/>
        <v>3.6103206311932084E-18</v>
      </c>
      <c r="T1552" s="58">
        <f t="shared" si="145"/>
        <v>5.5797571704833168E-4</v>
      </c>
      <c r="U1552" s="58">
        <f>IF(I1552&lt;Overview!$F$18,(1-Overview!$F$9)*'='!R1552-'='!I1552*'='!P1552,0)</f>
        <v>0</v>
      </c>
      <c r="V1552" s="54">
        <f>IF(I1552&gt;=Overview!$F$18,(1-Overview!$F$9)*'='!R1552-Overview!$F$18*'='!P1552,0)</f>
        <v>34.436122887100808</v>
      </c>
      <c r="W1552" s="2"/>
      <c r="X1552" s="60">
        <f>F1552^3*(1+G1552*Overview!$F$38)</f>
        <v>33.085776564662403</v>
      </c>
      <c r="Y1552" s="61">
        <f>F1552^3*Overview!$F$42*(1+Overview!$F$38*G1552)+J1552*Overview!$F$39/Overview!$F$40</f>
        <v>3.1328321577606486</v>
      </c>
    </row>
    <row r="1553" spans="1:25">
      <c r="A1553" s="34">
        <v>1550</v>
      </c>
      <c r="B1553">
        <v>0.77</v>
      </c>
      <c r="C1553" s="85">
        <v>18.739999999999998</v>
      </c>
      <c r="D1553" s="125">
        <f>B1553/(B1553+Overview!$F$22)</f>
        <v>0.52380952380952384</v>
      </c>
      <c r="E1553" s="118">
        <f>EXP(Overview!$F$21/Overview!$F$5-Overview!$F$21/('='!C1553+273.15))</f>
        <v>0.94169028070695959</v>
      </c>
      <c r="F1553" s="77">
        <f t="shared" si="146"/>
        <v>2.9976557111154585</v>
      </c>
      <c r="G1553" s="115">
        <f t="shared" si="147"/>
        <v>0.52380952380952372</v>
      </c>
      <c r="H1553" s="112">
        <f>F1553/Overview!$F$19</f>
        <v>4.4258906114210221</v>
      </c>
      <c r="I1553" s="149">
        <f t="shared" si="148"/>
        <v>178.24101031296112</v>
      </c>
      <c r="J1553" s="80">
        <f>IF((A1553-Overview!$F$43)/365=ROUND((A1553-Overview!$F$43)/365,0),J1552*0.05,J1552+V1552)</f>
        <v>3603.9652784338791</v>
      </c>
      <c r="K1553" s="70">
        <f>IF(I1553&lt;Overview!$F$16,1,'='!F1553/Overview!$F$26)</f>
        <v>129.76864550283369</v>
      </c>
      <c r="L1553" s="71">
        <f>IF(I1553&lt;Overview!$F$17,'='!F1553/Overview!$F$26,Overview!$F$33)</f>
        <v>9.1428571428571423</v>
      </c>
      <c r="M1553" s="72">
        <f t="shared" si="149"/>
        <v>9.1428571428571423</v>
      </c>
      <c r="N1553" s="81">
        <f>MIN(1,Overview!$F$44*E1553*(F1553-Overview!$F$25)^2+0.2)</f>
        <v>1</v>
      </c>
      <c r="O1553" s="48">
        <f>M1553*E1553*Overview!$F$8</f>
        <v>9.746225350951114E-2</v>
      </c>
      <c r="P1553" s="48">
        <f>E1553*Overview!$F$6</f>
        <v>1.8494797113084687E-3</v>
      </c>
      <c r="Q1553" s="122">
        <f>O1553*(G1553/F1553-(1+Overview!$F$35/'='!F1553)/(Overview!$F$37*Overview!$F$33))/('='!G1553+Overview!$F$36)</f>
        <v>5.5757243506643144E-4</v>
      </c>
      <c r="R1553" s="128">
        <f>(O1553/F1553-Q1553)*G1553*Overview!$F$29*'='!F1553^3</f>
        <v>408.18691068776155</v>
      </c>
      <c r="S1553" s="57">
        <f t="shared" si="144"/>
        <v>3.6096486156460279E-18</v>
      </c>
      <c r="T1553" s="58">
        <f t="shared" si="145"/>
        <v>5.5713673144581382E-4</v>
      </c>
      <c r="U1553" s="58">
        <f>IF(I1553&lt;Overview!$F$18,(1-Overview!$F$9)*'='!R1553-'='!I1553*'='!P1553,0)</f>
        <v>0</v>
      </c>
      <c r="V1553" s="54">
        <f>IF(I1553&gt;=Overview!$F$18,(1-Overview!$F$9)*'='!R1553-Overview!$F$18*'='!P1553,0)</f>
        <v>34.449981933724573</v>
      </c>
      <c r="W1553" s="2"/>
      <c r="X1553" s="60">
        <f>F1553^3*(1+G1553*Overview!$F$38)</f>
        <v>33.104258941960921</v>
      </c>
      <c r="Y1553" s="61">
        <f>F1553^3*Overview!$F$42*(1+Overview!$F$38*G1553)+J1553*Overview!$F$39/Overview!$F$40</f>
        <v>3.1359919777847916</v>
      </c>
    </row>
    <row r="1554" spans="1:25">
      <c r="A1554" s="34">
        <v>1551</v>
      </c>
      <c r="B1554">
        <v>0.77</v>
      </c>
      <c r="C1554" s="85">
        <v>18.739999999999998</v>
      </c>
      <c r="D1554" s="125">
        <f>B1554/(B1554+Overview!$F$22)</f>
        <v>0.52380952380952384</v>
      </c>
      <c r="E1554" s="118">
        <f>EXP(Overview!$F$21/Overview!$F$5-Overview!$F$21/('='!C1554+273.15))</f>
        <v>0.94169028070695959</v>
      </c>
      <c r="F1554" s="77">
        <f t="shared" si="146"/>
        <v>2.9982128478469043</v>
      </c>
      <c r="G1554" s="115">
        <f t="shared" si="147"/>
        <v>0.52380952380952372</v>
      </c>
      <c r="H1554" s="112">
        <f>F1554/Overview!$F$19</f>
        <v>4.4267131962895379</v>
      </c>
      <c r="I1554" s="149">
        <f t="shared" si="148"/>
        <v>178.24101031296112</v>
      </c>
      <c r="J1554" s="80">
        <f>IF((A1554-Overview!$F$43)/365=ROUND((A1554-Overview!$F$43)/365,0),J1553*0.05,J1553+V1553)</f>
        <v>3638.4152603676039</v>
      </c>
      <c r="K1554" s="70">
        <f>IF(I1554&lt;Overview!$F$16,1,'='!F1554/Overview!$F$26)</f>
        <v>129.79276397605648</v>
      </c>
      <c r="L1554" s="71">
        <f>IF(I1554&lt;Overview!$F$17,'='!F1554/Overview!$F$26,Overview!$F$33)</f>
        <v>9.1428571428571423</v>
      </c>
      <c r="M1554" s="72">
        <f t="shared" si="149"/>
        <v>9.1428571428571423</v>
      </c>
      <c r="N1554" s="81">
        <f>MIN(1,Overview!$F$44*E1554*(F1554-Overview!$F$25)^2+0.2)</f>
        <v>1</v>
      </c>
      <c r="O1554" s="48">
        <f>M1554*E1554*Overview!$F$8</f>
        <v>9.746225350951114E-2</v>
      </c>
      <c r="P1554" s="48">
        <f>E1554*Overview!$F$6</f>
        <v>1.8494797113084687E-3</v>
      </c>
      <c r="Q1554" s="122">
        <f>O1554*(G1554/F1554-(1+Overview!$F$35/'='!F1554)/(Overview!$F$37*Overview!$F$33))/('='!G1554+Overview!$F$36)</f>
        <v>5.5663060188828153E-4</v>
      </c>
      <c r="R1554" s="128">
        <f>(O1554/F1554-Q1554)*G1554*Overview!$F$29*'='!F1554^3</f>
        <v>408.34936715623746</v>
      </c>
      <c r="S1554" s="57">
        <f t="shared" si="144"/>
        <v>3.6089778601215044E-18</v>
      </c>
      <c r="T1554" s="58">
        <f t="shared" si="145"/>
        <v>5.5629900736206702E-4</v>
      </c>
      <c r="U1554" s="58">
        <f>IF(I1554&lt;Overview!$F$18,(1-Overview!$F$9)*'='!R1554-'='!I1554*'='!P1554,0)</f>
        <v>0</v>
      </c>
      <c r="V1554" s="54">
        <f>IF(I1554&gt;=Overview!$F$18,(1-Overview!$F$9)*'='!R1554-Overview!$F$18*'='!P1554,0)</f>
        <v>34.46382322483872</v>
      </c>
      <c r="W1554" s="2"/>
      <c r="X1554" s="60">
        <f>F1554^3*(1+G1554*Overview!$F$38)</f>
        <v>33.122720395004265</v>
      </c>
      <c r="Y1554" s="61">
        <f>F1554^3*Overview!$F$42*(1+Overview!$F$38*G1554)+J1554*Overview!$F$39/Overview!$F$40</f>
        <v>3.1391505168645395</v>
      </c>
    </row>
    <row r="1555" spans="1:25">
      <c r="A1555" s="34">
        <v>1552</v>
      </c>
      <c r="B1555">
        <v>0.77</v>
      </c>
      <c r="C1555" s="85">
        <v>18.739999999999998</v>
      </c>
      <c r="D1555" s="125">
        <f>B1555/(B1555+Overview!$F$22)</f>
        <v>0.52380952380952384</v>
      </c>
      <c r="E1555" s="118">
        <f>EXP(Overview!$F$21/Overview!$F$5-Overview!$F$21/('='!C1555+273.15))</f>
        <v>0.94169028070695959</v>
      </c>
      <c r="F1555" s="77">
        <f t="shared" si="146"/>
        <v>2.9987691468542663</v>
      </c>
      <c r="G1555" s="115">
        <f t="shared" si="147"/>
        <v>0.52380952380952372</v>
      </c>
      <c r="H1555" s="112">
        <f>F1555/Overview!$F$19</f>
        <v>4.4275345442998173</v>
      </c>
      <c r="I1555" s="149">
        <f t="shared" si="148"/>
        <v>178.24101031296112</v>
      </c>
      <c r="J1555" s="80">
        <f>IF((A1555-Overview!$F$43)/365=ROUND((A1555-Overview!$F$43)/365,0),J1554*0.05,J1554+V1554)</f>
        <v>3672.8790835924424</v>
      </c>
      <c r="K1555" s="70">
        <f>IF(I1555&lt;Overview!$F$16,1,'='!F1555/Overview!$F$26)</f>
        <v>129.81684618416739</v>
      </c>
      <c r="L1555" s="71">
        <f>IF(I1555&lt;Overview!$F$17,'='!F1555/Overview!$F$26,Overview!$F$33)</f>
        <v>9.1428571428571423</v>
      </c>
      <c r="M1555" s="72">
        <f t="shared" si="149"/>
        <v>9.1428571428571423</v>
      </c>
      <c r="N1555" s="81">
        <f>MIN(1,Overview!$F$44*E1555*(F1555-Overview!$F$25)^2+0.2)</f>
        <v>1</v>
      </c>
      <c r="O1555" s="48">
        <f>M1555*E1555*Overview!$F$8</f>
        <v>9.746225350951114E-2</v>
      </c>
      <c r="P1555" s="48">
        <f>E1555*Overview!$F$6</f>
        <v>1.8494797113084687E-3</v>
      </c>
      <c r="Q1555" s="122">
        <f>O1555*(G1555/F1555-(1+Overview!$F$35/'='!F1555)/(Overview!$F$37*Overview!$F$33))/('='!G1555+Overview!$F$36)</f>
        <v>5.5569053404753749E-4</v>
      </c>
      <c r="R1555" s="128">
        <f>(O1555/F1555-Q1555)*G1555*Overview!$F$29*'='!F1555^3</f>
        <v>408.51161543353317</v>
      </c>
      <c r="S1555" s="57">
        <f t="shared" si="144"/>
        <v>3.608308361836422E-18</v>
      </c>
      <c r="T1555" s="58">
        <f t="shared" si="145"/>
        <v>5.5546254290024185E-4</v>
      </c>
      <c r="U1555" s="58">
        <f>IF(I1555&lt;Overview!$F$18,(1-Overview!$F$9)*'='!R1555-'='!I1555*'='!P1555,0)</f>
        <v>0</v>
      </c>
      <c r="V1555" s="54">
        <f>IF(I1555&gt;=Overview!$F$18,(1-Overview!$F$9)*'='!R1555-Overview!$F$18*'='!P1555,0)</f>
        <v>34.477646778064319</v>
      </c>
      <c r="W1555" s="2"/>
      <c r="X1555" s="60">
        <f>F1555^3*(1+G1555*Overview!$F$38)</f>
        <v>33.141160935893851</v>
      </c>
      <c r="Y1555" s="61">
        <f>F1555^3*Overview!$F$42*(1+Overview!$F$38*G1555)+J1555*Overview!$F$39/Overview!$F$40</f>
        <v>3.1423077753174637</v>
      </c>
    </row>
    <row r="1556" spans="1:25">
      <c r="A1556" s="34">
        <v>1553</v>
      </c>
      <c r="B1556">
        <v>0.77</v>
      </c>
      <c r="C1556" s="85">
        <v>18.739999999999998</v>
      </c>
      <c r="D1556" s="125">
        <f>B1556/(B1556+Overview!$F$22)</f>
        <v>0.52380952380952384</v>
      </c>
      <c r="E1556" s="118">
        <f>EXP(Overview!$F$21/Overview!$F$5-Overview!$F$21/('='!C1556+273.15))</f>
        <v>0.94169028070695959</v>
      </c>
      <c r="F1556" s="77">
        <f t="shared" si="146"/>
        <v>2.9993246093971666</v>
      </c>
      <c r="G1556" s="115">
        <f t="shared" si="147"/>
        <v>0.52380952380952372</v>
      </c>
      <c r="H1556" s="112">
        <f>F1556/Overview!$F$19</f>
        <v>4.4283546573116297</v>
      </c>
      <c r="I1556" s="149">
        <f t="shared" si="148"/>
        <v>178.24101031296112</v>
      </c>
      <c r="J1556" s="80">
        <f>IF((A1556-Overview!$F$43)/365=ROUND((A1556-Overview!$F$43)/365,0),J1555*0.05,J1555+V1555)</f>
        <v>3707.3567303705067</v>
      </c>
      <c r="K1556" s="70">
        <f>IF(I1556&lt;Overview!$F$16,1,'='!F1556/Overview!$F$26)</f>
        <v>129.84089218169552</v>
      </c>
      <c r="L1556" s="71">
        <f>IF(I1556&lt;Overview!$F$17,'='!F1556/Overview!$F$26,Overview!$F$33)</f>
        <v>9.1428571428571423</v>
      </c>
      <c r="M1556" s="72">
        <f t="shared" si="149"/>
        <v>9.1428571428571423</v>
      </c>
      <c r="N1556" s="81">
        <f>MIN(1,Overview!$F$44*E1556*(F1556-Overview!$F$25)^2+0.2)</f>
        <v>1</v>
      </c>
      <c r="O1556" s="48">
        <f>M1556*E1556*Overview!$F$8</f>
        <v>9.746225350951114E-2</v>
      </c>
      <c r="P1556" s="48">
        <f>E1556*Overview!$F$6</f>
        <v>1.8494797113084687E-3</v>
      </c>
      <c r="Q1556" s="122">
        <f>O1556*(G1556/F1556-(1+Overview!$F$35/'='!F1556)/(Overview!$F$37*Overview!$F$33))/('='!G1556+Overview!$F$36)</f>
        <v>5.5475222764682656E-4</v>
      </c>
      <c r="R1556" s="128">
        <f>(O1556/F1556-Q1556)*G1556*Overview!$F$29*'='!F1556^3</f>
        <v>408.67365572646781</v>
      </c>
      <c r="S1556" s="57">
        <f t="shared" si="144"/>
        <v>3.607640118015145E-18</v>
      </c>
      <c r="T1556" s="58">
        <f t="shared" si="145"/>
        <v>5.5462733616634208E-4</v>
      </c>
      <c r="U1556" s="58">
        <f>IF(I1556&lt;Overview!$F$18,(1-Overview!$F$9)*'='!R1556-'='!I1556*'='!P1556,0)</f>
        <v>0</v>
      </c>
      <c r="V1556" s="54">
        <f>IF(I1556&gt;=Overview!$F$18,(1-Overview!$F$9)*'='!R1556-Overview!$F$18*'='!P1556,0)</f>
        <v>34.491452611022346</v>
      </c>
      <c r="W1556" s="2"/>
      <c r="X1556" s="60">
        <f>F1556^3*(1+G1556*Overview!$F$38)</f>
        <v>33.15958057676535</v>
      </c>
      <c r="Y1556" s="61">
        <f>F1556^3*Overview!$F$42*(1+Overview!$F$38*G1556)+J1556*Overview!$F$39/Overview!$F$40</f>
        <v>3.1454637534649814</v>
      </c>
    </row>
    <row r="1557" spans="1:25">
      <c r="A1557" s="34">
        <v>1554</v>
      </c>
      <c r="B1557">
        <v>0.77</v>
      </c>
      <c r="C1557" s="85">
        <v>18.739999999999998</v>
      </c>
      <c r="D1557" s="125">
        <f>B1557/(B1557+Overview!$F$22)</f>
        <v>0.52380952380952384</v>
      </c>
      <c r="E1557" s="118">
        <f>EXP(Overview!$F$21/Overview!$F$5-Overview!$F$21/('='!C1557+273.15))</f>
        <v>0.94169028070695959</v>
      </c>
      <c r="F1557" s="77">
        <f t="shared" si="146"/>
        <v>2.9998792367333329</v>
      </c>
      <c r="G1557" s="115">
        <f t="shared" si="147"/>
        <v>0.52380952380952372</v>
      </c>
      <c r="H1557" s="112">
        <f>F1557/Overview!$F$19</f>
        <v>4.4291735371819474</v>
      </c>
      <c r="I1557" s="149">
        <f t="shared" si="148"/>
        <v>178.24101031296112</v>
      </c>
      <c r="J1557" s="80">
        <f>IF((A1557-Overview!$F$43)/365=ROUND((A1557-Overview!$F$43)/365,0),J1556*0.05,J1556+V1556)</f>
        <v>3741.8481829815291</v>
      </c>
      <c r="K1557" s="70">
        <f>IF(I1557&lt;Overview!$F$16,1,'='!F1557/Overview!$F$26)</f>
        <v>129.86490202308801</v>
      </c>
      <c r="L1557" s="71">
        <f>IF(I1557&lt;Overview!$F$17,'='!F1557/Overview!$F$26,Overview!$F$33)</f>
        <v>9.1428571428571423</v>
      </c>
      <c r="M1557" s="72">
        <f t="shared" si="149"/>
        <v>9.1428571428571423</v>
      </c>
      <c r="N1557" s="81">
        <f>MIN(1,Overview!$F$44*E1557*(F1557-Overview!$F$25)^2+0.2)</f>
        <v>1</v>
      </c>
      <c r="O1557" s="48">
        <f>M1557*E1557*Overview!$F$8</f>
        <v>9.746225350951114E-2</v>
      </c>
      <c r="P1557" s="48">
        <f>E1557*Overview!$F$6</f>
        <v>1.8494797113084687E-3</v>
      </c>
      <c r="Q1557" s="122">
        <f>O1557*(G1557/F1557-(1+Overview!$F$35/'='!F1557)/(Overview!$F$37*Overview!$F$33))/('='!G1557+Overview!$F$36)</f>
        <v>5.5381567879938382E-4</v>
      </c>
      <c r="R1557" s="128">
        <f>(O1557/F1557-Q1557)*G1557*Overview!$F$29*'='!F1557^3</f>
        <v>408.83548824185874</v>
      </c>
      <c r="S1557" s="57">
        <f t="shared" si="144"/>
        <v>3.6069731258895959E-18</v>
      </c>
      <c r="T1557" s="58">
        <f t="shared" si="145"/>
        <v>5.5379338526921607E-4</v>
      </c>
      <c r="U1557" s="58">
        <f>IF(I1557&lt;Overview!$F$18,(1-Overview!$F$9)*'='!R1557-'='!I1557*'='!P1557,0)</f>
        <v>0</v>
      </c>
      <c r="V1557" s="54">
        <f>IF(I1557&gt;=Overview!$F$18,(1-Overview!$F$9)*'='!R1557-Overview!$F$18*'='!P1557,0)</f>
        <v>34.505240741333651</v>
      </c>
      <c r="W1557" s="2"/>
      <c r="X1557" s="60">
        <f>F1557^3*(1+G1557*Overview!$F$38)</f>
        <v>33.177979329788499</v>
      </c>
      <c r="Y1557" s="61">
        <f>F1557^3*Overview!$F$42*(1+Overview!$F$38*G1557)+J1557*Overview!$F$39/Overview!$F$40</f>
        <v>3.1486184516323439</v>
      </c>
    </row>
    <row r="1558" spans="1:25">
      <c r="A1558" s="34">
        <v>1555</v>
      </c>
      <c r="B1558">
        <v>0.77</v>
      </c>
      <c r="C1558" s="85">
        <v>18.739999999999998</v>
      </c>
      <c r="D1558" s="125">
        <f>B1558/(B1558+Overview!$F$22)</f>
        <v>0.52380952380952384</v>
      </c>
      <c r="E1558" s="118">
        <f>EXP(Overview!$F$21/Overview!$F$5-Overview!$F$21/('='!C1558+273.15))</f>
        <v>0.94169028070695959</v>
      </c>
      <c r="F1558" s="77">
        <f t="shared" si="146"/>
        <v>3.000433030118602</v>
      </c>
      <c r="G1558" s="115">
        <f t="shared" si="147"/>
        <v>0.52380952380952372</v>
      </c>
      <c r="H1558" s="112">
        <f>F1558/Overview!$F$19</f>
        <v>4.4299911857649521</v>
      </c>
      <c r="I1558" s="149">
        <f t="shared" si="148"/>
        <v>178.24101031296112</v>
      </c>
      <c r="J1558" s="80">
        <f>IF((A1558-Overview!$F$43)/365=ROUND((A1558-Overview!$F$43)/365,0),J1557*0.05,J1557+V1557)</f>
        <v>3776.3534237228628</v>
      </c>
      <c r="K1558" s="70">
        <f>IF(I1558&lt;Overview!$F$16,1,'='!F1558/Overview!$F$26)</f>
        <v>129.88887576271006</v>
      </c>
      <c r="L1558" s="71">
        <f>IF(I1558&lt;Overview!$F$17,'='!F1558/Overview!$F$26,Overview!$F$33)</f>
        <v>9.1428571428571423</v>
      </c>
      <c r="M1558" s="72">
        <f t="shared" si="149"/>
        <v>9.1428571428571423</v>
      </c>
      <c r="N1558" s="81">
        <f>MIN(1,Overview!$F$44*E1558*(F1558-Overview!$F$25)^2+0.2)</f>
        <v>1</v>
      </c>
      <c r="O1558" s="48">
        <f>M1558*E1558*Overview!$F$8</f>
        <v>9.746225350951114E-2</v>
      </c>
      <c r="P1558" s="48">
        <f>E1558*Overview!$F$6</f>
        <v>1.8494797113084687E-3</v>
      </c>
      <c r="Q1558" s="122">
        <f>O1558*(G1558/F1558-(1+Overview!$F$35/'='!F1558)/(Overview!$F$37*Overview!$F$33))/('='!G1558+Overview!$F$36)</f>
        <v>5.5288088362902298E-4</v>
      </c>
      <c r="R1558" s="128">
        <f>(O1558/F1558-Q1558)*G1558*Overview!$F$29*'='!F1558^3</f>
        <v>408.99711318652078</v>
      </c>
      <c r="S1558" s="57">
        <f t="shared" si="144"/>
        <v>3.6063073826992261E-18</v>
      </c>
      <c r="T1558" s="58">
        <f t="shared" si="145"/>
        <v>5.5296068832055986E-4</v>
      </c>
      <c r="U1558" s="58">
        <f>IF(I1558&lt;Overview!$F$18,(1-Overview!$F$9)*'='!R1558-'='!I1558*'='!P1558,0)</f>
        <v>0</v>
      </c>
      <c r="V1558" s="54">
        <f>IF(I1558&gt;=Overview!$F$18,(1-Overview!$F$9)*'='!R1558-Overview!$F$18*'='!P1558,0)</f>
        <v>34.519011186618862</v>
      </c>
      <c r="W1558" s="2"/>
      <c r="X1558" s="60">
        <f>F1558^3*(1+G1558*Overview!$F$38)</f>
        <v>33.196357207166933</v>
      </c>
      <c r="Y1558" s="61">
        <f>F1558^3*Overview!$F$42*(1+Overview!$F$38*G1558)+J1558*Overview!$F$39/Overview!$F$40</f>
        <v>3.1517718701486168</v>
      </c>
    </row>
    <row r="1559" spans="1:25">
      <c r="A1559" s="34">
        <v>1556</v>
      </c>
      <c r="B1559">
        <v>0.77</v>
      </c>
      <c r="C1559" s="85">
        <v>18.739999999999998</v>
      </c>
      <c r="D1559" s="125">
        <f>B1559/(B1559+Overview!$F$22)</f>
        <v>0.52380952380952384</v>
      </c>
      <c r="E1559" s="118">
        <f>EXP(Overview!$F$21/Overview!$F$5-Overview!$F$21/('='!C1559+273.15))</f>
        <v>0.94169028070695959</v>
      </c>
      <c r="F1559" s="77">
        <f t="shared" si="146"/>
        <v>3.0009859908069227</v>
      </c>
      <c r="G1559" s="115">
        <f t="shared" si="147"/>
        <v>0.52380952380952372</v>
      </c>
      <c r="H1559" s="112">
        <f>F1559/Overview!$F$19</f>
        <v>4.4308076049120366</v>
      </c>
      <c r="I1559" s="149">
        <f t="shared" si="148"/>
        <v>178.24101031296112</v>
      </c>
      <c r="J1559" s="80">
        <f>IF((A1559-Overview!$F$43)/365=ROUND((A1559-Overview!$F$43)/365,0),J1558*0.05,J1558+V1558)</f>
        <v>3810.8724349094819</v>
      </c>
      <c r="K1559" s="70">
        <f>IF(I1559&lt;Overview!$F$16,1,'='!F1559/Overview!$F$26)</f>
        <v>129.91281345484515</v>
      </c>
      <c r="L1559" s="71">
        <f>IF(I1559&lt;Overview!$F$17,'='!F1559/Overview!$F$26,Overview!$F$33)</f>
        <v>9.1428571428571423</v>
      </c>
      <c r="M1559" s="72">
        <f t="shared" si="149"/>
        <v>9.1428571428571423</v>
      </c>
      <c r="N1559" s="81">
        <f>MIN(1,Overview!$F$44*E1559*(F1559-Overview!$F$25)^2+0.2)</f>
        <v>1</v>
      </c>
      <c r="O1559" s="48">
        <f>M1559*E1559*Overview!$F$8</f>
        <v>9.746225350951114E-2</v>
      </c>
      <c r="P1559" s="48">
        <f>E1559*Overview!$F$6</f>
        <v>1.8494797113084687E-3</v>
      </c>
      <c r="Q1559" s="122">
        <f>O1559*(G1559/F1559-(1+Overview!$F$35/'='!F1559)/(Overview!$F$37*Overview!$F$33))/('='!G1559+Overview!$F$36)</f>
        <v>5.5194783827009267E-4</v>
      </c>
      <c r="R1559" s="128">
        <f>(O1559/F1559-Q1559)*G1559*Overview!$F$29*'='!F1559^3</f>
        <v>409.1585307672654</v>
      </c>
      <c r="S1559" s="57">
        <f t="shared" si="144"/>
        <v>3.605642885690995E-18</v>
      </c>
      <c r="T1559" s="58">
        <f t="shared" si="145"/>
        <v>5.5212924343490445E-4</v>
      </c>
      <c r="U1559" s="58">
        <f>IF(I1559&lt;Overview!$F$18,(1-Overview!$F$9)*'='!R1559-'='!I1559*'='!P1559,0)</f>
        <v>0</v>
      </c>
      <c r="V1559" s="54">
        <f>IF(I1559&gt;=Overview!$F$18,(1-Overview!$F$9)*'='!R1559-Overview!$F$18*'='!P1559,0)</f>
        <v>34.532763964498301</v>
      </c>
      <c r="W1559" s="2"/>
      <c r="X1559" s="60">
        <f>F1559^3*(1+G1559*Overview!$F$38)</f>
        <v>33.214714221137982</v>
      </c>
      <c r="Y1559" s="61">
        <f>F1559^3*Overview!$F$42*(1+Overview!$F$38*G1559)+J1559*Overview!$F$39/Overview!$F$40</f>
        <v>3.1549240093466668</v>
      </c>
    </row>
    <row r="1560" spans="1:25">
      <c r="A1560" s="34">
        <v>1557</v>
      </c>
      <c r="B1560">
        <v>0.77</v>
      </c>
      <c r="C1560" s="85">
        <v>18.739999999999998</v>
      </c>
      <c r="D1560" s="125">
        <f>B1560/(B1560+Overview!$F$22)</f>
        <v>0.52380952380952384</v>
      </c>
      <c r="E1560" s="118">
        <f>EXP(Overview!$F$21/Overview!$F$5-Overview!$F$21/('='!C1560+273.15))</f>
        <v>0.94169028070695959</v>
      </c>
      <c r="F1560" s="77">
        <f t="shared" si="146"/>
        <v>3.0015381200503577</v>
      </c>
      <c r="G1560" s="115">
        <f t="shared" si="147"/>
        <v>0.52380952380952372</v>
      </c>
      <c r="H1560" s="112">
        <f>F1560/Overview!$F$19</f>
        <v>4.4316227964718111</v>
      </c>
      <c r="I1560" s="149">
        <f t="shared" si="148"/>
        <v>178.24101031296112</v>
      </c>
      <c r="J1560" s="80">
        <f>IF((A1560-Overview!$F$43)/365=ROUND((A1560-Overview!$F$43)/365,0),J1559*0.05,J1559+V1559)</f>
        <v>3845.4051988739802</v>
      </c>
      <c r="K1560" s="70">
        <f>IF(I1560&lt;Overview!$F$16,1,'='!F1560/Overview!$F$26)</f>
        <v>129.93671515369513</v>
      </c>
      <c r="L1560" s="71">
        <f>IF(I1560&lt;Overview!$F$17,'='!F1560/Overview!$F$26,Overview!$F$33)</f>
        <v>9.1428571428571423</v>
      </c>
      <c r="M1560" s="72">
        <f t="shared" si="149"/>
        <v>9.1428571428571423</v>
      </c>
      <c r="N1560" s="81">
        <f>MIN(1,Overview!$F$44*E1560*(F1560-Overview!$F$25)^2+0.2)</f>
        <v>1</v>
      </c>
      <c r="O1560" s="48">
        <f>M1560*E1560*Overview!$F$8</f>
        <v>9.746225350951114E-2</v>
      </c>
      <c r="P1560" s="48">
        <f>E1560*Overview!$F$6</f>
        <v>1.8494797113084687E-3</v>
      </c>
      <c r="Q1560" s="122">
        <f>O1560*(G1560/F1560-(1+Overview!$F$35/'='!F1560)/(Overview!$F$37*Overview!$F$33))/('='!G1560+Overview!$F$36)</f>
        <v>5.510165388674488E-4</v>
      </c>
      <c r="R1560" s="128">
        <f>(O1560/F1560-Q1560)*G1560*Overview!$F$29*'='!F1560^3</f>
        <v>409.31974119089972</v>
      </c>
      <c r="S1560" s="57">
        <f t="shared" si="144"/>
        <v>3.6049796321193431E-18</v>
      </c>
      <c r="T1560" s="58">
        <f t="shared" si="145"/>
        <v>5.5129904872961908E-4</v>
      </c>
      <c r="U1560" s="58">
        <f>IF(I1560&lt;Overview!$F$18,(1-Overview!$F$9)*'='!R1560-'='!I1560*'='!P1560,0)</f>
        <v>0</v>
      </c>
      <c r="V1560" s="54">
        <f>IF(I1560&gt;=Overview!$F$18,(1-Overview!$F$9)*'='!R1560-Overview!$F$18*'='!P1560,0)</f>
        <v>34.546499092591944</v>
      </c>
      <c r="W1560" s="2"/>
      <c r="X1560" s="60">
        <f>F1560^3*(1+G1560*Overview!$F$38)</f>
        <v>33.233050383972511</v>
      </c>
      <c r="Y1560" s="61">
        <f>F1560^3*Overview!$F$42*(1+Overview!$F$38*G1560)+J1560*Overview!$F$39/Overview!$F$40</f>
        <v>3.1580748695631407</v>
      </c>
    </row>
    <row r="1561" spans="1:25">
      <c r="A1561" s="34">
        <v>1558</v>
      </c>
      <c r="B1561">
        <v>0.77</v>
      </c>
      <c r="C1561" s="85">
        <v>18.739999999999998</v>
      </c>
      <c r="D1561" s="125">
        <f>B1561/(B1561+Overview!$F$22)</f>
        <v>0.52380952380952384</v>
      </c>
      <c r="E1561" s="118">
        <f>EXP(Overview!$F$21/Overview!$F$5-Overview!$F$21/('='!C1561+273.15))</f>
        <v>0.94169028070695959</v>
      </c>
      <c r="F1561" s="77">
        <f t="shared" si="146"/>
        <v>3.0020894190990872</v>
      </c>
      <c r="G1561" s="115">
        <f t="shared" si="147"/>
        <v>0.52380952380952372</v>
      </c>
      <c r="H1561" s="112">
        <f>F1561/Overview!$F$19</f>
        <v>4.432436762290104</v>
      </c>
      <c r="I1561" s="149">
        <f t="shared" si="148"/>
        <v>178.24101031296112</v>
      </c>
      <c r="J1561" s="80">
        <f>IF((A1561-Overview!$F$43)/365=ROUND((A1561-Overview!$F$43)/365,0),J1560*0.05,J1560+V1560)</f>
        <v>3879.9516979665723</v>
      </c>
      <c r="K1561" s="70">
        <f>IF(I1561&lt;Overview!$F$16,1,'='!F1561/Overview!$F$26)</f>
        <v>129.9605809133804</v>
      </c>
      <c r="L1561" s="71">
        <f>IF(I1561&lt;Overview!$F$17,'='!F1561/Overview!$F$26,Overview!$F$33)</f>
        <v>9.1428571428571423</v>
      </c>
      <c r="M1561" s="72">
        <f t="shared" si="149"/>
        <v>9.1428571428571423</v>
      </c>
      <c r="N1561" s="81">
        <f>MIN(1,Overview!$F$44*E1561*(F1561-Overview!$F$25)^2+0.2)</f>
        <v>1</v>
      </c>
      <c r="O1561" s="48">
        <f>M1561*E1561*Overview!$F$8</f>
        <v>9.746225350951114E-2</v>
      </c>
      <c r="P1561" s="48">
        <f>E1561*Overview!$F$6</f>
        <v>1.8494797113084687E-3</v>
      </c>
      <c r="Q1561" s="122">
        <f>O1561*(G1561/F1561-(1+Overview!$F$35/'='!F1561)/(Overview!$F$37*Overview!$F$33))/('='!G1561+Overview!$F$36)</f>
        <v>5.5008698157641442E-4</v>
      </c>
      <c r="R1561" s="128">
        <f>(O1561/F1561-Q1561)*G1561*Overview!$F$29*'='!F1561^3</f>
        <v>409.48074466422526</v>
      </c>
      <c r="S1561" s="57">
        <f t="shared" si="144"/>
        <v>3.6043176192461643E-18</v>
      </c>
      <c r="T1561" s="58">
        <f t="shared" si="145"/>
        <v>5.5047010232490274E-4</v>
      </c>
      <c r="U1561" s="58">
        <f>IF(I1561&lt;Overview!$F$18,(1-Overview!$F$9)*'='!R1561-'='!I1561*'='!P1561,0)</f>
        <v>0</v>
      </c>
      <c r="V1561" s="54">
        <f>IF(I1561&gt;=Overview!$F$18,(1-Overview!$F$9)*'='!R1561-Overview!$F$18*'='!P1561,0)</f>
        <v>34.560216588519282</v>
      </c>
      <c r="W1561" s="2"/>
      <c r="X1561" s="60">
        <f>F1561^3*(1+G1561*Overview!$F$38)</f>
        <v>33.251365707974685</v>
      </c>
      <c r="Y1561" s="61">
        <f>F1561^3*Overview!$F$42*(1+Overview!$F$38*G1561)+J1561*Overview!$F$39/Overview!$F$40</f>
        <v>3.1612244511384509</v>
      </c>
    </row>
    <row r="1562" spans="1:25">
      <c r="A1562" s="34">
        <v>1559</v>
      </c>
      <c r="B1562">
        <v>0.77</v>
      </c>
      <c r="C1562" s="85">
        <v>18.739999999999998</v>
      </c>
      <c r="D1562" s="125">
        <f>B1562/(B1562+Overview!$F$22)</f>
        <v>0.52380952380952384</v>
      </c>
      <c r="E1562" s="118">
        <f>EXP(Overview!$F$21/Overview!$F$5-Overview!$F$21/('='!C1562+273.15))</f>
        <v>0.94169028070695959</v>
      </c>
      <c r="F1562" s="77">
        <f t="shared" si="146"/>
        <v>3.0026398892014123</v>
      </c>
      <c r="G1562" s="115">
        <f t="shared" si="147"/>
        <v>0.52380952380952372</v>
      </c>
      <c r="H1562" s="112">
        <f>F1562/Overview!$F$19</f>
        <v>4.4332495042099698</v>
      </c>
      <c r="I1562" s="149">
        <f t="shared" si="148"/>
        <v>178.24101031296112</v>
      </c>
      <c r="J1562" s="80">
        <f>IF((A1562-Overview!$F$43)/365=ROUND((A1562-Overview!$F$43)/365,0),J1561*0.05,J1561+V1561)</f>
        <v>3914.5119145550916</v>
      </c>
      <c r="K1562" s="70">
        <f>IF(I1562&lt;Overview!$F$16,1,'='!F1562/Overview!$F$26)</f>
        <v>129.98441078793994</v>
      </c>
      <c r="L1562" s="71">
        <f>IF(I1562&lt;Overview!$F$17,'='!F1562/Overview!$F$26,Overview!$F$33)</f>
        <v>9.1428571428571423</v>
      </c>
      <c r="M1562" s="72">
        <f t="shared" si="149"/>
        <v>9.1428571428571423</v>
      </c>
      <c r="N1562" s="81">
        <f>MIN(1,Overview!$F$44*E1562*(F1562-Overview!$F$25)^2+0.2)</f>
        <v>1</v>
      </c>
      <c r="O1562" s="48">
        <f>M1562*E1562*Overview!$F$8</f>
        <v>9.746225350951114E-2</v>
      </c>
      <c r="P1562" s="48">
        <f>E1562*Overview!$F$6</f>
        <v>1.8494797113084687E-3</v>
      </c>
      <c r="Q1562" s="122">
        <f>O1562*(G1562/F1562-(1+Overview!$F$35/'='!F1562)/(Overview!$F$37*Overview!$F$33))/('='!G1562+Overview!$F$36)</f>
        <v>5.4915916256274486E-4</v>
      </c>
      <c r="R1562" s="128">
        <f>(O1562/F1562-Q1562)*G1562*Overview!$F$29*'='!F1562^3</f>
        <v>409.64154139403809</v>
      </c>
      <c r="S1562" s="57">
        <f t="shared" si="144"/>
        <v>3.6036568443407842E-18</v>
      </c>
      <c r="T1562" s="58">
        <f t="shared" si="145"/>
        <v>5.4964240234378018E-4</v>
      </c>
      <c r="U1562" s="58">
        <f>IF(I1562&lt;Overview!$F$18,(1-Overview!$F$9)*'='!R1562-'='!I1562*'='!P1562,0)</f>
        <v>0</v>
      </c>
      <c r="V1562" s="54">
        <f>IF(I1562&gt;=Overview!$F$18,(1-Overview!$F$9)*'='!R1562-Overview!$F$18*'='!P1562,0)</f>
        <v>34.573916469899338</v>
      </c>
      <c r="W1562" s="2"/>
      <c r="X1562" s="60">
        <f>F1562^3*(1+G1562*Overview!$F$38)</f>
        <v>33.269660205481898</v>
      </c>
      <c r="Y1562" s="61">
        <f>F1562^3*Overview!$F$42*(1+Overview!$F$38*G1562)+J1562*Overview!$F$39/Overview!$F$40</f>
        <v>3.1643727544167652</v>
      </c>
    </row>
    <row r="1563" spans="1:25">
      <c r="A1563" s="34">
        <v>1560</v>
      </c>
      <c r="B1563">
        <v>0.77</v>
      </c>
      <c r="C1563" s="85">
        <v>18.739999999999998</v>
      </c>
      <c r="D1563" s="125">
        <f>B1563/(B1563+Overview!$F$22)</f>
        <v>0.52380952380952384</v>
      </c>
      <c r="E1563" s="118">
        <f>EXP(Overview!$F$21/Overview!$F$5-Overview!$F$21/('='!C1563+273.15))</f>
        <v>0.94169028070695959</v>
      </c>
      <c r="F1563" s="77">
        <f t="shared" si="146"/>
        <v>3.003189531603756</v>
      </c>
      <c r="G1563" s="115">
        <f t="shared" si="147"/>
        <v>0.52380952380952372</v>
      </c>
      <c r="H1563" s="112">
        <f>F1563/Overview!$F$19</f>
        <v>4.4340610240716902</v>
      </c>
      <c r="I1563" s="149">
        <f t="shared" si="148"/>
        <v>178.24101031296112</v>
      </c>
      <c r="J1563" s="80">
        <f>IF((A1563-Overview!$F$43)/365=ROUND((A1563-Overview!$F$43)/365,0),J1562*0.05,J1562+V1562)</f>
        <v>3949.085831024991</v>
      </c>
      <c r="K1563" s="70">
        <f>IF(I1563&lt;Overview!$F$16,1,'='!F1563/Overview!$F$26)</f>
        <v>130.00820483133143</v>
      </c>
      <c r="L1563" s="71">
        <f>IF(I1563&lt;Overview!$F$17,'='!F1563/Overview!$F$26,Overview!$F$33)</f>
        <v>9.1428571428571423</v>
      </c>
      <c r="M1563" s="72">
        <f t="shared" si="149"/>
        <v>9.1428571428571423</v>
      </c>
      <c r="N1563" s="81">
        <f>MIN(1,Overview!$F$44*E1563*(F1563-Overview!$F$25)^2+0.2)</f>
        <v>1</v>
      </c>
      <c r="O1563" s="48">
        <f>M1563*E1563*Overview!$F$8</f>
        <v>9.746225350951114E-2</v>
      </c>
      <c r="P1563" s="48">
        <f>E1563*Overview!$F$6</f>
        <v>1.8494797113084687E-3</v>
      </c>
      <c r="Q1563" s="122">
        <f>O1563*(G1563/F1563-(1+Overview!$F$35/'='!F1563)/(Overview!$F$37*Overview!$F$33))/('='!G1563+Overview!$F$36)</f>
        <v>5.4823307800259632E-4</v>
      </c>
      <c r="R1563" s="128">
        <f>(O1563/F1563-Q1563)*G1563*Overview!$F$29*'='!F1563^3</f>
        <v>409.80213158712655</v>
      </c>
      <c r="S1563" s="57">
        <f t="shared" si="144"/>
        <v>3.6029973046799331E-18</v>
      </c>
      <c r="T1563" s="58">
        <f t="shared" si="145"/>
        <v>5.4881594691210094E-4</v>
      </c>
      <c r="U1563" s="58">
        <f>IF(I1563&lt;Overview!$F$18,(1-Overview!$F$9)*'='!R1563-'='!I1563*'='!P1563,0)</f>
        <v>0</v>
      </c>
      <c r="V1563" s="54">
        <f>IF(I1563&gt;=Overview!$F$18,(1-Overview!$F$9)*'='!R1563-Overview!$F$18*'='!P1563,0)</f>
        <v>34.587598754350473</v>
      </c>
      <c r="W1563" s="2"/>
      <c r="X1563" s="60">
        <f>F1563^3*(1+G1563*Overview!$F$38)</f>
        <v>33.287933888864458</v>
      </c>
      <c r="Y1563" s="61">
        <f>F1563^3*Overview!$F$42*(1+Overview!$F$38*G1563)+J1563*Overview!$F$39/Overview!$F$40</f>
        <v>3.1675197797459784</v>
      </c>
    </row>
    <row r="1564" spans="1:25">
      <c r="A1564" s="34">
        <v>1561</v>
      </c>
      <c r="B1564">
        <v>0.77</v>
      </c>
      <c r="C1564" s="85">
        <v>18.739999999999998</v>
      </c>
      <c r="D1564" s="125">
        <f>B1564/(B1564+Overview!$F$22)</f>
        <v>0.52380952380952384</v>
      </c>
      <c r="E1564" s="118">
        <f>EXP(Overview!$F$21/Overview!$F$5-Overview!$F$21/('='!C1564+273.15))</f>
        <v>0.94169028070695959</v>
      </c>
      <c r="F1564" s="77">
        <f t="shared" si="146"/>
        <v>3.003738347550668</v>
      </c>
      <c r="G1564" s="115">
        <f t="shared" si="147"/>
        <v>0.52380952380952372</v>
      </c>
      <c r="H1564" s="112">
        <f>F1564/Overview!$F$19</f>
        <v>4.434871323712783</v>
      </c>
      <c r="I1564" s="149">
        <f t="shared" si="148"/>
        <v>178.24101031296112</v>
      </c>
      <c r="J1564" s="80">
        <f>IF((A1564-Overview!$F$43)/365=ROUND((A1564-Overview!$F$43)/365,0),J1563*0.05,J1563+V1563)</f>
        <v>3983.6734297793414</v>
      </c>
      <c r="K1564" s="70">
        <f>IF(I1564&lt;Overview!$F$16,1,'='!F1564/Overview!$F$26)</f>
        <v>130.03196309743151</v>
      </c>
      <c r="L1564" s="71">
        <f>IF(I1564&lt;Overview!$F$17,'='!F1564/Overview!$F$26,Overview!$F$33)</f>
        <v>9.1428571428571423</v>
      </c>
      <c r="M1564" s="72">
        <f t="shared" si="149"/>
        <v>9.1428571428571423</v>
      </c>
      <c r="N1564" s="81">
        <f>MIN(1,Overview!$F$44*E1564*(F1564-Overview!$F$25)^2+0.2)</f>
        <v>1</v>
      </c>
      <c r="O1564" s="48">
        <f>M1564*E1564*Overview!$F$8</f>
        <v>9.746225350951114E-2</v>
      </c>
      <c r="P1564" s="48">
        <f>E1564*Overview!$F$6</f>
        <v>1.8494797113084687E-3</v>
      </c>
      <c r="Q1564" s="122">
        <f>O1564*(G1564/F1564-(1+Overview!$F$35/'='!F1564)/(Overview!$F$37*Overview!$F$33))/('='!G1564+Overview!$F$36)</f>
        <v>5.4730872408248422E-4</v>
      </c>
      <c r="R1564" s="128">
        <f>(O1564/F1564-Q1564)*G1564*Overview!$F$29*'='!F1564^3</f>
        <v>409.96251545027218</v>
      </c>
      <c r="S1564" s="57">
        <f t="shared" si="144"/>
        <v>3.6023389975477218E-18</v>
      </c>
      <c r="T1564" s="58">
        <f t="shared" si="145"/>
        <v>5.479907341585285E-4</v>
      </c>
      <c r="U1564" s="58">
        <f>IF(I1564&lt;Overview!$F$18,(1-Overview!$F$9)*'='!R1564-'='!I1564*'='!P1564,0)</f>
        <v>0</v>
      </c>
      <c r="V1564" s="54">
        <f>IF(I1564&gt;=Overview!$F$18,(1-Overview!$F$9)*'='!R1564-Overview!$F$18*'='!P1564,0)</f>
        <v>34.601263459490482</v>
      </c>
      <c r="W1564" s="2"/>
      <c r="X1564" s="60">
        <f>F1564^3*(1+G1564*Overview!$F$38)</f>
        <v>33.306186770525528</v>
      </c>
      <c r="Y1564" s="61">
        <f>F1564^3*Overview!$F$42*(1+Overview!$F$38*G1564)+J1564*Overview!$F$39/Overview!$F$40</f>
        <v>3.1706655274777087</v>
      </c>
    </row>
    <row r="1565" spans="1:25">
      <c r="A1565" s="34">
        <v>1562</v>
      </c>
      <c r="B1565">
        <v>0.77</v>
      </c>
      <c r="C1565" s="85">
        <v>18.739999999999998</v>
      </c>
      <c r="D1565" s="125">
        <f>B1565/(B1565+Overview!$F$22)</f>
        <v>0.52380952380952384</v>
      </c>
      <c r="E1565" s="118">
        <f>EXP(Overview!$F$21/Overview!$F$5-Overview!$F$21/('='!C1565+273.15))</f>
        <v>0.94169028070695959</v>
      </c>
      <c r="F1565" s="77">
        <f t="shared" si="146"/>
        <v>3.0042863382848264</v>
      </c>
      <c r="G1565" s="115">
        <f t="shared" si="147"/>
        <v>0.52380952380952372</v>
      </c>
      <c r="H1565" s="112">
        <f>F1565/Overview!$F$19</f>
        <v>4.4356804049680001</v>
      </c>
      <c r="I1565" s="149">
        <f t="shared" si="148"/>
        <v>178.24101031296112</v>
      </c>
      <c r="J1565" s="80">
        <f>IF((A1565-Overview!$F$43)/365=ROUND((A1565-Overview!$F$43)/365,0),J1564*0.05,J1564+V1564)</f>
        <v>4018.2746932388318</v>
      </c>
      <c r="K1565" s="70">
        <f>IF(I1565&lt;Overview!$F$16,1,'='!F1565/Overview!$F$26)</f>
        <v>130.05568564003579</v>
      </c>
      <c r="L1565" s="71">
        <f>IF(I1565&lt;Overview!$F$17,'='!F1565/Overview!$F$26,Overview!$F$33)</f>
        <v>9.1428571428571423</v>
      </c>
      <c r="M1565" s="72">
        <f t="shared" si="149"/>
        <v>9.1428571428571423</v>
      </c>
      <c r="N1565" s="81">
        <f>MIN(1,Overview!$F$44*E1565*(F1565-Overview!$F$25)^2+0.2)</f>
        <v>1</v>
      </c>
      <c r="O1565" s="48">
        <f>M1565*E1565*Overview!$F$8</f>
        <v>9.746225350951114E-2</v>
      </c>
      <c r="P1565" s="48">
        <f>E1565*Overview!$F$6</f>
        <v>1.8494797113084687E-3</v>
      </c>
      <c r="Q1565" s="122">
        <f>O1565*(G1565/F1565-(1+Overview!$F$35/'='!F1565)/(Overview!$F$37*Overview!$F$33))/('='!G1565+Overview!$F$36)</f>
        <v>5.4638609699925579E-4</v>
      </c>
      <c r="R1565" s="128">
        <f>(O1565/F1565-Q1565)*G1565*Overview!$F$29*'='!F1565^3</f>
        <v>410.12269319024682</v>
      </c>
      <c r="S1565" s="57">
        <f t="shared" si="144"/>
        <v>3.601681920235617E-18</v>
      </c>
      <c r="T1565" s="58">
        <f t="shared" si="145"/>
        <v>5.4716676221454406E-4</v>
      </c>
      <c r="U1565" s="58">
        <f>IF(I1565&lt;Overview!$F$18,(1-Overview!$F$9)*'='!R1565-'='!I1565*'='!P1565,0)</f>
        <v>0</v>
      </c>
      <c r="V1565" s="54">
        <f>IF(I1565&gt;=Overview!$F$18,(1-Overview!$F$9)*'='!R1565-Overview!$F$18*'='!P1565,0)</f>
        <v>34.61491060293632</v>
      </c>
      <c r="W1565" s="2"/>
      <c r="X1565" s="60">
        <f>F1565^3*(1+G1565*Overview!$F$38)</f>
        <v>33.324418862900849</v>
      </c>
      <c r="Y1565" s="61">
        <f>F1565^3*Overview!$F$42*(1+Overview!$F$38*G1565)+J1565*Overview!$F$39/Overview!$F$40</f>
        <v>3.1738099979672731</v>
      </c>
    </row>
    <row r="1566" spans="1:25">
      <c r="A1566" s="34">
        <v>1563</v>
      </c>
      <c r="B1566">
        <v>0.77</v>
      </c>
      <c r="C1566" s="85">
        <v>18.739999999999998</v>
      </c>
      <c r="D1566" s="125">
        <f>B1566/(B1566+Overview!$F$22)</f>
        <v>0.52380952380952384</v>
      </c>
      <c r="E1566" s="118">
        <f>EXP(Overview!$F$21/Overview!$F$5-Overview!$F$21/('='!C1566+273.15))</f>
        <v>0.94169028070695959</v>
      </c>
      <c r="F1566" s="77">
        <f t="shared" si="146"/>
        <v>3.0048335050470407</v>
      </c>
      <c r="G1566" s="115">
        <f t="shared" si="147"/>
        <v>0.52380952380952372</v>
      </c>
      <c r="H1566" s="112">
        <f>F1566/Overview!$F$19</f>
        <v>4.4364882696693355</v>
      </c>
      <c r="I1566" s="149">
        <f t="shared" si="148"/>
        <v>178.24101031296112</v>
      </c>
      <c r="J1566" s="80">
        <f>IF((A1566-Overview!$F$43)/365=ROUND((A1566-Overview!$F$43)/365,0),J1565*0.05,J1565+V1565)</f>
        <v>4052.8896038417679</v>
      </c>
      <c r="K1566" s="70">
        <f>IF(I1566&lt;Overview!$F$16,1,'='!F1566/Overview!$F$26)</f>
        <v>130.07937251285892</v>
      </c>
      <c r="L1566" s="71">
        <f>IF(I1566&lt;Overview!$F$17,'='!F1566/Overview!$F$26,Overview!$F$33)</f>
        <v>9.1428571428571423</v>
      </c>
      <c r="M1566" s="72">
        <f t="shared" si="149"/>
        <v>9.1428571428571423</v>
      </c>
      <c r="N1566" s="81">
        <f>MIN(1,Overview!$F$44*E1566*(F1566-Overview!$F$25)^2+0.2)</f>
        <v>1</v>
      </c>
      <c r="O1566" s="48">
        <f>M1566*E1566*Overview!$F$8</f>
        <v>9.746225350951114E-2</v>
      </c>
      <c r="P1566" s="48">
        <f>E1566*Overview!$F$6</f>
        <v>1.8494797113084687E-3</v>
      </c>
      <c r="Q1566" s="122">
        <f>O1566*(G1566/F1566-(1+Overview!$F$35/'='!F1566)/(Overview!$F$37*Overview!$F$33))/('='!G1566+Overview!$F$36)</f>
        <v>5.4546519296005101E-4</v>
      </c>
      <c r="R1566" s="128">
        <f>(O1566/F1566-Q1566)*G1566*Overview!$F$29*'='!F1566^3</f>
        <v>410.2826650138133</v>
      </c>
      <c r="S1566" s="57">
        <f t="shared" si="144"/>
        <v>3.6010260700424159E-18</v>
      </c>
      <c r="T1566" s="58">
        <f t="shared" si="145"/>
        <v>5.4634402921443679E-4</v>
      </c>
      <c r="U1566" s="58">
        <f>IF(I1566&lt;Overview!$F$18,(1-Overview!$F$9)*'='!R1566-'='!I1566*'='!P1566,0)</f>
        <v>0</v>
      </c>
      <c r="V1566" s="54">
        <f>IF(I1566&gt;=Overview!$F$18,(1-Overview!$F$9)*'='!R1566-Overview!$F$18*'='!P1566,0)</f>
        <v>34.62854020230418</v>
      </c>
      <c r="W1566" s="2"/>
      <c r="X1566" s="60">
        <f>F1566^3*(1+G1566*Overview!$F$38)</f>
        <v>33.342630178458634</v>
      </c>
      <c r="Y1566" s="61">
        <f>F1566^3*Overview!$F$42*(1+Overview!$F$38*G1566)+J1566*Overview!$F$39/Overview!$F$40</f>
        <v>3.1769531915736735</v>
      </c>
    </row>
    <row r="1567" spans="1:25">
      <c r="A1567" s="34">
        <v>1564</v>
      </c>
      <c r="B1567">
        <v>0.77</v>
      </c>
      <c r="C1567" s="85">
        <v>18.739999999999998</v>
      </c>
      <c r="D1567" s="125">
        <f>B1567/(B1567+Overview!$F$22)</f>
        <v>0.52380952380952384</v>
      </c>
      <c r="E1567" s="118">
        <f>EXP(Overview!$F$21/Overview!$F$5-Overview!$F$21/('='!C1567+273.15))</f>
        <v>0.94169028070695959</v>
      </c>
      <c r="F1567" s="77">
        <f t="shared" si="146"/>
        <v>3.0053798490762551</v>
      </c>
      <c r="G1567" s="115">
        <f t="shared" si="147"/>
        <v>0.52380952380952372</v>
      </c>
      <c r="H1567" s="112">
        <f>F1567/Overview!$F$19</f>
        <v>4.4372949196460283</v>
      </c>
      <c r="I1567" s="149">
        <f t="shared" si="148"/>
        <v>178.24101031296112</v>
      </c>
      <c r="J1567" s="80">
        <f>IF((A1567-Overview!$F$43)/365=ROUND((A1567-Overview!$F$43)/365,0),J1566*0.05,J1566+V1566)</f>
        <v>4087.518144044072</v>
      </c>
      <c r="K1567" s="70">
        <f>IF(I1567&lt;Overview!$F$16,1,'='!F1567/Overview!$F$26)</f>
        <v>130.10302376953487</v>
      </c>
      <c r="L1567" s="71">
        <f>IF(I1567&lt;Overview!$F$17,'='!F1567/Overview!$F$26,Overview!$F$33)</f>
        <v>9.1428571428571423</v>
      </c>
      <c r="M1567" s="72">
        <f t="shared" si="149"/>
        <v>9.1428571428571423</v>
      </c>
      <c r="N1567" s="81">
        <f>MIN(1,Overview!$F$44*E1567*(F1567-Overview!$F$25)^2+0.2)</f>
        <v>1</v>
      </c>
      <c r="O1567" s="48">
        <f>M1567*E1567*Overview!$F$8</f>
        <v>9.746225350951114E-2</v>
      </c>
      <c r="P1567" s="48">
        <f>E1567*Overview!$F$6</f>
        <v>1.8494797113084687E-3</v>
      </c>
      <c r="Q1567" s="122">
        <f>O1567*(G1567/F1567-(1+Overview!$F$35/'='!F1567)/(Overview!$F$37*Overview!$F$33))/('='!G1567+Overview!$F$36)</f>
        <v>5.4454600818226685E-4</v>
      </c>
      <c r="R1567" s="128">
        <f>(O1567/F1567-Q1567)*G1567*Overview!$F$29*'='!F1567^3</f>
        <v>410.44243112772438</v>
      </c>
      <c r="S1567" s="57">
        <f t="shared" si="144"/>
        <v>3.6003714442742229E-18</v>
      </c>
      <c r="T1567" s="58">
        <f t="shared" si="145"/>
        <v>5.4552253329529941E-4</v>
      </c>
      <c r="U1567" s="58">
        <f>IF(I1567&lt;Overview!$F$18,(1-Overview!$F$9)*'='!R1567-'='!I1567*'='!P1567,0)</f>
        <v>0</v>
      </c>
      <c r="V1567" s="54">
        <f>IF(I1567&gt;=Overview!$F$18,(1-Overview!$F$9)*'='!R1567-Overview!$F$18*'='!P1567,0)</f>
        <v>34.642152275209405</v>
      </c>
      <c r="W1567" s="2"/>
      <c r="X1567" s="60">
        <f>F1567^3*(1+G1567*Overview!$F$38)</f>
        <v>33.360820729699356</v>
      </c>
      <c r="Y1567" s="61">
        <f>F1567^3*Overview!$F$42*(1+Overview!$F$38*G1567)+J1567*Overview!$F$39/Overview!$F$40</f>
        <v>3.180095108659585</v>
      </c>
    </row>
    <row r="1568" spans="1:25">
      <c r="A1568" s="34">
        <v>1565</v>
      </c>
      <c r="B1568">
        <v>0.77</v>
      </c>
      <c r="C1568" s="85">
        <v>18.739999999999998</v>
      </c>
      <c r="D1568" s="125">
        <f>B1568/(B1568+Overview!$F$22)</f>
        <v>0.52380952380952384</v>
      </c>
      <c r="E1568" s="118">
        <f>EXP(Overview!$F$21/Overview!$F$5-Overview!$F$21/('='!C1568+273.15))</f>
        <v>0.94169028070695959</v>
      </c>
      <c r="F1568" s="77">
        <f t="shared" si="146"/>
        <v>3.0059253716095502</v>
      </c>
      <c r="G1568" s="115">
        <f t="shared" si="147"/>
        <v>0.52380952380952372</v>
      </c>
      <c r="H1568" s="112">
        <f>F1568/Overview!$F$19</f>
        <v>4.4381003567245685</v>
      </c>
      <c r="I1568" s="149">
        <f t="shared" si="148"/>
        <v>178.24101031296112</v>
      </c>
      <c r="J1568" s="80">
        <f>IF((A1568-Overview!$F$43)/365=ROUND((A1568-Overview!$F$43)/365,0),J1567*0.05,J1567+V1567)</f>
        <v>4122.1602963192818</v>
      </c>
      <c r="K1568" s="70">
        <f>IF(I1568&lt;Overview!$F$16,1,'='!F1568/Overview!$F$26)</f>
        <v>130.1266394636169</v>
      </c>
      <c r="L1568" s="71">
        <f>IF(I1568&lt;Overview!$F$17,'='!F1568/Overview!$F$26,Overview!$F$33)</f>
        <v>9.1428571428571423</v>
      </c>
      <c r="M1568" s="72">
        <f t="shared" si="149"/>
        <v>9.1428571428571423</v>
      </c>
      <c r="N1568" s="81">
        <f>MIN(1,Overview!$F$44*E1568*(F1568-Overview!$F$25)^2+0.2)</f>
        <v>1</v>
      </c>
      <c r="O1568" s="48">
        <f>M1568*E1568*Overview!$F$8</f>
        <v>9.746225350951114E-2</v>
      </c>
      <c r="P1568" s="48">
        <f>E1568*Overview!$F$6</f>
        <v>1.8494797113084687E-3</v>
      </c>
      <c r="Q1568" s="122">
        <f>O1568*(G1568/F1568-(1+Overview!$F$35/'='!F1568)/(Overview!$F$37*Overview!$F$33))/('='!G1568+Overview!$F$36)</f>
        <v>5.4362853889352864E-4</v>
      </c>
      <c r="R1568" s="128">
        <f>(O1568/F1568-Q1568)*G1568*Overview!$F$29*'='!F1568^3</f>
        <v>410.6019917387211</v>
      </c>
      <c r="S1568" s="57">
        <f t="shared" si="144"/>
        <v>3.5997180402444246E-18</v>
      </c>
      <c r="T1568" s="58">
        <f t="shared" si="145"/>
        <v>5.4470227259702903E-4</v>
      </c>
      <c r="U1568" s="58">
        <f>IF(I1568&lt;Overview!$F$18,(1-Overview!$F$9)*'='!R1568-'='!I1568*'='!P1568,0)</f>
        <v>0</v>
      </c>
      <c r="V1568" s="54">
        <f>IF(I1568&gt;=Overview!$F$18,(1-Overview!$F$9)*'='!R1568-Overview!$F$18*'='!P1568,0)</f>
        <v>34.655746839266328</v>
      </c>
      <c r="W1568" s="2"/>
      <c r="X1568" s="60">
        <f>F1568^3*(1+G1568*Overview!$F$38)</f>
        <v>33.37899052915558</v>
      </c>
      <c r="Y1568" s="61">
        <f>F1568^3*Overview!$F$42*(1+Overview!$F$38*G1568)+J1568*Overview!$F$39/Overview!$F$40</f>
        <v>3.183235749591331</v>
      </c>
    </row>
    <row r="1569" spans="1:25">
      <c r="A1569" s="34">
        <v>1566</v>
      </c>
      <c r="B1569">
        <v>0.77</v>
      </c>
      <c r="C1569" s="85">
        <v>18.739999999999998</v>
      </c>
      <c r="D1569" s="125">
        <f>B1569/(B1569+Overview!$F$22)</f>
        <v>0.52380952380952384</v>
      </c>
      <c r="E1569" s="118">
        <f>EXP(Overview!$F$21/Overview!$F$5-Overview!$F$21/('='!C1569+273.15))</f>
        <v>0.94169028070695959</v>
      </c>
      <c r="F1569" s="77">
        <f t="shared" si="146"/>
        <v>3.0064700738821473</v>
      </c>
      <c r="G1569" s="115">
        <f t="shared" si="147"/>
        <v>0.52380952380952372</v>
      </c>
      <c r="H1569" s="112">
        <f>F1569/Overview!$F$19</f>
        <v>4.4389045827286981</v>
      </c>
      <c r="I1569" s="149">
        <f t="shared" si="148"/>
        <v>178.24101031296112</v>
      </c>
      <c r="J1569" s="80">
        <f>IF((A1569-Overview!$F$43)/365=ROUND((A1569-Overview!$F$43)/365,0),J1568*0.05,J1568+V1568)</f>
        <v>4156.8160431585484</v>
      </c>
      <c r="K1569" s="70">
        <f>IF(I1569&lt;Overview!$F$16,1,'='!F1569/Overview!$F$26)</f>
        <v>130.1502196485778</v>
      </c>
      <c r="L1569" s="71">
        <f>IF(I1569&lt;Overview!$F$17,'='!F1569/Overview!$F$26,Overview!$F$33)</f>
        <v>9.1428571428571423</v>
      </c>
      <c r="M1569" s="72">
        <f t="shared" si="149"/>
        <v>9.1428571428571423</v>
      </c>
      <c r="N1569" s="81">
        <f>MIN(1,Overview!$F$44*E1569*(F1569-Overview!$F$25)^2+0.2)</f>
        <v>1</v>
      </c>
      <c r="O1569" s="48">
        <f>M1569*E1569*Overview!$F$8</f>
        <v>9.746225350951114E-2</v>
      </c>
      <c r="P1569" s="48">
        <f>E1569*Overview!$F$6</f>
        <v>1.8494797113084687E-3</v>
      </c>
      <c r="Q1569" s="122">
        <f>O1569*(G1569/F1569-(1+Overview!$F$35/'='!F1569)/(Overview!$F$37*Overview!$F$33))/('='!G1569+Overview!$F$36)</f>
        <v>5.4271278133165074E-4</v>
      </c>
      <c r="R1569" s="128">
        <f>(O1569/F1569-Q1569)*G1569*Overview!$F$29*'='!F1569^3</f>
        <v>410.76134705353275</v>
      </c>
      <c r="S1569" s="57">
        <f t="shared" si="144"/>
        <v>3.5990658552736632E-18</v>
      </c>
      <c r="T1569" s="58">
        <f t="shared" si="145"/>
        <v>5.4388324526231794E-4</v>
      </c>
      <c r="U1569" s="58">
        <f>IF(I1569&lt;Overview!$F$18,(1-Overview!$F$9)*'='!R1569-'='!I1569*'='!P1569,0)</f>
        <v>0</v>
      </c>
      <c r="V1569" s="54">
        <f>IF(I1569&gt;=Overview!$F$18,(1-Overview!$F$9)*'='!R1569-Overview!$F$18*'='!P1569,0)</f>
        <v>34.669323912088281</v>
      </c>
      <c r="W1569" s="2"/>
      <c r="X1569" s="60">
        <f>F1569^3*(1+G1569*Overview!$F$38)</f>
        <v>33.397139589391792</v>
      </c>
      <c r="Y1569" s="61">
        <f>F1569^3*Overview!$F$42*(1+Overview!$F$38*G1569)+J1569*Overview!$F$39/Overview!$F$40</f>
        <v>3.1863751147388779</v>
      </c>
    </row>
    <row r="1570" spans="1:25">
      <c r="A1570" s="34">
        <v>1567</v>
      </c>
      <c r="B1570">
        <v>0.77</v>
      </c>
      <c r="C1570" s="85">
        <v>18.739999999999998</v>
      </c>
      <c r="D1570" s="125">
        <f>B1570/(B1570+Overview!$F$22)</f>
        <v>0.52380952380952384</v>
      </c>
      <c r="E1570" s="118">
        <f>EXP(Overview!$F$21/Overview!$F$5-Overview!$F$21/('='!C1570+273.15))</f>
        <v>0.94169028070695959</v>
      </c>
      <c r="F1570" s="77">
        <f t="shared" si="146"/>
        <v>3.0070139571274095</v>
      </c>
      <c r="G1570" s="115">
        <f t="shared" si="147"/>
        <v>0.52380952380952372</v>
      </c>
      <c r="H1570" s="112">
        <f>F1570/Overview!$F$19</f>
        <v>4.4397075994794175</v>
      </c>
      <c r="I1570" s="149">
        <f t="shared" si="148"/>
        <v>178.24101031296112</v>
      </c>
      <c r="J1570" s="80">
        <f>IF((A1570-Overview!$F$43)/365=ROUND((A1570-Overview!$F$43)/365,0),J1569*0.05,J1569+V1569)</f>
        <v>4191.485367070637</v>
      </c>
      <c r="K1570" s="70">
        <f>IF(I1570&lt;Overview!$F$16,1,'='!F1570/Overview!$F$26)</f>
        <v>130.17376437780993</v>
      </c>
      <c r="L1570" s="71">
        <f>IF(I1570&lt;Overview!$F$17,'='!F1570/Overview!$F$26,Overview!$F$33)</f>
        <v>9.1428571428571423</v>
      </c>
      <c r="M1570" s="72">
        <f t="shared" si="149"/>
        <v>9.1428571428571423</v>
      </c>
      <c r="N1570" s="81">
        <f>MIN(1,Overview!$F$44*E1570*(F1570-Overview!$F$25)^2+0.2)</f>
        <v>1</v>
      </c>
      <c r="O1570" s="48">
        <f>M1570*E1570*Overview!$F$8</f>
        <v>9.746225350951114E-2</v>
      </c>
      <c r="P1570" s="48">
        <f>E1570*Overview!$F$6</f>
        <v>1.8494797113084687E-3</v>
      </c>
      <c r="Q1570" s="122">
        <f>O1570*(G1570/F1570-(1+Overview!$F$35/'='!F1570)/(Overview!$F$37*Overview!$F$33))/('='!G1570+Overview!$F$36)</f>
        <v>5.4179873174460297E-4</v>
      </c>
      <c r="R1570" s="128">
        <f>(O1570/F1570-Q1570)*G1570*Overview!$F$29*'='!F1570^3</f>
        <v>410.92049727887536</v>
      </c>
      <c r="S1570" s="57">
        <f t="shared" si="144"/>
        <v>3.5984148866898165E-18</v>
      </c>
      <c r="T1570" s="58">
        <f t="shared" si="145"/>
        <v>5.4306544943665013E-4</v>
      </c>
      <c r="U1570" s="58">
        <f>IF(I1570&lt;Overview!$F$18,(1-Overview!$F$9)*'='!R1570-'='!I1570*'='!P1570,0)</f>
        <v>0</v>
      </c>
      <c r="V1570" s="54">
        <f>IF(I1570&gt;=Overview!$F$18,(1-Overview!$F$9)*'='!R1570-Overview!$F$18*'='!P1570,0)</f>
        <v>34.682883511287471</v>
      </c>
      <c r="W1570" s="2"/>
      <c r="X1570" s="60">
        <f>F1570^3*(1+G1570*Overview!$F$38)</f>
        <v>33.415267923004173</v>
      </c>
      <c r="Y1570" s="61">
        <f>F1570^3*Overview!$F$42*(1+Overview!$F$38*G1570)+J1570*Overview!$F$39/Overview!$F$40</f>
        <v>3.1895132044758085</v>
      </c>
    </row>
    <row r="1571" spans="1:25">
      <c r="A1571" s="34">
        <v>1568</v>
      </c>
      <c r="B1571">
        <v>0.77</v>
      </c>
      <c r="C1571" s="85">
        <v>18.739999999999998</v>
      </c>
      <c r="D1571" s="125">
        <f>B1571/(B1571+Overview!$F$22)</f>
        <v>0.52380952380952384</v>
      </c>
      <c r="E1571" s="118">
        <f>EXP(Overview!$F$21/Overview!$F$5-Overview!$F$21/('='!C1571+273.15))</f>
        <v>0.94169028070695959</v>
      </c>
      <c r="F1571" s="77">
        <f t="shared" si="146"/>
        <v>3.007557022576846</v>
      </c>
      <c r="G1571" s="115">
        <f t="shared" si="147"/>
        <v>0.52380952380952372</v>
      </c>
      <c r="H1571" s="112">
        <f>F1571/Overview!$F$19</f>
        <v>4.4405094087949886</v>
      </c>
      <c r="I1571" s="149">
        <f t="shared" si="148"/>
        <v>178.24101031296112</v>
      </c>
      <c r="J1571" s="80">
        <f>IF((A1571-Overview!$F$43)/365=ROUND((A1571-Overview!$F$43)/365,0),J1570*0.05,J1570+V1570)</f>
        <v>4226.1682505819244</v>
      </c>
      <c r="K1571" s="70">
        <f>IF(I1571&lt;Overview!$F$16,1,'='!F1571/Overview!$F$26)</f>
        <v>130.19727370462536</v>
      </c>
      <c r="L1571" s="71">
        <f>IF(I1571&lt;Overview!$F$17,'='!F1571/Overview!$F$26,Overview!$F$33)</f>
        <v>9.1428571428571423</v>
      </c>
      <c r="M1571" s="72">
        <f t="shared" si="149"/>
        <v>9.1428571428571423</v>
      </c>
      <c r="N1571" s="81">
        <f>MIN(1,Overview!$F$44*E1571*(F1571-Overview!$F$25)^2+0.2)</f>
        <v>1</v>
      </c>
      <c r="O1571" s="48">
        <f>M1571*E1571*Overview!$F$8</f>
        <v>9.746225350951114E-2</v>
      </c>
      <c r="P1571" s="48">
        <f>E1571*Overview!$F$6</f>
        <v>1.8494797113084687E-3</v>
      </c>
      <c r="Q1571" s="122">
        <f>O1571*(G1571/F1571-(1+Overview!$F$35/'='!F1571)/(Overview!$F$37*Overview!$F$33))/('='!G1571+Overview!$F$36)</f>
        <v>5.408863863904797E-4</v>
      </c>
      <c r="R1571" s="128">
        <f>(O1571/F1571-Q1571)*G1571*Overview!$F$29*'='!F1571^3</f>
        <v>411.07944262145162</v>
      </c>
      <c r="S1571" s="57">
        <f t="shared" si="144"/>
        <v>3.5977651318279699E-18</v>
      </c>
      <c r="T1571" s="58">
        <f t="shared" si="145"/>
        <v>5.4224888326830014E-4</v>
      </c>
      <c r="U1571" s="58">
        <f>IF(I1571&lt;Overview!$F$18,(1-Overview!$F$9)*'='!R1571-'='!I1571*'='!P1571,0)</f>
        <v>0</v>
      </c>
      <c r="V1571" s="54">
        <f>IF(I1571&gt;=Overview!$F$18,(1-Overview!$F$9)*'='!R1571-Overview!$F$18*'='!P1571,0)</f>
        <v>34.696425654474965</v>
      </c>
      <c r="W1571" s="2"/>
      <c r="X1571" s="60">
        <f>F1571^3*(1+G1571*Overview!$F$38)</f>
        <v>33.433375542620503</v>
      </c>
      <c r="Y1571" s="61">
        <f>F1571^3*Overview!$F$42*(1+Overview!$F$38*G1571)+J1571*Overview!$F$39/Overview!$F$40</f>
        <v>3.1926500191793146</v>
      </c>
    </row>
    <row r="1572" spans="1:25">
      <c r="A1572" s="34">
        <v>1569</v>
      </c>
      <c r="B1572">
        <v>0.77</v>
      </c>
      <c r="C1572" s="85">
        <v>18.739999999999998</v>
      </c>
      <c r="D1572" s="125">
        <f>B1572/(B1572+Overview!$F$22)</f>
        <v>0.52380952380952384</v>
      </c>
      <c r="E1572" s="118">
        <f>EXP(Overview!$F$21/Overview!$F$5-Overview!$F$21/('='!C1572+273.15))</f>
        <v>0.94169028070695959</v>
      </c>
      <c r="F1572" s="77">
        <f t="shared" si="146"/>
        <v>3.0080992714601145</v>
      </c>
      <c r="G1572" s="115">
        <f t="shared" si="147"/>
        <v>0.52380952380952372</v>
      </c>
      <c r="H1572" s="112">
        <f>F1572/Overview!$F$19</f>
        <v>4.4413100124909413</v>
      </c>
      <c r="I1572" s="149">
        <f t="shared" si="148"/>
        <v>178.24101031296112</v>
      </c>
      <c r="J1572" s="80">
        <f>IF((A1572-Overview!$F$43)/365=ROUND((A1572-Overview!$F$43)/365,0),J1571*0.05,J1571+V1571)</f>
        <v>4260.8646762363996</v>
      </c>
      <c r="K1572" s="70">
        <f>IF(I1572&lt;Overview!$F$16,1,'='!F1572/Overview!$F$26)</f>
        <v>130.22074768225605</v>
      </c>
      <c r="L1572" s="71">
        <f>IF(I1572&lt;Overview!$F$17,'='!F1572/Overview!$F$26,Overview!$F$33)</f>
        <v>9.1428571428571423</v>
      </c>
      <c r="M1572" s="72">
        <f t="shared" si="149"/>
        <v>9.1428571428571423</v>
      </c>
      <c r="N1572" s="81">
        <f>MIN(1,Overview!$F$44*E1572*(F1572-Overview!$F$25)^2+0.2)</f>
        <v>1</v>
      </c>
      <c r="O1572" s="48">
        <f>M1572*E1572*Overview!$F$8</f>
        <v>9.746225350951114E-2</v>
      </c>
      <c r="P1572" s="48">
        <f>E1572*Overview!$F$6</f>
        <v>1.8494797113084687E-3</v>
      </c>
      <c r="Q1572" s="122">
        <f>O1572*(G1572/F1572-(1+Overview!$F$35/'='!F1572)/(Overview!$F$37*Overview!$F$33))/('='!G1572+Overview!$F$36)</f>
        <v>5.3997574153746212E-4</v>
      </c>
      <c r="R1572" s="128">
        <f>(O1572/F1572-Q1572)*G1572*Overview!$F$29*'='!F1572^3</f>
        <v>411.23818328794965</v>
      </c>
      <c r="S1572" s="57">
        <f t="shared" si="144"/>
        <v>3.5971165880303947E-18</v>
      </c>
      <c r="T1572" s="58">
        <f t="shared" si="145"/>
        <v>5.4143354490832497E-4</v>
      </c>
      <c r="U1572" s="58">
        <f>IF(I1572&lt;Overview!$F$18,(1-Overview!$F$9)*'='!R1572-'='!I1572*'='!P1572,0)</f>
        <v>0</v>
      </c>
      <c r="V1572" s="54">
        <f>IF(I1572&gt;=Overview!$F$18,(1-Overview!$F$9)*'='!R1572-Overview!$F$18*'='!P1572,0)</f>
        <v>34.709950359260603</v>
      </c>
      <c r="W1572" s="2"/>
      <c r="X1572" s="60">
        <f>F1572^3*(1+G1572*Overview!$F$38)</f>
        <v>33.451462460899961</v>
      </c>
      <c r="Y1572" s="61">
        <f>F1572^3*Overview!$F$42*(1+Overview!$F$38*G1572)+J1572*Overview!$F$39/Overview!$F$40</f>
        <v>3.1957855592301776</v>
      </c>
    </row>
    <row r="1573" spans="1:25">
      <c r="A1573" s="34">
        <v>1570</v>
      </c>
      <c r="B1573">
        <v>0.77</v>
      </c>
      <c r="C1573" s="85">
        <v>18.739999999999998</v>
      </c>
      <c r="D1573" s="125">
        <f>B1573/(B1573+Overview!$F$22)</f>
        <v>0.52380952380952384</v>
      </c>
      <c r="E1573" s="118">
        <f>EXP(Overview!$F$21/Overview!$F$5-Overview!$F$21/('='!C1573+273.15))</f>
        <v>0.94169028070695959</v>
      </c>
      <c r="F1573" s="77">
        <f t="shared" si="146"/>
        <v>3.008640705005023</v>
      </c>
      <c r="G1573" s="115">
        <f t="shared" si="147"/>
        <v>0.52380952380952372</v>
      </c>
      <c r="H1573" s="112">
        <f>F1573/Overview!$F$19</f>
        <v>4.4421094123800726</v>
      </c>
      <c r="I1573" s="149">
        <f t="shared" si="148"/>
        <v>178.24101031296112</v>
      </c>
      <c r="J1573" s="80">
        <f>IF((A1573-Overview!$F$43)/365=ROUND((A1573-Overview!$F$43)/365,0),J1572*0.05,J1572+V1572)</f>
        <v>4295.5746265956604</v>
      </c>
      <c r="K1573" s="70">
        <f>IF(I1573&lt;Overview!$F$16,1,'='!F1573/Overview!$F$26)</f>
        <v>130.24418636385383</v>
      </c>
      <c r="L1573" s="71">
        <f>IF(I1573&lt;Overview!$F$17,'='!F1573/Overview!$F$26,Overview!$F$33)</f>
        <v>9.1428571428571423</v>
      </c>
      <c r="M1573" s="72">
        <f t="shared" si="149"/>
        <v>9.1428571428571423</v>
      </c>
      <c r="N1573" s="81">
        <f>MIN(1,Overview!$F$44*E1573*(F1573-Overview!$F$25)^2+0.2)</f>
        <v>1</v>
      </c>
      <c r="O1573" s="48">
        <f>M1573*E1573*Overview!$F$8</f>
        <v>9.746225350951114E-2</v>
      </c>
      <c r="P1573" s="48">
        <f>E1573*Overview!$F$6</f>
        <v>1.8494797113084687E-3</v>
      </c>
      <c r="Q1573" s="122">
        <f>O1573*(G1573/F1573-(1+Overview!$F$35/'='!F1573)/(Overview!$F$37*Overview!$F$33))/('='!G1573+Overview!$F$36)</f>
        <v>5.3906679346378897E-4</v>
      </c>
      <c r="R1573" s="128">
        <f>(O1573/F1573-Q1573)*G1573*Overview!$F$29*'='!F1573^3</f>
        <v>411.39671948504207</v>
      </c>
      <c r="S1573" s="57">
        <f t="shared" si="144"/>
        <v>3.5964692526465229E-18</v>
      </c>
      <c r="T1573" s="58">
        <f t="shared" si="145"/>
        <v>5.4061943251056371E-4</v>
      </c>
      <c r="U1573" s="58">
        <f>IF(I1573&lt;Overview!$F$18,(1-Overview!$F$9)*'='!R1573-'='!I1573*'='!P1573,0)</f>
        <v>0</v>
      </c>
      <c r="V1573" s="54">
        <f>IF(I1573&gt;=Overview!$F$18,(1-Overview!$F$9)*'='!R1573-Overview!$F$18*'='!P1573,0)</f>
        <v>34.723457643252871</v>
      </c>
      <c r="W1573" s="2"/>
      <c r="X1573" s="60">
        <f>F1573^3*(1+G1573*Overview!$F$38)</f>
        <v>33.469528690532883</v>
      </c>
      <c r="Y1573" s="61">
        <f>F1573^3*Overview!$F$42*(1+Overview!$F$38*G1573)+J1573*Overview!$F$39/Overview!$F$40</f>
        <v>3.1989198250127524</v>
      </c>
    </row>
    <row r="1574" spans="1:25">
      <c r="A1574" s="34">
        <v>1571</v>
      </c>
      <c r="B1574">
        <v>0.77</v>
      </c>
      <c r="C1574" s="85">
        <v>18.739999999999998</v>
      </c>
      <c r="D1574" s="125">
        <f>B1574/(B1574+Overview!$F$22)</f>
        <v>0.52380952380952384</v>
      </c>
      <c r="E1574" s="118">
        <f>EXP(Overview!$F$21/Overview!$F$5-Overview!$F$21/('='!C1574+273.15))</f>
        <v>0.94169028070695959</v>
      </c>
      <c r="F1574" s="77">
        <f t="shared" si="146"/>
        <v>3.0091813244375336</v>
      </c>
      <c r="G1574" s="115">
        <f t="shared" si="147"/>
        <v>0.52380952380952372</v>
      </c>
      <c r="H1574" s="112">
        <f>F1574/Overview!$F$19</f>
        <v>4.4429076102724547</v>
      </c>
      <c r="I1574" s="149">
        <f t="shared" si="148"/>
        <v>178.24101031296112</v>
      </c>
      <c r="J1574" s="80">
        <f>IF((A1574-Overview!$F$43)/365=ROUND((A1574-Overview!$F$43)/365,0),J1573*0.05,J1573+V1573)</f>
        <v>4330.2980842389134</v>
      </c>
      <c r="K1574" s="70">
        <f>IF(I1574&lt;Overview!$F$16,1,'='!F1574/Overview!$F$26)</f>
        <v>130.26758980249065</v>
      </c>
      <c r="L1574" s="71">
        <f>IF(I1574&lt;Overview!$F$17,'='!F1574/Overview!$F$26,Overview!$F$33)</f>
        <v>9.1428571428571423</v>
      </c>
      <c r="M1574" s="72">
        <f t="shared" si="149"/>
        <v>9.1428571428571423</v>
      </c>
      <c r="N1574" s="81">
        <f>MIN(1,Overview!$F$44*E1574*(F1574-Overview!$F$25)^2+0.2)</f>
        <v>1</v>
      </c>
      <c r="O1574" s="48">
        <f>M1574*E1574*Overview!$F$8</f>
        <v>9.746225350951114E-2</v>
      </c>
      <c r="P1574" s="48">
        <f>E1574*Overview!$F$6</f>
        <v>1.8494797113084687E-3</v>
      </c>
      <c r="Q1574" s="122">
        <f>O1574*(G1574/F1574-(1+Overview!$F$35/'='!F1574)/(Overview!$F$37*Overview!$F$33))/('='!G1574+Overview!$F$36)</f>
        <v>5.3815953845771968E-4</v>
      </c>
      <c r="R1574" s="128">
        <f>(O1574/F1574-Q1574)*G1574*Overview!$F$29*'='!F1574^3</f>
        <v>411.55505141938505</v>
      </c>
      <c r="S1574" s="57">
        <f t="shared" si="144"/>
        <v>3.5958231230329239E-18</v>
      </c>
      <c r="T1574" s="58">
        <f t="shared" si="145"/>
        <v>5.3980654423163089E-4</v>
      </c>
      <c r="U1574" s="58">
        <f>IF(I1574&lt;Overview!$F$18,(1-Overview!$F$9)*'='!R1574-'='!I1574*'='!P1574,0)</f>
        <v>0</v>
      </c>
      <c r="V1574" s="54">
        <f>IF(I1574&gt;=Overview!$F$18,(1-Overview!$F$9)*'='!R1574-Overview!$F$18*'='!P1574,0)</f>
        <v>34.736947524058898</v>
      </c>
      <c r="W1574" s="2"/>
      <c r="X1574" s="60">
        <f>F1574^3*(1+G1574*Overview!$F$38)</f>
        <v>33.48757424424069</v>
      </c>
      <c r="Y1574" s="61">
        <f>F1574^3*Overview!$F$42*(1+Overview!$F$38*G1574)+J1574*Overview!$F$39/Overview!$F$40</f>
        <v>3.2020528169149527</v>
      </c>
    </row>
    <row r="1575" spans="1:25">
      <c r="A1575" s="34">
        <v>1572</v>
      </c>
      <c r="B1575">
        <v>0.77</v>
      </c>
      <c r="C1575" s="85">
        <v>18.739999999999998</v>
      </c>
      <c r="D1575" s="125">
        <f>B1575/(B1575+Overview!$F$22)</f>
        <v>0.52380952380952384</v>
      </c>
      <c r="E1575" s="118">
        <f>EXP(Overview!$F$21/Overview!$F$5-Overview!$F$21/('='!C1575+273.15))</f>
        <v>0.94169028070695959</v>
      </c>
      <c r="F1575" s="77">
        <f t="shared" si="146"/>
        <v>3.0097211309817653</v>
      </c>
      <c r="G1575" s="115">
        <f t="shared" si="147"/>
        <v>0.52380952380952372</v>
      </c>
      <c r="H1575" s="112">
        <f>F1575/Overview!$F$19</f>
        <v>4.4437046079754392</v>
      </c>
      <c r="I1575" s="149">
        <f t="shared" si="148"/>
        <v>178.24101031296112</v>
      </c>
      <c r="J1575" s="80">
        <f>IF((A1575-Overview!$F$43)/365=ROUND((A1575-Overview!$F$43)/365,0),J1574*0.05,J1574+V1574)</f>
        <v>4365.0350317629718</v>
      </c>
      <c r="K1575" s="70">
        <f>IF(I1575&lt;Overview!$F$16,1,'='!F1575/Overview!$F$26)</f>
        <v>130.29095805115867</v>
      </c>
      <c r="L1575" s="71">
        <f>IF(I1575&lt;Overview!$F$17,'='!F1575/Overview!$F$26,Overview!$F$33)</f>
        <v>9.1428571428571423</v>
      </c>
      <c r="M1575" s="72">
        <f t="shared" si="149"/>
        <v>9.1428571428571423</v>
      </c>
      <c r="N1575" s="81">
        <f>MIN(1,Overview!$F$44*E1575*(F1575-Overview!$F$25)^2+0.2)</f>
        <v>1</v>
      </c>
      <c r="O1575" s="48">
        <f>M1575*E1575*Overview!$F$8</f>
        <v>9.746225350951114E-2</v>
      </c>
      <c r="P1575" s="48">
        <f>E1575*Overview!$F$6</f>
        <v>1.8494797113084687E-3</v>
      </c>
      <c r="Q1575" s="122">
        <f>O1575*(G1575/F1575-(1+Overview!$F$35/'='!F1575)/(Overview!$F$37*Overview!$F$33))/('='!G1575+Overview!$F$36)</f>
        <v>5.372539728174991E-4</v>
      </c>
      <c r="R1575" s="128">
        <f>(O1575/F1575-Q1575)*G1575*Overview!$F$29*'='!F1575^3</f>
        <v>411.71317929761835</v>
      </c>
      <c r="S1575" s="57">
        <f t="shared" si="144"/>
        <v>3.595178196553281E-18</v>
      </c>
      <c r="T1575" s="58">
        <f t="shared" si="145"/>
        <v>5.3899487823090998E-4</v>
      </c>
      <c r="U1575" s="58">
        <f>IF(I1575&lt;Overview!$F$18,(1-Overview!$F$9)*'='!R1575-'='!I1575*'='!P1575,0)</f>
        <v>0</v>
      </c>
      <c r="V1575" s="54">
        <f>IF(I1575&gt;=Overview!$F$18,(1-Overview!$F$9)*'='!R1575-Overview!$F$18*'='!P1575,0)</f>
        <v>34.750420019284377</v>
      </c>
      <c r="W1575" s="2"/>
      <c r="X1575" s="60">
        <f>F1575^3*(1+G1575*Overview!$F$38)</f>
        <v>33.505599134775643</v>
      </c>
      <c r="Y1575" s="61">
        <f>F1575^3*Overview!$F$42*(1+Overview!$F$38*G1575)+J1575*Overview!$F$39/Overview!$F$40</f>
        <v>3.2051845353282351</v>
      </c>
    </row>
    <row r="1576" spans="1:25">
      <c r="A1576" s="34">
        <v>1573</v>
      </c>
      <c r="B1576">
        <v>0.77</v>
      </c>
      <c r="C1576" s="85">
        <v>18.739999999999998</v>
      </c>
      <c r="D1576" s="125">
        <f>B1576/(B1576+Overview!$F$22)</f>
        <v>0.52380952380952384</v>
      </c>
      <c r="E1576" s="118">
        <f>EXP(Overview!$F$21/Overview!$F$5-Overview!$F$21/('='!C1576+273.15))</f>
        <v>0.94169028070695959</v>
      </c>
      <c r="F1576" s="77">
        <f t="shared" si="146"/>
        <v>3.0102601258599964</v>
      </c>
      <c r="G1576" s="115">
        <f t="shared" si="147"/>
        <v>0.52380952380952372</v>
      </c>
      <c r="H1576" s="112">
        <f>F1576/Overview!$F$19</f>
        <v>4.4445004072936607</v>
      </c>
      <c r="I1576" s="149">
        <f t="shared" si="148"/>
        <v>178.24101031296112</v>
      </c>
      <c r="J1576" s="80">
        <f>IF((A1576-Overview!$F$43)/365=ROUND((A1576-Overview!$F$43)/365,0),J1575*0.05,J1575+V1575)</f>
        <v>4399.7854517822561</v>
      </c>
      <c r="K1576" s="70">
        <f>IF(I1576&lt;Overview!$F$16,1,'='!F1576/Overview!$F$26)</f>
        <v>130.31429116277042</v>
      </c>
      <c r="L1576" s="71">
        <f>IF(I1576&lt;Overview!$F$17,'='!F1576/Overview!$F$26,Overview!$F$33)</f>
        <v>9.1428571428571423</v>
      </c>
      <c r="M1576" s="72">
        <f t="shared" si="149"/>
        <v>9.1428571428571423</v>
      </c>
      <c r="N1576" s="81">
        <f>MIN(1,Overview!$F$44*E1576*(F1576-Overview!$F$25)^2+0.2)</f>
        <v>1</v>
      </c>
      <c r="O1576" s="48">
        <f>M1576*E1576*Overview!$F$8</f>
        <v>9.746225350951114E-2</v>
      </c>
      <c r="P1576" s="48">
        <f>E1576*Overview!$F$6</f>
        <v>1.8494797113084687E-3</v>
      </c>
      <c r="Q1576" s="122">
        <f>O1576*(G1576/F1576-(1+Overview!$F$35/'='!F1576)/(Overview!$F$37*Overview!$F$33))/('='!G1576+Overview!$F$36)</f>
        <v>5.3635009285133144E-4</v>
      </c>
      <c r="R1576" s="128">
        <f>(O1576/F1576-Q1576)*G1576*Overview!$F$29*'='!F1576^3</f>
        <v>411.87110332636354</v>
      </c>
      <c r="S1576" s="57">
        <f t="shared" si="144"/>
        <v>3.5945344705783645E-18</v>
      </c>
      <c r="T1576" s="58">
        <f t="shared" si="145"/>
        <v>5.3818443267055654E-4</v>
      </c>
      <c r="U1576" s="58">
        <f>IF(I1576&lt;Overview!$F$18,(1-Overview!$F$9)*'='!R1576-'='!I1576*'='!P1576,0)</f>
        <v>0</v>
      </c>
      <c r="V1576" s="54">
        <f>IF(I1576&gt;=Overview!$F$18,(1-Overview!$F$9)*'='!R1576-Overview!$F$18*'='!P1576,0)</f>
        <v>34.763875146533465</v>
      </c>
      <c r="W1576" s="2"/>
      <c r="X1576" s="60">
        <f>F1576^3*(1+G1576*Overview!$F$38)</f>
        <v>33.523603374920711</v>
      </c>
      <c r="Y1576" s="61">
        <f>F1576^3*Overview!$F$42*(1+Overview!$F$38*G1576)+J1576*Overview!$F$39/Overview!$F$40</f>
        <v>3.2083149806475837</v>
      </c>
    </row>
    <row r="1577" spans="1:25">
      <c r="A1577" s="34">
        <v>1574</v>
      </c>
      <c r="B1577">
        <v>0.77</v>
      </c>
      <c r="C1577" s="85">
        <v>18.739999999999998</v>
      </c>
      <c r="D1577" s="125">
        <f>B1577/(B1577+Overview!$F$22)</f>
        <v>0.52380952380952384</v>
      </c>
      <c r="E1577" s="118">
        <f>EXP(Overview!$F$21/Overview!$F$5-Overview!$F$21/('='!C1577+273.15))</f>
        <v>0.94169028070695959</v>
      </c>
      <c r="F1577" s="77">
        <f t="shared" si="146"/>
        <v>3.010798310292667</v>
      </c>
      <c r="G1577" s="115">
        <f t="shared" si="147"/>
        <v>0.52380952380952372</v>
      </c>
      <c r="H1577" s="112">
        <f>F1577/Overview!$F$19</f>
        <v>4.4452950100290369</v>
      </c>
      <c r="I1577" s="149">
        <f t="shared" si="148"/>
        <v>178.24101031296112</v>
      </c>
      <c r="J1577" s="80">
        <f>IF((A1577-Overview!$F$43)/365=ROUND((A1577-Overview!$F$43)/365,0),J1576*0.05,J1576+V1576)</f>
        <v>4434.5493269287899</v>
      </c>
      <c r="K1577" s="70">
        <f>IF(I1577&lt;Overview!$F$16,1,'='!F1577/Overview!$F$26)</f>
        <v>130.33758919015875</v>
      </c>
      <c r="L1577" s="71">
        <f>IF(I1577&lt;Overview!$F$17,'='!F1577/Overview!$F$26,Overview!$F$33)</f>
        <v>9.1428571428571423</v>
      </c>
      <c r="M1577" s="72">
        <f t="shared" si="149"/>
        <v>9.1428571428571423</v>
      </c>
      <c r="N1577" s="81">
        <f>MIN(1,Overview!$F$44*E1577*(F1577-Overview!$F$25)^2+0.2)</f>
        <v>1</v>
      </c>
      <c r="O1577" s="48">
        <f>M1577*E1577*Overview!$F$8</f>
        <v>9.746225350951114E-2</v>
      </c>
      <c r="P1577" s="48">
        <f>E1577*Overview!$F$6</f>
        <v>1.8494797113084687E-3</v>
      </c>
      <c r="Q1577" s="122">
        <f>O1577*(G1577/F1577-(1+Overview!$F$35/'='!F1577)/(Overview!$F$37*Overview!$F$33))/('='!G1577+Overview!$F$36)</f>
        <v>5.3544789487733953E-4</v>
      </c>
      <c r="R1577" s="128">
        <f>(O1577/F1577-Q1577)*G1577*Overview!$F$29*'='!F1577^3</f>
        <v>412.02882371222324</v>
      </c>
      <c r="S1577" s="57">
        <f t="shared" si="144"/>
        <v>3.5938919424860148E-18</v>
      </c>
      <c r="T1577" s="58">
        <f t="shared" si="145"/>
        <v>5.3737520571548651E-4</v>
      </c>
      <c r="U1577" s="58">
        <f>IF(I1577&lt;Overview!$F$18,(1-Overview!$F$9)*'='!R1577-'='!I1577*'='!P1577,0)</f>
        <v>0</v>
      </c>
      <c r="V1577" s="54">
        <f>IF(I1577&gt;=Overview!$F$18,(1-Overview!$F$9)*'='!R1577-Overview!$F$18*'='!P1577,0)</f>
        <v>34.777312923408708</v>
      </c>
      <c r="W1577" s="2"/>
      <c r="X1577" s="60">
        <f>F1577^3*(1+G1577*Overview!$F$38)</f>
        <v>33.541586977489352</v>
      </c>
      <c r="Y1577" s="61">
        <f>F1577^3*Overview!$F$42*(1+Overview!$F$38*G1577)+J1577*Overview!$F$39/Overview!$F$40</f>
        <v>3.2114441532714926</v>
      </c>
    </row>
    <row r="1578" spans="1:25">
      <c r="A1578" s="34">
        <v>1575</v>
      </c>
      <c r="B1578">
        <v>0.77</v>
      </c>
      <c r="C1578" s="85">
        <v>18.739999999999998</v>
      </c>
      <c r="D1578" s="125">
        <f>B1578/(B1578+Overview!$F$22)</f>
        <v>0.52380952380952384</v>
      </c>
      <c r="E1578" s="118">
        <f>EXP(Overview!$F$21/Overview!$F$5-Overview!$F$21/('='!C1578+273.15))</f>
        <v>0.94169028070695959</v>
      </c>
      <c r="F1578" s="77">
        <f t="shared" si="146"/>
        <v>3.0113356854983824</v>
      </c>
      <c r="G1578" s="115">
        <f t="shared" si="147"/>
        <v>0.52380952380952372</v>
      </c>
      <c r="H1578" s="112">
        <f>F1578/Overview!$F$19</f>
        <v>4.4460884179807802</v>
      </c>
      <c r="I1578" s="149">
        <f t="shared" si="148"/>
        <v>178.24101031296112</v>
      </c>
      <c r="J1578" s="80">
        <f>IF((A1578-Overview!$F$43)/365=ROUND((A1578-Overview!$F$43)/365,0),J1577*0.05,J1577+V1577)</f>
        <v>4469.3266398521982</v>
      </c>
      <c r="K1578" s="70">
        <f>IF(I1578&lt;Overview!$F$16,1,'='!F1578/Overview!$F$26)</f>
        <v>130.36085218607715</v>
      </c>
      <c r="L1578" s="71">
        <f>IF(I1578&lt;Overview!$F$17,'='!F1578/Overview!$F$26,Overview!$F$33)</f>
        <v>9.1428571428571423</v>
      </c>
      <c r="M1578" s="72">
        <f t="shared" si="149"/>
        <v>9.1428571428571423</v>
      </c>
      <c r="N1578" s="81">
        <f>MIN(1,Overview!$F$44*E1578*(F1578-Overview!$F$25)^2+0.2)</f>
        <v>1</v>
      </c>
      <c r="O1578" s="48">
        <f>M1578*E1578*Overview!$F$8</f>
        <v>9.746225350951114E-2</v>
      </c>
      <c r="P1578" s="48">
        <f>E1578*Overview!$F$6</f>
        <v>1.8494797113084687E-3</v>
      </c>
      <c r="Q1578" s="122">
        <f>O1578*(G1578/F1578-(1+Overview!$F$35/'='!F1578)/(Overview!$F$37*Overview!$F$33))/('='!G1578+Overview!$F$36)</f>
        <v>5.3454737522353542E-4</v>
      </c>
      <c r="R1578" s="128">
        <f>(O1578/F1578-Q1578)*G1578*Overview!$F$29*'='!F1578^3</f>
        <v>412.18634066178117</v>
      </c>
      <c r="S1578" s="57">
        <f t="shared" si="144"/>
        <v>3.5932506096611116E-18</v>
      </c>
      <c r="T1578" s="58">
        <f t="shared" si="145"/>
        <v>5.3656719553337535E-4</v>
      </c>
      <c r="U1578" s="58">
        <f>IF(I1578&lt;Overview!$F$18,(1-Overview!$F$9)*'='!R1578-'='!I1578*'='!P1578,0)</f>
        <v>0</v>
      </c>
      <c r="V1578" s="54">
        <f>IF(I1578&gt;=Overview!$F$18,(1-Overview!$F$9)*'='!R1578-Overview!$F$18*'='!P1578,0)</f>
        <v>34.790733367511045</v>
      </c>
      <c r="W1578" s="2"/>
      <c r="X1578" s="60">
        <f>F1578^3*(1+G1578*Overview!$F$38)</f>
        <v>33.559549955325394</v>
      </c>
      <c r="Y1578" s="61">
        <f>F1578^3*Overview!$F$42*(1+Overview!$F$38*G1578)+J1578*Overview!$F$39/Overview!$F$40</f>
        <v>3.214572053601954</v>
      </c>
    </row>
    <row r="1579" spans="1:25">
      <c r="A1579" s="34">
        <v>1576</v>
      </c>
      <c r="B1579">
        <v>0.77</v>
      </c>
      <c r="C1579" s="85">
        <v>18.739999999999998</v>
      </c>
      <c r="D1579" s="125">
        <f>B1579/(B1579+Overview!$F$22)</f>
        <v>0.52380952380952384</v>
      </c>
      <c r="E1579" s="118">
        <f>EXP(Overview!$F$21/Overview!$F$5-Overview!$F$21/('='!C1579+273.15))</f>
        <v>0.94169028070695959</v>
      </c>
      <c r="F1579" s="77">
        <f t="shared" si="146"/>
        <v>3.0118722526939159</v>
      </c>
      <c r="G1579" s="115">
        <f t="shared" si="147"/>
        <v>0.52380952380952372</v>
      </c>
      <c r="H1579" s="112">
        <f>F1579/Overview!$F$19</f>
        <v>4.4468806329453949</v>
      </c>
      <c r="I1579" s="149">
        <f t="shared" si="148"/>
        <v>178.24101031296112</v>
      </c>
      <c r="J1579" s="80">
        <f>IF((A1579-Overview!$F$43)/365=ROUND((A1579-Overview!$F$43)/365,0),J1578*0.05,J1578+V1578)</f>
        <v>4504.1173732197094</v>
      </c>
      <c r="K1579" s="70">
        <f>IF(I1579&lt;Overview!$F$16,1,'='!F1579/Overview!$F$26)</f>
        <v>130.38408020319983</v>
      </c>
      <c r="L1579" s="71">
        <f>IF(I1579&lt;Overview!$F$17,'='!F1579/Overview!$F$26,Overview!$F$33)</f>
        <v>9.1428571428571423</v>
      </c>
      <c r="M1579" s="72">
        <f t="shared" si="149"/>
        <v>9.1428571428571423</v>
      </c>
      <c r="N1579" s="81">
        <f>MIN(1,Overview!$F$44*E1579*(F1579-Overview!$F$25)^2+0.2)</f>
        <v>1</v>
      </c>
      <c r="O1579" s="48">
        <f>M1579*E1579*Overview!$F$8</f>
        <v>9.746225350951114E-2</v>
      </c>
      <c r="P1579" s="48">
        <f>E1579*Overview!$F$6</f>
        <v>1.8494797113084687E-3</v>
      </c>
      <c r="Q1579" s="122">
        <f>O1579*(G1579/F1579-(1+Overview!$F$35/'='!F1579)/(Overview!$F$37*Overview!$F$33))/('='!G1579+Overview!$F$36)</f>
        <v>5.3364853022778785E-4</v>
      </c>
      <c r="R1579" s="128">
        <f>(O1579/F1579-Q1579)*G1579*Overview!$F$29*'='!F1579^3</f>
        <v>412.34365438160029</v>
      </c>
      <c r="S1579" s="57">
        <f t="shared" si="144"/>
        <v>3.5926104694955545E-18</v>
      </c>
      <c r="T1579" s="58">
        <f t="shared" si="145"/>
        <v>5.3576040029465488E-4</v>
      </c>
      <c r="U1579" s="58">
        <f>IF(I1579&lt;Overview!$F$18,(1-Overview!$F$9)*'='!R1579-'='!I1579*'='!P1579,0)</f>
        <v>0</v>
      </c>
      <c r="V1579" s="54">
        <f>IF(I1579&gt;=Overview!$F$18,(1-Overview!$F$9)*'='!R1579-Overview!$F$18*'='!P1579,0)</f>
        <v>34.804136496439632</v>
      </c>
      <c r="W1579" s="2"/>
      <c r="X1579" s="60">
        <f>F1579^3*(1+G1579*Overview!$F$38)</f>
        <v>33.577492321302849</v>
      </c>
      <c r="Y1579" s="61">
        <f>F1579^3*Overview!$F$42*(1+Overview!$F$38*G1579)+J1579*Overview!$F$39/Overview!$F$40</f>
        <v>3.2176986820444395</v>
      </c>
    </row>
    <row r="1580" spans="1:25">
      <c r="A1580" s="34">
        <v>1577</v>
      </c>
      <c r="B1580">
        <v>0.77</v>
      </c>
      <c r="C1580" s="85">
        <v>18.739999999999998</v>
      </c>
      <c r="D1580" s="125">
        <f>B1580/(B1580+Overview!$F$22)</f>
        <v>0.52380952380952384</v>
      </c>
      <c r="E1580" s="118">
        <f>EXP(Overview!$F$21/Overview!$F$5-Overview!$F$21/('='!C1580+273.15))</f>
        <v>0.94169028070695959</v>
      </c>
      <c r="F1580" s="77">
        <f t="shared" si="146"/>
        <v>3.0124080130942104</v>
      </c>
      <c r="G1580" s="115">
        <f t="shared" si="147"/>
        <v>0.52380952380952372</v>
      </c>
      <c r="H1580" s="112">
        <f>F1580/Overview!$F$19</f>
        <v>4.4476716567166843</v>
      </c>
      <c r="I1580" s="149">
        <f t="shared" si="148"/>
        <v>178.24101031296112</v>
      </c>
      <c r="J1580" s="80">
        <f>IF((A1580-Overview!$F$43)/365=ROUND((A1580-Overview!$F$43)/365,0),J1579*0.05,J1579+V1579)</f>
        <v>4538.9215097161486</v>
      </c>
      <c r="K1580" s="70">
        <f>IF(I1580&lt;Overview!$F$16,1,'='!F1580/Overview!$F$26)</f>
        <v>130.40727329412167</v>
      </c>
      <c r="L1580" s="71">
        <f>IF(I1580&lt;Overview!$F$17,'='!F1580/Overview!$F$26,Overview!$F$33)</f>
        <v>9.1428571428571423</v>
      </c>
      <c r="M1580" s="72">
        <f t="shared" si="149"/>
        <v>9.1428571428571423</v>
      </c>
      <c r="N1580" s="81">
        <f>MIN(1,Overview!$F$44*E1580*(F1580-Overview!$F$25)^2+0.2)</f>
        <v>1</v>
      </c>
      <c r="O1580" s="48">
        <f>M1580*E1580*Overview!$F$8</f>
        <v>9.746225350951114E-2</v>
      </c>
      <c r="P1580" s="48">
        <f>E1580*Overview!$F$6</f>
        <v>1.8494797113084687E-3</v>
      </c>
      <c r="Q1580" s="122">
        <f>O1580*(G1580/F1580-(1+Overview!$F$35/'='!F1580)/(Overview!$F$37*Overview!$F$33))/('='!G1580+Overview!$F$36)</f>
        <v>5.3275135623778898E-4</v>
      </c>
      <c r="R1580" s="128">
        <f>(O1580/F1580-Q1580)*G1580*Overview!$F$29*'='!F1580^3</f>
        <v>412.50076507822325</v>
      </c>
      <c r="S1580" s="57">
        <f t="shared" si="144"/>
        <v>3.5919715193882411E-18</v>
      </c>
      <c r="T1580" s="58">
        <f t="shared" si="145"/>
        <v>5.3495481817250796E-4</v>
      </c>
      <c r="U1580" s="58">
        <f>IF(I1580&lt;Overview!$F$18,(1-Overview!$F$9)*'='!R1580-'='!I1580*'='!P1580,0)</f>
        <v>0</v>
      </c>
      <c r="V1580" s="54">
        <f>IF(I1580&gt;=Overview!$F$18,(1-Overview!$F$9)*'='!R1580-Overview!$F$18*'='!P1580,0)</f>
        <v>34.817522327791913</v>
      </c>
      <c r="W1580" s="2"/>
      <c r="X1580" s="60">
        <f>F1580^3*(1+G1580*Overview!$F$38)</f>
        <v>33.595414088325697</v>
      </c>
      <c r="Y1580" s="61">
        <f>F1580^3*Overview!$F$42*(1+Overview!$F$38*G1580)+J1580*Overview!$F$39/Overview!$F$40</f>
        <v>3.2208240390078871</v>
      </c>
    </row>
    <row r="1581" spans="1:25">
      <c r="A1581" s="34">
        <v>1578</v>
      </c>
      <c r="B1581">
        <v>0.77</v>
      </c>
      <c r="C1581" s="85">
        <v>18.739999999999998</v>
      </c>
      <c r="D1581" s="125">
        <f>B1581/(B1581+Overview!$F$22)</f>
        <v>0.52380952380952384</v>
      </c>
      <c r="E1581" s="118">
        <f>EXP(Overview!$F$21/Overview!$F$5-Overview!$F$21/('='!C1581+273.15))</f>
        <v>0.94169028070695959</v>
      </c>
      <c r="F1581" s="77">
        <f t="shared" si="146"/>
        <v>3.0129429679123829</v>
      </c>
      <c r="G1581" s="115">
        <f t="shared" si="147"/>
        <v>0.52380952380952372</v>
      </c>
      <c r="H1581" s="112">
        <f>F1581/Overview!$F$19</f>
        <v>4.4484614910857561</v>
      </c>
      <c r="I1581" s="149">
        <f t="shared" si="148"/>
        <v>178.24101031296112</v>
      </c>
      <c r="J1581" s="80">
        <f>IF((A1581-Overview!$F$43)/365=ROUND((A1581-Overview!$F$43)/365,0),J1580*0.05,J1580+V1580)</f>
        <v>4573.7390320439408</v>
      </c>
      <c r="K1581" s="70">
        <f>IF(I1581&lt;Overview!$F$16,1,'='!F1581/Overview!$F$26)</f>
        <v>130.43043151135856</v>
      </c>
      <c r="L1581" s="71">
        <f>IF(I1581&lt;Overview!$F$17,'='!F1581/Overview!$F$26,Overview!$F$33)</f>
        <v>9.1428571428571423</v>
      </c>
      <c r="M1581" s="72">
        <f t="shared" si="149"/>
        <v>9.1428571428571423</v>
      </c>
      <c r="N1581" s="81">
        <f>MIN(1,Overview!$F$44*E1581*(F1581-Overview!$F$25)^2+0.2)</f>
        <v>1</v>
      </c>
      <c r="O1581" s="48">
        <f>M1581*E1581*Overview!$F$8</f>
        <v>9.746225350951114E-2</v>
      </c>
      <c r="P1581" s="48">
        <f>E1581*Overview!$F$6</f>
        <v>1.8494797113084687E-3</v>
      </c>
      <c r="Q1581" s="122">
        <f>O1581*(G1581/F1581-(1+Overview!$F$35/'='!F1581)/(Overview!$F$37*Overview!$F$33))/('='!G1581+Overview!$F$36)</f>
        <v>5.3185584961101806E-4</v>
      </c>
      <c r="R1581" s="128">
        <f>(O1581/F1581-Q1581)*G1581*Overview!$F$29*'='!F1581^3</f>
        <v>412.65767295816994</v>
      </c>
      <c r="S1581" s="57">
        <f t="shared" si="144"/>
        <v>3.5913337567450385E-18</v>
      </c>
      <c r="T1581" s="58">
        <f t="shared" si="145"/>
        <v>5.3415044734286094E-4</v>
      </c>
      <c r="U1581" s="58">
        <f>IF(I1581&lt;Overview!$F$18,(1-Overview!$F$9)*'='!R1581-'='!I1581*'='!P1581,0)</f>
        <v>0</v>
      </c>
      <c r="V1581" s="54">
        <f>IF(I1581&gt;=Overview!$F$18,(1-Overview!$F$9)*'='!R1581-Overview!$F$18*'='!P1581,0)</f>
        <v>34.83089087916337</v>
      </c>
      <c r="W1581" s="2"/>
      <c r="X1581" s="60">
        <f>F1581^3*(1+G1581*Overview!$F$38)</f>
        <v>33.613315269327785</v>
      </c>
      <c r="Y1581" s="61">
        <f>F1581^3*Overview!$F$42*(1+Overview!$F$38*G1581)+J1581*Overview!$F$39/Overview!$F$40</f>
        <v>3.2239481249046826</v>
      </c>
    </row>
    <row r="1582" spans="1:25">
      <c r="A1582" s="34">
        <v>1579</v>
      </c>
      <c r="B1582">
        <v>0.77</v>
      </c>
      <c r="C1582" s="85">
        <v>18.739999999999998</v>
      </c>
      <c r="D1582" s="125">
        <f>B1582/(B1582+Overview!$F$22)</f>
        <v>0.52380952380952384</v>
      </c>
      <c r="E1582" s="118">
        <f>EXP(Overview!$F$21/Overview!$F$5-Overview!$F$21/('='!C1582+273.15))</f>
        <v>0.94169028070695959</v>
      </c>
      <c r="F1582" s="77">
        <f t="shared" si="146"/>
        <v>3.013477118359726</v>
      </c>
      <c r="G1582" s="115">
        <f t="shared" si="147"/>
        <v>0.52380952380952372</v>
      </c>
      <c r="H1582" s="112">
        <f>F1582/Overview!$F$19</f>
        <v>4.449250137841025</v>
      </c>
      <c r="I1582" s="149">
        <f t="shared" si="148"/>
        <v>178.24101031296112</v>
      </c>
      <c r="J1582" s="80">
        <f>IF((A1582-Overview!$F$43)/365=ROUND((A1582-Overview!$F$43)/365,0),J1581*0.05,J1581+V1581)</f>
        <v>4608.5699229231041</v>
      </c>
      <c r="K1582" s="70">
        <f>IF(I1582&lt;Overview!$F$16,1,'='!F1582/Overview!$F$26)</f>
        <v>130.45355490734744</v>
      </c>
      <c r="L1582" s="71">
        <f>IF(I1582&lt;Overview!$F$17,'='!F1582/Overview!$F$26,Overview!$F$33)</f>
        <v>9.1428571428571423</v>
      </c>
      <c r="M1582" s="72">
        <f t="shared" si="149"/>
        <v>9.1428571428571423</v>
      </c>
      <c r="N1582" s="81">
        <f>MIN(1,Overview!$F$44*E1582*(F1582-Overview!$F$25)^2+0.2)</f>
        <v>1</v>
      </c>
      <c r="O1582" s="48">
        <f>M1582*E1582*Overview!$F$8</f>
        <v>9.746225350951114E-2</v>
      </c>
      <c r="P1582" s="48">
        <f>E1582*Overview!$F$6</f>
        <v>1.8494797113084687E-3</v>
      </c>
      <c r="Q1582" s="122">
        <f>O1582*(G1582/F1582-(1+Overview!$F$35/'='!F1582)/(Overview!$F$37*Overview!$F$33))/('='!G1582+Overview!$F$36)</f>
        <v>5.3096200671471771E-4</v>
      </c>
      <c r="R1582" s="128">
        <f>(O1582/F1582-Q1582)*G1582*Overview!$F$29*'='!F1582^3</f>
        <v>412.81437822793805</v>
      </c>
      <c r="S1582" s="57">
        <f t="shared" si="144"/>
        <v>3.590697178978764E-18</v>
      </c>
      <c r="T1582" s="58">
        <f t="shared" si="145"/>
        <v>5.3334728598438839E-4</v>
      </c>
      <c r="U1582" s="58">
        <f>IF(I1582&lt;Overview!$F$18,(1-Overview!$F$9)*'='!R1582-'='!I1582*'='!P1582,0)</f>
        <v>0</v>
      </c>
      <c r="V1582" s="54">
        <f>IF(I1582&gt;=Overview!$F$18,(1-Overview!$F$9)*'='!R1582-Overview!$F$18*'='!P1582,0)</f>
        <v>34.844242168147609</v>
      </c>
      <c r="W1582" s="2"/>
      <c r="X1582" s="60">
        <f>F1582^3*(1+G1582*Overview!$F$38)</f>
        <v>33.631195877272617</v>
      </c>
      <c r="Y1582" s="61">
        <f>F1582^3*Overview!$F$42*(1+Overview!$F$38*G1582)+J1582*Overview!$F$39/Overview!$F$40</f>
        <v>3.2270709401506488</v>
      </c>
    </row>
    <row r="1583" spans="1:25">
      <c r="A1583" s="34">
        <v>1580</v>
      </c>
      <c r="B1583">
        <v>0.77</v>
      </c>
      <c r="C1583" s="85">
        <v>18.739999999999998</v>
      </c>
      <c r="D1583" s="125">
        <f>B1583/(B1583+Overview!$F$22)</f>
        <v>0.52380952380952384</v>
      </c>
      <c r="E1583" s="118">
        <f>EXP(Overview!$F$21/Overview!$F$5-Overview!$F$21/('='!C1583+273.15))</f>
        <v>0.94169028070695959</v>
      </c>
      <c r="F1583" s="77">
        <f t="shared" si="146"/>
        <v>3.0140104656457103</v>
      </c>
      <c r="G1583" s="115">
        <f t="shared" si="147"/>
        <v>0.52380952380952372</v>
      </c>
      <c r="H1583" s="112">
        <f>F1583/Overview!$F$19</f>
        <v>4.4500375987682119</v>
      </c>
      <c r="I1583" s="149">
        <f t="shared" si="148"/>
        <v>178.24101031296112</v>
      </c>
      <c r="J1583" s="80">
        <f>IF((A1583-Overview!$F$43)/365=ROUND((A1583-Overview!$F$43)/365,0),J1582*0.05,J1582+V1582)</f>
        <v>4643.4141650912516</v>
      </c>
      <c r="K1583" s="70">
        <f>IF(I1583&lt;Overview!$F$16,1,'='!F1583/Overview!$F$26)</f>
        <v>130.47664353444634</v>
      </c>
      <c r="L1583" s="71">
        <f>IF(I1583&lt;Overview!$F$17,'='!F1583/Overview!$F$26,Overview!$F$33)</f>
        <v>9.1428571428571423</v>
      </c>
      <c r="M1583" s="72">
        <f t="shared" si="149"/>
        <v>9.1428571428571423</v>
      </c>
      <c r="N1583" s="81">
        <f>MIN(1,Overview!$F$44*E1583*(F1583-Overview!$F$25)^2+0.2)</f>
        <v>1</v>
      </c>
      <c r="O1583" s="48">
        <f>M1583*E1583*Overview!$F$8</f>
        <v>9.746225350951114E-2</v>
      </c>
      <c r="P1583" s="48">
        <f>E1583*Overview!$F$6</f>
        <v>1.8494797113084687E-3</v>
      </c>
      <c r="Q1583" s="122">
        <f>O1583*(G1583/F1583-(1+Overview!$F$35/'='!F1583)/(Overview!$F$37*Overview!$F$33))/('='!G1583+Overview!$F$36)</f>
        <v>5.3006982392585222E-4</v>
      </c>
      <c r="R1583" s="128">
        <f>(O1583/F1583-Q1583)*G1583*Overview!$F$29*'='!F1583^3</f>
        <v>412.97088109400187</v>
      </c>
      <c r="S1583" s="57">
        <f t="shared" si="144"/>
        <v>3.5900617835091639E-18</v>
      </c>
      <c r="T1583" s="58">
        <f t="shared" si="145"/>
        <v>5.3254533227849914E-4</v>
      </c>
      <c r="U1583" s="58">
        <f>IF(I1583&lt;Overview!$F$18,(1-Overview!$F$9)*'='!R1583-'='!I1583*'='!P1583,0)</f>
        <v>0</v>
      </c>
      <c r="V1583" s="54">
        <f>IF(I1583&gt;=Overview!$F$18,(1-Overview!$F$9)*'='!R1583-Overview!$F$18*'='!P1583,0)</f>
        <v>34.857576212336248</v>
      </c>
      <c r="W1583" s="2"/>
      <c r="X1583" s="60">
        <f>F1583^3*(1+G1583*Overview!$F$38)</f>
        <v>33.649055925153178</v>
      </c>
      <c r="Y1583" s="61">
        <f>F1583^3*Overview!$F$42*(1+Overview!$F$38*G1583)+J1583*Overview!$F$39/Overview!$F$40</f>
        <v>3.2301924851650243</v>
      </c>
    </row>
    <row r="1584" spans="1:25">
      <c r="A1584" s="34">
        <v>1581</v>
      </c>
      <c r="B1584">
        <v>0.77</v>
      </c>
      <c r="C1584" s="85">
        <v>18.739999999999998</v>
      </c>
      <c r="D1584" s="125">
        <f>B1584/(B1584+Overview!$F$22)</f>
        <v>0.52380952380952384</v>
      </c>
      <c r="E1584" s="118">
        <f>EXP(Overview!$F$21/Overview!$F$5-Overview!$F$21/('='!C1584+273.15))</f>
        <v>0.94169028070695959</v>
      </c>
      <c r="F1584" s="77">
        <f t="shared" si="146"/>
        <v>3.0145430109779889</v>
      </c>
      <c r="G1584" s="115">
        <f t="shared" si="147"/>
        <v>0.52380952380952372</v>
      </c>
      <c r="H1584" s="112">
        <f>F1584/Overview!$F$19</f>
        <v>4.45082387565036</v>
      </c>
      <c r="I1584" s="149">
        <f t="shared" si="148"/>
        <v>178.24101031296112</v>
      </c>
      <c r="J1584" s="80">
        <f>IF((A1584-Overview!$F$43)/365=ROUND((A1584-Overview!$F$43)/365,0),J1583*0.05,J1583+V1583)</f>
        <v>4678.271741303588</v>
      </c>
      <c r="K1584" s="70">
        <f>IF(I1584&lt;Overview!$F$16,1,'='!F1584/Overview!$F$26)</f>
        <v>130.49969744493458</v>
      </c>
      <c r="L1584" s="71">
        <f>IF(I1584&lt;Overview!$F$17,'='!F1584/Overview!$F$26,Overview!$F$33)</f>
        <v>9.1428571428571423</v>
      </c>
      <c r="M1584" s="72">
        <f t="shared" si="149"/>
        <v>9.1428571428571423</v>
      </c>
      <c r="N1584" s="81">
        <f>MIN(1,Overview!$F$44*E1584*(F1584-Overview!$F$25)^2+0.2)</f>
        <v>1</v>
      </c>
      <c r="O1584" s="48">
        <f>M1584*E1584*Overview!$F$8</f>
        <v>9.746225350951114E-2</v>
      </c>
      <c r="P1584" s="48">
        <f>E1584*Overview!$F$6</f>
        <v>1.8494797113084687E-3</v>
      </c>
      <c r="Q1584" s="122">
        <f>O1584*(G1584/F1584-(1+Overview!$F$35/'='!F1584)/(Overview!$F$37*Overview!$F$33))/('='!G1584+Overview!$F$36)</f>
        <v>5.2917929763107989E-4</v>
      </c>
      <c r="R1584" s="128">
        <f>(O1584/F1584-Q1584)*G1584*Overview!$F$29*'='!F1584^3</f>
        <v>413.12718176281123</v>
      </c>
      <c r="S1584" s="57">
        <f t="shared" si="144"/>
        <v>3.5894275677628837E-18</v>
      </c>
      <c r="T1584" s="58">
        <f t="shared" si="145"/>
        <v>5.3174458440933766E-4</v>
      </c>
      <c r="U1584" s="58">
        <f>IF(I1584&lt;Overview!$F$18,(1-Overview!$F$9)*'='!R1584-'='!I1584*'='!P1584,0)</f>
        <v>0</v>
      </c>
      <c r="V1584" s="54">
        <f>IF(I1584&gt;=Overview!$F$18,(1-Overview!$F$9)*'='!R1584-Overview!$F$18*'='!P1584,0)</f>
        <v>34.870893029318808</v>
      </c>
      <c r="W1584" s="2"/>
      <c r="X1584" s="60">
        <f>F1584^3*(1+G1584*Overview!$F$38)</f>
        <v>33.666895425991797</v>
      </c>
      <c r="Y1584" s="61">
        <f>F1584^3*Overview!$F$42*(1+Overview!$F$38*G1584)+J1584*Overview!$F$39/Overview!$F$40</f>
        <v>3.2333127603704535</v>
      </c>
    </row>
    <row r="1585" spans="1:25">
      <c r="A1585" s="34">
        <v>1582</v>
      </c>
      <c r="B1585">
        <v>0.77</v>
      </c>
      <c r="C1585" s="85">
        <v>18.739999999999998</v>
      </c>
      <c r="D1585" s="125">
        <f>B1585/(B1585+Overview!$F$22)</f>
        <v>0.52380952380952384</v>
      </c>
      <c r="E1585" s="118">
        <f>EXP(Overview!$F$21/Overview!$F$5-Overview!$F$21/('='!C1585+273.15))</f>
        <v>0.94169028070695959</v>
      </c>
      <c r="F1585" s="77">
        <f t="shared" si="146"/>
        <v>3.0150747555623982</v>
      </c>
      <c r="G1585" s="115">
        <f t="shared" si="147"/>
        <v>0.52380952380952372</v>
      </c>
      <c r="H1585" s="112">
        <f>F1585/Overview!$F$19</f>
        <v>4.4516089702678254</v>
      </c>
      <c r="I1585" s="149">
        <f t="shared" si="148"/>
        <v>178.24101031296112</v>
      </c>
      <c r="J1585" s="80">
        <f>IF((A1585-Overview!$F$43)/365=ROUND((A1585-Overview!$F$43)/365,0),J1584*0.05,J1584+V1584)</f>
        <v>4713.1426343329067</v>
      </c>
      <c r="K1585" s="70">
        <f>IF(I1585&lt;Overview!$F$16,1,'='!F1585/Overview!$F$26)</f>
        <v>130.5227166910129</v>
      </c>
      <c r="L1585" s="71">
        <f>IF(I1585&lt;Overview!$F$17,'='!F1585/Overview!$F$26,Overview!$F$33)</f>
        <v>9.1428571428571423</v>
      </c>
      <c r="M1585" s="72">
        <f t="shared" si="149"/>
        <v>9.1428571428571423</v>
      </c>
      <c r="N1585" s="81">
        <f>MIN(1,Overview!$F$44*E1585*(F1585-Overview!$F$25)^2+0.2)</f>
        <v>1</v>
      </c>
      <c r="O1585" s="48">
        <f>M1585*E1585*Overview!$F$8</f>
        <v>9.746225350951114E-2</v>
      </c>
      <c r="P1585" s="48">
        <f>E1585*Overview!$F$6</f>
        <v>1.8494797113084687E-3</v>
      </c>
      <c r="Q1585" s="122">
        <f>O1585*(G1585/F1585-(1+Overview!$F$35/'='!F1585)/(Overview!$F$37*Overview!$F$33))/('='!G1585+Overview!$F$36)</f>
        <v>5.2829042422672227E-4</v>
      </c>
      <c r="R1585" s="128">
        <f>(O1585/F1585-Q1585)*G1585*Overview!$F$29*'='!F1585^3</f>
        <v>413.28328044079126</v>
      </c>
      <c r="S1585" s="57">
        <f t="shared" si="144"/>
        <v>3.5887945291734538E-18</v>
      </c>
      <c r="T1585" s="58">
        <f t="shared" si="145"/>
        <v>5.309450405637801E-4</v>
      </c>
      <c r="U1585" s="58">
        <f>IF(I1585&lt;Overview!$F$18,(1-Overview!$F$9)*'='!R1585-'='!I1585*'='!P1585,0)</f>
        <v>0</v>
      </c>
      <c r="V1585" s="54">
        <f>IF(I1585&gt;=Overview!$F$18,(1-Overview!$F$9)*'='!R1585-Overview!$F$18*'='!P1585,0)</f>
        <v>34.884192636682705</v>
      </c>
      <c r="W1585" s="2"/>
      <c r="X1585" s="60">
        <f>F1585^3*(1+G1585*Overview!$F$38)</f>
        <v>33.684714392839943</v>
      </c>
      <c r="Y1585" s="61">
        <f>F1585^3*Overview!$F$42*(1+Overview!$F$38*G1585)+J1585*Overview!$F$39/Overview!$F$40</f>
        <v>3.2364317661929705</v>
      </c>
    </row>
    <row r="1586" spans="1:25">
      <c r="A1586" s="34">
        <v>1583</v>
      </c>
      <c r="B1586">
        <v>0.77</v>
      </c>
      <c r="C1586" s="85">
        <v>18.739999999999998</v>
      </c>
      <c r="D1586" s="125">
        <f>B1586/(B1586+Overview!$F$22)</f>
        <v>0.52380952380952384</v>
      </c>
      <c r="E1586" s="118">
        <f>EXP(Overview!$F$21/Overview!$F$5-Overview!$F$21/('='!C1586+273.15))</f>
        <v>0.94169028070695959</v>
      </c>
      <c r="F1586" s="77">
        <f t="shared" si="146"/>
        <v>3.0156057006029622</v>
      </c>
      <c r="G1586" s="115">
        <f t="shared" si="147"/>
        <v>0.52380952380952372</v>
      </c>
      <c r="H1586" s="112">
        <f>F1586/Overview!$F$19</f>
        <v>4.4523928843982903</v>
      </c>
      <c r="I1586" s="149">
        <f t="shared" si="148"/>
        <v>178.24101031296112</v>
      </c>
      <c r="J1586" s="80">
        <f>IF((A1586-Overview!$F$43)/365=ROUND((A1586-Overview!$F$43)/365,0),J1585*0.05,J1585+V1585)</f>
        <v>4748.0268269695898</v>
      </c>
      <c r="K1586" s="70">
        <f>IF(I1586&lt;Overview!$F$16,1,'='!F1586/Overview!$F$26)</f>
        <v>130.54570132480356</v>
      </c>
      <c r="L1586" s="71">
        <f>IF(I1586&lt;Overview!$F$17,'='!F1586/Overview!$F$26,Overview!$F$33)</f>
        <v>9.1428571428571423</v>
      </c>
      <c r="M1586" s="72">
        <f t="shared" si="149"/>
        <v>9.1428571428571423</v>
      </c>
      <c r="N1586" s="81">
        <f>MIN(1,Overview!$F$44*E1586*(F1586-Overview!$F$25)^2+0.2)</f>
        <v>1</v>
      </c>
      <c r="O1586" s="48">
        <f>M1586*E1586*Overview!$F$8</f>
        <v>9.746225350951114E-2</v>
      </c>
      <c r="P1586" s="48">
        <f>E1586*Overview!$F$6</f>
        <v>1.8494797113084687E-3</v>
      </c>
      <c r="Q1586" s="122">
        <f>O1586*(G1586/F1586-(1+Overview!$F$35/'='!F1586)/(Overview!$F$37*Overview!$F$33))/('='!G1586+Overview!$F$36)</f>
        <v>5.2740320011872787E-4</v>
      </c>
      <c r="R1586" s="128">
        <f>(O1586/F1586-Q1586)*G1586*Overview!$F$29*'='!F1586^3</f>
        <v>413.43917733434103</v>
      </c>
      <c r="S1586" s="57">
        <f t="shared" si="144"/>
        <v>3.5881626651812595E-18</v>
      </c>
      <c r="T1586" s="58">
        <f t="shared" si="145"/>
        <v>5.3014669893142684E-4</v>
      </c>
      <c r="U1586" s="58">
        <f>IF(I1586&lt;Overview!$F$18,(1-Overview!$F$9)*'='!R1586-'='!I1586*'='!P1586,0)</f>
        <v>0</v>
      </c>
      <c r="V1586" s="54">
        <f>IF(I1586&gt;=Overview!$F$18,(1-Overview!$F$9)*'='!R1586-Overview!$F$18*'='!P1586,0)</f>
        <v>34.897475052013142</v>
      </c>
      <c r="W1586" s="2"/>
      <c r="X1586" s="60">
        <f>F1586^3*(1+G1586*Overview!$F$38)</f>
        <v>33.702512838778098</v>
      </c>
      <c r="Y1586" s="61">
        <f>F1586^3*Overview!$F$42*(1+Overview!$F$38*G1586)+J1586*Overview!$F$39/Overview!$F$40</f>
        <v>3.2395495030619799</v>
      </c>
    </row>
    <row r="1587" spans="1:25">
      <c r="A1587" s="34">
        <v>1584</v>
      </c>
      <c r="B1587">
        <v>0.77</v>
      </c>
      <c r="C1587" s="85">
        <v>18.739999999999998</v>
      </c>
      <c r="D1587" s="125">
        <f>B1587/(B1587+Overview!$F$22)</f>
        <v>0.52380952380952384</v>
      </c>
      <c r="E1587" s="118">
        <f>EXP(Overview!$F$21/Overview!$F$5-Overview!$F$21/('='!C1587+273.15))</f>
        <v>0.94169028070695959</v>
      </c>
      <c r="F1587" s="77">
        <f t="shared" si="146"/>
        <v>3.0161358473018938</v>
      </c>
      <c r="G1587" s="115">
        <f t="shared" si="147"/>
        <v>0.52380952380952372</v>
      </c>
      <c r="H1587" s="112">
        <f>F1587/Overview!$F$19</f>
        <v>4.4531756198167631</v>
      </c>
      <c r="I1587" s="149">
        <f t="shared" si="148"/>
        <v>178.24101031296112</v>
      </c>
      <c r="J1587" s="80">
        <f>IF((A1587-Overview!$F$43)/365=ROUND((A1587-Overview!$F$43)/365,0),J1586*0.05,J1586+V1586)</f>
        <v>4782.9243020216027</v>
      </c>
      <c r="K1587" s="70">
        <f>IF(I1587&lt;Overview!$F$16,1,'='!F1587/Overview!$F$26)</f>
        <v>130.5686513983504</v>
      </c>
      <c r="L1587" s="71">
        <f>IF(I1587&lt;Overview!$F$17,'='!F1587/Overview!$F$26,Overview!$F$33)</f>
        <v>9.1428571428571423</v>
      </c>
      <c r="M1587" s="72">
        <f t="shared" si="149"/>
        <v>9.1428571428571423</v>
      </c>
      <c r="N1587" s="81">
        <f>MIN(1,Overview!$F$44*E1587*(F1587-Overview!$F$25)^2+0.2)</f>
        <v>1</v>
      </c>
      <c r="O1587" s="48">
        <f>M1587*E1587*Overview!$F$8</f>
        <v>9.746225350951114E-2</v>
      </c>
      <c r="P1587" s="48">
        <f>E1587*Overview!$F$6</f>
        <v>1.8494797113084687E-3</v>
      </c>
      <c r="Q1587" s="122">
        <f>O1587*(G1587/F1587-(1+Overview!$F$35/'='!F1587)/(Overview!$F$37*Overview!$F$33))/('='!G1587+Overview!$F$36)</f>
        <v>5.2651762172264483E-4</v>
      </c>
      <c r="R1587" s="128">
        <f>(O1587/F1587-Q1587)*G1587*Overview!$F$29*'='!F1587^3</f>
        <v>413.59487264983301</v>
      </c>
      <c r="S1587" s="57">
        <f t="shared" si="144"/>
        <v>3.5875319732335221E-18</v>
      </c>
      <c r="T1587" s="58">
        <f t="shared" si="145"/>
        <v>5.2934955770460247E-4</v>
      </c>
      <c r="U1587" s="58">
        <f>IF(I1587&lt;Overview!$F$18,(1-Overview!$F$9)*'='!R1587-'='!I1587*'='!P1587,0)</f>
        <v>0</v>
      </c>
      <c r="V1587" s="54">
        <f>IF(I1587&gt;=Overview!$F$18,(1-Overview!$F$9)*'='!R1587-Overview!$F$18*'='!P1587,0)</f>
        <v>34.91074029289306</v>
      </c>
      <c r="W1587" s="2"/>
      <c r="X1587" s="60">
        <f>F1587^3*(1+G1587*Overview!$F$38)</f>
        <v>33.72029077691554</v>
      </c>
      <c r="Y1587" s="61">
        <f>F1587^3*Overview!$F$42*(1+Overview!$F$38*G1587)+J1587*Overview!$F$39/Overview!$F$40</f>
        <v>3.2426659714102466</v>
      </c>
    </row>
    <row r="1588" spans="1:25">
      <c r="A1588" s="34">
        <v>1585</v>
      </c>
      <c r="B1588">
        <v>0.77</v>
      </c>
      <c r="C1588" s="85">
        <v>18.739999999999998</v>
      </c>
      <c r="D1588" s="125">
        <f>B1588/(B1588+Overview!$F$22)</f>
        <v>0.52380952380952384</v>
      </c>
      <c r="E1588" s="118">
        <f>EXP(Overview!$F$21/Overview!$F$5-Overview!$F$21/('='!C1588+273.15))</f>
        <v>0.94169028070695959</v>
      </c>
      <c r="F1588" s="77">
        <f t="shared" si="146"/>
        <v>3.0166651968595986</v>
      </c>
      <c r="G1588" s="115">
        <f t="shared" si="147"/>
        <v>0.52380952380952372</v>
      </c>
      <c r="H1588" s="112">
        <f>F1588/Overview!$F$19</f>
        <v>4.4539571782955836</v>
      </c>
      <c r="I1588" s="149">
        <f t="shared" si="148"/>
        <v>178.24101031296112</v>
      </c>
      <c r="J1588" s="80">
        <f>IF((A1588-Overview!$F$43)/365=ROUND((A1588-Overview!$F$43)/365,0),J1587*0.05,J1587+V1587)</f>
        <v>4817.8350423144957</v>
      </c>
      <c r="K1588" s="70">
        <f>IF(I1588&lt;Overview!$F$16,1,'='!F1588/Overview!$F$26)</f>
        <v>130.59156696361899</v>
      </c>
      <c r="L1588" s="71">
        <f>IF(I1588&lt;Overview!$F$17,'='!F1588/Overview!$F$26,Overview!$F$33)</f>
        <v>9.1428571428571423</v>
      </c>
      <c r="M1588" s="72">
        <f t="shared" si="149"/>
        <v>9.1428571428571423</v>
      </c>
      <c r="N1588" s="81">
        <f>MIN(1,Overview!$F$44*E1588*(F1588-Overview!$F$25)^2+0.2)</f>
        <v>1</v>
      </c>
      <c r="O1588" s="48">
        <f>M1588*E1588*Overview!$F$8</f>
        <v>9.746225350951114E-2</v>
      </c>
      <c r="P1588" s="48">
        <f>E1588*Overview!$F$6</f>
        <v>1.8494797113084687E-3</v>
      </c>
      <c r="Q1588" s="122">
        <f>O1588*(G1588/F1588-(1+Overview!$F$35/'='!F1588)/(Overview!$F$37*Overview!$F$33))/('='!G1588+Overview!$F$36)</f>
        <v>5.2563368546358581E-4</v>
      </c>
      <c r="R1588" s="128">
        <f>(O1588/F1588-Q1588)*G1588*Overview!$F$29*'='!F1588^3</f>
        <v>413.7503665936124</v>
      </c>
      <c r="S1588" s="57">
        <f t="shared" si="144"/>
        <v>3.5869024507842755E-18</v>
      </c>
      <c r="T1588" s="58">
        <f t="shared" si="145"/>
        <v>5.2855361507834814E-4</v>
      </c>
      <c r="U1588" s="58">
        <f>IF(I1588&lt;Overview!$F$18,(1-Overview!$F$9)*'='!R1588-'='!I1588*'='!P1588,0)</f>
        <v>0</v>
      </c>
      <c r="V1588" s="54">
        <f>IF(I1588&gt;=Overview!$F$18,(1-Overview!$F$9)*'='!R1588-Overview!$F$18*'='!P1588,0)</f>
        <v>34.923988376903068</v>
      </c>
      <c r="W1588" s="2"/>
      <c r="X1588" s="60">
        <f>F1588^3*(1+G1588*Overview!$F$38)</f>
        <v>33.738048220390219</v>
      </c>
      <c r="Y1588" s="61">
        <f>F1588^3*Overview!$F$42*(1+Overview!$F$38*G1588)+J1588*Overview!$F$39/Overview!$F$40</f>
        <v>3.2457811716738769</v>
      </c>
    </row>
    <row r="1589" spans="1:25">
      <c r="A1589" s="34">
        <v>1586</v>
      </c>
      <c r="B1589">
        <v>0.77</v>
      </c>
      <c r="C1589" s="85">
        <v>18.739999999999998</v>
      </c>
      <c r="D1589" s="125">
        <f>B1589/(B1589+Overview!$F$22)</f>
        <v>0.52380952380952384</v>
      </c>
      <c r="E1589" s="118">
        <f>EXP(Overview!$F$21/Overview!$F$5-Overview!$F$21/('='!C1589+273.15))</f>
        <v>0.94169028070695959</v>
      </c>
      <c r="F1589" s="77">
        <f t="shared" si="146"/>
        <v>3.0171937504746769</v>
      </c>
      <c r="G1589" s="115">
        <f t="shared" si="147"/>
        <v>0.52380952380952372</v>
      </c>
      <c r="H1589" s="112">
        <f>F1589/Overview!$F$19</f>
        <v>4.4547375616044249</v>
      </c>
      <c r="I1589" s="149">
        <f t="shared" si="148"/>
        <v>178.24101031296112</v>
      </c>
      <c r="J1589" s="80">
        <f>IF((A1589-Overview!$F$43)/365=ROUND((A1589-Overview!$F$43)/365,0),J1588*0.05,J1588+V1588)</f>
        <v>4852.7590306913989</v>
      </c>
      <c r="K1589" s="70">
        <f>IF(I1589&lt;Overview!$F$16,1,'='!F1589/Overview!$F$26)</f>
        <v>130.61444807249683</v>
      </c>
      <c r="L1589" s="71">
        <f>IF(I1589&lt;Overview!$F$17,'='!F1589/Overview!$F$26,Overview!$F$33)</f>
        <v>9.1428571428571423</v>
      </c>
      <c r="M1589" s="72">
        <f t="shared" si="149"/>
        <v>9.1428571428571423</v>
      </c>
      <c r="N1589" s="81">
        <f>MIN(1,Overview!$F$44*E1589*(F1589-Overview!$F$25)^2+0.2)</f>
        <v>1</v>
      </c>
      <c r="O1589" s="48">
        <f>M1589*E1589*Overview!$F$8</f>
        <v>9.746225350951114E-2</v>
      </c>
      <c r="P1589" s="48">
        <f>E1589*Overview!$F$6</f>
        <v>1.8494797113084687E-3</v>
      </c>
      <c r="Q1589" s="122">
        <f>O1589*(G1589/F1589-(1+Overview!$F$35/'='!F1589)/(Overview!$F$37*Overview!$F$33))/('='!G1589+Overview!$F$36)</f>
        <v>5.2475138777619739E-4</v>
      </c>
      <c r="R1589" s="128">
        <f>(O1589/F1589-Q1589)*G1589*Overview!$F$29*'='!F1589^3</f>
        <v>413.90565937199642</v>
      </c>
      <c r="S1589" s="57">
        <f t="shared" si="144"/>
        <v>3.5862740952943453E-18</v>
      </c>
      <c r="T1589" s="58">
        <f t="shared" si="145"/>
        <v>5.2775886925041885E-4</v>
      </c>
      <c r="U1589" s="58">
        <f>IF(I1589&lt;Overview!$F$18,(1-Overview!$F$9)*'='!R1589-'='!I1589*'='!P1589,0)</f>
        <v>0</v>
      </c>
      <c r="V1589" s="54">
        <f>IF(I1589&gt;=Overview!$F$18,(1-Overview!$F$9)*'='!R1589-Overview!$F$18*'='!P1589,0)</f>
        <v>34.937219321621384</v>
      </c>
      <c r="W1589" s="2"/>
      <c r="X1589" s="60">
        <f>F1589^3*(1+G1589*Overview!$F$38)</f>
        <v>33.755785182368577</v>
      </c>
      <c r="Y1589" s="61">
        <f>F1589^3*Overview!$F$42*(1+Overview!$F$38*G1589)+J1589*Overview!$F$39/Overview!$F$40</f>
        <v>3.2488951042923073</v>
      </c>
    </row>
    <row r="1590" spans="1:25">
      <c r="A1590" s="34">
        <v>1587</v>
      </c>
      <c r="B1590">
        <v>0.77</v>
      </c>
      <c r="C1590" s="85">
        <v>18.739999999999998</v>
      </c>
      <c r="D1590" s="125">
        <f>B1590/(B1590+Overview!$F$22)</f>
        <v>0.52380952380952384</v>
      </c>
      <c r="E1590" s="118">
        <f>EXP(Overview!$F$21/Overview!$F$5-Overview!$F$21/('='!C1590+273.15))</f>
        <v>0.94169028070695959</v>
      </c>
      <c r="F1590" s="77">
        <f t="shared" si="146"/>
        <v>3.0177215093439274</v>
      </c>
      <c r="G1590" s="115">
        <f t="shared" si="147"/>
        <v>0.52380952380952372</v>
      </c>
      <c r="H1590" s="112">
        <f>F1590/Overview!$F$19</f>
        <v>4.4555167715103012</v>
      </c>
      <c r="I1590" s="149">
        <f t="shared" si="148"/>
        <v>178.24101031296112</v>
      </c>
      <c r="J1590" s="80">
        <f>IF((A1590-Overview!$F$43)/365=ROUND((A1590-Overview!$F$43)/365,0),J1589*0.05,J1589+V1589)</f>
        <v>4887.6962500130203</v>
      </c>
      <c r="K1590" s="70">
        <f>IF(I1590&lt;Overview!$F$16,1,'='!F1590/Overview!$F$26)</f>
        <v>130.6372947767934</v>
      </c>
      <c r="L1590" s="71">
        <f>IF(I1590&lt;Overview!$F$17,'='!F1590/Overview!$F$26,Overview!$F$33)</f>
        <v>9.1428571428571423</v>
      </c>
      <c r="M1590" s="72">
        <f t="shared" si="149"/>
        <v>9.1428571428571423</v>
      </c>
      <c r="N1590" s="81">
        <f>MIN(1,Overview!$F$44*E1590*(F1590-Overview!$F$25)^2+0.2)</f>
        <v>1</v>
      </c>
      <c r="O1590" s="48">
        <f>M1590*E1590*Overview!$F$8</f>
        <v>9.746225350951114E-2</v>
      </c>
      <c r="P1590" s="48">
        <f>E1590*Overview!$F$6</f>
        <v>1.8494797113084687E-3</v>
      </c>
      <c r="Q1590" s="122">
        <f>O1590*(G1590/F1590-(1+Overview!$F$35/'='!F1590)/(Overview!$F$37*Overview!$F$33))/('='!G1590+Overview!$F$36)</f>
        <v>5.2387072510463038E-4</v>
      </c>
      <c r="R1590" s="128">
        <f>(O1590/F1590-Q1590)*G1590*Overview!$F$29*'='!F1590^3</f>
        <v>414.06075119127314</v>
      </c>
      <c r="S1590" s="57">
        <f t="shared" si="144"/>
        <v>3.5856469042313214E-18</v>
      </c>
      <c r="T1590" s="58">
        <f t="shared" si="145"/>
        <v>5.2696531842128089E-4</v>
      </c>
      <c r="U1590" s="58">
        <f>IF(I1590&lt;Overview!$F$18,(1-Overview!$F$9)*'='!R1590-'='!I1590*'='!P1590,0)</f>
        <v>0</v>
      </c>
      <c r="V1590" s="54">
        <f>IF(I1590&gt;=Overview!$F$18,(1-Overview!$F$9)*'='!R1590-Overview!$F$18*'='!P1590,0)</f>
        <v>34.950433144623759</v>
      </c>
      <c r="W1590" s="2"/>
      <c r="X1590" s="60">
        <f>F1590^3*(1+G1590*Overview!$F$38)</f>
        <v>33.773501676045377</v>
      </c>
      <c r="Y1590" s="61">
        <f>F1590^3*Overview!$F$42*(1+Overview!$F$38*G1590)+J1590*Overview!$F$39/Overview!$F$40</f>
        <v>3.2520077697082863</v>
      </c>
    </row>
    <row r="1591" spans="1:25">
      <c r="A1591" s="34">
        <v>1588</v>
      </c>
      <c r="B1591">
        <v>0.77</v>
      </c>
      <c r="C1591" s="85">
        <v>18.739999999999998</v>
      </c>
      <c r="D1591" s="125">
        <f>B1591/(B1591+Overview!$F$22)</f>
        <v>0.52380952380952384</v>
      </c>
      <c r="E1591" s="118">
        <f>EXP(Overview!$F$21/Overview!$F$5-Overview!$F$21/('='!C1591+273.15))</f>
        <v>0.94169028070695959</v>
      </c>
      <c r="F1591" s="77">
        <f t="shared" si="146"/>
        <v>3.0182484746623488</v>
      </c>
      <c r="G1591" s="115">
        <f t="shared" si="147"/>
        <v>0.52380952380952372</v>
      </c>
      <c r="H1591" s="112">
        <f>F1591/Overview!$F$19</f>
        <v>4.456294809777571</v>
      </c>
      <c r="I1591" s="149">
        <f t="shared" si="148"/>
        <v>178.24101031296112</v>
      </c>
      <c r="J1591" s="80">
        <f>IF((A1591-Overview!$F$43)/365=ROUND((A1591-Overview!$F$43)/365,0),J1590*0.05,J1590+V1590)</f>
        <v>4922.6466831576445</v>
      </c>
      <c r="K1591" s="70">
        <f>IF(I1591&lt;Overview!$F$16,1,'='!F1591/Overview!$F$26)</f>
        <v>130.66010712824021</v>
      </c>
      <c r="L1591" s="71">
        <f>IF(I1591&lt;Overview!$F$17,'='!F1591/Overview!$F$26,Overview!$F$33)</f>
        <v>9.1428571428571423</v>
      </c>
      <c r="M1591" s="72">
        <f t="shared" si="149"/>
        <v>9.1428571428571423</v>
      </c>
      <c r="N1591" s="81">
        <f>MIN(1,Overview!$F$44*E1591*(F1591-Overview!$F$25)^2+0.2)</f>
        <v>1</v>
      </c>
      <c r="O1591" s="48">
        <f>M1591*E1591*Overview!$F$8</f>
        <v>9.746225350951114E-2</v>
      </c>
      <c r="P1591" s="48">
        <f>E1591*Overview!$F$6</f>
        <v>1.8494797113084687E-3</v>
      </c>
      <c r="Q1591" s="122">
        <f>O1591*(G1591/F1591-(1+Overview!$F$35/'='!F1591)/(Overview!$F$37*Overview!$F$33))/('='!G1591+Overview!$F$36)</f>
        <v>5.2299169390250544E-4</v>
      </c>
      <c r="R1591" s="128">
        <f>(O1591/F1591-Q1591)*G1591*Overview!$F$29*'='!F1591^3</f>
        <v>414.21564225770123</v>
      </c>
      <c r="S1591" s="57">
        <f t="shared" si="144"/>
        <v>3.5850208750695417E-18</v>
      </c>
      <c r="T1591" s="58">
        <f t="shared" si="145"/>
        <v>5.2617296079410507E-4</v>
      </c>
      <c r="U1591" s="58">
        <f>IF(I1591&lt;Overview!$F$18,(1-Overview!$F$9)*'='!R1591-'='!I1591*'='!P1591,0)</f>
        <v>0</v>
      </c>
      <c r="V1591" s="54">
        <f>IF(I1591&gt;=Overview!$F$18,(1-Overview!$F$9)*'='!R1591-Overview!$F$18*'='!P1591,0)</f>
        <v>34.963629863483433</v>
      </c>
      <c r="W1591" s="2"/>
      <c r="X1591" s="60">
        <f>F1591^3*(1+G1591*Overview!$F$38)</f>
        <v>33.791197714643552</v>
      </c>
      <c r="Y1591" s="61">
        <f>F1591^3*Overview!$F$42*(1+Overview!$F$38*G1591)+J1591*Overview!$F$39/Overview!$F$40</f>
        <v>3.2551191683678606</v>
      </c>
    </row>
    <row r="1592" spans="1:25">
      <c r="A1592" s="34">
        <v>1589</v>
      </c>
      <c r="B1592">
        <v>0.77</v>
      </c>
      <c r="C1592" s="85">
        <v>18.739999999999998</v>
      </c>
      <c r="D1592" s="125">
        <f>B1592/(B1592+Overview!$F$22)</f>
        <v>0.52380952380952384</v>
      </c>
      <c r="E1592" s="118">
        <f>EXP(Overview!$F$21/Overview!$F$5-Overview!$F$21/('='!C1592+273.15))</f>
        <v>0.94169028070695959</v>
      </c>
      <c r="F1592" s="77">
        <f t="shared" si="146"/>
        <v>3.0187746476231427</v>
      </c>
      <c r="G1592" s="115">
        <f t="shared" si="147"/>
        <v>0.52380952380952372</v>
      </c>
      <c r="H1592" s="112">
        <f>F1592/Overview!$F$19</f>
        <v>4.4570716781679351</v>
      </c>
      <c r="I1592" s="149">
        <f t="shared" si="148"/>
        <v>178.24101031296112</v>
      </c>
      <c r="J1592" s="80">
        <f>IF((A1592-Overview!$F$43)/365=ROUND((A1592-Overview!$F$43)/365,0),J1591*0.05,J1591+V1591)</f>
        <v>4957.6103130211277</v>
      </c>
      <c r="K1592" s="70">
        <f>IF(I1592&lt;Overview!$F$16,1,'='!F1592/Overview!$F$26)</f>
        <v>130.68288517849103</v>
      </c>
      <c r="L1592" s="71">
        <f>IF(I1592&lt;Overview!$F$17,'='!F1592/Overview!$F$26,Overview!$F$33)</f>
        <v>9.1428571428571423</v>
      </c>
      <c r="M1592" s="72">
        <f t="shared" si="149"/>
        <v>9.1428571428571423</v>
      </c>
      <c r="N1592" s="81">
        <f>MIN(1,Overview!$F$44*E1592*(F1592-Overview!$F$25)^2+0.2)</f>
        <v>1</v>
      </c>
      <c r="O1592" s="48">
        <f>M1592*E1592*Overview!$F$8</f>
        <v>9.746225350951114E-2</v>
      </c>
      <c r="P1592" s="48">
        <f>E1592*Overview!$F$6</f>
        <v>1.8494797113084687E-3</v>
      </c>
      <c r="Q1592" s="122">
        <f>O1592*(G1592/F1592-(1+Overview!$F$35/'='!F1592)/(Overview!$F$37*Overview!$F$33))/('='!G1592+Overview!$F$36)</f>
        <v>5.2211429063288533E-4</v>
      </c>
      <c r="R1592" s="128">
        <f>(O1592/F1592-Q1592)*G1592*Overview!$F$29*'='!F1592^3</f>
        <v>414.37033277750891</v>
      </c>
      <c r="S1592" s="57">
        <f t="shared" si="144"/>
        <v>3.5843960052900677E-18</v>
      </c>
      <c r="T1592" s="58">
        <f t="shared" si="145"/>
        <v>5.2538179457476515E-4</v>
      </c>
      <c r="U1592" s="58">
        <f>IF(I1592&lt;Overview!$F$18,(1-Overview!$F$9)*'='!R1592-'='!I1592*'='!P1592,0)</f>
        <v>0</v>
      </c>
      <c r="V1592" s="54">
        <f>IF(I1592&gt;=Overview!$F$18,(1-Overview!$F$9)*'='!R1592-Overview!$F$18*'='!P1592,0)</f>
        <v>34.97680949577105</v>
      </c>
      <c r="W1592" s="2"/>
      <c r="X1592" s="60">
        <f>F1592^3*(1+G1592*Overview!$F$38)</f>
        <v>33.808873311414004</v>
      </c>
      <c r="Y1592" s="61">
        <f>F1592^3*Overview!$F$42*(1+Overview!$F$38*G1592)+J1592*Overview!$F$39/Overview!$F$40</f>
        <v>3.2582293007203598</v>
      </c>
    </row>
    <row r="1593" spans="1:25">
      <c r="A1593" s="34">
        <v>1590</v>
      </c>
      <c r="B1593">
        <v>0.77</v>
      </c>
      <c r="C1593" s="85">
        <v>18.739999999999998</v>
      </c>
      <c r="D1593" s="125">
        <f>B1593/(B1593+Overview!$F$22)</f>
        <v>0.52380952380952384</v>
      </c>
      <c r="E1593" s="118">
        <f>EXP(Overview!$F$21/Overview!$F$5-Overview!$F$21/('='!C1593+273.15))</f>
        <v>0.94169028070695959</v>
      </c>
      <c r="F1593" s="77">
        <f t="shared" si="146"/>
        <v>3.0193000294177175</v>
      </c>
      <c r="G1593" s="115">
        <f t="shared" si="147"/>
        <v>0.52380952380952372</v>
      </c>
      <c r="H1593" s="112">
        <f>F1593/Overview!$F$19</f>
        <v>4.4578473784404506</v>
      </c>
      <c r="I1593" s="149">
        <f t="shared" si="148"/>
        <v>178.24101031296112</v>
      </c>
      <c r="J1593" s="80">
        <f>IF((A1593-Overview!$F$43)/365=ROUND((A1593-Overview!$F$43)/365,0),J1592*0.05,J1592+V1592)</f>
        <v>4992.5871225168985</v>
      </c>
      <c r="K1593" s="70">
        <f>IF(I1593&lt;Overview!$F$16,1,'='!F1593/Overview!$F$26)</f>
        <v>130.70562897912197</v>
      </c>
      <c r="L1593" s="71">
        <f>IF(I1593&lt;Overview!$F$17,'='!F1593/Overview!$F$26,Overview!$F$33)</f>
        <v>9.1428571428571423</v>
      </c>
      <c r="M1593" s="72">
        <f t="shared" si="149"/>
        <v>9.1428571428571423</v>
      </c>
      <c r="N1593" s="81">
        <f>MIN(1,Overview!$F$44*E1593*(F1593-Overview!$F$25)^2+0.2)</f>
        <v>1</v>
      </c>
      <c r="O1593" s="48">
        <f>M1593*E1593*Overview!$F$8</f>
        <v>9.746225350951114E-2</v>
      </c>
      <c r="P1593" s="48">
        <f>E1593*Overview!$F$6</f>
        <v>1.8494797113084687E-3</v>
      </c>
      <c r="Q1593" s="122">
        <f>O1593*(G1593/F1593-(1+Overview!$F$35/'='!F1593)/(Overview!$F$37*Overview!$F$33))/('='!G1593+Overview!$F$36)</f>
        <v>5.2123851176823959E-4</v>
      </c>
      <c r="R1593" s="128">
        <f>(O1593/F1593-Q1593)*G1593*Overview!$F$29*'='!F1593^3</f>
        <v>414.52482295689271</v>
      </c>
      <c r="S1593" s="57">
        <f t="shared" si="144"/>
        <v>3.5837722923806587E-18</v>
      </c>
      <c r="T1593" s="58">
        <f t="shared" si="145"/>
        <v>5.2459181797183104E-4</v>
      </c>
      <c r="U1593" s="58">
        <f>IF(I1593&lt;Overview!$F$18,(1-Overview!$F$9)*'='!R1593-'='!I1593*'='!P1593,0)</f>
        <v>0</v>
      </c>
      <c r="V1593" s="54">
        <f>IF(I1593&gt;=Overview!$F$18,(1-Overview!$F$9)*'='!R1593-Overview!$F$18*'='!P1593,0)</f>
        <v>34.989972059054551</v>
      </c>
      <c r="W1593" s="2"/>
      <c r="X1593" s="60">
        <f>F1593^3*(1+G1593*Overview!$F$38)</f>
        <v>33.826528479635485</v>
      </c>
      <c r="Y1593" s="61">
        <f>F1593^3*Overview!$F$42*(1+Overview!$F$38*G1593)+J1593*Overview!$F$39/Overview!$F$40</f>
        <v>3.2613381672183825</v>
      </c>
    </row>
    <row r="1594" spans="1:25">
      <c r="A1594" s="34">
        <v>1591</v>
      </c>
      <c r="B1594">
        <v>0.77</v>
      </c>
      <c r="C1594" s="85">
        <v>18.739999999999998</v>
      </c>
      <c r="D1594" s="125">
        <f>B1594/(B1594+Overview!$F$22)</f>
        <v>0.52380952380952384</v>
      </c>
      <c r="E1594" s="118">
        <f>EXP(Overview!$F$21/Overview!$F$5-Overview!$F$21/('='!C1594+273.15))</f>
        <v>0.94169028070695959</v>
      </c>
      <c r="F1594" s="77">
        <f t="shared" si="146"/>
        <v>3.0198246212356894</v>
      </c>
      <c r="G1594" s="115">
        <f t="shared" si="147"/>
        <v>0.52380952380952372</v>
      </c>
      <c r="H1594" s="112">
        <f>F1594/Overview!$F$19</f>
        <v>4.4586219123515267</v>
      </c>
      <c r="I1594" s="149">
        <f t="shared" si="148"/>
        <v>178.24101031296112</v>
      </c>
      <c r="J1594" s="80">
        <f>IF((A1594-Overview!$F$43)/365=ROUND((A1594-Overview!$F$43)/365,0),J1593*0.05,J1593+V1593)</f>
        <v>5027.5770945759532</v>
      </c>
      <c r="K1594" s="70">
        <f>IF(I1594&lt;Overview!$F$16,1,'='!F1594/Overview!$F$26)</f>
        <v>130.72833858163159</v>
      </c>
      <c r="L1594" s="71">
        <f>IF(I1594&lt;Overview!$F$17,'='!F1594/Overview!$F$26,Overview!$F$33)</f>
        <v>9.1428571428571423</v>
      </c>
      <c r="M1594" s="72">
        <f t="shared" si="149"/>
        <v>9.1428571428571423</v>
      </c>
      <c r="N1594" s="81">
        <f>MIN(1,Overview!$F$44*E1594*(F1594-Overview!$F$25)^2+0.2)</f>
        <v>1</v>
      </c>
      <c r="O1594" s="48">
        <f>M1594*E1594*Overview!$F$8</f>
        <v>9.746225350951114E-2</v>
      </c>
      <c r="P1594" s="48">
        <f>E1594*Overview!$F$6</f>
        <v>1.8494797113084687E-3</v>
      </c>
      <c r="Q1594" s="122">
        <f>O1594*(G1594/F1594-(1+Overview!$F$35/'='!F1594)/(Overview!$F$37*Overview!$F$33))/('='!G1594+Overview!$F$36)</f>
        <v>5.2036435379041802E-4</v>
      </c>
      <c r="R1594" s="128">
        <f>(O1594/F1594-Q1594)*G1594*Overview!$F$29*'='!F1594^3</f>
        <v>414.67911300201825</v>
      </c>
      <c r="S1594" s="57">
        <f t="shared" si="144"/>
        <v>3.5831497338357561E-18</v>
      </c>
      <c r="T1594" s="58">
        <f t="shared" si="145"/>
        <v>5.2380302919656778E-4</v>
      </c>
      <c r="U1594" s="58">
        <f>IF(I1594&lt;Overview!$F$18,(1-Overview!$F$9)*'='!R1594-'='!I1594*'='!P1594,0)</f>
        <v>0</v>
      </c>
      <c r="V1594" s="54">
        <f>IF(I1594&gt;=Overview!$F$18,(1-Overview!$F$9)*'='!R1594-Overview!$F$18*'='!P1594,0)</f>
        <v>35.003117570899242</v>
      </c>
      <c r="W1594" s="2"/>
      <c r="X1594" s="60">
        <f>F1594^3*(1+G1594*Overview!$F$38)</f>
        <v>33.84416323261442</v>
      </c>
      <c r="Y1594" s="61">
        <f>F1594^3*Overview!$F$42*(1+Overview!$F$38*G1594)+J1594*Overview!$F$39/Overview!$F$40</f>
        <v>3.2644457683177803</v>
      </c>
    </row>
    <row r="1595" spans="1:25">
      <c r="A1595" s="34">
        <v>1592</v>
      </c>
      <c r="B1595">
        <v>0.77</v>
      </c>
      <c r="C1595" s="85">
        <v>18.739999999999998</v>
      </c>
      <c r="D1595" s="125">
        <f>B1595/(B1595+Overview!$F$22)</f>
        <v>0.52380952380952384</v>
      </c>
      <c r="E1595" s="118">
        <f>EXP(Overview!$F$21/Overview!$F$5-Overview!$F$21/('='!C1595+273.15))</f>
        <v>0.94169028070695959</v>
      </c>
      <c r="F1595" s="77">
        <f t="shared" si="146"/>
        <v>3.0203484242648861</v>
      </c>
      <c r="G1595" s="115">
        <f t="shared" si="147"/>
        <v>0.52380952380952372</v>
      </c>
      <c r="H1595" s="112">
        <f>F1595/Overview!$F$19</f>
        <v>4.4593952816549329</v>
      </c>
      <c r="I1595" s="149">
        <f t="shared" si="148"/>
        <v>178.24101031296112</v>
      </c>
      <c r="J1595" s="80">
        <f>IF((A1595-Overview!$F$43)/365=ROUND((A1595-Overview!$F$43)/365,0),J1594*0.05,J1594+V1594)</f>
        <v>5062.5802121468523</v>
      </c>
      <c r="K1595" s="70">
        <f>IF(I1595&lt;Overview!$F$16,1,'='!F1595/Overview!$F$26)</f>
        <v>130.75101403744097</v>
      </c>
      <c r="L1595" s="71">
        <f>IF(I1595&lt;Overview!$F$17,'='!F1595/Overview!$F$26,Overview!$F$33)</f>
        <v>9.1428571428571423</v>
      </c>
      <c r="M1595" s="72">
        <f t="shared" si="149"/>
        <v>9.1428571428571423</v>
      </c>
      <c r="N1595" s="81">
        <f>MIN(1,Overview!$F$44*E1595*(F1595-Overview!$F$25)^2+0.2)</f>
        <v>1</v>
      </c>
      <c r="O1595" s="48">
        <f>M1595*E1595*Overview!$F$8</f>
        <v>9.746225350951114E-2</v>
      </c>
      <c r="P1595" s="48">
        <f>E1595*Overview!$F$6</f>
        <v>1.8494797113084687E-3</v>
      </c>
      <c r="Q1595" s="122">
        <f>O1595*(G1595/F1595-(1+Overview!$F$35/'='!F1595)/(Overview!$F$37*Overview!$F$33))/('='!G1595+Overview!$F$36)</f>
        <v>5.1949181319061561E-4</v>
      </c>
      <c r="R1595" s="128">
        <f>(O1595/F1595-Q1595)*G1595*Overview!$F$29*'='!F1595^3</f>
        <v>414.83320311901775</v>
      </c>
      <c r="S1595" s="57">
        <f t="shared" si="144"/>
        <v>3.5825283271564572E-18</v>
      </c>
      <c r="T1595" s="58">
        <f t="shared" si="145"/>
        <v>5.2301542646292817E-4</v>
      </c>
      <c r="U1595" s="58">
        <f>IF(I1595&lt;Overview!$F$18,(1-Overview!$F$9)*'='!R1595-'='!I1595*'='!P1595,0)</f>
        <v>0</v>
      </c>
      <c r="V1595" s="54">
        <f>IF(I1595&gt;=Overview!$F$18,(1-Overview!$F$9)*'='!R1595-Overview!$F$18*'='!P1595,0)</f>
        <v>35.0162460488676</v>
      </c>
      <c r="W1595" s="2"/>
      <c r="X1595" s="60">
        <f>F1595^3*(1+G1595*Overview!$F$38)</f>
        <v>33.861777583684749</v>
      </c>
      <c r="Y1595" s="61">
        <f>F1595^3*Overview!$F$42*(1+Overview!$F$38*G1595)+J1595*Overview!$F$39/Overview!$F$40</f>
        <v>3.267552104477645</v>
      </c>
    </row>
    <row r="1596" spans="1:25">
      <c r="A1596" s="34">
        <v>1593</v>
      </c>
      <c r="B1596">
        <v>0.77</v>
      </c>
      <c r="C1596" s="85">
        <v>18.739999999999998</v>
      </c>
      <c r="D1596" s="125">
        <f>B1596/(B1596+Overview!$F$22)</f>
        <v>0.52380952380952384</v>
      </c>
      <c r="E1596" s="118">
        <f>EXP(Overview!$F$21/Overview!$F$5-Overview!$F$21/('='!C1596+273.15))</f>
        <v>0.94169028070695959</v>
      </c>
      <c r="F1596" s="77">
        <f t="shared" si="146"/>
        <v>3.0208714396913492</v>
      </c>
      <c r="G1596" s="115">
        <f t="shared" si="147"/>
        <v>0.52380952380952372</v>
      </c>
      <c r="H1596" s="112">
        <f>F1596/Overview!$F$19</f>
        <v>4.4601674881018001</v>
      </c>
      <c r="I1596" s="149">
        <f t="shared" si="148"/>
        <v>178.24101031296112</v>
      </c>
      <c r="J1596" s="80">
        <f>IF((A1596-Overview!$F$43)/365=ROUND((A1596-Overview!$F$43)/365,0),J1595*0.05,J1595+V1595)</f>
        <v>5097.5964581957196</v>
      </c>
      <c r="K1596" s="70">
        <f>IF(I1596&lt;Overview!$F$16,1,'='!F1596/Overview!$F$26)</f>
        <v>130.77365539789392</v>
      </c>
      <c r="L1596" s="71">
        <f>IF(I1596&lt;Overview!$F$17,'='!F1596/Overview!$F$26,Overview!$F$33)</f>
        <v>9.1428571428571423</v>
      </c>
      <c r="M1596" s="72">
        <f t="shared" si="149"/>
        <v>9.1428571428571423</v>
      </c>
      <c r="N1596" s="81">
        <f>MIN(1,Overview!$F$44*E1596*(F1596-Overview!$F$25)^2+0.2)</f>
        <v>1</v>
      </c>
      <c r="O1596" s="48">
        <f>M1596*E1596*Overview!$F$8</f>
        <v>9.746225350951114E-2</v>
      </c>
      <c r="P1596" s="48">
        <f>E1596*Overview!$F$6</f>
        <v>1.8494797113084687E-3</v>
      </c>
      <c r="Q1596" s="122">
        <f>O1596*(G1596/F1596-(1+Overview!$F$35/'='!F1596)/(Overview!$F$37*Overview!$F$33))/('='!G1596+Overview!$F$36)</f>
        <v>5.1862088646934673E-4</v>
      </c>
      <c r="R1596" s="128">
        <f>(O1596/F1596-Q1596)*G1596*Overview!$F$29*'='!F1596^3</f>
        <v>414.98709351398998</v>
      </c>
      <c r="S1596" s="57">
        <f t="shared" si="144"/>
        <v>3.581908069850494E-18</v>
      </c>
      <c r="T1596" s="58">
        <f t="shared" si="145"/>
        <v>5.2222900798755314E-4</v>
      </c>
      <c r="U1596" s="58">
        <f>IF(I1596&lt;Overview!$F$18,(1-Overview!$F$9)*'='!R1596-'='!I1596*'='!P1596,0)</f>
        <v>0</v>
      </c>
      <c r="V1596" s="54">
        <f>IF(I1596&gt;=Overview!$F$18,(1-Overview!$F$9)*'='!R1596-Overview!$F$18*'='!P1596,0)</f>
        <v>35.029357510519233</v>
      </c>
      <c r="W1596" s="2"/>
      <c r="X1596" s="60">
        <f>F1596^3*(1+G1596*Overview!$F$38)</f>
        <v>33.879371546207707</v>
      </c>
      <c r="Y1596" s="61">
        <f>F1596^3*Overview!$F$42*(1+Overview!$F$38*G1596)+J1596*Overview!$F$39/Overview!$F$40</f>
        <v>3.2706571761602894</v>
      </c>
    </row>
    <row r="1597" spans="1:25">
      <c r="A1597" s="34">
        <v>1594</v>
      </c>
      <c r="B1597">
        <v>0.77</v>
      </c>
      <c r="C1597" s="85">
        <v>18.739999999999998</v>
      </c>
      <c r="D1597" s="125">
        <f>B1597/(B1597+Overview!$F$22)</f>
        <v>0.52380952380952384</v>
      </c>
      <c r="E1597" s="118">
        <f>EXP(Overview!$F$21/Overview!$F$5-Overview!$F$21/('='!C1597+273.15))</f>
        <v>0.94169028070695959</v>
      </c>
      <c r="F1597" s="77">
        <f t="shared" si="146"/>
        <v>3.0213936686993366</v>
      </c>
      <c r="G1597" s="115">
        <f t="shared" si="147"/>
        <v>0.52380952380952372</v>
      </c>
      <c r="H1597" s="112">
        <f>F1597/Overview!$F$19</f>
        <v>4.4609385334406264</v>
      </c>
      <c r="I1597" s="149">
        <f t="shared" si="148"/>
        <v>178.24101031296112</v>
      </c>
      <c r="J1597" s="80">
        <f>IF((A1597-Overview!$F$43)/365=ROUND((A1597-Overview!$F$43)/365,0),J1596*0.05,J1596+V1596)</f>
        <v>5132.6258157062384</v>
      </c>
      <c r="K1597" s="70">
        <f>IF(I1597&lt;Overview!$F$16,1,'='!F1597/Overview!$F$26)</f>
        <v>130.79626271425701</v>
      </c>
      <c r="L1597" s="71">
        <f>IF(I1597&lt;Overview!$F$17,'='!F1597/Overview!$F$26,Overview!$F$33)</f>
        <v>9.1428571428571423</v>
      </c>
      <c r="M1597" s="72">
        <f t="shared" si="149"/>
        <v>9.1428571428571423</v>
      </c>
      <c r="N1597" s="81">
        <f>MIN(1,Overview!$F$44*E1597*(F1597-Overview!$F$25)^2+0.2)</f>
        <v>1</v>
      </c>
      <c r="O1597" s="48">
        <f>M1597*E1597*Overview!$F$8</f>
        <v>9.746225350951114E-2</v>
      </c>
      <c r="P1597" s="48">
        <f>E1597*Overview!$F$6</f>
        <v>1.8494797113084687E-3</v>
      </c>
      <c r="Q1597" s="122">
        <f>O1597*(G1597/F1597-(1+Overview!$F$35/'='!F1597)/(Overview!$F$37*Overview!$F$33))/('='!G1597+Overview!$F$36)</f>
        <v>5.1775157013641052E-4</v>
      </c>
      <c r="R1597" s="128">
        <f>(O1597/F1597-Q1597)*G1597*Overview!$F$29*'='!F1597^3</f>
        <v>415.14078439299988</v>
      </c>
      <c r="S1597" s="57">
        <f t="shared" si="144"/>
        <v>3.5812889594322127E-18</v>
      </c>
      <c r="T1597" s="58">
        <f t="shared" si="145"/>
        <v>5.214437719897638E-4</v>
      </c>
      <c r="U1597" s="58">
        <f>IF(I1597&lt;Overview!$F$18,(1-Overview!$F$9)*'='!R1597-'='!I1597*'='!P1597,0)</f>
        <v>0</v>
      </c>
      <c r="V1597" s="54">
        <f>IF(I1597&gt;=Overview!$F$18,(1-Overview!$F$9)*'='!R1597-Overview!$F$18*'='!P1597,0)</f>
        <v>35.042451973410877</v>
      </c>
      <c r="W1597" s="2"/>
      <c r="X1597" s="60">
        <f>F1597^3*(1+G1597*Overview!$F$38)</f>
        <v>33.896945133571741</v>
      </c>
      <c r="Y1597" s="61">
        <f>F1597^3*Overview!$F$42*(1+Overview!$F$38*G1597)+J1597*Overview!$F$39/Overview!$F$40</f>
        <v>3.2737609838312367</v>
      </c>
    </row>
    <row r="1598" spans="1:25">
      <c r="A1598" s="34">
        <v>1595</v>
      </c>
      <c r="B1598">
        <v>0.77</v>
      </c>
      <c r="C1598" s="85">
        <v>18.739999999999998</v>
      </c>
      <c r="D1598" s="125">
        <f>B1598/(B1598+Overview!$F$22)</f>
        <v>0.52380952380952384</v>
      </c>
      <c r="E1598" s="118">
        <f>EXP(Overview!$F$21/Overview!$F$5-Overview!$F$21/('='!C1598+273.15))</f>
        <v>0.94169028070695959</v>
      </c>
      <c r="F1598" s="77">
        <f t="shared" si="146"/>
        <v>3.0219151124713264</v>
      </c>
      <c r="G1598" s="115">
        <f t="shared" si="147"/>
        <v>0.52380952380952372</v>
      </c>
      <c r="H1598" s="112">
        <f>F1598/Overview!$F$19</f>
        <v>4.4617084194172838</v>
      </c>
      <c r="I1598" s="149">
        <f t="shared" si="148"/>
        <v>178.24101031296112</v>
      </c>
      <c r="J1598" s="80">
        <f>IF((A1598-Overview!$F$43)/365=ROUND((A1598-Overview!$F$43)/365,0),J1597*0.05,J1597+V1597)</f>
        <v>5167.668267679649</v>
      </c>
      <c r="K1598" s="70">
        <f>IF(I1598&lt;Overview!$F$16,1,'='!F1598/Overview!$F$26)</f>
        <v>130.81883603771976</v>
      </c>
      <c r="L1598" s="71">
        <f>IF(I1598&lt;Overview!$F$17,'='!F1598/Overview!$F$26,Overview!$F$33)</f>
        <v>9.1428571428571423</v>
      </c>
      <c r="M1598" s="72">
        <f t="shared" si="149"/>
        <v>9.1428571428571423</v>
      </c>
      <c r="N1598" s="81">
        <f>MIN(1,Overview!$F$44*E1598*(F1598-Overview!$F$25)^2+0.2)</f>
        <v>1</v>
      </c>
      <c r="O1598" s="48">
        <f>M1598*E1598*Overview!$F$8</f>
        <v>9.746225350951114E-2</v>
      </c>
      <c r="P1598" s="48">
        <f>E1598*Overview!$F$6</f>
        <v>1.8494797113084687E-3</v>
      </c>
      <c r="Q1598" s="122">
        <f>O1598*(G1598/F1598-(1+Overview!$F$35/'='!F1598)/(Overview!$F$37*Overview!$F$33))/('='!G1598+Overview!$F$36)</f>
        <v>5.1688386071085967E-4</v>
      </c>
      <c r="R1598" s="128">
        <f>(O1598/F1598-Q1598)*G1598*Overview!$F$29*'='!F1598^3</f>
        <v>415.29427596207734</v>
      </c>
      <c r="S1598" s="57">
        <f t="shared" si="144"/>
        <v>3.580670993422551E-18</v>
      </c>
      <c r="T1598" s="58">
        <f t="shared" si="145"/>
        <v>5.2065971669155693E-4</v>
      </c>
      <c r="U1598" s="58">
        <f>IF(I1598&lt;Overview!$F$18,(1-Overview!$F$9)*'='!R1598-'='!I1598*'='!P1598,0)</f>
        <v>0</v>
      </c>
      <c r="V1598" s="54">
        <f>IF(I1598&gt;=Overview!$F$18,(1-Overview!$F$9)*'='!R1598-Overview!$F$18*'='!P1598,0)</f>
        <v>35.055529455096277</v>
      </c>
      <c r="W1598" s="2"/>
      <c r="X1598" s="60">
        <f>F1598^3*(1+G1598*Overview!$F$38)</f>
        <v>33.914498359192329</v>
      </c>
      <c r="Y1598" s="61">
        <f>F1598^3*Overview!$F$42*(1+Overview!$F$38*G1598)+J1598*Overview!$F$39/Overview!$F$40</f>
        <v>3.2768635279592071</v>
      </c>
    </row>
    <row r="1599" spans="1:25">
      <c r="A1599" s="34">
        <v>1596</v>
      </c>
      <c r="B1599">
        <v>0.77</v>
      </c>
      <c r="C1599" s="85">
        <v>18.739999999999998</v>
      </c>
      <c r="D1599" s="125">
        <f>B1599/(B1599+Overview!$F$22)</f>
        <v>0.52380952380952384</v>
      </c>
      <c r="E1599" s="118">
        <f>EXP(Overview!$F$21/Overview!$F$5-Overview!$F$21/('='!C1599+273.15))</f>
        <v>0.94169028070695959</v>
      </c>
      <c r="F1599" s="77">
        <f t="shared" si="146"/>
        <v>3.0224357721880177</v>
      </c>
      <c r="G1599" s="115">
        <f t="shared" si="147"/>
        <v>0.52380952380952372</v>
      </c>
      <c r="H1599" s="112">
        <f>F1599/Overview!$F$19</f>
        <v>4.4624771477750151</v>
      </c>
      <c r="I1599" s="149">
        <f t="shared" si="148"/>
        <v>178.24101031296112</v>
      </c>
      <c r="J1599" s="80">
        <f>IF((A1599-Overview!$F$43)/365=ROUND((A1599-Overview!$F$43)/365,0),J1598*0.05,J1598+V1598)</f>
        <v>5202.7237971347449</v>
      </c>
      <c r="K1599" s="70">
        <f>IF(I1599&lt;Overview!$F$16,1,'='!F1599/Overview!$F$26)</f>
        <v>130.84137541939472</v>
      </c>
      <c r="L1599" s="71">
        <f>IF(I1599&lt;Overview!$F$17,'='!F1599/Overview!$F$26,Overview!$F$33)</f>
        <v>9.1428571428571423</v>
      </c>
      <c r="M1599" s="72">
        <f t="shared" si="149"/>
        <v>9.1428571428571423</v>
      </c>
      <c r="N1599" s="81">
        <f>MIN(1,Overview!$F$44*E1599*(F1599-Overview!$F$25)^2+0.2)</f>
        <v>1</v>
      </c>
      <c r="O1599" s="48">
        <f>M1599*E1599*Overview!$F$8</f>
        <v>9.746225350951114E-2</v>
      </c>
      <c r="P1599" s="48">
        <f>E1599*Overview!$F$6</f>
        <v>1.8494797113084687E-3</v>
      </c>
      <c r="Q1599" s="122">
        <f>O1599*(G1599/F1599-(1+Overview!$F$35/'='!F1599)/(Overview!$F$37*Overview!$F$33))/('='!G1599+Overview!$F$36)</f>
        <v>5.1601775472097573E-4</v>
      </c>
      <c r="R1599" s="128">
        <f>(O1599/F1599-Q1599)*G1599*Overview!$F$29*'='!F1599^3</f>
        <v>415.44756842721665</v>
      </c>
      <c r="S1599" s="57">
        <f t="shared" si="144"/>
        <v>3.5800541693490153E-18</v>
      </c>
      <c r="T1599" s="58">
        <f t="shared" si="145"/>
        <v>5.1987684031760647E-4</v>
      </c>
      <c r="U1599" s="58">
        <f>IF(I1599&lt;Overview!$F$18,(1-Overview!$F$9)*'='!R1599-'='!I1599*'='!P1599,0)</f>
        <v>0</v>
      </c>
      <c r="V1599" s="54">
        <f>IF(I1599&gt;=Overview!$F$18,(1-Overview!$F$9)*'='!R1599-Overview!$F$18*'='!P1599,0)</f>
        <v>35.068589973126151</v>
      </c>
      <c r="W1599" s="2"/>
      <c r="X1599" s="60">
        <f>F1599^3*(1+G1599*Overview!$F$38)</f>
        <v>33.932031236511783</v>
      </c>
      <c r="Y1599" s="61">
        <f>F1599^3*Overview!$F$42*(1+Overview!$F$38*G1599)+J1599*Overview!$F$39/Overview!$F$40</f>
        <v>3.2799648090160973</v>
      </c>
    </row>
    <row r="1600" spans="1:25">
      <c r="A1600" s="34">
        <v>1597</v>
      </c>
      <c r="B1600">
        <v>0.77</v>
      </c>
      <c r="C1600" s="85">
        <v>18.739999999999998</v>
      </c>
      <c r="D1600" s="125">
        <f>B1600/(B1600+Overview!$F$22)</f>
        <v>0.52380952380952384</v>
      </c>
      <c r="E1600" s="118">
        <f>EXP(Overview!$F$21/Overview!$F$5-Overview!$F$21/('='!C1600+273.15))</f>
        <v>0.94169028070695959</v>
      </c>
      <c r="F1600" s="77">
        <f t="shared" si="146"/>
        <v>3.0229556490283351</v>
      </c>
      <c r="G1600" s="115">
        <f t="shared" si="147"/>
        <v>0.52380952380952372</v>
      </c>
      <c r="H1600" s="112">
        <f>F1600/Overview!$F$19</f>
        <v>4.4632447202544441</v>
      </c>
      <c r="I1600" s="149">
        <f t="shared" si="148"/>
        <v>178.24101031296112</v>
      </c>
      <c r="J1600" s="80">
        <f>IF((A1600-Overview!$F$43)/365=ROUND((A1600-Overview!$F$43)/365,0),J1599*0.05,J1599+V1599)</f>
        <v>5237.792387107871</v>
      </c>
      <c r="K1600" s="70">
        <f>IF(I1600&lt;Overview!$F$16,1,'='!F1600/Overview!$F$26)</f>
        <v>130.86388091031753</v>
      </c>
      <c r="L1600" s="71">
        <f>IF(I1600&lt;Overview!$F$17,'='!F1600/Overview!$F$26,Overview!$F$33)</f>
        <v>9.1428571428571423</v>
      </c>
      <c r="M1600" s="72">
        <f t="shared" si="149"/>
        <v>9.1428571428571423</v>
      </c>
      <c r="N1600" s="81">
        <f>MIN(1,Overview!$F$44*E1600*(F1600-Overview!$F$25)^2+0.2)</f>
        <v>1</v>
      </c>
      <c r="O1600" s="48">
        <f>M1600*E1600*Overview!$F$8</f>
        <v>9.746225350951114E-2</v>
      </c>
      <c r="P1600" s="48">
        <f>E1600*Overview!$F$6</f>
        <v>1.8494797113084687E-3</v>
      </c>
      <c r="Q1600" s="122">
        <f>O1600*(G1600/F1600-(1+Overview!$F$35/'='!F1600)/(Overview!$F$37*Overview!$F$33))/('='!G1600+Overview!$F$36)</f>
        <v>5.1515324870423198E-4</v>
      </c>
      <c r="R1600" s="128">
        <f>(O1600/F1600-Q1600)*G1600*Overview!$F$29*'='!F1600^3</f>
        <v>415.60066199437568</v>
      </c>
      <c r="S1600" s="57">
        <f t="shared" si="144"/>
        <v>3.5794384847456619E-18</v>
      </c>
      <c r="T1600" s="58">
        <f t="shared" si="145"/>
        <v>5.1909514109525236E-4</v>
      </c>
      <c r="U1600" s="58">
        <f>IF(I1600&lt;Overview!$F$18,(1-Overview!$F$9)*'='!R1600-'='!I1600*'='!P1600,0)</f>
        <v>0</v>
      </c>
      <c r="V1600" s="54">
        <f>IF(I1600&gt;=Overview!$F$18,(1-Overview!$F$9)*'='!R1600-Overview!$F$18*'='!P1600,0)</f>
        <v>35.081633545048099</v>
      </c>
      <c r="W1600" s="2"/>
      <c r="X1600" s="60">
        <f>F1600^3*(1+G1600*Overview!$F$38)</f>
        <v>33.949543778999129</v>
      </c>
      <c r="Y1600" s="61">
        <f>F1600^3*Overview!$F$42*(1+Overview!$F$38*G1600)+J1600*Overview!$F$39/Overview!$F$40</f>
        <v>3.2830648274769718</v>
      </c>
    </row>
    <row r="1601" spans="1:25">
      <c r="A1601" s="34">
        <v>1598</v>
      </c>
      <c r="B1601">
        <v>0.77</v>
      </c>
      <c r="C1601" s="85">
        <v>18.739999999999998</v>
      </c>
      <c r="D1601" s="125">
        <f>B1601/(B1601+Overview!$F$22)</f>
        <v>0.52380952380952384</v>
      </c>
      <c r="E1601" s="118">
        <f>EXP(Overview!$F$21/Overview!$F$5-Overview!$F$21/('='!C1601+273.15))</f>
        <v>0.94169028070695959</v>
      </c>
      <c r="F1601" s="77">
        <f t="shared" si="146"/>
        <v>3.0234747441694303</v>
      </c>
      <c r="G1601" s="115">
        <f t="shared" si="147"/>
        <v>0.52380952380952372</v>
      </c>
      <c r="H1601" s="112">
        <f>F1601/Overview!$F$19</f>
        <v>4.4640111385935777</v>
      </c>
      <c r="I1601" s="149">
        <f t="shared" si="148"/>
        <v>178.24101031296112</v>
      </c>
      <c r="J1601" s="80">
        <f>IF((A1601-Overview!$F$43)/365=ROUND((A1601-Overview!$F$43)/365,0),J1600*0.05,J1600+V1600)</f>
        <v>5272.8740206529192</v>
      </c>
      <c r="K1601" s="70">
        <f>IF(I1601&lt;Overview!$F$16,1,'='!F1601/Overview!$F$26)</f>
        <v>130.88635256144721</v>
      </c>
      <c r="L1601" s="71">
        <f>IF(I1601&lt;Overview!$F$17,'='!F1601/Overview!$F$26,Overview!$F$33)</f>
        <v>9.1428571428571423</v>
      </c>
      <c r="M1601" s="72">
        <f t="shared" si="149"/>
        <v>9.1428571428571423</v>
      </c>
      <c r="N1601" s="81">
        <f>MIN(1,Overview!$F$44*E1601*(F1601-Overview!$F$25)^2+0.2)</f>
        <v>1</v>
      </c>
      <c r="O1601" s="48">
        <f>M1601*E1601*Overview!$F$8</f>
        <v>9.746225350951114E-2</v>
      </c>
      <c r="P1601" s="48">
        <f>E1601*Overview!$F$6</f>
        <v>1.8494797113084687E-3</v>
      </c>
      <c r="Q1601" s="122">
        <f>O1601*(G1601/F1601-(1+Overview!$F$35/'='!F1601)/(Overview!$F$37*Overview!$F$33))/('='!G1601+Overview!$F$36)</f>
        <v>5.1429033920726843E-4</v>
      </c>
      <c r="R1601" s="128">
        <f>(O1601/F1601-Q1601)*G1601*Overview!$F$29*'='!F1601^3</f>
        <v>415.75355686947535</v>
      </c>
      <c r="S1601" s="57">
        <f t="shared" si="144"/>
        <v>3.5788239371530737E-18</v>
      </c>
      <c r="T1601" s="58">
        <f t="shared" si="145"/>
        <v>5.1831461725450182E-4</v>
      </c>
      <c r="U1601" s="58">
        <f>IF(I1601&lt;Overview!$F$18,(1-Overview!$F$9)*'='!R1601-'='!I1601*'='!P1601,0)</f>
        <v>0</v>
      </c>
      <c r="V1601" s="54">
        <f>IF(I1601&gt;=Overview!$F$18,(1-Overview!$F$9)*'='!R1601-Overview!$F$18*'='!P1601,0)</f>
        <v>35.094660188406593</v>
      </c>
      <c r="W1601" s="2"/>
      <c r="X1601" s="60">
        <f>F1601^3*(1+G1601*Overview!$F$38)</f>
        <v>33.967036000149918</v>
      </c>
      <c r="Y1601" s="61">
        <f>F1601^3*Overview!$F$42*(1+Overview!$F$38*G1601)+J1601*Overview!$F$39/Overview!$F$40</f>
        <v>3.2861635838200463</v>
      </c>
    </row>
    <row r="1602" spans="1:25">
      <c r="A1602" s="34">
        <v>1599</v>
      </c>
      <c r="B1602">
        <v>0.77</v>
      </c>
      <c r="C1602" s="85">
        <v>18.739999999999998</v>
      </c>
      <c r="D1602" s="125">
        <f>B1602/(B1602+Overview!$F$22)</f>
        <v>0.52380952380952384</v>
      </c>
      <c r="E1602" s="118">
        <f>EXP(Overview!$F$21/Overview!$F$5-Overview!$F$21/('='!C1602+273.15))</f>
        <v>0.94169028070695959</v>
      </c>
      <c r="F1602" s="77">
        <f t="shared" si="146"/>
        <v>3.0239930587866848</v>
      </c>
      <c r="G1602" s="115">
        <f t="shared" si="147"/>
        <v>0.52380952380952372</v>
      </c>
      <c r="H1602" s="112">
        <f>F1602/Overview!$F$19</f>
        <v>4.4647764045278082</v>
      </c>
      <c r="I1602" s="149">
        <f t="shared" si="148"/>
        <v>178.24101031296112</v>
      </c>
      <c r="J1602" s="80">
        <f>IF((A1602-Overview!$F$43)/365=ROUND((A1602-Overview!$F$43)/365,0),J1601*0.05,J1601+V1601)</f>
        <v>5307.9686808413262</v>
      </c>
      <c r="K1602" s="70">
        <f>IF(I1602&lt;Overview!$F$16,1,'='!F1602/Overview!$F$26)</f>
        <v>130.90879042366601</v>
      </c>
      <c r="L1602" s="71">
        <f>IF(I1602&lt;Overview!$F$17,'='!F1602/Overview!$F$26,Overview!$F$33)</f>
        <v>9.1428571428571423</v>
      </c>
      <c r="M1602" s="72">
        <f t="shared" si="149"/>
        <v>9.1428571428571423</v>
      </c>
      <c r="N1602" s="81">
        <f>MIN(1,Overview!$F$44*E1602*(F1602-Overview!$F$25)^2+0.2)</f>
        <v>1</v>
      </c>
      <c r="O1602" s="48">
        <f>M1602*E1602*Overview!$F$8</f>
        <v>9.746225350951114E-2</v>
      </c>
      <c r="P1602" s="48">
        <f>E1602*Overview!$F$6</f>
        <v>1.8494797113084687E-3</v>
      </c>
      <c r="Q1602" s="122">
        <f>O1602*(G1602/F1602-(1+Overview!$F$35/'='!F1602)/(Overview!$F$37*Overview!$F$33))/('='!G1602+Overview!$F$36)</f>
        <v>5.1342902278585885E-4</v>
      </c>
      <c r="R1602" s="128">
        <f>(O1602/F1602-Q1602)*G1602*Overview!$F$29*'='!F1602^3</f>
        <v>415.90625325839864</v>
      </c>
      <c r="S1602" s="57">
        <f t="shared" si="144"/>
        <v>3.5782105241183393E-18</v>
      </c>
      <c r="T1602" s="58">
        <f t="shared" si="145"/>
        <v>5.1753526702802259E-4</v>
      </c>
      <c r="U1602" s="58">
        <f>IF(I1602&lt;Overview!$F$18,(1-Overview!$F$9)*'='!R1602-'='!I1602*'='!P1602,0)</f>
        <v>0</v>
      </c>
      <c r="V1602" s="54">
        <f>IF(I1602&gt;=Overview!$F$18,(1-Overview!$F$9)*'='!R1602-Overview!$F$18*'='!P1602,0)</f>
        <v>35.10766992074285</v>
      </c>
      <c r="W1602" s="2"/>
      <c r="X1602" s="60">
        <f>F1602^3*(1+G1602*Overview!$F$38)</f>
        <v>33.984507913486098</v>
      </c>
      <c r="Y1602" s="61">
        <f>F1602^3*Overview!$F$42*(1+Overview!$F$38*G1602)+J1602*Overview!$F$39/Overview!$F$40</f>
        <v>3.289261078526672</v>
      </c>
    </row>
    <row r="1603" spans="1:25">
      <c r="A1603" s="34">
        <v>1600</v>
      </c>
      <c r="B1603">
        <v>0.77</v>
      </c>
      <c r="C1603" s="85">
        <v>18.739999999999998</v>
      </c>
      <c r="D1603" s="125">
        <f>B1603/(B1603+Overview!$F$22)</f>
        <v>0.52380952380952384</v>
      </c>
      <c r="E1603" s="118">
        <f>EXP(Overview!$F$21/Overview!$F$5-Overview!$F$21/('='!C1603+273.15))</f>
        <v>0.94169028070695959</v>
      </c>
      <c r="F1603" s="77">
        <f t="shared" si="146"/>
        <v>3.0245105940537127</v>
      </c>
      <c r="G1603" s="115">
        <f t="shared" si="147"/>
        <v>0.52380952380952372</v>
      </c>
      <c r="H1603" s="112">
        <f>F1603/Overview!$F$19</f>
        <v>4.4655405197899194</v>
      </c>
      <c r="I1603" s="149">
        <f t="shared" si="148"/>
        <v>178.24101031296112</v>
      </c>
      <c r="J1603" s="80">
        <f>IF((A1603-Overview!$F$43)/365=ROUND((A1603-Overview!$F$43)/365,0),J1602*0.05,J1602+V1602)</f>
        <v>5343.0763507620686</v>
      </c>
      <c r="K1603" s="70">
        <f>IF(I1603&lt;Overview!$F$16,1,'='!F1603/Overview!$F$26)</f>
        <v>130.93119454777977</v>
      </c>
      <c r="L1603" s="71">
        <f>IF(I1603&lt;Overview!$F$17,'='!F1603/Overview!$F$26,Overview!$F$33)</f>
        <v>9.1428571428571423</v>
      </c>
      <c r="M1603" s="72">
        <f t="shared" si="149"/>
        <v>9.1428571428571423</v>
      </c>
      <c r="N1603" s="81">
        <f>MIN(1,Overview!$F$44*E1603*(F1603-Overview!$F$25)^2+0.2)</f>
        <v>1</v>
      </c>
      <c r="O1603" s="48">
        <f>M1603*E1603*Overview!$F$8</f>
        <v>9.746225350951114E-2</v>
      </c>
      <c r="P1603" s="48">
        <f>E1603*Overview!$F$6</f>
        <v>1.8494797113084687E-3</v>
      </c>
      <c r="Q1603" s="122">
        <f>O1603*(G1603/F1603-(1+Overview!$F$35/'='!F1603)/(Overview!$F$37*Overview!$F$33))/('='!G1603+Overview!$F$36)</f>
        <v>5.1256929600488352E-4</v>
      </c>
      <c r="R1603" s="128">
        <f>(O1603/F1603-Q1603)*G1603*Overview!$F$29*'='!F1603^3</f>
        <v>416.05875136698978</v>
      </c>
      <c r="S1603" s="57">
        <f t="shared" ref="S1603:S1666" si="150">(D1603*N1603-G1603)*O1603/F1603</f>
        <v>3.5775982431950314E-18</v>
      </c>
      <c r="T1603" s="58">
        <f t="shared" ref="T1603:T1666" si="151">F1603*Q1603/3</f>
        <v>5.1675708865114118E-4</v>
      </c>
      <c r="U1603" s="58">
        <f>IF(I1603&lt;Overview!$F$18,(1-Overview!$F$9)*'='!R1603-'='!I1603*'='!P1603,0)</f>
        <v>0</v>
      </c>
      <c r="V1603" s="54">
        <f>IF(I1603&gt;=Overview!$F$18,(1-Overview!$F$9)*'='!R1603-Overview!$F$18*'='!P1603,0)</f>
        <v>35.120662759594822</v>
      </c>
      <c r="W1603" s="2"/>
      <c r="X1603" s="60">
        <f>F1603^3*(1+G1603*Overview!$F$38)</f>
        <v>34.001959532555809</v>
      </c>
      <c r="Y1603" s="61">
        <f>F1603^3*Overview!$F$42*(1+Overview!$F$38*G1603)+J1603*Overview!$F$39/Overview!$F$40</f>
        <v>3.2923573120813194</v>
      </c>
    </row>
    <row r="1604" spans="1:25">
      <c r="A1604" s="34">
        <v>1601</v>
      </c>
      <c r="B1604">
        <v>0.77</v>
      </c>
      <c r="C1604" s="85">
        <v>18.739999999999998</v>
      </c>
      <c r="D1604" s="125">
        <f>B1604/(B1604+Overview!$F$22)</f>
        <v>0.52380952380952384</v>
      </c>
      <c r="E1604" s="118">
        <f>EXP(Overview!$F$21/Overview!$F$5-Overview!$F$21/('='!C1604+273.15))</f>
        <v>0.94169028070695959</v>
      </c>
      <c r="F1604" s="77">
        <f t="shared" ref="F1604:F1667" si="152">F1603+T1603</f>
        <v>3.0250273511423638</v>
      </c>
      <c r="G1604" s="115">
        <f t="shared" ref="G1604:G1667" si="153">G1603+S1603</f>
        <v>0.52380952380952372</v>
      </c>
      <c r="H1604" s="112">
        <f>F1604/Overview!$F$19</f>
        <v>4.4663034861100899</v>
      </c>
      <c r="I1604" s="149">
        <f t="shared" ref="I1604:I1667" si="154">I1603+U1603</f>
        <v>178.24101031296112</v>
      </c>
      <c r="J1604" s="80">
        <f>IF((A1604-Overview!$F$43)/365=ROUND((A1604-Overview!$F$43)/365,0),J1603*0.05,J1603+V1603)</f>
        <v>5378.1970135216634</v>
      </c>
      <c r="K1604" s="70">
        <f>IF(I1604&lt;Overview!$F$16,1,'='!F1604/Overview!$F$26)</f>
        <v>130.95356498451793</v>
      </c>
      <c r="L1604" s="71">
        <f>IF(I1604&lt;Overview!$F$17,'='!F1604/Overview!$F$26,Overview!$F$33)</f>
        <v>9.1428571428571423</v>
      </c>
      <c r="M1604" s="72">
        <f t="shared" ref="M1604:M1667" si="155">IF(K1604=1,1,L1604)</f>
        <v>9.1428571428571423</v>
      </c>
      <c r="N1604" s="81">
        <f>MIN(1,Overview!$F$44*E1604*(F1604-Overview!$F$25)^2+0.2)</f>
        <v>1</v>
      </c>
      <c r="O1604" s="48">
        <f>M1604*E1604*Overview!$F$8</f>
        <v>9.746225350951114E-2</v>
      </c>
      <c r="P1604" s="48">
        <f>E1604*Overview!$F$6</f>
        <v>1.8494797113084687E-3</v>
      </c>
      <c r="Q1604" s="122">
        <f>O1604*(G1604/F1604-(1+Overview!$F$35/'='!F1604)/(Overview!$F$37*Overview!$F$33))/('='!G1604+Overview!$F$36)</f>
        <v>5.1171115543829611E-4</v>
      </c>
      <c r="R1604" s="128">
        <f>(O1604/F1604-Q1604)*G1604*Overview!$F$29*'='!F1604^3</f>
        <v>416.21105140105419</v>
      </c>
      <c r="S1604" s="57">
        <f t="shared" si="150"/>
        <v>3.5769870919431865E-18</v>
      </c>
      <c r="T1604" s="58">
        <f t="shared" si="151"/>
        <v>5.1598008036183576E-4</v>
      </c>
      <c r="U1604" s="58">
        <f>IF(I1604&lt;Overview!$F$18,(1-Overview!$F$9)*'='!R1604-'='!I1604*'='!P1604,0)</f>
        <v>0</v>
      </c>
      <c r="V1604" s="54">
        <f>IF(I1604&gt;=Overview!$F$18,(1-Overview!$F$9)*'='!R1604-Overview!$F$18*'='!P1604,0)</f>
        <v>35.133638722497111</v>
      </c>
      <c r="W1604" s="2"/>
      <c r="X1604" s="60">
        <f>F1604^3*(1+G1604*Overview!$F$38)</f>
        <v>34.019390870933265</v>
      </c>
      <c r="Y1604" s="61">
        <f>F1604^3*Overview!$F$42*(1+Overview!$F$38*G1604)+J1604*Overview!$F$39/Overview!$F$40</f>
        <v>3.2954522849715717</v>
      </c>
    </row>
    <row r="1605" spans="1:25">
      <c r="A1605" s="34">
        <v>1602</v>
      </c>
      <c r="B1605">
        <v>0.77</v>
      </c>
      <c r="C1605" s="85">
        <v>18.739999999999998</v>
      </c>
      <c r="D1605" s="125">
        <f>B1605/(B1605+Overview!$F$22)</f>
        <v>0.52380952380952384</v>
      </c>
      <c r="E1605" s="118">
        <f>EXP(Overview!$F$21/Overview!$F$5-Overview!$F$21/('='!C1605+273.15))</f>
        <v>0.94169028070695959</v>
      </c>
      <c r="F1605" s="77">
        <f t="shared" si="152"/>
        <v>3.0255433312227256</v>
      </c>
      <c r="G1605" s="115">
        <f t="shared" si="153"/>
        <v>0.52380952380952372</v>
      </c>
      <c r="H1605" s="112">
        <f>F1605/Overview!$F$19</f>
        <v>4.4670653052158951</v>
      </c>
      <c r="I1605" s="149">
        <f t="shared" si="154"/>
        <v>178.24101031296112</v>
      </c>
      <c r="J1605" s="80">
        <f>IF((A1605-Overview!$F$43)/365=ROUND((A1605-Overview!$F$43)/365,0),J1604*0.05,J1604+V1604)</f>
        <v>5413.3306522441608</v>
      </c>
      <c r="K1605" s="70">
        <f>IF(I1605&lt;Overview!$F$16,1,'='!F1605/Overview!$F$26)</f>
        <v>130.97590178453359</v>
      </c>
      <c r="L1605" s="71">
        <f>IF(I1605&lt;Overview!$F$17,'='!F1605/Overview!$F$26,Overview!$F$33)</f>
        <v>9.1428571428571423</v>
      </c>
      <c r="M1605" s="72">
        <f t="shared" si="155"/>
        <v>9.1428571428571423</v>
      </c>
      <c r="N1605" s="81">
        <f>MIN(1,Overview!$F$44*E1605*(F1605-Overview!$F$25)^2+0.2)</f>
        <v>1</v>
      </c>
      <c r="O1605" s="48">
        <f>M1605*E1605*Overview!$F$8</f>
        <v>9.746225350951114E-2</v>
      </c>
      <c r="P1605" s="48">
        <f>E1605*Overview!$F$6</f>
        <v>1.8494797113084687E-3</v>
      </c>
      <c r="Q1605" s="122">
        <f>O1605*(G1605/F1605-(1+Overview!$F$35/'='!F1605)/(Overview!$F$37*Overview!$F$33))/('='!G1605+Overview!$F$36)</f>
        <v>5.1085459766909763E-4</v>
      </c>
      <c r="R1605" s="128">
        <f>(O1605/F1605-Q1605)*G1605*Overview!$F$29*'='!F1605^3</f>
        <v>416.36315356635686</v>
      </c>
      <c r="S1605" s="57">
        <f t="shared" si="150"/>
        <v>3.5763770679292819E-18</v>
      </c>
      <c r="T1605" s="58">
        <f t="shared" si="151"/>
        <v>5.1520424040073568E-4</v>
      </c>
      <c r="U1605" s="58">
        <f>IF(I1605&lt;Overview!$F$18,(1-Overview!$F$9)*'='!R1605-'='!I1605*'='!P1605,0)</f>
        <v>0</v>
      </c>
      <c r="V1605" s="54">
        <f>IF(I1605&gt;=Overview!$F$18,(1-Overview!$F$9)*'='!R1605-Overview!$F$18*'='!P1605,0)</f>
        <v>35.146597826980894</v>
      </c>
      <c r="W1605" s="2"/>
      <c r="X1605" s="60">
        <f>F1605^3*(1+G1605*Overview!$F$38)</f>
        <v>34.036801942218595</v>
      </c>
      <c r="Y1605" s="61">
        <f>F1605^3*Overview!$F$42*(1+Overview!$F$38*G1605)+J1605*Overview!$F$39/Overview!$F$40</f>
        <v>3.2985459976881017</v>
      </c>
    </row>
    <row r="1606" spans="1:25">
      <c r="A1606" s="34">
        <v>1603</v>
      </c>
      <c r="B1606">
        <v>0.77</v>
      </c>
      <c r="C1606" s="85">
        <v>18.739999999999998</v>
      </c>
      <c r="D1606" s="125">
        <f>B1606/(B1606+Overview!$F$22)</f>
        <v>0.52380952380952384</v>
      </c>
      <c r="E1606" s="118">
        <f>EXP(Overview!$F$21/Overview!$F$5-Overview!$F$21/('='!C1606+273.15))</f>
        <v>0.94169028070695959</v>
      </c>
      <c r="F1606" s="77">
        <f t="shared" si="152"/>
        <v>3.0260585354631262</v>
      </c>
      <c r="G1606" s="115">
        <f t="shared" si="153"/>
        <v>0.52380952380952372</v>
      </c>
      <c r="H1606" s="112">
        <f>F1606/Overview!$F$19</f>
        <v>4.4678259788323134</v>
      </c>
      <c r="I1606" s="149">
        <f t="shared" si="154"/>
        <v>178.24101031296112</v>
      </c>
      <c r="J1606" s="80">
        <f>IF((A1606-Overview!$F$43)/365=ROUND((A1606-Overview!$F$43)/365,0),J1605*0.05,J1605+V1605)</f>
        <v>5448.4772500711415</v>
      </c>
      <c r="K1606" s="70">
        <f>IF(I1606&lt;Overview!$F$16,1,'='!F1606/Overview!$F$26)</f>
        <v>130.99820499840374</v>
      </c>
      <c r="L1606" s="71">
        <f>IF(I1606&lt;Overview!$F$17,'='!F1606/Overview!$F$26,Overview!$F$33)</f>
        <v>9.1428571428571423</v>
      </c>
      <c r="M1606" s="72">
        <f t="shared" si="155"/>
        <v>9.1428571428571423</v>
      </c>
      <c r="N1606" s="81">
        <f>MIN(1,Overview!$F$44*E1606*(F1606-Overview!$F$25)^2+0.2)</f>
        <v>1</v>
      </c>
      <c r="O1606" s="48">
        <f>M1606*E1606*Overview!$F$8</f>
        <v>9.746225350951114E-2</v>
      </c>
      <c r="P1606" s="48">
        <f>E1606*Overview!$F$6</f>
        <v>1.8494797113084687E-3</v>
      </c>
      <c r="Q1606" s="122">
        <f>O1606*(G1606/F1606-(1+Overview!$F$35/'='!F1606)/(Overview!$F$37*Overview!$F$33))/('='!G1606+Overview!$F$36)</f>
        <v>5.0999961928930345E-4</v>
      </c>
      <c r="R1606" s="128">
        <f>(O1606/F1606-Q1606)*G1606*Overview!$F$29*'='!F1606^3</f>
        <v>416.5150580686223</v>
      </c>
      <c r="S1606" s="57">
        <f t="shared" si="150"/>
        <v>3.5757681687262182E-18</v>
      </c>
      <c r="T1606" s="58">
        <f t="shared" si="151"/>
        <v>5.1442956701111379E-4</v>
      </c>
      <c r="U1606" s="58">
        <f>IF(I1606&lt;Overview!$F$18,(1-Overview!$F$9)*'='!R1606-'='!I1606*'='!P1606,0)</f>
        <v>0</v>
      </c>
      <c r="V1606" s="54">
        <f>IF(I1606&gt;=Overview!$F$18,(1-Overview!$F$9)*'='!R1606-Overview!$F$18*'='!P1606,0)</f>
        <v>35.159540090573913</v>
      </c>
      <c r="W1606" s="2"/>
      <c r="X1606" s="60">
        <f>F1606^3*(1+G1606*Overview!$F$38)</f>
        <v>34.054192760037644</v>
      </c>
      <c r="Y1606" s="61">
        <f>F1606^3*Overview!$F$42*(1+Overview!$F$38*G1606)+J1606*Overview!$F$39/Overview!$F$40</f>
        <v>3.3016384507246612</v>
      </c>
    </row>
    <row r="1607" spans="1:25">
      <c r="A1607" s="34">
        <v>1604</v>
      </c>
      <c r="B1607">
        <v>0.77</v>
      </c>
      <c r="C1607" s="85">
        <v>18.739999999999998</v>
      </c>
      <c r="D1607" s="125">
        <f>B1607/(B1607+Overview!$F$22)</f>
        <v>0.52380952380952384</v>
      </c>
      <c r="E1607" s="118">
        <f>EXP(Overview!$F$21/Overview!$F$5-Overview!$F$21/('='!C1607+273.15))</f>
        <v>0.94169028070695959</v>
      </c>
      <c r="F1607" s="77">
        <f t="shared" si="152"/>
        <v>3.0265729650301374</v>
      </c>
      <c r="G1607" s="115">
        <f t="shared" si="153"/>
        <v>0.52380952380952372</v>
      </c>
      <c r="H1607" s="112">
        <f>F1607/Overview!$F$19</f>
        <v>4.4685855086817323</v>
      </c>
      <c r="I1607" s="149">
        <f t="shared" si="154"/>
        <v>178.24101031296112</v>
      </c>
      <c r="J1607" s="80">
        <f>IF((A1607-Overview!$F$43)/365=ROUND((A1607-Overview!$F$43)/365,0),J1606*0.05,J1606+V1606)</f>
        <v>5483.636790161715</v>
      </c>
      <c r="K1607" s="70">
        <f>IF(I1607&lt;Overview!$F$16,1,'='!F1607/Overview!$F$26)</f>
        <v>131.02047467662933</v>
      </c>
      <c r="L1607" s="71">
        <f>IF(I1607&lt;Overview!$F$17,'='!F1607/Overview!$F$26,Overview!$F$33)</f>
        <v>9.1428571428571423</v>
      </c>
      <c r="M1607" s="72">
        <f t="shared" si="155"/>
        <v>9.1428571428571423</v>
      </c>
      <c r="N1607" s="81">
        <f>MIN(1,Overview!$F$44*E1607*(F1607-Overview!$F$25)^2+0.2)</f>
        <v>1</v>
      </c>
      <c r="O1607" s="48">
        <f>M1607*E1607*Overview!$F$8</f>
        <v>9.746225350951114E-2</v>
      </c>
      <c r="P1607" s="48">
        <f>E1607*Overview!$F$6</f>
        <v>1.8494797113084687E-3</v>
      </c>
      <c r="Q1607" s="122">
        <f>O1607*(G1607/F1607-(1+Overview!$F$35/'='!F1607)/(Overview!$F$37*Overview!$F$33))/('='!G1607+Overview!$F$36)</f>
        <v>5.0914621689991581E-4</v>
      </c>
      <c r="R1607" s="128">
        <f>(O1607/F1607-Q1607)*G1607*Overview!$F$29*'='!F1607^3</f>
        <v>416.66676511353364</v>
      </c>
      <c r="S1607" s="57">
        <f t="shared" si="150"/>
        <v>3.5751603919132933E-18</v>
      </c>
      <c r="T1607" s="58">
        <f t="shared" si="151"/>
        <v>5.1365605843888527E-4</v>
      </c>
      <c r="U1607" s="58">
        <f>IF(I1607&lt;Overview!$F$18,(1-Overview!$F$9)*'='!R1607-'='!I1607*'='!P1607,0)</f>
        <v>0</v>
      </c>
      <c r="V1607" s="54">
        <f>IF(I1607&gt;=Overview!$F$18,(1-Overview!$F$9)*'='!R1607-Overview!$F$18*'='!P1607,0)</f>
        <v>35.172465530800359</v>
      </c>
      <c r="W1607" s="2"/>
      <c r="X1607" s="60">
        <f>F1607^3*(1+G1607*Overview!$F$38)</f>
        <v>34.071563338041884</v>
      </c>
      <c r="Y1607" s="61">
        <f>F1607^3*Overview!$F$42*(1+Overview!$F$38*G1607)+J1607*Overview!$F$39/Overview!$F$40</f>
        <v>3.3047296445780696</v>
      </c>
    </row>
    <row r="1608" spans="1:25">
      <c r="A1608" s="34">
        <v>1605</v>
      </c>
      <c r="B1608">
        <v>0.77</v>
      </c>
      <c r="C1608" s="85">
        <v>18.739999999999998</v>
      </c>
      <c r="D1608" s="125">
        <f>B1608/(B1608+Overview!$F$22)</f>
        <v>0.52380952380952384</v>
      </c>
      <c r="E1608" s="118">
        <f>EXP(Overview!$F$21/Overview!$F$5-Overview!$F$21/('='!C1608+273.15))</f>
        <v>0.94169028070695959</v>
      </c>
      <c r="F1608" s="77">
        <f t="shared" si="152"/>
        <v>3.0270866210885763</v>
      </c>
      <c r="G1608" s="115">
        <f t="shared" si="153"/>
        <v>0.52380952380952372</v>
      </c>
      <c r="H1608" s="112">
        <f>F1608/Overview!$F$19</f>
        <v>4.4693438964839451</v>
      </c>
      <c r="I1608" s="149">
        <f t="shared" si="154"/>
        <v>178.24101031296112</v>
      </c>
      <c r="J1608" s="80">
        <f>IF((A1608-Overview!$F$43)/365=ROUND((A1608-Overview!$F$43)/365,0),J1607*0.05,J1607+V1607)</f>
        <v>5518.8092556925158</v>
      </c>
      <c r="K1608" s="70">
        <f>IF(I1608&lt;Overview!$F$16,1,'='!F1608/Overview!$F$26)</f>
        <v>131.04271086963536</v>
      </c>
      <c r="L1608" s="71">
        <f>IF(I1608&lt;Overview!$F$17,'='!F1608/Overview!$F$26,Overview!$F$33)</f>
        <v>9.1428571428571423</v>
      </c>
      <c r="M1608" s="72">
        <f t="shared" si="155"/>
        <v>9.1428571428571423</v>
      </c>
      <c r="N1608" s="81">
        <f>MIN(1,Overview!$F$44*E1608*(F1608-Overview!$F$25)^2+0.2)</f>
        <v>1</v>
      </c>
      <c r="O1608" s="48">
        <f>M1608*E1608*Overview!$F$8</f>
        <v>9.746225350951114E-2</v>
      </c>
      <c r="P1608" s="48">
        <f>E1608*Overview!$F$6</f>
        <v>1.8494797113084687E-3</v>
      </c>
      <c r="Q1608" s="122">
        <f>O1608*(G1608/F1608-(1+Overview!$F$35/'='!F1608)/(Overview!$F$37*Overview!$F$33))/('='!G1608+Overview!$F$36)</f>
        <v>5.0829438711089603E-4</v>
      </c>
      <c r="R1608" s="128">
        <f>(O1608/F1608-Q1608)*G1608*Overview!$F$29*'='!F1608^3</f>
        <v>416.81827490673163</v>
      </c>
      <c r="S1608" s="57">
        <f t="shared" si="150"/>
        <v>3.574553735076187E-18</v>
      </c>
      <c r="T1608" s="58">
        <f t="shared" si="151"/>
        <v>5.1288371293260369E-4</v>
      </c>
      <c r="U1608" s="58">
        <f>IF(I1608&lt;Overview!$F$18,(1-Overview!$F$9)*'='!R1608-'='!I1608*'='!P1608,0)</f>
        <v>0</v>
      </c>
      <c r="V1608" s="54">
        <f>IF(I1608&gt;=Overview!$F$18,(1-Overview!$F$9)*'='!R1608-Overview!$F$18*'='!P1608,0)</f>
        <v>35.185374165180825</v>
      </c>
      <c r="W1608" s="2"/>
      <c r="X1608" s="60">
        <f>F1608^3*(1+G1608*Overview!$F$38)</f>
        <v>34.088913689908182</v>
      </c>
      <c r="Y1608" s="61">
        <f>F1608^3*Overview!$F$42*(1+Overview!$F$38*G1608)+J1608*Overview!$F$39/Overview!$F$40</f>
        <v>3.3078195797481924</v>
      </c>
    </row>
    <row r="1609" spans="1:25">
      <c r="A1609" s="34">
        <v>1606</v>
      </c>
      <c r="B1609">
        <v>0.77</v>
      </c>
      <c r="C1609" s="85">
        <v>18.739999999999998</v>
      </c>
      <c r="D1609" s="125">
        <f>B1609/(B1609+Overview!$F$22)</f>
        <v>0.52380952380952384</v>
      </c>
      <c r="E1609" s="118">
        <f>EXP(Overview!$F$21/Overview!$F$5-Overview!$F$21/('='!C1609+273.15))</f>
        <v>0.94169028070695959</v>
      </c>
      <c r="F1609" s="77">
        <f t="shared" si="152"/>
        <v>3.027599504801509</v>
      </c>
      <c r="G1609" s="115">
        <f t="shared" si="153"/>
        <v>0.52380952380952372</v>
      </c>
      <c r="H1609" s="112">
        <f>F1609/Overview!$F$19</f>
        <v>4.4701011439561622</v>
      </c>
      <c r="I1609" s="149">
        <f t="shared" si="154"/>
        <v>178.24101031296112</v>
      </c>
      <c r="J1609" s="80">
        <f>IF((A1609-Overview!$F$43)/365=ROUND((A1609-Overview!$F$43)/365,0),J1608*0.05,J1608+V1608)</f>
        <v>5553.994629857697</v>
      </c>
      <c r="K1609" s="70">
        <f>IF(I1609&lt;Overview!$F$16,1,'='!F1609/Overview!$F$26)</f>
        <v>131.06491362777095</v>
      </c>
      <c r="L1609" s="71">
        <f>IF(I1609&lt;Overview!$F$17,'='!F1609/Overview!$F$26,Overview!$F$33)</f>
        <v>9.1428571428571423</v>
      </c>
      <c r="M1609" s="72">
        <f t="shared" si="155"/>
        <v>9.1428571428571423</v>
      </c>
      <c r="N1609" s="81">
        <f>MIN(1,Overview!$F$44*E1609*(F1609-Overview!$F$25)^2+0.2)</f>
        <v>1</v>
      </c>
      <c r="O1609" s="48">
        <f>M1609*E1609*Overview!$F$8</f>
        <v>9.746225350951114E-2</v>
      </c>
      <c r="P1609" s="48">
        <f>E1609*Overview!$F$6</f>
        <v>1.8494797113084687E-3</v>
      </c>
      <c r="Q1609" s="122">
        <f>O1609*(G1609/F1609-(1+Overview!$F$35/'='!F1609)/(Overview!$F$37*Overview!$F$33))/('='!G1609+Overview!$F$36)</f>
        <v>5.0744412654113089E-4</v>
      </c>
      <c r="R1609" s="128">
        <f>(O1609/F1609-Q1609)*G1609*Overview!$F$29*'='!F1609^3</f>
        <v>416.96958765381459</v>
      </c>
      <c r="S1609" s="57">
        <f t="shared" si="150"/>
        <v>3.5739481958069351E-18</v>
      </c>
      <c r="T1609" s="58">
        <f t="shared" si="151"/>
        <v>5.1211252874345397E-4</v>
      </c>
      <c r="U1609" s="58">
        <f>IF(I1609&lt;Overview!$F$18,(1-Overview!$F$9)*'='!R1609-'='!I1609*'='!P1609,0)</f>
        <v>0</v>
      </c>
      <c r="V1609" s="54">
        <f>IF(I1609&gt;=Overview!$F$18,(1-Overview!$F$9)*'='!R1609-Overview!$F$18*'='!P1609,0)</f>
        <v>35.198266011232292</v>
      </c>
      <c r="W1609" s="2"/>
      <c r="X1609" s="60">
        <f>F1609^3*(1+G1609*Overview!$F$38)</f>
        <v>34.106243829338702</v>
      </c>
      <c r="Y1609" s="61">
        <f>F1609^3*Overview!$F$42*(1+Overview!$F$38*G1609)+J1609*Overview!$F$39/Overview!$F$40</f>
        <v>3.3109082567379358</v>
      </c>
    </row>
    <row r="1610" spans="1:25">
      <c r="A1610" s="34">
        <v>1607</v>
      </c>
      <c r="B1610">
        <v>0.77</v>
      </c>
      <c r="C1610" s="85">
        <v>18.739999999999998</v>
      </c>
      <c r="D1610" s="125">
        <f>B1610/(B1610+Overview!$F$22)</f>
        <v>0.52380952380952384</v>
      </c>
      <c r="E1610" s="118">
        <f>EXP(Overview!$F$21/Overview!$F$5-Overview!$F$21/('='!C1610+273.15))</f>
        <v>0.94169028070695959</v>
      </c>
      <c r="F1610" s="77">
        <f t="shared" si="152"/>
        <v>3.0281116173302522</v>
      </c>
      <c r="G1610" s="115">
        <f t="shared" si="153"/>
        <v>0.52380952380952372</v>
      </c>
      <c r="H1610" s="112">
        <f>F1610/Overview!$F$19</f>
        <v>4.4708572528130111</v>
      </c>
      <c r="I1610" s="149">
        <f t="shared" si="154"/>
        <v>178.24101031296112</v>
      </c>
      <c r="J1610" s="80">
        <f>IF((A1610-Overview!$F$43)/365=ROUND((A1610-Overview!$F$43)/365,0),J1609*0.05,J1609+V1609)</f>
        <v>5589.1928958689296</v>
      </c>
      <c r="K1610" s="70">
        <f>IF(I1610&lt;Overview!$F$16,1,'='!F1610/Overview!$F$26)</f>
        <v>131.08708300130962</v>
      </c>
      <c r="L1610" s="71">
        <f>IF(I1610&lt;Overview!$F$17,'='!F1610/Overview!$F$26,Overview!$F$33)</f>
        <v>9.1428571428571423</v>
      </c>
      <c r="M1610" s="72">
        <f t="shared" si="155"/>
        <v>9.1428571428571423</v>
      </c>
      <c r="N1610" s="81">
        <f>MIN(1,Overview!$F$44*E1610*(F1610-Overview!$F$25)^2+0.2)</f>
        <v>1</v>
      </c>
      <c r="O1610" s="48">
        <f>M1610*E1610*Overview!$F$8</f>
        <v>9.746225350951114E-2</v>
      </c>
      <c r="P1610" s="48">
        <f>E1610*Overview!$F$6</f>
        <v>1.8494797113084687E-3</v>
      </c>
      <c r="Q1610" s="122">
        <f>O1610*(G1610/F1610-(1+Overview!$F$35/'='!F1610)/(Overview!$F$37*Overview!$F$33))/('='!G1610+Overview!$F$36)</f>
        <v>5.065954318184099E-4</v>
      </c>
      <c r="R1610" s="128">
        <f>(O1610/F1610-Q1610)*G1610*Overview!$F$29*'='!F1610^3</f>
        <v>417.12070356033701</v>
      </c>
      <c r="S1610" s="57">
        <f t="shared" si="150"/>
        <v>3.5733437717039146E-18</v>
      </c>
      <c r="T1610" s="58">
        <f t="shared" si="151"/>
        <v>5.1134250412525426E-4</v>
      </c>
      <c r="U1610" s="58">
        <f>IF(I1610&lt;Overview!$F$18,(1-Overview!$F$9)*'='!R1610-'='!I1610*'='!P1610,0)</f>
        <v>0</v>
      </c>
      <c r="V1610" s="54">
        <f>IF(I1610&gt;=Overview!$F$18,(1-Overview!$F$9)*'='!R1610-Overview!$F$18*'='!P1610,0)</f>
        <v>35.211141086468004</v>
      </c>
      <c r="W1610" s="2"/>
      <c r="X1610" s="60">
        <f>F1610^3*(1+G1610*Overview!$F$38)</f>
        <v>34.123553770060717</v>
      </c>
      <c r="Y1610" s="61">
        <f>F1610^3*Overview!$F$42*(1+Overview!$F$38*G1610)+J1610*Overview!$F$39/Overview!$F$40</f>
        <v>3.313995676053223</v>
      </c>
    </row>
    <row r="1611" spans="1:25">
      <c r="A1611" s="34">
        <v>1608</v>
      </c>
      <c r="B1611">
        <v>0.77</v>
      </c>
      <c r="C1611" s="85">
        <v>18.739999999999998</v>
      </c>
      <c r="D1611" s="125">
        <f>B1611/(B1611+Overview!$F$22)</f>
        <v>0.52380952380952384</v>
      </c>
      <c r="E1611" s="118">
        <f>EXP(Overview!$F$21/Overview!$F$5-Overview!$F$21/('='!C1611+273.15))</f>
        <v>0.94169028070695959</v>
      </c>
      <c r="F1611" s="77">
        <f t="shared" si="152"/>
        <v>3.0286229598343777</v>
      </c>
      <c r="G1611" s="115">
        <f t="shared" si="153"/>
        <v>0.52380952380952372</v>
      </c>
      <c r="H1611" s="112">
        <f>F1611/Overview!$F$19</f>
        <v>4.47161222476654</v>
      </c>
      <c r="I1611" s="149">
        <f t="shared" si="154"/>
        <v>178.24101031296112</v>
      </c>
      <c r="J1611" s="80">
        <f>IF((A1611-Overview!$F$43)/365=ROUND((A1611-Overview!$F$43)/365,0),J1610*0.05,J1610+V1610)</f>
        <v>5624.4040369553977</v>
      </c>
      <c r="K1611" s="70">
        <f>IF(I1611&lt;Overview!$F$16,1,'='!F1611/Overview!$F$26)</f>
        <v>131.10921904044926</v>
      </c>
      <c r="L1611" s="71">
        <f>IF(I1611&lt;Overview!$F$17,'='!F1611/Overview!$F$26,Overview!$F$33)</f>
        <v>9.1428571428571423</v>
      </c>
      <c r="M1611" s="72">
        <f t="shared" si="155"/>
        <v>9.1428571428571423</v>
      </c>
      <c r="N1611" s="81">
        <f>MIN(1,Overview!$F$44*E1611*(F1611-Overview!$F$25)^2+0.2)</f>
        <v>1</v>
      </c>
      <c r="O1611" s="48">
        <f>M1611*E1611*Overview!$F$8</f>
        <v>9.746225350951114E-2</v>
      </c>
      <c r="P1611" s="48">
        <f>E1611*Overview!$F$6</f>
        <v>1.8494797113084687E-3</v>
      </c>
      <c r="Q1611" s="122">
        <f>O1611*(G1611/F1611-(1+Overview!$F$35/'='!F1611)/(Overview!$F$37*Overview!$F$33))/('='!G1611+Overview!$F$36)</f>
        <v>5.057482995793896E-4</v>
      </c>
      <c r="R1611" s="128">
        <f>(O1611/F1611-Q1611)*G1611*Overview!$F$29*'='!F1611^3</f>
        <v>417.27162283180945</v>
      </c>
      <c r="S1611" s="57">
        <f t="shared" si="150"/>
        <v>3.5727404603718148E-18</v>
      </c>
      <c r="T1611" s="58">
        <f t="shared" si="151"/>
        <v>5.1057363733444483E-4</v>
      </c>
      <c r="U1611" s="58">
        <f>IF(I1611&lt;Overview!$F$18,(1-Overview!$F$9)*'='!R1611-'='!I1611*'='!P1611,0)</f>
        <v>0</v>
      </c>
      <c r="V1611" s="54">
        <f>IF(I1611&gt;=Overview!$F$18,(1-Overview!$F$9)*'='!R1611-Overview!$F$18*'='!P1611,0)</f>
        <v>35.223999408397454</v>
      </c>
      <c r="W1611" s="2"/>
      <c r="X1611" s="60">
        <f>F1611^3*(1+G1611*Overview!$F$38)</f>
        <v>34.14084352582649</v>
      </c>
      <c r="Y1611" s="61">
        <f>F1611^3*Overview!$F$42*(1+Overview!$F$38*G1611)+J1611*Overview!$F$39/Overview!$F$40</f>
        <v>3.317081838202991</v>
      </c>
    </row>
    <row r="1612" spans="1:25">
      <c r="A1612" s="34">
        <v>1609</v>
      </c>
      <c r="B1612">
        <v>0.77</v>
      </c>
      <c r="C1612" s="85">
        <v>18.739999999999998</v>
      </c>
      <c r="D1612" s="125">
        <f>B1612/(B1612+Overview!$F$22)</f>
        <v>0.52380952380952384</v>
      </c>
      <c r="E1612" s="118">
        <f>EXP(Overview!$F$21/Overview!$F$5-Overview!$F$21/('='!C1612+273.15))</f>
        <v>0.94169028070695959</v>
      </c>
      <c r="F1612" s="77">
        <f t="shared" si="152"/>
        <v>3.029133533471712</v>
      </c>
      <c r="G1612" s="115">
        <f t="shared" si="153"/>
        <v>0.52380952380952372</v>
      </c>
      <c r="H1612" s="112">
        <f>F1612/Overview!$F$19</f>
        <v>4.4723660615262242</v>
      </c>
      <c r="I1612" s="149">
        <f t="shared" si="154"/>
        <v>178.24101031296112</v>
      </c>
      <c r="J1612" s="80">
        <f>IF((A1612-Overview!$F$43)/365=ROUND((A1612-Overview!$F$43)/365,0),J1611*0.05,J1611+V1611)</f>
        <v>5659.6280363637952</v>
      </c>
      <c r="K1612" s="70">
        <f>IF(I1612&lt;Overview!$F$16,1,'='!F1612/Overview!$F$26)</f>
        <v>131.1313217953122</v>
      </c>
      <c r="L1612" s="71">
        <f>IF(I1612&lt;Overview!$F$17,'='!F1612/Overview!$F$26,Overview!$F$33)</f>
        <v>9.1428571428571423</v>
      </c>
      <c r="M1612" s="72">
        <f t="shared" si="155"/>
        <v>9.1428571428571423</v>
      </c>
      <c r="N1612" s="81">
        <f>MIN(1,Overview!$F$44*E1612*(F1612-Overview!$F$25)^2+0.2)</f>
        <v>1</v>
      </c>
      <c r="O1612" s="48">
        <f>M1612*E1612*Overview!$F$8</f>
        <v>9.746225350951114E-2</v>
      </c>
      <c r="P1612" s="48">
        <f>E1612*Overview!$F$6</f>
        <v>1.8494797113084687E-3</v>
      </c>
      <c r="Q1612" s="122">
        <f>O1612*(G1612/F1612-(1+Overview!$F$35/'='!F1612)/(Overview!$F$37*Overview!$F$33))/('='!G1612+Overview!$F$36)</f>
        <v>5.0490272646956831E-4</v>
      </c>
      <c r="R1612" s="128">
        <f>(O1612/F1612-Q1612)*G1612*Overview!$F$29*'='!F1612^3</f>
        <v>417.42234567369712</v>
      </c>
      <c r="S1612" s="57">
        <f t="shared" si="150"/>
        <v>3.5721382594216268E-18</v>
      </c>
      <c r="T1612" s="58">
        <f t="shared" si="151"/>
        <v>5.098059266300882E-4</v>
      </c>
      <c r="U1612" s="58">
        <f>IF(I1612&lt;Overview!$F$18,(1-Overview!$F$9)*'='!R1612-'='!I1612*'='!P1612,0)</f>
        <v>0</v>
      </c>
      <c r="V1612" s="54">
        <f>IF(I1612&gt;=Overview!$F$18,(1-Overview!$F$9)*'='!R1612-Overview!$F$18*'='!P1612,0)</f>
        <v>35.236840994526283</v>
      </c>
      <c r="W1612" s="2"/>
      <c r="X1612" s="60">
        <f>F1612^3*(1+G1612*Overview!$F$38)</f>
        <v>34.158113110413041</v>
      </c>
      <c r="Y1612" s="61">
        <f>F1612^3*Overview!$F$42*(1+Overview!$F$38*G1612)+J1612*Overview!$F$39/Overview!$F$40</f>
        <v>3.3201667436991644</v>
      </c>
    </row>
    <row r="1613" spans="1:25">
      <c r="A1613" s="34">
        <v>1610</v>
      </c>
      <c r="B1613">
        <v>0.77</v>
      </c>
      <c r="C1613" s="85">
        <v>18.739999999999998</v>
      </c>
      <c r="D1613" s="125">
        <f>B1613/(B1613+Overview!$F$22)</f>
        <v>0.52380952380952384</v>
      </c>
      <c r="E1613" s="118">
        <f>EXP(Overview!$F$21/Overview!$F$5-Overview!$F$21/('='!C1613+273.15))</f>
        <v>0.94169028070695959</v>
      </c>
      <c r="F1613" s="77">
        <f t="shared" si="152"/>
        <v>3.029643339398342</v>
      </c>
      <c r="G1613" s="115">
        <f t="shared" si="153"/>
        <v>0.52380952380952372</v>
      </c>
      <c r="H1613" s="112">
        <f>F1613/Overview!$F$19</f>
        <v>4.4731187647989694</v>
      </c>
      <c r="I1613" s="149">
        <f t="shared" si="154"/>
        <v>178.24101031296112</v>
      </c>
      <c r="J1613" s="80">
        <f>IF((A1613-Overview!$F$43)/365=ROUND((A1613-Overview!$F$43)/365,0),J1612*0.05,J1612+V1612)</f>
        <v>5694.8648773583218</v>
      </c>
      <c r="K1613" s="70">
        <f>IF(I1613&lt;Overview!$F$16,1,'='!F1613/Overview!$F$26)</f>
        <v>131.15339131594556</v>
      </c>
      <c r="L1613" s="71">
        <f>IF(I1613&lt;Overview!$F$17,'='!F1613/Overview!$F$26,Overview!$F$33)</f>
        <v>9.1428571428571423</v>
      </c>
      <c r="M1613" s="72">
        <f t="shared" si="155"/>
        <v>9.1428571428571423</v>
      </c>
      <c r="N1613" s="81">
        <f>MIN(1,Overview!$F$44*E1613*(F1613-Overview!$F$25)^2+0.2)</f>
        <v>1</v>
      </c>
      <c r="O1613" s="48">
        <f>M1613*E1613*Overview!$F$8</f>
        <v>9.746225350951114E-2</v>
      </c>
      <c r="P1613" s="48">
        <f>E1613*Overview!$F$6</f>
        <v>1.8494797113084687E-3</v>
      </c>
      <c r="Q1613" s="122">
        <f>O1613*(G1613/F1613-(1+Overview!$F$35/'='!F1613)/(Overview!$F$37*Overview!$F$33))/('='!G1613+Overview!$F$36)</f>
        <v>5.0405870914325783E-4</v>
      </c>
      <c r="R1613" s="128">
        <f>(O1613/F1613-Q1613)*G1613*Overview!$F$29*'='!F1613^3</f>
        <v>417.57287229141997</v>
      </c>
      <c r="S1613" s="57">
        <f t="shared" si="150"/>
        <v>3.5715371664706139E-18</v>
      </c>
      <c r="T1613" s="58">
        <f t="shared" si="151"/>
        <v>5.0903937027386569E-4</v>
      </c>
      <c r="U1613" s="58">
        <f>IF(I1613&lt;Overview!$F$18,(1-Overview!$F$9)*'='!R1613-'='!I1613*'='!P1613,0)</f>
        <v>0</v>
      </c>
      <c r="V1613" s="54">
        <f>IF(I1613&gt;=Overview!$F$18,(1-Overview!$F$9)*'='!R1613-Overview!$F$18*'='!P1613,0)</f>
        <v>35.249665862356274</v>
      </c>
      <c r="W1613" s="2"/>
      <c r="X1613" s="60">
        <f>F1613^3*(1+G1613*Overview!$F$38)</f>
        <v>34.175362537622121</v>
      </c>
      <c r="Y1613" s="61">
        <f>F1613^3*Overview!$F$42*(1+Overview!$F$38*G1613)+J1613*Overview!$F$39/Overview!$F$40</f>
        <v>3.3232503930566524</v>
      </c>
    </row>
    <row r="1614" spans="1:25">
      <c r="A1614" s="34">
        <v>1611</v>
      </c>
      <c r="B1614">
        <v>0.77</v>
      </c>
      <c r="C1614" s="85">
        <v>18.739999999999998</v>
      </c>
      <c r="D1614" s="125">
        <f>B1614/(B1614+Overview!$F$22)</f>
        <v>0.52380952380952384</v>
      </c>
      <c r="E1614" s="118">
        <f>EXP(Overview!$F$21/Overview!$F$5-Overview!$F$21/('='!C1614+273.15))</f>
        <v>0.94169028070695959</v>
      </c>
      <c r="F1614" s="77">
        <f t="shared" si="152"/>
        <v>3.0301523787686158</v>
      </c>
      <c r="G1614" s="115">
        <f t="shared" si="153"/>
        <v>0.52380952380952372</v>
      </c>
      <c r="H1614" s="112">
        <f>F1614/Overview!$F$19</f>
        <v>4.4738703362891119</v>
      </c>
      <c r="I1614" s="149">
        <f t="shared" si="154"/>
        <v>178.24101031296112</v>
      </c>
      <c r="J1614" s="80">
        <f>IF((A1614-Overview!$F$43)/365=ROUND((A1614-Overview!$F$43)/365,0),J1613*0.05,J1613+V1613)</f>
        <v>5730.1145432206777</v>
      </c>
      <c r="K1614" s="70">
        <f>IF(I1614&lt;Overview!$F$16,1,'='!F1614/Overview!$F$26)</f>
        <v>131.17542765232105</v>
      </c>
      <c r="L1614" s="71">
        <f>IF(I1614&lt;Overview!$F$17,'='!F1614/Overview!$F$26,Overview!$F$33)</f>
        <v>9.1428571428571423</v>
      </c>
      <c r="M1614" s="72">
        <f t="shared" si="155"/>
        <v>9.1428571428571423</v>
      </c>
      <c r="N1614" s="81">
        <f>MIN(1,Overview!$F$44*E1614*(F1614-Overview!$F$25)^2+0.2)</f>
        <v>1</v>
      </c>
      <c r="O1614" s="48">
        <f>M1614*E1614*Overview!$F$8</f>
        <v>9.746225350951114E-2</v>
      </c>
      <c r="P1614" s="48">
        <f>E1614*Overview!$F$6</f>
        <v>1.8494797113084687E-3</v>
      </c>
      <c r="Q1614" s="122">
        <f>O1614*(G1614/F1614-(1+Overview!$F$35/'='!F1614)/(Overview!$F$37*Overview!$F$33))/('='!G1614+Overview!$F$36)</f>
        <v>5.0321624426355373E-4</v>
      </c>
      <c r="R1614" s="128">
        <f>(O1614/F1614-Q1614)*G1614*Overview!$F$29*'='!F1614^3</f>
        <v>417.72320289035173</v>
      </c>
      <c r="S1614" s="57">
        <f t="shared" si="150"/>
        <v>3.5709371791422978E-18</v>
      </c>
      <c r="T1614" s="58">
        <f t="shared" si="151"/>
        <v>5.0827396653007207E-4</v>
      </c>
      <c r="U1614" s="58">
        <f>IF(I1614&lt;Overview!$F$18,(1-Overview!$F$9)*'='!R1614-'='!I1614*'='!P1614,0)</f>
        <v>0</v>
      </c>
      <c r="V1614" s="54">
        <f>IF(I1614&gt;=Overview!$F$18,(1-Overview!$F$9)*'='!R1614-Overview!$F$18*'='!P1614,0)</f>
        <v>35.26247402938526</v>
      </c>
      <c r="W1614" s="2"/>
      <c r="X1614" s="60">
        <f>F1614^3*(1+G1614*Overview!$F$38)</f>
        <v>34.192591821279926</v>
      </c>
      <c r="Y1614" s="61">
        <f>F1614^3*Overview!$F$42*(1+Overview!$F$38*G1614)+J1614*Overview!$F$39/Overview!$F$40</f>
        <v>3.3263327867933281</v>
      </c>
    </row>
    <row r="1615" spans="1:25">
      <c r="A1615" s="34">
        <v>1612</v>
      </c>
      <c r="B1615">
        <v>0.77</v>
      </c>
      <c r="C1615" s="85">
        <v>18.739999999999998</v>
      </c>
      <c r="D1615" s="125">
        <f>B1615/(B1615+Overview!$F$22)</f>
        <v>0.52380952380952384</v>
      </c>
      <c r="E1615" s="118">
        <f>EXP(Overview!$F$21/Overview!$F$5-Overview!$F$21/('='!C1615+273.15))</f>
        <v>0.94169028070695959</v>
      </c>
      <c r="F1615" s="77">
        <f t="shared" si="152"/>
        <v>3.0306606527351456</v>
      </c>
      <c r="G1615" s="115">
        <f t="shared" si="153"/>
        <v>0.52380952380952372</v>
      </c>
      <c r="H1615" s="112">
        <f>F1615/Overview!$F$19</f>
        <v>4.4746207776984281</v>
      </c>
      <c r="I1615" s="149">
        <f t="shared" si="154"/>
        <v>178.24101031296112</v>
      </c>
      <c r="J1615" s="80">
        <f>IF((A1615-Overview!$F$43)/365=ROUND((A1615-Overview!$F$43)/365,0),J1614*0.05,J1614+V1614)</f>
        <v>5765.3770172500626</v>
      </c>
      <c r="K1615" s="70">
        <f>IF(I1615&lt;Overview!$F$16,1,'='!F1615/Overview!$F$26)</f>
        <v>131.19743085433532</v>
      </c>
      <c r="L1615" s="71">
        <f>IF(I1615&lt;Overview!$F$17,'='!F1615/Overview!$F$26,Overview!$F$33)</f>
        <v>9.1428571428571423</v>
      </c>
      <c r="M1615" s="72">
        <f t="shared" si="155"/>
        <v>9.1428571428571423</v>
      </c>
      <c r="N1615" s="81">
        <f>MIN(1,Overview!$F$44*E1615*(F1615-Overview!$F$25)^2+0.2)</f>
        <v>1</v>
      </c>
      <c r="O1615" s="48">
        <f>M1615*E1615*Overview!$F$8</f>
        <v>9.746225350951114E-2</v>
      </c>
      <c r="P1615" s="48">
        <f>E1615*Overview!$F$6</f>
        <v>1.8494797113084687E-3</v>
      </c>
      <c r="Q1615" s="122">
        <f>O1615*(G1615/F1615-(1+Overview!$F$35/'='!F1615)/(Overview!$F$37*Overview!$F$33))/('='!G1615+Overview!$F$36)</f>
        <v>5.0237532850230685E-4</v>
      </c>
      <c r="R1615" s="128">
        <f>(O1615/F1615-Q1615)*G1615*Overview!$F$29*'='!F1615^3</f>
        <v>417.87333767581856</v>
      </c>
      <c r="S1615" s="57">
        <f t="shared" si="150"/>
        <v>3.5703382950664329E-18</v>
      </c>
      <c r="T1615" s="58">
        <f t="shared" si="151"/>
        <v>5.0750971366561148E-4</v>
      </c>
      <c r="U1615" s="58">
        <f>IF(I1615&lt;Overview!$F$18,(1-Overview!$F$9)*'='!R1615-'='!I1615*'='!P1615,0)</f>
        <v>0</v>
      </c>
      <c r="V1615" s="54">
        <f>IF(I1615&gt;=Overview!$F$18,(1-Overview!$F$9)*'='!R1615-Overview!$F$18*'='!P1615,0)</f>
        <v>35.27526551310703</v>
      </c>
      <c r="W1615" s="2"/>
      <c r="X1615" s="60">
        <f>F1615^3*(1+G1615*Overview!$F$38)</f>
        <v>34.209800975237023</v>
      </c>
      <c r="Y1615" s="61">
        <f>F1615^3*Overview!$F$42*(1+Overview!$F$38*G1615)+J1615*Overview!$F$39/Overview!$F$40</f>
        <v>3.3294139254300159</v>
      </c>
    </row>
    <row r="1616" spans="1:25">
      <c r="A1616" s="34">
        <v>1613</v>
      </c>
      <c r="B1616">
        <v>0.77</v>
      </c>
      <c r="C1616" s="85">
        <v>18.739999999999998</v>
      </c>
      <c r="D1616" s="125">
        <f>B1616/(B1616+Overview!$F$22)</f>
        <v>0.52380952380952384</v>
      </c>
      <c r="E1616" s="118">
        <f>EXP(Overview!$F$21/Overview!$F$5-Overview!$F$21/('='!C1616+273.15))</f>
        <v>0.94169028070695959</v>
      </c>
      <c r="F1616" s="77">
        <f t="shared" si="152"/>
        <v>3.0311681624488114</v>
      </c>
      <c r="G1616" s="115">
        <f t="shared" si="153"/>
        <v>0.52380952380952372</v>
      </c>
      <c r="H1616" s="112">
        <f>F1616/Overview!$F$19</f>
        <v>4.4753700907261349</v>
      </c>
      <c r="I1616" s="149">
        <f t="shared" si="154"/>
        <v>178.24101031296112</v>
      </c>
      <c r="J1616" s="80">
        <f>IF((A1616-Overview!$F$43)/365=ROUND((A1616-Overview!$F$43)/365,0),J1615*0.05,J1615+V1615)</f>
        <v>5800.6522827631698</v>
      </c>
      <c r="K1616" s="70">
        <f>IF(I1616&lt;Overview!$F$16,1,'='!F1616/Overview!$F$26)</f>
        <v>131.21940097181002</v>
      </c>
      <c r="L1616" s="71">
        <f>IF(I1616&lt;Overview!$F$17,'='!F1616/Overview!$F$26,Overview!$F$33)</f>
        <v>9.1428571428571423</v>
      </c>
      <c r="M1616" s="72">
        <f t="shared" si="155"/>
        <v>9.1428571428571423</v>
      </c>
      <c r="N1616" s="81">
        <f>MIN(1,Overview!$F$44*E1616*(F1616-Overview!$F$25)^2+0.2)</f>
        <v>1</v>
      </c>
      <c r="O1616" s="48">
        <f>M1616*E1616*Overview!$F$8</f>
        <v>9.746225350951114E-2</v>
      </c>
      <c r="P1616" s="48">
        <f>E1616*Overview!$F$6</f>
        <v>1.8494797113084687E-3</v>
      </c>
      <c r="Q1616" s="122">
        <f>O1616*(G1616/F1616-(1+Overview!$F$35/'='!F1616)/(Overview!$F$37*Overview!$F$33))/('='!G1616+Overview!$F$36)</f>
        <v>5.0153595854009506E-4</v>
      </c>
      <c r="R1616" s="128">
        <f>(O1616/F1616-Q1616)*G1616*Overview!$F$29*'='!F1616^3</f>
        <v>418.02327685310001</v>
      </c>
      <c r="S1616" s="57">
        <f t="shared" si="150"/>
        <v>3.5697405118789917E-18</v>
      </c>
      <c r="T1616" s="58">
        <f t="shared" si="151"/>
        <v>5.0674660994999446E-4</v>
      </c>
      <c r="U1616" s="58">
        <f>IF(I1616&lt;Overview!$F$18,(1-Overview!$F$9)*'='!R1616-'='!I1616*'='!P1616,0)</f>
        <v>0</v>
      </c>
      <c r="V1616" s="54">
        <f>IF(I1616&gt;=Overview!$F$18,(1-Overview!$F$9)*'='!R1616-Overview!$F$18*'='!P1616,0)</f>
        <v>35.288040331011409</v>
      </c>
      <c r="W1616" s="2"/>
      <c r="X1616" s="60">
        <f>F1616^3*(1+G1616*Overview!$F$38)</f>
        <v>34.226990013368201</v>
      </c>
      <c r="Y1616" s="61">
        <f>F1616^3*Overview!$F$42*(1+Overview!$F$38*G1616)+J1616*Overview!$F$39/Overview!$F$40</f>
        <v>3.332493809490483</v>
      </c>
    </row>
    <row r="1617" spans="1:25">
      <c r="A1617" s="34">
        <v>1614</v>
      </c>
      <c r="B1617">
        <v>0.77</v>
      </c>
      <c r="C1617" s="85">
        <v>18.739999999999998</v>
      </c>
      <c r="D1617" s="125">
        <f>B1617/(B1617+Overview!$F$22)</f>
        <v>0.52380952380952384</v>
      </c>
      <c r="E1617" s="118">
        <f>EXP(Overview!$F$21/Overview!$F$5-Overview!$F$21/('='!C1617+273.15))</f>
        <v>0.94169028070695959</v>
      </c>
      <c r="F1617" s="77">
        <f t="shared" si="152"/>
        <v>3.0316749090587614</v>
      </c>
      <c r="G1617" s="115">
        <f t="shared" si="153"/>
        <v>0.52380952380952372</v>
      </c>
      <c r="H1617" s="112">
        <f>F1617/Overview!$F$19</f>
        <v>4.4761182770688928</v>
      </c>
      <c r="I1617" s="149">
        <f t="shared" si="154"/>
        <v>178.24101031296112</v>
      </c>
      <c r="J1617" s="80">
        <f>IF((A1617-Overview!$F$43)/365=ROUND((A1617-Overview!$F$43)/365,0),J1616*0.05,J1616+V1616)</f>
        <v>5835.9403230941807</v>
      </c>
      <c r="K1617" s="70">
        <f>IF(I1617&lt;Overview!$F$16,1,'='!F1617/Overview!$F$26)</f>
        <v>131.24133805449185</v>
      </c>
      <c r="L1617" s="71">
        <f>IF(I1617&lt;Overview!$F$17,'='!F1617/Overview!$F$26,Overview!$F$33)</f>
        <v>9.1428571428571423</v>
      </c>
      <c r="M1617" s="72">
        <f t="shared" si="155"/>
        <v>9.1428571428571423</v>
      </c>
      <c r="N1617" s="81">
        <f>MIN(1,Overview!$F$44*E1617*(F1617-Overview!$F$25)^2+0.2)</f>
        <v>1</v>
      </c>
      <c r="O1617" s="48">
        <f>M1617*E1617*Overview!$F$8</f>
        <v>9.746225350951114E-2</v>
      </c>
      <c r="P1617" s="48">
        <f>E1617*Overview!$F$6</f>
        <v>1.8494797113084687E-3</v>
      </c>
      <c r="Q1617" s="122">
        <f>O1617*(G1617/F1617-(1+Overview!$F$35/'='!F1617)/(Overview!$F$37*Overview!$F$33))/('='!G1617+Overview!$F$36)</f>
        <v>5.0069813106619582E-4</v>
      </c>
      <c r="R1617" s="128">
        <f>(O1617/F1617-Q1617)*G1617*Overview!$F$29*'='!F1617^3</f>
        <v>418.1730206274263</v>
      </c>
      <c r="S1617" s="57">
        <f t="shared" si="150"/>
        <v>3.5691438272221413E-18</v>
      </c>
      <c r="T1617" s="58">
        <f t="shared" si="151"/>
        <v>5.0598465365533365E-4</v>
      </c>
      <c r="U1617" s="58">
        <f>IF(I1617&lt;Overview!$F$18,(1-Overview!$F$9)*'='!R1617-'='!I1617*'='!P1617,0)</f>
        <v>0</v>
      </c>
      <c r="V1617" s="54">
        <f>IF(I1617&gt;=Overview!$F$18,(1-Overview!$F$9)*'='!R1617-Overview!$F$18*'='!P1617,0)</f>
        <v>35.300798500584008</v>
      </c>
      <c r="W1617" s="2"/>
      <c r="X1617" s="60">
        <f>F1617^3*(1+G1617*Overview!$F$38)</f>
        <v>34.244158949572252</v>
      </c>
      <c r="Y1617" s="61">
        <f>F1617^3*Overview!$F$42*(1+Overview!$F$38*G1617)+J1617*Overview!$F$39/Overview!$F$40</f>
        <v>3.335572439501413</v>
      </c>
    </row>
    <row r="1618" spans="1:25">
      <c r="A1618" s="34">
        <v>1615</v>
      </c>
      <c r="B1618">
        <v>0.77</v>
      </c>
      <c r="C1618" s="85">
        <v>18.739999999999998</v>
      </c>
      <c r="D1618" s="125">
        <f>B1618/(B1618+Overview!$F$22)</f>
        <v>0.52380952380952384</v>
      </c>
      <c r="E1618" s="118">
        <f>EXP(Overview!$F$21/Overview!$F$5-Overview!$F$21/('='!C1618+273.15))</f>
        <v>0.94169028070695959</v>
      </c>
      <c r="F1618" s="77">
        <f t="shared" si="152"/>
        <v>3.0321808937124168</v>
      </c>
      <c r="G1618" s="115">
        <f t="shared" si="153"/>
        <v>0.52380952380952372</v>
      </c>
      <c r="H1618" s="112">
        <f>F1618/Overview!$F$19</f>
        <v>4.4768653384208132</v>
      </c>
      <c r="I1618" s="149">
        <f t="shared" si="154"/>
        <v>178.24101031296112</v>
      </c>
      <c r="J1618" s="80">
        <f>IF((A1618-Overview!$F$43)/365=ROUND((A1618-Overview!$F$43)/365,0),J1617*0.05,J1617+V1617)</f>
        <v>5871.241121594765</v>
      </c>
      <c r="K1618" s="70">
        <f>IF(I1618&lt;Overview!$F$16,1,'='!F1618/Overview!$F$26)</f>
        <v>131.26324215205267</v>
      </c>
      <c r="L1618" s="71">
        <f>IF(I1618&lt;Overview!$F$17,'='!F1618/Overview!$F$26,Overview!$F$33)</f>
        <v>9.1428571428571423</v>
      </c>
      <c r="M1618" s="72">
        <f t="shared" si="155"/>
        <v>9.1428571428571423</v>
      </c>
      <c r="N1618" s="81">
        <f>MIN(1,Overview!$F$44*E1618*(F1618-Overview!$F$25)^2+0.2)</f>
        <v>1</v>
      </c>
      <c r="O1618" s="48">
        <f>M1618*E1618*Overview!$F$8</f>
        <v>9.746225350951114E-2</v>
      </c>
      <c r="P1618" s="48">
        <f>E1618*Overview!$F$6</f>
        <v>1.8494797113084687E-3</v>
      </c>
      <c r="Q1618" s="122">
        <f>O1618*(G1618/F1618-(1+Overview!$F$35/'='!F1618)/(Overview!$F$37*Overview!$F$33))/('='!G1618+Overview!$F$36)</f>
        <v>4.9986184277855548E-4</v>
      </c>
      <c r="R1618" s="128">
        <f>(O1618/F1618-Q1618)*G1618*Overview!$F$29*'='!F1618^3</f>
        <v>418.3225692039789</v>
      </c>
      <c r="S1618" s="57">
        <f t="shared" si="150"/>
        <v>3.5685482387442212E-18</v>
      </c>
      <c r="T1618" s="58">
        <f t="shared" si="151"/>
        <v>5.0522384305633867E-4</v>
      </c>
      <c r="U1618" s="58">
        <f>IF(I1618&lt;Overview!$F$18,(1-Overview!$F$9)*'='!R1618-'='!I1618*'='!P1618,0)</f>
        <v>0</v>
      </c>
      <c r="V1618" s="54">
        <f>IF(I1618&gt;=Overview!$F$18,(1-Overview!$F$9)*'='!R1618-Overview!$F$18*'='!P1618,0)</f>
        <v>35.313540039306289</v>
      </c>
      <c r="W1618" s="2"/>
      <c r="X1618" s="60">
        <f>F1618^3*(1+G1618*Overview!$F$38)</f>
        <v>34.261307797771892</v>
      </c>
      <c r="Y1618" s="61">
        <f>F1618^3*Overview!$F$42*(1+Overview!$F$38*G1618)+J1618*Overview!$F$39/Overview!$F$40</f>
        <v>3.3386498159924058</v>
      </c>
    </row>
    <row r="1619" spans="1:25">
      <c r="A1619" s="34">
        <v>1616</v>
      </c>
      <c r="B1619">
        <v>0.77</v>
      </c>
      <c r="C1619" s="85">
        <v>18.739999999999998</v>
      </c>
      <c r="D1619" s="125">
        <f>B1619/(B1619+Overview!$F$22)</f>
        <v>0.52380952380952384</v>
      </c>
      <c r="E1619" s="118">
        <f>EXP(Overview!$F$21/Overview!$F$5-Overview!$F$21/('='!C1619+273.15))</f>
        <v>0.94169028070695959</v>
      </c>
      <c r="F1619" s="77">
        <f t="shared" si="152"/>
        <v>3.0326861175554733</v>
      </c>
      <c r="G1619" s="115">
        <f t="shared" si="153"/>
        <v>0.52380952380952372</v>
      </c>
      <c r="H1619" s="112">
        <f>F1619/Overview!$F$19</f>
        <v>4.4776112764734579</v>
      </c>
      <c r="I1619" s="149">
        <f t="shared" si="154"/>
        <v>178.24101031296112</v>
      </c>
      <c r="J1619" s="80">
        <f>IF((A1619-Overview!$F$43)/365=ROUND((A1619-Overview!$F$43)/365,0),J1618*0.05,J1618+V1618)</f>
        <v>5906.5546616340716</v>
      </c>
      <c r="K1619" s="70">
        <f>IF(I1619&lt;Overview!$F$16,1,'='!F1619/Overview!$F$26)</f>
        <v>131.28511331408976</v>
      </c>
      <c r="L1619" s="71">
        <f>IF(I1619&lt;Overview!$F$17,'='!F1619/Overview!$F$26,Overview!$F$33)</f>
        <v>9.1428571428571423</v>
      </c>
      <c r="M1619" s="72">
        <f t="shared" si="155"/>
        <v>9.1428571428571423</v>
      </c>
      <c r="N1619" s="81">
        <f>MIN(1,Overview!$F$44*E1619*(F1619-Overview!$F$25)^2+0.2)</f>
        <v>1</v>
      </c>
      <c r="O1619" s="48">
        <f>M1619*E1619*Overview!$F$8</f>
        <v>9.746225350951114E-2</v>
      </c>
      <c r="P1619" s="48">
        <f>E1619*Overview!$F$6</f>
        <v>1.8494797113084687E-3</v>
      </c>
      <c r="Q1619" s="122">
        <f>O1619*(G1619/F1619-(1+Overview!$F$35/'='!F1619)/(Overview!$F$37*Overview!$F$33))/('='!G1619+Overview!$F$36)</f>
        <v>4.9902709038376425E-4</v>
      </c>
      <c r="R1619" s="128">
        <f>(O1619/F1619-Q1619)*G1619*Overview!$F$29*'='!F1619^3</f>
        <v>418.47192278788992</v>
      </c>
      <c r="S1619" s="57">
        <f t="shared" si="150"/>
        <v>3.5679537440997292E-18</v>
      </c>
      <c r="T1619" s="58">
        <f t="shared" si="151"/>
        <v>5.0446417643031408E-4</v>
      </c>
      <c r="U1619" s="58">
        <f>IF(I1619&lt;Overview!$F$18,(1-Overview!$F$9)*'='!R1619-'='!I1619*'='!P1619,0)</f>
        <v>0</v>
      </c>
      <c r="V1619" s="54">
        <f>IF(I1619&gt;=Overview!$F$18,(1-Overview!$F$9)*'='!R1619-Overview!$F$18*'='!P1619,0)</f>
        <v>35.326264964655515</v>
      </c>
      <c r="W1619" s="2"/>
      <c r="X1619" s="60">
        <f>F1619^3*(1+G1619*Overview!$F$38)</f>
        <v>34.278436571913566</v>
      </c>
      <c r="Y1619" s="61">
        <f>F1619^3*Overview!$F$42*(1+Overview!$F$38*G1619)+J1619*Overview!$F$39/Overview!$F$40</f>
        <v>3.341725939495956</v>
      </c>
    </row>
    <row r="1620" spans="1:25">
      <c r="A1620" s="34">
        <v>1617</v>
      </c>
      <c r="B1620">
        <v>0.77</v>
      </c>
      <c r="C1620" s="85">
        <v>18.739999999999998</v>
      </c>
      <c r="D1620" s="125">
        <f>B1620/(B1620+Overview!$F$22)</f>
        <v>0.52380952380952384</v>
      </c>
      <c r="E1620" s="118">
        <f>EXP(Overview!$F$21/Overview!$F$5-Overview!$F$21/('='!C1620+273.15))</f>
        <v>0.94169028070695959</v>
      </c>
      <c r="F1620" s="77">
        <f t="shared" si="152"/>
        <v>3.0331905817319038</v>
      </c>
      <c r="G1620" s="115">
        <f t="shared" si="153"/>
        <v>0.52380952380952372</v>
      </c>
      <c r="H1620" s="112">
        <f>F1620/Overview!$F$19</f>
        <v>4.4783560929158481</v>
      </c>
      <c r="I1620" s="149">
        <f t="shared" si="154"/>
        <v>178.24101031296112</v>
      </c>
      <c r="J1620" s="80">
        <f>IF((A1620-Overview!$F$43)/365=ROUND((A1620-Overview!$F$43)/365,0),J1619*0.05,J1619+V1619)</f>
        <v>5941.8809265987275</v>
      </c>
      <c r="K1620" s="70">
        <f>IF(I1620&lt;Overview!$F$16,1,'='!F1620/Overview!$F$26)</f>
        <v>131.30695159012572</v>
      </c>
      <c r="L1620" s="71">
        <f>IF(I1620&lt;Overview!$F$17,'='!F1620/Overview!$F$26,Overview!$F$33)</f>
        <v>9.1428571428571423</v>
      </c>
      <c r="M1620" s="72">
        <f t="shared" si="155"/>
        <v>9.1428571428571423</v>
      </c>
      <c r="N1620" s="81">
        <f>MIN(1,Overview!$F$44*E1620*(F1620-Overview!$F$25)^2+0.2)</f>
        <v>1</v>
      </c>
      <c r="O1620" s="48">
        <f>M1620*E1620*Overview!$F$8</f>
        <v>9.746225350951114E-2</v>
      </c>
      <c r="P1620" s="48">
        <f>E1620*Overview!$F$6</f>
        <v>1.8494797113084687E-3</v>
      </c>
      <c r="Q1620" s="122">
        <f>O1620*(G1620/F1620-(1+Overview!$F$35/'='!F1620)/(Overview!$F$37*Overview!$F$33))/('='!G1620+Overview!$F$36)</f>
        <v>4.9819387059702857E-4</v>
      </c>
      <c r="R1620" s="128">
        <f>(O1620/F1620-Q1620)*G1620*Overview!$F$29*'='!F1620^3</f>
        <v>418.62108158424093</v>
      </c>
      <c r="S1620" s="57">
        <f t="shared" si="150"/>
        <v>3.5673603409492981E-18</v>
      </c>
      <c r="T1620" s="58">
        <f t="shared" si="151"/>
        <v>5.0370565205715666E-4</v>
      </c>
      <c r="U1620" s="58">
        <f>IF(I1620&lt;Overview!$F$18,(1-Overview!$F$9)*'='!R1620-'='!I1620*'='!P1620,0)</f>
        <v>0</v>
      </c>
      <c r="V1620" s="54">
        <f>IF(I1620&gt;=Overview!$F$18,(1-Overview!$F$9)*'='!R1620-Overview!$F$18*'='!P1620,0)</f>
        <v>35.338973294104619</v>
      </c>
      <c r="W1620" s="2"/>
      <c r="X1620" s="60">
        <f>F1620^3*(1+G1620*Overview!$F$38)</f>
        <v>34.295545285967322</v>
      </c>
      <c r="Y1620" s="61">
        <f>F1620^3*Overview!$F$42*(1+Overview!$F$38*G1620)+J1620*Overview!$F$39/Overview!$F$40</f>
        <v>3.3448008105474396</v>
      </c>
    </row>
    <row r="1621" spans="1:25">
      <c r="A1621" s="34">
        <v>1618</v>
      </c>
      <c r="B1621">
        <v>0.77</v>
      </c>
      <c r="C1621" s="85">
        <v>18.739999999999998</v>
      </c>
      <c r="D1621" s="125">
        <f>B1621/(B1621+Overview!$F$22)</f>
        <v>0.52380952380952384</v>
      </c>
      <c r="E1621" s="118">
        <f>EXP(Overview!$F$21/Overview!$F$5-Overview!$F$21/('='!C1621+273.15))</f>
        <v>0.94169028070695959</v>
      </c>
      <c r="F1621" s="77">
        <f t="shared" si="152"/>
        <v>3.0336942873839612</v>
      </c>
      <c r="G1621" s="115">
        <f t="shared" si="153"/>
        <v>0.52380952380952372</v>
      </c>
      <c r="H1621" s="112">
        <f>F1621/Overview!$F$19</f>
        <v>4.4790997894344624</v>
      </c>
      <c r="I1621" s="149">
        <f t="shared" si="154"/>
        <v>178.24101031296112</v>
      </c>
      <c r="J1621" s="80">
        <f>IF((A1621-Overview!$F$43)/365=ROUND((A1621-Overview!$F$43)/365,0),J1620*0.05,J1620+V1620)</f>
        <v>5977.2198998928325</v>
      </c>
      <c r="K1621" s="70">
        <f>IF(I1621&lt;Overview!$F$16,1,'='!F1621/Overview!$F$26)</f>
        <v>131.32875702960871</v>
      </c>
      <c r="L1621" s="71">
        <f>IF(I1621&lt;Overview!$F$17,'='!F1621/Overview!$F$26,Overview!$F$33)</f>
        <v>9.1428571428571423</v>
      </c>
      <c r="M1621" s="72">
        <f t="shared" si="155"/>
        <v>9.1428571428571423</v>
      </c>
      <c r="N1621" s="81">
        <f>MIN(1,Overview!$F$44*E1621*(F1621-Overview!$F$25)^2+0.2)</f>
        <v>1</v>
      </c>
      <c r="O1621" s="48">
        <f>M1621*E1621*Overview!$F$8</f>
        <v>9.746225350951114E-2</v>
      </c>
      <c r="P1621" s="48">
        <f>E1621*Overview!$F$6</f>
        <v>1.8494797113084687E-3</v>
      </c>
      <c r="Q1621" s="122">
        <f>O1621*(G1621/F1621-(1+Overview!$F$35/'='!F1621)/(Overview!$F$37*Overview!$F$33))/('='!G1621+Overview!$F$36)</f>
        <v>4.9736218014213829E-4</v>
      </c>
      <c r="R1621" s="128">
        <f>(O1621/F1621-Q1621)*G1621*Overview!$F$29*'='!F1621^3</f>
        <v>418.77004579806214</v>
      </c>
      <c r="S1621" s="57">
        <f t="shared" si="150"/>
        <v>3.5667680269596731E-18</v>
      </c>
      <c r="T1621" s="58">
        <f t="shared" si="151"/>
        <v>5.0294826821934585E-4</v>
      </c>
      <c r="U1621" s="58">
        <f>IF(I1621&lt;Overview!$F$18,(1-Overview!$F$9)*'='!R1621-'='!I1621*'='!P1621,0)</f>
        <v>0</v>
      </c>
      <c r="V1621" s="54">
        <f>IF(I1621&gt;=Overview!$F$18,(1-Overview!$F$9)*'='!R1621-Overview!$F$18*'='!P1621,0)</f>
        <v>35.351665045122182</v>
      </c>
      <c r="W1621" s="2"/>
      <c r="X1621" s="60">
        <f>F1621^3*(1+G1621*Overview!$F$38)</f>
        <v>34.312633953926643</v>
      </c>
      <c r="Y1621" s="61">
        <f>F1621^3*Overview!$F$42*(1+Overview!$F$38*G1621)+J1621*Overview!$F$39/Overview!$F$40</f>
        <v>3.3478744296851044</v>
      </c>
    </row>
    <row r="1622" spans="1:25">
      <c r="A1622" s="34">
        <v>1619</v>
      </c>
      <c r="B1622">
        <v>0.77</v>
      </c>
      <c r="C1622" s="85">
        <v>18.739999999999998</v>
      </c>
      <c r="D1622" s="125">
        <f>B1622/(B1622+Overview!$F$22)</f>
        <v>0.52380952380952384</v>
      </c>
      <c r="E1622" s="118">
        <f>EXP(Overview!$F$21/Overview!$F$5-Overview!$F$21/('='!C1622+273.15))</f>
        <v>0.94169028070695959</v>
      </c>
      <c r="F1622" s="77">
        <f t="shared" si="152"/>
        <v>3.0341972356521807</v>
      </c>
      <c r="G1622" s="115">
        <f t="shared" si="153"/>
        <v>0.52380952380952372</v>
      </c>
      <c r="H1622" s="112">
        <f>F1622/Overview!$F$19</f>
        <v>4.4798423677132444</v>
      </c>
      <c r="I1622" s="149">
        <f t="shared" si="154"/>
        <v>178.24101031296112</v>
      </c>
      <c r="J1622" s="80">
        <f>IF((A1622-Overview!$F$43)/365=ROUND((A1622-Overview!$F$43)/365,0),J1621*0.05,J1621+V1621)</f>
        <v>6012.5715649379545</v>
      </c>
      <c r="K1622" s="70">
        <f>IF(I1622&lt;Overview!$F$16,1,'='!F1622/Overview!$F$26)</f>
        <v>131.35052968191258</v>
      </c>
      <c r="L1622" s="71">
        <f>IF(I1622&lt;Overview!$F$17,'='!F1622/Overview!$F$26,Overview!$F$33)</f>
        <v>9.1428571428571423</v>
      </c>
      <c r="M1622" s="72">
        <f t="shared" si="155"/>
        <v>9.1428571428571423</v>
      </c>
      <c r="N1622" s="81">
        <f>MIN(1,Overview!$F$44*E1622*(F1622-Overview!$F$25)^2+0.2)</f>
        <v>1</v>
      </c>
      <c r="O1622" s="48">
        <f>M1622*E1622*Overview!$F$8</f>
        <v>9.746225350951114E-2</v>
      </c>
      <c r="P1622" s="48">
        <f>E1622*Overview!$F$6</f>
        <v>1.8494797113084687E-3</v>
      </c>
      <c r="Q1622" s="122">
        <f>O1622*(G1622/F1622-(1+Overview!$F$35/'='!F1622)/(Overview!$F$37*Overview!$F$33))/('='!G1622+Overview!$F$36)</f>
        <v>4.9653201575144436E-4</v>
      </c>
      <c r="R1622" s="128">
        <f>(O1622/F1622-Q1622)*G1622*Overview!$F$29*'='!F1622^3</f>
        <v>418.91881563433276</v>
      </c>
      <c r="S1622" s="57">
        <f t="shared" si="150"/>
        <v>3.5661767998036992E-18</v>
      </c>
      <c r="T1622" s="58">
        <f t="shared" si="151"/>
        <v>5.0219202320194584E-4</v>
      </c>
      <c r="U1622" s="58">
        <f>IF(I1622&lt;Overview!$F$18,(1-Overview!$F$9)*'='!R1622-'='!I1622*'='!P1622,0)</f>
        <v>0</v>
      </c>
      <c r="V1622" s="54">
        <f>IF(I1622&gt;=Overview!$F$18,(1-Overview!$F$9)*'='!R1622-Overview!$F$18*'='!P1622,0)</f>
        <v>35.364340235172442</v>
      </c>
      <c r="W1622" s="2"/>
      <c r="X1622" s="60">
        <f>F1622^3*(1+G1622*Overview!$F$38)</f>
        <v>34.329702589808306</v>
      </c>
      <c r="Y1622" s="61">
        <f>F1622^3*Overview!$F$42*(1+Overview!$F$38*G1622)+J1622*Overview!$F$39/Overview!$F$40</f>
        <v>3.3509467974500509</v>
      </c>
    </row>
    <row r="1623" spans="1:25">
      <c r="A1623" s="34">
        <v>1620</v>
      </c>
      <c r="B1623">
        <v>0.77</v>
      </c>
      <c r="C1623" s="85">
        <v>18.739999999999998</v>
      </c>
      <c r="D1623" s="125">
        <f>B1623/(B1623+Overview!$F$22)</f>
        <v>0.52380952380952384</v>
      </c>
      <c r="E1623" s="118">
        <f>EXP(Overview!$F$21/Overview!$F$5-Overview!$F$21/('='!C1623+273.15))</f>
        <v>0.94169028070695959</v>
      </c>
      <c r="F1623" s="77">
        <f t="shared" si="152"/>
        <v>3.0346994276753825</v>
      </c>
      <c r="G1623" s="115">
        <f t="shared" si="153"/>
        <v>0.52380952380952372</v>
      </c>
      <c r="H1623" s="112">
        <f>F1623/Overview!$F$19</f>
        <v>4.4805838294336073</v>
      </c>
      <c r="I1623" s="149">
        <f t="shared" si="154"/>
        <v>178.24101031296112</v>
      </c>
      <c r="J1623" s="80">
        <f>IF((A1623-Overview!$F$43)/365=ROUND((A1623-Overview!$F$43)/365,0),J1622*0.05,J1622+V1622)</f>
        <v>6047.9359051731271</v>
      </c>
      <c r="K1623" s="70">
        <f>IF(I1623&lt;Overview!$F$16,1,'='!F1623/Overview!$F$26)</f>
        <v>131.37226959633691</v>
      </c>
      <c r="L1623" s="71">
        <f>IF(I1623&lt;Overview!$F$17,'='!F1623/Overview!$F$26,Overview!$F$33)</f>
        <v>9.1428571428571423</v>
      </c>
      <c r="M1623" s="72">
        <f t="shared" si="155"/>
        <v>9.1428571428571423</v>
      </c>
      <c r="N1623" s="81">
        <f>MIN(1,Overview!$F$44*E1623*(F1623-Overview!$F$25)^2+0.2)</f>
        <v>1</v>
      </c>
      <c r="O1623" s="48">
        <f>M1623*E1623*Overview!$F$8</f>
        <v>9.746225350951114E-2</v>
      </c>
      <c r="P1623" s="48">
        <f>E1623*Overview!$F$6</f>
        <v>1.8494797113084687E-3</v>
      </c>
      <c r="Q1623" s="122">
        <f>O1623*(G1623/F1623-(1+Overview!$F$35/'='!F1623)/(Overview!$F$37*Overview!$F$33))/('='!G1623+Overview!$F$36)</f>
        <v>4.957033741658307E-4</v>
      </c>
      <c r="R1623" s="128">
        <f>(O1623/F1623-Q1623)*G1623*Overview!$F$29*'='!F1623^3</f>
        <v>419.06739129797887</v>
      </c>
      <c r="S1623" s="57">
        <f t="shared" si="150"/>
        <v>3.565586657160294E-18</v>
      </c>
      <c r="T1623" s="58">
        <f t="shared" si="151"/>
        <v>5.0143691529260079E-4</v>
      </c>
      <c r="U1623" s="58">
        <f>IF(I1623&lt;Overview!$F$18,(1-Overview!$F$9)*'='!R1623-'='!I1623*'='!P1623,0)</f>
        <v>0</v>
      </c>
      <c r="V1623" s="54">
        <f>IF(I1623&gt;=Overview!$F$18,(1-Overview!$F$9)*'='!R1623-Overview!$F$18*'='!P1623,0)</f>
        <v>35.376998881715089</v>
      </c>
      <c r="W1623" s="2"/>
      <c r="X1623" s="60">
        <f>F1623^3*(1+G1623*Overview!$F$38)</f>
        <v>34.34675120765224</v>
      </c>
      <c r="Y1623" s="61">
        <f>F1623^3*Overview!$F$42*(1+Overview!$F$38*G1623)+J1623*Overview!$F$39/Overview!$F$40</f>
        <v>3.3540179143862248</v>
      </c>
    </row>
    <row r="1624" spans="1:25">
      <c r="A1624" s="34">
        <v>1621</v>
      </c>
      <c r="B1624">
        <v>0.77</v>
      </c>
      <c r="C1624" s="85">
        <v>18.739999999999998</v>
      </c>
      <c r="D1624" s="125">
        <f>B1624/(B1624+Overview!$F$22)</f>
        <v>0.52380952380952384</v>
      </c>
      <c r="E1624" s="118">
        <f>EXP(Overview!$F$21/Overview!$F$5-Overview!$F$21/('='!C1624+273.15))</f>
        <v>0.94169028070695959</v>
      </c>
      <c r="F1624" s="77">
        <f t="shared" si="152"/>
        <v>3.0352008645906752</v>
      </c>
      <c r="G1624" s="115">
        <f t="shared" si="153"/>
        <v>0.52380952380952372</v>
      </c>
      <c r="H1624" s="112">
        <f>F1624/Overview!$F$19</f>
        <v>4.4813241762744358</v>
      </c>
      <c r="I1624" s="149">
        <f t="shared" si="154"/>
        <v>178.24101031296112</v>
      </c>
      <c r="J1624" s="80">
        <f>IF((A1624-Overview!$F$43)/365=ROUND((A1624-Overview!$F$43)/365,0),J1623*0.05,J1623+V1623)</f>
        <v>6083.312904054842</v>
      </c>
      <c r="K1624" s="70">
        <f>IF(I1624&lt;Overview!$F$16,1,'='!F1624/Overview!$F$26)</f>
        <v>131.39397682210716</v>
      </c>
      <c r="L1624" s="71">
        <f>IF(I1624&lt;Overview!$F$17,'='!F1624/Overview!$F$26,Overview!$F$33)</f>
        <v>9.1428571428571423</v>
      </c>
      <c r="M1624" s="72">
        <f t="shared" si="155"/>
        <v>9.1428571428571423</v>
      </c>
      <c r="N1624" s="81">
        <f>MIN(1,Overview!$F$44*E1624*(F1624-Overview!$F$25)^2+0.2)</f>
        <v>1</v>
      </c>
      <c r="O1624" s="48">
        <f>M1624*E1624*Overview!$F$8</f>
        <v>9.746225350951114E-2</v>
      </c>
      <c r="P1624" s="48">
        <f>E1624*Overview!$F$6</f>
        <v>1.8494797113084687E-3</v>
      </c>
      <c r="Q1624" s="122">
        <f>O1624*(G1624/F1624-(1+Overview!$F$35/'='!F1624)/(Overview!$F$37*Overview!$F$33))/('='!G1624+Overview!$F$36)</f>
        <v>4.9487625213468129E-4</v>
      </c>
      <c r="R1624" s="128">
        <f>(O1624/F1624-Q1624)*G1624*Overview!$F$29*'='!F1624^3</f>
        <v>419.21577299387411</v>
      </c>
      <c r="S1624" s="57">
        <f t="shared" si="150"/>
        <v>3.5649975967144321E-18</v>
      </c>
      <c r="T1624" s="58">
        <f t="shared" si="151"/>
        <v>5.0068294278152582E-4</v>
      </c>
      <c r="U1624" s="58">
        <f>IF(I1624&lt;Overview!$F$18,(1-Overview!$F$9)*'='!R1624-'='!I1624*'='!P1624,0)</f>
        <v>0</v>
      </c>
      <c r="V1624" s="54">
        <f>IF(I1624&gt;=Overview!$F$18,(1-Overview!$F$9)*'='!R1624-Overview!$F$18*'='!P1624,0)</f>
        <v>35.389641002205366</v>
      </c>
      <c r="W1624" s="2"/>
      <c r="X1624" s="60">
        <f>F1624^3*(1+G1624*Overview!$F$38)</f>
        <v>34.363779821521369</v>
      </c>
      <c r="Y1624" s="61">
        <f>F1624^3*Overview!$F$42*(1+Overview!$F$38*G1624)+J1624*Overview!$F$39/Overview!$F$40</f>
        <v>3.3570877810403967</v>
      </c>
    </row>
    <row r="1625" spans="1:25">
      <c r="A1625" s="34">
        <v>1622</v>
      </c>
      <c r="B1625">
        <v>0.77</v>
      </c>
      <c r="C1625" s="85">
        <v>18.739999999999998</v>
      </c>
      <c r="D1625" s="125">
        <f>B1625/(B1625+Overview!$F$22)</f>
        <v>0.52380952380952384</v>
      </c>
      <c r="E1625" s="118">
        <f>EXP(Overview!$F$21/Overview!$F$5-Overview!$F$21/('='!C1625+273.15))</f>
        <v>0.94169028070695959</v>
      </c>
      <c r="F1625" s="77">
        <f t="shared" si="152"/>
        <v>3.0357015475334568</v>
      </c>
      <c r="G1625" s="115">
        <f t="shared" si="153"/>
        <v>0.52380952380952372</v>
      </c>
      <c r="H1625" s="112">
        <f>F1625/Overview!$F$19</f>
        <v>4.4820634099120875</v>
      </c>
      <c r="I1625" s="149">
        <f t="shared" si="154"/>
        <v>178.24101031296112</v>
      </c>
      <c r="J1625" s="80">
        <f>IF((A1625-Overview!$F$43)/365=ROUND((A1625-Overview!$F$43)/365,0),J1624*0.05,J1624+V1624)</f>
        <v>6118.7025450570472</v>
      </c>
      <c r="K1625" s="70">
        <f>IF(I1625&lt;Overview!$F$16,1,'='!F1625/Overview!$F$26)</f>
        <v>131.41565140837477</v>
      </c>
      <c r="L1625" s="71">
        <f>IF(I1625&lt;Overview!$F$17,'='!F1625/Overview!$F$26,Overview!$F$33)</f>
        <v>9.1428571428571423</v>
      </c>
      <c r="M1625" s="72">
        <f t="shared" si="155"/>
        <v>9.1428571428571423</v>
      </c>
      <c r="N1625" s="81">
        <f>MIN(1,Overview!$F$44*E1625*(F1625-Overview!$F$25)^2+0.2)</f>
        <v>1</v>
      </c>
      <c r="O1625" s="48">
        <f>M1625*E1625*Overview!$F$8</f>
        <v>9.746225350951114E-2</v>
      </c>
      <c r="P1625" s="48">
        <f>E1625*Overview!$F$6</f>
        <v>1.8494797113084687E-3</v>
      </c>
      <c r="Q1625" s="122">
        <f>O1625*(G1625/F1625-(1+Overview!$F$35/'='!F1625)/(Overview!$F$37*Overview!$F$33))/('='!G1625+Overview!$F$36)</f>
        <v>4.9405064641585888E-4</v>
      </c>
      <c r="R1625" s="128">
        <f>(O1625/F1625-Q1625)*G1625*Overview!$F$29*'='!F1625^3</f>
        <v>419.36396092683844</v>
      </c>
      <c r="S1625" s="57">
        <f t="shared" si="150"/>
        <v>3.5644096161571267E-18</v>
      </c>
      <c r="T1625" s="58">
        <f t="shared" si="151"/>
        <v>4.9993010396150921E-4</v>
      </c>
      <c r="U1625" s="58">
        <f>IF(I1625&lt;Overview!$F$18,(1-Overview!$F$9)*'='!R1625-'='!I1625*'='!P1625,0)</f>
        <v>0</v>
      </c>
      <c r="V1625" s="54">
        <f>IF(I1625&gt;=Overview!$F$18,(1-Overview!$F$9)*'='!R1625-Overview!$F$18*'='!P1625,0)</f>
        <v>35.402266614093925</v>
      </c>
      <c r="W1625" s="2"/>
      <c r="X1625" s="60">
        <f>F1625^3*(1+G1625*Overview!$F$38)</f>
        <v>34.380788445501459</v>
      </c>
      <c r="Y1625" s="61">
        <f>F1625^3*Overview!$F$42*(1+Overview!$F$38*G1625)+J1625*Overview!$F$39/Overview!$F$40</f>
        <v>3.3601563979621556</v>
      </c>
    </row>
    <row r="1626" spans="1:25">
      <c r="A1626" s="34">
        <v>1623</v>
      </c>
      <c r="B1626">
        <v>0.77</v>
      </c>
      <c r="C1626" s="85">
        <v>18.739999999999998</v>
      </c>
      <c r="D1626" s="125">
        <f>B1626/(B1626+Overview!$F$22)</f>
        <v>0.52380952380952384</v>
      </c>
      <c r="E1626" s="118">
        <f>EXP(Overview!$F$21/Overview!$F$5-Overview!$F$21/('='!C1626+273.15))</f>
        <v>0.94169028070695959</v>
      </c>
      <c r="F1626" s="77">
        <f t="shared" si="152"/>
        <v>3.0362014776374182</v>
      </c>
      <c r="G1626" s="115">
        <f t="shared" si="153"/>
        <v>0.52380952380952372</v>
      </c>
      <c r="H1626" s="112">
        <f>F1626/Overview!$F$19</f>
        <v>4.4828015320204022</v>
      </c>
      <c r="I1626" s="149">
        <f t="shared" si="154"/>
        <v>178.24101031296112</v>
      </c>
      <c r="J1626" s="80">
        <f>IF((A1626-Overview!$F$43)/365=ROUND((A1626-Overview!$F$43)/365,0),J1625*0.05,J1625+V1625)</f>
        <v>6154.1048116711409</v>
      </c>
      <c r="K1626" s="70">
        <f>IF(I1626&lt;Overview!$F$16,1,'='!F1626/Overview!$F$26)</f>
        <v>131.43729340421726</v>
      </c>
      <c r="L1626" s="71">
        <f>IF(I1626&lt;Overview!$F$17,'='!F1626/Overview!$F$26,Overview!$F$33)</f>
        <v>9.1428571428571423</v>
      </c>
      <c r="M1626" s="72">
        <f t="shared" si="155"/>
        <v>9.1428571428571423</v>
      </c>
      <c r="N1626" s="81">
        <f>MIN(1,Overview!$F$44*E1626*(F1626-Overview!$F$25)^2+0.2)</f>
        <v>1</v>
      </c>
      <c r="O1626" s="48">
        <f>M1626*E1626*Overview!$F$8</f>
        <v>9.746225350951114E-2</v>
      </c>
      <c r="P1626" s="48">
        <f>E1626*Overview!$F$6</f>
        <v>1.8494797113084687E-3</v>
      </c>
      <c r="Q1626" s="122">
        <f>O1626*(G1626/F1626-(1+Overview!$F$35/'='!F1626)/(Overview!$F$37*Overview!$F$33))/('='!G1626+Overview!$F$36)</f>
        <v>4.9322655377567715E-4</v>
      </c>
      <c r="R1626" s="128">
        <f>(O1626/F1626-Q1626)*G1626*Overview!$F$29*'='!F1626^3</f>
        <v>419.5119553016371</v>
      </c>
      <c r="S1626" s="57">
        <f t="shared" si="150"/>
        <v>3.5638227131854065E-18</v>
      </c>
      <c r="T1626" s="58">
        <f t="shared" si="151"/>
        <v>4.9917839712790746E-4</v>
      </c>
      <c r="U1626" s="58">
        <f>IF(I1626&lt;Overview!$F$18,(1-Overview!$F$9)*'='!R1626-'='!I1626*'='!P1626,0)</f>
        <v>0</v>
      </c>
      <c r="V1626" s="54">
        <f>IF(I1626&gt;=Overview!$F$18,(1-Overview!$F$9)*'='!R1626-Overview!$F$18*'='!P1626,0)</f>
        <v>35.414875734826772</v>
      </c>
      <c r="W1626" s="2"/>
      <c r="X1626" s="60">
        <f>F1626^3*(1+G1626*Overview!$F$38)</f>
        <v>34.397777093700981</v>
      </c>
      <c r="Y1626" s="61">
        <f>F1626^3*Overview!$F$42*(1+Overview!$F$38*G1626)+J1626*Overview!$F$39/Overview!$F$40</f>
        <v>3.3632237657038888</v>
      </c>
    </row>
    <row r="1627" spans="1:25">
      <c r="A1627" s="34">
        <v>1624</v>
      </c>
      <c r="B1627">
        <v>0.77</v>
      </c>
      <c r="C1627" s="85">
        <v>18.739999999999998</v>
      </c>
      <c r="D1627" s="125">
        <f>B1627/(B1627+Overview!$F$22)</f>
        <v>0.52380952380952384</v>
      </c>
      <c r="E1627" s="118">
        <f>EXP(Overview!$F$21/Overview!$F$5-Overview!$F$21/('='!C1627+273.15))</f>
        <v>0.94169028070695959</v>
      </c>
      <c r="F1627" s="77">
        <f t="shared" si="152"/>
        <v>3.036700656034546</v>
      </c>
      <c r="G1627" s="115">
        <f t="shared" si="153"/>
        <v>0.52380952380952372</v>
      </c>
      <c r="H1627" s="112">
        <f>F1627/Overview!$F$19</f>
        <v>4.4835385442707008</v>
      </c>
      <c r="I1627" s="149">
        <f t="shared" si="154"/>
        <v>178.24101031296112</v>
      </c>
      <c r="J1627" s="80">
        <f>IF((A1627-Overview!$F$43)/365=ROUND((A1627-Overview!$F$43)/365,0),J1626*0.05,J1626+V1626)</f>
        <v>6189.5196874059675</v>
      </c>
      <c r="K1627" s="70">
        <f>IF(I1627&lt;Overview!$F$16,1,'='!F1627/Overview!$F$26)</f>
        <v>131.45890285863837</v>
      </c>
      <c r="L1627" s="71">
        <f>IF(I1627&lt;Overview!$F$17,'='!F1627/Overview!$F$26,Overview!$F$33)</f>
        <v>9.1428571428571423</v>
      </c>
      <c r="M1627" s="72">
        <f t="shared" si="155"/>
        <v>9.1428571428571423</v>
      </c>
      <c r="N1627" s="81">
        <f>MIN(1,Overview!$F$44*E1627*(F1627-Overview!$F$25)^2+0.2)</f>
        <v>1</v>
      </c>
      <c r="O1627" s="48">
        <f>M1627*E1627*Overview!$F$8</f>
        <v>9.746225350951114E-2</v>
      </c>
      <c r="P1627" s="48">
        <f>E1627*Overview!$F$6</f>
        <v>1.8494797113084687E-3</v>
      </c>
      <c r="Q1627" s="122">
        <f>O1627*(G1627/F1627-(1+Overview!$F$35/'='!F1627)/(Overview!$F$37*Overview!$F$33))/('='!G1627+Overview!$F$36)</f>
        <v>4.9240397098886915E-4</v>
      </c>
      <c r="R1627" s="128">
        <f>(O1627/F1627-Q1627)*G1627*Overview!$F$29*'='!F1627^3</f>
        <v>419.65975632298091</v>
      </c>
      <c r="S1627" s="57">
        <f t="shared" si="150"/>
        <v>3.5632368855022993E-18</v>
      </c>
      <c r="T1627" s="58">
        <f t="shared" si="151"/>
        <v>4.984278205786382E-4</v>
      </c>
      <c r="U1627" s="58">
        <f>IF(I1627&lt;Overview!$F$18,(1-Overview!$F$9)*'='!R1627-'='!I1627*'='!P1627,0)</f>
        <v>0</v>
      </c>
      <c r="V1627" s="54">
        <f>IF(I1627&gt;=Overview!$F$18,(1-Overview!$F$9)*'='!R1627-Overview!$F$18*'='!P1627,0)</f>
        <v>35.427468381845266</v>
      </c>
      <c r="W1627" s="2"/>
      <c r="X1627" s="60">
        <f>F1627^3*(1+G1627*Overview!$F$38)</f>
        <v>34.414745780250954</v>
      </c>
      <c r="Y1627" s="61">
        <f>F1627^3*Overview!$F$42*(1+Overview!$F$38*G1627)+J1627*Overview!$F$39/Overview!$F$40</f>
        <v>3.3662898848207727</v>
      </c>
    </row>
    <row r="1628" spans="1:25">
      <c r="A1628" s="34">
        <v>1625</v>
      </c>
      <c r="B1628">
        <v>0.77</v>
      </c>
      <c r="C1628" s="85">
        <v>18.739999999999998</v>
      </c>
      <c r="D1628" s="125">
        <f>B1628/(B1628+Overview!$F$22)</f>
        <v>0.52380952380952384</v>
      </c>
      <c r="E1628" s="118">
        <f>EXP(Overview!$F$21/Overview!$F$5-Overview!$F$21/('='!C1628+273.15))</f>
        <v>0.94169028070695959</v>
      </c>
      <c r="F1628" s="77">
        <f t="shared" si="152"/>
        <v>3.0371990838551248</v>
      </c>
      <c r="G1628" s="115">
        <f t="shared" si="153"/>
        <v>0.52380952380952372</v>
      </c>
      <c r="H1628" s="112">
        <f>F1628/Overview!$F$19</f>
        <v>4.4842744483317949</v>
      </c>
      <c r="I1628" s="149">
        <f t="shared" si="154"/>
        <v>178.24101031296112</v>
      </c>
      <c r="J1628" s="80">
        <f>IF((A1628-Overview!$F$43)/365=ROUND((A1628-Overview!$F$43)/365,0),J1627*0.05,J1627+V1627)</f>
        <v>6224.9471557878123</v>
      </c>
      <c r="K1628" s="70">
        <f>IF(I1628&lt;Overview!$F$16,1,'='!F1628/Overview!$F$26)</f>
        <v>131.48047982056818</v>
      </c>
      <c r="L1628" s="71">
        <f>IF(I1628&lt;Overview!$F$17,'='!F1628/Overview!$F$26,Overview!$F$33)</f>
        <v>9.1428571428571423</v>
      </c>
      <c r="M1628" s="72">
        <f t="shared" si="155"/>
        <v>9.1428571428571423</v>
      </c>
      <c r="N1628" s="81">
        <f>MIN(1,Overview!$F$44*E1628*(F1628-Overview!$F$25)^2+0.2)</f>
        <v>1</v>
      </c>
      <c r="O1628" s="48">
        <f>M1628*E1628*Overview!$F$8</f>
        <v>9.746225350951114E-2</v>
      </c>
      <c r="P1628" s="48">
        <f>E1628*Overview!$F$6</f>
        <v>1.8494797113084687E-3</v>
      </c>
      <c r="Q1628" s="122">
        <f>O1628*(G1628/F1628-(1+Overview!$F$35/'='!F1628)/(Overview!$F$37*Overview!$F$33))/('='!G1628+Overview!$F$36)</f>
        <v>4.9158289483856236E-4</v>
      </c>
      <c r="R1628" s="128">
        <f>(O1628/F1628-Q1628)*G1628*Overview!$F$29*'='!F1628^3</f>
        <v>419.80736419552483</v>
      </c>
      <c r="S1628" s="57">
        <f t="shared" si="150"/>
        <v>3.5626521308168099E-18</v>
      </c>
      <c r="T1628" s="58">
        <f t="shared" si="151"/>
        <v>4.9767837261417724E-4</v>
      </c>
      <c r="U1628" s="58">
        <f>IF(I1628&lt;Overview!$F$18,(1-Overview!$F$9)*'='!R1628-'='!I1628*'='!P1628,0)</f>
        <v>0</v>
      </c>
      <c r="V1628" s="54">
        <f>IF(I1628&gt;=Overview!$F$18,(1-Overview!$F$9)*'='!R1628-Overview!$F$18*'='!P1628,0)</f>
        <v>35.440044572586004</v>
      </c>
      <c r="W1628" s="2"/>
      <c r="X1628" s="60">
        <f>F1628^3*(1+G1628*Overview!$F$38)</f>
        <v>34.431694519304834</v>
      </c>
      <c r="Y1628" s="61">
        <f>F1628^3*Overview!$F$42*(1+Overview!$F$38*G1628)+J1628*Overview!$F$39/Overview!$F$40</f>
        <v>3.3693547558707602</v>
      </c>
    </row>
    <row r="1629" spans="1:25">
      <c r="A1629" s="34">
        <v>1626</v>
      </c>
      <c r="B1629">
        <v>0.77</v>
      </c>
      <c r="C1629" s="85">
        <v>18.739999999999998</v>
      </c>
      <c r="D1629" s="125">
        <f>B1629/(B1629+Overview!$F$22)</f>
        <v>0.52380952380952384</v>
      </c>
      <c r="E1629" s="118">
        <f>EXP(Overview!$F$21/Overview!$F$5-Overview!$F$21/('='!C1629+273.15))</f>
        <v>0.94169028070695959</v>
      </c>
      <c r="F1629" s="77">
        <f t="shared" si="152"/>
        <v>3.0376967622277391</v>
      </c>
      <c r="G1629" s="115">
        <f t="shared" si="153"/>
        <v>0.52380952380952372</v>
      </c>
      <c r="H1629" s="112">
        <f>F1629/Overview!$F$19</f>
        <v>4.485009245869982</v>
      </c>
      <c r="I1629" s="149">
        <f t="shared" si="154"/>
        <v>178.24101031296112</v>
      </c>
      <c r="J1629" s="80">
        <f>IF((A1629-Overview!$F$43)/365=ROUND((A1629-Overview!$F$43)/365,0),J1628*0.05,J1628+V1628)</f>
        <v>6260.3872003603983</v>
      </c>
      <c r="K1629" s="70">
        <f>IF(I1629&lt;Overview!$F$16,1,'='!F1629/Overview!$F$26)</f>
        <v>131.50202433886318</v>
      </c>
      <c r="L1629" s="71">
        <f>IF(I1629&lt;Overview!$F$17,'='!F1629/Overview!$F$26,Overview!$F$33)</f>
        <v>9.1428571428571423</v>
      </c>
      <c r="M1629" s="72">
        <f t="shared" si="155"/>
        <v>9.1428571428571423</v>
      </c>
      <c r="N1629" s="81">
        <f>MIN(1,Overview!$F$44*E1629*(F1629-Overview!$F$25)^2+0.2)</f>
        <v>1</v>
      </c>
      <c r="O1629" s="48">
        <f>M1629*E1629*Overview!$F$8</f>
        <v>9.746225350951114E-2</v>
      </c>
      <c r="P1629" s="48">
        <f>E1629*Overview!$F$6</f>
        <v>1.8494797113084687E-3</v>
      </c>
      <c r="Q1629" s="122">
        <f>O1629*(G1629/F1629-(1+Overview!$F$35/'='!F1629)/(Overview!$F$37*Overview!$F$33))/('='!G1629+Overview!$F$36)</f>
        <v>4.9076332211625551E-4</v>
      </c>
      <c r="R1629" s="128">
        <f>(O1629/F1629-Q1629)*G1629*Overview!$F$29*'='!F1629^3</f>
        <v>419.95477912386741</v>
      </c>
      <c r="S1629" s="57">
        <f t="shared" si="150"/>
        <v>3.5620684468439057E-18</v>
      </c>
      <c r="T1629" s="58">
        <f t="shared" si="151"/>
        <v>4.9693005153755951E-4</v>
      </c>
      <c r="U1629" s="58">
        <f>IF(I1629&lt;Overview!$F$18,(1-Overview!$F$9)*'='!R1629-'='!I1629*'='!P1629,0)</f>
        <v>0</v>
      </c>
      <c r="V1629" s="54">
        <f>IF(I1629&gt;=Overview!$F$18,(1-Overview!$F$9)*'='!R1629-Overview!$F$18*'='!P1629,0)</f>
        <v>35.452604324480795</v>
      </c>
      <c r="W1629" s="2"/>
      <c r="X1629" s="60">
        <f>F1629^3*(1+G1629*Overview!$F$38)</f>
        <v>34.448623325038263</v>
      </c>
      <c r="Y1629" s="61">
        <f>F1629^3*Overview!$F$42*(1+Overview!$F$38*G1629)+J1629*Overview!$F$39/Overview!$F$40</f>
        <v>3.372418379414559</v>
      </c>
    </row>
    <row r="1630" spans="1:25">
      <c r="A1630" s="34">
        <v>1627</v>
      </c>
      <c r="B1630">
        <v>0.77</v>
      </c>
      <c r="C1630" s="85">
        <v>18.739999999999998</v>
      </c>
      <c r="D1630" s="125">
        <f>B1630/(B1630+Overview!$F$22)</f>
        <v>0.52380952380952384</v>
      </c>
      <c r="E1630" s="118">
        <f>EXP(Overview!$F$21/Overview!$F$5-Overview!$F$21/('='!C1630+273.15))</f>
        <v>0.94169028070695959</v>
      </c>
      <c r="F1630" s="77">
        <f t="shared" si="152"/>
        <v>3.0381936922792767</v>
      </c>
      <c r="G1630" s="115">
        <f t="shared" si="153"/>
        <v>0.52380952380952372</v>
      </c>
      <c r="H1630" s="112">
        <f>F1630/Overview!$F$19</f>
        <v>4.4857429385490573</v>
      </c>
      <c r="I1630" s="149">
        <f t="shared" si="154"/>
        <v>178.24101031296112</v>
      </c>
      <c r="J1630" s="80">
        <f>IF((A1630-Overview!$F$43)/365=ROUND((A1630-Overview!$F$43)/365,0),J1629*0.05,J1629+V1629)</f>
        <v>6295.8398046848788</v>
      </c>
      <c r="K1630" s="70">
        <f>IF(I1630&lt;Overview!$F$16,1,'='!F1630/Overview!$F$26)</f>
        <v>131.52353646230637</v>
      </c>
      <c r="L1630" s="71">
        <f>IF(I1630&lt;Overview!$F$17,'='!F1630/Overview!$F$26,Overview!$F$33)</f>
        <v>9.1428571428571423</v>
      </c>
      <c r="M1630" s="72">
        <f t="shared" si="155"/>
        <v>9.1428571428571423</v>
      </c>
      <c r="N1630" s="81">
        <f>MIN(1,Overview!$F$44*E1630*(F1630-Overview!$F$25)^2+0.2)</f>
        <v>1</v>
      </c>
      <c r="O1630" s="48">
        <f>M1630*E1630*Overview!$F$8</f>
        <v>9.746225350951114E-2</v>
      </c>
      <c r="P1630" s="48">
        <f>E1630*Overview!$F$6</f>
        <v>1.8494797113084687E-3</v>
      </c>
      <c r="Q1630" s="122">
        <f>O1630*(G1630/F1630-(1+Overview!$F$35/'='!F1630)/(Overview!$F$37*Overview!$F$33))/('='!G1630+Overview!$F$36)</f>
        <v>4.8994524962178612E-4</v>
      </c>
      <c r="R1630" s="128">
        <f>(O1630/F1630-Q1630)*G1630*Overview!$F$29*'='!F1630^3</f>
        <v>420.10200131255056</v>
      </c>
      <c r="S1630" s="57">
        <f t="shared" si="150"/>
        <v>3.5614858313044918E-18</v>
      </c>
      <c r="T1630" s="58">
        <f t="shared" si="151"/>
        <v>4.9618285565436882E-4</v>
      </c>
      <c r="U1630" s="58">
        <f>IF(I1630&lt;Overview!$F$18,(1-Overview!$F$9)*'='!R1630-'='!I1630*'='!P1630,0)</f>
        <v>0</v>
      </c>
      <c r="V1630" s="54">
        <f>IF(I1630&gt;=Overview!$F$18,(1-Overview!$F$9)*'='!R1630-Overview!$F$18*'='!P1630,0)</f>
        <v>35.465147654956596</v>
      </c>
      <c r="W1630" s="2"/>
      <c r="X1630" s="60">
        <f>F1630^3*(1+G1630*Overview!$F$38)</f>
        <v>34.465532211649077</v>
      </c>
      <c r="Y1630" s="61">
        <f>F1630^3*Overview!$F$42*(1+Overview!$F$38*G1630)+J1630*Overview!$F$39/Overview!$F$40</f>
        <v>3.3754807560156324</v>
      </c>
    </row>
    <row r="1631" spans="1:25">
      <c r="A1631" s="34">
        <v>1628</v>
      </c>
      <c r="B1631">
        <v>0.77</v>
      </c>
      <c r="C1631" s="85">
        <v>18.739999999999998</v>
      </c>
      <c r="D1631" s="125">
        <f>B1631/(B1631+Overview!$F$22)</f>
        <v>0.52380952380952384</v>
      </c>
      <c r="E1631" s="118">
        <f>EXP(Overview!$F$21/Overview!$F$5-Overview!$F$21/('='!C1631+273.15))</f>
        <v>0.94169028070695959</v>
      </c>
      <c r="F1631" s="77">
        <f t="shared" si="152"/>
        <v>3.0386898751349309</v>
      </c>
      <c r="G1631" s="115">
        <f t="shared" si="153"/>
        <v>0.52380952380952372</v>
      </c>
      <c r="H1631" s="112">
        <f>F1631/Overview!$F$19</f>
        <v>4.4864755280303132</v>
      </c>
      <c r="I1631" s="149">
        <f t="shared" si="154"/>
        <v>178.24101031296112</v>
      </c>
      <c r="J1631" s="80">
        <f>IF((A1631-Overview!$F$43)/365=ROUND((A1631-Overview!$F$43)/365,0),J1630*0.05,J1630+V1630)</f>
        <v>6331.3049523398358</v>
      </c>
      <c r="K1631" s="70">
        <f>IF(I1631&lt;Overview!$F$16,1,'='!F1631/Overview!$F$26)</f>
        <v>131.54501623960741</v>
      </c>
      <c r="L1631" s="71">
        <f>IF(I1631&lt;Overview!$F$17,'='!F1631/Overview!$F$26,Overview!$F$33)</f>
        <v>9.1428571428571423</v>
      </c>
      <c r="M1631" s="72">
        <f t="shared" si="155"/>
        <v>9.1428571428571423</v>
      </c>
      <c r="N1631" s="81">
        <f>MIN(1,Overview!$F$44*E1631*(F1631-Overview!$F$25)^2+0.2)</f>
        <v>1</v>
      </c>
      <c r="O1631" s="48">
        <f>M1631*E1631*Overview!$F$8</f>
        <v>9.746225350951114E-2</v>
      </c>
      <c r="P1631" s="48">
        <f>E1631*Overview!$F$6</f>
        <v>1.8494797113084687E-3</v>
      </c>
      <c r="Q1631" s="122">
        <f>O1631*(G1631/F1631-(1+Overview!$F$35/'='!F1631)/(Overview!$F$37*Overview!$F$33))/('='!G1631+Overview!$F$36)</f>
        <v>4.8912867416330734E-4</v>
      </c>
      <c r="R1631" s="128">
        <f>(O1631/F1631-Q1631)*G1631*Overview!$F$29*'='!F1631^3</f>
        <v>420.24903096605868</v>
      </c>
      <c r="S1631" s="57">
        <f t="shared" si="150"/>
        <v>3.5609042819253964E-18</v>
      </c>
      <c r="T1631" s="58">
        <f t="shared" si="151"/>
        <v>4.9543678327273826E-4</v>
      </c>
      <c r="U1631" s="58">
        <f>IF(I1631&lt;Overview!$F$18,(1-Overview!$F$9)*'='!R1631-'='!I1631*'='!P1631,0)</f>
        <v>0</v>
      </c>
      <c r="V1631" s="54">
        <f>IF(I1631&gt;=Overview!$F$18,(1-Overview!$F$9)*'='!R1631-Overview!$F$18*'='!P1631,0)</f>
        <v>35.477674581435487</v>
      </c>
      <c r="W1631" s="2"/>
      <c r="X1631" s="60">
        <f>F1631^3*(1+G1631*Overview!$F$38)</f>
        <v>34.482421193357027</v>
      </c>
      <c r="Y1631" s="61">
        <f>F1631^3*Overview!$F$42*(1+Overview!$F$38*G1631)+J1631*Overview!$F$39/Overview!$F$40</f>
        <v>3.3785418862401726</v>
      </c>
    </row>
    <row r="1632" spans="1:25">
      <c r="A1632" s="34">
        <v>1629</v>
      </c>
      <c r="B1632">
        <v>0.77</v>
      </c>
      <c r="C1632" s="85">
        <v>18.739999999999998</v>
      </c>
      <c r="D1632" s="125">
        <f>B1632/(B1632+Overview!$F$22)</f>
        <v>0.52380952380952384</v>
      </c>
      <c r="E1632" s="118">
        <f>EXP(Overview!$F$21/Overview!$F$5-Overview!$F$21/('='!C1632+273.15))</f>
        <v>0.94169028070695959</v>
      </c>
      <c r="F1632" s="77">
        <f t="shared" si="152"/>
        <v>3.0391853119182035</v>
      </c>
      <c r="G1632" s="115">
        <f t="shared" si="153"/>
        <v>0.52380952380952372</v>
      </c>
      <c r="H1632" s="112">
        <f>F1632/Overview!$F$19</f>
        <v>4.487207015972543</v>
      </c>
      <c r="I1632" s="149">
        <f t="shared" si="154"/>
        <v>178.24101031296112</v>
      </c>
      <c r="J1632" s="80">
        <f>IF((A1632-Overview!$F$43)/365=ROUND((A1632-Overview!$F$43)/365,0),J1631*0.05,J1631+V1631)</f>
        <v>6366.782626921271</v>
      </c>
      <c r="K1632" s="70">
        <f>IF(I1632&lt;Overview!$F$16,1,'='!F1632/Overview!$F$26)</f>
        <v>131.56646371940275</v>
      </c>
      <c r="L1632" s="71">
        <f>IF(I1632&lt;Overview!$F$17,'='!F1632/Overview!$F$26,Overview!$F$33)</f>
        <v>9.1428571428571423</v>
      </c>
      <c r="M1632" s="72">
        <f t="shared" si="155"/>
        <v>9.1428571428571423</v>
      </c>
      <c r="N1632" s="81">
        <f>MIN(1,Overview!$F$44*E1632*(F1632-Overview!$F$25)^2+0.2)</f>
        <v>1</v>
      </c>
      <c r="O1632" s="48">
        <f>M1632*E1632*Overview!$F$8</f>
        <v>9.746225350951114E-2</v>
      </c>
      <c r="P1632" s="48">
        <f>E1632*Overview!$F$6</f>
        <v>1.8494797113084687E-3</v>
      </c>
      <c r="Q1632" s="122">
        <f>O1632*(G1632/F1632-(1+Overview!$F$35/'='!F1632)/(Overview!$F$37*Overview!$F$33))/('='!G1632+Overview!$F$36)</f>
        <v>4.8831359255725791E-4</v>
      </c>
      <c r="R1632" s="128">
        <f>(O1632/F1632-Q1632)*G1632*Overview!$F$29*'='!F1632^3</f>
        <v>420.39586828881772</v>
      </c>
      <c r="S1632" s="57">
        <f t="shared" si="150"/>
        <v>3.5603237964393484E-18</v>
      </c>
      <c r="T1632" s="58">
        <f t="shared" si="151"/>
        <v>4.9469183270334281E-4</v>
      </c>
      <c r="U1632" s="58">
        <f>IF(I1632&lt;Overview!$F$18,(1-Overview!$F$9)*'='!R1632-'='!I1632*'='!P1632,0)</f>
        <v>0</v>
      </c>
      <c r="V1632" s="54">
        <f>IF(I1632&gt;=Overview!$F$18,(1-Overview!$F$9)*'='!R1632-Overview!$F$18*'='!P1632,0)</f>
        <v>35.490185121334562</v>
      </c>
      <c r="W1632" s="2"/>
      <c r="X1632" s="60">
        <f>F1632^3*(1+G1632*Overview!$F$38)</f>
        <v>34.499290284403713</v>
      </c>
      <c r="Y1632" s="61">
        <f>F1632^3*Overview!$F$42*(1+Overview!$F$38*G1632)+J1632*Overview!$F$39/Overview!$F$40</f>
        <v>3.3816017706570949</v>
      </c>
    </row>
    <row r="1633" spans="1:25">
      <c r="A1633" s="34">
        <v>1630</v>
      </c>
      <c r="B1633">
        <v>0.77</v>
      </c>
      <c r="C1633" s="85">
        <v>18.739999999999998</v>
      </c>
      <c r="D1633" s="125">
        <f>B1633/(B1633+Overview!$F$22)</f>
        <v>0.52380952380952384</v>
      </c>
      <c r="E1633" s="118">
        <f>EXP(Overview!$F$21/Overview!$F$5-Overview!$F$21/('='!C1633+273.15))</f>
        <v>0.94169028070695959</v>
      </c>
      <c r="F1633" s="77">
        <f t="shared" si="152"/>
        <v>3.0396800037509069</v>
      </c>
      <c r="G1633" s="115">
        <f t="shared" si="153"/>
        <v>0.52380952380952372</v>
      </c>
      <c r="H1633" s="112">
        <f>F1633/Overview!$F$19</f>
        <v>4.4879374040320492</v>
      </c>
      <c r="I1633" s="149">
        <f t="shared" si="154"/>
        <v>178.24101031296112</v>
      </c>
      <c r="J1633" s="80">
        <f>IF((A1633-Overview!$F$43)/365=ROUND((A1633-Overview!$F$43)/365,0),J1632*0.05,J1632+V1632)</f>
        <v>6402.2728120426054</v>
      </c>
      <c r="K1633" s="70">
        <f>IF(I1633&lt;Overview!$F$16,1,'='!F1633/Overview!$F$26)</f>
        <v>131.58787895025571</v>
      </c>
      <c r="L1633" s="71">
        <f>IF(I1633&lt;Overview!$F$17,'='!F1633/Overview!$F$26,Overview!$F$33)</f>
        <v>9.1428571428571423</v>
      </c>
      <c r="M1633" s="72">
        <f t="shared" si="155"/>
        <v>9.1428571428571423</v>
      </c>
      <c r="N1633" s="81">
        <f>MIN(1,Overview!$F$44*E1633*(F1633-Overview!$F$25)^2+0.2)</f>
        <v>1</v>
      </c>
      <c r="O1633" s="48">
        <f>M1633*E1633*Overview!$F$8</f>
        <v>9.746225350951114E-2</v>
      </c>
      <c r="P1633" s="48">
        <f>E1633*Overview!$F$6</f>
        <v>1.8494797113084687E-3</v>
      </c>
      <c r="Q1633" s="122">
        <f>O1633*(G1633/F1633-(1+Overview!$F$35/'='!F1633)/(Overview!$F$37*Overview!$F$33))/('='!G1633+Overview!$F$36)</f>
        <v>4.8750000162834013E-4</v>
      </c>
      <c r="R1633" s="128">
        <f>(O1633/F1633-Q1633)*G1633*Overview!$F$29*'='!F1633^3</f>
        <v>420.54251348519546</v>
      </c>
      <c r="S1633" s="57">
        <f t="shared" si="150"/>
        <v>3.559744372584961E-18</v>
      </c>
      <c r="T1633" s="58">
        <f t="shared" si="151"/>
        <v>4.9394800225939994E-4</v>
      </c>
      <c r="U1633" s="58">
        <f>IF(I1633&lt;Overview!$F$18,(1-Overview!$F$9)*'='!R1633-'='!I1633*'='!P1633,0)</f>
        <v>0</v>
      </c>
      <c r="V1633" s="54">
        <f>IF(I1633&gt;=Overview!$F$18,(1-Overview!$F$9)*'='!R1633-Overview!$F$18*'='!P1633,0)</f>
        <v>35.502679292065942</v>
      </c>
      <c r="W1633" s="2"/>
      <c r="X1633" s="60">
        <f>F1633^3*(1+G1633*Overview!$F$38)</f>
        <v>34.516139499052436</v>
      </c>
      <c r="Y1633" s="61">
        <f>F1633^3*Overview!$F$42*(1+Overview!$F$38*G1633)+J1633*Overview!$F$39/Overview!$F$40</f>
        <v>3.3846604098380251</v>
      </c>
    </row>
    <row r="1634" spans="1:25">
      <c r="A1634" s="34">
        <v>1631</v>
      </c>
      <c r="B1634">
        <v>0.77</v>
      </c>
      <c r="C1634" s="85">
        <v>18.739999999999998</v>
      </c>
      <c r="D1634" s="125">
        <f>B1634/(B1634+Overview!$F$22)</f>
        <v>0.52380952380952384</v>
      </c>
      <c r="E1634" s="118">
        <f>EXP(Overview!$F$21/Overview!$F$5-Overview!$F$21/('='!C1634+273.15))</f>
        <v>0.94169028070695959</v>
      </c>
      <c r="F1634" s="77">
        <f t="shared" si="152"/>
        <v>3.0401739517531663</v>
      </c>
      <c r="G1634" s="115">
        <f t="shared" si="153"/>
        <v>0.52380952380952372</v>
      </c>
      <c r="H1634" s="112">
        <f>F1634/Overview!$F$19</f>
        <v>4.4886666938626405</v>
      </c>
      <c r="I1634" s="149">
        <f t="shared" si="154"/>
        <v>178.24101031296112</v>
      </c>
      <c r="J1634" s="80">
        <f>IF((A1634-Overview!$F$43)/365=ROUND((A1634-Overview!$F$43)/365,0),J1633*0.05,J1633+V1633)</f>
        <v>6437.7754913346716</v>
      </c>
      <c r="K1634" s="70">
        <f>IF(I1634&lt;Overview!$F$16,1,'='!F1634/Overview!$F$26)</f>
        <v>131.60926198065656</v>
      </c>
      <c r="L1634" s="71">
        <f>IF(I1634&lt;Overview!$F$17,'='!F1634/Overview!$F$26,Overview!$F$33)</f>
        <v>9.1428571428571423</v>
      </c>
      <c r="M1634" s="72">
        <f t="shared" si="155"/>
        <v>9.1428571428571423</v>
      </c>
      <c r="N1634" s="81">
        <f>MIN(1,Overview!$F$44*E1634*(F1634-Overview!$F$25)^2+0.2)</f>
        <v>1</v>
      </c>
      <c r="O1634" s="48">
        <f>M1634*E1634*Overview!$F$8</f>
        <v>9.746225350951114E-2</v>
      </c>
      <c r="P1634" s="48">
        <f>E1634*Overview!$F$6</f>
        <v>1.8494797113084687E-3</v>
      </c>
      <c r="Q1634" s="122">
        <f>O1634*(G1634/F1634-(1+Overview!$F$35/'='!F1634)/(Overview!$F$37*Overview!$F$33))/('='!G1634+Overview!$F$36)</f>
        <v>4.8668789820948853E-4</v>
      </c>
      <c r="R1634" s="128">
        <f>(O1634/F1634-Q1634)*G1634*Overview!$F$29*'='!F1634^3</f>
        <v>420.68896675949946</v>
      </c>
      <c r="S1634" s="57">
        <f t="shared" si="150"/>
        <v>3.5591660081067121E-18</v>
      </c>
      <c r="T1634" s="58">
        <f t="shared" si="151"/>
        <v>4.9320529025666119E-4</v>
      </c>
      <c r="U1634" s="58">
        <f>IF(I1634&lt;Overview!$F$18,(1-Overview!$F$9)*'='!R1634-'='!I1634*'='!P1634,0)</f>
        <v>0</v>
      </c>
      <c r="V1634" s="54">
        <f>IF(I1634&gt;=Overview!$F$18,(1-Overview!$F$9)*'='!R1634-Overview!$F$18*'='!P1634,0)</f>
        <v>35.515157111036643</v>
      </c>
      <c r="W1634" s="2"/>
      <c r="X1634" s="60">
        <f>F1634^3*(1+G1634*Overview!$F$38)</f>
        <v>34.532968851587981</v>
      </c>
      <c r="Y1634" s="61">
        <f>F1634^3*Overview!$F$42*(1+Overview!$F$38*G1634)+J1634*Overview!$F$39/Overview!$F$40</f>
        <v>3.3877178043572793</v>
      </c>
    </row>
    <row r="1635" spans="1:25">
      <c r="A1635" s="34">
        <v>1632</v>
      </c>
      <c r="B1635">
        <v>0.77</v>
      </c>
      <c r="C1635" s="85">
        <v>18.739999999999998</v>
      </c>
      <c r="D1635" s="125">
        <f>B1635/(B1635+Overview!$F$22)</f>
        <v>0.52380952380952384</v>
      </c>
      <c r="E1635" s="118">
        <f>EXP(Overview!$F$21/Overview!$F$5-Overview!$F$21/('='!C1635+273.15))</f>
        <v>0.94169028070695959</v>
      </c>
      <c r="F1635" s="77">
        <f t="shared" si="152"/>
        <v>3.0406671570434232</v>
      </c>
      <c r="G1635" s="115">
        <f t="shared" si="153"/>
        <v>0.52380952380952372</v>
      </c>
      <c r="H1635" s="112">
        <f>F1635/Overview!$F$19</f>
        <v>4.4893948871156404</v>
      </c>
      <c r="I1635" s="149">
        <f t="shared" si="154"/>
        <v>178.24101031296112</v>
      </c>
      <c r="J1635" s="80">
        <f>IF((A1635-Overview!$F$43)/365=ROUND((A1635-Overview!$F$43)/365,0),J1634*0.05,J1634+V1634)</f>
        <v>6473.290648445708</v>
      </c>
      <c r="K1635" s="70">
        <f>IF(I1635&lt;Overview!$F$16,1,'='!F1635/Overview!$F$26)</f>
        <v>131.63061285902265</v>
      </c>
      <c r="L1635" s="71">
        <f>IF(I1635&lt;Overview!$F$17,'='!F1635/Overview!$F$26,Overview!$F$33)</f>
        <v>9.1428571428571423</v>
      </c>
      <c r="M1635" s="72">
        <f t="shared" si="155"/>
        <v>9.1428571428571423</v>
      </c>
      <c r="N1635" s="81">
        <f>MIN(1,Overview!$F$44*E1635*(F1635-Overview!$F$25)^2+0.2)</f>
        <v>1</v>
      </c>
      <c r="O1635" s="48">
        <f>M1635*E1635*Overview!$F$8</f>
        <v>9.746225350951114E-2</v>
      </c>
      <c r="P1635" s="48">
        <f>E1635*Overview!$F$6</f>
        <v>1.8494797113084687E-3</v>
      </c>
      <c r="Q1635" s="122">
        <f>O1635*(G1635/F1635-(1+Overview!$F$35/'='!F1635)/(Overview!$F$37*Overview!$F$33))/('='!G1635+Overview!$F$36)</f>
        <v>4.8587727914184816E-4</v>
      </c>
      <c r="R1635" s="128">
        <f>(O1635/F1635-Q1635)*G1635*Overview!$F$29*'='!F1635^3</f>
        <v>420.83522831597793</v>
      </c>
      <c r="S1635" s="57">
        <f t="shared" si="150"/>
        <v>3.5585887007549237E-18</v>
      </c>
      <c r="T1635" s="58">
        <f t="shared" si="151"/>
        <v>4.9246369501341244E-4</v>
      </c>
      <c r="U1635" s="58">
        <f>IF(I1635&lt;Overview!$F$18,(1-Overview!$F$9)*'='!R1635-'='!I1635*'='!P1635,0)</f>
        <v>0</v>
      </c>
      <c r="V1635" s="54">
        <f>IF(I1635&gt;=Overview!$F$18,(1-Overview!$F$9)*'='!R1635-Overview!$F$18*'='!P1635,0)</f>
        <v>35.527618595648612</v>
      </c>
      <c r="W1635" s="2"/>
      <c r="X1635" s="60">
        <f>F1635^3*(1+G1635*Overview!$F$38)</f>
        <v>34.549778356316573</v>
      </c>
      <c r="Y1635" s="61">
        <f>F1635^3*Overview!$F$42*(1+Overview!$F$38*G1635)+J1635*Overview!$F$39/Overview!$F$40</f>
        <v>3.3907739547918596</v>
      </c>
    </row>
    <row r="1636" spans="1:25">
      <c r="A1636" s="34">
        <v>1633</v>
      </c>
      <c r="B1636">
        <v>0.77</v>
      </c>
      <c r="C1636" s="85">
        <v>18.739999999999998</v>
      </c>
      <c r="D1636" s="125">
        <f>B1636/(B1636+Overview!$F$22)</f>
        <v>0.52380952380952384</v>
      </c>
      <c r="E1636" s="118">
        <f>EXP(Overview!$F$21/Overview!$F$5-Overview!$F$21/('='!C1636+273.15))</f>
        <v>0.94169028070695959</v>
      </c>
      <c r="F1636" s="77">
        <f t="shared" si="152"/>
        <v>3.0411596207384366</v>
      </c>
      <c r="G1636" s="115">
        <f t="shared" si="153"/>
        <v>0.52380952380952372</v>
      </c>
      <c r="H1636" s="112">
        <f>F1636/Overview!$F$19</f>
        <v>4.4901219854398882</v>
      </c>
      <c r="I1636" s="149">
        <f t="shared" si="154"/>
        <v>178.24101031296112</v>
      </c>
      <c r="J1636" s="80">
        <f>IF((A1636-Overview!$F$43)/365=ROUND((A1636-Overview!$F$43)/365,0),J1635*0.05,J1635+V1635)</f>
        <v>6508.8182670413562</v>
      </c>
      <c r="K1636" s="70">
        <f>IF(I1636&lt;Overview!$F$16,1,'='!F1636/Overview!$F$26)</f>
        <v>131.65193163369855</v>
      </c>
      <c r="L1636" s="71">
        <f>IF(I1636&lt;Overview!$F$17,'='!F1636/Overview!$F$26,Overview!$F$33)</f>
        <v>9.1428571428571423</v>
      </c>
      <c r="M1636" s="72">
        <f t="shared" si="155"/>
        <v>9.1428571428571423</v>
      </c>
      <c r="N1636" s="81">
        <f>MIN(1,Overview!$F$44*E1636*(F1636-Overview!$F$25)^2+0.2)</f>
        <v>1</v>
      </c>
      <c r="O1636" s="48">
        <f>M1636*E1636*Overview!$F$8</f>
        <v>9.746225350951114E-2</v>
      </c>
      <c r="P1636" s="48">
        <f>E1636*Overview!$F$6</f>
        <v>1.8494797113084687E-3</v>
      </c>
      <c r="Q1636" s="122">
        <f>O1636*(G1636/F1636-(1+Overview!$F$35/'='!F1636)/(Overview!$F$37*Overview!$F$33))/('='!G1636+Overview!$F$36)</f>
        <v>4.8506814127474566E-4</v>
      </c>
      <c r="R1636" s="128">
        <f>(O1636/F1636-Q1636)*G1636*Overview!$F$29*'='!F1636^3</f>
        <v>420.98129835881821</v>
      </c>
      <c r="S1636" s="57">
        <f t="shared" si="150"/>
        <v>3.5580124482857487E-18</v>
      </c>
      <c r="T1636" s="58">
        <f t="shared" si="151"/>
        <v>4.9172321485046794E-4</v>
      </c>
      <c r="U1636" s="58">
        <f>IF(I1636&lt;Overview!$F$18,(1-Overview!$F$9)*'='!R1636-'='!I1636*'='!P1636,0)</f>
        <v>0</v>
      </c>
      <c r="V1636" s="54">
        <f>IF(I1636&gt;=Overview!$F$18,(1-Overview!$F$9)*'='!R1636-Overview!$F$18*'='!P1636,0)</f>
        <v>35.540063763298605</v>
      </c>
      <c r="W1636" s="2"/>
      <c r="X1636" s="60">
        <f>F1636^3*(1+G1636*Overview!$F$38)</f>
        <v>34.566568027565644</v>
      </c>
      <c r="Y1636" s="61">
        <f>F1636^3*Overview!$F$42*(1+Overview!$F$38*G1636)+J1636*Overview!$F$39/Overview!$F$40</f>
        <v>3.3938288617214321</v>
      </c>
    </row>
    <row r="1637" spans="1:25">
      <c r="A1637" s="34">
        <v>1634</v>
      </c>
      <c r="B1637">
        <v>0.77</v>
      </c>
      <c r="C1637" s="85">
        <v>18.739999999999998</v>
      </c>
      <c r="D1637" s="125">
        <f>B1637/(B1637+Overview!$F$22)</f>
        <v>0.52380952380952384</v>
      </c>
      <c r="E1637" s="118">
        <f>EXP(Overview!$F$21/Overview!$F$5-Overview!$F$21/('='!C1637+273.15))</f>
        <v>0.94169028070695959</v>
      </c>
      <c r="F1637" s="77">
        <f t="shared" si="152"/>
        <v>3.0416513439532871</v>
      </c>
      <c r="G1637" s="115">
        <f t="shared" si="153"/>
        <v>0.52380952380952372</v>
      </c>
      <c r="H1637" s="112">
        <f>F1637/Overview!$F$19</f>
        <v>4.4908479904817469</v>
      </c>
      <c r="I1637" s="149">
        <f t="shared" si="154"/>
        <v>178.24101031296112</v>
      </c>
      <c r="J1637" s="80">
        <f>IF((A1637-Overview!$F$43)/365=ROUND((A1637-Overview!$F$43)/365,0),J1636*0.05,J1636+V1636)</f>
        <v>6544.3583308046545</v>
      </c>
      <c r="K1637" s="70">
        <f>IF(I1637&lt;Overview!$F$16,1,'='!F1637/Overview!$F$26)</f>
        <v>131.67321835295616</v>
      </c>
      <c r="L1637" s="71">
        <f>IF(I1637&lt;Overview!$F$17,'='!F1637/Overview!$F$26,Overview!$F$33)</f>
        <v>9.1428571428571423</v>
      </c>
      <c r="M1637" s="72">
        <f t="shared" si="155"/>
        <v>9.1428571428571423</v>
      </c>
      <c r="N1637" s="81">
        <f>MIN(1,Overview!$F$44*E1637*(F1637-Overview!$F$25)^2+0.2)</f>
        <v>1</v>
      </c>
      <c r="O1637" s="48">
        <f>M1637*E1637*Overview!$F$8</f>
        <v>9.746225350951114E-2</v>
      </c>
      <c r="P1637" s="48">
        <f>E1637*Overview!$F$6</f>
        <v>1.8494797113084687E-3</v>
      </c>
      <c r="Q1637" s="122">
        <f>O1637*(G1637/F1637-(1+Overview!$F$35/'='!F1637)/(Overview!$F$37*Overview!$F$33))/('='!G1637+Overview!$F$36)</f>
        <v>4.8426048146566158E-4</v>
      </c>
      <c r="R1637" s="128">
        <f>(O1637/F1637-Q1637)*G1637*Overview!$F$29*'='!F1637^3</f>
        <v>421.1271770921461</v>
      </c>
      <c r="S1637" s="57">
        <f t="shared" si="150"/>
        <v>3.5574372484611442E-18</v>
      </c>
      <c r="T1637" s="58">
        <f t="shared" si="151"/>
        <v>4.9098384809116507E-4</v>
      </c>
      <c r="U1637" s="58">
        <f>IF(I1637&lt;Overview!$F$18,(1-Overview!$F$9)*'='!R1637-'='!I1637*'='!P1637,0)</f>
        <v>0</v>
      </c>
      <c r="V1637" s="54">
        <f>IF(I1637&gt;=Overview!$F$18,(1-Overview!$F$9)*'='!R1637-Overview!$F$18*'='!P1637,0)</f>
        <v>35.552492631378136</v>
      </c>
      <c r="W1637" s="2"/>
      <c r="X1637" s="60">
        <f>F1637^3*(1+G1637*Overview!$F$38)</f>
        <v>34.583337879683761</v>
      </c>
      <c r="Y1637" s="61">
        <f>F1637^3*Overview!$F$42*(1+Overview!$F$38*G1637)+J1637*Overview!$F$39/Overview!$F$40</f>
        <v>3.3968825257283224</v>
      </c>
    </row>
    <row r="1638" spans="1:25">
      <c r="A1638" s="34">
        <v>1635</v>
      </c>
      <c r="B1638">
        <v>0.77</v>
      </c>
      <c r="C1638" s="85">
        <v>18.739999999999998</v>
      </c>
      <c r="D1638" s="125">
        <f>B1638/(B1638+Overview!$F$22)</f>
        <v>0.52380952380952384</v>
      </c>
      <c r="E1638" s="118">
        <f>EXP(Overview!$F$21/Overview!$F$5-Overview!$F$21/('='!C1638+273.15))</f>
        <v>0.94169028070695959</v>
      </c>
      <c r="F1638" s="77">
        <f t="shared" si="152"/>
        <v>3.0421423278013782</v>
      </c>
      <c r="G1638" s="115">
        <f t="shared" si="153"/>
        <v>0.52380952380952372</v>
      </c>
      <c r="H1638" s="112">
        <f>F1638/Overview!$F$19</f>
        <v>4.4915729038850998</v>
      </c>
      <c r="I1638" s="149">
        <f t="shared" si="154"/>
        <v>178.24101031296112</v>
      </c>
      <c r="J1638" s="80">
        <f>IF((A1638-Overview!$F$43)/365=ROUND((A1638-Overview!$F$43)/365,0),J1637*0.05,J1637+V1637)</f>
        <v>6579.9108234360328</v>
      </c>
      <c r="K1638" s="70">
        <f>IF(I1638&lt;Overview!$F$16,1,'='!F1638/Overview!$F$26)</f>
        <v>131.69447306499472</v>
      </c>
      <c r="L1638" s="71">
        <f>IF(I1638&lt;Overview!$F$17,'='!F1638/Overview!$F$26,Overview!$F$33)</f>
        <v>9.1428571428571423</v>
      </c>
      <c r="M1638" s="72">
        <f t="shared" si="155"/>
        <v>9.1428571428571423</v>
      </c>
      <c r="N1638" s="81">
        <f>MIN(1,Overview!$F$44*E1638*(F1638-Overview!$F$25)^2+0.2)</f>
        <v>1</v>
      </c>
      <c r="O1638" s="48">
        <f>M1638*E1638*Overview!$F$8</f>
        <v>9.746225350951114E-2</v>
      </c>
      <c r="P1638" s="48">
        <f>E1638*Overview!$F$6</f>
        <v>1.8494797113084687E-3</v>
      </c>
      <c r="Q1638" s="122">
        <f>O1638*(G1638/F1638-(1+Overview!$F$35/'='!F1638)/(Overview!$F$37*Overview!$F$33))/('='!G1638+Overview!$F$36)</f>
        <v>4.8345429658020839E-4</v>
      </c>
      <c r="R1638" s="128">
        <f>(O1638/F1638-Q1638)*G1638*Overview!$F$29*'='!F1638^3</f>
        <v>421.27286472002601</v>
      </c>
      <c r="S1638" s="57">
        <f t="shared" si="150"/>
        <v>3.5568630990488601E-18</v>
      </c>
      <c r="T1638" s="58">
        <f t="shared" si="151"/>
        <v>4.9024559306136428E-4</v>
      </c>
      <c r="U1638" s="58">
        <f>IF(I1638&lt;Overview!$F$18,(1-Overview!$F$9)*'='!R1638-'='!I1638*'='!P1638,0)</f>
        <v>0</v>
      </c>
      <c r="V1638" s="54">
        <f>IF(I1638&gt;=Overview!$F$18,(1-Overview!$F$9)*'='!R1638-Overview!$F$18*'='!P1638,0)</f>
        <v>35.564905217273505</v>
      </c>
      <c r="W1638" s="2"/>
      <c r="X1638" s="60">
        <f>F1638^3*(1+G1638*Overview!$F$38)</f>
        <v>34.600087927040455</v>
      </c>
      <c r="Y1638" s="61">
        <f>F1638^3*Overview!$F$42*(1+Overview!$F$38*G1638)+J1638*Overview!$F$39/Overview!$F$40</f>
        <v>3.3999349473974974</v>
      </c>
    </row>
    <row r="1639" spans="1:25">
      <c r="A1639" s="34">
        <v>1636</v>
      </c>
      <c r="B1639">
        <v>0.77</v>
      </c>
      <c r="C1639" s="85">
        <v>18.739999999999998</v>
      </c>
      <c r="D1639" s="125">
        <f>B1639/(B1639+Overview!$F$22)</f>
        <v>0.52380952380952384</v>
      </c>
      <c r="E1639" s="118">
        <f>EXP(Overview!$F$21/Overview!$F$5-Overview!$F$21/('='!C1639+273.15))</f>
        <v>0.94169028070695959</v>
      </c>
      <c r="F1639" s="77">
        <f t="shared" si="152"/>
        <v>3.0426325733944397</v>
      </c>
      <c r="G1639" s="115">
        <f t="shared" si="153"/>
        <v>0.52380952380952372</v>
      </c>
      <c r="H1639" s="112">
        <f>F1639/Overview!$F$19</f>
        <v>4.4922967272913619</v>
      </c>
      <c r="I1639" s="149">
        <f t="shared" si="154"/>
        <v>178.24101031296112</v>
      </c>
      <c r="J1639" s="80">
        <f>IF((A1639-Overview!$F$43)/365=ROUND((A1639-Overview!$F$43)/365,0),J1638*0.05,J1638+V1638)</f>
        <v>6615.4757286533068</v>
      </c>
      <c r="K1639" s="70">
        <f>IF(I1639&lt;Overview!$F$16,1,'='!F1639/Overview!$F$26)</f>
        <v>131.71569581794111</v>
      </c>
      <c r="L1639" s="71">
        <f>IF(I1639&lt;Overview!$F$17,'='!F1639/Overview!$F$26,Overview!$F$33)</f>
        <v>9.1428571428571423</v>
      </c>
      <c r="M1639" s="72">
        <f t="shared" si="155"/>
        <v>9.1428571428571423</v>
      </c>
      <c r="N1639" s="81">
        <f>MIN(1,Overview!$F$44*E1639*(F1639-Overview!$F$25)^2+0.2)</f>
        <v>1</v>
      </c>
      <c r="O1639" s="48">
        <f>M1639*E1639*Overview!$F$8</f>
        <v>9.746225350951114E-2</v>
      </c>
      <c r="P1639" s="48">
        <f>E1639*Overview!$F$6</f>
        <v>1.8494797113084687E-3</v>
      </c>
      <c r="Q1639" s="122">
        <f>O1639*(G1639/F1639-(1+Overview!$F$35/'='!F1639)/(Overview!$F$37*Overview!$F$33))/('='!G1639+Overview!$F$36)</f>
        <v>4.8264958349210173E-4</v>
      </c>
      <c r="R1639" s="128">
        <f>(O1639/F1639-Q1639)*G1639*Overview!$F$29*'='!F1639^3</f>
        <v>421.41836144645947</v>
      </c>
      <c r="S1639" s="57">
        <f t="shared" si="150"/>
        <v>3.5562899978224161E-18</v>
      </c>
      <c r="T1639" s="58">
        <f t="shared" si="151"/>
        <v>4.8950844808944266E-4</v>
      </c>
      <c r="U1639" s="58">
        <f>IF(I1639&lt;Overview!$F$18,(1-Overview!$F$9)*'='!R1639-'='!I1639*'='!P1639,0)</f>
        <v>0</v>
      </c>
      <c r="V1639" s="54">
        <f>IF(I1639&gt;=Overview!$F$18,(1-Overview!$F$9)*'='!R1639-Overview!$F$18*'='!P1639,0)</f>
        <v>35.577301538365639</v>
      </c>
      <c r="W1639" s="2"/>
      <c r="X1639" s="60">
        <f>F1639^3*(1+G1639*Overview!$F$38)</f>
        <v>34.61681818402608</v>
      </c>
      <c r="Y1639" s="61">
        <f>F1639^3*Overview!$F$42*(1+Overview!$F$38*G1639)+J1639*Overview!$F$39/Overview!$F$40</f>
        <v>3.4029861273165549</v>
      </c>
    </row>
    <row r="1640" spans="1:25">
      <c r="A1640" s="34">
        <v>1637</v>
      </c>
      <c r="B1640">
        <v>0.77</v>
      </c>
      <c r="C1640" s="85">
        <v>18.739999999999998</v>
      </c>
      <c r="D1640" s="125">
        <f>B1640/(B1640+Overview!$F$22)</f>
        <v>0.52380952380952384</v>
      </c>
      <c r="E1640" s="118">
        <f>EXP(Overview!$F$21/Overview!$F$5-Overview!$F$21/('='!C1640+273.15))</f>
        <v>0.94169028070695959</v>
      </c>
      <c r="F1640" s="77">
        <f t="shared" si="152"/>
        <v>3.0431220818425291</v>
      </c>
      <c r="G1640" s="115">
        <f t="shared" si="153"/>
        <v>0.52380952380952372</v>
      </c>
      <c r="H1640" s="112">
        <f>F1640/Overview!$F$19</f>
        <v>4.493019462339479</v>
      </c>
      <c r="I1640" s="149">
        <f t="shared" si="154"/>
        <v>178.24101031296112</v>
      </c>
      <c r="J1640" s="80">
        <f>IF((A1640-Overview!$F$43)/365=ROUND((A1640-Overview!$F$43)/365,0),J1639*0.05,J1639+V1639)</f>
        <v>6651.0530301916724</v>
      </c>
      <c r="K1640" s="70">
        <f>IF(I1640&lt;Overview!$F$16,1,'='!F1640/Overview!$F$26)</f>
        <v>131.73688665984974</v>
      </c>
      <c r="L1640" s="71">
        <f>IF(I1640&lt;Overview!$F$17,'='!F1640/Overview!$F$26,Overview!$F$33)</f>
        <v>9.1428571428571423</v>
      </c>
      <c r="M1640" s="72">
        <f t="shared" si="155"/>
        <v>9.1428571428571423</v>
      </c>
      <c r="N1640" s="81">
        <f>MIN(1,Overview!$F$44*E1640*(F1640-Overview!$F$25)^2+0.2)</f>
        <v>1</v>
      </c>
      <c r="O1640" s="48">
        <f>M1640*E1640*Overview!$F$8</f>
        <v>9.746225350951114E-2</v>
      </c>
      <c r="P1640" s="48">
        <f>E1640*Overview!$F$6</f>
        <v>1.8494797113084687E-3</v>
      </c>
      <c r="Q1640" s="122">
        <f>O1640*(G1640/F1640-(1+Overview!$F$35/'='!F1640)/(Overview!$F$37*Overview!$F$33))/('='!G1640+Overview!$F$36)</f>
        <v>4.8184633908313507E-4</v>
      </c>
      <c r="R1640" s="128">
        <f>(O1640/F1640-Q1640)*G1640*Overview!$F$29*'='!F1640^3</f>
        <v>421.5636674753851</v>
      </c>
      <c r="S1640" s="57">
        <f t="shared" si="150"/>
        <v>3.5557179425610853E-18</v>
      </c>
      <c r="T1640" s="58">
        <f t="shared" si="151"/>
        <v>4.8877241150629036E-4</v>
      </c>
      <c r="U1640" s="58">
        <f>IF(I1640&lt;Overview!$F$18,(1-Overview!$F$9)*'='!R1640-'='!I1640*'='!P1640,0)</f>
        <v>0</v>
      </c>
      <c r="V1640" s="54">
        <f>IF(I1640&gt;=Overview!$F$18,(1-Overview!$F$9)*'='!R1640-Overview!$F$18*'='!P1640,0)</f>
        <v>35.589681612030098</v>
      </c>
      <c r="W1640" s="2"/>
      <c r="X1640" s="60">
        <f>F1640^3*(1+G1640*Overview!$F$38)</f>
        <v>34.633528665051664</v>
      </c>
      <c r="Y1640" s="61">
        <f>F1640^3*Overview!$F$42*(1+Overview!$F$38*G1640)+J1640*Overview!$F$39/Overview!$F$40</f>
        <v>3.4060360660757065</v>
      </c>
    </row>
    <row r="1641" spans="1:25">
      <c r="A1641" s="34">
        <v>1638</v>
      </c>
      <c r="B1641">
        <v>0.77</v>
      </c>
      <c r="C1641" s="85">
        <v>18.739999999999998</v>
      </c>
      <c r="D1641" s="125">
        <f>B1641/(B1641+Overview!$F$22)</f>
        <v>0.52380952380952384</v>
      </c>
      <c r="E1641" s="118">
        <f>EXP(Overview!$F$21/Overview!$F$5-Overview!$F$21/('='!C1641+273.15))</f>
        <v>0.94169028070695959</v>
      </c>
      <c r="F1641" s="77">
        <f t="shared" si="152"/>
        <v>3.0436108542540352</v>
      </c>
      <c r="G1641" s="115">
        <f t="shared" si="153"/>
        <v>0.52380952380952372</v>
      </c>
      <c r="H1641" s="112">
        <f>F1641/Overview!$F$19</f>
        <v>4.4937411106659315</v>
      </c>
      <c r="I1641" s="149">
        <f t="shared" si="154"/>
        <v>178.24101031296112</v>
      </c>
      <c r="J1641" s="80">
        <f>IF((A1641-Overview!$F$43)/365=ROUND((A1641-Overview!$F$43)/365,0),J1640*0.05,J1640+V1640)</f>
        <v>6686.6427118037027</v>
      </c>
      <c r="K1641" s="70">
        <f>IF(I1641&lt;Overview!$F$16,1,'='!F1641/Overview!$F$26)</f>
        <v>131.75804563870284</v>
      </c>
      <c r="L1641" s="71">
        <f>IF(I1641&lt;Overview!$F$17,'='!F1641/Overview!$F$26,Overview!$F$33)</f>
        <v>9.1428571428571423</v>
      </c>
      <c r="M1641" s="72">
        <f t="shared" si="155"/>
        <v>9.1428571428571423</v>
      </c>
      <c r="N1641" s="81">
        <f>MIN(1,Overview!$F$44*E1641*(F1641-Overview!$F$25)^2+0.2)</f>
        <v>1</v>
      </c>
      <c r="O1641" s="48">
        <f>M1641*E1641*Overview!$F$8</f>
        <v>9.746225350951114E-2</v>
      </c>
      <c r="P1641" s="48">
        <f>E1641*Overview!$F$6</f>
        <v>1.8494797113084687E-3</v>
      </c>
      <c r="Q1641" s="122">
        <f>O1641*(G1641/F1641-(1+Overview!$F$35/'='!F1641)/(Overview!$F$37*Overview!$F$33))/('='!G1641+Overview!$F$36)</f>
        <v>4.8104456024315436E-4</v>
      </c>
      <c r="R1641" s="128">
        <f>(O1641/F1641-Q1641)*G1641*Overview!$F$29*'='!F1641^3</f>
        <v>421.70878301067756</v>
      </c>
      <c r="S1641" s="57">
        <f t="shared" si="150"/>
        <v>3.5551469310498759E-18</v>
      </c>
      <c r="T1641" s="58">
        <f t="shared" si="151"/>
        <v>4.8803748164530787E-4</v>
      </c>
      <c r="U1641" s="58">
        <f>IF(I1641&lt;Overview!$F$18,(1-Overview!$F$9)*'='!R1641-'='!I1641*'='!P1641,0)</f>
        <v>0</v>
      </c>
      <c r="V1641" s="54">
        <f>IF(I1641&gt;=Overview!$F$18,(1-Overview!$F$9)*'='!R1641-Overview!$F$18*'='!P1641,0)</f>
        <v>35.602045455637018</v>
      </c>
      <c r="W1641" s="2"/>
      <c r="X1641" s="60">
        <f>F1641^3*(1+G1641*Overview!$F$38)</f>
        <v>34.650219384548777</v>
      </c>
      <c r="Y1641" s="61">
        <f>F1641^3*Overview!$F$42*(1+Overview!$F$38*G1641)+J1641*Overview!$F$39/Overview!$F$40</f>
        <v>3.4090847642677686</v>
      </c>
    </row>
    <row r="1642" spans="1:25">
      <c r="A1642" s="34">
        <v>1639</v>
      </c>
      <c r="B1642">
        <v>0.77</v>
      </c>
      <c r="C1642" s="85">
        <v>18.739999999999998</v>
      </c>
      <c r="D1642" s="125">
        <f>B1642/(B1642+Overview!$F$22)</f>
        <v>0.52380952380952384</v>
      </c>
      <c r="E1642" s="118">
        <f>EXP(Overview!$F$21/Overview!$F$5-Overview!$F$21/('='!C1642+273.15))</f>
        <v>0.94169028070695959</v>
      </c>
      <c r="F1642" s="77">
        <f t="shared" si="152"/>
        <v>3.0440988917356804</v>
      </c>
      <c r="G1642" s="115">
        <f t="shared" si="153"/>
        <v>0.52380952380952372</v>
      </c>
      <c r="H1642" s="112">
        <f>F1642/Overview!$F$19</f>
        <v>4.4944616739047403</v>
      </c>
      <c r="I1642" s="149">
        <f t="shared" si="154"/>
        <v>178.24101031296112</v>
      </c>
      <c r="J1642" s="80">
        <f>IF((A1642-Overview!$F$43)/365=ROUND((A1642-Overview!$F$43)/365,0),J1641*0.05,J1641+V1641)</f>
        <v>6722.2447572593401</v>
      </c>
      <c r="K1642" s="70">
        <f>IF(I1642&lt;Overview!$F$16,1,'='!F1642/Overview!$F$26)</f>
        <v>131.77917280241041</v>
      </c>
      <c r="L1642" s="71">
        <f>IF(I1642&lt;Overview!$F$17,'='!F1642/Overview!$F$26,Overview!$F$33)</f>
        <v>9.1428571428571423</v>
      </c>
      <c r="M1642" s="72">
        <f t="shared" si="155"/>
        <v>9.1428571428571423</v>
      </c>
      <c r="N1642" s="81">
        <f>MIN(1,Overview!$F$44*E1642*(F1642-Overview!$F$25)^2+0.2)</f>
        <v>1</v>
      </c>
      <c r="O1642" s="48">
        <f>M1642*E1642*Overview!$F$8</f>
        <v>9.746225350951114E-2</v>
      </c>
      <c r="P1642" s="48">
        <f>E1642*Overview!$F$6</f>
        <v>1.8494797113084687E-3</v>
      </c>
      <c r="Q1642" s="122">
        <f>O1642*(G1642/F1642-(1+Overview!$F$35/'='!F1642)/(Overview!$F$37*Overview!$F$33))/('='!G1642+Overview!$F$36)</f>
        <v>4.8024424387003208E-4</v>
      </c>
      <c r="R1642" s="128">
        <f>(O1642/F1642-Q1642)*G1642*Overview!$F$29*'='!F1642^3</f>
        <v>421.85370825614757</v>
      </c>
      <c r="S1642" s="57">
        <f t="shared" si="150"/>
        <v>3.5545769610795112E-18</v>
      </c>
      <c r="T1642" s="58">
        <f t="shared" si="151"/>
        <v>4.8730365684240151E-4</v>
      </c>
      <c r="U1642" s="58">
        <f>IF(I1642&lt;Overview!$F$18,(1-Overview!$F$9)*'='!R1642-'='!I1642*'='!P1642,0)</f>
        <v>0</v>
      </c>
      <c r="V1642" s="54">
        <f>IF(I1642&gt;=Overview!$F$18,(1-Overview!$F$9)*'='!R1642-Overview!$F$18*'='!P1642,0)</f>
        <v>35.614393086551061</v>
      </c>
      <c r="W1642" s="2"/>
      <c r="X1642" s="60">
        <f>F1642^3*(1+G1642*Overview!$F$38)</f>
        <v>34.666890356969404</v>
      </c>
      <c r="Y1642" s="61">
        <f>F1642^3*Overview!$F$42*(1+Overview!$F$38*G1642)+J1642*Overview!$F$39/Overview!$F$40</f>
        <v>3.4121322224881525</v>
      </c>
    </row>
    <row r="1643" spans="1:25">
      <c r="A1643" s="34">
        <v>1640</v>
      </c>
      <c r="B1643">
        <v>0.77</v>
      </c>
      <c r="C1643" s="85">
        <v>18.739999999999998</v>
      </c>
      <c r="D1643" s="125">
        <f>B1643/(B1643+Overview!$F$22)</f>
        <v>0.52380952380952384</v>
      </c>
      <c r="E1643" s="118">
        <f>EXP(Overview!$F$21/Overview!$F$5-Overview!$F$21/('='!C1643+273.15))</f>
        <v>0.94169028070695959</v>
      </c>
      <c r="F1643" s="77">
        <f t="shared" si="152"/>
        <v>3.0445861953925228</v>
      </c>
      <c r="G1643" s="115">
        <f t="shared" si="153"/>
        <v>0.52380952380952372</v>
      </c>
      <c r="H1643" s="112">
        <f>F1643/Overview!$F$19</f>
        <v>4.4951811536874686</v>
      </c>
      <c r="I1643" s="149">
        <f t="shared" si="154"/>
        <v>178.24101031296112</v>
      </c>
      <c r="J1643" s="80">
        <f>IF((A1643-Overview!$F$43)/365=ROUND((A1643-Overview!$F$43)/365,0),J1642*0.05,J1642+V1642)</f>
        <v>6757.8591503458911</v>
      </c>
      <c r="K1643" s="70">
        <f>IF(I1643&lt;Overview!$F$16,1,'='!F1643/Overview!$F$26)</f>
        <v>131.80026819881053</v>
      </c>
      <c r="L1643" s="71">
        <f>IF(I1643&lt;Overview!$F$17,'='!F1643/Overview!$F$26,Overview!$F$33)</f>
        <v>9.1428571428571423</v>
      </c>
      <c r="M1643" s="72">
        <f t="shared" si="155"/>
        <v>9.1428571428571423</v>
      </c>
      <c r="N1643" s="81">
        <f>MIN(1,Overview!$F$44*E1643*(F1643-Overview!$F$25)^2+0.2)</f>
        <v>1</v>
      </c>
      <c r="O1643" s="48">
        <f>M1643*E1643*Overview!$F$8</f>
        <v>9.746225350951114E-2</v>
      </c>
      <c r="P1643" s="48">
        <f>E1643*Overview!$F$6</f>
        <v>1.8494797113084687E-3</v>
      </c>
      <c r="Q1643" s="122">
        <f>O1643*(G1643/F1643-(1+Overview!$F$35/'='!F1643)/(Overview!$F$37*Overview!$F$33))/('='!G1643+Overview!$F$36)</f>
        <v>4.7944538686964055E-4</v>
      </c>
      <c r="R1643" s="128">
        <f>(O1643/F1643-Q1643)*G1643*Overview!$F$29*'='!F1643^3</f>
        <v>421.99844341554081</v>
      </c>
      <c r="S1643" s="57">
        <f t="shared" si="150"/>
        <v>3.5540080304464145E-18</v>
      </c>
      <c r="T1643" s="58">
        <f t="shared" si="151"/>
        <v>4.8657093543597838E-4</v>
      </c>
      <c r="U1643" s="58">
        <f>IF(I1643&lt;Overview!$F$18,(1-Overview!$F$9)*'='!R1643-'='!I1643*'='!P1643,0)</f>
        <v>0</v>
      </c>
      <c r="V1643" s="54">
        <f>IF(I1643&gt;=Overview!$F$18,(1-Overview!$F$9)*'='!R1643-Overview!$F$18*'='!P1643,0)</f>
        <v>35.626724522131369</v>
      </c>
      <c r="W1643" s="2"/>
      <c r="X1643" s="60">
        <f>F1643^3*(1+G1643*Overview!$F$38)</f>
        <v>34.683541596785794</v>
      </c>
      <c r="Y1643" s="61">
        <f>F1643^3*Overview!$F$42*(1+Overview!$F$38*G1643)+J1643*Overview!$F$39/Overview!$F$40</f>
        <v>3.4151784413348429</v>
      </c>
    </row>
    <row r="1644" spans="1:25">
      <c r="A1644" s="34">
        <v>1641</v>
      </c>
      <c r="B1644">
        <v>0.77</v>
      </c>
      <c r="C1644" s="85">
        <v>18.739999999999998</v>
      </c>
      <c r="D1644" s="125">
        <f>B1644/(B1644+Overview!$F$22)</f>
        <v>0.52380952380952384</v>
      </c>
      <c r="E1644" s="118">
        <f>EXP(Overview!$F$21/Overview!$F$5-Overview!$F$21/('='!C1644+273.15))</f>
        <v>0.94169028070695959</v>
      </c>
      <c r="F1644" s="77">
        <f t="shared" si="152"/>
        <v>3.0450727663279586</v>
      </c>
      <c r="G1644" s="115">
        <f t="shared" si="153"/>
        <v>0.52380952380952372</v>
      </c>
      <c r="H1644" s="112">
        <f>F1644/Overview!$F$19</f>
        <v>4.4958995516432285</v>
      </c>
      <c r="I1644" s="149">
        <f t="shared" si="154"/>
        <v>178.24101031296112</v>
      </c>
      <c r="J1644" s="80">
        <f>IF((A1644-Overview!$F$43)/365=ROUND((A1644-Overview!$F$43)/365,0),J1643*0.05,J1643+V1643)</f>
        <v>6793.4858748680226</v>
      </c>
      <c r="K1644" s="70">
        <f>IF(I1644&lt;Overview!$F$16,1,'='!F1644/Overview!$F$26)</f>
        <v>131.82133187566922</v>
      </c>
      <c r="L1644" s="71">
        <f>IF(I1644&lt;Overview!$F$17,'='!F1644/Overview!$F$26,Overview!$F$33)</f>
        <v>9.1428571428571423</v>
      </c>
      <c r="M1644" s="72">
        <f t="shared" si="155"/>
        <v>9.1428571428571423</v>
      </c>
      <c r="N1644" s="81">
        <f>MIN(1,Overview!$F$44*E1644*(F1644-Overview!$F$25)^2+0.2)</f>
        <v>1</v>
      </c>
      <c r="O1644" s="48">
        <f>M1644*E1644*Overview!$F$8</f>
        <v>9.746225350951114E-2</v>
      </c>
      <c r="P1644" s="48">
        <f>E1644*Overview!$F$6</f>
        <v>1.8494797113084687E-3</v>
      </c>
      <c r="Q1644" s="122">
        <f>O1644*(G1644/F1644-(1+Overview!$F$35/'='!F1644)/(Overview!$F$37*Overview!$F$33))/('='!G1644+Overview!$F$36)</f>
        <v>4.7864798615583057E-4</v>
      </c>
      <c r="R1644" s="128">
        <f>(O1644/F1644-Q1644)*G1644*Overview!$F$29*'='!F1644^3</f>
        <v>422.1429886925373</v>
      </c>
      <c r="S1644" s="57">
        <f t="shared" si="150"/>
        <v>3.5534401369526885E-18</v>
      </c>
      <c r="T1644" s="58">
        <f t="shared" si="151"/>
        <v>4.8583931576694716E-4</v>
      </c>
      <c r="U1644" s="58">
        <f>IF(I1644&lt;Overview!$F$18,(1-Overview!$F$9)*'='!R1644-'='!I1644*'='!P1644,0)</f>
        <v>0</v>
      </c>
      <c r="V1644" s="54">
        <f>IF(I1644&gt;=Overview!$F$18,(1-Overview!$F$9)*'='!R1644-Overview!$F$18*'='!P1644,0)</f>
        <v>35.639039779731469</v>
      </c>
      <c r="W1644" s="2"/>
      <c r="X1644" s="60">
        <f>F1644^3*(1+G1644*Overview!$F$38)</f>
        <v>34.700173118490291</v>
      </c>
      <c r="Y1644" s="61">
        <f>F1644^3*Overview!$F$42*(1+Overview!$F$38*G1644)+J1644*Overview!$F$39/Overview!$F$40</f>
        <v>3.4182234214083911</v>
      </c>
    </row>
    <row r="1645" spans="1:25">
      <c r="A1645" s="34">
        <v>1642</v>
      </c>
      <c r="B1645">
        <v>0.77</v>
      </c>
      <c r="C1645" s="85">
        <v>18.739999999999998</v>
      </c>
      <c r="D1645" s="125">
        <f>B1645/(B1645+Overview!$F$22)</f>
        <v>0.52380952380952384</v>
      </c>
      <c r="E1645" s="118">
        <f>EXP(Overview!$F$21/Overview!$F$5-Overview!$F$21/('='!C1645+273.15))</f>
        <v>0.94169028070695959</v>
      </c>
      <c r="F1645" s="77">
        <f t="shared" si="152"/>
        <v>3.0455586056437256</v>
      </c>
      <c r="G1645" s="115">
        <f t="shared" si="153"/>
        <v>0.52380952380952372</v>
      </c>
      <c r="H1645" s="112">
        <f>F1645/Overview!$F$19</f>
        <v>4.4966168693986797</v>
      </c>
      <c r="I1645" s="149">
        <f t="shared" si="154"/>
        <v>178.24101031296112</v>
      </c>
      <c r="J1645" s="80">
        <f>IF((A1645-Overview!$F$43)/365=ROUND((A1645-Overview!$F$43)/365,0),J1644*0.05,J1644+V1644)</f>
        <v>6829.1249146477539</v>
      </c>
      <c r="K1645" s="70">
        <f>IF(I1645&lt;Overview!$F$16,1,'='!F1645/Overview!$F$26)</f>
        <v>131.84236388068078</v>
      </c>
      <c r="L1645" s="71">
        <f>IF(I1645&lt;Overview!$F$17,'='!F1645/Overview!$F$26,Overview!$F$33)</f>
        <v>9.1428571428571423</v>
      </c>
      <c r="M1645" s="72">
        <f t="shared" si="155"/>
        <v>9.1428571428571423</v>
      </c>
      <c r="N1645" s="81">
        <f>MIN(1,Overview!$F$44*E1645*(F1645-Overview!$F$25)^2+0.2)</f>
        <v>1</v>
      </c>
      <c r="O1645" s="48">
        <f>M1645*E1645*Overview!$F$8</f>
        <v>9.746225350951114E-2</v>
      </c>
      <c r="P1645" s="48">
        <f>E1645*Overview!$F$6</f>
        <v>1.8494797113084687E-3</v>
      </c>
      <c r="Q1645" s="122">
        <f>O1645*(G1645/F1645-(1+Overview!$F$35/'='!F1645)/(Overview!$F$37*Overview!$F$33))/('='!G1645+Overview!$F$36)</f>
        <v>4.7785203865039941E-4</v>
      </c>
      <c r="R1645" s="128">
        <f>(O1645/F1645-Q1645)*G1645*Overview!$F$29*'='!F1645^3</f>
        <v>422.28734429075087</v>
      </c>
      <c r="S1645" s="57">
        <f t="shared" si="150"/>
        <v>3.5528732784060963E-18</v>
      </c>
      <c r="T1645" s="58">
        <f t="shared" si="151"/>
        <v>4.8510879617870737E-4</v>
      </c>
      <c r="U1645" s="58">
        <f>IF(I1645&lt;Overview!$F$18,(1-Overview!$F$9)*'='!R1645-'='!I1645*'='!P1645,0)</f>
        <v>0</v>
      </c>
      <c r="V1645" s="54">
        <f>IF(I1645&gt;=Overview!$F$18,(1-Overview!$F$9)*'='!R1645-Overview!$F$18*'='!P1645,0)</f>
        <v>35.651338876699263</v>
      </c>
      <c r="W1645" s="2"/>
      <c r="X1645" s="60">
        <f>F1645^3*(1+G1645*Overview!$F$38)</f>
        <v>34.716784936595253</v>
      </c>
      <c r="Y1645" s="61">
        <f>F1645^3*Overview!$F$42*(1+Overview!$F$38*G1645)+J1645*Overview!$F$39/Overview!$F$40</f>
        <v>3.4212671633119021</v>
      </c>
    </row>
    <row r="1646" spans="1:25">
      <c r="A1646" s="34">
        <v>1643</v>
      </c>
      <c r="B1646">
        <v>0.77</v>
      </c>
      <c r="C1646" s="85">
        <v>18.739999999999998</v>
      </c>
      <c r="D1646" s="125">
        <f>B1646/(B1646+Overview!$F$22)</f>
        <v>0.52380952380952384</v>
      </c>
      <c r="E1646" s="118">
        <f>EXP(Overview!$F$21/Overview!$F$5-Overview!$F$21/('='!C1646+273.15))</f>
        <v>0.94169028070695959</v>
      </c>
      <c r="F1646" s="77">
        <f t="shared" si="152"/>
        <v>3.0460437144399042</v>
      </c>
      <c r="G1646" s="115">
        <f t="shared" si="153"/>
        <v>0.52380952380952372</v>
      </c>
      <c r="H1646" s="112">
        <f>F1646/Overview!$F$19</f>
        <v>4.4973331085780366</v>
      </c>
      <c r="I1646" s="149">
        <f t="shared" si="154"/>
        <v>178.24101031296112</v>
      </c>
      <c r="J1646" s="80">
        <f>IF((A1646-Overview!$F$43)/365=ROUND((A1646-Overview!$F$43)/365,0),J1645*0.05,J1645+V1645)</f>
        <v>6864.7762535244528</v>
      </c>
      <c r="K1646" s="70">
        <f>IF(I1646&lt;Overview!$F$16,1,'='!F1646/Overview!$F$26)</f>
        <v>131.86336426146772</v>
      </c>
      <c r="L1646" s="71">
        <f>IF(I1646&lt;Overview!$F$17,'='!F1646/Overview!$F$26,Overview!$F$33)</f>
        <v>9.1428571428571423</v>
      </c>
      <c r="M1646" s="72">
        <f t="shared" si="155"/>
        <v>9.1428571428571423</v>
      </c>
      <c r="N1646" s="81">
        <f>MIN(1,Overview!$F$44*E1646*(F1646-Overview!$F$25)^2+0.2)</f>
        <v>1</v>
      </c>
      <c r="O1646" s="48">
        <f>M1646*E1646*Overview!$F$8</f>
        <v>9.746225350951114E-2</v>
      </c>
      <c r="P1646" s="48">
        <f>E1646*Overview!$F$6</f>
        <v>1.8494797113084687E-3</v>
      </c>
      <c r="Q1646" s="122">
        <f>O1646*(G1646/F1646-(1+Overview!$F$35/'='!F1646)/(Overview!$F$37*Overview!$F$33))/('='!G1646+Overview!$F$36)</f>
        <v>4.7705754128307237E-4</v>
      </c>
      <c r="R1646" s="128">
        <f>(O1646/F1646-Q1646)*G1646*Overview!$F$29*'='!F1646^3</f>
        <v>422.43151041372886</v>
      </c>
      <c r="S1646" s="57">
        <f t="shared" si="150"/>
        <v>3.5523074526200474E-18</v>
      </c>
      <c r="T1646" s="58">
        <f t="shared" si="151"/>
        <v>4.8437937501715259E-4</v>
      </c>
      <c r="U1646" s="58">
        <f>IF(I1646&lt;Overview!$F$18,(1-Overview!$F$9)*'='!R1646-'='!I1646*'='!P1646,0)</f>
        <v>0</v>
      </c>
      <c r="V1646" s="54">
        <f>IF(I1646&gt;=Overview!$F$18,(1-Overview!$F$9)*'='!R1646-Overview!$F$18*'='!P1646,0)</f>
        <v>35.663621830376989</v>
      </c>
      <c r="W1646" s="2"/>
      <c r="X1646" s="60">
        <f>F1646^3*(1+G1646*Overview!$F$38)</f>
        <v>34.733377065632858</v>
      </c>
      <c r="Y1646" s="61">
        <f>F1646^3*Overview!$F$42*(1+Overview!$F$38*G1646)+J1646*Overview!$F$39/Overview!$F$40</f>
        <v>3.4243096676510203</v>
      </c>
    </row>
    <row r="1647" spans="1:25">
      <c r="A1647" s="34">
        <v>1644</v>
      </c>
      <c r="B1647">
        <v>0.77</v>
      </c>
      <c r="C1647" s="85">
        <v>18.739999999999998</v>
      </c>
      <c r="D1647" s="125">
        <f>B1647/(B1647+Overview!$F$22)</f>
        <v>0.52380952380952384</v>
      </c>
      <c r="E1647" s="118">
        <f>EXP(Overview!$F$21/Overview!$F$5-Overview!$F$21/('='!C1647+273.15))</f>
        <v>0.94169028070695959</v>
      </c>
      <c r="F1647" s="77">
        <f t="shared" si="152"/>
        <v>3.0465280938149215</v>
      </c>
      <c r="G1647" s="115">
        <f t="shared" si="153"/>
        <v>0.52380952380952372</v>
      </c>
      <c r="H1647" s="112">
        <f>F1647/Overview!$F$19</f>
        <v>4.4980482708030731</v>
      </c>
      <c r="I1647" s="149">
        <f t="shared" si="154"/>
        <v>178.24101031296112</v>
      </c>
      <c r="J1647" s="80">
        <f>IF((A1647-Overview!$F$43)/365=ROUND((A1647-Overview!$F$43)/365,0),J1646*0.05,J1646+V1646)</f>
        <v>6900.4398753548294</v>
      </c>
      <c r="K1647" s="70">
        <f>IF(I1647&lt;Overview!$F$16,1,'='!F1647/Overview!$F$26)</f>
        <v>131.88433306558102</v>
      </c>
      <c r="L1647" s="71">
        <f>IF(I1647&lt;Overview!$F$17,'='!F1647/Overview!$F$26,Overview!$F$33)</f>
        <v>9.1428571428571423</v>
      </c>
      <c r="M1647" s="72">
        <f t="shared" si="155"/>
        <v>9.1428571428571423</v>
      </c>
      <c r="N1647" s="81">
        <f>MIN(1,Overview!$F$44*E1647*(F1647-Overview!$F$25)^2+0.2)</f>
        <v>1</v>
      </c>
      <c r="O1647" s="48">
        <f>M1647*E1647*Overview!$F$8</f>
        <v>9.746225350951114E-2</v>
      </c>
      <c r="P1647" s="48">
        <f>E1647*Overview!$F$6</f>
        <v>1.8494797113084687E-3</v>
      </c>
      <c r="Q1647" s="122">
        <f>O1647*(G1647/F1647-(1+Overview!$F$35/'='!F1647)/(Overview!$F$37*Overview!$F$33))/('='!G1647+Overview!$F$36)</f>
        <v>4.7626449099147193E-4</v>
      </c>
      <c r="R1647" s="128">
        <f>(O1647/F1647-Q1647)*G1647*Overview!$F$29*'='!F1647^3</f>
        <v>422.57548726495139</v>
      </c>
      <c r="S1647" s="57">
        <f t="shared" si="150"/>
        <v>3.5517426574135754E-18</v>
      </c>
      <c r="T1647" s="58">
        <f t="shared" si="151"/>
        <v>4.8365105063066094E-4</v>
      </c>
      <c r="U1647" s="58">
        <f>IF(I1647&lt;Overview!$F$18,(1-Overview!$F$9)*'='!R1647-'='!I1647*'='!P1647,0)</f>
        <v>0</v>
      </c>
      <c r="V1647" s="54">
        <f>IF(I1647&gt;=Overview!$F$18,(1-Overview!$F$9)*'='!R1647-Overview!$F$18*'='!P1647,0)</f>
        <v>35.675888658101151</v>
      </c>
      <c r="W1647" s="2"/>
      <c r="X1647" s="60">
        <f>F1647^3*(1+G1647*Overview!$F$38)</f>
        <v>34.749949520155035</v>
      </c>
      <c r="Y1647" s="61">
        <f>F1647^3*Overview!$F$42*(1+Overview!$F$38*G1647)+J1647*Overview!$F$39/Overview!$F$40</f>
        <v>3.4273509350339175</v>
      </c>
    </row>
    <row r="1648" spans="1:25">
      <c r="A1648" s="34">
        <v>1645</v>
      </c>
      <c r="B1648">
        <v>0.77</v>
      </c>
      <c r="C1648" s="85">
        <v>18.739999999999998</v>
      </c>
      <c r="D1648" s="125">
        <f>B1648/(B1648+Overview!$F$22)</f>
        <v>0.52380952380952384</v>
      </c>
      <c r="E1648" s="118">
        <f>EXP(Overview!$F$21/Overview!$F$5-Overview!$F$21/('='!C1648+273.15))</f>
        <v>0.94169028070695959</v>
      </c>
      <c r="F1648" s="77">
        <f t="shared" si="152"/>
        <v>3.0470117448655523</v>
      </c>
      <c r="G1648" s="115">
        <f t="shared" si="153"/>
        <v>0.52380952380952372</v>
      </c>
      <c r="H1648" s="112">
        <f>F1648/Overview!$F$19</f>
        <v>4.4987623576931233</v>
      </c>
      <c r="I1648" s="149">
        <f t="shared" si="154"/>
        <v>178.24101031296112</v>
      </c>
      <c r="J1648" s="80">
        <f>IF((A1648-Overview!$F$43)/365=ROUND((A1648-Overview!$F$43)/365,0),J1647*0.05,J1647+V1647)</f>
        <v>6936.1157640129304</v>
      </c>
      <c r="K1648" s="70">
        <f>IF(I1648&lt;Overview!$F$16,1,'='!F1648/Overview!$F$26)</f>
        <v>131.9052703405001</v>
      </c>
      <c r="L1648" s="71">
        <f>IF(I1648&lt;Overview!$F$17,'='!F1648/Overview!$F$26,Overview!$F$33)</f>
        <v>9.1428571428571423</v>
      </c>
      <c r="M1648" s="72">
        <f t="shared" si="155"/>
        <v>9.1428571428571423</v>
      </c>
      <c r="N1648" s="81">
        <f>MIN(1,Overview!$F$44*E1648*(F1648-Overview!$F$25)^2+0.2)</f>
        <v>1</v>
      </c>
      <c r="O1648" s="48">
        <f>M1648*E1648*Overview!$F$8</f>
        <v>9.746225350951114E-2</v>
      </c>
      <c r="P1648" s="48">
        <f>E1648*Overview!$F$6</f>
        <v>1.8494797113084687E-3</v>
      </c>
      <c r="Q1648" s="122">
        <f>O1648*(G1648/F1648-(1+Overview!$F$35/'='!F1648)/(Overview!$F$37*Overview!$F$33))/('='!G1648+Overview!$F$36)</f>
        <v>4.7547288472109776E-4</v>
      </c>
      <c r="R1648" s="128">
        <f>(O1648/F1648-Q1648)*G1648*Overview!$F$29*'='!F1648^3</f>
        <v>422.71927504783059</v>
      </c>
      <c r="S1648" s="57">
        <f t="shared" si="150"/>
        <v>3.5511788906113233E-18</v>
      </c>
      <c r="T1648" s="58">
        <f t="shared" si="151"/>
        <v>4.8292382137009657E-4</v>
      </c>
      <c r="U1648" s="58">
        <f>IF(I1648&lt;Overview!$F$18,(1-Overview!$F$9)*'='!R1648-'='!I1648*'='!P1648,0)</f>
        <v>0</v>
      </c>
      <c r="V1648" s="54">
        <f>IF(I1648&gt;=Overview!$F$18,(1-Overview!$F$9)*'='!R1648-Overview!$F$18*'='!P1648,0)</f>
        <v>35.688139377202454</v>
      </c>
      <c r="W1648" s="2"/>
      <c r="X1648" s="60">
        <f>F1648^3*(1+G1648*Overview!$F$38)</f>
        <v>34.766502314733231</v>
      </c>
      <c r="Y1648" s="61">
        <f>F1648^3*Overview!$F$42*(1+Overview!$F$38*G1648)+J1648*Overview!$F$39/Overview!$F$40</f>
        <v>3.430390966071279</v>
      </c>
    </row>
    <row r="1649" spans="1:25">
      <c r="A1649" s="34">
        <v>1646</v>
      </c>
      <c r="B1649">
        <v>0.77</v>
      </c>
      <c r="C1649" s="85">
        <v>18.739999999999998</v>
      </c>
      <c r="D1649" s="125">
        <f>B1649/(B1649+Overview!$F$22)</f>
        <v>0.52380952380952384</v>
      </c>
      <c r="E1649" s="118">
        <f>EXP(Overview!$F$21/Overview!$F$5-Overview!$F$21/('='!C1649+273.15))</f>
        <v>0.94169028070695959</v>
      </c>
      <c r="F1649" s="77">
        <f t="shared" si="152"/>
        <v>3.0474946686869222</v>
      </c>
      <c r="G1649" s="115">
        <f t="shared" si="153"/>
        <v>0.52380952380952372</v>
      </c>
      <c r="H1649" s="112">
        <f>F1649/Overview!$F$19</f>
        <v>4.4994753708650848</v>
      </c>
      <c r="I1649" s="149">
        <f t="shared" si="154"/>
        <v>178.24101031296112</v>
      </c>
      <c r="J1649" s="80">
        <f>IF((A1649-Overview!$F$43)/365=ROUND((A1649-Overview!$F$43)/365,0),J1648*0.05,J1648+V1648)</f>
        <v>6971.8039033901332</v>
      </c>
      <c r="K1649" s="70">
        <f>IF(I1649&lt;Overview!$F$16,1,'='!F1649/Overview!$F$26)</f>
        <v>131.92617613363299</v>
      </c>
      <c r="L1649" s="71">
        <f>IF(I1649&lt;Overview!$F$17,'='!F1649/Overview!$F$26,Overview!$F$33)</f>
        <v>9.1428571428571423</v>
      </c>
      <c r="M1649" s="72">
        <f t="shared" si="155"/>
        <v>9.1428571428571423</v>
      </c>
      <c r="N1649" s="81">
        <f>MIN(1,Overview!$F$44*E1649*(F1649-Overview!$F$25)^2+0.2)</f>
        <v>1</v>
      </c>
      <c r="O1649" s="48">
        <f>M1649*E1649*Overview!$F$8</f>
        <v>9.746225350951114E-2</v>
      </c>
      <c r="P1649" s="48">
        <f>E1649*Overview!$F$6</f>
        <v>1.8494797113084687E-3</v>
      </c>
      <c r="Q1649" s="122">
        <f>O1649*(G1649/F1649-(1+Overview!$F$35/'='!F1649)/(Overview!$F$37*Overview!$F$33))/('='!G1649+Overview!$F$36)</f>
        <v>4.7468271942529715E-4</v>
      </c>
      <c r="R1649" s="128">
        <f>(O1649/F1649-Q1649)*G1649*Overview!$F$29*'='!F1649^3</f>
        <v>422.86287396570998</v>
      </c>
      <c r="S1649" s="57">
        <f t="shared" si="150"/>
        <v>3.5506161500435236E-18</v>
      </c>
      <c r="T1649" s="58">
        <f t="shared" si="151"/>
        <v>4.8219768558880103E-4</v>
      </c>
      <c r="U1649" s="58">
        <f>IF(I1649&lt;Overview!$F$18,(1-Overview!$F$9)*'='!R1649-'='!I1649*'='!P1649,0)</f>
        <v>0</v>
      </c>
      <c r="V1649" s="54">
        <f>IF(I1649&gt;=Overview!$F$18,(1-Overview!$F$9)*'='!R1649-Overview!$F$18*'='!P1649,0)</f>
        <v>35.700374005005784</v>
      </c>
      <c r="W1649" s="2"/>
      <c r="X1649" s="60">
        <f>F1649^3*(1+G1649*Overview!$F$38)</f>
        <v>34.783035463958342</v>
      </c>
      <c r="Y1649" s="61">
        <f>F1649^3*Overview!$F$42*(1+Overview!$F$38*G1649)+J1649*Overview!$F$39/Overview!$F$40</f>
        <v>3.4334297613762947</v>
      </c>
    </row>
    <row r="1650" spans="1:25">
      <c r="A1650" s="34">
        <v>1647</v>
      </c>
      <c r="B1650">
        <v>0.77</v>
      </c>
      <c r="C1650" s="85">
        <v>18.739999999999998</v>
      </c>
      <c r="D1650" s="125">
        <f>B1650/(B1650+Overview!$F$22)</f>
        <v>0.52380952380952384</v>
      </c>
      <c r="E1650" s="118">
        <f>EXP(Overview!$F$21/Overview!$F$5-Overview!$F$21/('='!C1650+273.15))</f>
        <v>0.94169028070695959</v>
      </c>
      <c r="F1650" s="77">
        <f t="shared" si="152"/>
        <v>3.0479768663725109</v>
      </c>
      <c r="G1650" s="115">
        <f t="shared" si="153"/>
        <v>0.52380952380952372</v>
      </c>
      <c r="H1650" s="112">
        <f>F1650/Overview!$F$19</f>
        <v>4.5001873119334279</v>
      </c>
      <c r="I1650" s="149">
        <f t="shared" si="154"/>
        <v>178.24101031296112</v>
      </c>
      <c r="J1650" s="80">
        <f>IF((A1650-Overview!$F$43)/365=ROUND((A1650-Overview!$F$43)/365,0),J1649*0.05,J1649+V1649)</f>
        <v>7007.5042773951391</v>
      </c>
      <c r="K1650" s="70">
        <f>IF(I1650&lt;Overview!$F$16,1,'='!F1650/Overview!$F$26)</f>
        <v>131.94705049231649</v>
      </c>
      <c r="L1650" s="71">
        <f>IF(I1650&lt;Overview!$F$17,'='!F1650/Overview!$F$26,Overview!$F$33)</f>
        <v>9.1428571428571423</v>
      </c>
      <c r="M1650" s="72">
        <f t="shared" si="155"/>
        <v>9.1428571428571423</v>
      </c>
      <c r="N1650" s="81">
        <f>MIN(1,Overview!$F$44*E1650*(F1650-Overview!$F$25)^2+0.2)</f>
        <v>1</v>
      </c>
      <c r="O1650" s="48">
        <f>M1650*E1650*Overview!$F$8</f>
        <v>9.746225350951114E-2</v>
      </c>
      <c r="P1650" s="48">
        <f>E1650*Overview!$F$6</f>
        <v>1.8494797113084687E-3</v>
      </c>
      <c r="Q1650" s="122">
        <f>O1650*(G1650/F1650-(1+Overview!$F$35/'='!F1650)/(Overview!$F$37*Overview!$F$33))/('='!G1650+Overview!$F$36)</f>
        <v>4.7389399206524351E-4</v>
      </c>
      <c r="R1650" s="128">
        <f>(O1650/F1650-Q1650)*G1650*Overview!$F$29*'='!F1650^3</f>
        <v>423.00628422186406</v>
      </c>
      <c r="S1650" s="57">
        <f t="shared" si="150"/>
        <v>3.5500544335459829E-18</v>
      </c>
      <c r="T1650" s="58">
        <f t="shared" si="151"/>
        <v>4.8147264164259343E-4</v>
      </c>
      <c r="U1650" s="58">
        <f>IF(I1650&lt;Overview!$F$18,(1-Overview!$F$9)*'='!R1650-'='!I1650*'='!P1650,0)</f>
        <v>0</v>
      </c>
      <c r="V1650" s="54">
        <f>IF(I1650&gt;=Overview!$F$18,(1-Overview!$F$9)*'='!R1650-Overview!$F$18*'='!P1650,0)</f>
        <v>35.71259255883011</v>
      </c>
      <c r="W1650" s="2"/>
      <c r="X1650" s="60">
        <f>F1650^3*(1+G1650*Overview!$F$38)</f>
        <v>34.799548982440591</v>
      </c>
      <c r="Y1650" s="61">
        <f>F1650^3*Overview!$F$42*(1+Overview!$F$38*G1650)+J1650*Overview!$F$39/Overview!$F$40</f>
        <v>3.4364673215646415</v>
      </c>
    </row>
    <row r="1651" spans="1:25">
      <c r="A1651" s="34">
        <v>1648</v>
      </c>
      <c r="B1651">
        <v>0.77</v>
      </c>
      <c r="C1651" s="85">
        <v>18.739999999999998</v>
      </c>
      <c r="D1651" s="125">
        <f>B1651/(B1651+Overview!$F$22)</f>
        <v>0.52380952380952384</v>
      </c>
      <c r="E1651" s="118">
        <f>EXP(Overview!$F$21/Overview!$F$5-Overview!$F$21/('='!C1651+273.15))</f>
        <v>0.94169028070695959</v>
      </c>
      <c r="F1651" s="77">
        <f t="shared" si="152"/>
        <v>3.0484583390141533</v>
      </c>
      <c r="G1651" s="115">
        <f t="shared" si="153"/>
        <v>0.52380952380952372</v>
      </c>
      <c r="H1651" s="112">
        <f>F1651/Overview!$F$19</f>
        <v>4.5008981825101921</v>
      </c>
      <c r="I1651" s="149">
        <f t="shared" si="154"/>
        <v>178.24101031296112</v>
      </c>
      <c r="J1651" s="80">
        <f>IF((A1651-Overview!$F$43)/365=ROUND((A1651-Overview!$F$43)/365,0),J1650*0.05,J1650+V1650)</f>
        <v>7043.2168699539689</v>
      </c>
      <c r="K1651" s="70">
        <f>IF(I1651&lt;Overview!$F$16,1,'='!F1651/Overview!$F$26)</f>
        <v>131.96789346381615</v>
      </c>
      <c r="L1651" s="71">
        <f>IF(I1651&lt;Overview!$F$17,'='!F1651/Overview!$F$26,Overview!$F$33)</f>
        <v>9.1428571428571423</v>
      </c>
      <c r="M1651" s="72">
        <f t="shared" si="155"/>
        <v>9.1428571428571423</v>
      </c>
      <c r="N1651" s="81">
        <f>MIN(1,Overview!$F$44*E1651*(F1651-Overview!$F$25)^2+0.2)</f>
        <v>1</v>
      </c>
      <c r="O1651" s="48">
        <f>M1651*E1651*Overview!$F$8</f>
        <v>9.746225350951114E-2</v>
      </c>
      <c r="P1651" s="48">
        <f>E1651*Overview!$F$6</f>
        <v>1.8494797113084687E-3</v>
      </c>
      <c r="Q1651" s="122">
        <f>O1651*(G1651/F1651-(1+Overview!$F$35/'='!F1651)/(Overview!$F$37*Overview!$F$33))/('='!G1651+Overview!$F$36)</f>
        <v>4.7310669960990987E-4</v>
      </c>
      <c r="R1651" s="128">
        <f>(O1651/F1651-Q1651)*G1651*Overview!$F$29*'='!F1651^3</f>
        <v>423.14950601949812</v>
      </c>
      <c r="S1651" s="57">
        <f t="shared" si="150"/>
        <v>3.549493738960061E-18</v>
      </c>
      <c r="T1651" s="58">
        <f t="shared" si="151"/>
        <v>4.8074868788976465E-4</v>
      </c>
      <c r="U1651" s="58">
        <f>IF(I1651&lt;Overview!$F$18,(1-Overview!$F$9)*'='!R1651-'='!I1651*'='!P1651,0)</f>
        <v>0</v>
      </c>
      <c r="V1651" s="54">
        <f>IF(I1651&gt;=Overview!$F$18,(1-Overview!$F$9)*'='!R1651-Overview!$F$18*'='!P1651,0)</f>
        <v>35.72479505598853</v>
      </c>
      <c r="W1651" s="2"/>
      <c r="X1651" s="60">
        <f>F1651^3*(1+G1651*Overview!$F$38)</f>
        <v>34.816042884809335</v>
      </c>
      <c r="Y1651" s="61">
        <f>F1651^3*Overview!$F$42*(1+Overview!$F$38*G1651)+J1651*Overview!$F$39/Overview!$F$40</f>
        <v>3.439503647254476</v>
      </c>
    </row>
    <row r="1652" spans="1:25">
      <c r="A1652" s="34">
        <v>1649</v>
      </c>
      <c r="B1652">
        <v>0.77</v>
      </c>
      <c r="C1652" s="85">
        <v>18.739999999999998</v>
      </c>
      <c r="D1652" s="125">
        <f>B1652/(B1652+Overview!$F$22)</f>
        <v>0.52380952380952384</v>
      </c>
      <c r="E1652" s="118">
        <f>EXP(Overview!$F$21/Overview!$F$5-Overview!$F$21/('='!C1652+273.15))</f>
        <v>0.94169028070695959</v>
      </c>
      <c r="F1652" s="77">
        <f t="shared" si="152"/>
        <v>3.0489390877020432</v>
      </c>
      <c r="G1652" s="115">
        <f t="shared" si="153"/>
        <v>0.52380952380952372</v>
      </c>
      <c r="H1652" s="112">
        <f>F1652/Overview!$F$19</f>
        <v>4.5016079842049948</v>
      </c>
      <c r="I1652" s="149">
        <f t="shared" si="154"/>
        <v>178.24101031296112</v>
      </c>
      <c r="J1652" s="80">
        <f>IF((A1652-Overview!$F$43)/365=ROUND((A1652-Overview!$F$43)/365,0),J1651*0.05,J1651+V1651)</f>
        <v>7078.9416650099574</v>
      </c>
      <c r="K1652" s="70">
        <f>IF(I1652&lt;Overview!$F$16,1,'='!F1652/Overview!$F$26)</f>
        <v>131.98870509532657</v>
      </c>
      <c r="L1652" s="71">
        <f>IF(I1652&lt;Overview!$F$17,'='!F1652/Overview!$F$26,Overview!$F$33)</f>
        <v>9.1428571428571423</v>
      </c>
      <c r="M1652" s="72">
        <f t="shared" si="155"/>
        <v>9.1428571428571423</v>
      </c>
      <c r="N1652" s="81">
        <f>MIN(1,Overview!$F$44*E1652*(F1652-Overview!$F$25)^2+0.2)</f>
        <v>1</v>
      </c>
      <c r="O1652" s="48">
        <f>M1652*E1652*Overview!$F$8</f>
        <v>9.746225350951114E-2</v>
      </c>
      <c r="P1652" s="48">
        <f>E1652*Overview!$F$6</f>
        <v>1.8494797113084687E-3</v>
      </c>
      <c r="Q1652" s="122">
        <f>O1652*(G1652/F1652-(1+Overview!$F$35/'='!F1652)/(Overview!$F$37*Overview!$F$33))/('='!G1652+Overview!$F$36)</f>
        <v>4.723208390360445E-4</v>
      </c>
      <c r="R1652" s="128">
        <f>(O1652/F1652-Q1652)*G1652*Overview!$F$29*'='!F1652^3</f>
        <v>423.29253956174688</v>
      </c>
      <c r="S1652" s="57">
        <f t="shared" si="150"/>
        <v>3.548934064132656E-18</v>
      </c>
      <c r="T1652" s="58">
        <f t="shared" si="151"/>
        <v>4.8002582269107371E-4</v>
      </c>
      <c r="U1652" s="58">
        <f>IF(I1652&lt;Overview!$F$18,(1-Overview!$F$9)*'='!R1652-'='!I1652*'='!P1652,0)</f>
        <v>0</v>
      </c>
      <c r="V1652" s="54">
        <f>IF(I1652&gt;=Overview!$F$18,(1-Overview!$F$9)*'='!R1652-Overview!$F$18*'='!P1652,0)</f>
        <v>35.736981513788123</v>
      </c>
      <c r="W1652" s="2"/>
      <c r="X1652" s="60">
        <f>F1652^3*(1+G1652*Overview!$F$38)</f>
        <v>34.832517185712973</v>
      </c>
      <c r="Y1652" s="61">
        <f>F1652^3*Overview!$F$42*(1+Overview!$F$38*G1652)+J1652*Overview!$F$39/Overview!$F$40</f>
        <v>3.4425387390664182</v>
      </c>
    </row>
    <row r="1653" spans="1:25">
      <c r="A1653" s="34">
        <v>1650</v>
      </c>
      <c r="B1653">
        <v>0.77</v>
      </c>
      <c r="C1653" s="85">
        <v>18.739999999999998</v>
      </c>
      <c r="D1653" s="125">
        <f>B1653/(B1653+Overview!$F$22)</f>
        <v>0.52380952380952384</v>
      </c>
      <c r="E1653" s="118">
        <f>EXP(Overview!$F$21/Overview!$F$5-Overview!$F$21/('='!C1653+273.15))</f>
        <v>0.94169028070695959</v>
      </c>
      <c r="F1653" s="77">
        <f t="shared" si="152"/>
        <v>3.0494191135247344</v>
      </c>
      <c r="G1653" s="115">
        <f t="shared" si="153"/>
        <v>0.52380952380952372</v>
      </c>
      <c r="H1653" s="112">
        <f>F1653/Overview!$F$19</f>
        <v>4.5023167186250319</v>
      </c>
      <c r="I1653" s="149">
        <f t="shared" si="154"/>
        <v>178.24101031296112</v>
      </c>
      <c r="J1653" s="80">
        <f>IF((A1653-Overview!$F$43)/365=ROUND((A1653-Overview!$F$43)/365,0),J1652*0.05,J1652+V1652)</f>
        <v>7114.6786465237456</v>
      </c>
      <c r="K1653" s="70">
        <f>IF(I1653&lt;Overview!$F$16,1,'='!F1653/Overview!$F$26)</f>
        <v>132.00948543397118</v>
      </c>
      <c r="L1653" s="71">
        <f>IF(I1653&lt;Overview!$F$17,'='!F1653/Overview!$F$26,Overview!$F$33)</f>
        <v>9.1428571428571423</v>
      </c>
      <c r="M1653" s="72">
        <f t="shared" si="155"/>
        <v>9.1428571428571423</v>
      </c>
      <c r="N1653" s="81">
        <f>MIN(1,Overview!$F$44*E1653*(F1653-Overview!$F$25)^2+0.2)</f>
        <v>1</v>
      </c>
      <c r="O1653" s="48">
        <f>M1653*E1653*Overview!$F$8</f>
        <v>9.746225350951114E-2</v>
      </c>
      <c r="P1653" s="48">
        <f>E1653*Overview!$F$6</f>
        <v>1.8494797113084687E-3</v>
      </c>
      <c r="Q1653" s="122">
        <f>O1653*(G1653/F1653-(1+Overview!$F$35/'='!F1653)/(Overview!$F$37*Overview!$F$33))/('='!G1653+Overview!$F$36)</f>
        <v>4.7153640732814522E-4</v>
      </c>
      <c r="R1653" s="128">
        <f>(O1653/F1653-Q1653)*G1653*Overview!$F$29*'='!F1653^3</f>
        <v>423.43538505167436</v>
      </c>
      <c r="S1653" s="57">
        <f t="shared" si="150"/>
        <v>3.5483754069161858E-18</v>
      </c>
      <c r="T1653" s="58">
        <f t="shared" si="151"/>
        <v>4.7930404440974352E-4</v>
      </c>
      <c r="U1653" s="58">
        <f>IF(I1653&lt;Overview!$F$18,(1-Overview!$F$9)*'='!R1653-'='!I1653*'='!P1653,0)</f>
        <v>0</v>
      </c>
      <c r="V1653" s="54">
        <f>IF(I1653&gt;=Overview!$F$18,(1-Overview!$F$9)*'='!R1653-Overview!$F$18*'='!P1653,0)</f>
        <v>35.749151949529946</v>
      </c>
      <c r="W1653" s="2"/>
      <c r="X1653" s="60">
        <f>F1653^3*(1+G1653*Overview!$F$38)</f>
        <v>34.848971899818764</v>
      </c>
      <c r="Y1653" s="61">
        <f>F1653^3*Overview!$F$42*(1+Overview!$F$38*G1653)+J1653*Overview!$F$39/Overview!$F$40</f>
        <v>3.4455725976235385</v>
      </c>
    </row>
    <row r="1654" spans="1:25">
      <c r="A1654" s="34">
        <v>1651</v>
      </c>
      <c r="B1654">
        <v>0.77</v>
      </c>
      <c r="C1654" s="85">
        <v>18.739999999999998</v>
      </c>
      <c r="D1654" s="125">
        <f>B1654/(B1654+Overview!$F$22)</f>
        <v>0.52380952380952384</v>
      </c>
      <c r="E1654" s="118">
        <f>EXP(Overview!$F$21/Overview!$F$5-Overview!$F$21/('='!C1654+273.15))</f>
        <v>0.94169028070695959</v>
      </c>
      <c r="F1654" s="77">
        <f t="shared" si="152"/>
        <v>3.0498984175691439</v>
      </c>
      <c r="G1654" s="115">
        <f t="shared" si="153"/>
        <v>0.52380952380952372</v>
      </c>
      <c r="H1654" s="112">
        <f>F1654/Overview!$F$19</f>
        <v>4.503024387375083</v>
      </c>
      <c r="I1654" s="149">
        <f t="shared" si="154"/>
        <v>178.24101031296112</v>
      </c>
      <c r="J1654" s="80">
        <f>IF((A1654-Overview!$F$43)/365=ROUND((A1654-Overview!$F$43)/365,0),J1653*0.05,J1653+V1653)</f>
        <v>7150.4277984732753</v>
      </c>
      <c r="K1654" s="70">
        <f>IF(I1654&lt;Overview!$F$16,1,'='!F1654/Overview!$F$26)</f>
        <v>132.03023452680279</v>
      </c>
      <c r="L1654" s="71">
        <f>IF(I1654&lt;Overview!$F$17,'='!F1654/Overview!$F$26,Overview!$F$33)</f>
        <v>9.1428571428571423</v>
      </c>
      <c r="M1654" s="72">
        <f t="shared" si="155"/>
        <v>9.1428571428571423</v>
      </c>
      <c r="N1654" s="81">
        <f>MIN(1,Overview!$F$44*E1654*(F1654-Overview!$F$25)^2+0.2)</f>
        <v>1</v>
      </c>
      <c r="O1654" s="48">
        <f>M1654*E1654*Overview!$F$8</f>
        <v>9.746225350951114E-2</v>
      </c>
      <c r="P1654" s="48">
        <f>E1654*Overview!$F$6</f>
        <v>1.8494797113084687E-3</v>
      </c>
      <c r="Q1654" s="122">
        <f>O1654*(G1654/F1654-(1+Overview!$F$35/'='!F1654)/(Overview!$F$37*Overview!$F$33))/('='!G1654+Overview!$F$36)</f>
        <v>4.7075340147843873E-4</v>
      </c>
      <c r="R1654" s="128">
        <f>(O1654/F1654-Q1654)*G1654*Overview!$F$29*'='!F1654^3</f>
        <v>423.57804269227302</v>
      </c>
      <c r="S1654" s="57">
        <f t="shared" si="150"/>
        <v>3.5478177651685718E-18</v>
      </c>
      <c r="T1654" s="58">
        <f t="shared" si="151"/>
        <v>4.7858335141146073E-4</v>
      </c>
      <c r="U1654" s="58">
        <f>IF(I1654&lt;Overview!$F$18,(1-Overview!$F$9)*'='!R1654-'='!I1654*'='!P1654,0)</f>
        <v>0</v>
      </c>
      <c r="V1654" s="54">
        <f>IF(I1654&gt;=Overview!$F$18,(1-Overview!$F$9)*'='!R1654-Overview!$F$18*'='!P1654,0)</f>
        <v>35.761306380508948</v>
      </c>
      <c r="W1654" s="2"/>
      <c r="X1654" s="60">
        <f>F1654^3*(1+G1654*Overview!$F$38)</f>
        <v>34.865407041812745</v>
      </c>
      <c r="Y1654" s="61">
        <f>F1654^3*Overview!$F$42*(1+Overview!$F$38*G1654)+J1654*Overview!$F$39/Overview!$F$40</f>
        <v>3.4486052235513496</v>
      </c>
    </row>
    <row r="1655" spans="1:25">
      <c r="A1655" s="34">
        <v>1652</v>
      </c>
      <c r="B1655">
        <v>0.77</v>
      </c>
      <c r="C1655" s="85">
        <v>18.739999999999998</v>
      </c>
      <c r="D1655" s="125">
        <f>B1655/(B1655+Overview!$F$22)</f>
        <v>0.52380952380952384</v>
      </c>
      <c r="E1655" s="118">
        <f>EXP(Overview!$F$21/Overview!$F$5-Overview!$F$21/('='!C1655+273.15))</f>
        <v>0.94169028070695959</v>
      </c>
      <c r="F1655" s="77">
        <f t="shared" si="152"/>
        <v>3.0503770009205553</v>
      </c>
      <c r="G1655" s="115">
        <f t="shared" si="153"/>
        <v>0.52380952380952372</v>
      </c>
      <c r="H1655" s="112">
        <f>F1655/Overview!$F$19</f>
        <v>4.5037309920575153</v>
      </c>
      <c r="I1655" s="149">
        <f t="shared" si="154"/>
        <v>178.24101031296112</v>
      </c>
      <c r="J1655" s="80">
        <f>IF((A1655-Overview!$F$43)/365=ROUND((A1655-Overview!$F$43)/365,0),J1654*0.05,J1654+V1654)</f>
        <v>7186.1891048537846</v>
      </c>
      <c r="K1655" s="70">
        <f>IF(I1655&lt;Overview!$F$16,1,'='!F1655/Overview!$F$26)</f>
        <v>132.05095242080327</v>
      </c>
      <c r="L1655" s="71">
        <f>IF(I1655&lt;Overview!$F$17,'='!F1655/Overview!$F$26,Overview!$F$33)</f>
        <v>9.1428571428571423</v>
      </c>
      <c r="M1655" s="72">
        <f t="shared" si="155"/>
        <v>9.1428571428571423</v>
      </c>
      <c r="N1655" s="81">
        <f>MIN(1,Overview!$F$44*E1655*(F1655-Overview!$F$25)^2+0.2)</f>
        <v>1</v>
      </c>
      <c r="O1655" s="48">
        <f>M1655*E1655*Overview!$F$8</f>
        <v>9.746225350951114E-2</v>
      </c>
      <c r="P1655" s="48">
        <f>E1655*Overview!$F$6</f>
        <v>1.8494797113084687E-3</v>
      </c>
      <c r="Q1655" s="122">
        <f>O1655*(G1655/F1655-(1+Overview!$F$35/'='!F1655)/(Overview!$F$37*Overview!$F$33))/('='!G1655+Overview!$F$36)</f>
        <v>4.6997181848685193E-4</v>
      </c>
      <c r="R1655" s="128">
        <f>(O1655/F1655-Q1655)*G1655*Overview!$F$29*'='!F1655^3</f>
        <v>423.72051268646385</v>
      </c>
      <c r="S1655" s="57">
        <f t="shared" si="150"/>
        <v>3.5472611367532189E-18</v>
      </c>
      <c r="T1655" s="58">
        <f t="shared" si="151"/>
        <v>4.7786374206436767E-4</v>
      </c>
      <c r="U1655" s="58">
        <f>IF(I1655&lt;Overview!$F$18,(1-Overview!$F$9)*'='!R1655-'='!I1655*'='!P1655,0)</f>
        <v>0</v>
      </c>
      <c r="V1655" s="54">
        <f>IF(I1655&gt;=Overview!$F$18,(1-Overview!$F$9)*'='!R1655-Overview!$F$18*'='!P1655,0)</f>
        <v>35.773444824014014</v>
      </c>
      <c r="W1655" s="2"/>
      <c r="X1655" s="60">
        <f>F1655^3*(1+G1655*Overview!$F$38)</f>
        <v>34.88182262639959</v>
      </c>
      <c r="Y1655" s="61">
        <f>F1655^3*Overview!$F$42*(1+Overview!$F$38*G1655)+J1655*Overview!$F$39/Overview!$F$40</f>
        <v>3.4516366174777908</v>
      </c>
    </row>
    <row r="1656" spans="1:25">
      <c r="A1656" s="34">
        <v>1653</v>
      </c>
      <c r="B1656">
        <v>0.77</v>
      </c>
      <c r="C1656" s="85">
        <v>18.739999999999998</v>
      </c>
      <c r="D1656" s="125">
        <f>B1656/(B1656+Overview!$F$22)</f>
        <v>0.52380952380952384</v>
      </c>
      <c r="E1656" s="118">
        <f>EXP(Overview!$F$21/Overview!$F$5-Overview!$F$21/('='!C1656+273.15))</f>
        <v>0.94169028070695959</v>
      </c>
      <c r="F1656" s="77">
        <f t="shared" si="152"/>
        <v>3.0508548646626195</v>
      </c>
      <c r="G1656" s="115">
        <f t="shared" si="153"/>
        <v>0.52380952380952372</v>
      </c>
      <c r="H1656" s="112">
        <f>F1656/Overview!$F$19</f>
        <v>4.5044365342722861</v>
      </c>
      <c r="I1656" s="149">
        <f t="shared" si="154"/>
        <v>178.24101031296112</v>
      </c>
      <c r="J1656" s="80">
        <f>IF((A1656-Overview!$F$43)/365=ROUND((A1656-Overview!$F$43)/365,0),J1655*0.05,J1655+V1655)</f>
        <v>7221.962549677799</v>
      </c>
      <c r="K1656" s="70">
        <f>IF(I1656&lt;Overview!$F$16,1,'='!F1656/Overview!$F$26)</f>
        <v>132.07163916288397</v>
      </c>
      <c r="L1656" s="71">
        <f>IF(I1656&lt;Overview!$F$17,'='!F1656/Overview!$F$26,Overview!$F$33)</f>
        <v>9.1428571428571423</v>
      </c>
      <c r="M1656" s="72">
        <f t="shared" si="155"/>
        <v>9.1428571428571423</v>
      </c>
      <c r="N1656" s="81">
        <f>MIN(1,Overview!$F$44*E1656*(F1656-Overview!$F$25)^2+0.2)</f>
        <v>1</v>
      </c>
      <c r="O1656" s="48">
        <f>M1656*E1656*Overview!$F$8</f>
        <v>9.746225350951114E-2</v>
      </c>
      <c r="P1656" s="48">
        <f>E1656*Overview!$F$6</f>
        <v>1.8494797113084687E-3</v>
      </c>
      <c r="Q1656" s="122">
        <f>O1656*(G1656/F1656-(1+Overview!$F$35/'='!F1656)/(Overview!$F$37*Overview!$F$33))/('='!G1656+Overview!$F$36)</f>
        <v>4.6919165536098834E-4</v>
      </c>
      <c r="R1656" s="128">
        <f>(O1656/F1656-Q1656)*G1656*Overview!$F$29*'='!F1656^3</f>
        <v>423.86279523709504</v>
      </c>
      <c r="S1656" s="57">
        <f t="shared" si="150"/>
        <v>3.5467055195390009E-18</v>
      </c>
      <c r="T1656" s="58">
        <f t="shared" si="151"/>
        <v>4.7714521473905949E-4</v>
      </c>
      <c r="U1656" s="58">
        <f>IF(I1656&lt;Overview!$F$18,(1-Overview!$F$9)*'='!R1656-'='!I1656*'='!P1656,0)</f>
        <v>0</v>
      </c>
      <c r="V1656" s="54">
        <f>IF(I1656&gt;=Overview!$F$18,(1-Overview!$F$9)*'='!R1656-Overview!$F$18*'='!P1656,0)</f>
        <v>35.785567297327788</v>
      </c>
      <c r="W1656" s="2"/>
      <c r="X1656" s="60">
        <f>F1656^3*(1+G1656*Overview!$F$38)</f>
        <v>34.898218668302412</v>
      </c>
      <c r="Y1656" s="61">
        <f>F1656^3*Overview!$F$42*(1+Overview!$F$38*G1656)+J1656*Overview!$F$39/Overview!$F$40</f>
        <v>3.4546667800332163</v>
      </c>
    </row>
    <row r="1657" spans="1:25">
      <c r="A1657" s="34">
        <v>1654</v>
      </c>
      <c r="B1657">
        <v>0.77</v>
      </c>
      <c r="C1657" s="85">
        <v>18.739999999999998</v>
      </c>
      <c r="D1657" s="125">
        <f>B1657/(B1657+Overview!$F$22)</f>
        <v>0.52380952380952384</v>
      </c>
      <c r="E1657" s="118">
        <f>EXP(Overview!$F$21/Overview!$F$5-Overview!$F$21/('='!C1657+273.15))</f>
        <v>0.94169028070695959</v>
      </c>
      <c r="F1657" s="77">
        <f t="shared" si="152"/>
        <v>3.0513320098773584</v>
      </c>
      <c r="G1657" s="115">
        <f t="shared" si="153"/>
        <v>0.52380952380952372</v>
      </c>
      <c r="H1657" s="112">
        <f>F1657/Overview!$F$19</f>
        <v>4.5051410156169469</v>
      </c>
      <c r="I1657" s="149">
        <f t="shared" si="154"/>
        <v>178.24101031296112</v>
      </c>
      <c r="J1657" s="80">
        <f>IF((A1657-Overview!$F$43)/365=ROUND((A1657-Overview!$F$43)/365,0),J1656*0.05,J1656+V1656)</f>
        <v>7257.7481169751263</v>
      </c>
      <c r="K1657" s="70">
        <f>IF(I1657&lt;Overview!$F$16,1,'='!F1657/Overview!$F$26)</f>
        <v>132.09229479988565</v>
      </c>
      <c r="L1657" s="71">
        <f>IF(I1657&lt;Overview!$F$17,'='!F1657/Overview!$F$26,Overview!$F$33)</f>
        <v>9.1428571428571423</v>
      </c>
      <c r="M1657" s="72">
        <f t="shared" si="155"/>
        <v>9.1428571428571423</v>
      </c>
      <c r="N1657" s="81">
        <f>MIN(1,Overview!$F$44*E1657*(F1657-Overview!$F$25)^2+0.2)</f>
        <v>1</v>
      </c>
      <c r="O1657" s="48">
        <f>M1657*E1657*Overview!$F$8</f>
        <v>9.746225350951114E-2</v>
      </c>
      <c r="P1657" s="48">
        <f>E1657*Overview!$F$6</f>
        <v>1.8494797113084687E-3</v>
      </c>
      <c r="Q1657" s="122">
        <f>O1657*(G1657/F1657-(1+Overview!$F$35/'='!F1657)/(Overview!$F$37*Overview!$F$33))/('='!G1657+Overview!$F$36)</f>
        <v>4.6841290911610659E-4</v>
      </c>
      <c r="R1657" s="128">
        <f>(O1657/F1657-Q1657)*G1657*Overview!$F$29*'='!F1657^3</f>
        <v>424.00489054694236</v>
      </c>
      <c r="S1657" s="57">
        <f t="shared" si="150"/>
        <v>3.5461509114002412E-18</v>
      </c>
      <c r="T1657" s="58">
        <f t="shared" si="151"/>
        <v>4.7642776780858334E-4</v>
      </c>
      <c r="U1657" s="58">
        <f>IF(I1657&lt;Overview!$F$18,(1-Overview!$F$9)*'='!R1657-'='!I1657*'='!P1657,0)</f>
        <v>0</v>
      </c>
      <c r="V1657" s="54">
        <f>IF(I1657&gt;=Overview!$F$18,(1-Overview!$F$9)*'='!R1657-Overview!$F$18*'='!P1657,0)</f>
        <v>35.797673817726782</v>
      </c>
      <c r="W1657" s="2"/>
      <c r="X1657" s="60">
        <f>F1657^3*(1+G1657*Overview!$F$38)</f>
        <v>34.914595182262751</v>
      </c>
      <c r="Y1657" s="61">
        <f>F1657^3*Overview!$F$42*(1+Overview!$F$38*G1657)+J1657*Overview!$F$39/Overview!$F$40</f>
        <v>3.457695711850385</v>
      </c>
    </row>
    <row r="1658" spans="1:25">
      <c r="A1658" s="34">
        <v>1655</v>
      </c>
      <c r="B1658">
        <v>0.77</v>
      </c>
      <c r="C1658" s="85">
        <v>18.739999999999998</v>
      </c>
      <c r="D1658" s="125">
        <f>B1658/(B1658+Overview!$F$22)</f>
        <v>0.52380952380952384</v>
      </c>
      <c r="E1658" s="118">
        <f>EXP(Overview!$F$21/Overview!$F$5-Overview!$F$21/('='!C1658+273.15))</f>
        <v>0.94169028070695959</v>
      </c>
      <c r="F1658" s="77">
        <f t="shared" si="152"/>
        <v>3.0518084376451671</v>
      </c>
      <c r="G1658" s="115">
        <f t="shared" si="153"/>
        <v>0.52380952380952372</v>
      </c>
      <c r="H1658" s="112">
        <f>F1658/Overview!$F$19</f>
        <v>4.5058444376866484</v>
      </c>
      <c r="I1658" s="149">
        <f t="shared" si="154"/>
        <v>178.24101031296112</v>
      </c>
      <c r="J1658" s="80">
        <f>IF((A1658-Overview!$F$43)/365=ROUND((A1658-Overview!$F$43)/365,0),J1657*0.05,J1657+V1657)</f>
        <v>7293.545790792853</v>
      </c>
      <c r="K1658" s="70">
        <f>IF(I1658&lt;Overview!$F$16,1,'='!F1658/Overview!$F$26)</f>
        <v>132.11291937857865</v>
      </c>
      <c r="L1658" s="71">
        <f>IF(I1658&lt;Overview!$F$17,'='!F1658/Overview!$F$26,Overview!$F$33)</f>
        <v>9.1428571428571423</v>
      </c>
      <c r="M1658" s="72">
        <f t="shared" si="155"/>
        <v>9.1428571428571423</v>
      </c>
      <c r="N1658" s="81">
        <f>MIN(1,Overview!$F$44*E1658*(F1658-Overview!$F$25)^2+0.2)</f>
        <v>1</v>
      </c>
      <c r="O1658" s="48">
        <f>M1658*E1658*Overview!$F$8</f>
        <v>9.746225350951114E-2</v>
      </c>
      <c r="P1658" s="48">
        <f>E1658*Overview!$F$6</f>
        <v>1.8494797113084687E-3</v>
      </c>
      <c r="Q1658" s="122">
        <f>O1658*(G1658/F1658-(1+Overview!$F$35/'='!F1658)/(Overview!$F$37*Overview!$F$33))/('='!G1658+Overview!$F$36)</f>
        <v>4.6763557677509361E-4</v>
      </c>
      <c r="R1658" s="128">
        <f>(O1658/F1658-Q1658)*G1658*Overview!$F$29*'='!F1658^3</f>
        <v>424.14679881870683</v>
      </c>
      <c r="S1658" s="57">
        <f t="shared" si="150"/>
        <v>3.5455973102166965E-18</v>
      </c>
      <c r="T1658" s="58">
        <f t="shared" si="151"/>
        <v>4.7571139964843167E-4</v>
      </c>
      <c r="U1658" s="58">
        <f>IF(I1658&lt;Overview!$F$18,(1-Overview!$F$9)*'='!R1658-'='!I1658*'='!P1658,0)</f>
        <v>0</v>
      </c>
      <c r="V1658" s="54">
        <f>IF(I1658&gt;=Overview!$F$18,(1-Overview!$F$9)*'='!R1658-Overview!$F$18*'='!P1658,0)</f>
        <v>35.809764402481115</v>
      </c>
      <c r="W1658" s="2"/>
      <c r="X1658" s="60">
        <f>F1658^3*(1+G1658*Overview!$F$38)</f>
        <v>34.930952183040304</v>
      </c>
      <c r="Y1658" s="61">
        <f>F1658^3*Overview!$F$42*(1+Overview!$F$38*G1658)+J1658*Overview!$F$39/Overview!$F$40</f>
        <v>3.4607234135644438</v>
      </c>
    </row>
    <row r="1659" spans="1:25">
      <c r="A1659" s="34">
        <v>1656</v>
      </c>
      <c r="B1659">
        <v>0.77</v>
      </c>
      <c r="C1659" s="85">
        <v>18.739999999999998</v>
      </c>
      <c r="D1659" s="125">
        <f>B1659/(B1659+Overview!$F$22)</f>
        <v>0.52380952380952384</v>
      </c>
      <c r="E1659" s="118">
        <f>EXP(Overview!$F$21/Overview!$F$5-Overview!$F$21/('='!C1659+273.15))</f>
        <v>0.94169028070695959</v>
      </c>
      <c r="F1659" s="77">
        <f t="shared" si="152"/>
        <v>3.0522841490448154</v>
      </c>
      <c r="G1659" s="115">
        <f t="shared" si="153"/>
        <v>0.52380952380952372</v>
      </c>
      <c r="H1659" s="112">
        <f>F1659/Overview!$F$19</f>
        <v>4.5065468020741406</v>
      </c>
      <c r="I1659" s="149">
        <f t="shared" si="154"/>
        <v>178.24101031296112</v>
      </c>
      <c r="J1659" s="80">
        <f>IF((A1659-Overview!$F$43)/365=ROUND((A1659-Overview!$F$43)/365,0),J1658*0.05,J1658+V1658)</f>
        <v>7329.3555551953341</v>
      </c>
      <c r="K1659" s="70">
        <f>IF(I1659&lt;Overview!$F$16,1,'='!F1659/Overview!$F$26)</f>
        <v>132.133512945663</v>
      </c>
      <c r="L1659" s="71">
        <f>IF(I1659&lt;Overview!$F$17,'='!F1659/Overview!$F$26,Overview!$F$33)</f>
        <v>9.1428571428571423</v>
      </c>
      <c r="M1659" s="72">
        <f t="shared" si="155"/>
        <v>9.1428571428571423</v>
      </c>
      <c r="N1659" s="81">
        <f>MIN(1,Overview!$F$44*E1659*(F1659-Overview!$F$25)^2+0.2)</f>
        <v>1</v>
      </c>
      <c r="O1659" s="48">
        <f>M1659*E1659*Overview!$F$8</f>
        <v>9.746225350951114E-2</v>
      </c>
      <c r="P1659" s="48">
        <f>E1659*Overview!$F$6</f>
        <v>1.8494797113084687E-3</v>
      </c>
      <c r="Q1659" s="122">
        <f>O1659*(G1659/F1659-(1+Overview!$F$35/'='!F1659)/(Overview!$F$37*Overview!$F$33))/('='!G1659+Overview!$F$36)</f>
        <v>4.6685965536844086E-4</v>
      </c>
      <c r="R1659" s="128">
        <f>(O1659/F1659-Q1659)*G1659*Overview!$F$29*'='!F1659^3</f>
        <v>424.28852025501641</v>
      </c>
      <c r="S1659" s="57">
        <f t="shared" si="150"/>
        <v>3.5450447138735418E-18</v>
      </c>
      <c r="T1659" s="58">
        <f t="shared" si="151"/>
        <v>4.749961086365391E-4</v>
      </c>
      <c r="U1659" s="58">
        <f>IF(I1659&lt;Overview!$F$18,(1-Overview!$F$9)*'='!R1659-'='!I1659*'='!P1659,0)</f>
        <v>0</v>
      </c>
      <c r="V1659" s="54">
        <f>IF(I1659&gt;=Overview!$F$18,(1-Overview!$F$9)*'='!R1659-Overview!$F$18*'='!P1659,0)</f>
        <v>35.821839068854686</v>
      </c>
      <c r="W1659" s="2"/>
      <c r="X1659" s="60">
        <f>F1659^3*(1+G1659*Overview!$F$38)</f>
        <v>34.947289685412876</v>
      </c>
      <c r="Y1659" s="61">
        <f>F1659^3*Overview!$F$42*(1+Overview!$F$38*G1659)+J1659*Overview!$F$39/Overview!$F$40</f>
        <v>3.4637498858129194</v>
      </c>
    </row>
    <row r="1660" spans="1:25">
      <c r="A1660" s="34">
        <v>1657</v>
      </c>
      <c r="B1660">
        <v>0.77</v>
      </c>
      <c r="C1660" s="85">
        <v>18.739999999999998</v>
      </c>
      <c r="D1660" s="125">
        <f>B1660/(B1660+Overview!$F$22)</f>
        <v>0.52380952380952384</v>
      </c>
      <c r="E1660" s="118">
        <f>EXP(Overview!$F$21/Overview!$F$5-Overview!$F$21/('='!C1660+273.15))</f>
        <v>0.94169028070695959</v>
      </c>
      <c r="F1660" s="77">
        <f t="shared" si="152"/>
        <v>3.0527591451534519</v>
      </c>
      <c r="G1660" s="115">
        <f t="shared" si="153"/>
        <v>0.52380952380952372</v>
      </c>
      <c r="H1660" s="112">
        <f>F1660/Overview!$F$19</f>
        <v>4.5072481103697797</v>
      </c>
      <c r="I1660" s="149">
        <f t="shared" si="154"/>
        <v>178.24101031296112</v>
      </c>
      <c r="J1660" s="80">
        <f>IF((A1660-Overview!$F$43)/365=ROUND((A1660-Overview!$F$43)/365,0),J1659*0.05,J1659+V1659)</f>
        <v>7365.1773942641885</v>
      </c>
      <c r="K1660" s="70">
        <f>IF(I1660&lt;Overview!$F$16,1,'='!F1660/Overview!$F$26)</f>
        <v>132.15407554776849</v>
      </c>
      <c r="L1660" s="71">
        <f>IF(I1660&lt;Overview!$F$17,'='!F1660/Overview!$F$26,Overview!$F$33)</f>
        <v>9.1428571428571423</v>
      </c>
      <c r="M1660" s="72">
        <f t="shared" si="155"/>
        <v>9.1428571428571423</v>
      </c>
      <c r="N1660" s="81">
        <f>MIN(1,Overview!$F$44*E1660*(F1660-Overview!$F$25)^2+0.2)</f>
        <v>1</v>
      </c>
      <c r="O1660" s="48">
        <f>M1660*E1660*Overview!$F$8</f>
        <v>9.746225350951114E-2</v>
      </c>
      <c r="P1660" s="48">
        <f>E1660*Overview!$F$6</f>
        <v>1.8494797113084687E-3</v>
      </c>
      <c r="Q1660" s="122">
        <f>O1660*(G1660/F1660-(1+Overview!$F$35/'='!F1660)/(Overview!$F$37*Overview!$F$33))/('='!G1660+Overview!$F$36)</f>
        <v>4.6608514193422206E-4</v>
      </c>
      <c r="R1660" s="128">
        <f>(O1660/F1660-Q1660)*G1660*Overview!$F$29*'='!F1660^3</f>
        <v>424.4300550584237</v>
      </c>
      <c r="S1660" s="57">
        <f t="shared" si="150"/>
        <v>3.5444931202613476E-18</v>
      </c>
      <c r="T1660" s="58">
        <f t="shared" si="151"/>
        <v>4.7428189315328035E-4</v>
      </c>
      <c r="U1660" s="58">
        <f>IF(I1660&lt;Overview!$F$18,(1-Overview!$F$9)*'='!R1660-'='!I1660*'='!P1660,0)</f>
        <v>0</v>
      </c>
      <c r="V1660" s="54">
        <f>IF(I1660&gt;=Overview!$F$18,(1-Overview!$F$9)*'='!R1660-Overview!$F$18*'='!P1660,0)</f>
        <v>35.833897834104988</v>
      </c>
      <c r="W1660" s="2"/>
      <c r="X1660" s="60">
        <f>F1660^3*(1+G1660*Overview!$F$38)</f>
        <v>34.963607704176241</v>
      </c>
      <c r="Y1660" s="61">
        <f>F1660^3*Overview!$F$42*(1+Overview!$F$38*G1660)+J1660*Overview!$F$39/Overview!$F$40</f>
        <v>3.4667751292357054</v>
      </c>
    </row>
    <row r="1661" spans="1:25">
      <c r="A1661" s="34">
        <v>1658</v>
      </c>
      <c r="B1661">
        <v>0.77</v>
      </c>
      <c r="C1661" s="85">
        <v>18.739999999999998</v>
      </c>
      <c r="D1661" s="125">
        <f>B1661/(B1661+Overview!$F$22)</f>
        <v>0.52380952380952384</v>
      </c>
      <c r="E1661" s="118">
        <f>EXP(Overview!$F$21/Overview!$F$5-Overview!$F$21/('='!C1661+273.15))</f>
        <v>0.94169028070695959</v>
      </c>
      <c r="F1661" s="77">
        <f t="shared" si="152"/>
        <v>3.0532334270466053</v>
      </c>
      <c r="G1661" s="115">
        <f t="shared" si="153"/>
        <v>0.52380952380952372</v>
      </c>
      <c r="H1661" s="112">
        <f>F1661/Overview!$F$19</f>
        <v>4.507948364161531</v>
      </c>
      <c r="I1661" s="149">
        <f t="shared" si="154"/>
        <v>178.24101031296112</v>
      </c>
      <c r="J1661" s="80">
        <f>IF((A1661-Overview!$F$43)/365=ROUND((A1661-Overview!$F$43)/365,0),J1660*0.05,J1660+V1660)</f>
        <v>7401.0112920982938</v>
      </c>
      <c r="K1661" s="70">
        <f>IF(I1661&lt;Overview!$F$16,1,'='!F1661/Overview!$F$26)</f>
        <v>132.17460723145479</v>
      </c>
      <c r="L1661" s="71">
        <f>IF(I1661&lt;Overview!$F$17,'='!F1661/Overview!$F$26,Overview!$F$33)</f>
        <v>9.1428571428571423</v>
      </c>
      <c r="M1661" s="72">
        <f t="shared" si="155"/>
        <v>9.1428571428571423</v>
      </c>
      <c r="N1661" s="81">
        <f>MIN(1,Overview!$F$44*E1661*(F1661-Overview!$F$25)^2+0.2)</f>
        <v>1</v>
      </c>
      <c r="O1661" s="48">
        <f>M1661*E1661*Overview!$F$8</f>
        <v>9.746225350951114E-2</v>
      </c>
      <c r="P1661" s="48">
        <f>E1661*Overview!$F$6</f>
        <v>1.8494797113084687E-3</v>
      </c>
      <c r="Q1661" s="122">
        <f>O1661*(G1661/F1661-(1+Overview!$F$35/'='!F1661)/(Overview!$F$37*Overview!$F$33))/('='!G1661+Overview!$F$36)</f>
        <v>4.6531203351806718E-4</v>
      </c>
      <c r="R1661" s="128">
        <f>(O1661/F1661-Q1661)*G1661*Overview!$F$29*'='!F1661^3</f>
        <v>424.57140343140657</v>
      </c>
      <c r="S1661" s="57">
        <f t="shared" si="150"/>
        <v>3.54394252727607E-18</v>
      </c>
      <c r="T1661" s="58">
        <f t="shared" si="151"/>
        <v>4.7356875158146439E-4</v>
      </c>
      <c r="U1661" s="58">
        <f>IF(I1661&lt;Overview!$F$18,(1-Overview!$F$9)*'='!R1661-'='!I1661*'='!P1661,0)</f>
        <v>0</v>
      </c>
      <c r="V1661" s="54">
        <f>IF(I1661&gt;=Overview!$F$18,(1-Overview!$F$9)*'='!R1661-Overview!$F$18*'='!P1661,0)</f>
        <v>35.845940715483131</v>
      </c>
      <c r="W1661" s="2"/>
      <c r="X1661" s="60">
        <f>F1661^3*(1+G1661*Overview!$F$38)</f>
        <v>34.979906254143977</v>
      </c>
      <c r="Y1661" s="61">
        <f>F1661^3*Overview!$F$42*(1+Overview!$F$38*G1661)+J1661*Overview!$F$39/Overview!$F$40</f>
        <v>3.4697991444750476</v>
      </c>
    </row>
    <row r="1662" spans="1:25">
      <c r="A1662" s="34">
        <v>1659</v>
      </c>
      <c r="B1662">
        <v>0.77</v>
      </c>
      <c r="C1662" s="85">
        <v>18.739999999999998</v>
      </c>
      <c r="D1662" s="125">
        <f>B1662/(B1662+Overview!$F$22)</f>
        <v>0.52380952380952384</v>
      </c>
      <c r="E1662" s="118">
        <f>EXP(Overview!$F$21/Overview!$F$5-Overview!$F$21/('='!C1662+273.15))</f>
        <v>0.94169028070695959</v>
      </c>
      <c r="F1662" s="77">
        <f t="shared" si="152"/>
        <v>3.0537069957981866</v>
      </c>
      <c r="G1662" s="115">
        <f t="shared" si="153"/>
        <v>0.52380952380952372</v>
      </c>
      <c r="H1662" s="112">
        <f>F1662/Overview!$F$19</f>
        <v>4.5086475650349724</v>
      </c>
      <c r="I1662" s="149">
        <f t="shared" si="154"/>
        <v>178.24101031296112</v>
      </c>
      <c r="J1662" s="80">
        <f>IF((A1662-Overview!$F$43)/365=ROUND((A1662-Overview!$F$43)/365,0),J1661*0.05,J1661+V1661)</f>
        <v>7436.857232813777</v>
      </c>
      <c r="K1662" s="70">
        <f>IF(I1662&lt;Overview!$F$16,1,'='!F1662/Overview!$F$26)</f>
        <v>132.19510804321155</v>
      </c>
      <c r="L1662" s="71">
        <f>IF(I1662&lt;Overview!$F$17,'='!F1662/Overview!$F$26,Overview!$F$33)</f>
        <v>9.1428571428571423</v>
      </c>
      <c r="M1662" s="72">
        <f t="shared" si="155"/>
        <v>9.1428571428571423</v>
      </c>
      <c r="N1662" s="81">
        <f>MIN(1,Overview!$F$44*E1662*(F1662-Overview!$F$25)^2+0.2)</f>
        <v>1</v>
      </c>
      <c r="O1662" s="48">
        <f>M1662*E1662*Overview!$F$8</f>
        <v>9.746225350951114E-2</v>
      </c>
      <c r="P1662" s="48">
        <f>E1662*Overview!$F$6</f>
        <v>1.8494797113084687E-3</v>
      </c>
      <c r="Q1662" s="122">
        <f>O1662*(G1662/F1662-(1+Overview!$F$35/'='!F1662)/(Overview!$F$37*Overview!$F$33))/('='!G1662+Overview!$F$36)</f>
        <v>4.6454032717314165E-4</v>
      </c>
      <c r="R1662" s="128">
        <f>(O1662/F1662-Q1662)*G1662*Overview!$F$29*'='!F1662^3</f>
        <v>424.71256557636679</v>
      </c>
      <c r="S1662" s="57">
        <f t="shared" si="150"/>
        <v>3.5433929328190294E-18</v>
      </c>
      <c r="T1662" s="58">
        <f t="shared" si="151"/>
        <v>4.7285668230633368E-4</v>
      </c>
      <c r="U1662" s="58">
        <f>IF(I1662&lt;Overview!$F$18,(1-Overview!$F$9)*'='!R1662-'='!I1662*'='!P1662,0)</f>
        <v>0</v>
      </c>
      <c r="V1662" s="54">
        <f>IF(I1662&gt;=Overview!$F$18,(1-Overview!$F$9)*'='!R1662-Overview!$F$18*'='!P1662,0)</f>
        <v>35.857967730233739</v>
      </c>
      <c r="W1662" s="2"/>
      <c r="X1662" s="60">
        <f>F1662^3*(1+G1662*Overview!$F$38)</f>
        <v>34.996185350147385</v>
      </c>
      <c r="Y1662" s="61">
        <f>F1662^3*Overview!$F$42*(1+Overview!$F$38*G1662)+J1662*Overview!$F$39/Overview!$F$40</f>
        <v>3.4728219321755356</v>
      </c>
    </row>
    <row r="1663" spans="1:25">
      <c r="A1663" s="34">
        <v>1660</v>
      </c>
      <c r="B1663">
        <v>0.77</v>
      </c>
      <c r="C1663" s="85">
        <v>18.739999999999998</v>
      </c>
      <c r="D1663" s="125">
        <f>B1663/(B1663+Overview!$F$22)</f>
        <v>0.52380952380952384</v>
      </c>
      <c r="E1663" s="118">
        <f>EXP(Overview!$F$21/Overview!$F$5-Overview!$F$21/('='!C1663+273.15))</f>
        <v>0.94169028070695959</v>
      </c>
      <c r="F1663" s="77">
        <f t="shared" si="152"/>
        <v>3.0541798524804928</v>
      </c>
      <c r="G1663" s="115">
        <f t="shared" si="153"/>
        <v>0.52380952380952372</v>
      </c>
      <c r="H1663" s="112">
        <f>F1663/Overview!$F$19</f>
        <v>4.5093457145732954</v>
      </c>
      <c r="I1663" s="149">
        <f t="shared" si="154"/>
        <v>178.24101031296112</v>
      </c>
      <c r="J1663" s="80">
        <f>IF((A1663-Overview!$F$43)/365=ROUND((A1663-Overview!$F$43)/365,0),J1662*0.05,J1662+V1662)</f>
        <v>7472.7152005440112</v>
      </c>
      <c r="K1663" s="70">
        <f>IF(I1663&lt;Overview!$F$16,1,'='!F1663/Overview!$F$26)</f>
        <v>132.21557802945858</v>
      </c>
      <c r="L1663" s="71">
        <f>IF(I1663&lt;Overview!$F$17,'='!F1663/Overview!$F$26,Overview!$F$33)</f>
        <v>9.1428571428571423</v>
      </c>
      <c r="M1663" s="72">
        <f t="shared" si="155"/>
        <v>9.1428571428571423</v>
      </c>
      <c r="N1663" s="81">
        <f>MIN(1,Overview!$F$44*E1663*(F1663-Overview!$F$25)^2+0.2)</f>
        <v>1</v>
      </c>
      <c r="O1663" s="48">
        <f>M1663*E1663*Overview!$F$8</f>
        <v>9.746225350951114E-2</v>
      </c>
      <c r="P1663" s="48">
        <f>E1663*Overview!$F$6</f>
        <v>1.8494797113084687E-3</v>
      </c>
      <c r="Q1663" s="122">
        <f>O1663*(G1663/F1663-(1+Overview!$F$35/'='!F1663)/(Overview!$F$37*Overview!$F$33))/('='!G1663+Overview!$F$36)</f>
        <v>4.637700199601175E-4</v>
      </c>
      <c r="R1663" s="128">
        <f>(O1663/F1663-Q1663)*G1663*Overview!$F$29*'='!F1663^3</f>
        <v>424.85354169562947</v>
      </c>
      <c r="S1663" s="57">
        <f t="shared" si="150"/>
        <v>3.5428443347968925E-18</v>
      </c>
      <c r="T1663" s="58">
        <f t="shared" si="151"/>
        <v>4.7214568371555568E-4</v>
      </c>
      <c r="U1663" s="58">
        <f>IF(I1663&lt;Overview!$F$18,(1-Overview!$F$9)*'='!R1663-'='!I1663*'='!P1663,0)</f>
        <v>0</v>
      </c>
      <c r="V1663" s="54">
        <f>IF(I1663&gt;=Overview!$F$18,(1-Overview!$F$9)*'='!R1663-Overview!$F$18*'='!P1663,0)</f>
        <v>35.869978895594919</v>
      </c>
      <c r="W1663" s="2"/>
      <c r="X1663" s="60">
        <f>F1663^3*(1+G1663*Overview!$F$38)</f>
        <v>35.012445007035303</v>
      </c>
      <c r="Y1663" s="61">
        <f>F1663^3*Overview!$F$42*(1+Overview!$F$38*G1663)+J1663*Overview!$F$39/Overview!$F$40</f>
        <v>3.4758434929840898</v>
      </c>
    </row>
    <row r="1664" spans="1:25">
      <c r="A1664" s="34">
        <v>1661</v>
      </c>
      <c r="B1664">
        <v>0.77</v>
      </c>
      <c r="C1664" s="85">
        <v>18.739999999999998</v>
      </c>
      <c r="D1664" s="125">
        <f>B1664/(B1664+Overview!$F$22)</f>
        <v>0.52380952380952384</v>
      </c>
      <c r="E1664" s="118">
        <f>EXP(Overview!$F$21/Overview!$F$5-Overview!$F$21/('='!C1664+273.15))</f>
        <v>0.94169028070695959</v>
      </c>
      <c r="F1664" s="77">
        <f t="shared" si="152"/>
        <v>3.0546519981642084</v>
      </c>
      <c r="G1664" s="115">
        <f t="shared" si="153"/>
        <v>0.52380952380952372</v>
      </c>
      <c r="H1664" s="112">
        <f>F1664/Overview!$F$19</f>
        <v>4.5100428143573135</v>
      </c>
      <c r="I1664" s="149">
        <f t="shared" si="154"/>
        <v>178.24101031296112</v>
      </c>
      <c r="J1664" s="80">
        <f>IF((A1664-Overview!$F$43)/365=ROUND((A1664-Overview!$F$43)/365,0),J1663*0.05,J1663+V1663)</f>
        <v>7508.5851794396058</v>
      </c>
      <c r="K1664" s="70">
        <f>IF(I1664&lt;Overview!$F$16,1,'='!F1664/Overview!$F$26)</f>
        <v>132.23601723654582</v>
      </c>
      <c r="L1664" s="71">
        <f>IF(I1664&lt;Overview!$F$17,'='!F1664/Overview!$F$26,Overview!$F$33)</f>
        <v>9.1428571428571423</v>
      </c>
      <c r="M1664" s="72">
        <f t="shared" si="155"/>
        <v>9.1428571428571423</v>
      </c>
      <c r="N1664" s="81">
        <f>MIN(1,Overview!$F$44*E1664*(F1664-Overview!$F$25)^2+0.2)</f>
        <v>1</v>
      </c>
      <c r="O1664" s="48">
        <f>M1664*E1664*Overview!$F$8</f>
        <v>9.746225350951114E-2</v>
      </c>
      <c r="P1664" s="48">
        <f>E1664*Overview!$F$6</f>
        <v>1.8494797113084687E-3</v>
      </c>
      <c r="Q1664" s="122">
        <f>O1664*(G1664/F1664-(1+Overview!$F$35/'='!F1664)/(Overview!$F$37*Overview!$F$33))/('='!G1664+Overview!$F$36)</f>
        <v>4.630011089471562E-4</v>
      </c>
      <c r="R1664" s="128">
        <f>(O1664/F1664-Q1664)*G1664*Overview!$F$29*'='!F1664^3</f>
        <v>424.99433199144391</v>
      </c>
      <c r="S1664" s="57">
        <f t="shared" si="150"/>
        <v>3.5422967311216607E-18</v>
      </c>
      <c r="T1664" s="58">
        <f t="shared" si="151"/>
        <v>4.7143575419922502E-4</v>
      </c>
      <c r="U1664" s="58">
        <f>IF(I1664&lt;Overview!$F$18,(1-Overview!$F$9)*'='!R1664-'='!I1664*'='!P1664,0)</f>
        <v>0</v>
      </c>
      <c r="V1664" s="54">
        <f>IF(I1664&gt;=Overview!$F$18,(1-Overview!$F$9)*'='!R1664-Overview!$F$18*'='!P1664,0)</f>
        <v>35.881974228798313</v>
      </c>
      <c r="W1664" s="2"/>
      <c r="X1664" s="60">
        <f>F1664^3*(1+G1664*Overview!$F$38)</f>
        <v>35.028685239674026</v>
      </c>
      <c r="Y1664" s="61">
        <f>F1664^3*Overview!$F$42*(1+Overview!$F$38*G1664)+J1664*Overview!$F$39/Overview!$F$40</f>
        <v>3.4788638275499464</v>
      </c>
    </row>
    <row r="1665" spans="1:25">
      <c r="A1665" s="34">
        <v>1662</v>
      </c>
      <c r="B1665">
        <v>0.77</v>
      </c>
      <c r="C1665" s="85">
        <v>18.739999999999998</v>
      </c>
      <c r="D1665" s="125">
        <f>B1665/(B1665+Overview!$F$22)</f>
        <v>0.52380952380952384</v>
      </c>
      <c r="E1665" s="118">
        <f>EXP(Overview!$F$21/Overview!$F$5-Overview!$F$21/('='!C1665+273.15))</f>
        <v>0.94169028070695959</v>
      </c>
      <c r="F1665" s="77">
        <f t="shared" si="152"/>
        <v>3.0551234339184075</v>
      </c>
      <c r="G1665" s="115">
        <f t="shared" si="153"/>
        <v>0.52380952380952372</v>
      </c>
      <c r="H1665" s="112">
        <f>F1665/Overview!$F$19</f>
        <v>4.5107388659654619</v>
      </c>
      <c r="I1665" s="149">
        <f t="shared" si="154"/>
        <v>178.24101031296112</v>
      </c>
      <c r="J1665" s="80">
        <f>IF((A1665-Overview!$F$43)/365=ROUND((A1665-Overview!$F$43)/365,0),J1664*0.05,J1664+V1664)</f>
        <v>7544.4671536684045</v>
      </c>
      <c r="K1665" s="70">
        <f>IF(I1665&lt;Overview!$F$16,1,'='!F1665/Overview!$F$26)</f>
        <v>132.25642571075358</v>
      </c>
      <c r="L1665" s="71">
        <f>IF(I1665&lt;Overview!$F$17,'='!F1665/Overview!$F$26,Overview!$F$33)</f>
        <v>9.1428571428571423</v>
      </c>
      <c r="M1665" s="72">
        <f t="shared" si="155"/>
        <v>9.1428571428571423</v>
      </c>
      <c r="N1665" s="81">
        <f>MIN(1,Overview!$F$44*E1665*(F1665-Overview!$F$25)^2+0.2)</f>
        <v>1</v>
      </c>
      <c r="O1665" s="48">
        <f>M1665*E1665*Overview!$F$8</f>
        <v>9.746225350951114E-2</v>
      </c>
      <c r="P1665" s="48">
        <f>E1665*Overview!$F$6</f>
        <v>1.8494797113084687E-3</v>
      </c>
      <c r="Q1665" s="122">
        <f>O1665*(G1665/F1665-(1+Overview!$F$35/'='!F1665)/(Overview!$F$37*Overview!$F$33))/('='!G1665+Overview!$F$36)</f>
        <v>4.6223359120987982E-4</v>
      </c>
      <c r="R1665" s="128">
        <f>(O1665/F1665-Q1665)*G1665*Overview!$F$29*'='!F1665^3</f>
        <v>425.13493666598038</v>
      </c>
      <c r="S1665" s="57">
        <f t="shared" si="150"/>
        <v>3.5417501197106474E-18</v>
      </c>
      <c r="T1665" s="58">
        <f t="shared" si="151"/>
        <v>4.7072689214985516E-4</v>
      </c>
      <c r="U1665" s="58">
        <f>IF(I1665&lt;Overview!$F$18,(1-Overview!$F$9)*'='!R1665-'='!I1665*'='!P1665,0)</f>
        <v>0</v>
      </c>
      <c r="V1665" s="54">
        <f>IF(I1665&gt;=Overview!$F$18,(1-Overview!$F$9)*'='!R1665-Overview!$F$18*'='!P1665,0)</f>
        <v>35.893953747068821</v>
      </c>
      <c r="W1665" s="2"/>
      <c r="X1665" s="60">
        <f>F1665^3*(1+G1665*Overview!$F$38)</f>
        <v>35.044906062947113</v>
      </c>
      <c r="Y1665" s="61">
        <f>F1665^3*Overview!$F$42*(1+Overview!$F$38*G1665)+J1665*Overview!$F$39/Overview!$F$40</f>
        <v>3.4818829365246486</v>
      </c>
    </row>
    <row r="1666" spans="1:25">
      <c r="A1666" s="34">
        <v>1663</v>
      </c>
      <c r="B1666">
        <v>0.77</v>
      </c>
      <c r="C1666" s="85">
        <v>18.739999999999998</v>
      </c>
      <c r="D1666" s="125">
        <f>B1666/(B1666+Overview!$F$22)</f>
        <v>0.52380952380952384</v>
      </c>
      <c r="E1666" s="118">
        <f>EXP(Overview!$F$21/Overview!$F$5-Overview!$F$21/('='!C1666+273.15))</f>
        <v>0.94169028070695959</v>
      </c>
      <c r="F1666" s="77">
        <f t="shared" si="152"/>
        <v>3.0555941608105575</v>
      </c>
      <c r="G1666" s="115">
        <f t="shared" si="153"/>
        <v>0.52380952380952372</v>
      </c>
      <c r="H1666" s="112">
        <f>F1666/Overview!$F$19</f>
        <v>4.5114338709738036</v>
      </c>
      <c r="I1666" s="149">
        <f t="shared" si="154"/>
        <v>178.24101031296112</v>
      </c>
      <c r="J1666" s="80">
        <f>IF((A1666-Overview!$F$43)/365=ROUND((A1666-Overview!$F$43)/365,0),J1665*0.05,J1665+V1665)</f>
        <v>7580.3611074154733</v>
      </c>
      <c r="K1666" s="70">
        <f>IF(I1666&lt;Overview!$F$16,1,'='!F1666/Overview!$F$26)</f>
        <v>132.27680349829254</v>
      </c>
      <c r="L1666" s="71">
        <f>IF(I1666&lt;Overview!$F$17,'='!F1666/Overview!$F$26,Overview!$F$33)</f>
        <v>9.1428571428571423</v>
      </c>
      <c r="M1666" s="72">
        <f t="shared" si="155"/>
        <v>9.1428571428571423</v>
      </c>
      <c r="N1666" s="81">
        <f>MIN(1,Overview!$F$44*E1666*(F1666-Overview!$F$25)^2+0.2)</f>
        <v>1</v>
      </c>
      <c r="O1666" s="48">
        <f>M1666*E1666*Overview!$F$8</f>
        <v>9.746225350951114E-2</v>
      </c>
      <c r="P1666" s="48">
        <f>E1666*Overview!$F$6</f>
        <v>1.8494797113084687E-3</v>
      </c>
      <c r="Q1666" s="122">
        <f>O1666*(G1666/F1666-(1+Overview!$F$35/'='!F1666)/(Overview!$F$37*Overview!$F$33))/('='!G1666+Overview!$F$36)</f>
        <v>4.614674638313509E-4</v>
      </c>
      <c r="R1666" s="128">
        <f>(O1666/F1666-Q1666)*G1666*Overview!$F$29*'='!F1666^3</f>
        <v>425.27535592133268</v>
      </c>
      <c r="S1666" s="57">
        <f t="shared" si="150"/>
        <v>3.5412044984864658E-18</v>
      </c>
      <c r="T1666" s="58">
        <f t="shared" si="151"/>
        <v>4.7001909596237765E-4</v>
      </c>
      <c r="U1666" s="58">
        <f>IF(I1666&lt;Overview!$F$18,(1-Overview!$F$9)*'='!R1666-'='!I1666*'='!P1666,0)</f>
        <v>0</v>
      </c>
      <c r="V1666" s="54">
        <f>IF(I1666&gt;=Overview!$F$18,(1-Overview!$F$9)*'='!R1666-Overview!$F$18*'='!P1666,0)</f>
        <v>35.905917467624832</v>
      </c>
      <c r="W1666" s="2"/>
      <c r="X1666" s="60">
        <f>F1666^3*(1+G1666*Overview!$F$38)</f>
        <v>35.061107491755358</v>
      </c>
      <c r="Y1666" s="61">
        <f>F1666^3*Overview!$F$42*(1+Overview!$F$38*G1666)+J1666*Overview!$F$39/Overview!$F$40</f>
        <v>3.4849008205620358</v>
      </c>
    </row>
    <row r="1667" spans="1:25">
      <c r="A1667" s="34">
        <v>1664</v>
      </c>
      <c r="B1667">
        <v>0.77</v>
      </c>
      <c r="C1667" s="85">
        <v>18.739999999999998</v>
      </c>
      <c r="D1667" s="125">
        <f>B1667/(B1667+Overview!$F$22)</f>
        <v>0.52380952380952384</v>
      </c>
      <c r="E1667" s="118">
        <f>EXP(Overview!$F$21/Overview!$F$5-Overview!$F$21/('='!C1667+273.15))</f>
        <v>0.94169028070695959</v>
      </c>
      <c r="F1667" s="77">
        <f t="shared" si="152"/>
        <v>3.05606417990652</v>
      </c>
      <c r="G1667" s="115">
        <f t="shared" si="153"/>
        <v>0.52380952380952372</v>
      </c>
      <c r="H1667" s="112">
        <f>F1667/Overview!$F$19</f>
        <v>4.5121278309560315</v>
      </c>
      <c r="I1667" s="149">
        <f t="shared" si="154"/>
        <v>178.24101031296112</v>
      </c>
      <c r="J1667" s="80">
        <f>IF((A1667-Overview!$F$43)/365=ROUND((A1667-Overview!$F$43)/365,0),J1666*0.05,J1666+V1666)</f>
        <v>7616.2670248830982</v>
      </c>
      <c r="K1667" s="70">
        <f>IF(I1667&lt;Overview!$F$16,1,'='!F1667/Overview!$F$26)</f>
        <v>132.2971506453039</v>
      </c>
      <c r="L1667" s="71">
        <f>IF(I1667&lt;Overview!$F$17,'='!F1667/Overview!$F$26,Overview!$F$33)</f>
        <v>9.1428571428571423</v>
      </c>
      <c r="M1667" s="72">
        <f t="shared" si="155"/>
        <v>9.1428571428571423</v>
      </c>
      <c r="N1667" s="81">
        <f>MIN(1,Overview!$F$44*E1667*(F1667-Overview!$F$25)^2+0.2)</f>
        <v>1</v>
      </c>
      <c r="O1667" s="48">
        <f>M1667*E1667*Overview!$F$8</f>
        <v>9.746225350951114E-2</v>
      </c>
      <c r="P1667" s="48">
        <f>E1667*Overview!$F$6</f>
        <v>1.8494797113084687E-3</v>
      </c>
      <c r="Q1667" s="122">
        <f>O1667*(G1667/F1667-(1+Overview!$F$35/'='!F1667)/(Overview!$F$37*Overview!$F$33))/('='!G1667+Overview!$F$36)</f>
        <v>4.6070272390204655E-4</v>
      </c>
      <c r="R1667" s="128">
        <f>(O1667/F1667-Q1667)*G1667*Overview!$F$29*'='!F1667^3</f>
        <v>425.41558995951527</v>
      </c>
      <c r="S1667" s="57">
        <f t="shared" ref="S1667:S1730" si="156">(D1667*N1667-G1667)*O1667/F1667</f>
        <v>3.540659865377011E-18</v>
      </c>
      <c r="T1667" s="58">
        <f t="shared" ref="T1667:T1730" si="157">F1667*Q1667/3</f>
        <v>4.6931236403413595E-4</v>
      </c>
      <c r="U1667" s="58">
        <f>IF(I1667&lt;Overview!$F$18,(1-Overview!$F$9)*'='!R1667-'='!I1667*'='!P1667,0)</f>
        <v>0</v>
      </c>
      <c r="V1667" s="54">
        <f>IF(I1667&gt;=Overview!$F$18,(1-Overview!$F$9)*'='!R1667-Overview!$F$18*'='!P1667,0)</f>
        <v>35.917865407677994</v>
      </c>
      <c r="W1667" s="2"/>
      <c r="X1667" s="60">
        <f>F1667^3*(1+G1667*Overview!$F$38)</f>
        <v>35.077289541016533</v>
      </c>
      <c r="Y1667" s="61">
        <f>F1667^3*Overview!$F$42*(1+Overview!$F$38*G1667)+J1667*Overview!$F$39/Overview!$F$40</f>
        <v>3.487917480318226</v>
      </c>
    </row>
    <row r="1668" spans="1:25">
      <c r="A1668" s="34">
        <v>1665</v>
      </c>
      <c r="B1668">
        <v>0.77</v>
      </c>
      <c r="C1668" s="85">
        <v>18.739999999999998</v>
      </c>
      <c r="D1668" s="125">
        <f>B1668/(B1668+Overview!$F$22)</f>
        <v>0.52380952380952384</v>
      </c>
      <c r="E1668" s="118">
        <f>EXP(Overview!$F$21/Overview!$F$5-Overview!$F$21/('='!C1668+273.15))</f>
        <v>0.94169028070695959</v>
      </c>
      <c r="F1668" s="77">
        <f t="shared" ref="F1668:F1731" si="158">F1667+T1667</f>
        <v>3.056533492270554</v>
      </c>
      <c r="G1668" s="115">
        <f t="shared" ref="G1668:G1731" si="159">G1667+S1667</f>
        <v>0.52380952380952372</v>
      </c>
      <c r="H1668" s="112">
        <f>F1668/Overview!$F$19</f>
        <v>4.5128207474834694</v>
      </c>
      <c r="I1668" s="149">
        <f t="shared" ref="I1668:I1731" si="160">I1667+U1667</f>
        <v>178.24101031296112</v>
      </c>
      <c r="J1668" s="80">
        <f>IF((A1668-Overview!$F$43)/365=ROUND((A1668-Overview!$F$43)/365,0),J1667*0.05,J1667+V1667)</f>
        <v>7652.1848902907759</v>
      </c>
      <c r="K1668" s="70">
        <f>IF(I1668&lt;Overview!$F$16,1,'='!F1668/Overview!$F$26)</f>
        <v>132.31746719785949</v>
      </c>
      <c r="L1668" s="71">
        <f>IF(I1668&lt;Overview!$F$17,'='!F1668/Overview!$F$26,Overview!$F$33)</f>
        <v>9.1428571428571423</v>
      </c>
      <c r="M1668" s="72">
        <f t="shared" ref="M1668:M1731" si="161">IF(K1668=1,1,L1668)</f>
        <v>9.1428571428571423</v>
      </c>
      <c r="N1668" s="81">
        <f>MIN(1,Overview!$F$44*E1668*(F1668-Overview!$F$25)^2+0.2)</f>
        <v>1</v>
      </c>
      <c r="O1668" s="48">
        <f>M1668*E1668*Overview!$F$8</f>
        <v>9.746225350951114E-2</v>
      </c>
      <c r="P1668" s="48">
        <f>E1668*Overview!$F$6</f>
        <v>1.8494797113084687E-3</v>
      </c>
      <c r="Q1668" s="122">
        <f>O1668*(G1668/F1668-(1+Overview!$F$35/'='!F1668)/(Overview!$F$37*Overview!$F$33))/('='!G1668+Overview!$F$36)</f>
        <v>4.5993936851984027E-4</v>
      </c>
      <c r="R1668" s="128">
        <f>(O1668/F1668-Q1668)*G1668*Overview!$F$29*'='!F1668^3</f>
        <v>425.5556389824639</v>
      </c>
      <c r="S1668" s="57">
        <f t="shared" si="156"/>
        <v>3.5401162183154413E-18</v>
      </c>
      <c r="T1668" s="58">
        <f t="shared" si="157"/>
        <v>4.6860669476488694E-4</v>
      </c>
      <c r="U1668" s="58">
        <f>IF(I1668&lt;Overview!$F$18,(1-Overview!$F$9)*'='!R1668-'='!I1668*'='!P1668,0)</f>
        <v>0</v>
      </c>
      <c r="V1668" s="54">
        <f>IF(I1668&gt;=Overview!$F$18,(1-Overview!$F$9)*'='!R1668-Overview!$F$18*'='!P1668,0)</f>
        <v>35.929797584433217</v>
      </c>
      <c r="W1668" s="2"/>
      <c r="X1668" s="60">
        <f>F1668^3*(1+G1668*Overview!$F$38)</f>
        <v>35.093452225665374</v>
      </c>
      <c r="Y1668" s="61">
        <f>F1668^3*Overview!$F$42*(1+Overview!$F$38*G1668)+J1668*Overview!$F$39/Overview!$F$40</f>
        <v>3.4909329164516096</v>
      </c>
    </row>
    <row r="1669" spans="1:25">
      <c r="A1669" s="34">
        <v>1666</v>
      </c>
      <c r="B1669">
        <v>0.77</v>
      </c>
      <c r="C1669" s="85">
        <v>18.739999999999998</v>
      </c>
      <c r="D1669" s="125">
        <f>B1669/(B1669+Overview!$F$22)</f>
        <v>0.52380952380952384</v>
      </c>
      <c r="E1669" s="118">
        <f>EXP(Overview!$F$21/Overview!$F$5-Overview!$F$21/('='!C1669+273.15))</f>
        <v>0.94169028070695959</v>
      </c>
      <c r="F1669" s="77">
        <f t="shared" si="158"/>
        <v>3.0570020989653188</v>
      </c>
      <c r="G1669" s="115">
        <f t="shared" si="159"/>
        <v>0.52380952380952372</v>
      </c>
      <c r="H1669" s="112">
        <f>F1669/Overview!$F$19</f>
        <v>4.5135126221250834</v>
      </c>
      <c r="I1669" s="149">
        <f t="shared" si="160"/>
        <v>178.24101031296112</v>
      </c>
      <c r="J1669" s="80">
        <f>IF((A1669-Overview!$F$43)/365=ROUND((A1669-Overview!$F$43)/365,0),J1668*0.05,J1668+V1668)</f>
        <v>7688.1146878752088</v>
      </c>
      <c r="K1669" s="70">
        <f>IF(I1669&lt;Overview!$F$16,1,'='!F1669/Overview!$F$26)</f>
        <v>132.33775320196185</v>
      </c>
      <c r="L1669" s="71">
        <f>IF(I1669&lt;Overview!$F$17,'='!F1669/Overview!$F$26,Overview!$F$33)</f>
        <v>9.1428571428571423</v>
      </c>
      <c r="M1669" s="72">
        <f t="shared" si="161"/>
        <v>9.1428571428571423</v>
      </c>
      <c r="N1669" s="81">
        <f>MIN(1,Overview!$F$44*E1669*(F1669-Overview!$F$25)^2+0.2)</f>
        <v>1</v>
      </c>
      <c r="O1669" s="48">
        <f>M1669*E1669*Overview!$F$8</f>
        <v>9.746225350951114E-2</v>
      </c>
      <c r="P1669" s="48">
        <f>E1669*Overview!$F$6</f>
        <v>1.8494797113084687E-3</v>
      </c>
      <c r="Q1669" s="122">
        <f>O1669*(G1669/F1669-(1+Overview!$F$35/'='!F1669)/(Overview!$F$37*Overview!$F$33))/('='!G1669+Overview!$F$36)</f>
        <v>4.5917739478997102E-4</v>
      </c>
      <c r="R1669" s="128">
        <f>(O1669/F1669-Q1669)*G1669*Overview!$F$29*'='!F1669^3</f>
        <v>425.69550319203449</v>
      </c>
      <c r="S1669" s="57">
        <f t="shared" si="156"/>
        <v>3.5395735552401658E-18</v>
      </c>
      <c r="T1669" s="58">
        <f t="shared" si="157"/>
        <v>4.6790208655678943E-4</v>
      </c>
      <c r="U1669" s="58">
        <f>IF(I1669&lt;Overview!$F$18,(1-Overview!$F$9)*'='!R1669-'='!I1669*'='!P1669,0)</f>
        <v>0</v>
      </c>
      <c r="V1669" s="54">
        <f>IF(I1669&gt;=Overview!$F$18,(1-Overview!$F$9)*'='!R1669-Overview!$F$18*'='!P1669,0)</f>
        <v>35.941714015088628</v>
      </c>
      <c r="W1669" s="2"/>
      <c r="X1669" s="60">
        <f>F1669^3*(1+G1669*Overview!$F$38)</f>
        <v>35.109595560653368</v>
      </c>
      <c r="Y1669" s="61">
        <f>F1669^3*Overview!$F$42*(1+Overview!$F$38*G1669)+J1669*Overview!$F$39/Overview!$F$40</f>
        <v>3.4939471296228355</v>
      </c>
    </row>
    <row r="1670" spans="1:25">
      <c r="A1670" s="34">
        <v>1667</v>
      </c>
      <c r="B1670">
        <v>0.77</v>
      </c>
      <c r="C1670" s="85">
        <v>18.739999999999998</v>
      </c>
      <c r="D1670" s="125">
        <f>B1670/(B1670+Overview!$F$22)</f>
        <v>0.52380952380952384</v>
      </c>
      <c r="E1670" s="118">
        <f>EXP(Overview!$F$21/Overview!$F$5-Overview!$F$21/('='!C1670+273.15))</f>
        <v>0.94169028070695959</v>
      </c>
      <c r="F1670" s="77">
        <f t="shared" si="158"/>
        <v>3.0574700010518758</v>
      </c>
      <c r="G1670" s="115">
        <f t="shared" si="159"/>
        <v>0.52380952380952372</v>
      </c>
      <c r="H1670" s="112">
        <f>F1670/Overview!$F$19</f>
        <v>4.5142034564474764</v>
      </c>
      <c r="I1670" s="149">
        <f t="shared" si="160"/>
        <v>178.24101031296112</v>
      </c>
      <c r="J1670" s="80">
        <f>IF((A1670-Overview!$F$43)/365=ROUND((A1670-Overview!$F$43)/365,0),J1669*0.05,J1669+V1669)</f>
        <v>7724.0564018902978</v>
      </c>
      <c r="K1670" s="70">
        <f>IF(I1670&lt;Overview!$F$16,1,'='!F1670/Overview!$F$26)</f>
        <v>132.35800870354441</v>
      </c>
      <c r="L1670" s="71">
        <f>IF(I1670&lt;Overview!$F$17,'='!F1670/Overview!$F$26,Overview!$F$33)</f>
        <v>9.1428571428571423</v>
      </c>
      <c r="M1670" s="72">
        <f t="shared" si="161"/>
        <v>9.1428571428571423</v>
      </c>
      <c r="N1670" s="81">
        <f>MIN(1,Overview!$F$44*E1670*(F1670-Overview!$F$25)^2+0.2)</f>
        <v>1</v>
      </c>
      <c r="O1670" s="48">
        <f>M1670*E1670*Overview!$F$8</f>
        <v>9.746225350951114E-2</v>
      </c>
      <c r="P1670" s="48">
        <f>E1670*Overview!$F$6</f>
        <v>1.8494797113084687E-3</v>
      </c>
      <c r="Q1670" s="122">
        <f>O1670*(G1670/F1670-(1+Overview!$F$35/'='!F1670)/(Overview!$F$37*Overview!$F$33))/('='!G1670+Overview!$F$36)</f>
        <v>4.5841679982502566E-4</v>
      </c>
      <c r="R1670" s="128">
        <f>(O1670/F1670-Q1670)*G1670*Overview!$F$29*'='!F1670^3</f>
        <v>425.83518279000344</v>
      </c>
      <c r="S1670" s="57">
        <f t="shared" si="156"/>
        <v>3.5390318740948243E-18</v>
      </c>
      <c r="T1670" s="58">
        <f t="shared" si="157"/>
        <v>4.6719853781440629E-4</v>
      </c>
      <c r="U1670" s="58">
        <f>IF(I1670&lt;Overview!$F$18,(1-Overview!$F$9)*'='!R1670-'='!I1670*'='!P1670,0)</f>
        <v>0</v>
      </c>
      <c r="V1670" s="54">
        <f>IF(I1670&gt;=Overview!$F$18,(1-Overview!$F$9)*'='!R1670-Overview!$F$18*'='!P1670,0)</f>
        <v>35.953614716835581</v>
      </c>
      <c r="W1670" s="2"/>
      <c r="X1670" s="60">
        <f>F1670^3*(1+G1670*Overview!$F$38)</f>
        <v>35.125719560948724</v>
      </c>
      <c r="Y1670" s="61">
        <f>F1670^3*Overview!$F$42*(1+Overview!$F$38*G1670)+J1670*Overview!$F$39/Overview!$F$40</f>
        <v>3.4969601204948</v>
      </c>
    </row>
    <row r="1671" spans="1:25">
      <c r="A1671" s="34">
        <v>1668</v>
      </c>
      <c r="B1671">
        <v>0.77</v>
      </c>
      <c r="C1671" s="85">
        <v>18.739999999999998</v>
      </c>
      <c r="D1671" s="125">
        <f>B1671/(B1671+Overview!$F$22)</f>
        <v>0.52380952380952384</v>
      </c>
      <c r="E1671" s="118">
        <f>EXP(Overview!$F$21/Overview!$F$5-Overview!$F$21/('='!C1671+273.15))</f>
        <v>0.94169028070695959</v>
      </c>
      <c r="F1671" s="77">
        <f t="shared" si="158"/>
        <v>3.0579371995896905</v>
      </c>
      <c r="G1671" s="115">
        <f t="shared" si="159"/>
        <v>0.52380952380952372</v>
      </c>
      <c r="H1671" s="112">
        <f>F1671/Overview!$F$19</f>
        <v>4.5148932520148977</v>
      </c>
      <c r="I1671" s="149">
        <f t="shared" si="160"/>
        <v>178.24101031296112</v>
      </c>
      <c r="J1671" s="80">
        <f>IF((A1671-Overview!$F$43)/365=ROUND((A1671-Overview!$F$43)/365,0),J1670*0.05,J1670+V1670)</f>
        <v>7760.0100166071334</v>
      </c>
      <c r="K1671" s="70">
        <f>IF(I1671&lt;Overview!$F$16,1,'='!F1671/Overview!$F$26)</f>
        <v>132.37823374847144</v>
      </c>
      <c r="L1671" s="71">
        <f>IF(I1671&lt;Overview!$F$17,'='!F1671/Overview!$F$26,Overview!$F$33)</f>
        <v>9.1428571428571423</v>
      </c>
      <c r="M1671" s="72">
        <f t="shared" si="161"/>
        <v>9.1428571428571423</v>
      </c>
      <c r="N1671" s="81">
        <f>MIN(1,Overview!$F$44*E1671*(F1671-Overview!$F$25)^2+0.2)</f>
        <v>1</v>
      </c>
      <c r="O1671" s="48">
        <f>M1671*E1671*Overview!$F$8</f>
        <v>9.746225350951114E-2</v>
      </c>
      <c r="P1671" s="48">
        <f>E1671*Overview!$F$6</f>
        <v>1.8494797113084687E-3</v>
      </c>
      <c r="Q1671" s="122">
        <f>O1671*(G1671/F1671-(1+Overview!$F$35/'='!F1671)/(Overview!$F$37*Overview!$F$33))/('='!G1671+Overview!$F$36)</f>
        <v>4.5765758074491552E-4</v>
      </c>
      <c r="R1671" s="128">
        <f>(O1671/F1671-Q1671)*G1671*Overview!$F$29*'='!F1671^3</f>
        <v>425.97467797806593</v>
      </c>
      <c r="S1671" s="57">
        <f t="shared" si="156"/>
        <v>3.5384911728282715E-18</v>
      </c>
      <c r="T1671" s="58">
        <f t="shared" si="157"/>
        <v>4.6649604694469986E-4</v>
      </c>
      <c r="U1671" s="58">
        <f>IF(I1671&lt;Overview!$F$18,(1-Overview!$F$9)*'='!R1671-'='!I1671*'='!P1671,0)</f>
        <v>0</v>
      </c>
      <c r="V1671" s="54">
        <f>IF(I1671&gt;=Overview!$F$18,(1-Overview!$F$9)*'='!R1671-Overview!$F$18*'='!P1671,0)</f>
        <v>35.965499706858509</v>
      </c>
      <c r="W1671" s="2"/>
      <c r="X1671" s="60">
        <f>F1671^3*(1+G1671*Overview!$F$38)</f>
        <v>35.141824241536121</v>
      </c>
      <c r="Y1671" s="61">
        <f>F1671^3*Overview!$F$42*(1+Overview!$F$38*G1671)+J1671*Overview!$F$39/Overview!$F$40</f>
        <v>3.4999718897326333</v>
      </c>
    </row>
    <row r="1672" spans="1:25">
      <c r="A1672" s="34">
        <v>1669</v>
      </c>
      <c r="B1672">
        <v>0.77</v>
      </c>
      <c r="C1672" s="85">
        <v>18.739999999999998</v>
      </c>
      <c r="D1672" s="125">
        <f>B1672/(B1672+Overview!$F$22)</f>
        <v>0.52380952380952384</v>
      </c>
      <c r="E1672" s="118">
        <f>EXP(Overview!$F$21/Overview!$F$5-Overview!$F$21/('='!C1672+273.15))</f>
        <v>0.94169028070695959</v>
      </c>
      <c r="F1672" s="77">
        <f t="shared" si="158"/>
        <v>3.0584036956366352</v>
      </c>
      <c r="G1672" s="115">
        <f t="shared" si="159"/>
        <v>0.52380952380952372</v>
      </c>
      <c r="H1672" s="112">
        <f>F1672/Overview!$F$19</f>
        <v>4.5155820103892443</v>
      </c>
      <c r="I1672" s="149">
        <f t="shared" si="160"/>
        <v>178.24101031296112</v>
      </c>
      <c r="J1672" s="80">
        <f>IF((A1672-Overview!$F$43)/365=ROUND((A1672-Overview!$F$43)/365,0),J1671*0.05,J1671+V1671)</f>
        <v>7795.9755163139916</v>
      </c>
      <c r="K1672" s="70">
        <f>IF(I1672&lt;Overview!$F$16,1,'='!F1672/Overview!$F$26)</f>
        <v>132.39842838253833</v>
      </c>
      <c r="L1672" s="71">
        <f>IF(I1672&lt;Overview!$F$17,'='!F1672/Overview!$F$26,Overview!$F$33)</f>
        <v>9.1428571428571423</v>
      </c>
      <c r="M1672" s="72">
        <f t="shared" si="161"/>
        <v>9.1428571428571423</v>
      </c>
      <c r="N1672" s="81">
        <f>MIN(1,Overview!$F$44*E1672*(F1672-Overview!$F$25)^2+0.2)</f>
        <v>1</v>
      </c>
      <c r="O1672" s="48">
        <f>M1672*E1672*Overview!$F$8</f>
        <v>9.746225350951114E-2</v>
      </c>
      <c r="P1672" s="48">
        <f>E1672*Overview!$F$6</f>
        <v>1.8494797113084687E-3</v>
      </c>
      <c r="Q1672" s="122">
        <f>O1672*(G1672/F1672-(1+Overview!$F$35/'='!F1672)/(Overview!$F$37*Overview!$F$33))/('='!G1672+Overview!$F$36)</f>
        <v>4.5689973467685302E-4</v>
      </c>
      <c r="R1672" s="128">
        <f>(O1672/F1672-Q1672)*G1672*Overview!$F$29*'='!F1672^3</f>
        <v>426.11398895783611</v>
      </c>
      <c r="S1672" s="57">
        <f t="shared" si="156"/>
        <v>3.5379514493945635E-18</v>
      </c>
      <c r="T1672" s="58">
        <f t="shared" si="157"/>
        <v>4.6579461235702843E-4</v>
      </c>
      <c r="U1672" s="58">
        <f>IF(I1672&lt;Overview!$F$18,(1-Overview!$F$9)*'='!R1672-'='!I1672*'='!P1672,0)</f>
        <v>0</v>
      </c>
      <c r="V1672" s="54">
        <f>IF(I1672&gt;=Overview!$F$18,(1-Overview!$F$9)*'='!R1672-Overview!$F$18*'='!P1672,0)</f>
        <v>35.977369002334925</v>
      </c>
      <c r="W1672" s="2"/>
      <c r="X1672" s="60">
        <f>F1672^3*(1+G1672*Overview!$F$38)</f>
        <v>35.157909617416664</v>
      </c>
      <c r="Y1672" s="61">
        <f>F1672^3*Overview!$F$42*(1+Overview!$F$38*G1672)+J1672*Overview!$F$39/Overview!$F$40</f>
        <v>3.5029824380036891</v>
      </c>
    </row>
    <row r="1673" spans="1:25">
      <c r="A1673" s="34">
        <v>1670</v>
      </c>
      <c r="B1673">
        <v>0.77</v>
      </c>
      <c r="C1673" s="85">
        <v>18.739999999999998</v>
      </c>
      <c r="D1673" s="125">
        <f>B1673/(B1673+Overview!$F$22)</f>
        <v>0.52380952380952384</v>
      </c>
      <c r="E1673" s="118">
        <f>EXP(Overview!$F$21/Overview!$F$5-Overview!$F$21/('='!C1673+273.15))</f>
        <v>0.94169028070695959</v>
      </c>
      <c r="F1673" s="77">
        <f t="shared" si="158"/>
        <v>3.0588694902489921</v>
      </c>
      <c r="G1673" s="115">
        <f t="shared" si="159"/>
        <v>0.52380952380952372</v>
      </c>
      <c r="H1673" s="112">
        <f>F1673/Overview!$F$19</f>
        <v>4.5162697331300636</v>
      </c>
      <c r="I1673" s="149">
        <f t="shared" si="160"/>
        <v>178.24101031296112</v>
      </c>
      <c r="J1673" s="80">
        <f>IF((A1673-Overview!$F$43)/365=ROUND((A1673-Overview!$F$43)/365,0),J1672*0.05,J1672+V1672)</f>
        <v>7831.9528853163265</v>
      </c>
      <c r="K1673" s="70">
        <f>IF(I1673&lt;Overview!$F$16,1,'='!F1673/Overview!$F$26)</f>
        <v>132.41859265147153</v>
      </c>
      <c r="L1673" s="71">
        <f>IF(I1673&lt;Overview!$F$17,'='!F1673/Overview!$F$26,Overview!$F$33)</f>
        <v>9.1428571428571423</v>
      </c>
      <c r="M1673" s="72">
        <f t="shared" si="161"/>
        <v>9.1428571428571423</v>
      </c>
      <c r="N1673" s="81">
        <f>MIN(1,Overview!$F$44*E1673*(F1673-Overview!$F$25)^2+0.2)</f>
        <v>1</v>
      </c>
      <c r="O1673" s="48">
        <f>M1673*E1673*Overview!$F$8</f>
        <v>9.746225350951114E-2</v>
      </c>
      <c r="P1673" s="48">
        <f>E1673*Overview!$F$6</f>
        <v>1.8494797113084687E-3</v>
      </c>
      <c r="Q1673" s="122">
        <f>O1673*(G1673/F1673-(1+Overview!$F$35/'='!F1673)/(Overview!$F$37*Overview!$F$33))/('='!G1673+Overview!$F$36)</f>
        <v>4.5614325875532782E-4</v>
      </c>
      <c r="R1673" s="128">
        <f>(O1673/F1673-Q1673)*G1673*Overview!$F$29*'='!F1673^3</f>
        <v>426.25311593084666</v>
      </c>
      <c r="S1673" s="57">
        <f t="shared" si="156"/>
        <v>3.5374127017529393E-18</v>
      </c>
      <c r="T1673" s="58">
        <f t="shared" si="157"/>
        <v>4.6509423246314123E-4</v>
      </c>
      <c r="U1673" s="58">
        <f>IF(I1673&lt;Overview!$F$18,(1-Overview!$F$9)*'='!R1673-'='!I1673*'='!P1673,0)</f>
        <v>0</v>
      </c>
      <c r="V1673" s="54">
        <f>IF(I1673&gt;=Overview!$F$18,(1-Overview!$F$9)*'='!R1673-Overview!$F$18*'='!P1673,0)</f>
        <v>35.989222620435427</v>
      </c>
      <c r="W1673" s="2"/>
      <c r="X1673" s="60">
        <f>F1673^3*(1+G1673*Overview!$F$38)</f>
        <v>35.173975703607738</v>
      </c>
      <c r="Y1673" s="61">
        <f>F1673^3*Overview!$F$42*(1+Overview!$F$38*G1673)+J1673*Overview!$F$39/Overview!$F$40</f>
        <v>3.5059917659775333</v>
      </c>
    </row>
    <row r="1674" spans="1:25">
      <c r="A1674" s="34">
        <v>1671</v>
      </c>
      <c r="B1674">
        <v>0.77</v>
      </c>
      <c r="C1674" s="85">
        <v>18.739999999999998</v>
      </c>
      <c r="D1674" s="125">
        <f>B1674/(B1674+Overview!$F$22)</f>
        <v>0.52380952380952384</v>
      </c>
      <c r="E1674" s="118">
        <f>EXP(Overview!$F$21/Overview!$F$5-Overview!$F$21/('='!C1674+273.15))</f>
        <v>0.94169028070695959</v>
      </c>
      <c r="F1674" s="77">
        <f t="shared" si="158"/>
        <v>3.0593345844814555</v>
      </c>
      <c r="G1674" s="115">
        <f t="shared" si="159"/>
        <v>0.52380952380952372</v>
      </c>
      <c r="H1674" s="112">
        <f>F1674/Overview!$F$19</f>
        <v>4.5169564217945597</v>
      </c>
      <c r="I1674" s="149">
        <f t="shared" si="160"/>
        <v>178.24101031296112</v>
      </c>
      <c r="J1674" s="80">
        <f>IF((A1674-Overview!$F$43)/365=ROUND((A1674-Overview!$F$43)/365,0),J1673*0.05,J1673+V1673)</f>
        <v>7867.9421079367621</v>
      </c>
      <c r="K1674" s="70">
        <f>IF(I1674&lt;Overview!$F$16,1,'='!F1674/Overview!$F$26)</f>
        <v>132.43872660092882</v>
      </c>
      <c r="L1674" s="71">
        <f>IF(I1674&lt;Overview!$F$17,'='!F1674/Overview!$F$26,Overview!$F$33)</f>
        <v>9.1428571428571423</v>
      </c>
      <c r="M1674" s="72">
        <f t="shared" si="161"/>
        <v>9.1428571428571423</v>
      </c>
      <c r="N1674" s="81">
        <f>MIN(1,Overview!$F$44*E1674*(F1674-Overview!$F$25)^2+0.2)</f>
        <v>1</v>
      </c>
      <c r="O1674" s="48">
        <f>M1674*E1674*Overview!$F$8</f>
        <v>9.746225350951114E-2</v>
      </c>
      <c r="P1674" s="48">
        <f>E1674*Overview!$F$6</f>
        <v>1.8494797113084687E-3</v>
      </c>
      <c r="Q1674" s="122">
        <f>O1674*(G1674/F1674-(1+Overview!$F$35/'='!F1674)/(Overview!$F$37*Overview!$F$33))/('='!G1674+Overview!$F$36)</f>
        <v>4.553881501220831E-4</v>
      </c>
      <c r="R1674" s="128">
        <f>(O1674/F1674-Q1674)*G1674*Overview!$F$29*'='!F1674^3</f>
        <v>426.39205909854832</v>
      </c>
      <c r="S1674" s="57">
        <f t="shared" si="156"/>
        <v>3.5368749278678029E-18</v>
      </c>
      <c r="T1674" s="58">
        <f t="shared" si="157"/>
        <v>4.6439490567717396E-4</v>
      </c>
      <c r="U1674" s="58">
        <f>IF(I1674&lt;Overview!$F$18,(1-Overview!$F$9)*'='!R1674-'='!I1674*'='!P1674,0)</f>
        <v>0</v>
      </c>
      <c r="V1674" s="54">
        <f>IF(I1674&gt;=Overview!$F$18,(1-Overview!$F$9)*'='!R1674-Overview!$F$18*'='!P1674,0)</f>
        <v>36.00106057832361</v>
      </c>
      <c r="W1674" s="2"/>
      <c r="X1674" s="60">
        <f>F1674^3*(1+G1674*Overview!$F$38)</f>
        <v>35.190022515142907</v>
      </c>
      <c r="Y1674" s="61">
        <f>F1674^3*Overview!$F$42*(1+Overview!$F$38*G1674)+J1674*Overview!$F$39/Overview!$F$40</f>
        <v>3.5089998743259323</v>
      </c>
    </row>
    <row r="1675" spans="1:25">
      <c r="A1675" s="34">
        <v>1672</v>
      </c>
      <c r="B1675">
        <v>0.77</v>
      </c>
      <c r="C1675" s="85">
        <v>18.739999999999998</v>
      </c>
      <c r="D1675" s="125">
        <f>B1675/(B1675+Overview!$F$22)</f>
        <v>0.52380952380952384</v>
      </c>
      <c r="E1675" s="118">
        <f>EXP(Overview!$F$21/Overview!$F$5-Overview!$F$21/('='!C1675+273.15))</f>
        <v>0.94169028070695959</v>
      </c>
      <c r="F1675" s="77">
        <f t="shared" si="158"/>
        <v>3.0597989793871325</v>
      </c>
      <c r="G1675" s="115">
        <f t="shared" si="159"/>
        <v>0.52380952380952372</v>
      </c>
      <c r="H1675" s="112">
        <f>F1675/Overview!$F$19</f>
        <v>4.5176420779375936</v>
      </c>
      <c r="I1675" s="149">
        <f t="shared" si="160"/>
        <v>178.24101031296112</v>
      </c>
      <c r="J1675" s="80">
        <f>IF((A1675-Overview!$F$43)/365=ROUND((A1675-Overview!$F$43)/365,0),J1674*0.05,J1674+V1674)</f>
        <v>7903.9431685150857</v>
      </c>
      <c r="K1675" s="70">
        <f>IF(I1675&lt;Overview!$F$16,1,'='!F1675/Overview!$F$26)</f>
        <v>132.45883027649924</v>
      </c>
      <c r="L1675" s="71">
        <f>IF(I1675&lt;Overview!$F$17,'='!F1675/Overview!$F$26,Overview!$F$33)</f>
        <v>9.1428571428571423</v>
      </c>
      <c r="M1675" s="72">
        <f t="shared" si="161"/>
        <v>9.1428571428571423</v>
      </c>
      <c r="N1675" s="81">
        <f>MIN(1,Overview!$F$44*E1675*(F1675-Overview!$F$25)^2+0.2)</f>
        <v>1</v>
      </c>
      <c r="O1675" s="48">
        <f>M1675*E1675*Overview!$F$8</f>
        <v>9.746225350951114E-2</v>
      </c>
      <c r="P1675" s="48">
        <f>E1675*Overview!$F$6</f>
        <v>1.8494797113084687E-3</v>
      </c>
      <c r="Q1675" s="122">
        <f>O1675*(G1675/F1675-(1+Overview!$F$35/'='!F1675)/(Overview!$F$37*Overview!$F$33))/('='!G1675+Overview!$F$36)</f>
        <v>4.5463440592609806E-4</v>
      </c>
      <c r="R1675" s="128">
        <f>(O1675/F1675-Q1675)*G1675*Overview!$F$29*'='!F1675^3</f>
        <v>426.53081866230832</v>
      </c>
      <c r="S1675" s="57">
        <f t="shared" si="156"/>
        <v>3.5363381257087124E-18</v>
      </c>
      <c r="T1675" s="58">
        <f t="shared" si="157"/>
        <v>4.6369663041565006E-4</v>
      </c>
      <c r="U1675" s="58">
        <f>IF(I1675&lt;Overview!$F$18,(1-Overview!$F$9)*'='!R1675-'='!I1675*'='!P1675,0)</f>
        <v>0</v>
      </c>
      <c r="V1675" s="54">
        <f>IF(I1675&gt;=Overview!$F$18,(1-Overview!$F$9)*'='!R1675-Overview!$F$18*'='!P1675,0)</f>
        <v>36.012882893155961</v>
      </c>
      <c r="W1675" s="2"/>
      <c r="X1675" s="60">
        <f>F1675^3*(1+G1675*Overview!$F$38)</f>
        <v>35.206050067071715</v>
      </c>
      <c r="Y1675" s="61">
        <f>F1675^3*Overview!$F$42*(1+Overview!$F$38*G1675)+J1675*Overview!$F$39/Overview!$F$40</f>
        <v>3.5120067637228369</v>
      </c>
    </row>
    <row r="1676" spans="1:25">
      <c r="A1676" s="34">
        <v>1673</v>
      </c>
      <c r="B1676">
        <v>0.77</v>
      </c>
      <c r="C1676" s="85">
        <v>18.739999999999998</v>
      </c>
      <c r="D1676" s="125">
        <f>B1676/(B1676+Overview!$F$22)</f>
        <v>0.52380952380952384</v>
      </c>
      <c r="E1676" s="118">
        <f>EXP(Overview!$F$21/Overview!$F$5-Overview!$F$21/('='!C1676+273.15))</f>
        <v>0.94169028070695959</v>
      </c>
      <c r="F1676" s="77">
        <f t="shared" si="158"/>
        <v>3.060262676017548</v>
      </c>
      <c r="G1676" s="115">
        <f t="shared" si="159"/>
        <v>0.52380952380952372</v>
      </c>
      <c r="H1676" s="112">
        <f>F1676/Overview!$F$19</f>
        <v>4.5183267031116907</v>
      </c>
      <c r="I1676" s="149">
        <f t="shared" si="160"/>
        <v>178.24101031296112</v>
      </c>
      <c r="J1676" s="80">
        <f>IF((A1676-Overview!$F$43)/365=ROUND((A1676-Overview!$F$43)/365,0),J1675*0.05,J1675+V1675)</f>
        <v>7939.9560514082414</v>
      </c>
      <c r="K1676" s="70">
        <f>IF(I1676&lt;Overview!$F$16,1,'='!F1676/Overview!$F$26)</f>
        <v>132.47890372370338</v>
      </c>
      <c r="L1676" s="71">
        <f>IF(I1676&lt;Overview!$F$17,'='!F1676/Overview!$F$26,Overview!$F$33)</f>
        <v>9.1428571428571423</v>
      </c>
      <c r="M1676" s="72">
        <f t="shared" si="161"/>
        <v>9.1428571428571423</v>
      </c>
      <c r="N1676" s="81">
        <f>MIN(1,Overview!$F$44*E1676*(F1676-Overview!$F$25)^2+0.2)</f>
        <v>1</v>
      </c>
      <c r="O1676" s="48">
        <f>M1676*E1676*Overview!$F$8</f>
        <v>9.746225350951114E-2</v>
      </c>
      <c r="P1676" s="48">
        <f>E1676*Overview!$F$6</f>
        <v>1.8494797113084687E-3</v>
      </c>
      <c r="Q1676" s="122">
        <f>O1676*(G1676/F1676-(1+Overview!$F$35/'='!F1676)/(Overview!$F$37*Overview!$F$33))/('='!G1676+Overview!$F$36)</f>
        <v>4.5388202332355968E-4</v>
      </c>
      <c r="R1676" s="128">
        <f>(O1676/F1676-Q1676)*G1676*Overview!$F$29*'='!F1676^3</f>
        <v>426.66939482341178</v>
      </c>
      <c r="S1676" s="57">
        <f t="shared" si="156"/>
        <v>3.5358022932503578E-18</v>
      </c>
      <c r="T1676" s="58">
        <f t="shared" si="157"/>
        <v>4.6299940509747197E-4</v>
      </c>
      <c r="U1676" s="58">
        <f>IF(I1676&lt;Overview!$F$18,(1-Overview!$F$9)*'='!R1676-'='!I1676*'='!P1676,0)</f>
        <v>0</v>
      </c>
      <c r="V1676" s="54">
        <f>IF(I1676&gt;=Overview!$F$18,(1-Overview!$F$9)*'='!R1676-Overview!$F$18*'='!P1676,0)</f>
        <v>36.024689582081976</v>
      </c>
      <c r="W1676" s="2"/>
      <c r="X1676" s="60">
        <f>F1676^3*(1+G1676*Overview!$F$38)</f>
        <v>35.222058374459657</v>
      </c>
      <c r="Y1676" s="61">
        <f>F1676^3*Overview!$F$42*(1+Overview!$F$38*G1676)+J1676*Overview!$F$39/Overview!$F$40</f>
        <v>3.5150124348443814</v>
      </c>
    </row>
    <row r="1677" spans="1:25">
      <c r="A1677" s="34">
        <v>1674</v>
      </c>
      <c r="B1677">
        <v>0.77</v>
      </c>
      <c r="C1677" s="85">
        <v>18.739999999999998</v>
      </c>
      <c r="D1677" s="125">
        <f>B1677/(B1677+Overview!$F$22)</f>
        <v>0.52380952380952384</v>
      </c>
      <c r="E1677" s="118">
        <f>EXP(Overview!$F$21/Overview!$F$5-Overview!$F$21/('='!C1677+273.15))</f>
        <v>0.94169028070695959</v>
      </c>
      <c r="F1677" s="77">
        <f t="shared" si="158"/>
        <v>3.0607256754226455</v>
      </c>
      <c r="G1677" s="115">
        <f t="shared" si="159"/>
        <v>0.52380952380952372</v>
      </c>
      <c r="H1677" s="112">
        <f>F1677/Overview!$F$19</f>
        <v>4.5190102988670393</v>
      </c>
      <c r="I1677" s="149">
        <f t="shared" si="160"/>
        <v>178.24101031296112</v>
      </c>
      <c r="J1677" s="80">
        <f>IF((A1677-Overview!$F$43)/365=ROUND((A1677-Overview!$F$43)/365,0),J1676*0.05,J1676+V1676)</f>
        <v>7975.9807409903233</v>
      </c>
      <c r="K1677" s="70">
        <f>IF(I1677&lt;Overview!$F$16,1,'='!F1677/Overview!$F$26)</f>
        <v>132.49894698799332</v>
      </c>
      <c r="L1677" s="71">
        <f>IF(I1677&lt;Overview!$F$17,'='!F1677/Overview!$F$26,Overview!$F$33)</f>
        <v>9.1428571428571423</v>
      </c>
      <c r="M1677" s="72">
        <f t="shared" si="161"/>
        <v>9.1428571428571423</v>
      </c>
      <c r="N1677" s="81">
        <f>MIN(1,Overview!$F$44*E1677*(F1677-Overview!$F$25)^2+0.2)</f>
        <v>1</v>
      </c>
      <c r="O1677" s="48">
        <f>M1677*E1677*Overview!$F$8</f>
        <v>9.746225350951114E-2</v>
      </c>
      <c r="P1677" s="48">
        <f>E1677*Overview!$F$6</f>
        <v>1.8494797113084687E-3</v>
      </c>
      <c r="Q1677" s="122">
        <f>O1677*(G1677/F1677-(1+Overview!$F$35/'='!F1677)/(Overview!$F$37*Overview!$F$33))/('='!G1677+Overview!$F$36)</f>
        <v>4.5313099947784185E-4</v>
      </c>
      <c r="R1677" s="128">
        <f>(O1677/F1677-Q1677)*G1677*Overview!$F$29*'='!F1677^3</f>
        <v>426.80778778305938</v>
      </c>
      <c r="S1677" s="57">
        <f t="shared" si="156"/>
        <v>3.5352674284725493E-18</v>
      </c>
      <c r="T1677" s="58">
        <f t="shared" si="157"/>
        <v>4.6230322814391859E-4</v>
      </c>
      <c r="U1677" s="58">
        <f>IF(I1677&lt;Overview!$F$18,(1-Overview!$F$9)*'='!R1677-'='!I1677*'='!P1677,0)</f>
        <v>0</v>
      </c>
      <c r="V1677" s="54">
        <f>IF(I1677&gt;=Overview!$F$18,(1-Overview!$F$9)*'='!R1677-Overview!$F$18*'='!P1677,0)</f>
        <v>36.036480662243953</v>
      </c>
      <c r="W1677" s="2"/>
      <c r="X1677" s="60">
        <f>F1677^3*(1+G1677*Overview!$F$38)</f>
        <v>35.238047452387981</v>
      </c>
      <c r="Y1677" s="61">
        <f>F1677^3*Overview!$F$42*(1+Overview!$F$38*G1677)+J1677*Overview!$F$39/Overview!$F$40</f>
        <v>3.5180168883688614</v>
      </c>
    </row>
    <row r="1678" spans="1:25">
      <c r="A1678" s="34">
        <v>1675</v>
      </c>
      <c r="B1678">
        <v>0.77</v>
      </c>
      <c r="C1678" s="85">
        <v>18.739999999999998</v>
      </c>
      <c r="D1678" s="125">
        <f>B1678/(B1678+Overview!$F$22)</f>
        <v>0.52380952380952384</v>
      </c>
      <c r="E1678" s="118">
        <f>EXP(Overview!$F$21/Overview!$F$5-Overview!$F$21/('='!C1678+273.15))</f>
        <v>0.94169028070695959</v>
      </c>
      <c r="F1678" s="77">
        <f t="shared" si="158"/>
        <v>3.0611879786507896</v>
      </c>
      <c r="G1678" s="115">
        <f t="shared" si="159"/>
        <v>0.52380952380952372</v>
      </c>
      <c r="H1678" s="112">
        <f>F1678/Overview!$F$19</f>
        <v>4.5196928667514982</v>
      </c>
      <c r="I1678" s="149">
        <f t="shared" si="160"/>
        <v>178.24101031296112</v>
      </c>
      <c r="J1678" s="80">
        <f>IF((A1678-Overview!$F$43)/365=ROUND((A1678-Overview!$F$43)/365,0),J1677*0.05,J1677+V1677)</f>
        <v>8012.0172216525671</v>
      </c>
      <c r="K1678" s="70">
        <f>IF(I1678&lt;Overview!$F$16,1,'='!F1678/Overview!$F$26)</f>
        <v>132.51896011475282</v>
      </c>
      <c r="L1678" s="71">
        <f>IF(I1678&lt;Overview!$F$17,'='!F1678/Overview!$F$26,Overview!$F$33)</f>
        <v>9.1428571428571423</v>
      </c>
      <c r="M1678" s="72">
        <f t="shared" si="161"/>
        <v>9.1428571428571423</v>
      </c>
      <c r="N1678" s="81">
        <f>MIN(1,Overview!$F$44*E1678*(F1678-Overview!$F$25)^2+0.2)</f>
        <v>1</v>
      </c>
      <c r="O1678" s="48">
        <f>M1678*E1678*Overview!$F$8</f>
        <v>9.746225350951114E-2</v>
      </c>
      <c r="P1678" s="48">
        <f>E1678*Overview!$F$6</f>
        <v>1.8494797113084687E-3</v>
      </c>
      <c r="Q1678" s="122">
        <f>O1678*(G1678/F1678-(1+Overview!$F$35/'='!F1678)/(Overview!$F$37*Overview!$F$33))/('='!G1678+Overview!$F$36)</f>
        <v>4.5238133155948496E-4</v>
      </c>
      <c r="R1678" s="128">
        <f>(O1678/F1678-Q1678)*G1678*Overview!$F$29*'='!F1678^3</f>
        <v>426.94599774236809</v>
      </c>
      <c r="S1678" s="57">
        <f t="shared" si="156"/>
        <v>3.5347335293602003E-18</v>
      </c>
      <c r="T1678" s="58">
        <f t="shared" si="157"/>
        <v>4.6160809797864415E-4</v>
      </c>
      <c r="U1678" s="58">
        <f>IF(I1678&lt;Overview!$F$18,(1-Overview!$F$9)*'='!R1678-'='!I1678*'='!P1678,0)</f>
        <v>0</v>
      </c>
      <c r="V1678" s="54">
        <f>IF(I1678&gt;=Overview!$F$18,(1-Overview!$F$9)*'='!R1678-Overview!$F$18*'='!P1678,0)</f>
        <v>36.04825615077705</v>
      </c>
      <c r="W1678" s="2"/>
      <c r="X1678" s="60">
        <f>F1678^3*(1+G1678*Overview!$F$38)</f>
        <v>35.254017315953611</v>
      </c>
      <c r="Y1678" s="61">
        <f>F1678^3*Overview!$F$42*(1+Overview!$F$38*G1678)+J1678*Overview!$F$39/Overview!$F$40</f>
        <v>3.5210201249767272</v>
      </c>
    </row>
    <row r="1679" spans="1:25">
      <c r="A1679" s="34">
        <v>1676</v>
      </c>
      <c r="B1679">
        <v>0.77</v>
      </c>
      <c r="C1679" s="85">
        <v>18.739999999999998</v>
      </c>
      <c r="D1679" s="125">
        <f>B1679/(B1679+Overview!$F$22)</f>
        <v>0.52380952380952384</v>
      </c>
      <c r="E1679" s="118">
        <f>EXP(Overview!$F$21/Overview!$F$5-Overview!$F$21/('='!C1679+273.15))</f>
        <v>0.94169028070695959</v>
      </c>
      <c r="F1679" s="77">
        <f t="shared" si="158"/>
        <v>3.0616495867487683</v>
      </c>
      <c r="G1679" s="115">
        <f t="shared" si="159"/>
        <v>0.52380952380952372</v>
      </c>
      <c r="H1679" s="112">
        <f>F1679/Overview!$F$19</f>
        <v>4.5203744083105981</v>
      </c>
      <c r="I1679" s="149">
        <f t="shared" si="160"/>
        <v>178.24101031296112</v>
      </c>
      <c r="J1679" s="80">
        <f>IF((A1679-Overview!$F$43)/365=ROUND((A1679-Overview!$F$43)/365,0),J1678*0.05,J1678+V1678)</f>
        <v>8048.065477803344</v>
      </c>
      <c r="K1679" s="70">
        <f>IF(I1679&lt;Overview!$F$16,1,'='!F1679/Overview!$F$26)</f>
        <v>132.53894314929732</v>
      </c>
      <c r="L1679" s="71">
        <f>IF(I1679&lt;Overview!$F$17,'='!F1679/Overview!$F$26,Overview!$F$33)</f>
        <v>9.1428571428571423</v>
      </c>
      <c r="M1679" s="72">
        <f t="shared" si="161"/>
        <v>9.1428571428571423</v>
      </c>
      <c r="N1679" s="81">
        <f>MIN(1,Overview!$F$44*E1679*(F1679-Overview!$F$25)^2+0.2)</f>
        <v>1</v>
      </c>
      <c r="O1679" s="48">
        <f>M1679*E1679*Overview!$F$8</f>
        <v>9.746225350951114E-2</v>
      </c>
      <c r="P1679" s="48">
        <f>E1679*Overview!$F$6</f>
        <v>1.8494797113084687E-3</v>
      </c>
      <c r="Q1679" s="122">
        <f>O1679*(G1679/F1679-(1+Overview!$F$35/'='!F1679)/(Overview!$F$37*Overview!$F$33))/('='!G1679+Overview!$F$36)</f>
        <v>4.5163301674617384E-4</v>
      </c>
      <c r="R1679" s="128">
        <f>(O1679/F1679-Q1679)*G1679*Overview!$F$29*'='!F1679^3</f>
        <v>427.08402490236932</v>
      </c>
      <c r="S1679" s="57">
        <f t="shared" si="156"/>
        <v>3.534200593903311E-18</v>
      </c>
      <c r="T1679" s="58">
        <f t="shared" si="157"/>
        <v>4.6091401302767425E-4</v>
      </c>
      <c r="U1679" s="58">
        <f>IF(I1679&lt;Overview!$F$18,(1-Overview!$F$9)*'='!R1679-'='!I1679*'='!P1679,0)</f>
        <v>0</v>
      </c>
      <c r="V1679" s="54">
        <f>IF(I1679&gt;=Overview!$F$18,(1-Overview!$F$9)*'='!R1679-Overview!$F$18*'='!P1679,0)</f>
        <v>36.060016064809155</v>
      </c>
      <c r="W1679" s="2"/>
      <c r="X1679" s="60">
        <f>F1679^3*(1+G1679*Overview!$F$38)</f>
        <v>35.269967980268959</v>
      </c>
      <c r="Y1679" s="61">
        <f>F1679^3*Overview!$F$42*(1+Overview!$F$38*G1679)+J1679*Overview!$F$39/Overview!$F$40</f>
        <v>3.5240221453505702</v>
      </c>
    </row>
    <row r="1680" spans="1:25">
      <c r="A1680" s="34">
        <v>1677</v>
      </c>
      <c r="B1680">
        <v>0.77</v>
      </c>
      <c r="C1680" s="85">
        <v>18.739999999999998</v>
      </c>
      <c r="D1680" s="125">
        <f>B1680/(B1680+Overview!$F$22)</f>
        <v>0.52380952380952384</v>
      </c>
      <c r="E1680" s="118">
        <f>EXP(Overview!$F$21/Overview!$F$5-Overview!$F$21/('='!C1680+273.15))</f>
        <v>0.94169028070695959</v>
      </c>
      <c r="F1680" s="77">
        <f t="shared" si="158"/>
        <v>3.0621105007617961</v>
      </c>
      <c r="G1680" s="115">
        <f t="shared" si="159"/>
        <v>0.52380952380952372</v>
      </c>
      <c r="H1680" s="112">
        <f>F1680/Overview!$F$19</f>
        <v>4.5210549250875474</v>
      </c>
      <c r="I1680" s="149">
        <f t="shared" si="160"/>
        <v>178.24101031296112</v>
      </c>
      <c r="J1680" s="80">
        <f>IF((A1680-Overview!$F$43)/365=ROUND((A1680-Overview!$F$43)/365,0),J1679*0.05,J1679+V1679)</f>
        <v>8084.1254938681532</v>
      </c>
      <c r="K1680" s="70">
        <f>IF(I1680&lt;Overview!$F$16,1,'='!F1680/Overview!$F$26)</f>
        <v>132.5588961368743</v>
      </c>
      <c r="L1680" s="71">
        <f>IF(I1680&lt;Overview!$F$17,'='!F1680/Overview!$F$26,Overview!$F$33)</f>
        <v>9.1428571428571423</v>
      </c>
      <c r="M1680" s="72">
        <f t="shared" si="161"/>
        <v>9.1428571428571423</v>
      </c>
      <c r="N1680" s="81">
        <f>MIN(1,Overview!$F$44*E1680*(F1680-Overview!$F$25)^2+0.2)</f>
        <v>1</v>
      </c>
      <c r="O1680" s="48">
        <f>M1680*E1680*Overview!$F$8</f>
        <v>9.746225350951114E-2</v>
      </c>
      <c r="P1680" s="48">
        <f>E1680*Overview!$F$6</f>
        <v>1.8494797113084687E-3</v>
      </c>
      <c r="Q1680" s="122">
        <f>O1680*(G1680/F1680-(1+Overview!$F$35/'='!F1680)/(Overview!$F$37*Overview!$F$33))/('='!G1680+Overview!$F$36)</f>
        <v>4.5088605222271086E-4</v>
      </c>
      <c r="R1680" s="128">
        <f>(O1680/F1680-Q1680)*G1680*Overview!$F$29*'='!F1680^3</f>
        <v>427.2218694640103</v>
      </c>
      <c r="S1680" s="57">
        <f t="shared" si="156"/>
        <v>3.5336686200969522E-18</v>
      </c>
      <c r="T1680" s="58">
        <f t="shared" si="157"/>
        <v>4.6022097171939821E-4</v>
      </c>
      <c r="U1680" s="58">
        <f>IF(I1680&lt;Overview!$F$18,(1-Overview!$F$9)*'='!R1680-'='!I1680*'='!P1680,0)</f>
        <v>0</v>
      </c>
      <c r="V1680" s="54">
        <f>IF(I1680&gt;=Overview!$F$18,(1-Overview!$F$9)*'='!R1680-Overview!$F$18*'='!P1680,0)</f>
        <v>36.071760421460965</v>
      </c>
      <c r="W1680" s="2"/>
      <c r="X1680" s="60">
        <f>F1680^3*(1+G1680*Overview!$F$38)</f>
        <v>35.285899460461906</v>
      </c>
      <c r="Y1680" s="61">
        <f>F1680^3*Overview!$F$42*(1+Overview!$F$38*G1680)+J1680*Overview!$F$39/Overview!$F$40</f>
        <v>3.5270229501751142</v>
      </c>
    </row>
    <row r="1681" spans="1:25">
      <c r="A1681" s="34">
        <v>1678</v>
      </c>
      <c r="B1681">
        <v>0.77</v>
      </c>
      <c r="C1681" s="85">
        <v>18.739999999999998</v>
      </c>
      <c r="D1681" s="125">
        <f>B1681/(B1681+Overview!$F$22)</f>
        <v>0.52380952380952384</v>
      </c>
      <c r="E1681" s="118">
        <f>EXP(Overview!$F$21/Overview!$F$5-Overview!$F$21/('='!C1681+273.15))</f>
        <v>0.94169028070695959</v>
      </c>
      <c r="F1681" s="77">
        <f t="shared" si="158"/>
        <v>3.0625707217335156</v>
      </c>
      <c r="G1681" s="115">
        <f t="shared" si="159"/>
        <v>0.52380952380952372</v>
      </c>
      <c r="H1681" s="112">
        <f>F1681/Overview!$F$19</f>
        <v>4.5217344186232324</v>
      </c>
      <c r="I1681" s="149">
        <f t="shared" si="160"/>
        <v>178.24101031296112</v>
      </c>
      <c r="J1681" s="80">
        <f>IF((A1681-Overview!$F$43)/365=ROUND((A1681-Overview!$F$43)/365,0),J1680*0.05,J1680+V1680)</f>
        <v>8120.1972542896137</v>
      </c>
      <c r="K1681" s="70">
        <f>IF(I1681&lt;Overview!$F$16,1,'='!F1681/Overview!$F$26)</f>
        <v>132.57881912266302</v>
      </c>
      <c r="L1681" s="71">
        <f>IF(I1681&lt;Overview!$F$17,'='!F1681/Overview!$F$26,Overview!$F$33)</f>
        <v>9.1428571428571423</v>
      </c>
      <c r="M1681" s="72">
        <f t="shared" si="161"/>
        <v>9.1428571428571423</v>
      </c>
      <c r="N1681" s="81">
        <f>MIN(1,Overview!$F$44*E1681*(F1681-Overview!$F$25)^2+0.2)</f>
        <v>1</v>
      </c>
      <c r="O1681" s="48">
        <f>M1681*E1681*Overview!$F$8</f>
        <v>9.746225350951114E-2</v>
      </c>
      <c r="P1681" s="48">
        <f>E1681*Overview!$F$6</f>
        <v>1.8494797113084687E-3</v>
      </c>
      <c r="Q1681" s="122">
        <f>O1681*(G1681/F1681-(1+Overview!$F$35/'='!F1681)/(Overview!$F$37*Overview!$F$33))/('='!G1681+Overview!$F$36)</f>
        <v>4.5014043518099988E-4</v>
      </c>
      <c r="R1681" s="128">
        <f>(O1681/F1681-Q1681)*G1681*Overview!$F$29*'='!F1681^3</f>
        <v>427.3595316281519</v>
      </c>
      <c r="S1681" s="57">
        <f t="shared" si="156"/>
        <v>3.5331376059412511E-18</v>
      </c>
      <c r="T1681" s="58">
        <f t="shared" si="157"/>
        <v>4.5952897248457123E-4</v>
      </c>
      <c r="U1681" s="58">
        <f>IF(I1681&lt;Overview!$F$18,(1-Overview!$F$9)*'='!R1681-'='!I1681*'='!P1681,0)</f>
        <v>0</v>
      </c>
      <c r="V1681" s="54">
        <f>IF(I1681&gt;=Overview!$F$18,(1-Overview!$F$9)*'='!R1681-Overview!$F$18*'='!P1681,0)</f>
        <v>36.083489237845832</v>
      </c>
      <c r="W1681" s="2"/>
      <c r="X1681" s="60">
        <f>F1681^3*(1+G1681*Overview!$F$38)</f>
        <v>35.301811771675546</v>
      </c>
      <c r="Y1681" s="61">
        <f>F1681^3*Overview!$F$42*(1+Overview!$F$38*G1681)+J1681*Overview!$F$39/Overview!$F$40</f>
        <v>3.5300225401372018</v>
      </c>
    </row>
    <row r="1682" spans="1:25">
      <c r="A1682" s="34">
        <v>1679</v>
      </c>
      <c r="B1682">
        <v>0.77</v>
      </c>
      <c r="C1682" s="85">
        <v>18.739999999999998</v>
      </c>
      <c r="D1682" s="125">
        <f>B1682/(B1682+Overview!$F$22)</f>
        <v>0.52380952380952384</v>
      </c>
      <c r="E1682" s="118">
        <f>EXP(Overview!$F$21/Overview!$F$5-Overview!$F$21/('='!C1682+273.15))</f>
        <v>0.94169028070695959</v>
      </c>
      <c r="F1682" s="77">
        <f t="shared" si="158"/>
        <v>3.0630302507060003</v>
      </c>
      <c r="G1682" s="115">
        <f t="shared" si="159"/>
        <v>0.52380952380952372</v>
      </c>
      <c r="H1682" s="112">
        <f>F1682/Overview!$F$19</f>
        <v>4.5224128904562235</v>
      </c>
      <c r="I1682" s="149">
        <f t="shared" si="160"/>
        <v>178.24101031296112</v>
      </c>
      <c r="J1682" s="80">
        <f>IF((A1682-Overview!$F$43)/365=ROUND((A1682-Overview!$F$43)/365,0),J1681*0.05,J1681+V1681)</f>
        <v>8156.2807435274599</v>
      </c>
      <c r="K1682" s="70">
        <f>IF(I1682&lt;Overview!$F$16,1,'='!F1682/Overview!$F$26)</f>
        <v>132.59871215177492</v>
      </c>
      <c r="L1682" s="71">
        <f>IF(I1682&lt;Overview!$F$17,'='!F1682/Overview!$F$26,Overview!$F$33)</f>
        <v>9.1428571428571423</v>
      </c>
      <c r="M1682" s="72">
        <f t="shared" si="161"/>
        <v>9.1428571428571423</v>
      </c>
      <c r="N1682" s="81">
        <f>MIN(1,Overview!$F$44*E1682*(F1682-Overview!$F$25)^2+0.2)</f>
        <v>1</v>
      </c>
      <c r="O1682" s="48">
        <f>M1682*E1682*Overview!$F$8</f>
        <v>9.746225350951114E-2</v>
      </c>
      <c r="P1682" s="48">
        <f>E1682*Overview!$F$6</f>
        <v>1.8494797113084687E-3</v>
      </c>
      <c r="Q1682" s="122">
        <f>O1682*(G1682/F1682-(1+Overview!$F$35/'='!F1682)/(Overview!$F$37*Overview!$F$33))/('='!G1682+Overview!$F$36)</f>
        <v>4.4939616282001883E-4</v>
      </c>
      <c r="R1682" s="128">
        <f>(O1682/F1682-Q1682)*G1682*Overview!$F$29*'='!F1682^3</f>
        <v>427.49701159556895</v>
      </c>
      <c r="S1682" s="57">
        <f t="shared" si="156"/>
        <v>3.5326075494413752E-18</v>
      </c>
      <c r="T1682" s="58">
        <f t="shared" si="157"/>
        <v>4.588380137563056E-4</v>
      </c>
      <c r="U1682" s="58">
        <f>IF(I1682&lt;Overview!$F$18,(1-Overview!$F$9)*'='!R1682-'='!I1682*'='!P1682,0)</f>
        <v>0</v>
      </c>
      <c r="V1682" s="54">
        <f>IF(I1682&gt;=Overview!$F$18,(1-Overview!$F$9)*'='!R1682-Overview!$F$18*'='!P1682,0)</f>
        <v>36.095202531069766</v>
      </c>
      <c r="W1682" s="2"/>
      <c r="X1682" s="60">
        <f>F1682^3*(1+G1682*Overview!$F$38)</f>
        <v>35.317704929068192</v>
      </c>
      <c r="Y1682" s="61">
        <f>F1682^3*Overview!$F$42*(1+Overview!$F$38*G1682)+J1682*Overview!$F$39/Overview!$F$40</f>
        <v>3.533020915925785</v>
      </c>
    </row>
    <row r="1683" spans="1:25">
      <c r="A1683" s="34">
        <v>1680</v>
      </c>
      <c r="B1683">
        <v>0.77</v>
      </c>
      <c r="C1683" s="85">
        <v>18.739999999999998</v>
      </c>
      <c r="D1683" s="125">
        <f>B1683/(B1683+Overview!$F$22)</f>
        <v>0.52380952380952384</v>
      </c>
      <c r="E1683" s="118">
        <f>EXP(Overview!$F$21/Overview!$F$5-Overview!$F$21/('='!C1683+273.15))</f>
        <v>0.94169028070695959</v>
      </c>
      <c r="F1683" s="77">
        <f t="shared" si="158"/>
        <v>3.0634890887197566</v>
      </c>
      <c r="G1683" s="115">
        <f t="shared" si="159"/>
        <v>0.52380952380952372</v>
      </c>
      <c r="H1683" s="112">
        <f>F1683/Overview!$F$19</f>
        <v>4.5230903421227762</v>
      </c>
      <c r="I1683" s="149">
        <f t="shared" si="160"/>
        <v>178.24101031296112</v>
      </c>
      <c r="J1683" s="80">
        <f>IF((A1683-Overview!$F$43)/365=ROUND((A1683-Overview!$F$43)/365,0),J1682*0.05,J1682+V1682)</f>
        <v>8192.3759460585297</v>
      </c>
      <c r="K1683" s="70">
        <f>IF(I1683&lt;Overview!$F$16,1,'='!F1683/Overview!$F$26)</f>
        <v>132.61857526925354</v>
      </c>
      <c r="L1683" s="71">
        <f>IF(I1683&lt;Overview!$F$17,'='!F1683/Overview!$F$26,Overview!$F$33)</f>
        <v>9.1428571428571423</v>
      </c>
      <c r="M1683" s="72">
        <f t="shared" si="161"/>
        <v>9.1428571428571423</v>
      </c>
      <c r="N1683" s="81">
        <f>MIN(1,Overview!$F$44*E1683*(F1683-Overview!$F$25)^2+0.2)</f>
        <v>1</v>
      </c>
      <c r="O1683" s="48">
        <f>M1683*E1683*Overview!$F$8</f>
        <v>9.746225350951114E-2</v>
      </c>
      <c r="P1683" s="48">
        <f>E1683*Overview!$F$6</f>
        <v>1.8494797113084687E-3</v>
      </c>
      <c r="Q1683" s="122">
        <f>O1683*(G1683/F1683-(1+Overview!$F$35/'='!F1683)/(Overview!$F$37*Overview!$F$33))/('='!G1683+Overview!$F$36)</f>
        <v>4.4865323234580224E-4</v>
      </c>
      <c r="R1683" s="128">
        <f>(O1683/F1683-Q1683)*G1683*Overview!$F$29*'='!F1683^3</f>
        <v>427.63430956694953</v>
      </c>
      <c r="S1683" s="57">
        <f t="shared" si="156"/>
        <v>3.5320784486075135E-18</v>
      </c>
      <c r="T1683" s="58">
        <f t="shared" si="157"/>
        <v>4.581480939700716E-4</v>
      </c>
      <c r="U1683" s="58">
        <f>IF(I1683&lt;Overview!$F$18,(1-Overview!$F$9)*'='!R1683-'='!I1683*'='!P1683,0)</f>
        <v>0</v>
      </c>
      <c r="V1683" s="54">
        <f>IF(I1683&gt;=Overview!$F$18,(1-Overview!$F$9)*'='!R1683-Overview!$F$18*'='!P1683,0)</f>
        <v>36.106900318231389</v>
      </c>
      <c r="W1683" s="2"/>
      <c r="X1683" s="60">
        <f>F1683^3*(1+G1683*Overview!$F$38)</f>
        <v>35.333578947813173</v>
      </c>
      <c r="Y1683" s="61">
        <f>F1683^3*Overview!$F$42*(1+Overview!$F$38*G1683)+J1683*Overview!$F$39/Overview!$F$40</f>
        <v>3.5360180782319106</v>
      </c>
    </row>
    <row r="1684" spans="1:25">
      <c r="A1684" s="34">
        <v>1681</v>
      </c>
      <c r="B1684">
        <v>0.77</v>
      </c>
      <c r="C1684" s="85">
        <v>18.739999999999998</v>
      </c>
      <c r="D1684" s="125">
        <f>B1684/(B1684+Overview!$F$22)</f>
        <v>0.52380952380952384</v>
      </c>
      <c r="E1684" s="118">
        <f>EXP(Overview!$F$21/Overview!$F$5-Overview!$F$21/('='!C1684+273.15))</f>
        <v>0.94169028070695959</v>
      </c>
      <c r="F1684" s="77">
        <f t="shared" si="158"/>
        <v>3.0639472368137266</v>
      </c>
      <c r="G1684" s="115">
        <f t="shared" si="159"/>
        <v>0.52380952380952372</v>
      </c>
      <c r="H1684" s="112">
        <f>F1684/Overview!$F$19</f>
        <v>4.5237667751568384</v>
      </c>
      <c r="I1684" s="149">
        <f t="shared" si="160"/>
        <v>178.24101031296112</v>
      </c>
      <c r="J1684" s="80">
        <f>IF((A1684-Overview!$F$43)/365=ROUND((A1684-Overview!$F$43)/365,0),J1683*0.05,J1683+V1683)</f>
        <v>8228.4828463767608</v>
      </c>
      <c r="K1684" s="70">
        <f>IF(I1684&lt;Overview!$F$16,1,'='!F1684/Overview!$F$26)</f>
        <v>132.63840852007476</v>
      </c>
      <c r="L1684" s="71">
        <f>IF(I1684&lt;Overview!$F$17,'='!F1684/Overview!$F$26,Overview!$F$33)</f>
        <v>9.1428571428571423</v>
      </c>
      <c r="M1684" s="72">
        <f t="shared" si="161"/>
        <v>9.1428571428571423</v>
      </c>
      <c r="N1684" s="81">
        <f>MIN(1,Overview!$F$44*E1684*(F1684-Overview!$F$25)^2+0.2)</f>
        <v>1</v>
      </c>
      <c r="O1684" s="48">
        <f>M1684*E1684*Overview!$F$8</f>
        <v>9.746225350951114E-2</v>
      </c>
      <c r="P1684" s="48">
        <f>E1684*Overview!$F$6</f>
        <v>1.8494797113084687E-3</v>
      </c>
      <c r="Q1684" s="122">
        <f>O1684*(G1684/F1684-(1+Overview!$F$35/'='!F1684)/(Overview!$F$37*Overview!$F$33))/('='!G1684+Overview!$F$36)</f>
        <v>4.4791164097141684E-4</v>
      </c>
      <c r="R1684" s="128">
        <f>(O1684/F1684-Q1684)*G1684*Overview!$F$29*'='!F1684^3</f>
        <v>427.77142574289491</v>
      </c>
      <c r="S1684" s="57">
        <f t="shared" si="156"/>
        <v>3.5315503014548675E-18</v>
      </c>
      <c r="T1684" s="58">
        <f t="shared" si="157"/>
        <v>4.5745921156369155E-4</v>
      </c>
      <c r="U1684" s="58">
        <f>IF(I1684&lt;Overview!$F$18,(1-Overview!$F$9)*'='!R1684-'='!I1684*'='!P1684,0)</f>
        <v>0</v>
      </c>
      <c r="V1684" s="54">
        <f>IF(I1684&gt;=Overview!$F$18,(1-Overview!$F$9)*'='!R1684-Overview!$F$18*'='!P1684,0)</f>
        <v>36.118582616421939</v>
      </c>
      <c r="W1684" s="2"/>
      <c r="X1684" s="60">
        <f>F1684^3*(1+G1684*Overview!$F$38)</f>
        <v>35.349433843098751</v>
      </c>
      <c r="Y1684" s="61">
        <f>F1684^3*Overview!$F$42*(1+Overview!$F$38*G1684)+J1684*Overview!$F$39/Overview!$F$40</f>
        <v>3.5390140277487134</v>
      </c>
    </row>
    <row r="1685" spans="1:25">
      <c r="A1685" s="34">
        <v>1682</v>
      </c>
      <c r="B1685">
        <v>0.77</v>
      </c>
      <c r="C1685" s="85">
        <v>18.739999999999998</v>
      </c>
      <c r="D1685" s="125">
        <f>B1685/(B1685+Overview!$F$22)</f>
        <v>0.52380952380952384</v>
      </c>
      <c r="E1685" s="118">
        <f>EXP(Overview!$F$21/Overview!$F$5-Overview!$F$21/('='!C1685+273.15))</f>
        <v>0.94169028070695959</v>
      </c>
      <c r="F1685" s="77">
        <f t="shared" si="158"/>
        <v>3.0644046960252904</v>
      </c>
      <c r="G1685" s="115">
        <f t="shared" si="159"/>
        <v>0.52380952380952372</v>
      </c>
      <c r="H1685" s="112">
        <f>F1685/Overview!$F$19</f>
        <v>4.5244421910900492</v>
      </c>
      <c r="I1685" s="149">
        <f t="shared" si="160"/>
        <v>178.24101031296112</v>
      </c>
      <c r="J1685" s="80">
        <f>IF((A1685-Overview!$F$43)/365=ROUND((A1685-Overview!$F$43)/365,0),J1684*0.05,J1684+V1684)</f>
        <v>8264.6014289931827</v>
      </c>
      <c r="K1685" s="70">
        <f>IF(I1685&lt;Overview!$F$16,1,'='!F1685/Overview!$F$26)</f>
        <v>132.65821194914679</v>
      </c>
      <c r="L1685" s="71">
        <f>IF(I1685&lt;Overview!$F$17,'='!F1685/Overview!$F$26,Overview!$F$33)</f>
        <v>9.1428571428571423</v>
      </c>
      <c r="M1685" s="72">
        <f t="shared" si="161"/>
        <v>9.1428571428571423</v>
      </c>
      <c r="N1685" s="81">
        <f>MIN(1,Overview!$F$44*E1685*(F1685-Overview!$F$25)^2+0.2)</f>
        <v>1</v>
      </c>
      <c r="O1685" s="48">
        <f>M1685*E1685*Overview!$F$8</f>
        <v>9.746225350951114E-2</v>
      </c>
      <c r="P1685" s="48">
        <f>E1685*Overview!$F$6</f>
        <v>1.8494797113084687E-3</v>
      </c>
      <c r="Q1685" s="122">
        <f>O1685*(G1685/F1685-(1+Overview!$F$35/'='!F1685)/(Overview!$F$37*Overview!$F$33))/('='!G1685+Overview!$F$36)</f>
        <v>4.4717138591693904E-4</v>
      </c>
      <c r="R1685" s="128">
        <f>(O1685/F1685-Q1685)*G1685*Overview!$F$29*'='!F1685^3</f>
        <v>427.90836032391803</v>
      </c>
      <c r="S1685" s="57">
        <f t="shared" si="156"/>
        <v>3.5310231060036274E-18</v>
      </c>
      <c r="T1685" s="58">
        <f t="shared" si="157"/>
        <v>4.5677136497733516E-4</v>
      </c>
      <c r="U1685" s="58">
        <f>IF(I1685&lt;Overview!$F$18,(1-Overview!$F$9)*'='!R1685-'='!I1685*'='!P1685,0)</f>
        <v>0</v>
      </c>
      <c r="V1685" s="54">
        <f>IF(I1685&gt;=Overview!$F$18,(1-Overview!$F$9)*'='!R1685-Overview!$F$18*'='!P1685,0)</f>
        <v>36.130249442725109</v>
      </c>
      <c r="W1685" s="2"/>
      <c r="X1685" s="60">
        <f>F1685^3*(1+G1685*Overview!$F$38)</f>
        <v>35.365269630127955</v>
      </c>
      <c r="Y1685" s="61">
        <f>F1685^3*Overview!$F$42*(1+Overview!$F$38*G1685)+J1685*Overview!$F$39/Overview!$F$40</f>
        <v>3.5420087651714014</v>
      </c>
    </row>
    <row r="1686" spans="1:25">
      <c r="A1686" s="34">
        <v>1683</v>
      </c>
      <c r="B1686">
        <v>0.77</v>
      </c>
      <c r="C1686" s="85">
        <v>18.739999999999998</v>
      </c>
      <c r="D1686" s="125">
        <f>B1686/(B1686+Overview!$F$22)</f>
        <v>0.52380952380952384</v>
      </c>
      <c r="E1686" s="118">
        <f>EXP(Overview!$F$21/Overview!$F$5-Overview!$F$21/('='!C1686+273.15))</f>
        <v>0.94169028070695959</v>
      </c>
      <c r="F1686" s="77">
        <f t="shared" si="158"/>
        <v>3.0648614673902679</v>
      </c>
      <c r="G1686" s="115">
        <f t="shared" si="159"/>
        <v>0.52380952380952372</v>
      </c>
      <c r="H1686" s="112">
        <f>F1686/Overview!$F$19</f>
        <v>4.5251165914517459</v>
      </c>
      <c r="I1686" s="149">
        <f t="shared" si="160"/>
        <v>178.24101031296112</v>
      </c>
      <c r="J1686" s="80">
        <f>IF((A1686-Overview!$F$43)/365=ROUND((A1686-Overview!$F$43)/365,0),J1685*0.05,J1685+V1685)</f>
        <v>8300.7316784359082</v>
      </c>
      <c r="K1686" s="70">
        <f>IF(I1686&lt;Overview!$F$16,1,'='!F1686/Overview!$F$26)</f>
        <v>132.6779856013103</v>
      </c>
      <c r="L1686" s="71">
        <f>IF(I1686&lt;Overview!$F$17,'='!F1686/Overview!$F$26,Overview!$F$33)</f>
        <v>9.1428571428571423</v>
      </c>
      <c r="M1686" s="72">
        <f t="shared" si="161"/>
        <v>9.1428571428571423</v>
      </c>
      <c r="N1686" s="81">
        <f>MIN(1,Overview!$F$44*E1686*(F1686-Overview!$F$25)^2+0.2)</f>
        <v>1</v>
      </c>
      <c r="O1686" s="48">
        <f>M1686*E1686*Overview!$F$8</f>
        <v>9.746225350951114E-2</v>
      </c>
      <c r="P1686" s="48">
        <f>E1686*Overview!$F$6</f>
        <v>1.8494797113084687E-3</v>
      </c>
      <c r="Q1686" s="122">
        <f>O1686*(G1686/F1686-(1+Overview!$F$35/'='!F1686)/(Overview!$F$37*Overview!$F$33))/('='!G1686+Overview!$F$36)</f>
        <v>4.4643246440943574E-4</v>
      </c>
      <c r="R1686" s="128">
        <f>(O1686/F1686-Q1686)*G1686*Overview!$F$29*'='!F1686^3</f>
        <v>428.0451135104442</v>
      </c>
      <c r="S1686" s="57">
        <f t="shared" si="156"/>
        <v>3.5304968602789653E-18</v>
      </c>
      <c r="T1686" s="58">
        <f t="shared" si="157"/>
        <v>4.5608455265351892E-4</v>
      </c>
      <c r="U1686" s="58">
        <f>IF(I1686&lt;Overview!$F$18,(1-Overview!$F$9)*'='!R1686-'='!I1686*'='!P1686,0)</f>
        <v>0</v>
      </c>
      <c r="V1686" s="54">
        <f>IF(I1686&gt;=Overview!$F$18,(1-Overview!$F$9)*'='!R1686-Overview!$F$18*'='!P1686,0)</f>
        <v>36.141900814217138</v>
      </c>
      <c r="W1686" s="2"/>
      <c r="X1686" s="60">
        <f>F1686^3*(1+G1686*Overview!$F$38)</f>
        <v>35.381086324118513</v>
      </c>
      <c r="Y1686" s="61">
        <f>F1686^3*Overview!$F$42*(1+Overview!$F$38*G1686)+J1686*Overview!$F$39/Overview!$F$40</f>
        <v>3.5450022911972447</v>
      </c>
    </row>
    <row r="1687" spans="1:25">
      <c r="A1687" s="34">
        <v>1684</v>
      </c>
      <c r="B1687">
        <v>0.77</v>
      </c>
      <c r="C1687" s="85">
        <v>18.739999999999998</v>
      </c>
      <c r="D1687" s="125">
        <f>B1687/(B1687+Overview!$F$22)</f>
        <v>0.52380952380952384</v>
      </c>
      <c r="E1687" s="118">
        <f>EXP(Overview!$F$21/Overview!$F$5-Overview!$F$21/('='!C1687+273.15))</f>
        <v>0.94169028070695959</v>
      </c>
      <c r="F1687" s="77">
        <f t="shared" si="158"/>
        <v>3.0653175519429214</v>
      </c>
      <c r="G1687" s="115">
        <f t="shared" si="159"/>
        <v>0.52380952380952372</v>
      </c>
      <c r="H1687" s="112">
        <f>F1687/Overview!$F$19</f>
        <v>4.5257899777689667</v>
      </c>
      <c r="I1687" s="149">
        <f t="shared" si="160"/>
        <v>178.24101031296112</v>
      </c>
      <c r="J1687" s="80">
        <f>IF((A1687-Overview!$F$43)/365=ROUND((A1687-Overview!$F$43)/365,0),J1686*0.05,J1686+V1686)</f>
        <v>8336.8735792501247</v>
      </c>
      <c r="K1687" s="70">
        <f>IF(I1687&lt;Overview!$F$16,1,'='!F1687/Overview!$F$26)</f>
        <v>132.6977295213386</v>
      </c>
      <c r="L1687" s="71">
        <f>IF(I1687&lt;Overview!$F$17,'='!F1687/Overview!$F$26,Overview!$F$33)</f>
        <v>9.1428571428571423</v>
      </c>
      <c r="M1687" s="72">
        <f t="shared" si="161"/>
        <v>9.1428571428571423</v>
      </c>
      <c r="N1687" s="81">
        <f>MIN(1,Overview!$F$44*E1687*(F1687-Overview!$F$25)^2+0.2)</f>
        <v>1</v>
      </c>
      <c r="O1687" s="48">
        <f>M1687*E1687*Overview!$F$8</f>
        <v>9.746225350951114E-2</v>
      </c>
      <c r="P1687" s="48">
        <f>E1687*Overview!$F$6</f>
        <v>1.8494797113084687E-3</v>
      </c>
      <c r="Q1687" s="122">
        <f>O1687*(G1687/F1687-(1+Overview!$F$35/'='!F1687)/(Overview!$F$37*Overview!$F$33))/('='!G1687+Overview!$F$36)</f>
        <v>4.4569487368294251E-4</v>
      </c>
      <c r="R1687" s="128">
        <f>(O1687/F1687-Q1687)*G1687*Overview!$F$29*'='!F1687^3</f>
        <v>428.1816855028099</v>
      </c>
      <c r="S1687" s="57">
        <f t="shared" si="156"/>
        <v>3.5299715623110125E-18</v>
      </c>
      <c r="T1687" s="58">
        <f t="shared" si="157"/>
        <v>4.553987730371023E-4</v>
      </c>
      <c r="U1687" s="58">
        <f>IF(I1687&lt;Overview!$F$18,(1-Overview!$F$9)*'='!R1687-'='!I1687*'='!P1687,0)</f>
        <v>0</v>
      </c>
      <c r="V1687" s="54">
        <f>IF(I1687&gt;=Overview!$F$18,(1-Overview!$F$9)*'='!R1687-Overview!$F$18*'='!P1687,0)</f>
        <v>36.153536747966697</v>
      </c>
      <c r="W1687" s="2"/>
      <c r="X1687" s="60">
        <f>F1687^3*(1+G1687*Overview!$F$38)</f>
        <v>35.396883940302722</v>
      </c>
      <c r="Y1687" s="61">
        <f>F1687^3*Overview!$F$42*(1+Overview!$F$38*G1687)+J1687*Overview!$F$39/Overview!$F$40</f>
        <v>3.5479946065255681</v>
      </c>
    </row>
    <row r="1688" spans="1:25">
      <c r="A1688" s="34">
        <v>1685</v>
      </c>
      <c r="B1688">
        <v>0.77</v>
      </c>
      <c r="C1688" s="85">
        <v>18.739999999999998</v>
      </c>
      <c r="D1688" s="125">
        <f>B1688/(B1688+Overview!$F$22)</f>
        <v>0.52380952380952384</v>
      </c>
      <c r="E1688" s="118">
        <f>EXP(Overview!$F$21/Overview!$F$5-Overview!$F$21/('='!C1688+273.15))</f>
        <v>0.94169028070695959</v>
      </c>
      <c r="F1688" s="77">
        <f t="shared" si="158"/>
        <v>3.0657729507159583</v>
      </c>
      <c r="G1688" s="115">
        <f t="shared" si="159"/>
        <v>0.52380952380952372</v>
      </c>
      <c r="H1688" s="112">
        <f>F1688/Overview!$F$19</f>
        <v>4.5264623515664528</v>
      </c>
      <c r="I1688" s="149">
        <f t="shared" si="160"/>
        <v>178.24101031296112</v>
      </c>
      <c r="J1688" s="80">
        <f>IF((A1688-Overview!$F$43)/365=ROUND((A1688-Overview!$F$43)/365,0),J1687*0.05,J1687+V1687)</f>
        <v>8373.0271159980912</v>
      </c>
      <c r="K1688" s="70">
        <f>IF(I1688&lt;Overview!$F$16,1,'='!F1688/Overview!$F$26)</f>
        <v>132.7174437539376</v>
      </c>
      <c r="L1688" s="71">
        <f>IF(I1688&lt;Overview!$F$17,'='!F1688/Overview!$F$26,Overview!$F$33)</f>
        <v>9.1428571428571423</v>
      </c>
      <c r="M1688" s="72">
        <f t="shared" si="161"/>
        <v>9.1428571428571423</v>
      </c>
      <c r="N1688" s="81">
        <f>MIN(1,Overview!$F$44*E1688*(F1688-Overview!$F$25)^2+0.2)</f>
        <v>1</v>
      </c>
      <c r="O1688" s="48">
        <f>M1688*E1688*Overview!$F$8</f>
        <v>9.746225350951114E-2</v>
      </c>
      <c r="P1688" s="48">
        <f>E1688*Overview!$F$6</f>
        <v>1.8494797113084687E-3</v>
      </c>
      <c r="Q1688" s="122">
        <f>O1688*(G1688/F1688-(1+Overview!$F$35/'='!F1688)/(Overview!$F$37*Overview!$F$33))/('='!G1688+Overview!$F$36)</f>
        <v>4.449586109784386E-4</v>
      </c>
      <c r="R1688" s="128">
        <f>(O1688/F1688-Q1688)*G1688*Overview!$F$29*'='!F1688^3</f>
        <v>428.31807650126245</v>
      </c>
      <c r="S1688" s="57">
        <f t="shared" si="156"/>
        <v>3.529447210134849E-18</v>
      </c>
      <c r="T1688" s="58">
        <f t="shared" si="157"/>
        <v>4.5471402457528061E-4</v>
      </c>
      <c r="U1688" s="58">
        <f>IF(I1688&lt;Overview!$F$18,(1-Overview!$F$9)*'='!R1688-'='!I1688*'='!P1688,0)</f>
        <v>0</v>
      </c>
      <c r="V1688" s="54">
        <f>IF(I1688&gt;=Overview!$F$18,(1-Overview!$F$9)*'='!R1688-Overview!$F$18*'='!P1688,0)</f>
        <v>36.16515726103485</v>
      </c>
      <c r="W1688" s="2"/>
      <c r="X1688" s="60">
        <f>F1688^3*(1+G1688*Overview!$F$38)</f>
        <v>35.412662493927257</v>
      </c>
      <c r="Y1688" s="61">
        <f>F1688^3*Overview!$F$42*(1+Overview!$F$38*G1688)+J1688*Overview!$F$39/Overview!$F$40</f>
        <v>3.5509857118577339</v>
      </c>
    </row>
    <row r="1689" spans="1:25">
      <c r="A1689" s="34">
        <v>1686</v>
      </c>
      <c r="B1689">
        <v>0.77</v>
      </c>
      <c r="C1689" s="85">
        <v>18.739999999999998</v>
      </c>
      <c r="D1689" s="125">
        <f>B1689/(B1689+Overview!$F$22)</f>
        <v>0.52380952380952384</v>
      </c>
      <c r="E1689" s="118">
        <f>EXP(Overview!$F$21/Overview!$F$5-Overview!$F$21/('='!C1689+273.15))</f>
        <v>0.94169028070695959</v>
      </c>
      <c r="F1689" s="77">
        <f t="shared" si="158"/>
        <v>3.0662276647405338</v>
      </c>
      <c r="G1689" s="115">
        <f t="shared" si="159"/>
        <v>0.52380952380952372</v>
      </c>
      <c r="H1689" s="112">
        <f>F1689/Overview!$F$19</f>
        <v>4.5271337143666521</v>
      </c>
      <c r="I1689" s="149">
        <f t="shared" si="160"/>
        <v>178.24101031296112</v>
      </c>
      <c r="J1689" s="80">
        <f>IF((A1689-Overview!$F$43)/365=ROUND((A1689-Overview!$F$43)/365,0),J1688*0.05,J1688+V1688)</f>
        <v>8409.1922732591265</v>
      </c>
      <c r="K1689" s="70">
        <f>IF(I1689&lt;Overview!$F$16,1,'='!F1689/Overview!$F$26)</f>
        <v>132.73712834374606</v>
      </c>
      <c r="L1689" s="71">
        <f>IF(I1689&lt;Overview!$F$17,'='!F1689/Overview!$F$26,Overview!$F$33)</f>
        <v>9.1428571428571423</v>
      </c>
      <c r="M1689" s="72">
        <f t="shared" si="161"/>
        <v>9.1428571428571423</v>
      </c>
      <c r="N1689" s="81">
        <f>MIN(1,Overview!$F$44*E1689*(F1689-Overview!$F$25)^2+0.2)</f>
        <v>1</v>
      </c>
      <c r="O1689" s="48">
        <f>M1689*E1689*Overview!$F$8</f>
        <v>9.746225350951114E-2</v>
      </c>
      <c r="P1689" s="48">
        <f>E1689*Overview!$F$6</f>
        <v>1.8494797113084687E-3</v>
      </c>
      <c r="Q1689" s="122">
        <f>O1689*(G1689/F1689-(1+Overview!$F$35/'='!F1689)/(Overview!$F$37*Overview!$F$33))/('='!G1689+Overview!$F$36)</f>
        <v>4.4422367354382932E-4</v>
      </c>
      <c r="R1689" s="128">
        <f>(O1689/F1689-Q1689)*G1689*Overview!$F$29*'='!F1689^3</f>
        <v>428.45428670595936</v>
      </c>
      <c r="S1689" s="57">
        <f t="shared" si="156"/>
        <v>3.5289238017904842E-18</v>
      </c>
      <c r="T1689" s="58">
        <f t="shared" si="157"/>
        <v>4.5403030571758565E-4</v>
      </c>
      <c r="U1689" s="58">
        <f>IF(I1689&lt;Overview!$F$18,(1-Overview!$F$9)*'='!R1689-'='!I1689*'='!P1689,0)</f>
        <v>0</v>
      </c>
      <c r="V1689" s="54">
        <f>IF(I1689&gt;=Overview!$F$18,(1-Overview!$F$9)*'='!R1689-Overview!$F$18*'='!P1689,0)</f>
        <v>36.176762370475025</v>
      </c>
      <c r="W1689" s="2"/>
      <c r="X1689" s="60">
        <f>F1689^3*(1+G1689*Overview!$F$38)</f>
        <v>35.428422000253178</v>
      </c>
      <c r="Y1689" s="61">
        <f>F1689^3*Overview!$F$42*(1+Overview!$F$38*G1689)+J1689*Overview!$F$39/Overview!$F$40</f>
        <v>3.553975607897137</v>
      </c>
    </row>
    <row r="1690" spans="1:25">
      <c r="A1690" s="34">
        <v>1687</v>
      </c>
      <c r="B1690">
        <v>0.77</v>
      </c>
      <c r="C1690" s="85">
        <v>18.739999999999998</v>
      </c>
      <c r="D1690" s="125">
        <f>B1690/(B1690+Overview!$F$22)</f>
        <v>0.52380952380952384</v>
      </c>
      <c r="E1690" s="118">
        <f>EXP(Overview!$F$21/Overview!$F$5-Overview!$F$21/('='!C1690+273.15))</f>
        <v>0.94169028070695959</v>
      </c>
      <c r="F1690" s="77">
        <f t="shared" si="158"/>
        <v>3.0666816950462512</v>
      </c>
      <c r="G1690" s="115">
        <f t="shared" si="159"/>
        <v>0.52380952380952372</v>
      </c>
      <c r="H1690" s="112">
        <f>F1690/Overview!$F$19</f>
        <v>4.5278040676897255</v>
      </c>
      <c r="I1690" s="149">
        <f t="shared" si="160"/>
        <v>178.24101031296112</v>
      </c>
      <c r="J1690" s="80">
        <f>IF((A1690-Overview!$F$43)/365=ROUND((A1690-Overview!$F$43)/365,0),J1689*0.05,J1689+V1689)</f>
        <v>8445.3690356296011</v>
      </c>
      <c r="K1690" s="70">
        <f>IF(I1690&lt;Overview!$F$16,1,'='!F1690/Overview!$F$26)</f>
        <v>132.75678333533557</v>
      </c>
      <c r="L1690" s="71">
        <f>IF(I1690&lt;Overview!$F$17,'='!F1690/Overview!$F$26,Overview!$F$33)</f>
        <v>9.1428571428571423</v>
      </c>
      <c r="M1690" s="72">
        <f t="shared" si="161"/>
        <v>9.1428571428571423</v>
      </c>
      <c r="N1690" s="81">
        <f>MIN(1,Overview!$F$44*E1690*(F1690-Overview!$F$25)^2+0.2)</f>
        <v>1</v>
      </c>
      <c r="O1690" s="48">
        <f>M1690*E1690*Overview!$F$8</f>
        <v>9.746225350951114E-2</v>
      </c>
      <c r="P1690" s="48">
        <f>E1690*Overview!$F$6</f>
        <v>1.8494797113084687E-3</v>
      </c>
      <c r="Q1690" s="122">
        <f>O1690*(G1690/F1690-(1+Overview!$F$35/'='!F1690)/(Overview!$F$37*Overview!$F$33))/('='!G1690+Overview!$F$36)</f>
        <v>4.4349005863392275E-4</v>
      </c>
      <c r="R1690" s="128">
        <f>(O1690/F1690-Q1690)*G1690*Overview!$F$29*'='!F1690^3</f>
        <v>428.59031631696877</v>
      </c>
      <c r="S1690" s="57">
        <f t="shared" si="156"/>
        <v>3.5284013353228467E-18</v>
      </c>
      <c r="T1690" s="58">
        <f t="shared" si="157"/>
        <v>4.5334761491587987E-4</v>
      </c>
      <c r="U1690" s="58">
        <f>IF(I1690&lt;Overview!$F$18,(1-Overview!$F$9)*'='!R1690-'='!I1690*'='!P1690,0)</f>
        <v>0</v>
      </c>
      <c r="V1690" s="54">
        <f>IF(I1690&gt;=Overview!$F$18,(1-Overview!$F$9)*'='!R1690-Overview!$F$18*'='!P1690,0)</f>
        <v>36.18835209333303</v>
      </c>
      <c r="W1690" s="2"/>
      <c r="X1690" s="60">
        <f>F1690^3*(1+G1690*Overview!$F$38)</f>
        <v>35.444162474555689</v>
      </c>
      <c r="Y1690" s="61">
        <f>F1690^3*Overview!$F$42*(1+Overview!$F$38*G1690)+J1690*Overview!$F$39/Overview!$F$40</f>
        <v>3.5569642953491889</v>
      </c>
    </row>
    <row r="1691" spans="1:25">
      <c r="A1691" s="34">
        <v>1688</v>
      </c>
      <c r="B1691">
        <v>0.77</v>
      </c>
      <c r="C1691" s="85">
        <v>18.739999999999998</v>
      </c>
      <c r="D1691" s="125">
        <f>B1691/(B1691+Overview!$F$22)</f>
        <v>0.52380952380952384</v>
      </c>
      <c r="E1691" s="118">
        <f>EXP(Overview!$F$21/Overview!$F$5-Overview!$F$21/('='!C1691+273.15))</f>
        <v>0.94169028070695959</v>
      </c>
      <c r="F1691" s="77">
        <f t="shared" si="158"/>
        <v>3.067135042661167</v>
      </c>
      <c r="G1691" s="115">
        <f t="shared" si="159"/>
        <v>0.52380952380952372</v>
      </c>
      <c r="H1691" s="112">
        <f>F1691/Overview!$F$19</f>
        <v>4.528473413053546</v>
      </c>
      <c r="I1691" s="149">
        <f t="shared" si="160"/>
        <v>178.24101031296112</v>
      </c>
      <c r="J1691" s="80">
        <f>IF((A1691-Overview!$F$43)/365=ROUND((A1691-Overview!$F$43)/365,0),J1690*0.05,J1690+V1690)</f>
        <v>8481.5573877229344</v>
      </c>
      <c r="K1691" s="70">
        <f>IF(I1691&lt;Overview!$F$16,1,'='!F1691/Overview!$F$26)</f>
        <v>132.7764087732107</v>
      </c>
      <c r="L1691" s="71">
        <f>IF(I1691&lt;Overview!$F$17,'='!F1691/Overview!$F$26,Overview!$F$33)</f>
        <v>9.1428571428571423</v>
      </c>
      <c r="M1691" s="72">
        <f t="shared" si="161"/>
        <v>9.1428571428571423</v>
      </c>
      <c r="N1691" s="81">
        <f>MIN(1,Overview!$F$44*E1691*(F1691-Overview!$F$25)^2+0.2)</f>
        <v>1</v>
      </c>
      <c r="O1691" s="48">
        <f>M1691*E1691*Overview!$F$8</f>
        <v>9.746225350951114E-2</v>
      </c>
      <c r="P1691" s="48">
        <f>E1691*Overview!$F$6</f>
        <v>1.8494797113084687E-3</v>
      </c>
      <c r="Q1691" s="122">
        <f>O1691*(G1691/F1691-(1+Overview!$F$35/'='!F1691)/(Overview!$F$37*Overview!$F$33))/('='!G1691+Overview!$F$36)</f>
        <v>4.4275776351040914E-4</v>
      </c>
      <c r="R1691" s="128">
        <f>(O1691/F1691-Q1691)*G1691*Overview!$F$29*'='!F1691^3</f>
        <v>428.7261655342673</v>
      </c>
      <c r="S1691" s="57">
        <f t="shared" si="156"/>
        <v>3.5278798087817637E-18</v>
      </c>
      <c r="T1691" s="58">
        <f t="shared" si="157"/>
        <v>4.5266595062435386E-4</v>
      </c>
      <c r="U1691" s="58">
        <f>IF(I1691&lt;Overview!$F$18,(1-Overview!$F$9)*'='!R1691-'='!I1691*'='!P1691,0)</f>
        <v>0</v>
      </c>
      <c r="V1691" s="54">
        <f>IF(I1691&gt;=Overview!$F$18,(1-Overview!$F$9)*'='!R1691-Overview!$F$18*'='!P1691,0)</f>
        <v>36.199926446646863</v>
      </c>
      <c r="W1691" s="2"/>
      <c r="X1691" s="60">
        <f>F1691^3*(1+G1691*Overview!$F$38)</f>
        <v>35.459883932124107</v>
      </c>
      <c r="Y1691" s="61">
        <f>F1691^3*Overview!$F$42*(1+Overview!$F$38*G1691)+J1691*Overview!$F$39/Overview!$F$40</f>
        <v>3.5599517749213114</v>
      </c>
    </row>
    <row r="1692" spans="1:25">
      <c r="A1692" s="34">
        <v>1689</v>
      </c>
      <c r="B1692">
        <v>0.77</v>
      </c>
      <c r="C1692" s="85">
        <v>18.739999999999998</v>
      </c>
      <c r="D1692" s="125">
        <f>B1692/(B1692+Overview!$F$22)</f>
        <v>0.52380952380952384</v>
      </c>
      <c r="E1692" s="118">
        <f>EXP(Overview!$F$21/Overview!$F$5-Overview!$F$21/('='!C1692+273.15))</f>
        <v>0.94169028070695959</v>
      </c>
      <c r="F1692" s="77">
        <f t="shared" si="158"/>
        <v>3.0675877086117915</v>
      </c>
      <c r="G1692" s="115">
        <f t="shared" si="159"/>
        <v>0.52380952380952372</v>
      </c>
      <c r="H1692" s="112">
        <f>F1692/Overview!$F$19</f>
        <v>4.5291417519737065</v>
      </c>
      <c r="I1692" s="149">
        <f t="shared" si="160"/>
        <v>178.24101031296112</v>
      </c>
      <c r="J1692" s="80">
        <f>IF((A1692-Overview!$F$43)/365=ROUND((A1692-Overview!$F$43)/365,0),J1691*0.05,J1691+V1691)</f>
        <v>8517.7573141695812</v>
      </c>
      <c r="K1692" s="70">
        <f>IF(I1692&lt;Overview!$F$16,1,'='!F1692/Overview!$F$26)</f>
        <v>132.79600470180915</v>
      </c>
      <c r="L1692" s="71">
        <f>IF(I1692&lt;Overview!$F$17,'='!F1692/Overview!$F$26,Overview!$F$33)</f>
        <v>9.1428571428571423</v>
      </c>
      <c r="M1692" s="72">
        <f t="shared" si="161"/>
        <v>9.1428571428571423</v>
      </c>
      <c r="N1692" s="81">
        <f>MIN(1,Overview!$F$44*E1692*(F1692-Overview!$F$25)^2+0.2)</f>
        <v>1</v>
      </c>
      <c r="O1692" s="48">
        <f>M1692*E1692*Overview!$F$8</f>
        <v>9.746225350951114E-2</v>
      </c>
      <c r="P1692" s="48">
        <f>E1692*Overview!$F$6</f>
        <v>1.8494797113084687E-3</v>
      </c>
      <c r="Q1692" s="122">
        <f>O1692*(G1692/F1692-(1+Overview!$F$35/'='!F1692)/(Overview!$F$37*Overview!$F$33))/('='!G1692+Overview!$F$36)</f>
        <v>4.420267854418391E-4</v>
      </c>
      <c r="R1692" s="128">
        <f>(O1692/F1692-Q1692)*G1692*Overview!$F$29*'='!F1692^3</f>
        <v>428.86183455774136</v>
      </c>
      <c r="S1692" s="57">
        <f t="shared" si="156"/>
        <v>3.5273592202219488E-18</v>
      </c>
      <c r="T1692" s="58">
        <f t="shared" si="157"/>
        <v>4.5198531129952242E-4</v>
      </c>
      <c r="U1692" s="58">
        <f>IF(I1692&lt;Overview!$F$18,(1-Overview!$F$9)*'='!R1692-'='!I1692*'='!P1692,0)</f>
        <v>0</v>
      </c>
      <c r="V1692" s="54">
        <f>IF(I1692&gt;=Overview!$F$18,(1-Overview!$F$9)*'='!R1692-Overview!$F$18*'='!P1692,0)</f>
        <v>36.211485447446854</v>
      </c>
      <c r="W1692" s="2"/>
      <c r="X1692" s="60">
        <f>F1692^3*(1+G1692*Overview!$F$38)</f>
        <v>35.475586388261696</v>
      </c>
      <c r="Y1692" s="61">
        <f>F1692^3*Overview!$F$42*(1+Overview!$F$38*G1692)+J1692*Overview!$F$39/Overview!$F$40</f>
        <v>3.5629380473229215</v>
      </c>
    </row>
    <row r="1693" spans="1:25">
      <c r="A1693" s="34">
        <v>1690</v>
      </c>
      <c r="B1693">
        <v>0.77</v>
      </c>
      <c r="C1693" s="85">
        <v>18.739999999999998</v>
      </c>
      <c r="D1693" s="125">
        <f>B1693/(B1693+Overview!$F$22)</f>
        <v>0.52380952380952384</v>
      </c>
      <c r="E1693" s="118">
        <f>EXP(Overview!$F$21/Overview!$F$5-Overview!$F$21/('='!C1693+273.15))</f>
        <v>0.94169028070695959</v>
      </c>
      <c r="F1693" s="77">
        <f t="shared" si="158"/>
        <v>3.0680396939230912</v>
      </c>
      <c r="G1693" s="115">
        <f t="shared" si="159"/>
        <v>0.52380952380952372</v>
      </c>
      <c r="H1693" s="112">
        <f>F1693/Overview!$F$19</f>
        <v>4.5298090859635183</v>
      </c>
      <c r="I1693" s="149">
        <f t="shared" si="160"/>
        <v>178.24101031296112</v>
      </c>
      <c r="J1693" s="80">
        <f>IF((A1693-Overview!$F$43)/365=ROUND((A1693-Overview!$F$43)/365,0),J1692*0.05,J1692+V1692)</f>
        <v>8553.9687996170287</v>
      </c>
      <c r="K1693" s="70">
        <f>IF(I1693&lt;Overview!$F$16,1,'='!F1693/Overview!$F$26)</f>
        <v>132.81557116550178</v>
      </c>
      <c r="L1693" s="71">
        <f>IF(I1693&lt;Overview!$F$17,'='!F1693/Overview!$F$26,Overview!$F$33)</f>
        <v>9.1428571428571423</v>
      </c>
      <c r="M1693" s="72">
        <f t="shared" si="161"/>
        <v>9.1428571428571423</v>
      </c>
      <c r="N1693" s="81">
        <f>MIN(1,Overview!$F$44*E1693*(F1693-Overview!$F$25)^2+0.2)</f>
        <v>1</v>
      </c>
      <c r="O1693" s="48">
        <f>M1693*E1693*Overview!$F$8</f>
        <v>9.746225350951114E-2</v>
      </c>
      <c r="P1693" s="48">
        <f>E1693*Overview!$F$6</f>
        <v>1.8494797113084687E-3</v>
      </c>
      <c r="Q1693" s="122">
        <f>O1693*(G1693/F1693-(1+Overview!$F$35/'='!F1693)/(Overview!$F$37*Overview!$F$33))/('='!G1693+Overview!$F$36)</f>
        <v>4.4129712170360227E-4</v>
      </c>
      <c r="R1693" s="128">
        <f>(O1693/F1693-Q1693)*G1693*Overview!$F$29*'='!F1693^3</f>
        <v>428.99732358718529</v>
      </c>
      <c r="S1693" s="57">
        <f t="shared" si="156"/>
        <v>3.5268395677029884E-18</v>
      </c>
      <c r="T1693" s="58">
        <f t="shared" si="157"/>
        <v>4.5130569540022036E-4</v>
      </c>
      <c r="U1693" s="58">
        <f>IF(I1693&lt;Overview!$F$18,(1-Overview!$F$9)*'='!R1693-'='!I1693*'='!P1693,0)</f>
        <v>0</v>
      </c>
      <c r="V1693" s="54">
        <f>IF(I1693&gt;=Overview!$F$18,(1-Overview!$F$9)*'='!R1693-Overview!$F$18*'='!P1693,0)</f>
        <v>36.223029112755476</v>
      </c>
      <c r="W1693" s="2"/>
      <c r="X1693" s="60">
        <f>F1693^3*(1+G1693*Overview!$F$38)</f>
        <v>35.491269858285534</v>
      </c>
      <c r="Y1693" s="61">
        <f>F1693^3*Overview!$F$42*(1+Overview!$F$38*G1693)+J1693*Overview!$F$39/Overview!$F$40</f>
        <v>3.5659231132654203</v>
      </c>
    </row>
    <row r="1694" spans="1:25">
      <c r="A1694" s="34">
        <v>1691</v>
      </c>
      <c r="B1694">
        <v>0.77</v>
      </c>
      <c r="C1694" s="85">
        <v>18.739999999999998</v>
      </c>
      <c r="D1694" s="125">
        <f>B1694/(B1694+Overview!$F$22)</f>
        <v>0.52380952380952384</v>
      </c>
      <c r="E1694" s="118">
        <f>EXP(Overview!$F$21/Overview!$F$5-Overview!$F$21/('='!C1694+273.15))</f>
        <v>0.94169028070695959</v>
      </c>
      <c r="F1694" s="77">
        <f t="shared" si="158"/>
        <v>3.0684909996184913</v>
      </c>
      <c r="G1694" s="115">
        <f t="shared" si="159"/>
        <v>0.52380952380952372</v>
      </c>
      <c r="H1694" s="112">
        <f>F1694/Overview!$F$19</f>
        <v>4.5304754165340189</v>
      </c>
      <c r="I1694" s="149">
        <f t="shared" si="160"/>
        <v>178.24101031296112</v>
      </c>
      <c r="J1694" s="80">
        <f>IF((A1694-Overview!$F$43)/365=ROUND((A1694-Overview!$F$43)/365,0),J1693*0.05,J1693+V1693)</f>
        <v>8590.1918287297849</v>
      </c>
      <c r="K1694" s="70">
        <f>IF(I1694&lt;Overview!$F$16,1,'='!F1694/Overview!$F$26)</f>
        <v>132.83510820859271</v>
      </c>
      <c r="L1694" s="71">
        <f>IF(I1694&lt;Overview!$F$17,'='!F1694/Overview!$F$26,Overview!$F$33)</f>
        <v>9.1428571428571423</v>
      </c>
      <c r="M1694" s="72">
        <f t="shared" si="161"/>
        <v>9.1428571428571423</v>
      </c>
      <c r="N1694" s="81">
        <f>MIN(1,Overview!$F$44*E1694*(F1694-Overview!$F$25)^2+0.2)</f>
        <v>1</v>
      </c>
      <c r="O1694" s="48">
        <f>M1694*E1694*Overview!$F$8</f>
        <v>9.746225350951114E-2</v>
      </c>
      <c r="P1694" s="48">
        <f>E1694*Overview!$F$6</f>
        <v>1.8494797113084687E-3</v>
      </c>
      <c r="Q1694" s="122">
        <f>O1694*(G1694/F1694-(1+Overview!$F$35/'='!F1694)/(Overview!$F$37*Overview!$F$33))/('='!G1694+Overview!$F$36)</f>
        <v>4.4056876957790944E-4</v>
      </c>
      <c r="R1694" s="128">
        <f>(O1694/F1694-Q1694)*G1694*Overview!$F$29*'='!F1694^3</f>
        <v>429.13263282230179</v>
      </c>
      <c r="S1694" s="57">
        <f t="shared" si="156"/>
        <v>3.5263208492893235E-18</v>
      </c>
      <c r="T1694" s="58">
        <f t="shared" si="157"/>
        <v>4.5062710138760268E-4</v>
      </c>
      <c r="U1694" s="58">
        <f>IF(I1694&lt;Overview!$F$18,(1-Overview!$F$9)*'='!R1694-'='!I1694*'='!P1694,0)</f>
        <v>0</v>
      </c>
      <c r="V1694" s="54">
        <f>IF(I1694&gt;=Overview!$F$18,(1-Overview!$F$9)*'='!R1694-Overview!$F$18*'='!P1694,0)</f>
        <v>36.2345574595874</v>
      </c>
      <c r="W1694" s="2"/>
      <c r="X1694" s="60">
        <f>F1694^3*(1+G1694*Overview!$F$38)</f>
        <v>35.506934357526461</v>
      </c>
      <c r="Y1694" s="61">
        <f>F1694^3*Overview!$F$42*(1+Overview!$F$38*G1694)+J1694*Overview!$F$39/Overview!$F$40</f>
        <v>3.5689069734621848</v>
      </c>
    </row>
    <row r="1695" spans="1:25">
      <c r="A1695" s="34">
        <v>1692</v>
      </c>
      <c r="B1695">
        <v>0.77</v>
      </c>
      <c r="C1695" s="85">
        <v>18.739999999999998</v>
      </c>
      <c r="D1695" s="125">
        <f>B1695/(B1695+Overview!$F$22)</f>
        <v>0.52380952380952384</v>
      </c>
      <c r="E1695" s="118">
        <f>EXP(Overview!$F$21/Overview!$F$5-Overview!$F$21/('='!C1695+273.15))</f>
        <v>0.94169028070695959</v>
      </c>
      <c r="F1695" s="77">
        <f t="shared" si="158"/>
        <v>3.0689416267198788</v>
      </c>
      <c r="G1695" s="115">
        <f t="shared" si="159"/>
        <v>0.52380952380952372</v>
      </c>
      <c r="H1695" s="112">
        <f>F1695/Overview!$F$19</f>
        <v>4.5311407451939738</v>
      </c>
      <c r="I1695" s="149">
        <f t="shared" si="160"/>
        <v>178.24101031296112</v>
      </c>
      <c r="J1695" s="80">
        <f>IF((A1695-Overview!$F$43)/365=ROUND((A1695-Overview!$F$43)/365,0),J1694*0.05,J1694+V1694)</f>
        <v>8626.4263861893724</v>
      </c>
      <c r="K1695" s="70">
        <f>IF(I1695&lt;Overview!$F$16,1,'='!F1695/Overview!$F$26)</f>
        <v>132.85461587531944</v>
      </c>
      <c r="L1695" s="71">
        <f>IF(I1695&lt;Overview!$F$17,'='!F1695/Overview!$F$26,Overview!$F$33)</f>
        <v>9.1428571428571423</v>
      </c>
      <c r="M1695" s="72">
        <f t="shared" si="161"/>
        <v>9.1428571428571423</v>
      </c>
      <c r="N1695" s="81">
        <f>MIN(1,Overview!$F$44*E1695*(F1695-Overview!$F$25)^2+0.2)</f>
        <v>1</v>
      </c>
      <c r="O1695" s="48">
        <f>M1695*E1695*Overview!$F$8</f>
        <v>9.746225350951114E-2</v>
      </c>
      <c r="P1695" s="48">
        <f>E1695*Overview!$F$6</f>
        <v>1.8494797113084687E-3</v>
      </c>
      <c r="Q1695" s="122">
        <f>O1695*(G1695/F1695-(1+Overview!$F$35/'='!F1695)/(Overview!$F$37*Overview!$F$33))/('='!G1695+Overview!$F$36)</f>
        <v>4.3984172635376468E-4</v>
      </c>
      <c r="R1695" s="128">
        <f>(O1695/F1695-Q1695)*G1695*Overview!$F$29*'='!F1695^3</f>
        <v>429.26776246270117</v>
      </c>
      <c r="S1695" s="57">
        <f t="shared" si="156"/>
        <v>3.5258030630502365E-18</v>
      </c>
      <c r="T1695" s="58">
        <f t="shared" si="157"/>
        <v>4.499495277251341E-4</v>
      </c>
      <c r="U1695" s="58">
        <f>IF(I1695&lt;Overview!$F$18,(1-Overview!$F$9)*'='!R1695-'='!I1695*'='!P1695,0)</f>
        <v>0</v>
      </c>
      <c r="V1695" s="54">
        <f>IF(I1695&gt;=Overview!$F$18,(1-Overview!$F$9)*'='!R1695-Overview!$F$18*'='!P1695,0)</f>
        <v>36.246070504949429</v>
      </c>
      <c r="W1695" s="2"/>
      <c r="X1695" s="60">
        <f>F1695^3*(1+G1695*Overview!$F$38)</f>
        <v>35.522579901328903</v>
      </c>
      <c r="Y1695" s="61">
        <f>F1695^3*Overview!$F$42*(1+Overview!$F$38*G1695)+J1695*Overview!$F$39/Overview!$F$40</f>
        <v>3.5718896286285573</v>
      </c>
    </row>
    <row r="1696" spans="1:25">
      <c r="A1696" s="34">
        <v>1693</v>
      </c>
      <c r="B1696">
        <v>0.77</v>
      </c>
      <c r="C1696" s="85">
        <v>18.739999999999998</v>
      </c>
      <c r="D1696" s="125">
        <f>B1696/(B1696+Overview!$F$22)</f>
        <v>0.52380952380952384</v>
      </c>
      <c r="E1696" s="118">
        <f>EXP(Overview!$F$21/Overview!$F$5-Overview!$F$21/('='!C1696+273.15))</f>
        <v>0.94169028070695959</v>
      </c>
      <c r="F1696" s="77">
        <f t="shared" si="158"/>
        <v>3.0693915762476038</v>
      </c>
      <c r="G1696" s="115">
        <f t="shared" si="159"/>
        <v>0.52380952380952372</v>
      </c>
      <c r="H1696" s="112">
        <f>F1696/Overview!$F$19</f>
        <v>4.5318050734498803</v>
      </c>
      <c r="I1696" s="149">
        <f t="shared" si="160"/>
        <v>178.24101031296112</v>
      </c>
      <c r="J1696" s="80">
        <f>IF((A1696-Overview!$F$43)/365=ROUND((A1696-Overview!$F$43)/365,0),J1695*0.05,J1695+V1695)</f>
        <v>8662.6724566943212</v>
      </c>
      <c r="K1696" s="70">
        <f>IF(I1696&lt;Overview!$F$16,1,'='!F1696/Overview!$F$26)</f>
        <v>132.87409420985298</v>
      </c>
      <c r="L1696" s="71">
        <f>IF(I1696&lt;Overview!$F$17,'='!F1696/Overview!$F$26,Overview!$F$33)</f>
        <v>9.1428571428571423</v>
      </c>
      <c r="M1696" s="72">
        <f t="shared" si="161"/>
        <v>9.1428571428571423</v>
      </c>
      <c r="N1696" s="81">
        <f>MIN(1,Overview!$F$44*E1696*(F1696-Overview!$F$25)^2+0.2)</f>
        <v>1</v>
      </c>
      <c r="O1696" s="48">
        <f>M1696*E1696*Overview!$F$8</f>
        <v>9.746225350951114E-2</v>
      </c>
      <c r="P1696" s="48">
        <f>E1696*Overview!$F$6</f>
        <v>1.8494797113084687E-3</v>
      </c>
      <c r="Q1696" s="122">
        <f>O1696*(G1696/F1696-(1+Overview!$F$35/'='!F1696)/(Overview!$F$37*Overview!$F$33))/('='!G1696+Overview!$F$36)</f>
        <v>4.3911598932695251E-4</v>
      </c>
      <c r="R1696" s="128">
        <f>(O1696/F1696-Q1696)*G1696*Overview!$F$29*'='!F1696^3</f>
        <v>429.40271270790049</v>
      </c>
      <c r="S1696" s="57">
        <f t="shared" si="156"/>
        <v>3.5252862070598352E-18</v>
      </c>
      <c r="T1696" s="58">
        <f t="shared" si="157"/>
        <v>4.4927297287859357E-4</v>
      </c>
      <c r="U1696" s="58">
        <f>IF(I1696&lt;Overview!$F$18,(1-Overview!$F$9)*'='!R1696-'='!I1696*'='!P1696,0)</f>
        <v>0</v>
      </c>
      <c r="V1696" s="54">
        <f>IF(I1696&gt;=Overview!$F$18,(1-Overview!$F$9)*'='!R1696-Overview!$F$18*'='!P1696,0)</f>
        <v>36.257568265840412</v>
      </c>
      <c r="W1696" s="2"/>
      <c r="X1696" s="60">
        <f>F1696^3*(1+G1696*Overview!$F$38)</f>
        <v>35.538206505050773</v>
      </c>
      <c r="Y1696" s="61">
        <f>F1696^3*Overview!$F$42*(1+Overview!$F$38*G1696)+J1696*Overview!$F$39/Overview!$F$40</f>
        <v>3.5748710794818312</v>
      </c>
    </row>
    <row r="1697" spans="1:25">
      <c r="A1697" s="34">
        <v>1694</v>
      </c>
      <c r="B1697">
        <v>0.77</v>
      </c>
      <c r="C1697" s="85">
        <v>18.739999999999998</v>
      </c>
      <c r="D1697" s="125">
        <f>B1697/(B1697+Overview!$F$22)</f>
        <v>0.52380952380952384</v>
      </c>
      <c r="E1697" s="118">
        <f>EXP(Overview!$F$21/Overview!$F$5-Overview!$F$21/('='!C1697+273.15))</f>
        <v>0.94169028070695959</v>
      </c>
      <c r="F1697" s="77">
        <f t="shared" si="158"/>
        <v>3.0698408492204825</v>
      </c>
      <c r="G1697" s="115">
        <f t="shared" si="159"/>
        <v>0.52380952380952372</v>
      </c>
      <c r="H1697" s="112">
        <f>F1697/Overview!$F$19</f>
        <v>4.5324684028059687</v>
      </c>
      <c r="I1697" s="149">
        <f t="shared" si="160"/>
        <v>178.24101031296112</v>
      </c>
      <c r="J1697" s="80">
        <f>IF((A1697-Overview!$F$43)/365=ROUND((A1697-Overview!$F$43)/365,0),J1696*0.05,J1696+V1696)</f>
        <v>8698.930024960162</v>
      </c>
      <c r="K1697" s="70">
        <f>IF(I1697&lt;Overview!$F$16,1,'='!F1697/Overview!$F$26)</f>
        <v>132.89354325629796</v>
      </c>
      <c r="L1697" s="71">
        <f>IF(I1697&lt;Overview!$F$17,'='!F1697/Overview!$F$26,Overview!$F$33)</f>
        <v>9.1428571428571423</v>
      </c>
      <c r="M1697" s="72">
        <f t="shared" si="161"/>
        <v>9.1428571428571423</v>
      </c>
      <c r="N1697" s="81">
        <f>MIN(1,Overview!$F$44*E1697*(F1697-Overview!$F$25)^2+0.2)</f>
        <v>1</v>
      </c>
      <c r="O1697" s="48">
        <f>M1697*E1697*Overview!$F$8</f>
        <v>9.746225350951114E-2</v>
      </c>
      <c r="P1697" s="48">
        <f>E1697*Overview!$F$6</f>
        <v>1.8494797113084687E-3</v>
      </c>
      <c r="Q1697" s="122">
        <f>O1697*(G1697/F1697-(1+Overview!$F$35/'='!F1697)/(Overview!$F$37*Overview!$F$33))/('='!G1697+Overview!$F$36)</f>
        <v>4.3839155580000926E-4</v>
      </c>
      <c r="R1697" s="128">
        <f>(O1697/F1697-Q1697)*G1697*Overview!$F$29*'='!F1697^3</f>
        <v>429.53748375732374</v>
      </c>
      <c r="S1697" s="57">
        <f t="shared" si="156"/>
        <v>3.5247702793970389E-18</v>
      </c>
      <c r="T1697" s="58">
        <f t="shared" si="157"/>
        <v>4.48597435316063E-4</v>
      </c>
      <c r="U1697" s="58">
        <f>IF(I1697&lt;Overview!$F$18,(1-Overview!$F$9)*'='!R1697-'='!I1697*'='!P1697,0)</f>
        <v>0</v>
      </c>
      <c r="V1697" s="54">
        <f>IF(I1697&gt;=Overview!$F$18,(1-Overview!$F$9)*'='!R1697-Overview!$F$18*'='!P1697,0)</f>
        <v>36.269050759251272</v>
      </c>
      <c r="W1697" s="2"/>
      <c r="X1697" s="60">
        <f>F1697^3*(1+G1697*Overview!$F$38)</f>
        <v>35.55381418406337</v>
      </c>
      <c r="Y1697" s="61">
        <f>F1697^3*Overview!$F$42*(1+Overview!$F$38*G1697)+J1697*Overview!$F$39/Overview!$F$40</f>
        <v>3.5778513267412446</v>
      </c>
    </row>
    <row r="1698" spans="1:25">
      <c r="A1698" s="34">
        <v>1695</v>
      </c>
      <c r="B1698">
        <v>0.77</v>
      </c>
      <c r="C1698" s="85">
        <v>18.739999999999998</v>
      </c>
      <c r="D1698" s="125">
        <f>B1698/(B1698+Overview!$F$22)</f>
        <v>0.52380952380952384</v>
      </c>
      <c r="E1698" s="118">
        <f>EXP(Overview!$F$21/Overview!$F$5-Overview!$F$21/('='!C1698+273.15))</f>
        <v>0.94169028070695959</v>
      </c>
      <c r="F1698" s="77">
        <f t="shared" si="158"/>
        <v>3.0702894466557984</v>
      </c>
      <c r="G1698" s="115">
        <f t="shared" si="159"/>
        <v>0.52380952380952372</v>
      </c>
      <c r="H1698" s="112">
        <f>F1698/Overview!$F$19</f>
        <v>4.5331307347642085</v>
      </c>
      <c r="I1698" s="149">
        <f t="shared" si="160"/>
        <v>178.24101031296112</v>
      </c>
      <c r="J1698" s="80">
        <f>IF((A1698-Overview!$F$43)/365=ROUND((A1698-Overview!$F$43)/365,0),J1697*0.05,J1697+V1697)</f>
        <v>8735.1990757194126</v>
      </c>
      <c r="K1698" s="70">
        <f>IF(I1698&lt;Overview!$F$16,1,'='!F1698/Overview!$F$26)</f>
        <v>132.91296305869258</v>
      </c>
      <c r="L1698" s="71">
        <f>IF(I1698&lt;Overview!$F$17,'='!F1698/Overview!$F$26,Overview!$F$33)</f>
        <v>9.1428571428571423</v>
      </c>
      <c r="M1698" s="72">
        <f t="shared" si="161"/>
        <v>9.1428571428571423</v>
      </c>
      <c r="N1698" s="81">
        <f>MIN(1,Overview!$F$44*E1698*(F1698-Overview!$F$25)^2+0.2)</f>
        <v>1</v>
      </c>
      <c r="O1698" s="48">
        <f>M1698*E1698*Overview!$F$8</f>
        <v>9.746225350951114E-2</v>
      </c>
      <c r="P1698" s="48">
        <f>E1698*Overview!$F$6</f>
        <v>1.8494797113084687E-3</v>
      </c>
      <c r="Q1698" s="122">
        <f>O1698*(G1698/F1698-(1+Overview!$F$35/'='!F1698)/(Overview!$F$37*Overview!$F$33))/('='!G1698+Overview!$F$36)</f>
        <v>4.376684230822107E-4</v>
      </c>
      <c r="R1698" s="128">
        <f>(O1698/F1698-Q1698)*G1698*Overview!$F$29*'='!F1698^3</f>
        <v>429.67207581030101</v>
      </c>
      <c r="S1698" s="57">
        <f t="shared" si="156"/>
        <v>3.5242552781455653E-18</v>
      </c>
      <c r="T1698" s="58">
        <f t="shared" si="157"/>
        <v>4.4792291350793218E-4</v>
      </c>
      <c r="U1698" s="58">
        <f>IF(I1698&lt;Overview!$F$18,(1-Overview!$F$9)*'='!R1698-'='!I1698*'='!P1698,0)</f>
        <v>0</v>
      </c>
      <c r="V1698" s="54">
        <f>IF(I1698&gt;=Overview!$F$18,(1-Overview!$F$9)*'='!R1698-Overview!$F$18*'='!P1698,0)</f>
        <v>36.280518002164939</v>
      </c>
      <c r="W1698" s="2"/>
      <c r="X1698" s="60">
        <f>F1698^3*(1+G1698*Overview!$F$38)</f>
        <v>35.569402953751229</v>
      </c>
      <c r="Y1698" s="61">
        <f>F1698^3*Overview!$F$42*(1+Overview!$F$38*G1698)+J1698*Overview!$F$39/Overview!$F$40</f>
        <v>3.5808303711279637</v>
      </c>
    </row>
    <row r="1699" spans="1:25">
      <c r="A1699" s="34">
        <v>1696</v>
      </c>
      <c r="B1699">
        <v>0.77</v>
      </c>
      <c r="C1699" s="85">
        <v>18.739999999999998</v>
      </c>
      <c r="D1699" s="125">
        <f>B1699/(B1699+Overview!$F$22)</f>
        <v>0.52380952380952384</v>
      </c>
      <c r="E1699" s="118">
        <f>EXP(Overview!$F$21/Overview!$F$5-Overview!$F$21/('='!C1699+273.15))</f>
        <v>0.94169028070695959</v>
      </c>
      <c r="F1699" s="77">
        <f t="shared" si="158"/>
        <v>3.0707373695693065</v>
      </c>
      <c r="G1699" s="115">
        <f t="shared" si="159"/>
        <v>0.52380952380952372</v>
      </c>
      <c r="H1699" s="112">
        <f>F1699/Overview!$F$19</f>
        <v>4.5337920708243118</v>
      </c>
      <c r="I1699" s="149">
        <f t="shared" si="160"/>
        <v>178.24101031296112</v>
      </c>
      <c r="J1699" s="80">
        <f>IF((A1699-Overview!$F$43)/365=ROUND((A1699-Overview!$F$43)/365,0),J1698*0.05,J1698+V1698)</f>
        <v>8771.4795937215767</v>
      </c>
      <c r="K1699" s="70">
        <f>IF(I1699&lt;Overview!$F$16,1,'='!F1699/Overview!$F$26)</f>
        <v>132.93235366100896</v>
      </c>
      <c r="L1699" s="71">
        <f>IF(I1699&lt;Overview!$F$17,'='!F1699/Overview!$F$26,Overview!$F$33)</f>
        <v>9.1428571428571423</v>
      </c>
      <c r="M1699" s="72">
        <f t="shared" si="161"/>
        <v>9.1428571428571423</v>
      </c>
      <c r="N1699" s="81">
        <f>MIN(1,Overview!$F$44*E1699*(F1699-Overview!$F$25)^2+0.2)</f>
        <v>1</v>
      </c>
      <c r="O1699" s="48">
        <f>M1699*E1699*Overview!$F$8</f>
        <v>9.746225350951114E-2</v>
      </c>
      <c r="P1699" s="48">
        <f>E1699*Overview!$F$6</f>
        <v>1.8494797113084687E-3</v>
      </c>
      <c r="Q1699" s="122">
        <f>O1699*(G1699/F1699-(1+Overview!$F$35/'='!F1699)/(Overview!$F$37*Overview!$F$33))/('='!G1699+Overview!$F$36)</f>
        <v>4.36946588489542E-4</v>
      </c>
      <c r="R1699" s="128">
        <f>(O1699/F1699-Q1699)*G1699*Overview!$F$29*'='!F1699^3</f>
        <v>429.80648906606854</v>
      </c>
      <c r="S1699" s="57">
        <f t="shared" si="156"/>
        <v>3.5237412013939103E-18</v>
      </c>
      <c r="T1699" s="58">
        <f t="shared" si="157"/>
        <v>4.4724940592688611E-4</v>
      </c>
      <c r="U1699" s="58">
        <f>IF(I1699&lt;Overview!$F$18,(1-Overview!$F$9)*'='!R1699-'='!I1699*'='!P1699,0)</f>
        <v>0</v>
      </c>
      <c r="V1699" s="54">
        <f>IF(I1699&gt;=Overview!$F$18,(1-Overview!$F$9)*'='!R1699-Overview!$F$18*'='!P1699,0)</f>
        <v>36.29197001155633</v>
      </c>
      <c r="W1699" s="2"/>
      <c r="X1699" s="60">
        <f>F1699^3*(1+G1699*Overview!$F$38)</f>
        <v>35.584972829512068</v>
      </c>
      <c r="Y1699" s="61">
        <f>F1699^3*Overview!$F$42*(1+Overview!$F$38*G1699)+J1699*Overview!$F$39/Overview!$F$40</f>
        <v>3.5838082133650784</v>
      </c>
    </row>
    <row r="1700" spans="1:25">
      <c r="A1700" s="34">
        <v>1697</v>
      </c>
      <c r="B1700">
        <v>0.77</v>
      </c>
      <c r="C1700" s="85">
        <v>18.739999999999998</v>
      </c>
      <c r="D1700" s="125">
        <f>B1700/(B1700+Overview!$F$22)</f>
        <v>0.52380952380952384</v>
      </c>
      <c r="E1700" s="118">
        <f>EXP(Overview!$F$21/Overview!$F$5-Overview!$F$21/('='!C1700+273.15))</f>
        <v>0.94169028070695959</v>
      </c>
      <c r="F1700" s="77">
        <f t="shared" si="158"/>
        <v>3.0711846189752334</v>
      </c>
      <c r="G1700" s="115">
        <f t="shared" si="159"/>
        <v>0.52380952380952372</v>
      </c>
      <c r="H1700" s="112">
        <f>F1700/Overview!$F$19</f>
        <v>4.5344524124837342</v>
      </c>
      <c r="I1700" s="149">
        <f t="shared" si="160"/>
        <v>178.24101031296112</v>
      </c>
      <c r="J1700" s="80">
        <f>IF((A1700-Overview!$F$43)/365=ROUND((A1700-Overview!$F$43)/365,0),J1699*0.05,J1699+V1699)</f>
        <v>8807.771563733133</v>
      </c>
      <c r="K1700" s="70">
        <f>IF(I1700&lt;Overview!$F$16,1,'='!F1700/Overview!$F$26)</f>
        <v>132.95171510715298</v>
      </c>
      <c r="L1700" s="71">
        <f>IF(I1700&lt;Overview!$F$17,'='!F1700/Overview!$F$26,Overview!$F$33)</f>
        <v>9.1428571428571423</v>
      </c>
      <c r="M1700" s="72">
        <f t="shared" si="161"/>
        <v>9.1428571428571423</v>
      </c>
      <c r="N1700" s="81">
        <f>MIN(1,Overview!$F$44*E1700*(F1700-Overview!$F$25)^2+0.2)</f>
        <v>1</v>
      </c>
      <c r="O1700" s="48">
        <f>M1700*E1700*Overview!$F$8</f>
        <v>9.746225350951114E-2</v>
      </c>
      <c r="P1700" s="48">
        <f>E1700*Overview!$F$6</f>
        <v>1.8494797113084687E-3</v>
      </c>
      <c r="Q1700" s="122">
        <f>O1700*(G1700/F1700-(1+Overview!$F$35/'='!F1700)/(Overview!$F$37*Overview!$F$33))/('='!G1700+Overview!$F$36)</f>
        <v>4.3622604934468655E-4</v>
      </c>
      <c r="R1700" s="128">
        <f>(O1700/F1700-Q1700)*G1700*Overview!$F$29*'='!F1700^3</f>
        <v>429.94072372376712</v>
      </c>
      <c r="S1700" s="57">
        <f t="shared" si="156"/>
        <v>3.5232280472353402E-18</v>
      </c>
      <c r="T1700" s="58">
        <f t="shared" si="157"/>
        <v>4.4657691104791085E-4</v>
      </c>
      <c r="U1700" s="58">
        <f>IF(I1700&lt;Overview!$F$18,(1-Overview!$F$9)*'='!R1700-'='!I1700*'='!P1700,0)</f>
        <v>0</v>
      </c>
      <c r="V1700" s="54">
        <f>IF(I1700&gt;=Overview!$F$18,(1-Overview!$F$9)*'='!R1700-Overview!$F$18*'='!P1700,0)</f>
        <v>36.303406804392253</v>
      </c>
      <c r="W1700" s="2"/>
      <c r="X1700" s="60">
        <f>F1700^3*(1+G1700*Overview!$F$38)</f>
        <v>35.600523826756564</v>
      </c>
      <c r="Y1700" s="61">
        <f>F1700^3*Overview!$F$42*(1+Overview!$F$38*G1700)+J1700*Overview!$F$39/Overview!$F$40</f>
        <v>3.5867848541775853</v>
      </c>
    </row>
    <row r="1701" spans="1:25">
      <c r="A1701" s="34">
        <v>1698</v>
      </c>
      <c r="B1701">
        <v>0.77</v>
      </c>
      <c r="C1701" s="85">
        <v>18.739999999999998</v>
      </c>
      <c r="D1701" s="125">
        <f>B1701/(B1701+Overview!$F$22)</f>
        <v>0.52380952380952384</v>
      </c>
      <c r="E1701" s="118">
        <f>EXP(Overview!$F$21/Overview!$F$5-Overview!$F$21/('='!C1701+273.15))</f>
        <v>0.94169028070695959</v>
      </c>
      <c r="F1701" s="77">
        <f t="shared" si="158"/>
        <v>3.0716311958862814</v>
      </c>
      <c r="G1701" s="115">
        <f t="shared" si="159"/>
        <v>0.52380952380952372</v>
      </c>
      <c r="H1701" s="112">
        <f>F1701/Overview!$F$19</f>
        <v>4.5351117612376814</v>
      </c>
      <c r="I1701" s="149">
        <f t="shared" si="160"/>
        <v>178.24101031296112</v>
      </c>
      <c r="J1701" s="80">
        <f>IF((A1701-Overview!$F$43)/365=ROUND((A1701-Overview!$F$43)/365,0),J1700*0.05,J1700+V1700)</f>
        <v>8844.0749705375256</v>
      </c>
      <c r="K1701" s="70">
        <f>IF(I1701&lt;Overview!$F$16,1,'='!F1701/Overview!$F$26)</f>
        <v>132.97104744096458</v>
      </c>
      <c r="L1701" s="71">
        <f>IF(I1701&lt;Overview!$F$17,'='!F1701/Overview!$F$26,Overview!$F$33)</f>
        <v>9.1428571428571423</v>
      </c>
      <c r="M1701" s="72">
        <f t="shared" si="161"/>
        <v>9.1428571428571423</v>
      </c>
      <c r="N1701" s="81">
        <f>MIN(1,Overview!$F$44*E1701*(F1701-Overview!$F$25)^2+0.2)</f>
        <v>1</v>
      </c>
      <c r="O1701" s="48">
        <f>M1701*E1701*Overview!$F$8</f>
        <v>9.746225350951114E-2</v>
      </c>
      <c r="P1701" s="48">
        <f>E1701*Overview!$F$6</f>
        <v>1.8494797113084687E-3</v>
      </c>
      <c r="Q1701" s="122">
        <f>O1701*(G1701/F1701-(1+Overview!$F$35/'='!F1701)/(Overview!$F$37*Overview!$F$33))/('='!G1701+Overview!$F$36)</f>
        <v>4.3550680297699837E-4</v>
      </c>
      <c r="R1701" s="128">
        <f>(O1701/F1701-Q1701)*G1701*Overview!$F$29*'='!F1701^3</f>
        <v>430.07477998244286</v>
      </c>
      <c r="S1701" s="57">
        <f t="shared" si="156"/>
        <v>3.5227158137678719E-18</v>
      </c>
      <c r="T1701" s="58">
        <f t="shared" si="157"/>
        <v>4.4590542734828292E-4</v>
      </c>
      <c r="U1701" s="58">
        <f>IF(I1701&lt;Overview!$F$18,(1-Overview!$F$9)*'='!R1701-'='!I1701*'='!P1701,0)</f>
        <v>0</v>
      </c>
      <c r="V1701" s="54">
        <f>IF(I1701&gt;=Overview!$F$18,(1-Overview!$F$9)*'='!R1701-Overview!$F$18*'='!P1701,0)</f>
        <v>36.314828397631423</v>
      </c>
      <c r="W1701" s="2"/>
      <c r="X1701" s="60">
        <f>F1701^3*(1+G1701*Overview!$F$38)</f>
        <v>35.616055960908369</v>
      </c>
      <c r="Y1701" s="61">
        <f>F1701^3*Overview!$F$42*(1+Overview!$F$38*G1701)+J1701*Overview!$F$39/Overview!$F$40</f>
        <v>3.5897602942923839</v>
      </c>
    </row>
    <row r="1702" spans="1:25">
      <c r="A1702" s="34">
        <v>1699</v>
      </c>
      <c r="B1702">
        <v>0.77</v>
      </c>
      <c r="C1702" s="85">
        <v>18.739999999999998</v>
      </c>
      <c r="D1702" s="125">
        <f>B1702/(B1702+Overview!$F$22)</f>
        <v>0.52380952380952384</v>
      </c>
      <c r="E1702" s="118">
        <f>EXP(Overview!$F$21/Overview!$F$5-Overview!$F$21/('='!C1702+273.15))</f>
        <v>0.94169028070695959</v>
      </c>
      <c r="F1702" s="77">
        <f t="shared" si="158"/>
        <v>3.0720771013136297</v>
      </c>
      <c r="G1702" s="115">
        <f t="shared" si="159"/>
        <v>0.52380952380952372</v>
      </c>
      <c r="H1702" s="112">
        <f>F1702/Overview!$F$19</f>
        <v>4.5357701185791077</v>
      </c>
      <c r="I1702" s="149">
        <f t="shared" si="160"/>
        <v>178.24101031296112</v>
      </c>
      <c r="J1702" s="80">
        <f>IF((A1702-Overview!$F$43)/365=ROUND((A1702-Overview!$F$43)/365,0),J1701*0.05,J1701+V1701)</f>
        <v>8880.3897989351572</v>
      </c>
      <c r="K1702" s="70">
        <f>IF(I1702&lt;Overview!$F$16,1,'='!F1702/Overview!$F$26)</f>
        <v>132.99035070621773</v>
      </c>
      <c r="L1702" s="71">
        <f>IF(I1702&lt;Overview!$F$17,'='!F1702/Overview!$F$26,Overview!$F$33)</f>
        <v>9.1428571428571423</v>
      </c>
      <c r="M1702" s="72">
        <f t="shared" si="161"/>
        <v>9.1428571428571423</v>
      </c>
      <c r="N1702" s="81">
        <f>MIN(1,Overview!$F$44*E1702*(F1702-Overview!$F$25)^2+0.2)</f>
        <v>1</v>
      </c>
      <c r="O1702" s="48">
        <f>M1702*E1702*Overview!$F$8</f>
        <v>9.746225350951114E-2</v>
      </c>
      <c r="P1702" s="48">
        <f>E1702*Overview!$F$6</f>
        <v>1.8494797113084687E-3</v>
      </c>
      <c r="Q1702" s="122">
        <f>O1702*(G1702/F1702-(1+Overview!$F$35/'='!F1702)/(Overview!$F$37*Overview!$F$33))/('='!G1702+Overview!$F$36)</f>
        <v>4.3478884672248409E-4</v>
      </c>
      <c r="R1702" s="128">
        <f>(O1702/F1702-Q1702)*G1702*Overview!$F$29*'='!F1702^3</f>
        <v>430.20865804104608</v>
      </c>
      <c r="S1702" s="57">
        <f t="shared" si="156"/>
        <v>3.5222044990942611E-18</v>
      </c>
      <c r="T1702" s="58">
        <f t="shared" si="157"/>
        <v>4.4523495330756833E-4</v>
      </c>
      <c r="U1702" s="58">
        <f>IF(I1702&lt;Overview!$F$18,(1-Overview!$F$9)*'='!R1702-'='!I1702*'='!P1702,0)</f>
        <v>0</v>
      </c>
      <c r="V1702" s="54">
        <f>IF(I1702&gt;=Overview!$F$18,(1-Overview!$F$9)*'='!R1702-Overview!$F$18*'='!P1702,0)</f>
        <v>36.32623480822442</v>
      </c>
      <c r="W1702" s="2"/>
      <c r="X1702" s="60">
        <f>F1702^3*(1+G1702*Overview!$F$38)</f>
        <v>35.631569247403881</v>
      </c>
      <c r="Y1702" s="61">
        <f>F1702^3*Overview!$F$42*(1+Overview!$F$38*G1702)+J1702*Overview!$F$39/Overview!$F$40</f>
        <v>3.5927345344382586</v>
      </c>
    </row>
    <row r="1703" spans="1:25">
      <c r="A1703" s="34">
        <v>1700</v>
      </c>
      <c r="B1703">
        <v>0.77</v>
      </c>
      <c r="C1703" s="85">
        <v>18.739999999999998</v>
      </c>
      <c r="D1703" s="125">
        <f>B1703/(B1703+Overview!$F$22)</f>
        <v>0.52380952380952384</v>
      </c>
      <c r="E1703" s="118">
        <f>EXP(Overview!$F$21/Overview!$F$5-Overview!$F$21/('='!C1703+273.15))</f>
        <v>0.94169028070695959</v>
      </c>
      <c r="F1703" s="77">
        <f t="shared" si="158"/>
        <v>3.0725223362669372</v>
      </c>
      <c r="G1703" s="115">
        <f t="shared" si="159"/>
        <v>0.52380952380952372</v>
      </c>
      <c r="H1703" s="112">
        <f>F1703/Overview!$F$19</f>
        <v>4.5364274859987264</v>
      </c>
      <c r="I1703" s="149">
        <f t="shared" si="160"/>
        <v>178.24101031296112</v>
      </c>
      <c r="J1703" s="80">
        <f>IF((A1703-Overview!$F$43)/365=ROUND((A1703-Overview!$F$43)/365,0),J1702*0.05,J1702+V1702)</f>
        <v>8916.7160337433816</v>
      </c>
      <c r="K1703" s="70">
        <f>IF(I1703&lt;Overview!$F$16,1,'='!F1703/Overview!$F$26)</f>
        <v>133.00962494662068</v>
      </c>
      <c r="L1703" s="71">
        <f>IF(I1703&lt;Overview!$F$17,'='!F1703/Overview!$F$26,Overview!$F$33)</f>
        <v>9.1428571428571423</v>
      </c>
      <c r="M1703" s="72">
        <f t="shared" si="161"/>
        <v>9.1428571428571423</v>
      </c>
      <c r="N1703" s="81">
        <f>MIN(1,Overview!$F$44*E1703*(F1703-Overview!$F$25)^2+0.2)</f>
        <v>1</v>
      </c>
      <c r="O1703" s="48">
        <f>M1703*E1703*Overview!$F$8</f>
        <v>9.746225350951114E-2</v>
      </c>
      <c r="P1703" s="48">
        <f>E1703*Overview!$F$6</f>
        <v>1.8494797113084687E-3</v>
      </c>
      <c r="Q1703" s="122">
        <f>O1703*(G1703/F1703-(1+Overview!$F$35/'='!F1703)/(Overview!$F$37*Overview!$F$33))/('='!G1703+Overview!$F$36)</f>
        <v>4.3407217792378305E-4</v>
      </c>
      <c r="R1703" s="128">
        <f>(O1703/F1703-Q1703)*G1703*Overview!$F$29*'='!F1703^3</f>
        <v>430.34235809843142</v>
      </c>
      <c r="S1703" s="57">
        <f t="shared" si="156"/>
        <v>3.5216941013219874E-18</v>
      </c>
      <c r="T1703" s="58">
        <f t="shared" si="157"/>
        <v>4.4456548740761981E-4</v>
      </c>
      <c r="U1703" s="58">
        <f>IF(I1703&lt;Overview!$F$18,(1-Overview!$F$9)*'='!R1703-'='!I1703*'='!P1703,0)</f>
        <v>0</v>
      </c>
      <c r="V1703" s="54">
        <f>IF(I1703&gt;=Overview!$F$18,(1-Overview!$F$9)*'='!R1703-Overview!$F$18*'='!P1703,0)</f>
        <v>36.337626053113645</v>
      </c>
      <c r="W1703" s="2"/>
      <c r="X1703" s="60">
        <f>F1703^3*(1+G1703*Overview!$F$38)</f>
        <v>35.647063701692218</v>
      </c>
      <c r="Y1703" s="61">
        <f>F1703^3*Overview!$F$42*(1+Overview!$F$38*G1703)+J1703*Overview!$F$39/Overview!$F$40</f>
        <v>3.5957075753458754</v>
      </c>
    </row>
    <row r="1704" spans="1:25">
      <c r="A1704" s="34">
        <v>1701</v>
      </c>
      <c r="B1704">
        <v>0.77</v>
      </c>
      <c r="C1704" s="85">
        <v>18.739999999999998</v>
      </c>
      <c r="D1704" s="125">
        <f>B1704/(B1704+Overview!$F$22)</f>
        <v>0.52380952380952384</v>
      </c>
      <c r="E1704" s="118">
        <f>EXP(Overview!$F$21/Overview!$F$5-Overview!$F$21/('='!C1704+273.15))</f>
        <v>0.94169028070695959</v>
      </c>
      <c r="F1704" s="77">
        <f t="shared" si="158"/>
        <v>3.0729669017543446</v>
      </c>
      <c r="G1704" s="115">
        <f t="shared" si="159"/>
        <v>0.52380952380952372</v>
      </c>
      <c r="H1704" s="112">
        <f>F1704/Overview!$F$19</f>
        <v>4.5370838649850063</v>
      </c>
      <c r="I1704" s="149">
        <f t="shared" si="160"/>
        <v>178.24101031296112</v>
      </c>
      <c r="J1704" s="80">
        <f>IF((A1704-Overview!$F$43)/365=ROUND((A1704-Overview!$F$43)/365,0),J1703*0.05,J1703+V1703)</f>
        <v>8953.0536597964947</v>
      </c>
      <c r="K1704" s="70">
        <f>IF(I1704&lt;Overview!$F$16,1,'='!F1704/Overview!$F$26)</f>
        <v>133.02887020581579</v>
      </c>
      <c r="L1704" s="71">
        <f>IF(I1704&lt;Overview!$F$17,'='!F1704/Overview!$F$26,Overview!$F$33)</f>
        <v>9.1428571428571423</v>
      </c>
      <c r="M1704" s="72">
        <f t="shared" si="161"/>
        <v>9.1428571428571423</v>
      </c>
      <c r="N1704" s="81">
        <f>MIN(1,Overview!$F$44*E1704*(F1704-Overview!$F$25)^2+0.2)</f>
        <v>1</v>
      </c>
      <c r="O1704" s="48">
        <f>M1704*E1704*Overview!$F$8</f>
        <v>9.746225350951114E-2</v>
      </c>
      <c r="P1704" s="48">
        <f>E1704*Overview!$F$6</f>
        <v>1.8494797113084687E-3</v>
      </c>
      <c r="Q1704" s="122">
        <f>O1704*(G1704/F1704-(1+Overview!$F$35/'='!F1704)/(Overview!$F$37*Overview!$F$33))/('='!G1704+Overview!$F$36)</f>
        <v>4.333567939301474E-4</v>
      </c>
      <c r="R1704" s="128">
        <f>(O1704/F1704-Q1704)*G1704*Overview!$F$29*'='!F1704^3</f>
        <v>430.47588035335627</v>
      </c>
      <c r="S1704" s="57">
        <f t="shared" si="156"/>
        <v>3.5211846185632365E-18</v>
      </c>
      <c r="T1704" s="58">
        <f t="shared" si="157"/>
        <v>4.438970281325737E-4</v>
      </c>
      <c r="U1704" s="58">
        <f>IF(I1704&lt;Overview!$F$18,(1-Overview!$F$9)*'='!R1704-'='!I1704*'='!P1704,0)</f>
        <v>0</v>
      </c>
      <c r="V1704" s="54">
        <f>IF(I1704&gt;=Overview!$F$18,(1-Overview!$F$9)*'='!R1704-Overview!$F$18*'='!P1704,0)</f>
        <v>36.349002149233243</v>
      </c>
      <c r="W1704" s="2"/>
      <c r="X1704" s="60">
        <f>F1704^3*(1+G1704*Overview!$F$38)</f>
        <v>35.662539339235053</v>
      </c>
      <c r="Y1704" s="61">
        <f>F1704^3*Overview!$F$42*(1+Overview!$F$38*G1704)+J1704*Overview!$F$39/Overview!$F$40</f>
        <v>3.5986794177477663</v>
      </c>
    </row>
    <row r="1705" spans="1:25">
      <c r="A1705" s="34">
        <v>1702</v>
      </c>
      <c r="B1705">
        <v>0.77</v>
      </c>
      <c r="C1705" s="85">
        <v>18.739999999999998</v>
      </c>
      <c r="D1705" s="125">
        <f>B1705/(B1705+Overview!$F$22)</f>
        <v>0.52380952380952384</v>
      </c>
      <c r="E1705" s="118">
        <f>EXP(Overview!$F$21/Overview!$F$5-Overview!$F$21/('='!C1705+273.15))</f>
        <v>0.94169028070695959</v>
      </c>
      <c r="F1705" s="77">
        <f t="shared" si="158"/>
        <v>3.073410798782477</v>
      </c>
      <c r="G1705" s="115">
        <f t="shared" si="159"/>
        <v>0.52380952380952372</v>
      </c>
      <c r="H1705" s="112">
        <f>F1705/Overview!$F$19</f>
        <v>4.5377392570241799</v>
      </c>
      <c r="I1705" s="149">
        <f t="shared" si="160"/>
        <v>178.24101031296112</v>
      </c>
      <c r="J1705" s="80">
        <f>IF((A1705-Overview!$F$43)/365=ROUND((A1705-Overview!$F$43)/365,0),J1704*0.05,J1704+V1704)</f>
        <v>8989.4026619457272</v>
      </c>
      <c r="K1705" s="70">
        <f>IF(I1705&lt;Overview!$F$16,1,'='!F1705/Overview!$F$26)</f>
        <v>133.04808652737995</v>
      </c>
      <c r="L1705" s="71">
        <f>IF(I1705&lt;Overview!$F$17,'='!F1705/Overview!$F$26,Overview!$F$33)</f>
        <v>9.1428571428571423</v>
      </c>
      <c r="M1705" s="72">
        <f t="shared" si="161"/>
        <v>9.1428571428571423</v>
      </c>
      <c r="N1705" s="81">
        <f>MIN(1,Overview!$F$44*E1705*(F1705-Overview!$F$25)^2+0.2)</f>
        <v>1</v>
      </c>
      <c r="O1705" s="48">
        <f>M1705*E1705*Overview!$F$8</f>
        <v>9.746225350951114E-2</v>
      </c>
      <c r="P1705" s="48">
        <f>E1705*Overview!$F$6</f>
        <v>1.8494797113084687E-3</v>
      </c>
      <c r="Q1705" s="122">
        <f>O1705*(G1705/F1705-(1+Overview!$F$35/'='!F1705)/(Overview!$F$37*Overview!$F$33))/('='!G1705+Overview!$F$36)</f>
        <v>4.3264269209742051E-4</v>
      </c>
      <c r="R1705" s="128">
        <f>(O1705/F1705-Q1705)*G1705*Overview!$F$29*'='!F1705^3</f>
        <v>430.60922500448186</v>
      </c>
      <c r="S1705" s="57">
        <f t="shared" si="156"/>
        <v>3.5206760489348926E-18</v>
      </c>
      <c r="T1705" s="58">
        <f t="shared" si="157"/>
        <v>4.4322957396884479E-4</v>
      </c>
      <c r="U1705" s="58">
        <f>IF(I1705&lt;Overview!$F$18,(1-Overview!$F$9)*'='!R1705-'='!I1705*'='!P1705,0)</f>
        <v>0</v>
      </c>
      <c r="V1705" s="54">
        <f>IF(I1705&gt;=Overview!$F$18,(1-Overview!$F$9)*'='!R1705-Overview!$F$18*'='!P1705,0)</f>
        <v>36.360363113509145</v>
      </c>
      <c r="W1705" s="2"/>
      <c r="X1705" s="60">
        <f>F1705^3*(1+G1705*Overview!$F$38)</f>
        <v>35.6779961755065</v>
      </c>
      <c r="Y1705" s="61">
        <f>F1705^3*Overview!$F$42*(1+Overview!$F$38*G1705)+J1705*Overview!$F$39/Overview!$F$40</f>
        <v>3.6016500623783179</v>
      </c>
    </row>
    <row r="1706" spans="1:25">
      <c r="A1706" s="34">
        <v>1703</v>
      </c>
      <c r="B1706">
        <v>0.77</v>
      </c>
      <c r="C1706" s="85">
        <v>18.739999999999998</v>
      </c>
      <c r="D1706" s="125">
        <f>B1706/(B1706+Overview!$F$22)</f>
        <v>0.52380952380952384</v>
      </c>
      <c r="E1706" s="118">
        <f>EXP(Overview!$F$21/Overview!$F$5-Overview!$F$21/('='!C1706+273.15))</f>
        <v>0.94169028070695959</v>
      </c>
      <c r="F1706" s="77">
        <f t="shared" si="158"/>
        <v>3.0738540283564459</v>
      </c>
      <c r="G1706" s="115">
        <f t="shared" si="159"/>
        <v>0.52380952380952372</v>
      </c>
      <c r="H1706" s="112">
        <f>F1706/Overview!$F$19</f>
        <v>4.5383936636002451</v>
      </c>
      <c r="I1706" s="149">
        <f t="shared" si="160"/>
        <v>178.24101031296112</v>
      </c>
      <c r="J1706" s="80">
        <f>IF((A1706-Overview!$F$43)/365=ROUND((A1706-Overview!$F$43)/365,0),J1705*0.05,J1705+V1705)</f>
        <v>9025.7630250592356</v>
      </c>
      <c r="K1706" s="70">
        <f>IF(I1706&lt;Overview!$F$16,1,'='!F1706/Overview!$F$26)</f>
        <v>133.06727395482451</v>
      </c>
      <c r="L1706" s="71">
        <f>IF(I1706&lt;Overview!$F$17,'='!F1706/Overview!$F$26,Overview!$F$33)</f>
        <v>9.1428571428571423</v>
      </c>
      <c r="M1706" s="72">
        <f t="shared" si="161"/>
        <v>9.1428571428571423</v>
      </c>
      <c r="N1706" s="81">
        <f>MIN(1,Overview!$F$44*E1706*(F1706-Overview!$F$25)^2+0.2)</f>
        <v>1</v>
      </c>
      <c r="O1706" s="48">
        <f>M1706*E1706*Overview!$F$8</f>
        <v>9.746225350951114E-2</v>
      </c>
      <c r="P1706" s="48">
        <f>E1706*Overview!$F$6</f>
        <v>1.8494797113084687E-3</v>
      </c>
      <c r="Q1706" s="122">
        <f>O1706*(G1706/F1706-(1+Overview!$F$35/'='!F1706)/(Overview!$F$37*Overview!$F$33))/('='!G1706+Overview!$F$36)</f>
        <v>4.3192986978801522E-4</v>
      </c>
      <c r="R1706" s="128">
        <f>(O1706/F1706-Q1706)*G1706*Overview!$F$29*'='!F1706^3</f>
        <v>430.74239225037178</v>
      </c>
      <c r="S1706" s="57">
        <f t="shared" si="156"/>
        <v>3.520168390558517E-18</v>
      </c>
      <c r="T1706" s="58">
        <f t="shared" si="157"/>
        <v>4.4256312340512188E-4</v>
      </c>
      <c r="U1706" s="58">
        <f>IF(I1706&lt;Overview!$F$18,(1-Overview!$F$9)*'='!R1706-'='!I1706*'='!P1706,0)</f>
        <v>0</v>
      </c>
      <c r="V1706" s="54">
        <f>IF(I1706&gt;=Overview!$F$18,(1-Overview!$F$9)*'='!R1706-Overview!$F$18*'='!P1706,0)</f>
        <v>36.371708962858968</v>
      </c>
      <c r="W1706" s="2"/>
      <c r="X1706" s="60">
        <f>F1706^3*(1+G1706*Overview!$F$38)</f>
        <v>35.693434225993059</v>
      </c>
      <c r="Y1706" s="61">
        <f>F1706^3*Overview!$F$42*(1+Overview!$F$38*G1706)+J1706*Overview!$F$39/Overview!$F$40</f>
        <v>3.6046195099737677</v>
      </c>
    </row>
    <row r="1707" spans="1:25">
      <c r="A1707" s="34">
        <v>1704</v>
      </c>
      <c r="B1707">
        <v>0.77</v>
      </c>
      <c r="C1707" s="85">
        <v>18.739999999999998</v>
      </c>
      <c r="D1707" s="125">
        <f>B1707/(B1707+Overview!$F$22)</f>
        <v>0.52380952380952384</v>
      </c>
      <c r="E1707" s="118">
        <f>EXP(Overview!$F$21/Overview!$F$5-Overview!$F$21/('='!C1707+273.15))</f>
        <v>0.94169028070695959</v>
      </c>
      <c r="F1707" s="77">
        <f t="shared" si="158"/>
        <v>3.0742965914798512</v>
      </c>
      <c r="G1707" s="115">
        <f t="shared" si="159"/>
        <v>0.52380952380952372</v>
      </c>
      <c r="H1707" s="112">
        <f>F1707/Overview!$F$19</f>
        <v>4.5390470861949668</v>
      </c>
      <c r="I1707" s="149">
        <f t="shared" si="160"/>
        <v>178.24101031296112</v>
      </c>
      <c r="J1707" s="80">
        <f>IF((A1707-Overview!$F$43)/365=ROUND((A1707-Overview!$F$43)/365,0),J1706*0.05,J1706+V1706)</f>
        <v>9062.1347340220946</v>
      </c>
      <c r="K1707" s="70">
        <f>IF(I1707&lt;Overview!$F$16,1,'='!F1707/Overview!$F$26)</f>
        <v>133.08643253159531</v>
      </c>
      <c r="L1707" s="71">
        <f>IF(I1707&lt;Overview!$F$17,'='!F1707/Overview!$F$26,Overview!$F$33)</f>
        <v>9.1428571428571423</v>
      </c>
      <c r="M1707" s="72">
        <f t="shared" si="161"/>
        <v>9.1428571428571423</v>
      </c>
      <c r="N1707" s="81">
        <f>MIN(1,Overview!$F$44*E1707*(F1707-Overview!$F$25)^2+0.2)</f>
        <v>1</v>
      </c>
      <c r="O1707" s="48">
        <f>M1707*E1707*Overview!$F$8</f>
        <v>9.746225350951114E-2</v>
      </c>
      <c r="P1707" s="48">
        <f>E1707*Overview!$F$6</f>
        <v>1.8494797113084687E-3</v>
      </c>
      <c r="Q1707" s="122">
        <f>O1707*(G1707/F1707-(1+Overview!$F$35/'='!F1707)/(Overview!$F$37*Overview!$F$33))/('='!G1707+Overview!$F$36)</f>
        <v>4.312183243708998E-4</v>
      </c>
      <c r="R1707" s="128">
        <f>(O1707/F1707-Q1707)*G1707*Overview!$F$29*'='!F1707^3</f>
        <v>430.87538228949165</v>
      </c>
      <c r="S1707" s="57">
        <f t="shared" si="156"/>
        <v>3.5196616415603377E-18</v>
      </c>
      <c r="T1707" s="58">
        <f t="shared" si="157"/>
        <v>4.4189767493237004E-4</v>
      </c>
      <c r="U1707" s="58">
        <f>IF(I1707&lt;Overview!$F$18,(1-Overview!$F$9)*'='!R1707-'='!I1707*'='!P1707,0)</f>
        <v>0</v>
      </c>
      <c r="V1707" s="54">
        <f>IF(I1707&gt;=Overview!$F$18,(1-Overview!$F$9)*'='!R1707-Overview!$F$18*'='!P1707,0)</f>
        <v>36.38303971419198</v>
      </c>
      <c r="W1707" s="2"/>
      <c r="X1707" s="60">
        <f>F1707^3*(1+G1707*Overview!$F$38)</f>
        <v>35.708853506193407</v>
      </c>
      <c r="Y1707" s="61">
        <f>F1707^3*Overview!$F$42*(1+Overview!$F$38*G1707)+J1707*Overview!$F$39/Overview!$F$40</f>
        <v>3.6075877612721845</v>
      </c>
    </row>
    <row r="1708" spans="1:25">
      <c r="A1708" s="34">
        <v>1705</v>
      </c>
      <c r="B1708">
        <v>0.77</v>
      </c>
      <c r="C1708" s="85">
        <v>18.739999999999998</v>
      </c>
      <c r="D1708" s="125">
        <f>B1708/(B1708+Overview!$F$22)</f>
        <v>0.52380952380952384</v>
      </c>
      <c r="E1708" s="118">
        <f>EXP(Overview!$F$21/Overview!$F$5-Overview!$F$21/('='!C1708+273.15))</f>
        <v>0.94169028070695959</v>
      </c>
      <c r="F1708" s="77">
        <f t="shared" si="158"/>
        <v>3.0747384891547838</v>
      </c>
      <c r="G1708" s="115">
        <f t="shared" si="159"/>
        <v>0.52380952380952372</v>
      </c>
      <c r="H1708" s="112">
        <f>F1708/Overview!$F$19</f>
        <v>4.5396995262878841</v>
      </c>
      <c r="I1708" s="149">
        <f t="shared" si="160"/>
        <v>178.24101031296112</v>
      </c>
      <c r="J1708" s="80">
        <f>IF((A1708-Overview!$F$43)/365=ROUND((A1708-Overview!$F$43)/365,0),J1707*0.05,J1707+V1707)</f>
        <v>9098.5177737362865</v>
      </c>
      <c r="K1708" s="70">
        <f>IF(I1708&lt;Overview!$F$16,1,'='!F1708/Overview!$F$26)</f>
        <v>133.10556230107289</v>
      </c>
      <c r="L1708" s="71">
        <f>IF(I1708&lt;Overview!$F$17,'='!F1708/Overview!$F$26,Overview!$F$33)</f>
        <v>9.1428571428571423</v>
      </c>
      <c r="M1708" s="72">
        <f t="shared" si="161"/>
        <v>9.1428571428571423</v>
      </c>
      <c r="N1708" s="81">
        <f>MIN(1,Overview!$F$44*E1708*(F1708-Overview!$F$25)^2+0.2)</f>
        <v>1</v>
      </c>
      <c r="O1708" s="48">
        <f>M1708*E1708*Overview!$F$8</f>
        <v>9.746225350951114E-2</v>
      </c>
      <c r="P1708" s="48">
        <f>E1708*Overview!$F$6</f>
        <v>1.8494797113084687E-3</v>
      </c>
      <c r="Q1708" s="122">
        <f>O1708*(G1708/F1708-(1+Overview!$F$35/'='!F1708)/(Overview!$F$37*Overview!$F$33))/('='!G1708+Overview!$F$36)</f>
        <v>4.3050805322157094E-4</v>
      </c>
      <c r="R1708" s="128">
        <f>(O1708/F1708-Q1708)*G1708*Overview!$F$29*'='!F1708^3</f>
        <v>431.00819532020887</v>
      </c>
      <c r="S1708" s="57">
        <f t="shared" si="156"/>
        <v>3.5191558000712351E-18</v>
      </c>
      <c r="T1708" s="58">
        <f t="shared" si="157"/>
        <v>4.4123322704382007E-4</v>
      </c>
      <c r="U1708" s="58">
        <f>IF(I1708&lt;Overview!$F$18,(1-Overview!$F$9)*'='!R1708-'='!I1708*'='!P1708,0)</f>
        <v>0</v>
      </c>
      <c r="V1708" s="54">
        <f>IF(I1708&gt;=Overview!$F$18,(1-Overview!$F$9)*'='!R1708-Overview!$F$18*'='!P1708,0)</f>
        <v>36.394355384409089</v>
      </c>
      <c r="W1708" s="2"/>
      <c r="X1708" s="60">
        <f>F1708^3*(1+G1708*Overview!$F$38)</f>
        <v>35.724254031618372</v>
      </c>
      <c r="Y1708" s="61">
        <f>F1708^3*Overview!$F$42*(1+Overview!$F$38*G1708)+J1708*Overview!$F$39/Overview!$F$40</f>
        <v>3.6105548170134667</v>
      </c>
    </row>
    <row r="1709" spans="1:25">
      <c r="A1709" s="34">
        <v>1706</v>
      </c>
      <c r="B1709">
        <v>0.77</v>
      </c>
      <c r="C1709" s="85">
        <v>18.739999999999998</v>
      </c>
      <c r="D1709" s="125">
        <f>B1709/(B1709+Overview!$F$22)</f>
        <v>0.52380952380952384</v>
      </c>
      <c r="E1709" s="118">
        <f>EXP(Overview!$F$21/Overview!$F$5-Overview!$F$21/('='!C1709+273.15))</f>
        <v>0.94169028070695959</v>
      </c>
      <c r="F1709" s="77">
        <f t="shared" si="158"/>
        <v>3.0751797223818276</v>
      </c>
      <c r="G1709" s="115">
        <f t="shared" si="159"/>
        <v>0.52380952380952372</v>
      </c>
      <c r="H1709" s="112">
        <f>F1709/Overview!$F$19</f>
        <v>4.5403509853563078</v>
      </c>
      <c r="I1709" s="149">
        <f t="shared" si="160"/>
        <v>178.24101031296112</v>
      </c>
      <c r="J1709" s="80">
        <f>IF((A1709-Overview!$F$43)/365=ROUND((A1709-Overview!$F$43)/365,0),J1708*0.05,J1708+V1708)</f>
        <v>9134.9121291206957</v>
      </c>
      <c r="K1709" s="70">
        <f>IF(I1709&lt;Overview!$F$16,1,'='!F1709/Overview!$F$26)</f>
        <v>133.12466330657261</v>
      </c>
      <c r="L1709" s="71">
        <f>IF(I1709&lt;Overview!$F$17,'='!F1709/Overview!$F$26,Overview!$F$33)</f>
        <v>9.1428571428571423</v>
      </c>
      <c r="M1709" s="72">
        <f t="shared" si="161"/>
        <v>9.1428571428571423</v>
      </c>
      <c r="N1709" s="81">
        <f>MIN(1,Overview!$F$44*E1709*(F1709-Overview!$F$25)^2+0.2)</f>
        <v>1</v>
      </c>
      <c r="O1709" s="48">
        <f>M1709*E1709*Overview!$F$8</f>
        <v>9.746225350951114E-2</v>
      </c>
      <c r="P1709" s="48">
        <f>E1709*Overview!$F$6</f>
        <v>1.8494797113084687E-3</v>
      </c>
      <c r="Q1709" s="122">
        <f>O1709*(G1709/F1709-(1+Overview!$F$35/'='!F1709)/(Overview!$F$37*Overview!$F$33))/('='!G1709+Overview!$F$36)</f>
        <v>4.2979905372203926E-4</v>
      </c>
      <c r="R1709" s="128">
        <f>(O1709/F1709-Q1709)*G1709*Overview!$F$29*'='!F1709^3</f>
        <v>431.14083154079236</v>
      </c>
      <c r="S1709" s="57">
        <f t="shared" si="156"/>
        <v>3.5186508642267272E-18</v>
      </c>
      <c r="T1709" s="58">
        <f t="shared" si="157"/>
        <v>4.4056977823497102E-4</v>
      </c>
      <c r="U1709" s="58">
        <f>IF(I1709&lt;Overview!$F$18,(1-Overview!$F$9)*'='!R1709-'='!I1709*'='!P1709,0)</f>
        <v>0</v>
      </c>
      <c r="V1709" s="54">
        <f>IF(I1709&gt;=Overview!$F$18,(1-Overview!$F$9)*'='!R1709-Overview!$F$18*'='!P1709,0)</f>
        <v>36.405655990402799</v>
      </c>
      <c r="W1709" s="2"/>
      <c r="X1709" s="60">
        <f>F1709^3*(1+G1709*Overview!$F$38)</f>
        <v>35.73963581779077</v>
      </c>
      <c r="Y1709" s="61">
        <f>F1709^3*Overview!$F$42*(1+Overview!$F$38*G1709)+J1709*Overview!$F$39/Overview!$F$40</f>
        <v>3.6135206779393227</v>
      </c>
    </row>
    <row r="1710" spans="1:25">
      <c r="A1710" s="34">
        <v>1707</v>
      </c>
      <c r="B1710">
        <v>0.77</v>
      </c>
      <c r="C1710" s="85">
        <v>18.739999999999998</v>
      </c>
      <c r="D1710" s="125">
        <f>B1710/(B1710+Overview!$F$22)</f>
        <v>0.52380952380952384</v>
      </c>
      <c r="E1710" s="118">
        <f>EXP(Overview!$F$21/Overview!$F$5-Overview!$F$21/('='!C1710+273.15))</f>
        <v>0.94169028070695959</v>
      </c>
      <c r="F1710" s="77">
        <f t="shared" si="158"/>
        <v>3.0756202921600626</v>
      </c>
      <c r="G1710" s="115">
        <f t="shared" si="159"/>
        <v>0.52380952380952372</v>
      </c>
      <c r="H1710" s="112">
        <f>F1710/Overview!$F$19</f>
        <v>4.5410014648753325</v>
      </c>
      <c r="I1710" s="149">
        <f t="shared" si="160"/>
        <v>178.24101031296112</v>
      </c>
      <c r="J1710" s="80">
        <f>IF((A1710-Overview!$F$43)/365=ROUND((A1710-Overview!$F$43)/365,0),J1709*0.05,J1709+V1709)</f>
        <v>9171.3177851110977</v>
      </c>
      <c r="K1710" s="70">
        <f>IF(I1710&lt;Overview!$F$16,1,'='!F1710/Overview!$F$26)</f>
        <v>133.14373559134469</v>
      </c>
      <c r="L1710" s="71">
        <f>IF(I1710&lt;Overview!$F$17,'='!F1710/Overview!$F$26,Overview!$F$33)</f>
        <v>9.1428571428571423</v>
      </c>
      <c r="M1710" s="72">
        <f t="shared" si="161"/>
        <v>9.1428571428571423</v>
      </c>
      <c r="N1710" s="81">
        <f>MIN(1,Overview!$F$44*E1710*(F1710-Overview!$F$25)^2+0.2)</f>
        <v>1</v>
      </c>
      <c r="O1710" s="48">
        <f>M1710*E1710*Overview!$F$8</f>
        <v>9.746225350951114E-2</v>
      </c>
      <c r="P1710" s="48">
        <f>E1710*Overview!$F$6</f>
        <v>1.8494797113084687E-3</v>
      </c>
      <c r="Q1710" s="122">
        <f>O1710*(G1710/F1710-(1+Overview!$F$35/'='!F1710)/(Overview!$F$37*Overview!$F$33))/('='!G1710+Overview!$F$36)</f>
        <v>4.2909132326080564E-4</v>
      </c>
      <c r="R1710" s="128">
        <f>(O1710/F1710-Q1710)*G1710*Overview!$F$29*'='!F1710^3</f>
        <v>431.27329114941159</v>
      </c>
      <c r="S1710" s="57">
        <f t="shared" si="156"/>
        <v>3.5181468321669535E-18</v>
      </c>
      <c r="T1710" s="58">
        <f t="shared" si="157"/>
        <v>4.3990732700358227E-4</v>
      </c>
      <c r="U1710" s="58">
        <f>IF(I1710&lt;Overview!$F$18,(1-Overview!$F$9)*'='!R1710-'='!I1710*'='!P1710,0)</f>
        <v>0</v>
      </c>
      <c r="V1710" s="54">
        <f>IF(I1710&gt;=Overview!$F$18,(1-Overview!$F$9)*'='!R1710-Overview!$F$18*'='!P1710,0)</f>
        <v>36.416941549057157</v>
      </c>
      <c r="W1710" s="2"/>
      <c r="X1710" s="60">
        <f>F1710^3*(1+G1710*Overview!$F$38)</f>
        <v>35.754998880245317</v>
      </c>
      <c r="Y1710" s="61">
        <f>F1710^3*Overview!$F$42*(1+Overview!$F$38*G1710)+J1710*Overview!$F$39/Overview!$F$40</f>
        <v>3.6164853447932699</v>
      </c>
    </row>
    <row r="1711" spans="1:25">
      <c r="A1711" s="34">
        <v>1708</v>
      </c>
      <c r="B1711">
        <v>0.77</v>
      </c>
      <c r="C1711" s="85">
        <v>18.739999999999998</v>
      </c>
      <c r="D1711" s="125">
        <f>B1711/(B1711+Overview!$F$22)</f>
        <v>0.52380952380952384</v>
      </c>
      <c r="E1711" s="118">
        <f>EXP(Overview!$F$21/Overview!$F$5-Overview!$F$21/('='!C1711+273.15))</f>
        <v>0.94169028070695959</v>
      </c>
      <c r="F1711" s="77">
        <f t="shared" si="158"/>
        <v>3.076060199487066</v>
      </c>
      <c r="G1711" s="115">
        <f t="shared" si="159"/>
        <v>0.52380952380952372</v>
      </c>
      <c r="H1711" s="112">
        <f>F1711/Overview!$F$19</f>
        <v>4.5416509663178299</v>
      </c>
      <c r="I1711" s="149">
        <f t="shared" si="160"/>
        <v>178.24101031296112</v>
      </c>
      <c r="J1711" s="80">
        <f>IF((A1711-Overview!$F$43)/365=ROUND((A1711-Overview!$F$43)/365,0),J1710*0.05,J1710+V1710)</f>
        <v>9207.7347266601555</v>
      </c>
      <c r="K1711" s="70">
        <f>IF(I1711&lt;Overview!$F$16,1,'='!F1711/Overview!$F$26)</f>
        <v>133.1627791985743</v>
      </c>
      <c r="L1711" s="71">
        <f>IF(I1711&lt;Overview!$F$17,'='!F1711/Overview!$F$26,Overview!$F$33)</f>
        <v>9.1428571428571423</v>
      </c>
      <c r="M1711" s="72">
        <f t="shared" si="161"/>
        <v>9.1428571428571423</v>
      </c>
      <c r="N1711" s="81">
        <f>MIN(1,Overview!$F$44*E1711*(F1711-Overview!$F$25)^2+0.2)</f>
        <v>1</v>
      </c>
      <c r="O1711" s="48">
        <f>M1711*E1711*Overview!$F$8</f>
        <v>9.746225350951114E-2</v>
      </c>
      <c r="P1711" s="48">
        <f>E1711*Overview!$F$6</f>
        <v>1.8494797113084687E-3</v>
      </c>
      <c r="Q1711" s="122">
        <f>O1711*(G1711/F1711-(1+Overview!$F$35/'='!F1711)/(Overview!$F$37*Overview!$F$33))/('='!G1711+Overview!$F$36)</f>
        <v>4.2838485923284224E-4</v>
      </c>
      <c r="R1711" s="128">
        <f>(O1711/F1711-Q1711)*G1711*Overview!$F$29*'='!F1711^3</f>
        <v>431.40557434413688</v>
      </c>
      <c r="S1711" s="57">
        <f t="shared" si="156"/>
        <v>3.5176437020366648E-18</v>
      </c>
      <c r="T1711" s="58">
        <f t="shared" si="157"/>
        <v>4.3924587184967183E-4</v>
      </c>
      <c r="U1711" s="58">
        <f>IF(I1711&lt;Overview!$F$18,(1-Overview!$F$9)*'='!R1711-'='!I1711*'='!P1711,0)</f>
        <v>0</v>
      </c>
      <c r="V1711" s="54">
        <f>IF(I1711&gt;=Overview!$F$18,(1-Overview!$F$9)*'='!R1711-Overview!$F$18*'='!P1711,0)</f>
        <v>36.42821207724775</v>
      </c>
      <c r="W1711" s="2"/>
      <c r="X1711" s="60">
        <f>F1711^3*(1+G1711*Overview!$F$38)</f>
        <v>35.770343234528532</v>
      </c>
      <c r="Y1711" s="61">
        <f>F1711^3*Overview!$F$42*(1+Overview!$F$38*G1711)+J1711*Overview!$F$39/Overview!$F$40</f>
        <v>3.6194488183206186</v>
      </c>
    </row>
    <row r="1712" spans="1:25">
      <c r="A1712" s="34">
        <v>1709</v>
      </c>
      <c r="B1712">
        <v>0.77</v>
      </c>
      <c r="C1712" s="85">
        <v>18.739999999999998</v>
      </c>
      <c r="D1712" s="125">
        <f>B1712/(B1712+Overview!$F$22)</f>
        <v>0.52380952380952384</v>
      </c>
      <c r="E1712" s="118">
        <f>EXP(Overview!$F$21/Overview!$F$5-Overview!$F$21/('='!C1712+273.15))</f>
        <v>0.94169028070695959</v>
      </c>
      <c r="F1712" s="77">
        <f t="shared" si="158"/>
        <v>3.0764994453589156</v>
      </c>
      <c r="G1712" s="115">
        <f t="shared" si="159"/>
        <v>0.52380952380952372</v>
      </c>
      <c r="H1712" s="112">
        <f>F1712/Overview!$F$19</f>
        <v>4.5422994911544601</v>
      </c>
      <c r="I1712" s="149">
        <f t="shared" si="160"/>
        <v>178.24101031296112</v>
      </c>
      <c r="J1712" s="80">
        <f>IF((A1712-Overview!$F$43)/365=ROUND((A1712-Overview!$F$43)/365,0),J1711*0.05,J1711+V1711)</f>
        <v>9244.1629387374032</v>
      </c>
      <c r="K1712" s="70">
        <f>IF(I1712&lt;Overview!$F$16,1,'='!F1712/Overview!$F$26)</f>
        <v>133.18179417138163</v>
      </c>
      <c r="L1712" s="71">
        <f>IF(I1712&lt;Overview!$F$17,'='!F1712/Overview!$F$26,Overview!$F$33)</f>
        <v>9.1428571428571423</v>
      </c>
      <c r="M1712" s="72">
        <f t="shared" si="161"/>
        <v>9.1428571428571423</v>
      </c>
      <c r="N1712" s="81">
        <f>MIN(1,Overview!$F$44*E1712*(F1712-Overview!$F$25)^2+0.2)</f>
        <v>1</v>
      </c>
      <c r="O1712" s="48">
        <f>M1712*E1712*Overview!$F$8</f>
        <v>9.746225350951114E-2</v>
      </c>
      <c r="P1712" s="48">
        <f>E1712*Overview!$F$6</f>
        <v>1.8494797113084687E-3</v>
      </c>
      <c r="Q1712" s="122">
        <f>O1712*(G1712/F1712-(1+Overview!$F$35/'='!F1712)/(Overview!$F$37*Overview!$F$33))/('='!G1712+Overview!$F$36)</f>
        <v>4.2767965903957544E-4</v>
      </c>
      <c r="R1712" s="128">
        <f>(O1712/F1712-Q1712)*G1712*Overview!$F$29*'='!F1712^3</f>
        <v>431.53768132293845</v>
      </c>
      <c r="S1712" s="57">
        <f t="shared" si="156"/>
        <v>3.5171414719852051E-18</v>
      </c>
      <c r="T1712" s="58">
        <f t="shared" si="157"/>
        <v>4.3858541127551469E-4</v>
      </c>
      <c r="U1712" s="58">
        <f>IF(I1712&lt;Overview!$F$18,(1-Overview!$F$9)*'='!R1712-'='!I1712*'='!P1712,0)</f>
        <v>0</v>
      </c>
      <c r="V1712" s="54">
        <f>IF(I1712&gt;=Overview!$F$18,(1-Overview!$F$9)*'='!R1712-Overview!$F$18*'='!P1712,0)</f>
        <v>36.439467591841648</v>
      </c>
      <c r="W1712" s="2"/>
      <c r="X1712" s="60">
        <f>F1712^3*(1+G1712*Overview!$F$38)</f>
        <v>35.785668896198587</v>
      </c>
      <c r="Y1712" s="61">
        <f>F1712^3*Overview!$F$42*(1+Overview!$F$38*G1712)+J1712*Overview!$F$39/Overview!$F$40</f>
        <v>3.6224110992684615</v>
      </c>
    </row>
    <row r="1713" spans="1:25">
      <c r="A1713" s="34">
        <v>1710</v>
      </c>
      <c r="B1713">
        <v>0.77</v>
      </c>
      <c r="C1713" s="85">
        <v>18.739999999999998</v>
      </c>
      <c r="D1713" s="125">
        <f>B1713/(B1713+Overview!$F$22)</f>
        <v>0.52380952380952384</v>
      </c>
      <c r="E1713" s="118">
        <f>EXP(Overview!$F$21/Overview!$F$5-Overview!$F$21/('='!C1713+273.15))</f>
        <v>0.94169028070695959</v>
      </c>
      <c r="F1713" s="77">
        <f t="shared" si="158"/>
        <v>3.076938030770191</v>
      </c>
      <c r="G1713" s="115">
        <f t="shared" si="159"/>
        <v>0.52380952380952372</v>
      </c>
      <c r="H1713" s="112">
        <f>F1713/Overview!$F$19</f>
        <v>4.5429470408536705</v>
      </c>
      <c r="I1713" s="149">
        <f t="shared" si="160"/>
        <v>178.24101031296112</v>
      </c>
      <c r="J1713" s="80">
        <f>IF((A1713-Overview!$F$43)/365=ROUND((A1713-Overview!$F$43)/365,0),J1712*0.05,J1712+V1712)</f>
        <v>9280.6024063292443</v>
      </c>
      <c r="K1713" s="70">
        <f>IF(I1713&lt;Overview!$F$16,1,'='!F1713/Overview!$F$26)</f>
        <v>133.20078055282212</v>
      </c>
      <c r="L1713" s="71">
        <f>IF(I1713&lt;Overview!$F$17,'='!F1713/Overview!$F$26,Overview!$F$33)</f>
        <v>9.1428571428571423</v>
      </c>
      <c r="M1713" s="72">
        <f t="shared" si="161"/>
        <v>9.1428571428571423</v>
      </c>
      <c r="N1713" s="81">
        <f>MIN(1,Overview!$F$44*E1713*(F1713-Overview!$F$25)^2+0.2)</f>
        <v>1</v>
      </c>
      <c r="O1713" s="48">
        <f>M1713*E1713*Overview!$F$8</f>
        <v>9.746225350951114E-2</v>
      </c>
      <c r="P1713" s="48">
        <f>E1713*Overview!$F$6</f>
        <v>1.8494797113084687E-3</v>
      </c>
      <c r="Q1713" s="122">
        <f>O1713*(G1713/F1713-(1+Overview!$F$35/'='!F1713)/(Overview!$F$37*Overview!$F$33))/('='!G1713+Overview!$F$36)</f>
        <v>4.2697572008886322E-4</v>
      </c>
      <c r="R1713" s="128">
        <f>(O1713/F1713-Q1713)*G1713*Overview!$F$29*'='!F1713^3</f>
        <v>431.66961228368615</v>
      </c>
      <c r="S1713" s="57">
        <f t="shared" si="156"/>
        <v>3.5166401401665012E-18</v>
      </c>
      <c r="T1713" s="58">
        <f t="shared" si="157"/>
        <v>4.3792594378563708E-4</v>
      </c>
      <c r="U1713" s="58">
        <f>IF(I1713&lt;Overview!$F$18,(1-Overview!$F$9)*'='!R1713-'='!I1713*'='!P1713,0)</f>
        <v>0</v>
      </c>
      <c r="V1713" s="54">
        <f>IF(I1713&gt;=Overview!$F$18,(1-Overview!$F$9)*'='!R1713-Overview!$F$18*'='!P1713,0)</f>
        <v>36.450708109697352</v>
      </c>
      <c r="W1713" s="2"/>
      <c r="X1713" s="60">
        <f>F1713^3*(1+G1713*Overview!$F$38)</f>
        <v>35.80097588082522</v>
      </c>
      <c r="Y1713" s="61">
        <f>F1713^3*Overview!$F$42*(1+Overview!$F$38*G1713)+J1713*Overview!$F$39/Overview!$F$40</f>
        <v>3.625372188385668</v>
      </c>
    </row>
    <row r="1714" spans="1:25">
      <c r="A1714" s="34">
        <v>1711</v>
      </c>
      <c r="B1714">
        <v>0.77</v>
      </c>
      <c r="C1714" s="85">
        <v>18.739999999999998</v>
      </c>
      <c r="D1714" s="125">
        <f>B1714/(B1714+Overview!$F$22)</f>
        <v>0.52380952380952384</v>
      </c>
      <c r="E1714" s="118">
        <f>EXP(Overview!$F$21/Overview!$F$5-Overview!$F$21/('='!C1714+273.15))</f>
        <v>0.94169028070695959</v>
      </c>
      <c r="F1714" s="77">
        <f t="shared" si="158"/>
        <v>3.0773759567139765</v>
      </c>
      <c r="G1714" s="115">
        <f t="shared" si="159"/>
        <v>0.52380952380952372</v>
      </c>
      <c r="H1714" s="112">
        <f>F1714/Overview!$F$19</f>
        <v>4.5435936168817017</v>
      </c>
      <c r="I1714" s="149">
        <f t="shared" si="160"/>
        <v>178.24101031296112</v>
      </c>
      <c r="J1714" s="80">
        <f>IF((A1714-Overview!$F$43)/365=ROUND((A1714-Overview!$F$43)/365,0),J1713*0.05,J1713+V1713)</f>
        <v>9317.0531144389424</v>
      </c>
      <c r="K1714" s="70">
        <f>IF(I1714&lt;Overview!$F$16,1,'='!F1714/Overview!$F$26)</f>
        <v>133.21973838588644</v>
      </c>
      <c r="L1714" s="71">
        <f>IF(I1714&lt;Overview!$F$17,'='!F1714/Overview!$F$26,Overview!$F$33)</f>
        <v>9.1428571428571423</v>
      </c>
      <c r="M1714" s="72">
        <f t="shared" si="161"/>
        <v>9.1428571428571423</v>
      </c>
      <c r="N1714" s="81">
        <f>MIN(1,Overview!$F$44*E1714*(F1714-Overview!$F$25)^2+0.2)</f>
        <v>1</v>
      </c>
      <c r="O1714" s="48">
        <f>M1714*E1714*Overview!$F$8</f>
        <v>9.746225350951114E-2</v>
      </c>
      <c r="P1714" s="48">
        <f>E1714*Overview!$F$6</f>
        <v>1.8494797113084687E-3</v>
      </c>
      <c r="Q1714" s="122">
        <f>O1714*(G1714/F1714-(1+Overview!$F$35/'='!F1714)/(Overview!$F$37*Overview!$F$33))/('='!G1714+Overview!$F$36)</f>
        <v>4.262730397949762E-4</v>
      </c>
      <c r="R1714" s="128">
        <f>(O1714/F1714-Q1714)*G1714*Overview!$F$29*'='!F1714^3</f>
        <v>431.80136742414908</v>
      </c>
      <c r="S1714" s="57">
        <f t="shared" si="156"/>
        <v>3.5161397047390474E-18</v>
      </c>
      <c r="T1714" s="58">
        <f t="shared" si="157"/>
        <v>4.372674678868133E-4</v>
      </c>
      <c r="U1714" s="58">
        <f>IF(I1714&lt;Overview!$F$18,(1-Overview!$F$9)*'='!R1714-'='!I1714*'='!P1714,0)</f>
        <v>0</v>
      </c>
      <c r="V1714" s="54">
        <f>IF(I1714&gt;=Overview!$F$18,(1-Overview!$F$9)*'='!R1714-Overview!$F$18*'='!P1714,0)</f>
        <v>36.461933647664793</v>
      </c>
      <c r="W1714" s="2"/>
      <c r="X1714" s="60">
        <f>F1714^3*(1+G1714*Overview!$F$38)</f>
        <v>35.81626420398964</v>
      </c>
      <c r="Y1714" s="61">
        <f>F1714^3*Overview!$F$42*(1+Overview!$F$38*G1714)+J1714*Overview!$F$39/Overview!$F$40</f>
        <v>3.6283320864228683</v>
      </c>
    </row>
    <row r="1715" spans="1:25">
      <c r="A1715" s="34">
        <v>1712</v>
      </c>
      <c r="B1715">
        <v>0.77</v>
      </c>
      <c r="C1715" s="85">
        <v>18.739999999999998</v>
      </c>
      <c r="D1715" s="125">
        <f>B1715/(B1715+Overview!$F$22)</f>
        <v>0.52380952380952384</v>
      </c>
      <c r="E1715" s="118">
        <f>EXP(Overview!$F$21/Overview!$F$5-Overview!$F$21/('='!C1715+273.15))</f>
        <v>0.94169028070695959</v>
      </c>
      <c r="F1715" s="77">
        <f t="shared" si="158"/>
        <v>3.0778132241818632</v>
      </c>
      <c r="G1715" s="115">
        <f t="shared" si="159"/>
        <v>0.52380952380952372</v>
      </c>
      <c r="H1715" s="112">
        <f>F1715/Overview!$F$19</f>
        <v>4.5442392207025888</v>
      </c>
      <c r="I1715" s="149">
        <f t="shared" si="160"/>
        <v>178.24101031296112</v>
      </c>
      <c r="J1715" s="80">
        <f>IF((A1715-Overview!$F$43)/365=ROUND((A1715-Overview!$F$43)/365,0),J1714*0.05,J1714+V1714)</f>
        <v>9353.5150480866068</v>
      </c>
      <c r="K1715" s="70">
        <f>IF(I1715&lt;Overview!$F$16,1,'='!F1715/Overview!$F$26)</f>
        <v>133.23866771350058</v>
      </c>
      <c r="L1715" s="71">
        <f>IF(I1715&lt;Overview!$F$17,'='!F1715/Overview!$F$26,Overview!$F$33)</f>
        <v>9.1428571428571423</v>
      </c>
      <c r="M1715" s="72">
        <f t="shared" si="161"/>
        <v>9.1428571428571423</v>
      </c>
      <c r="N1715" s="81">
        <f>MIN(1,Overview!$F$44*E1715*(F1715-Overview!$F$25)^2+0.2)</f>
        <v>1</v>
      </c>
      <c r="O1715" s="48">
        <f>M1715*E1715*Overview!$F$8</f>
        <v>9.746225350951114E-2</v>
      </c>
      <c r="P1715" s="48">
        <f>E1715*Overview!$F$6</f>
        <v>1.8494797113084687E-3</v>
      </c>
      <c r="Q1715" s="122">
        <f>O1715*(G1715/F1715-(1+Overview!$F$35/'='!F1715)/(Overview!$F$37*Overview!$F$33))/('='!G1715+Overview!$F$36)</f>
        <v>4.2557161557857853E-4</v>
      </c>
      <c r="R1715" s="128">
        <f>(O1715/F1715-Q1715)*G1715*Overview!$F$29*'='!F1715^3</f>
        <v>431.93294694199489</v>
      </c>
      <c r="S1715" s="57">
        <f t="shared" si="156"/>
        <v>3.5156401638658886E-18</v>
      </c>
      <c r="T1715" s="58">
        <f t="shared" si="157"/>
        <v>4.3660998208806307E-4</v>
      </c>
      <c r="U1715" s="58">
        <f>IF(I1715&lt;Overview!$F$18,(1-Overview!$F$9)*'='!R1715-'='!I1715*'='!P1715,0)</f>
        <v>0</v>
      </c>
      <c r="V1715" s="54">
        <f>IF(I1715&gt;=Overview!$F$18,(1-Overview!$F$9)*'='!R1715-Overview!$F$18*'='!P1715,0)</f>
        <v>36.473144222585255</v>
      </c>
      <c r="W1715" s="2"/>
      <c r="X1715" s="60">
        <f>F1715^3*(1+G1715*Overview!$F$38)</f>
        <v>35.831533881284372</v>
      </c>
      <c r="Y1715" s="61">
        <f>F1715^3*Overview!$F$42*(1+Overview!$F$38*G1715)+J1715*Overview!$F$39/Overview!$F$40</f>
        <v>3.6312907941324477</v>
      </c>
    </row>
    <row r="1716" spans="1:25">
      <c r="A1716" s="34">
        <v>1713</v>
      </c>
      <c r="B1716">
        <v>0.77</v>
      </c>
      <c r="C1716" s="85">
        <v>18.739999999999998</v>
      </c>
      <c r="D1716" s="125">
        <f>B1716/(B1716+Overview!$F$22)</f>
        <v>0.52380952380952384</v>
      </c>
      <c r="E1716" s="118">
        <f>EXP(Overview!$F$21/Overview!$F$5-Overview!$F$21/('='!C1716+273.15))</f>
        <v>0.94169028070695959</v>
      </c>
      <c r="F1716" s="77">
        <f t="shared" si="158"/>
        <v>3.0782498341639513</v>
      </c>
      <c r="G1716" s="115">
        <f t="shared" si="159"/>
        <v>0.52380952380952372</v>
      </c>
      <c r="H1716" s="112">
        <f>F1716/Overview!$F$19</f>
        <v>4.5448838537781651</v>
      </c>
      <c r="I1716" s="149">
        <f t="shared" si="160"/>
        <v>178.24101031296112</v>
      </c>
      <c r="J1716" s="80">
        <f>IF((A1716-Overview!$F$43)/365=ROUND((A1716-Overview!$F$43)/365,0),J1715*0.05,J1715+V1715)</f>
        <v>9389.9881923091925</v>
      </c>
      <c r="K1716" s="70">
        <f>IF(I1716&lt;Overview!$F$16,1,'='!F1716/Overview!$F$26)</f>
        <v>133.25756857852605</v>
      </c>
      <c r="L1716" s="71">
        <f>IF(I1716&lt;Overview!$F$17,'='!F1716/Overview!$F$26,Overview!$F$33)</f>
        <v>9.1428571428571423</v>
      </c>
      <c r="M1716" s="72">
        <f t="shared" si="161"/>
        <v>9.1428571428571423</v>
      </c>
      <c r="N1716" s="81">
        <f>MIN(1,Overview!$F$44*E1716*(F1716-Overview!$F$25)^2+0.2)</f>
        <v>1</v>
      </c>
      <c r="O1716" s="48">
        <f>M1716*E1716*Overview!$F$8</f>
        <v>9.746225350951114E-2</v>
      </c>
      <c r="P1716" s="48">
        <f>E1716*Overview!$F$6</f>
        <v>1.8494797113084687E-3</v>
      </c>
      <c r="Q1716" s="122">
        <f>O1716*(G1716/F1716-(1+Overview!$F$35/'='!F1716)/(Overview!$F$37*Overview!$F$33))/('='!G1716+Overview!$F$36)</f>
        <v>4.2487144486670912E-4</v>
      </c>
      <c r="R1716" s="128">
        <f>(O1716/F1716-Q1716)*G1716*Overview!$F$29*'='!F1716^3</f>
        <v>432.06435103478981</v>
      </c>
      <c r="S1716" s="57">
        <f t="shared" si="156"/>
        <v>3.5151415157146119E-18</v>
      </c>
      <c r="T1716" s="58">
        <f t="shared" si="157"/>
        <v>4.3595348490064854E-4</v>
      </c>
      <c r="U1716" s="58">
        <f>IF(I1716&lt;Overview!$F$18,(1-Overview!$F$9)*'='!R1716-'='!I1716*'='!P1716,0)</f>
        <v>0</v>
      </c>
      <c r="V1716" s="54">
        <f>IF(I1716&gt;=Overview!$F$18,(1-Overview!$F$9)*'='!R1716-Overview!$F$18*'='!P1716,0)</f>
        <v>36.484339851291381</v>
      </c>
      <c r="W1716" s="2"/>
      <c r="X1716" s="60">
        <f>F1716^3*(1+G1716*Overview!$F$38)</f>
        <v>35.846784928313213</v>
      </c>
      <c r="Y1716" s="61">
        <f>F1716^3*Overview!$F$42*(1+Overview!$F$38*G1716)+J1716*Overview!$F$39/Overview!$F$40</f>
        <v>3.6342483122685341</v>
      </c>
    </row>
    <row r="1717" spans="1:25">
      <c r="A1717" s="34">
        <v>1714</v>
      </c>
      <c r="B1717">
        <v>0.77</v>
      </c>
      <c r="C1717" s="85">
        <v>18.739999999999998</v>
      </c>
      <c r="D1717" s="125">
        <f>B1717/(B1717+Overview!$F$22)</f>
        <v>0.52380952380952384</v>
      </c>
      <c r="E1717" s="118">
        <f>EXP(Overview!$F$21/Overview!$F$5-Overview!$F$21/('='!C1717+273.15))</f>
        <v>0.94169028070695959</v>
      </c>
      <c r="F1717" s="77">
        <f t="shared" si="158"/>
        <v>3.078685787648852</v>
      </c>
      <c r="G1717" s="115">
        <f t="shared" si="159"/>
        <v>0.52380952380952372</v>
      </c>
      <c r="H1717" s="112">
        <f>F1717/Overview!$F$19</f>
        <v>4.5455275175680674</v>
      </c>
      <c r="I1717" s="149">
        <f t="shared" si="160"/>
        <v>178.24101031296112</v>
      </c>
      <c r="J1717" s="80">
        <f>IF((A1717-Overview!$F$43)/365=ROUND((A1717-Overview!$F$43)/365,0),J1716*0.05,J1716+V1716)</f>
        <v>9426.4725321604838</v>
      </c>
      <c r="K1717" s="70">
        <f>IF(I1717&lt;Overview!$F$16,1,'='!F1717/Overview!$F$26)</f>
        <v>133.27644102375984</v>
      </c>
      <c r="L1717" s="71">
        <f>IF(I1717&lt;Overview!$F$17,'='!F1717/Overview!$F$26,Overview!$F$33)</f>
        <v>9.1428571428571423</v>
      </c>
      <c r="M1717" s="72">
        <f t="shared" si="161"/>
        <v>9.1428571428571423</v>
      </c>
      <c r="N1717" s="81">
        <f>MIN(1,Overview!$F$44*E1717*(F1717-Overview!$F$25)^2+0.2)</f>
        <v>1</v>
      </c>
      <c r="O1717" s="48">
        <f>M1717*E1717*Overview!$F$8</f>
        <v>9.746225350951114E-2</v>
      </c>
      <c r="P1717" s="48">
        <f>E1717*Overview!$F$6</f>
        <v>1.8494797113084687E-3</v>
      </c>
      <c r="Q1717" s="122">
        <f>O1717*(G1717/F1717-(1+Overview!$F$35/'='!F1717)/(Overview!$F$37*Overview!$F$33))/('='!G1717+Overview!$F$36)</f>
        <v>4.2417252509276203E-4</v>
      </c>
      <c r="R1717" s="128">
        <f>(O1717/F1717-Q1717)*G1717*Overview!$F$29*'='!F1717^3</f>
        <v>432.19557989999811</v>
      </c>
      <c r="S1717" s="57">
        <f t="shared" si="156"/>
        <v>3.5146437584573288E-18</v>
      </c>
      <c r="T1717" s="58">
        <f t="shared" si="157"/>
        <v>4.3529797483807085E-4</v>
      </c>
      <c r="U1717" s="58">
        <f>IF(I1717&lt;Overview!$F$18,(1-Overview!$F$9)*'='!R1717-'='!I1717*'='!P1717,0)</f>
        <v>0</v>
      </c>
      <c r="V1717" s="54">
        <f>IF(I1717&gt;=Overview!$F$18,(1-Overview!$F$9)*'='!R1717-Overview!$F$18*'='!P1717,0)</f>
        <v>36.495520550607132</v>
      </c>
      <c r="W1717" s="2"/>
      <c r="X1717" s="60">
        <f>F1717^3*(1+G1717*Overview!$F$38)</f>
        <v>35.862017360691048</v>
      </c>
      <c r="Y1717" s="61">
        <f>F1717^3*Overview!$F$42*(1+Overview!$F$38*G1717)+J1717*Overview!$F$39/Overview!$F$40</f>
        <v>3.6372046415869859</v>
      </c>
    </row>
    <row r="1718" spans="1:25">
      <c r="A1718" s="34">
        <v>1715</v>
      </c>
      <c r="B1718">
        <v>0.77</v>
      </c>
      <c r="C1718" s="85">
        <v>18.739999999999998</v>
      </c>
      <c r="D1718" s="125">
        <f>B1718/(B1718+Overview!$F$22)</f>
        <v>0.52380952380952384</v>
      </c>
      <c r="E1718" s="118">
        <f>EXP(Overview!$F$21/Overview!$F$5-Overview!$F$21/('='!C1718+273.15))</f>
        <v>0.94169028070695959</v>
      </c>
      <c r="F1718" s="77">
        <f t="shared" si="158"/>
        <v>3.0791210856236901</v>
      </c>
      <c r="G1718" s="115">
        <f t="shared" si="159"/>
        <v>0.52380952380952372</v>
      </c>
      <c r="H1718" s="112">
        <f>F1718/Overview!$F$19</f>
        <v>4.5461702135297362</v>
      </c>
      <c r="I1718" s="149">
        <f t="shared" si="160"/>
        <v>178.24101031296112</v>
      </c>
      <c r="J1718" s="80">
        <f>IF((A1718-Overview!$F$43)/365=ROUND((A1718-Overview!$F$43)/365,0),J1717*0.05,J1717+V1717)</f>
        <v>9462.9680527110904</v>
      </c>
      <c r="K1718" s="70">
        <f>IF(I1718&lt;Overview!$F$16,1,'='!F1718/Overview!$F$26)</f>
        <v>133.29528509193463</v>
      </c>
      <c r="L1718" s="71">
        <f>IF(I1718&lt;Overview!$F$17,'='!F1718/Overview!$F$26,Overview!$F$33)</f>
        <v>9.1428571428571423</v>
      </c>
      <c r="M1718" s="72">
        <f t="shared" si="161"/>
        <v>9.1428571428571423</v>
      </c>
      <c r="N1718" s="81">
        <f>MIN(1,Overview!$F$44*E1718*(F1718-Overview!$F$25)^2+0.2)</f>
        <v>1</v>
      </c>
      <c r="O1718" s="48">
        <f>M1718*E1718*Overview!$F$8</f>
        <v>9.746225350951114E-2</v>
      </c>
      <c r="P1718" s="48">
        <f>E1718*Overview!$F$6</f>
        <v>1.8494797113084687E-3</v>
      </c>
      <c r="Q1718" s="122">
        <f>O1718*(G1718/F1718-(1+Overview!$F$35/'='!F1718)/(Overview!$F$37*Overview!$F$33))/('='!G1718+Overview!$F$36)</f>
        <v>4.2347485369646553E-4</v>
      </c>
      <c r="R1718" s="128">
        <f>(O1718/F1718-Q1718)*G1718*Overview!$F$29*'='!F1718^3</f>
        <v>432.32663373498156</v>
      </c>
      <c r="S1718" s="57">
        <f t="shared" si="156"/>
        <v>3.5141468902706643E-18</v>
      </c>
      <c r="T1718" s="58">
        <f t="shared" si="157"/>
        <v>4.3464345041606482E-4</v>
      </c>
      <c r="U1718" s="58">
        <f>IF(I1718&lt;Overview!$F$18,(1-Overview!$F$9)*'='!R1718-'='!I1718*'='!P1718,0)</f>
        <v>0</v>
      </c>
      <c r="V1718" s="54">
        <f>IF(I1718&gt;=Overview!$F$18,(1-Overview!$F$9)*'='!R1718-Overview!$F$18*'='!P1718,0)</f>
        <v>36.506686337347716</v>
      </c>
      <c r="W1718" s="2"/>
      <c r="X1718" s="60">
        <f>F1718^3*(1+G1718*Overview!$F$38)</f>
        <v>35.877231194043816</v>
      </c>
      <c r="Y1718" s="61">
        <f>F1718^3*Overview!$F$42*(1+Overview!$F$38*G1718)+J1718*Overview!$F$39/Overview!$F$40</f>
        <v>3.6401597828453887</v>
      </c>
    </row>
    <row r="1719" spans="1:25">
      <c r="A1719" s="34">
        <v>1716</v>
      </c>
      <c r="B1719">
        <v>0.77</v>
      </c>
      <c r="C1719" s="85">
        <v>18.739999999999998</v>
      </c>
      <c r="D1719" s="125">
        <f>B1719/(B1719+Overview!$F$22)</f>
        <v>0.52380952380952384</v>
      </c>
      <c r="E1719" s="118">
        <f>EXP(Overview!$F$21/Overview!$F$5-Overview!$F$21/('='!C1719+273.15))</f>
        <v>0.94169028070695959</v>
      </c>
      <c r="F1719" s="77">
        <f t="shared" si="158"/>
        <v>3.079555729074106</v>
      </c>
      <c r="G1719" s="115">
        <f t="shared" si="159"/>
        <v>0.52380952380952372</v>
      </c>
      <c r="H1719" s="112">
        <f>F1719/Overview!$F$19</f>
        <v>4.5468119431184197</v>
      </c>
      <c r="I1719" s="149">
        <f t="shared" si="160"/>
        <v>178.24101031296112</v>
      </c>
      <c r="J1719" s="80">
        <f>IF((A1719-Overview!$F$43)/365=ROUND((A1719-Overview!$F$43)/365,0),J1718*0.05,J1718+V1718)</f>
        <v>9499.474739048439</v>
      </c>
      <c r="K1719" s="70">
        <f>IF(I1719&lt;Overview!$F$16,1,'='!F1719/Overview!$F$26)</f>
        <v>133.31410082571887</v>
      </c>
      <c r="L1719" s="71">
        <f>IF(I1719&lt;Overview!$F$17,'='!F1719/Overview!$F$26,Overview!$F$33)</f>
        <v>9.1428571428571423</v>
      </c>
      <c r="M1719" s="72">
        <f t="shared" si="161"/>
        <v>9.1428571428571423</v>
      </c>
      <c r="N1719" s="81">
        <f>MIN(1,Overview!$F$44*E1719*(F1719-Overview!$F$25)^2+0.2)</f>
        <v>1</v>
      </c>
      <c r="O1719" s="48">
        <f>M1719*E1719*Overview!$F$8</f>
        <v>9.746225350951114E-2</v>
      </c>
      <c r="P1719" s="48">
        <f>E1719*Overview!$F$6</f>
        <v>1.8494797113084687E-3</v>
      </c>
      <c r="Q1719" s="122">
        <f>O1719*(G1719/F1719-(1+Overview!$F$35/'='!F1719)/(Overview!$F$37*Overview!$F$33))/('='!G1719+Overview!$F$36)</f>
        <v>4.2277842812386466E-4</v>
      </c>
      <c r="R1719" s="128">
        <f>(O1719/F1719-Q1719)*G1719*Overview!$F$29*'='!F1719^3</f>
        <v>432.45751273699869</v>
      </c>
      <c r="S1719" s="57">
        <f t="shared" si="156"/>
        <v>3.5136509093357409E-18</v>
      </c>
      <c r="T1719" s="58">
        <f t="shared" si="157"/>
        <v>4.3398991015259752E-4</v>
      </c>
      <c r="U1719" s="58">
        <f>IF(I1719&lt;Overview!$F$18,(1-Overview!$F$9)*'='!R1719-'='!I1719*'='!P1719,0)</f>
        <v>0</v>
      </c>
      <c r="V1719" s="54">
        <f>IF(I1719&gt;=Overview!$F$18,(1-Overview!$F$9)*'='!R1719-Overview!$F$18*'='!P1719,0)</f>
        <v>36.517837228319578</v>
      </c>
      <c r="W1719" s="2"/>
      <c r="X1719" s="60">
        <f>F1719^3*(1+G1719*Overview!$F$38)</f>
        <v>35.892426444008315</v>
      </c>
      <c r="Y1719" s="61">
        <f>F1719^3*Overview!$F$42*(1+Overview!$F$38*G1719)+J1719*Overview!$F$39/Overview!$F$40</f>
        <v>3.6431137368030351</v>
      </c>
    </row>
    <row r="1720" spans="1:25">
      <c r="A1720" s="34">
        <v>1717</v>
      </c>
      <c r="B1720">
        <v>0.77</v>
      </c>
      <c r="C1720" s="85">
        <v>18.739999999999998</v>
      </c>
      <c r="D1720" s="125">
        <f>B1720/(B1720+Overview!$F$22)</f>
        <v>0.52380952380952384</v>
      </c>
      <c r="E1720" s="118">
        <f>EXP(Overview!$F$21/Overview!$F$5-Overview!$F$21/('='!C1720+273.15))</f>
        <v>0.94169028070695959</v>
      </c>
      <c r="F1720" s="77">
        <f t="shared" si="158"/>
        <v>3.0799897189842587</v>
      </c>
      <c r="G1720" s="115">
        <f t="shared" si="159"/>
        <v>0.52380952380952372</v>
      </c>
      <c r="H1720" s="112">
        <f>F1720/Overview!$F$19</f>
        <v>4.5474527077871825</v>
      </c>
      <c r="I1720" s="149">
        <f t="shared" si="160"/>
        <v>178.24101031296112</v>
      </c>
      <c r="J1720" s="80">
        <f>IF((A1720-Overview!$F$43)/365=ROUND((A1720-Overview!$F$43)/365,0),J1719*0.05,J1719+V1719)</f>
        <v>9535.992576276758</v>
      </c>
      <c r="K1720" s="70">
        <f>IF(I1720&lt;Overview!$F$16,1,'='!F1720/Overview!$F$26)</f>
        <v>133.33288826771684</v>
      </c>
      <c r="L1720" s="71">
        <f>IF(I1720&lt;Overview!$F$17,'='!F1720/Overview!$F$26,Overview!$F$33)</f>
        <v>9.1428571428571423</v>
      </c>
      <c r="M1720" s="72">
        <f t="shared" si="161"/>
        <v>9.1428571428571423</v>
      </c>
      <c r="N1720" s="81">
        <f>MIN(1,Overview!$F$44*E1720*(F1720-Overview!$F$25)^2+0.2)</f>
        <v>1</v>
      </c>
      <c r="O1720" s="48">
        <f>M1720*E1720*Overview!$F$8</f>
        <v>9.746225350951114E-2</v>
      </c>
      <c r="P1720" s="48">
        <f>E1720*Overview!$F$6</f>
        <v>1.8494797113084687E-3</v>
      </c>
      <c r="Q1720" s="122">
        <f>O1720*(G1720/F1720-(1+Overview!$F$35/'='!F1720)/(Overview!$F$37*Overview!$F$33))/('='!G1720+Overview!$F$36)</f>
        <v>4.2208324582730227E-4</v>
      </c>
      <c r="R1720" s="128">
        <f>(O1720/F1720-Q1720)*G1720*Overview!$F$29*'='!F1720^3</f>
        <v>432.58821710320524</v>
      </c>
      <c r="S1720" s="57">
        <f t="shared" si="156"/>
        <v>3.5131558138381646E-18</v>
      </c>
      <c r="T1720" s="58">
        <f t="shared" si="157"/>
        <v>4.3333735256786553E-4</v>
      </c>
      <c r="U1720" s="58">
        <f>IF(I1720&lt;Overview!$F$18,(1-Overview!$F$9)*'='!R1720-'='!I1720*'='!P1720,0)</f>
        <v>0</v>
      </c>
      <c r="V1720" s="54">
        <f>IF(I1720&gt;=Overview!$F$18,(1-Overview!$F$9)*'='!R1720-Overview!$F$18*'='!P1720,0)</f>
        <v>36.528973240320376</v>
      </c>
      <c r="W1720" s="2"/>
      <c r="X1720" s="60">
        <f>F1720^3*(1+G1720*Overview!$F$38)</f>
        <v>35.907603126232225</v>
      </c>
      <c r="Y1720" s="61">
        <f>F1720^3*Overview!$F$42*(1+Overview!$F$38*G1720)+J1720*Overview!$F$39/Overview!$F$40</f>
        <v>3.6460665042209266</v>
      </c>
    </row>
    <row r="1721" spans="1:25">
      <c r="A1721" s="34">
        <v>1718</v>
      </c>
      <c r="B1721">
        <v>0.77</v>
      </c>
      <c r="C1721" s="85">
        <v>18.739999999999998</v>
      </c>
      <c r="D1721" s="125">
        <f>B1721/(B1721+Overview!$F$22)</f>
        <v>0.52380952380952384</v>
      </c>
      <c r="E1721" s="118">
        <f>EXP(Overview!$F$21/Overview!$F$5-Overview!$F$21/('='!C1721+273.15))</f>
        <v>0.94169028070695959</v>
      </c>
      <c r="F1721" s="77">
        <f t="shared" si="158"/>
        <v>3.0804230563368264</v>
      </c>
      <c r="G1721" s="115">
        <f t="shared" si="159"/>
        <v>0.52380952380952372</v>
      </c>
      <c r="H1721" s="112">
        <f>F1721/Overview!$F$19</f>
        <v>4.5480925089868984</v>
      </c>
      <c r="I1721" s="149">
        <f t="shared" si="160"/>
        <v>178.24101031296112</v>
      </c>
      <c r="J1721" s="80">
        <f>IF((A1721-Overview!$F$43)/365=ROUND((A1721-Overview!$F$43)/365,0),J1720*0.05,J1720+V1720)</f>
        <v>9572.5215495170778</v>
      </c>
      <c r="K1721" s="70">
        <f>IF(I1721&lt;Overview!$F$16,1,'='!F1721/Overview!$F$26)</f>
        <v>133.35164746046868</v>
      </c>
      <c r="L1721" s="71">
        <f>IF(I1721&lt;Overview!$F$17,'='!F1721/Overview!$F$26,Overview!$F$33)</f>
        <v>9.1428571428571423</v>
      </c>
      <c r="M1721" s="72">
        <f t="shared" si="161"/>
        <v>9.1428571428571423</v>
      </c>
      <c r="N1721" s="81">
        <f>MIN(1,Overview!$F$44*E1721*(F1721-Overview!$F$25)^2+0.2)</f>
        <v>1</v>
      </c>
      <c r="O1721" s="48">
        <f>M1721*E1721*Overview!$F$8</f>
        <v>9.746225350951114E-2</v>
      </c>
      <c r="P1721" s="48">
        <f>E1721*Overview!$F$6</f>
        <v>1.8494797113084687E-3</v>
      </c>
      <c r="Q1721" s="122">
        <f>O1721*(G1721/F1721-(1+Overview!$F$35/'='!F1721)/(Overview!$F$37*Overview!$F$33))/('='!G1721+Overview!$F$36)</f>
        <v>4.2138930426539775E-4</v>
      </c>
      <c r="R1721" s="128">
        <f>(O1721/F1721-Q1721)*G1721*Overview!$F$29*'='!F1721^3</f>
        <v>432.71874703065305</v>
      </c>
      <c r="S1721" s="57">
        <f t="shared" si="156"/>
        <v>3.5126616019680143E-18</v>
      </c>
      <c r="T1721" s="58">
        <f t="shared" si="157"/>
        <v>4.3268577618428848E-4</v>
      </c>
      <c r="U1721" s="58">
        <f>IF(I1721&lt;Overview!$F$18,(1-Overview!$F$9)*'='!R1721-'='!I1721*'='!P1721,0)</f>
        <v>0</v>
      </c>
      <c r="V1721" s="54">
        <f>IF(I1721&gt;=Overview!$F$18,(1-Overview!$F$9)*'='!R1721-Overview!$F$18*'='!P1721,0)</f>
        <v>36.540094390138933</v>
      </c>
      <c r="W1721" s="2"/>
      <c r="X1721" s="60">
        <f>F1721^3*(1+G1721*Overview!$F$38)</f>
        <v>35.92276125637386</v>
      </c>
      <c r="Y1721" s="61">
        <f>F1721^3*Overview!$F$42*(1+Overview!$F$38*G1721)+J1721*Overview!$F$39/Overview!$F$40</f>
        <v>3.6490180858617527</v>
      </c>
    </row>
    <row r="1722" spans="1:25">
      <c r="A1722" s="34">
        <v>1719</v>
      </c>
      <c r="B1722">
        <v>0.77</v>
      </c>
      <c r="C1722" s="85">
        <v>18.739999999999998</v>
      </c>
      <c r="D1722" s="125">
        <f>B1722/(B1722+Overview!$F$22)</f>
        <v>0.52380952380952384</v>
      </c>
      <c r="E1722" s="118">
        <f>EXP(Overview!$F$21/Overview!$F$5-Overview!$F$21/('='!C1722+273.15))</f>
        <v>0.94169028070695959</v>
      </c>
      <c r="F1722" s="77">
        <f t="shared" si="158"/>
        <v>3.0808557421130107</v>
      </c>
      <c r="G1722" s="115">
        <f t="shared" si="159"/>
        <v>0.52380952380952372</v>
      </c>
      <c r="H1722" s="112">
        <f>F1722/Overview!$F$19</f>
        <v>4.5487313481662639</v>
      </c>
      <c r="I1722" s="149">
        <f t="shared" si="160"/>
        <v>178.24101031296112</v>
      </c>
      <c r="J1722" s="80">
        <f>IF((A1722-Overview!$F$43)/365=ROUND((A1722-Overview!$F$43)/365,0),J1721*0.05,J1721+V1721)</f>
        <v>9609.0616439072164</v>
      </c>
      <c r="K1722" s="70">
        <f>IF(I1722&lt;Overview!$F$16,1,'='!F1722/Overview!$F$26)</f>
        <v>133.37037844645067</v>
      </c>
      <c r="L1722" s="71">
        <f>IF(I1722&lt;Overview!$F$17,'='!F1722/Overview!$F$26,Overview!$F$33)</f>
        <v>9.1428571428571423</v>
      </c>
      <c r="M1722" s="72">
        <f t="shared" si="161"/>
        <v>9.1428571428571423</v>
      </c>
      <c r="N1722" s="81">
        <f>MIN(1,Overview!$F$44*E1722*(F1722-Overview!$F$25)^2+0.2)</f>
        <v>1</v>
      </c>
      <c r="O1722" s="48">
        <f>M1722*E1722*Overview!$F$8</f>
        <v>9.746225350951114E-2</v>
      </c>
      <c r="P1722" s="48">
        <f>E1722*Overview!$F$6</f>
        <v>1.8494797113084687E-3</v>
      </c>
      <c r="Q1722" s="122">
        <f>O1722*(G1722/F1722-(1+Overview!$F$35/'='!F1722)/(Overview!$F$37*Overview!$F$33))/('='!G1722+Overview!$F$36)</f>
        <v>4.2069660090303217E-4</v>
      </c>
      <c r="R1722" s="128">
        <f>(O1722/F1722-Q1722)*G1722*Overview!$F$29*'='!F1722^3</f>
        <v>432.84910271629002</v>
      </c>
      <c r="S1722" s="57">
        <f t="shared" si="156"/>
        <v>3.5121682719198255E-18</v>
      </c>
      <c r="T1722" s="58">
        <f t="shared" si="157"/>
        <v>4.3203517952651073E-4</v>
      </c>
      <c r="U1722" s="58">
        <f>IF(I1722&lt;Overview!$F$18,(1-Overview!$F$9)*'='!R1722-'='!I1722*'='!P1722,0)</f>
        <v>0</v>
      </c>
      <c r="V1722" s="54">
        <f>IF(I1722&gt;=Overview!$F$18,(1-Overview!$F$9)*'='!R1722-Overview!$F$18*'='!P1722,0)</f>
        <v>36.551200694555199</v>
      </c>
      <c r="W1722" s="2"/>
      <c r="X1722" s="60">
        <f>F1722^3*(1+G1722*Overview!$F$38)</f>
        <v>35.937900850102146</v>
      </c>
      <c r="Y1722" s="61">
        <f>F1722^3*Overview!$F$42*(1+Overview!$F$38*G1722)+J1722*Overview!$F$39/Overview!$F$40</f>
        <v>3.6519684824898881</v>
      </c>
    </row>
    <row r="1723" spans="1:25">
      <c r="A1723" s="34">
        <v>1720</v>
      </c>
      <c r="B1723">
        <v>0.77</v>
      </c>
      <c r="C1723" s="85">
        <v>18.739999999999998</v>
      </c>
      <c r="D1723" s="125">
        <f>B1723/(B1723+Overview!$F$22)</f>
        <v>0.52380952380952384</v>
      </c>
      <c r="E1723" s="118">
        <f>EXP(Overview!$F$21/Overview!$F$5-Overview!$F$21/('='!C1723+273.15))</f>
        <v>0.94169028070695959</v>
      </c>
      <c r="F1723" s="77">
        <f t="shared" si="158"/>
        <v>3.0812877772925371</v>
      </c>
      <c r="G1723" s="115">
        <f t="shared" si="159"/>
        <v>0.52380952380952372</v>
      </c>
      <c r="H1723" s="112">
        <f>F1723/Overview!$F$19</f>
        <v>4.5493692267717956</v>
      </c>
      <c r="I1723" s="149">
        <f t="shared" si="160"/>
        <v>178.24101031296112</v>
      </c>
      <c r="J1723" s="80">
        <f>IF((A1723-Overview!$F$43)/365=ROUND((A1723-Overview!$F$43)/365,0),J1722*0.05,J1722+V1722)</f>
        <v>9645.6128446017719</v>
      </c>
      <c r="K1723" s="70">
        <f>IF(I1723&lt;Overview!$F$16,1,'='!F1723/Overview!$F$26)</f>
        <v>133.38908126807522</v>
      </c>
      <c r="L1723" s="71">
        <f>IF(I1723&lt;Overview!$F$17,'='!F1723/Overview!$F$26,Overview!$F$33)</f>
        <v>9.1428571428571423</v>
      </c>
      <c r="M1723" s="72">
        <f t="shared" si="161"/>
        <v>9.1428571428571423</v>
      </c>
      <c r="N1723" s="81">
        <f>MIN(1,Overview!$F$44*E1723*(F1723-Overview!$F$25)^2+0.2)</f>
        <v>1</v>
      </c>
      <c r="O1723" s="48">
        <f>M1723*E1723*Overview!$F$8</f>
        <v>9.746225350951114E-2</v>
      </c>
      <c r="P1723" s="48">
        <f>E1723*Overview!$F$6</f>
        <v>1.8494797113084687E-3</v>
      </c>
      <c r="Q1723" s="122">
        <f>O1723*(G1723/F1723-(1+Overview!$F$35/'='!F1723)/(Overview!$F$37*Overview!$F$33))/('='!G1723+Overview!$F$36)</f>
        <v>4.2000513321132363E-4</v>
      </c>
      <c r="R1723" s="128">
        <f>(O1723/F1723-Q1723)*G1723*Overview!$F$29*'='!F1723^3</f>
        <v>432.97928435695934</v>
      </c>
      <c r="S1723" s="57">
        <f t="shared" si="156"/>
        <v>3.5116758218925777E-18</v>
      </c>
      <c r="T1723" s="58">
        <f t="shared" si="157"/>
        <v>4.3138556112139181E-4</v>
      </c>
      <c r="U1723" s="58">
        <f>IF(I1723&lt;Overview!$F$18,(1-Overview!$F$9)*'='!R1723-'='!I1723*'='!P1723,0)</f>
        <v>0</v>
      </c>
      <c r="V1723" s="54">
        <f>IF(I1723&gt;=Overview!$F$18,(1-Overview!$F$9)*'='!R1723-Overview!$F$18*'='!P1723,0)</f>
        <v>36.562292170340228</v>
      </c>
      <c r="W1723" s="2"/>
      <c r="X1723" s="60">
        <f>F1723^3*(1+G1723*Overview!$F$38)</f>
        <v>35.953021923096479</v>
      </c>
      <c r="Y1723" s="61">
        <f>F1723^3*Overview!$F$42*(1+Overview!$F$38*G1723)+J1723*Overview!$F$39/Overview!$F$40</f>
        <v>3.654917694871378</v>
      </c>
    </row>
    <row r="1724" spans="1:25">
      <c r="A1724" s="34">
        <v>1721</v>
      </c>
      <c r="B1724">
        <v>0.77</v>
      </c>
      <c r="C1724" s="85">
        <v>18.739999999999998</v>
      </c>
      <c r="D1724" s="125">
        <f>B1724/(B1724+Overview!$F$22)</f>
        <v>0.52380952380952384</v>
      </c>
      <c r="E1724" s="118">
        <f>EXP(Overview!$F$21/Overview!$F$5-Overview!$F$21/('='!C1724+273.15))</f>
        <v>0.94169028070695959</v>
      </c>
      <c r="F1724" s="77">
        <f t="shared" si="158"/>
        <v>3.0817191628536587</v>
      </c>
      <c r="G1724" s="115">
        <f t="shared" si="159"/>
        <v>0.52380952380952372</v>
      </c>
      <c r="H1724" s="112">
        <f>F1724/Overview!$F$19</f>
        <v>4.5500061462478349</v>
      </c>
      <c r="I1724" s="149">
        <f t="shared" si="160"/>
        <v>178.24101031296112</v>
      </c>
      <c r="J1724" s="80">
        <f>IF((A1724-Overview!$F$43)/365=ROUND((A1724-Overview!$F$43)/365,0),J1723*0.05,J1723+V1723)</f>
        <v>9682.1751367721117</v>
      </c>
      <c r="K1724" s="70">
        <f>IF(I1724&lt;Overview!$F$16,1,'='!F1724/Overview!$F$26)</f>
        <v>133.40775596769086</v>
      </c>
      <c r="L1724" s="71">
        <f>IF(I1724&lt;Overview!$F$17,'='!F1724/Overview!$F$26,Overview!$F$33)</f>
        <v>9.1428571428571423</v>
      </c>
      <c r="M1724" s="72">
        <f t="shared" si="161"/>
        <v>9.1428571428571423</v>
      </c>
      <c r="N1724" s="81">
        <f>MIN(1,Overview!$F$44*E1724*(F1724-Overview!$F$25)^2+0.2)</f>
        <v>1</v>
      </c>
      <c r="O1724" s="48">
        <f>M1724*E1724*Overview!$F$8</f>
        <v>9.746225350951114E-2</v>
      </c>
      <c r="P1724" s="48">
        <f>E1724*Overview!$F$6</f>
        <v>1.8494797113084687E-3</v>
      </c>
      <c r="Q1724" s="122">
        <f>O1724*(G1724/F1724-(1+Overview!$F$35/'='!F1724)/(Overview!$F$37*Overview!$F$33))/('='!G1724+Overview!$F$36)</f>
        <v>4.1931489866761233E-4</v>
      </c>
      <c r="R1724" s="128">
        <f>(O1724/F1724-Q1724)*G1724*Overview!$F$29*'='!F1724^3</f>
        <v>433.10929214939966</v>
      </c>
      <c r="S1724" s="57">
        <f t="shared" si="156"/>
        <v>3.5111842500896812E-18</v>
      </c>
      <c r="T1724" s="58">
        <f t="shared" si="157"/>
        <v>4.3073691949800701E-4</v>
      </c>
      <c r="U1724" s="58">
        <f>IF(I1724&lt;Overview!$F$18,(1-Overview!$F$9)*'='!R1724-'='!I1724*'='!P1724,0)</f>
        <v>0</v>
      </c>
      <c r="V1724" s="54">
        <f>IF(I1724&gt;=Overview!$F$18,(1-Overview!$F$9)*'='!R1724-Overview!$F$18*'='!P1724,0)</f>
        <v>36.573368834256144</v>
      </c>
      <c r="W1724" s="2"/>
      <c r="X1724" s="60">
        <f>F1724^3*(1+G1724*Overview!$F$38)</f>
        <v>35.968124491046666</v>
      </c>
      <c r="Y1724" s="61">
        <f>F1724^3*Overview!$F$42*(1+Overview!$F$38*G1724)+J1724*Overview!$F$39/Overview!$F$40</f>
        <v>3.6578657237739329</v>
      </c>
    </row>
    <row r="1725" spans="1:25">
      <c r="A1725" s="34">
        <v>1722</v>
      </c>
      <c r="B1725">
        <v>0.77</v>
      </c>
      <c r="C1725" s="85">
        <v>18.739999999999998</v>
      </c>
      <c r="D1725" s="125">
        <f>B1725/(B1725+Overview!$F$22)</f>
        <v>0.52380952380952384</v>
      </c>
      <c r="E1725" s="118">
        <f>EXP(Overview!$F$21/Overview!$F$5-Overview!$F$21/('='!C1725+273.15))</f>
        <v>0.94169028070695959</v>
      </c>
      <c r="F1725" s="77">
        <f t="shared" si="158"/>
        <v>3.0821498997731567</v>
      </c>
      <c r="G1725" s="115">
        <f t="shared" si="159"/>
        <v>0.52380952380952372</v>
      </c>
      <c r="H1725" s="112">
        <f>F1725/Overview!$F$19</f>
        <v>4.550642108036552</v>
      </c>
      <c r="I1725" s="149">
        <f t="shared" si="160"/>
        <v>178.24101031296112</v>
      </c>
      <c r="J1725" s="80">
        <f>IF((A1725-Overview!$F$43)/365=ROUND((A1725-Overview!$F$43)/365,0),J1724*0.05,J1724+V1724)</f>
        <v>9718.748505606367</v>
      </c>
      <c r="K1725" s="70">
        <f>IF(I1725&lt;Overview!$F$16,1,'='!F1725/Overview!$F$26)</f>
        <v>133.42640258758254</v>
      </c>
      <c r="L1725" s="71">
        <f>IF(I1725&lt;Overview!$F$17,'='!F1725/Overview!$F$26,Overview!$F$33)</f>
        <v>9.1428571428571423</v>
      </c>
      <c r="M1725" s="72">
        <f t="shared" si="161"/>
        <v>9.1428571428571423</v>
      </c>
      <c r="N1725" s="81">
        <f>MIN(1,Overview!$F$44*E1725*(F1725-Overview!$F$25)^2+0.2)</f>
        <v>1</v>
      </c>
      <c r="O1725" s="48">
        <f>M1725*E1725*Overview!$F$8</f>
        <v>9.746225350951114E-2</v>
      </c>
      <c r="P1725" s="48">
        <f>E1725*Overview!$F$6</f>
        <v>1.8494797113084687E-3</v>
      </c>
      <c r="Q1725" s="122">
        <f>O1725*(G1725/F1725-(1+Overview!$F$35/'='!F1725)/(Overview!$F$37*Overview!$F$33))/('='!G1725+Overview!$F$36)</f>
        <v>4.186258947554434E-4</v>
      </c>
      <c r="R1725" s="128">
        <f>(O1725/F1725-Q1725)*G1725*Overview!$F$29*'='!F1725^3</f>
        <v>433.23912629024414</v>
      </c>
      <c r="S1725" s="57">
        <f t="shared" si="156"/>
        <v>3.5106935547189648E-18</v>
      </c>
      <c r="T1725" s="58">
        <f t="shared" si="157"/>
        <v>4.3008925318764596E-4</v>
      </c>
      <c r="U1725" s="58">
        <f>IF(I1725&lt;Overview!$F$18,(1-Overview!$F$9)*'='!R1725-'='!I1725*'='!P1725,0)</f>
        <v>0</v>
      </c>
      <c r="V1725" s="54">
        <f>IF(I1725&gt;=Overview!$F$18,(1-Overview!$F$9)*'='!R1725-Overview!$F$18*'='!P1725,0)</f>
        <v>36.584430703056093</v>
      </c>
      <c r="W1725" s="2"/>
      <c r="X1725" s="60">
        <f>F1725^3*(1+G1725*Overview!$F$38)</f>
        <v>35.983208569652753</v>
      </c>
      <c r="Y1725" s="61">
        <f>F1725^3*Overview!$F$42*(1+Overview!$F$38*G1725)+J1725*Overview!$F$39/Overview!$F$40</f>
        <v>3.6608125699669154</v>
      </c>
    </row>
    <row r="1726" spans="1:25">
      <c r="A1726" s="34">
        <v>1723</v>
      </c>
      <c r="B1726">
        <v>0.77</v>
      </c>
      <c r="C1726" s="85">
        <v>18.739999999999998</v>
      </c>
      <c r="D1726" s="125">
        <f>B1726/(B1726+Overview!$F$22)</f>
        <v>0.52380952380952384</v>
      </c>
      <c r="E1726" s="118">
        <f>EXP(Overview!$F$21/Overview!$F$5-Overview!$F$21/('='!C1726+273.15))</f>
        <v>0.94169028070695959</v>
      </c>
      <c r="F1726" s="77">
        <f t="shared" si="158"/>
        <v>3.0825799890263443</v>
      </c>
      <c r="G1726" s="115">
        <f t="shared" si="159"/>
        <v>0.52380952380952372</v>
      </c>
      <c r="H1726" s="112">
        <f>F1726/Overview!$F$19</f>
        <v>4.5512771135779477</v>
      </c>
      <c r="I1726" s="149">
        <f t="shared" si="160"/>
        <v>178.24101031296112</v>
      </c>
      <c r="J1726" s="80">
        <f>IF((A1726-Overview!$F$43)/365=ROUND((A1726-Overview!$F$43)/365,0),J1725*0.05,J1725+V1725)</f>
        <v>9755.3329363094235</v>
      </c>
      <c r="K1726" s="70">
        <f>IF(I1726&lt;Overview!$F$16,1,'='!F1726/Overview!$F$26)</f>
        <v>133.44502116997162</v>
      </c>
      <c r="L1726" s="71">
        <f>IF(I1726&lt;Overview!$F$17,'='!F1726/Overview!$F$26,Overview!$F$33)</f>
        <v>9.1428571428571423</v>
      </c>
      <c r="M1726" s="72">
        <f t="shared" si="161"/>
        <v>9.1428571428571423</v>
      </c>
      <c r="N1726" s="81">
        <f>MIN(1,Overview!$F$44*E1726*(F1726-Overview!$F$25)^2+0.2)</f>
        <v>1</v>
      </c>
      <c r="O1726" s="48">
        <f>M1726*E1726*Overview!$F$8</f>
        <v>9.746225350951114E-2</v>
      </c>
      <c r="P1726" s="48">
        <f>E1726*Overview!$F$6</f>
        <v>1.8494797113084687E-3</v>
      </c>
      <c r="Q1726" s="122">
        <f>O1726*(G1726/F1726-(1+Overview!$F$35/'='!F1726)/(Overview!$F$37*Overview!$F$33))/('='!G1726+Overview!$F$36)</f>
        <v>4.1793811896454164E-4</v>
      </c>
      <c r="R1726" s="128">
        <f>(O1726/F1726-Q1726)*G1726*Overview!$F$29*'='!F1726^3</f>
        <v>433.36878697601998</v>
      </c>
      <c r="S1726" s="57">
        <f t="shared" si="156"/>
        <v>3.5102037339926588E-18</v>
      </c>
      <c r="T1726" s="58">
        <f t="shared" si="157"/>
        <v>4.2944256072380261E-4</v>
      </c>
      <c r="U1726" s="58">
        <f>IF(I1726&lt;Overview!$F$18,(1-Overview!$F$9)*'='!R1726-'='!I1726*'='!P1726,0)</f>
        <v>0</v>
      </c>
      <c r="V1726" s="54">
        <f>IF(I1726&gt;=Overview!$F$18,(1-Overview!$F$9)*'='!R1726-Overview!$F$18*'='!P1726,0)</f>
        <v>36.595477793484193</v>
      </c>
      <c r="W1726" s="2"/>
      <c r="X1726" s="60">
        <f>F1726^3*(1+G1726*Overview!$F$38)</f>
        <v>35.998274174624953</v>
      </c>
      <c r="Y1726" s="61">
        <f>F1726^3*Overview!$F$42*(1+Overview!$F$38*G1726)+J1726*Overview!$F$39/Overview!$F$40</f>
        <v>3.6637582342213282</v>
      </c>
    </row>
    <row r="1727" spans="1:25">
      <c r="A1727" s="34">
        <v>1724</v>
      </c>
      <c r="B1727">
        <v>0.77</v>
      </c>
      <c r="C1727" s="85">
        <v>18.739999999999998</v>
      </c>
      <c r="D1727" s="125">
        <f>B1727/(B1727+Overview!$F$22)</f>
        <v>0.52380952380952384</v>
      </c>
      <c r="E1727" s="118">
        <f>EXP(Overview!$F$21/Overview!$F$5-Overview!$F$21/('='!C1727+273.15))</f>
        <v>0.94169028070695959</v>
      </c>
      <c r="F1727" s="77">
        <f t="shared" si="158"/>
        <v>3.083009431587068</v>
      </c>
      <c r="G1727" s="115">
        <f t="shared" si="159"/>
        <v>0.52380952380952372</v>
      </c>
      <c r="H1727" s="112">
        <f>F1727/Overview!$F$19</f>
        <v>4.5519111643098595</v>
      </c>
      <c r="I1727" s="149">
        <f t="shared" si="160"/>
        <v>178.24101031296112</v>
      </c>
      <c r="J1727" s="80">
        <f>IF((A1727-Overview!$F$43)/365=ROUND((A1727-Overview!$F$43)/365,0),J1726*0.05,J1726+V1726)</f>
        <v>9791.9284141029075</v>
      </c>
      <c r="K1727" s="70">
        <f>IF(I1727&lt;Overview!$F$16,1,'='!F1727/Overview!$F$26)</f>
        <v>133.46361175701594</v>
      </c>
      <c r="L1727" s="71">
        <f>IF(I1727&lt;Overview!$F$17,'='!F1727/Overview!$F$26,Overview!$F$33)</f>
        <v>9.1428571428571423</v>
      </c>
      <c r="M1727" s="72">
        <f t="shared" si="161"/>
        <v>9.1428571428571423</v>
      </c>
      <c r="N1727" s="81">
        <f>MIN(1,Overview!$F$44*E1727*(F1727-Overview!$F$25)^2+0.2)</f>
        <v>1</v>
      </c>
      <c r="O1727" s="48">
        <f>M1727*E1727*Overview!$F$8</f>
        <v>9.746225350951114E-2</v>
      </c>
      <c r="P1727" s="48">
        <f>E1727*Overview!$F$6</f>
        <v>1.8494797113084687E-3</v>
      </c>
      <c r="Q1727" s="122">
        <f>O1727*(G1727/F1727-(1+Overview!$F$35/'='!F1727)/(Overview!$F$37*Overview!$F$33))/('='!G1727+Overview!$F$36)</f>
        <v>4.1725156879080183E-4</v>
      </c>
      <c r="R1727" s="128">
        <f>(O1727/F1727-Q1727)*G1727*Overview!$F$29*'='!F1727^3</f>
        <v>433.4982744031492</v>
      </c>
      <c r="S1727" s="57">
        <f t="shared" si="156"/>
        <v>3.5097147861273874E-18</v>
      </c>
      <c r="T1727" s="58">
        <f t="shared" si="157"/>
        <v>4.2879684064218082E-4</v>
      </c>
      <c r="U1727" s="58">
        <f>IF(I1727&lt;Overview!$F$18,(1-Overview!$F$9)*'='!R1727-'='!I1727*'='!P1727,0)</f>
        <v>0</v>
      </c>
      <c r="V1727" s="54">
        <f>IF(I1727&gt;=Overview!$F$18,(1-Overview!$F$9)*'='!R1727-Overview!$F$18*'='!P1727,0)</f>
        <v>36.606510122275601</v>
      </c>
      <c r="W1727" s="2"/>
      <c r="X1727" s="60">
        <f>F1727^3*(1+G1727*Overview!$F$38)</f>
        <v>36.01332132168357</v>
      </c>
      <c r="Y1727" s="61">
        <f>F1727^3*Overview!$F$42*(1+Overview!$F$38*G1727)+J1727*Overview!$F$39/Overview!$F$40</f>
        <v>3.6667027173098115</v>
      </c>
    </row>
    <row r="1728" spans="1:25">
      <c r="A1728" s="34">
        <v>1725</v>
      </c>
      <c r="B1728">
        <v>0.77</v>
      </c>
      <c r="C1728" s="85">
        <v>18.739999999999998</v>
      </c>
      <c r="D1728" s="125">
        <f>B1728/(B1728+Overview!$F$22)</f>
        <v>0.52380952380952384</v>
      </c>
      <c r="E1728" s="118">
        <f>EXP(Overview!$F$21/Overview!$F$5-Overview!$F$21/('='!C1728+273.15))</f>
        <v>0.94169028070695959</v>
      </c>
      <c r="F1728" s="77">
        <f t="shared" si="158"/>
        <v>3.0834382284277102</v>
      </c>
      <c r="G1728" s="115">
        <f t="shared" si="159"/>
        <v>0.52380952380952372</v>
      </c>
      <c r="H1728" s="112">
        <f>F1728/Overview!$F$19</f>
        <v>4.5525442616679612</v>
      </c>
      <c r="I1728" s="149">
        <f t="shared" si="160"/>
        <v>178.24101031296112</v>
      </c>
      <c r="J1728" s="80">
        <f>IF((A1728-Overview!$F$43)/365=ROUND((A1728-Overview!$F$43)/365,0),J1727*0.05,J1727+V1727)</f>
        <v>9828.5349242251832</v>
      </c>
      <c r="K1728" s="70">
        <f>IF(I1728&lt;Overview!$F$16,1,'='!F1728/Overview!$F$26)</f>
        <v>133.48217439080997</v>
      </c>
      <c r="L1728" s="71">
        <f>IF(I1728&lt;Overview!$F$17,'='!F1728/Overview!$F$26,Overview!$F$33)</f>
        <v>9.1428571428571423</v>
      </c>
      <c r="M1728" s="72">
        <f t="shared" si="161"/>
        <v>9.1428571428571423</v>
      </c>
      <c r="N1728" s="81">
        <f>MIN(1,Overview!$F$44*E1728*(F1728-Overview!$F$25)^2+0.2)</f>
        <v>1</v>
      </c>
      <c r="O1728" s="48">
        <f>M1728*E1728*Overview!$F$8</f>
        <v>9.746225350951114E-2</v>
      </c>
      <c r="P1728" s="48">
        <f>E1728*Overview!$F$6</f>
        <v>1.8494797113084687E-3</v>
      </c>
      <c r="Q1728" s="122">
        <f>O1728*(G1728/F1728-(1+Overview!$F$35/'='!F1728)/(Overview!$F$37*Overview!$F$33))/('='!G1728+Overview!$F$36)</f>
        <v>4.165662417362598E-4</v>
      </c>
      <c r="R1728" s="128">
        <f>(O1728/F1728-Q1728)*G1728*Overview!$F$29*'='!F1728^3</f>
        <v>433.62758876794635</v>
      </c>
      <c r="S1728" s="57">
        <f t="shared" si="156"/>
        <v>3.5092267093441483E-18</v>
      </c>
      <c r="T1728" s="58">
        <f t="shared" si="157"/>
        <v>4.2815209148068073E-4</v>
      </c>
      <c r="U1728" s="58">
        <f>IF(I1728&lt;Overview!$F$18,(1-Overview!$F$9)*'='!R1728-'='!I1728*'='!P1728,0)</f>
        <v>0</v>
      </c>
      <c r="V1728" s="54">
        <f>IF(I1728&gt;=Overview!$F$18,(1-Overview!$F$9)*'='!R1728-Overview!$F$18*'='!P1728,0)</f>
        <v>36.617527706156324</v>
      </c>
      <c r="W1728" s="2"/>
      <c r="X1728" s="60">
        <f>F1728^3*(1+G1728*Overview!$F$38)</f>
        <v>36.02835002655884</v>
      </c>
      <c r="Y1728" s="61">
        <f>F1728^3*Overview!$F$42*(1+Overview!$F$38*G1728)+J1728*Overview!$F$39/Overview!$F$40</f>
        <v>3.6696460200066259</v>
      </c>
    </row>
    <row r="1729" spans="1:25">
      <c r="A1729" s="34">
        <v>1726</v>
      </c>
      <c r="B1729">
        <v>0.77</v>
      </c>
      <c r="C1729" s="85">
        <v>18.739999999999998</v>
      </c>
      <c r="D1729" s="125">
        <f>B1729/(B1729+Overview!$F$22)</f>
        <v>0.52380952380952384</v>
      </c>
      <c r="E1729" s="118">
        <f>EXP(Overview!$F$21/Overview!$F$5-Overview!$F$21/('='!C1729+273.15))</f>
        <v>0.94169028070695959</v>
      </c>
      <c r="F1729" s="77">
        <f t="shared" si="158"/>
        <v>3.0838663805191908</v>
      </c>
      <c r="G1729" s="115">
        <f t="shared" si="159"/>
        <v>0.52380952380952372</v>
      </c>
      <c r="H1729" s="112">
        <f>F1729/Overview!$F$19</f>
        <v>4.5531764070857683</v>
      </c>
      <c r="I1729" s="149">
        <f t="shared" si="160"/>
        <v>178.24101031296112</v>
      </c>
      <c r="J1729" s="80">
        <f>IF((A1729-Overview!$F$43)/365=ROUND((A1729-Overview!$F$43)/365,0),J1728*0.05,J1728+V1728)</f>
        <v>9865.1524519313389</v>
      </c>
      <c r="K1729" s="70">
        <f>IF(I1729&lt;Overview!$F$16,1,'='!F1729/Overview!$F$26)</f>
        <v>133.50070911338489</v>
      </c>
      <c r="L1729" s="71">
        <f>IF(I1729&lt;Overview!$F$17,'='!F1729/Overview!$F$26,Overview!$F$33)</f>
        <v>9.1428571428571423</v>
      </c>
      <c r="M1729" s="72">
        <f t="shared" si="161"/>
        <v>9.1428571428571423</v>
      </c>
      <c r="N1729" s="81">
        <f>MIN(1,Overview!$F$44*E1729*(F1729-Overview!$F$25)^2+0.2)</f>
        <v>1</v>
      </c>
      <c r="O1729" s="48">
        <f>M1729*E1729*Overview!$F$8</f>
        <v>9.746225350951114E-2</v>
      </c>
      <c r="P1729" s="48">
        <f>E1729*Overview!$F$6</f>
        <v>1.8494797113084687E-3</v>
      </c>
      <c r="Q1729" s="122">
        <f>O1729*(G1729/F1729-(1+Overview!$F$35/'='!F1729)/(Overview!$F$37*Overview!$F$33))/('='!G1729+Overview!$F$36)</f>
        <v>4.1588213530908367E-4</v>
      </c>
      <c r="R1729" s="128">
        <f>(O1729/F1729-Q1729)*G1729*Overview!$F$29*'='!F1729^3</f>
        <v>433.75673026661985</v>
      </c>
      <c r="S1729" s="57">
        <f t="shared" si="156"/>
        <v>3.5087395018683065E-18</v>
      </c>
      <c r="T1729" s="58">
        <f t="shared" si="157"/>
        <v>4.2750831177940535E-4</v>
      </c>
      <c r="U1729" s="58">
        <f>IF(I1729&lt;Overview!$F$18,(1-Overview!$F$9)*'='!R1729-'='!I1729*'='!P1729,0)</f>
        <v>0</v>
      </c>
      <c r="V1729" s="54">
        <f>IF(I1729&gt;=Overview!$F$18,(1-Overview!$F$9)*'='!R1729-Overview!$F$18*'='!P1729,0)</f>
        <v>36.628530561843306</v>
      </c>
      <c r="W1729" s="2"/>
      <c r="X1729" s="60">
        <f>F1729^3*(1+G1729*Overview!$F$38)</f>
        <v>36.043360304990856</v>
      </c>
      <c r="Y1729" s="61">
        <f>F1729^3*Overview!$F$42*(1+Overview!$F$38*G1729)+J1729*Overview!$F$39/Overview!$F$40</f>
        <v>3.6725881430876477</v>
      </c>
    </row>
    <row r="1730" spans="1:25">
      <c r="A1730" s="34">
        <v>1727</v>
      </c>
      <c r="B1730">
        <v>0.77</v>
      </c>
      <c r="C1730" s="85">
        <v>18.739999999999998</v>
      </c>
      <c r="D1730" s="125">
        <f>B1730/(B1730+Overview!$F$22)</f>
        <v>0.52380952380952384</v>
      </c>
      <c r="E1730" s="118">
        <f>EXP(Overview!$F$21/Overview!$F$5-Overview!$F$21/('='!C1730+273.15))</f>
        <v>0.94169028070695959</v>
      </c>
      <c r="F1730" s="77">
        <f t="shared" si="158"/>
        <v>3.0842938888309703</v>
      </c>
      <c r="G1730" s="115">
        <f t="shared" si="159"/>
        <v>0.52380952380952372</v>
      </c>
      <c r="H1730" s="112">
        <f>F1730/Overview!$F$19</f>
        <v>4.5538076019946407</v>
      </c>
      <c r="I1730" s="149">
        <f t="shared" si="160"/>
        <v>178.24101031296112</v>
      </c>
      <c r="J1730" s="80">
        <f>IF((A1730-Overview!$F$43)/365=ROUND((A1730-Overview!$F$43)/365,0),J1729*0.05,J1729+V1729)</f>
        <v>9901.7809824931828</v>
      </c>
      <c r="K1730" s="70">
        <f>IF(I1730&lt;Overview!$F$16,1,'='!F1730/Overview!$F$26)</f>
        <v>133.51921596670869</v>
      </c>
      <c r="L1730" s="71">
        <f>IF(I1730&lt;Overview!$F$17,'='!F1730/Overview!$F$26,Overview!$F$33)</f>
        <v>9.1428571428571423</v>
      </c>
      <c r="M1730" s="72">
        <f t="shared" si="161"/>
        <v>9.1428571428571423</v>
      </c>
      <c r="N1730" s="81">
        <f>MIN(1,Overview!$F$44*E1730*(F1730-Overview!$F$25)^2+0.2)</f>
        <v>1</v>
      </c>
      <c r="O1730" s="48">
        <f>M1730*E1730*Overview!$F$8</f>
        <v>9.746225350951114E-2</v>
      </c>
      <c r="P1730" s="48">
        <f>E1730*Overview!$F$6</f>
        <v>1.8494797113084687E-3</v>
      </c>
      <c r="Q1730" s="122">
        <f>O1730*(G1730/F1730-(1+Overview!$F$35/'='!F1730)/(Overview!$F$37*Overview!$F$33))/('='!G1730+Overview!$F$36)</f>
        <v>4.1519924702354799E-4</v>
      </c>
      <c r="R1730" s="128">
        <f>(O1730/F1730-Q1730)*G1730*Overview!$F$29*'='!F1730^3</f>
        <v>433.88569909527075</v>
      </c>
      <c r="S1730" s="57">
        <f t="shared" si="156"/>
        <v>3.5082531619295773E-18</v>
      </c>
      <c r="T1730" s="58">
        <f t="shared" si="157"/>
        <v>4.2686550008064986E-4</v>
      </c>
      <c r="U1730" s="58">
        <f>IF(I1730&lt;Overview!$F$18,(1-Overview!$F$9)*'='!R1730-'='!I1730*'='!P1730,0)</f>
        <v>0</v>
      </c>
      <c r="V1730" s="54">
        <f>IF(I1730&gt;=Overview!$F$18,(1-Overview!$F$9)*'='!R1730-Overview!$F$18*'='!P1730,0)</f>
        <v>36.639518706044356</v>
      </c>
      <c r="W1730" s="2"/>
      <c r="X1730" s="60">
        <f>F1730^3*(1+G1730*Overview!$F$38)</f>
        <v>36.058352172729478</v>
      </c>
      <c r="Y1730" s="61">
        <f>F1730^3*Overview!$F$42*(1+Overview!$F$38*G1730)+J1730*Overview!$F$39/Overview!$F$40</f>
        <v>3.6755290873303563</v>
      </c>
    </row>
    <row r="1731" spans="1:25">
      <c r="A1731" s="34">
        <v>1728</v>
      </c>
      <c r="B1731">
        <v>0.77</v>
      </c>
      <c r="C1731" s="85">
        <v>18.739999999999998</v>
      </c>
      <c r="D1731" s="125">
        <f>B1731/(B1731+Overview!$F$22)</f>
        <v>0.52380952380952384</v>
      </c>
      <c r="E1731" s="118">
        <f>EXP(Overview!$F$21/Overview!$F$5-Overview!$F$21/('='!C1731+273.15))</f>
        <v>0.94169028070695959</v>
      </c>
      <c r="F1731" s="77">
        <f t="shared" si="158"/>
        <v>3.0847207543310509</v>
      </c>
      <c r="G1731" s="115">
        <f t="shared" si="159"/>
        <v>0.52380952380952372</v>
      </c>
      <c r="H1731" s="112">
        <f>F1731/Overview!$F$19</f>
        <v>4.5544378478237872</v>
      </c>
      <c r="I1731" s="149">
        <f t="shared" si="160"/>
        <v>178.24101031296112</v>
      </c>
      <c r="J1731" s="80">
        <f>IF((A1731-Overview!$F$43)/365=ROUND((A1731-Overview!$F$43)/365,0),J1730*0.05,J1730+V1730)</f>
        <v>9938.4205011992271</v>
      </c>
      <c r="K1731" s="70">
        <f>IF(I1731&lt;Overview!$F$16,1,'='!F1731/Overview!$F$26)</f>
        <v>133.5376949926862</v>
      </c>
      <c r="L1731" s="71">
        <f>IF(I1731&lt;Overview!$F$17,'='!F1731/Overview!$F$26,Overview!$F$33)</f>
        <v>9.1428571428571423</v>
      </c>
      <c r="M1731" s="72">
        <f t="shared" si="161"/>
        <v>9.1428571428571423</v>
      </c>
      <c r="N1731" s="81">
        <f>MIN(1,Overview!$F$44*E1731*(F1731-Overview!$F$25)^2+0.2)</f>
        <v>1</v>
      </c>
      <c r="O1731" s="48">
        <f>M1731*E1731*Overview!$F$8</f>
        <v>9.746225350951114E-2</v>
      </c>
      <c r="P1731" s="48">
        <f>E1731*Overview!$F$6</f>
        <v>1.8494797113084687E-3</v>
      </c>
      <c r="Q1731" s="122">
        <f>O1731*(G1731/F1731-(1+Overview!$F$35/'='!F1731)/(Overview!$F$37*Overview!$F$33))/('='!G1731+Overview!$F$36)</f>
        <v>4.1451757440002168E-4</v>
      </c>
      <c r="R1731" s="128">
        <f>(O1731/F1731-Q1731)*G1731*Overview!$F$29*'='!F1731^3</f>
        <v>434.01449544989237</v>
      </c>
      <c r="S1731" s="57">
        <f t="shared" ref="S1731:S1794" si="162">(D1731*N1731-G1731)*O1731/F1731</f>
        <v>3.507767687762013E-18</v>
      </c>
      <c r="T1731" s="58">
        <f t="shared" ref="T1731:T1794" si="163">F1731*Q1731/3</f>
        <v>4.2622365492890412E-4</v>
      </c>
      <c r="U1731" s="58">
        <f>IF(I1731&lt;Overview!$F$18,(1-Overview!$F$9)*'='!R1731-'='!I1731*'='!P1731,0)</f>
        <v>0</v>
      </c>
      <c r="V1731" s="54">
        <f>IF(I1731&gt;=Overview!$F$18,(1-Overview!$F$9)*'='!R1731-Overview!$F$18*'='!P1731,0)</f>
        <v>36.650492155458117</v>
      </c>
      <c r="W1731" s="2"/>
      <c r="X1731" s="60">
        <f>F1731^3*(1+G1731*Overview!$F$38)</f>
        <v>36.073325645534183</v>
      </c>
      <c r="Y1731" s="61">
        <f>F1731^3*Overview!$F$42*(1+Overview!$F$38*G1731)+J1731*Overview!$F$39/Overview!$F$40</f>
        <v>3.6784688535138246</v>
      </c>
    </row>
    <row r="1732" spans="1:25">
      <c r="A1732" s="34">
        <v>1729</v>
      </c>
      <c r="B1732">
        <v>0.77</v>
      </c>
      <c r="C1732" s="85">
        <v>18.739999999999998</v>
      </c>
      <c r="D1732" s="125">
        <f>B1732/(B1732+Overview!$F$22)</f>
        <v>0.52380952380952384</v>
      </c>
      <c r="E1732" s="118">
        <f>EXP(Overview!$F$21/Overview!$F$5-Overview!$F$21/('='!C1732+273.15))</f>
        <v>0.94169028070695959</v>
      </c>
      <c r="F1732" s="77">
        <f t="shared" ref="F1732:F1795" si="164">F1731+T1731</f>
        <v>3.0851469779859797</v>
      </c>
      <c r="G1732" s="115">
        <f t="shared" ref="G1732:G1795" si="165">G1731+S1731</f>
        <v>0.52380952380952372</v>
      </c>
      <c r="H1732" s="112">
        <f>F1732/Overview!$F$19</f>
        <v>4.5550671460002654</v>
      </c>
      <c r="I1732" s="149">
        <f t="shared" ref="I1732:I1795" si="166">I1731+U1731</f>
        <v>178.24101031296112</v>
      </c>
      <c r="J1732" s="80">
        <f>IF((A1732-Overview!$F$43)/365=ROUND((A1732-Overview!$F$43)/365,0),J1731*0.05,J1731+V1731)</f>
        <v>9975.0709933546859</v>
      </c>
      <c r="K1732" s="70">
        <f>IF(I1732&lt;Overview!$F$16,1,'='!F1732/Overview!$F$26)</f>
        <v>133.5561462331593</v>
      </c>
      <c r="L1732" s="71">
        <f>IF(I1732&lt;Overview!$F$17,'='!F1732/Overview!$F$26,Overview!$F$33)</f>
        <v>9.1428571428571423</v>
      </c>
      <c r="M1732" s="72">
        <f t="shared" ref="M1732:M1795" si="167">IF(K1732=1,1,L1732)</f>
        <v>9.1428571428571423</v>
      </c>
      <c r="N1732" s="81">
        <f>MIN(1,Overview!$F$44*E1732*(F1732-Overview!$F$25)^2+0.2)</f>
        <v>1</v>
      </c>
      <c r="O1732" s="48">
        <f>M1732*E1732*Overview!$F$8</f>
        <v>9.746225350951114E-2</v>
      </c>
      <c r="P1732" s="48">
        <f>E1732*Overview!$F$6</f>
        <v>1.8494797113084687E-3</v>
      </c>
      <c r="Q1732" s="122">
        <f>O1732*(G1732/F1732-(1+Overview!$F$35/'='!F1732)/(Overview!$F$37*Overview!$F$33))/('='!G1732+Overview!$F$36)</f>
        <v>4.1383711496494388E-4</v>
      </c>
      <c r="R1732" s="128">
        <f>(O1732/F1732-Q1732)*G1732*Overview!$F$29*'='!F1732^3</f>
        <v>434.14311952637007</v>
      </c>
      <c r="S1732" s="57">
        <f t="shared" si="162"/>
        <v>3.5072830776039924E-18</v>
      </c>
      <c r="T1732" s="58">
        <f t="shared" si="163"/>
        <v>4.2558277487084439E-4</v>
      </c>
      <c r="U1732" s="58">
        <f>IF(I1732&lt;Overview!$F$18,(1-Overview!$F$9)*'='!R1732-'='!I1732*'='!P1732,0)</f>
        <v>0</v>
      </c>
      <c r="V1732" s="54">
        <f>IF(I1732&gt;=Overview!$F$18,(1-Overview!$F$9)*'='!R1732-Overview!$F$18*'='!P1732,0)</f>
        <v>36.661450926774023</v>
      </c>
      <c r="W1732" s="2"/>
      <c r="X1732" s="60">
        <f>F1732^3*(1+G1732*Overview!$F$38)</f>
        <v>36.088280739174024</v>
      </c>
      <c r="Y1732" s="61">
        <f>F1732^3*Overview!$F$42*(1+Overview!$F$38*G1732)+J1732*Overview!$F$39/Overview!$F$40</f>
        <v>3.6814074424187111</v>
      </c>
    </row>
    <row r="1733" spans="1:25">
      <c r="A1733" s="34">
        <v>1730</v>
      </c>
      <c r="B1733">
        <v>0.77</v>
      </c>
      <c r="C1733" s="85">
        <v>18.739999999999998</v>
      </c>
      <c r="D1733" s="125">
        <f>B1733/(B1733+Overview!$F$22)</f>
        <v>0.52380952380952384</v>
      </c>
      <c r="E1733" s="118">
        <f>EXP(Overview!$F$21/Overview!$F$5-Overview!$F$21/('='!C1733+273.15))</f>
        <v>0.94169028070695959</v>
      </c>
      <c r="F1733" s="77">
        <f t="shared" si="164"/>
        <v>3.0855725607608506</v>
      </c>
      <c r="G1733" s="115">
        <f t="shared" si="165"/>
        <v>0.52380952380952372</v>
      </c>
      <c r="H1733" s="112">
        <f>F1733/Overview!$F$19</f>
        <v>4.5556954979489896</v>
      </c>
      <c r="I1733" s="149">
        <f t="shared" si="166"/>
        <v>178.24101031296112</v>
      </c>
      <c r="J1733" s="80">
        <f>IF((A1733-Overview!$F$43)/365=ROUND((A1733-Overview!$F$43)/365,0),J1732*0.05,J1732+V1732)</f>
        <v>10011.732444281461</v>
      </c>
      <c r="K1733" s="70">
        <f>IF(I1733&lt;Overview!$F$16,1,'='!F1733/Overview!$F$26)</f>
        <v>133.57456972990695</v>
      </c>
      <c r="L1733" s="71">
        <f>IF(I1733&lt;Overview!$F$17,'='!F1733/Overview!$F$26,Overview!$F$33)</f>
        <v>9.1428571428571423</v>
      </c>
      <c r="M1733" s="72">
        <f t="shared" si="167"/>
        <v>9.1428571428571423</v>
      </c>
      <c r="N1733" s="81">
        <f>MIN(1,Overview!$F$44*E1733*(F1733-Overview!$F$25)^2+0.2)</f>
        <v>1</v>
      </c>
      <c r="O1733" s="48">
        <f>M1733*E1733*Overview!$F$8</f>
        <v>9.746225350951114E-2</v>
      </c>
      <c r="P1733" s="48">
        <f>E1733*Overview!$F$6</f>
        <v>1.8494797113084687E-3</v>
      </c>
      <c r="Q1733" s="122">
        <f>O1733*(G1733/F1733-(1+Overview!$F$35/'='!F1733)/(Overview!$F$37*Overview!$F$33))/('='!G1733+Overview!$F$36)</f>
        <v>4.1315786625080778E-4</v>
      </c>
      <c r="R1733" s="128">
        <f>(O1733/F1733-Q1733)*G1733*Overview!$F$29*'='!F1733^3</f>
        <v>434.27157152048113</v>
      </c>
      <c r="S1733" s="57">
        <f t="shared" si="162"/>
        <v>3.5067993296982048E-18</v>
      </c>
      <c r="T1733" s="58">
        <f t="shared" si="163"/>
        <v>4.2494285845533133E-4</v>
      </c>
      <c r="U1733" s="58">
        <f>IF(I1733&lt;Overview!$F$18,(1-Overview!$F$9)*'='!R1733-'='!I1733*'='!P1733,0)</f>
        <v>0</v>
      </c>
      <c r="V1733" s="54">
        <f>IF(I1733&gt;=Overview!$F$18,(1-Overview!$F$9)*'='!R1733-Overview!$F$18*'='!P1733,0)</f>
        <v>36.672395036672285</v>
      </c>
      <c r="W1733" s="2"/>
      <c r="X1733" s="60">
        <f>F1733^3*(1+G1733*Overview!$F$38)</f>
        <v>36.103217469427484</v>
      </c>
      <c r="Y1733" s="61">
        <f>F1733^3*Overview!$F$42*(1+Overview!$F$38*G1733)+J1733*Overview!$F$39/Overview!$F$40</f>
        <v>3.6843448548272493</v>
      </c>
    </row>
    <row r="1734" spans="1:25">
      <c r="A1734" s="34">
        <v>1731</v>
      </c>
      <c r="B1734">
        <v>0.77</v>
      </c>
      <c r="C1734" s="85">
        <v>18.739999999999998</v>
      </c>
      <c r="D1734" s="125">
        <f>B1734/(B1734+Overview!$F$22)</f>
        <v>0.52380952380952384</v>
      </c>
      <c r="E1734" s="118">
        <f>EXP(Overview!$F$21/Overview!$F$5-Overview!$F$21/('='!C1734+273.15))</f>
        <v>0.94169028070695959</v>
      </c>
      <c r="F1734" s="77">
        <f t="shared" si="164"/>
        <v>3.0859975036193061</v>
      </c>
      <c r="G1734" s="115">
        <f t="shared" si="165"/>
        <v>0.52380952380952372</v>
      </c>
      <c r="H1734" s="112">
        <f>F1734/Overview!$F$19</f>
        <v>4.5563229050927303</v>
      </c>
      <c r="I1734" s="149">
        <f t="shared" si="166"/>
        <v>178.24101031296112</v>
      </c>
      <c r="J1734" s="80">
        <f>IF((A1734-Overview!$F$43)/365=ROUND((A1734-Overview!$F$43)/365,0),J1733*0.05,J1733+V1733)</f>
        <v>10048.404839318133</v>
      </c>
      <c r="K1734" s="70">
        <f>IF(I1734&lt;Overview!$F$16,1,'='!F1734/Overview!$F$26)</f>
        <v>133.59296552464528</v>
      </c>
      <c r="L1734" s="71">
        <f>IF(I1734&lt;Overview!$F$17,'='!F1734/Overview!$F$26,Overview!$F$33)</f>
        <v>9.1428571428571423</v>
      </c>
      <c r="M1734" s="72">
        <f t="shared" si="167"/>
        <v>9.1428571428571423</v>
      </c>
      <c r="N1734" s="81">
        <f>MIN(1,Overview!$F$44*E1734*(F1734-Overview!$F$25)^2+0.2)</f>
        <v>1</v>
      </c>
      <c r="O1734" s="48">
        <f>M1734*E1734*Overview!$F$8</f>
        <v>9.746225350951114E-2</v>
      </c>
      <c r="P1734" s="48">
        <f>E1734*Overview!$F$6</f>
        <v>1.8494797113084687E-3</v>
      </c>
      <c r="Q1734" s="122">
        <f>O1734*(G1734/F1734-(1+Overview!$F$35/'='!F1734)/(Overview!$F$37*Overview!$F$33))/('='!G1734+Overview!$F$36)</f>
        <v>4.1247982579614635E-4</v>
      </c>
      <c r="R1734" s="128">
        <f>(O1734/F1734-Q1734)*G1734*Overview!$F$29*'='!F1734^3</f>
        <v>434.39985162789361</v>
      </c>
      <c r="S1734" s="57">
        <f t="shared" si="162"/>
        <v>3.5063164422916385E-18</v>
      </c>
      <c r="T1734" s="58">
        <f t="shared" si="163"/>
        <v>4.243039042334113E-4</v>
      </c>
      <c r="U1734" s="58">
        <f>IF(I1734&lt;Overview!$F$18,(1-Overview!$F$9)*'='!R1734-'='!I1734*'='!P1734,0)</f>
        <v>0</v>
      </c>
      <c r="V1734" s="54">
        <f>IF(I1734&gt;=Overview!$F$18,(1-Overview!$F$9)*'='!R1734-Overview!$F$18*'='!P1734,0)</f>
        <v>36.683324501823826</v>
      </c>
      <c r="W1734" s="2"/>
      <c r="X1734" s="60">
        <f>F1734^3*(1+G1734*Overview!$F$38)</f>
        <v>36.118135852082368</v>
      </c>
      <c r="Y1734" s="61">
        <f>F1734^3*Overview!$F$42*(1+Overview!$F$38*G1734)+J1734*Overview!$F$39/Overview!$F$40</f>
        <v>3.6872810915232375</v>
      </c>
    </row>
    <row r="1735" spans="1:25">
      <c r="A1735" s="34">
        <v>1732</v>
      </c>
      <c r="B1735">
        <v>0.77</v>
      </c>
      <c r="C1735" s="85">
        <v>18.739999999999998</v>
      </c>
      <c r="D1735" s="125">
        <f>B1735/(B1735+Overview!$F$22)</f>
        <v>0.52380952380952384</v>
      </c>
      <c r="E1735" s="118">
        <f>EXP(Overview!$F$21/Overview!$F$5-Overview!$F$21/('='!C1735+273.15))</f>
        <v>0.94169028070695959</v>
      </c>
      <c r="F1735" s="77">
        <f t="shared" si="164"/>
        <v>3.0864218075235397</v>
      </c>
      <c r="G1735" s="115">
        <f t="shared" si="165"/>
        <v>0.52380952380952372</v>
      </c>
      <c r="H1735" s="112">
        <f>F1735/Overview!$F$19</f>
        <v>4.5569493688521181</v>
      </c>
      <c r="I1735" s="149">
        <f t="shared" si="166"/>
        <v>178.24101031296112</v>
      </c>
      <c r="J1735" s="80">
        <f>IF((A1735-Overview!$F$43)/365=ROUND((A1735-Overview!$F$43)/365,0),J1734*0.05,J1734+V1734)</f>
        <v>10085.088163819957</v>
      </c>
      <c r="K1735" s="70">
        <f>IF(I1735&lt;Overview!$F$16,1,'='!F1735/Overview!$F$26)</f>
        <v>133.61133365902771</v>
      </c>
      <c r="L1735" s="71">
        <f>IF(I1735&lt;Overview!$F$17,'='!F1735/Overview!$F$26,Overview!$F$33)</f>
        <v>9.1428571428571423</v>
      </c>
      <c r="M1735" s="72">
        <f t="shared" si="167"/>
        <v>9.1428571428571423</v>
      </c>
      <c r="N1735" s="81">
        <f>MIN(1,Overview!$F$44*E1735*(F1735-Overview!$F$25)^2+0.2)</f>
        <v>1</v>
      </c>
      <c r="O1735" s="48">
        <f>M1735*E1735*Overview!$F$8</f>
        <v>9.746225350951114E-2</v>
      </c>
      <c r="P1735" s="48">
        <f>E1735*Overview!$F$6</f>
        <v>1.8494797113084687E-3</v>
      </c>
      <c r="Q1735" s="122">
        <f>O1735*(G1735/F1735-(1+Overview!$F$35/'='!F1735)/(Overview!$F$37*Overview!$F$33))/('='!G1735+Overview!$F$36)</f>
        <v>4.118029911455071E-4</v>
      </c>
      <c r="R1735" s="128">
        <f>(O1735/F1735-Q1735)*G1735*Overview!$F$29*'='!F1735^3</f>
        <v>434.52796004416695</v>
      </c>
      <c r="S1735" s="57">
        <f t="shared" si="162"/>
        <v>3.5058344136355693E-18</v>
      </c>
      <c r="T1735" s="58">
        <f t="shared" si="163"/>
        <v>4.2366591075830546E-4</v>
      </c>
      <c r="U1735" s="58">
        <f>IF(I1735&lt;Overview!$F$18,(1-Overview!$F$9)*'='!R1735-'='!I1735*'='!P1735,0)</f>
        <v>0</v>
      </c>
      <c r="V1735" s="54">
        <f>IF(I1735&gt;=Overview!$F$18,(1-Overview!$F$9)*'='!R1735-Overview!$F$18*'='!P1735,0)</f>
        <v>36.694239338890313</v>
      </c>
      <c r="W1735" s="2"/>
      <c r="X1735" s="60">
        <f>F1735^3*(1+G1735*Overview!$F$38)</f>
        <v>36.133035902935752</v>
      </c>
      <c r="Y1735" s="61">
        <f>F1735^3*Overview!$F$42*(1+Overview!$F$38*G1735)+J1735*Overview!$F$39/Overview!$F$40</f>
        <v>3.6902161532920297</v>
      </c>
    </row>
    <row r="1736" spans="1:25">
      <c r="A1736" s="34">
        <v>1733</v>
      </c>
      <c r="B1736">
        <v>0.77</v>
      </c>
      <c r="C1736" s="85">
        <v>18.739999999999998</v>
      </c>
      <c r="D1736" s="125">
        <f>B1736/(B1736+Overview!$F$22)</f>
        <v>0.52380952380952384</v>
      </c>
      <c r="E1736" s="118">
        <f>EXP(Overview!$F$21/Overview!$F$5-Overview!$F$21/('='!C1736+273.15))</f>
        <v>0.94169028070695959</v>
      </c>
      <c r="F1736" s="77">
        <f t="shared" si="164"/>
        <v>3.0868454734342978</v>
      </c>
      <c r="G1736" s="115">
        <f t="shared" si="165"/>
        <v>0.52380952380952372</v>
      </c>
      <c r="H1736" s="112">
        <f>F1736/Overview!$F$19</f>
        <v>4.5575748906456486</v>
      </c>
      <c r="I1736" s="149">
        <f t="shared" si="166"/>
        <v>178.24101031296112</v>
      </c>
      <c r="J1736" s="80">
        <f>IF((A1736-Overview!$F$43)/365=ROUND((A1736-Overview!$F$43)/365,0),J1735*0.05,J1735+V1735)</f>
        <v>10121.782403158848</v>
      </c>
      <c r="K1736" s="70">
        <f>IF(I1736&lt;Overview!$F$16,1,'='!F1736/Overview!$F$26)</f>
        <v>133.62967417464495</v>
      </c>
      <c r="L1736" s="71">
        <f>IF(I1736&lt;Overview!$F$17,'='!F1736/Overview!$F$26,Overview!$F$33)</f>
        <v>9.1428571428571423</v>
      </c>
      <c r="M1736" s="72">
        <f t="shared" si="167"/>
        <v>9.1428571428571423</v>
      </c>
      <c r="N1736" s="81">
        <f>MIN(1,Overview!$F$44*E1736*(F1736-Overview!$F$25)^2+0.2)</f>
        <v>1</v>
      </c>
      <c r="O1736" s="48">
        <f>M1736*E1736*Overview!$F$8</f>
        <v>9.746225350951114E-2</v>
      </c>
      <c r="P1736" s="48">
        <f>E1736*Overview!$F$6</f>
        <v>1.8494797113084687E-3</v>
      </c>
      <c r="Q1736" s="122">
        <f>O1736*(G1736/F1736-(1+Overview!$F$35/'='!F1736)/(Overview!$F$37*Overview!$F$33))/('='!G1736+Overview!$F$36)</f>
        <v>4.1112735984944024E-4</v>
      </c>
      <c r="R1736" s="128">
        <f>(O1736/F1736-Q1736)*G1736*Overview!$F$29*'='!F1736^3</f>
        <v>434.65589696475075</v>
      </c>
      <c r="S1736" s="57">
        <f t="shared" si="162"/>
        <v>3.505353241985546E-18</v>
      </c>
      <c r="T1736" s="58">
        <f t="shared" si="163"/>
        <v>4.2302887658541275E-4</v>
      </c>
      <c r="U1736" s="58">
        <f>IF(I1736&lt;Overview!$F$18,(1-Overview!$F$9)*'='!R1736-'='!I1736*'='!P1736,0)</f>
        <v>0</v>
      </c>
      <c r="V1736" s="54">
        <f>IF(I1736&gt;=Overview!$F$18,(1-Overview!$F$9)*'='!R1736-Overview!$F$18*'='!P1736,0)</f>
        <v>36.705139564524053</v>
      </c>
      <c r="W1736" s="2"/>
      <c r="X1736" s="60">
        <f>F1736^3*(1+G1736*Overview!$F$38)</f>
        <v>36.147917637793789</v>
      </c>
      <c r="Y1736" s="61">
        <f>F1736^3*Overview!$F$42*(1+Overview!$F$38*G1736)+J1736*Overview!$F$39/Overview!$F$40</f>
        <v>3.6931500409205253</v>
      </c>
    </row>
    <row r="1737" spans="1:25">
      <c r="A1737" s="34">
        <v>1734</v>
      </c>
      <c r="B1737">
        <v>0.77</v>
      </c>
      <c r="C1737" s="85">
        <v>18.739999999999998</v>
      </c>
      <c r="D1737" s="125">
        <f>B1737/(B1737+Overview!$F$22)</f>
        <v>0.52380952380952384</v>
      </c>
      <c r="E1737" s="118">
        <f>EXP(Overview!$F$21/Overview!$F$5-Overview!$F$21/('='!C1737+273.15))</f>
        <v>0.94169028070695959</v>
      </c>
      <c r="F1737" s="77">
        <f t="shared" si="164"/>
        <v>3.0872685023108835</v>
      </c>
      <c r="G1737" s="115">
        <f t="shared" si="165"/>
        <v>0.52380952380952372</v>
      </c>
      <c r="H1737" s="112">
        <f>F1737/Overview!$F$19</f>
        <v>4.5581994718896848</v>
      </c>
      <c r="I1737" s="149">
        <f t="shared" si="166"/>
        <v>178.24101031296112</v>
      </c>
      <c r="J1737" s="80">
        <f>IF((A1737-Overview!$F$43)/365=ROUND((A1737-Overview!$F$43)/365,0),J1736*0.05,J1736+V1736)</f>
        <v>10158.487542723373</v>
      </c>
      <c r="K1737" s="70">
        <f>IF(I1737&lt;Overview!$F$16,1,'='!F1737/Overview!$F$26)</f>
        <v>133.64798711302527</v>
      </c>
      <c r="L1737" s="71">
        <f>IF(I1737&lt;Overview!$F$17,'='!F1737/Overview!$F$26,Overview!$F$33)</f>
        <v>9.1428571428571423</v>
      </c>
      <c r="M1737" s="72">
        <f t="shared" si="167"/>
        <v>9.1428571428571423</v>
      </c>
      <c r="N1737" s="81">
        <f>MIN(1,Overview!$F$44*E1737*(F1737-Overview!$F$25)^2+0.2)</f>
        <v>1</v>
      </c>
      <c r="O1737" s="48">
        <f>M1737*E1737*Overview!$F$8</f>
        <v>9.746225350951114E-2</v>
      </c>
      <c r="P1737" s="48">
        <f>E1737*Overview!$F$6</f>
        <v>1.8494797113084687E-3</v>
      </c>
      <c r="Q1737" s="122">
        <f>O1737*(G1737/F1737-(1+Overview!$F$35/'='!F1737)/(Overview!$F$37*Overview!$F$33))/('='!G1737+Overview!$F$36)</f>
        <v>4.1045292946447669E-4</v>
      </c>
      <c r="R1737" s="128">
        <f>(O1737/F1737-Q1737)*G1737*Overview!$F$29*'='!F1737^3</f>
        <v>434.783662584985</v>
      </c>
      <c r="S1737" s="57">
        <f t="shared" si="162"/>
        <v>3.5048729256013754E-18</v>
      </c>
      <c r="T1737" s="58">
        <f t="shared" si="163"/>
        <v>4.2239280027230324E-4</v>
      </c>
      <c r="U1737" s="58">
        <f>IF(I1737&lt;Overview!$F$18,(1-Overview!$F$9)*'='!R1737-'='!I1737*'='!P1737,0)</f>
        <v>0</v>
      </c>
      <c r="V1737" s="54">
        <f>IF(I1737&gt;=Overview!$F$18,(1-Overview!$F$9)*'='!R1737-Overview!$F$18*'='!P1737,0)</f>
        <v>36.716025195368012</v>
      </c>
      <c r="W1737" s="2"/>
      <c r="X1737" s="60">
        <f>F1737^3*(1+G1737*Overview!$F$38)</f>
        <v>36.162781072471752</v>
      </c>
      <c r="Y1737" s="61">
        <f>F1737^3*Overview!$F$42*(1+Overview!$F$38*G1737)+J1737*Overview!$F$39/Overview!$F$40</f>
        <v>3.6960827551971636</v>
      </c>
    </row>
    <row r="1738" spans="1:25">
      <c r="A1738" s="34">
        <v>1735</v>
      </c>
      <c r="B1738">
        <v>0.77</v>
      </c>
      <c r="C1738" s="85">
        <v>18.739999999999998</v>
      </c>
      <c r="D1738" s="125">
        <f>B1738/(B1738+Overview!$F$22)</f>
        <v>0.52380952380952384</v>
      </c>
      <c r="E1738" s="118">
        <f>EXP(Overview!$F$21/Overview!$F$5-Overview!$F$21/('='!C1738+273.15))</f>
        <v>0.94169028070695959</v>
      </c>
      <c r="F1738" s="77">
        <f t="shared" si="164"/>
        <v>3.0876908951111557</v>
      </c>
      <c r="G1738" s="115">
        <f t="shared" si="165"/>
        <v>0.52380952380952372</v>
      </c>
      <c r="H1738" s="112">
        <f>F1738/Overview!$F$19</f>
        <v>4.5588231139984581</v>
      </c>
      <c r="I1738" s="149">
        <f t="shared" si="166"/>
        <v>178.24101031296112</v>
      </c>
      <c r="J1738" s="80">
        <f>IF((A1738-Overview!$F$43)/365=ROUND((A1738-Overview!$F$43)/365,0),J1737*0.05,J1737+V1737)</f>
        <v>10195.203567918741</v>
      </c>
      <c r="K1738" s="70">
        <f>IF(I1738&lt;Overview!$F$16,1,'='!F1738/Overview!$F$26)</f>
        <v>133.66627251563446</v>
      </c>
      <c r="L1738" s="71">
        <f>IF(I1738&lt;Overview!$F$17,'='!F1738/Overview!$F$26,Overview!$F$33)</f>
        <v>9.1428571428571423</v>
      </c>
      <c r="M1738" s="72">
        <f t="shared" si="167"/>
        <v>9.1428571428571423</v>
      </c>
      <c r="N1738" s="81">
        <f>MIN(1,Overview!$F$44*E1738*(F1738-Overview!$F$25)^2+0.2)</f>
        <v>1</v>
      </c>
      <c r="O1738" s="48">
        <f>M1738*E1738*Overview!$F$8</f>
        <v>9.746225350951114E-2</v>
      </c>
      <c r="P1738" s="48">
        <f>E1738*Overview!$F$6</f>
        <v>1.8494797113084687E-3</v>
      </c>
      <c r="Q1738" s="122">
        <f>O1738*(G1738/F1738-(1+Overview!$F$35/'='!F1738)/(Overview!$F$37*Overview!$F$33))/('='!G1738+Overview!$F$36)</f>
        <v>4.0977969755311231E-4</v>
      </c>
      <c r="R1738" s="128">
        <f>(O1738/F1738-Q1738)*G1738*Overview!$F$29*'='!F1738^3</f>
        <v>434.91125710009936</v>
      </c>
      <c r="S1738" s="57">
        <f t="shared" si="162"/>
        <v>3.5043934627471158E-18</v>
      </c>
      <c r="T1738" s="58">
        <f t="shared" si="163"/>
        <v>4.2175768037871602E-4</v>
      </c>
      <c r="U1738" s="58">
        <f>IF(I1738&lt;Overview!$F$18,(1-Overview!$F$9)*'='!R1738-'='!I1738*'='!P1738,0)</f>
        <v>0</v>
      </c>
      <c r="V1738" s="54">
        <f>IF(I1738&gt;=Overview!$F$18,(1-Overview!$F$9)*'='!R1738-Overview!$F$18*'='!P1738,0)</f>
        <v>36.726896248055759</v>
      </c>
      <c r="W1738" s="2"/>
      <c r="X1738" s="60">
        <f>F1738^3*(1+G1738*Overview!$F$38)</f>
        <v>36.177626222793755</v>
      </c>
      <c r="Y1738" s="61">
        <f>F1738^3*Overview!$F$42*(1+Overview!$F$38*G1738)+J1738*Overview!$F$39/Overview!$F$40</f>
        <v>3.6990142969119071</v>
      </c>
    </row>
    <row r="1739" spans="1:25">
      <c r="A1739" s="34">
        <v>1736</v>
      </c>
      <c r="B1739">
        <v>0.77</v>
      </c>
      <c r="C1739" s="85">
        <v>18.739999999999998</v>
      </c>
      <c r="D1739" s="125">
        <f>B1739/(B1739+Overview!$F$22)</f>
        <v>0.52380952380952384</v>
      </c>
      <c r="E1739" s="118">
        <f>EXP(Overview!$F$21/Overview!$F$5-Overview!$F$21/('='!C1739+273.15))</f>
        <v>0.94169028070695959</v>
      </c>
      <c r="F1739" s="77">
        <f t="shared" si="164"/>
        <v>3.0881126527915344</v>
      </c>
      <c r="G1739" s="115">
        <f t="shared" si="165"/>
        <v>0.52380952380952372</v>
      </c>
      <c r="H1739" s="112">
        <f>F1739/Overview!$F$19</f>
        <v>4.5594458183840754</v>
      </c>
      <c r="I1739" s="149">
        <f t="shared" si="166"/>
        <v>178.24101031296112</v>
      </c>
      <c r="J1739" s="80">
        <f>IF((A1739-Overview!$F$43)/365=ROUND((A1739-Overview!$F$43)/365,0),J1738*0.05,J1738+V1738)</f>
        <v>10231.930464166797</v>
      </c>
      <c r="K1739" s="70">
        <f>IF(I1739&lt;Overview!$F$16,1,'='!F1739/Overview!$F$26)</f>
        <v>133.68453042387594</v>
      </c>
      <c r="L1739" s="71">
        <f>IF(I1739&lt;Overview!$F$17,'='!F1739/Overview!$F$26,Overview!$F$33)</f>
        <v>9.1428571428571423</v>
      </c>
      <c r="M1739" s="72">
        <f t="shared" si="167"/>
        <v>9.1428571428571423</v>
      </c>
      <c r="N1739" s="81">
        <f>MIN(1,Overview!$F$44*E1739*(F1739-Overview!$F$25)^2+0.2)</f>
        <v>1</v>
      </c>
      <c r="O1739" s="48">
        <f>M1739*E1739*Overview!$F$8</f>
        <v>9.746225350951114E-2</v>
      </c>
      <c r="P1739" s="48">
        <f>E1739*Overview!$F$6</f>
        <v>1.8494797113084687E-3</v>
      </c>
      <c r="Q1739" s="122">
        <f>O1739*(G1739/F1739-(1+Overview!$F$35/'='!F1739)/(Overview!$F$37*Overview!$F$33))/('='!G1739+Overview!$F$36)</f>
        <v>4.0910766168378987E-4</v>
      </c>
      <c r="R1739" s="128">
        <f>(O1739/F1739-Q1739)*G1739*Overview!$F$29*'='!F1739^3</f>
        <v>435.03868070521281</v>
      </c>
      <c r="S1739" s="57">
        <f t="shared" si="162"/>
        <v>3.5039148516910567E-18</v>
      </c>
      <c r="T1739" s="58">
        <f t="shared" si="163"/>
        <v>4.2112351546655662E-4</v>
      </c>
      <c r="U1739" s="58">
        <f>IF(I1739&lt;Overview!$F$18,(1-Overview!$F$9)*'='!R1739-'='!I1739*'='!P1739,0)</f>
        <v>0</v>
      </c>
      <c r="V1739" s="54">
        <f>IF(I1739&gt;=Overview!$F$18,(1-Overview!$F$9)*'='!R1739-Overview!$F$18*'='!P1739,0)</f>
        <v>36.737752739211423</v>
      </c>
      <c r="W1739" s="2"/>
      <c r="X1739" s="60">
        <f>F1739^3*(1+G1739*Overview!$F$38)</f>
        <v>36.192453104592829</v>
      </c>
      <c r="Y1739" s="61">
        <f>F1739^3*Overview!$F$42*(1+Overview!$F$38*G1739)+J1739*Overview!$F$39/Overview!$F$40</f>
        <v>3.7019446668562388</v>
      </c>
    </row>
    <row r="1740" spans="1:25">
      <c r="A1740" s="34">
        <v>1737</v>
      </c>
      <c r="B1740">
        <v>0.77</v>
      </c>
      <c r="C1740" s="85">
        <v>18.739999999999998</v>
      </c>
      <c r="D1740" s="125">
        <f>B1740/(B1740+Overview!$F$22)</f>
        <v>0.52380952380952384</v>
      </c>
      <c r="E1740" s="118">
        <f>EXP(Overview!$F$21/Overview!$F$5-Overview!$F$21/('='!C1740+273.15))</f>
        <v>0.94169028070695959</v>
      </c>
      <c r="F1740" s="77">
        <f t="shared" si="164"/>
        <v>3.0885337763070009</v>
      </c>
      <c r="G1740" s="115">
        <f t="shared" si="165"/>
        <v>0.52380952380952372</v>
      </c>
      <c r="H1740" s="112">
        <f>F1740/Overview!$F$19</f>
        <v>4.5600675864565199</v>
      </c>
      <c r="I1740" s="149">
        <f t="shared" si="166"/>
        <v>178.24101031296112</v>
      </c>
      <c r="J1740" s="80">
        <f>IF((A1740-Overview!$F$43)/365=ROUND((A1740-Overview!$F$43)/365,0),J1739*0.05,J1739+V1739)</f>
        <v>10268.668216906008</v>
      </c>
      <c r="K1740" s="70">
        <f>IF(I1740&lt;Overview!$F$16,1,'='!F1740/Overview!$F$26)</f>
        <v>133.70276087909096</v>
      </c>
      <c r="L1740" s="71">
        <f>IF(I1740&lt;Overview!$F$17,'='!F1740/Overview!$F$26,Overview!$F$33)</f>
        <v>9.1428571428571423</v>
      </c>
      <c r="M1740" s="72">
        <f t="shared" si="167"/>
        <v>9.1428571428571423</v>
      </c>
      <c r="N1740" s="81">
        <f>MIN(1,Overview!$F$44*E1740*(F1740-Overview!$F$25)^2+0.2)</f>
        <v>1</v>
      </c>
      <c r="O1740" s="48">
        <f>M1740*E1740*Overview!$F$8</f>
        <v>9.746225350951114E-2</v>
      </c>
      <c r="P1740" s="48">
        <f>E1740*Overview!$F$6</f>
        <v>1.8494797113084687E-3</v>
      </c>
      <c r="Q1740" s="122">
        <f>O1740*(G1740/F1740-(1+Overview!$F$35/'='!F1740)/(Overview!$F$37*Overview!$F$33))/('='!G1740+Overview!$F$36)</f>
        <v>4.0843681943087833E-4</v>
      </c>
      <c r="R1740" s="128">
        <f>(O1740/F1740-Q1740)*G1740*Overview!$F$29*'='!F1740^3</f>
        <v>435.16593359533351</v>
      </c>
      <c r="S1740" s="57">
        <f t="shared" si="162"/>
        <v>3.5034370907057112E-18</v>
      </c>
      <c r="T1740" s="58">
        <f t="shared" si="163"/>
        <v>4.2049030409989043E-4</v>
      </c>
      <c r="U1740" s="58">
        <f>IF(I1740&lt;Overview!$F$18,(1-Overview!$F$9)*'='!R1740-'='!I1740*'='!P1740,0)</f>
        <v>0</v>
      </c>
      <c r="V1740" s="54">
        <f>IF(I1740&gt;=Overview!$F$18,(1-Overview!$F$9)*'='!R1740-Overview!$F$18*'='!P1740,0)</f>
        <v>36.748594685449703</v>
      </c>
      <c r="W1740" s="2"/>
      <c r="X1740" s="60">
        <f>F1740^3*(1+G1740*Overview!$F$38)</f>
        <v>36.207261733710673</v>
      </c>
      <c r="Y1740" s="61">
        <f>F1740^3*Overview!$F$42*(1+Overview!$F$38*G1740)+J1740*Overview!$F$39/Overview!$F$40</f>
        <v>3.7048738658231488</v>
      </c>
    </row>
    <row r="1741" spans="1:25">
      <c r="A1741" s="34">
        <v>1738</v>
      </c>
      <c r="B1741">
        <v>0.77</v>
      </c>
      <c r="C1741" s="85">
        <v>18.739999999999998</v>
      </c>
      <c r="D1741" s="125">
        <f>B1741/(B1741+Overview!$F$22)</f>
        <v>0.52380952380952384</v>
      </c>
      <c r="E1741" s="118">
        <f>EXP(Overview!$F$21/Overview!$F$5-Overview!$F$21/('='!C1741+273.15))</f>
        <v>0.94169028070695959</v>
      </c>
      <c r="F1741" s="77">
        <f t="shared" si="164"/>
        <v>3.088954266611101</v>
      </c>
      <c r="G1741" s="115">
        <f t="shared" si="165"/>
        <v>0.52380952380952372</v>
      </c>
      <c r="H1741" s="112">
        <f>F1741/Overview!$F$19</f>
        <v>4.5606884196236539</v>
      </c>
      <c r="I1741" s="149">
        <f t="shared" si="166"/>
        <v>178.24101031296112</v>
      </c>
      <c r="J1741" s="80">
        <f>IF((A1741-Overview!$F$43)/365=ROUND((A1741-Overview!$F$43)/365,0),J1740*0.05,J1740+V1740)</f>
        <v>10305.416811591458</v>
      </c>
      <c r="K1741" s="70">
        <f>IF(I1741&lt;Overview!$F$16,1,'='!F1741/Overview!$F$26)</f>
        <v>133.7209639225585</v>
      </c>
      <c r="L1741" s="71">
        <f>IF(I1741&lt;Overview!$F$17,'='!F1741/Overview!$F$26,Overview!$F$33)</f>
        <v>9.1428571428571423</v>
      </c>
      <c r="M1741" s="72">
        <f t="shared" si="167"/>
        <v>9.1428571428571423</v>
      </c>
      <c r="N1741" s="81">
        <f>MIN(1,Overview!$F$44*E1741*(F1741-Overview!$F$25)^2+0.2)</f>
        <v>1</v>
      </c>
      <c r="O1741" s="48">
        <f>M1741*E1741*Overview!$F$8</f>
        <v>9.746225350951114E-2</v>
      </c>
      <c r="P1741" s="48">
        <f>E1741*Overview!$F$6</f>
        <v>1.8494797113084687E-3</v>
      </c>
      <c r="Q1741" s="122">
        <f>O1741*(G1741/F1741-(1+Overview!$F$35/'='!F1741)/(Overview!$F$37*Overview!$F$33))/('='!G1741+Overview!$F$36)</f>
        <v>4.0776716837466064E-4</v>
      </c>
      <c r="R1741" s="128">
        <f>(O1741/F1741-Q1741)*G1741*Overview!$F$29*'='!F1741^3</f>
        <v>435.29301596535856</v>
      </c>
      <c r="S1741" s="57">
        <f t="shared" si="162"/>
        <v>3.5029601780678034E-18</v>
      </c>
      <c r="T1741" s="58">
        <f t="shared" si="163"/>
        <v>4.1985804484494504E-4</v>
      </c>
      <c r="U1741" s="58">
        <f>IF(I1741&lt;Overview!$F$18,(1-Overview!$F$9)*'='!R1741-'='!I1741*'='!P1741,0)</f>
        <v>0</v>
      </c>
      <c r="V1741" s="54">
        <f>IF(I1741&gt;=Overview!$F$18,(1-Overview!$F$9)*'='!R1741-Overview!$F$18*'='!P1741,0)</f>
        <v>36.75942210337584</v>
      </c>
      <c r="W1741" s="2"/>
      <c r="X1741" s="60">
        <f>F1741^3*(1+G1741*Overview!$F$38)</f>
        <v>36.222052125997671</v>
      </c>
      <c r="Y1741" s="61">
        <f>F1741^3*Overview!$F$42*(1+Overview!$F$38*G1741)+J1741*Overview!$F$39/Overview!$F$40</f>
        <v>3.7078018946071278</v>
      </c>
    </row>
    <row r="1742" spans="1:25">
      <c r="A1742" s="34">
        <v>1739</v>
      </c>
      <c r="B1742">
        <v>0.77</v>
      </c>
      <c r="C1742" s="85">
        <v>18.739999999999998</v>
      </c>
      <c r="D1742" s="125">
        <f>B1742/(B1742+Overview!$F$22)</f>
        <v>0.52380952380952384</v>
      </c>
      <c r="E1742" s="118">
        <f>EXP(Overview!$F$21/Overview!$F$5-Overview!$F$21/('='!C1742+273.15))</f>
        <v>0.94169028070695959</v>
      </c>
      <c r="F1742" s="77">
        <f t="shared" si="164"/>
        <v>3.0893741246559459</v>
      </c>
      <c r="G1742" s="115">
        <f t="shared" si="165"/>
        <v>0.52380952380952372</v>
      </c>
      <c r="H1742" s="112">
        <f>F1742/Overview!$F$19</f>
        <v>4.561308319291224</v>
      </c>
      <c r="I1742" s="149">
        <f t="shared" si="166"/>
        <v>178.24101031296112</v>
      </c>
      <c r="J1742" s="80">
        <f>IF((A1742-Overview!$F$43)/365=ROUND((A1742-Overview!$F$43)/365,0),J1741*0.05,J1741+V1741)</f>
        <v>10342.176233694834</v>
      </c>
      <c r="K1742" s="70">
        <f>IF(I1742&lt;Overview!$F$16,1,'='!F1742/Overview!$F$26)</f>
        <v>133.73913959549549</v>
      </c>
      <c r="L1742" s="71">
        <f>IF(I1742&lt;Overview!$F$17,'='!F1742/Overview!$F$26,Overview!$F$33)</f>
        <v>9.1428571428571423</v>
      </c>
      <c r="M1742" s="72">
        <f t="shared" si="167"/>
        <v>9.1428571428571423</v>
      </c>
      <c r="N1742" s="81">
        <f>MIN(1,Overview!$F$44*E1742*(F1742-Overview!$F$25)^2+0.2)</f>
        <v>1</v>
      </c>
      <c r="O1742" s="48">
        <f>M1742*E1742*Overview!$F$8</f>
        <v>9.746225350951114E-2</v>
      </c>
      <c r="P1742" s="48">
        <f>E1742*Overview!$F$6</f>
        <v>1.8494797113084687E-3</v>
      </c>
      <c r="Q1742" s="122">
        <f>O1742*(G1742/F1742-(1+Overview!$F$35/'='!F1742)/(Overview!$F$37*Overview!$F$33))/('='!G1742+Overview!$F$36)</f>
        <v>4.0709870610131213E-4</v>
      </c>
      <c r="R1742" s="128">
        <f>(O1742/F1742-Q1742)*G1742*Overview!$F$29*'='!F1742^3</f>
        <v>435.41992801007285</v>
      </c>
      <c r="S1742" s="57">
        <f t="shared" si="162"/>
        <v>3.502484112058253E-18</v>
      </c>
      <c r="T1742" s="58">
        <f t="shared" si="163"/>
        <v>4.1922673627010307E-4</v>
      </c>
      <c r="U1742" s="58">
        <f>IF(I1742&lt;Overview!$F$18,(1-Overview!$F$9)*'='!R1742-'='!I1742*'='!P1742,0)</f>
        <v>0</v>
      </c>
      <c r="V1742" s="54">
        <f>IF(I1742&gt;=Overview!$F$18,(1-Overview!$F$9)*'='!R1742-Overview!$F$18*'='!P1742,0)</f>
        <v>36.770235009585498</v>
      </c>
      <c r="W1742" s="2"/>
      <c r="X1742" s="60">
        <f>F1742^3*(1+G1742*Overview!$F$38)</f>
        <v>36.236824297312701</v>
      </c>
      <c r="Y1742" s="61">
        <f>F1742^3*Overview!$F$42*(1+Overview!$F$38*G1742)+J1742*Overview!$F$39/Overview!$F$40</f>
        <v>3.7107287540041547</v>
      </c>
    </row>
    <row r="1743" spans="1:25">
      <c r="A1743" s="34">
        <v>1740</v>
      </c>
      <c r="B1743">
        <v>0.77</v>
      </c>
      <c r="C1743" s="85">
        <v>18.739999999999998</v>
      </c>
      <c r="D1743" s="125">
        <f>B1743/(B1743+Overview!$F$22)</f>
        <v>0.52380952380952384</v>
      </c>
      <c r="E1743" s="118">
        <f>EXP(Overview!$F$21/Overview!$F$5-Overview!$F$21/('='!C1743+273.15))</f>
        <v>0.94169028070695959</v>
      </c>
      <c r="F1743" s="77">
        <f t="shared" si="164"/>
        <v>3.089793351392216</v>
      </c>
      <c r="G1743" s="115">
        <f t="shared" si="165"/>
        <v>0.52380952380952372</v>
      </c>
      <c r="H1743" s="112">
        <f>F1743/Overview!$F$19</f>
        <v>4.5619272868628613</v>
      </c>
      <c r="I1743" s="149">
        <f t="shared" si="166"/>
        <v>178.24101031296112</v>
      </c>
      <c r="J1743" s="80">
        <f>IF((A1743-Overview!$F$43)/365=ROUND((A1743-Overview!$F$43)/365,0),J1742*0.05,J1742+V1742)</f>
        <v>10378.94646870442</v>
      </c>
      <c r="K1743" s="70">
        <f>IF(I1743&lt;Overview!$F$16,1,'='!F1743/Overview!$F$26)</f>
        <v>133.75728793905697</v>
      </c>
      <c r="L1743" s="71">
        <f>IF(I1743&lt;Overview!$F$17,'='!F1743/Overview!$F$26,Overview!$F$33)</f>
        <v>9.1428571428571423</v>
      </c>
      <c r="M1743" s="72">
        <f t="shared" si="167"/>
        <v>9.1428571428571423</v>
      </c>
      <c r="N1743" s="81">
        <f>MIN(1,Overview!$F$44*E1743*(F1743-Overview!$F$25)^2+0.2)</f>
        <v>1</v>
      </c>
      <c r="O1743" s="48">
        <f>M1743*E1743*Overview!$F$8</f>
        <v>9.746225350951114E-2</v>
      </c>
      <c r="P1743" s="48">
        <f>E1743*Overview!$F$6</f>
        <v>1.8494797113084687E-3</v>
      </c>
      <c r="Q1743" s="122">
        <f>O1743*(G1743/F1743-(1+Overview!$F$35/'='!F1743)/(Overview!$F$37*Overview!$F$33))/('='!G1743+Overview!$F$36)</f>
        <v>4.0643143020288179E-4</v>
      </c>
      <c r="R1743" s="128">
        <f>(O1743/F1743-Q1743)*G1743*Overview!$F$29*'='!F1743^3</f>
        <v>435.54666992414974</v>
      </c>
      <c r="S1743" s="57">
        <f t="shared" si="162"/>
        <v>3.5020088909621648E-18</v>
      </c>
      <c r="T1743" s="58">
        <f t="shared" si="163"/>
        <v>4.1859637694589792E-4</v>
      </c>
      <c r="U1743" s="58">
        <f>IF(I1743&lt;Overview!$F$18,(1-Overview!$F$9)*'='!R1743-'='!I1743*'='!P1743,0)</f>
        <v>0</v>
      </c>
      <c r="V1743" s="54">
        <f>IF(I1743&gt;=Overview!$F$18,(1-Overview!$F$9)*'='!R1743-Overview!$F$18*'='!P1743,0)</f>
        <v>36.781033420664848</v>
      </c>
      <c r="W1743" s="2"/>
      <c r="X1743" s="60">
        <f>F1743^3*(1+G1743*Overview!$F$38)</f>
        <v>36.251578263523093</v>
      </c>
      <c r="Y1743" s="61">
        <f>F1743^3*Overview!$F$42*(1+Overview!$F$38*G1743)+J1743*Overview!$F$39/Overview!$F$40</f>
        <v>3.7136544448116893</v>
      </c>
    </row>
    <row r="1744" spans="1:25">
      <c r="A1744" s="34">
        <v>1741</v>
      </c>
      <c r="B1744">
        <v>0.77</v>
      </c>
      <c r="C1744" s="85">
        <v>18.739999999999998</v>
      </c>
      <c r="D1744" s="125">
        <f>B1744/(B1744+Overview!$F$22)</f>
        <v>0.52380952380952384</v>
      </c>
      <c r="E1744" s="118">
        <f>EXP(Overview!$F$21/Overview!$F$5-Overview!$F$21/('='!C1744+273.15))</f>
        <v>0.94169028070695959</v>
      </c>
      <c r="F1744" s="77">
        <f t="shared" si="164"/>
        <v>3.0902119477691619</v>
      </c>
      <c r="G1744" s="115">
        <f t="shared" si="165"/>
        <v>0.52380952380952372</v>
      </c>
      <c r="H1744" s="112">
        <f>F1744/Overview!$F$19</f>
        <v>4.5625453237400881</v>
      </c>
      <c r="I1744" s="149">
        <f t="shared" si="166"/>
        <v>178.24101031296112</v>
      </c>
      <c r="J1744" s="80">
        <f>IF((A1744-Overview!$F$43)/365=ROUND((A1744-Overview!$F$43)/365,0),J1743*0.05,J1743+V1743)</f>
        <v>10415.727502125084</v>
      </c>
      <c r="K1744" s="70">
        <f>IF(I1744&lt;Overview!$F$16,1,'='!F1744/Overview!$F$26)</f>
        <v>133.775408994336</v>
      </c>
      <c r="L1744" s="71">
        <f>IF(I1744&lt;Overview!$F$17,'='!F1744/Overview!$F$26,Overview!$F$33)</f>
        <v>9.1428571428571423</v>
      </c>
      <c r="M1744" s="72">
        <f t="shared" si="167"/>
        <v>9.1428571428571423</v>
      </c>
      <c r="N1744" s="81">
        <f>MIN(1,Overview!$F$44*E1744*(F1744-Overview!$F$25)^2+0.2)</f>
        <v>1</v>
      </c>
      <c r="O1744" s="48">
        <f>M1744*E1744*Overview!$F$8</f>
        <v>9.746225350951114E-2</v>
      </c>
      <c r="P1744" s="48">
        <f>E1744*Overview!$F$6</f>
        <v>1.8494797113084687E-3</v>
      </c>
      <c r="Q1744" s="122">
        <f>O1744*(G1744/F1744-(1+Overview!$F$35/'='!F1744)/(Overview!$F$37*Overview!$F$33))/('='!G1744+Overview!$F$36)</f>
        <v>4.0576533827727884E-4</v>
      </c>
      <c r="R1744" s="128">
        <f>(O1744/F1744-Q1744)*G1744*Overview!$F$29*'='!F1744^3</f>
        <v>435.67324190214975</v>
      </c>
      <c r="S1744" s="57">
        <f t="shared" si="162"/>
        <v>3.5015345130688139E-18</v>
      </c>
      <c r="T1744" s="58">
        <f t="shared" si="163"/>
        <v>4.1796696544501422E-4</v>
      </c>
      <c r="U1744" s="58">
        <f>IF(I1744&lt;Overview!$F$18,(1-Overview!$F$9)*'='!R1744-'='!I1744*'='!P1744,0)</f>
        <v>0</v>
      </c>
      <c r="V1744" s="54">
        <f>IF(I1744&gt;=Overview!$F$18,(1-Overview!$F$9)*'='!R1744-Overview!$F$18*'='!P1744,0)</f>
        <v>36.791817353190453</v>
      </c>
      <c r="W1744" s="2"/>
      <c r="X1744" s="60">
        <f>F1744^3*(1+G1744*Overview!$F$38)</f>
        <v>36.266314040504525</v>
      </c>
      <c r="Y1744" s="61">
        <f>F1744^3*Overview!$F$42*(1+Overview!$F$38*G1744)+J1744*Overview!$F$39/Overview!$F$40</f>
        <v>3.7165789678286609</v>
      </c>
    </row>
    <row r="1745" spans="1:25">
      <c r="A1745" s="34">
        <v>1742</v>
      </c>
      <c r="B1745">
        <v>0.77</v>
      </c>
      <c r="C1745" s="85">
        <v>18.739999999999998</v>
      </c>
      <c r="D1745" s="125">
        <f>B1745/(B1745+Overview!$F$22)</f>
        <v>0.52380952380952384</v>
      </c>
      <c r="E1745" s="118">
        <f>EXP(Overview!$F$21/Overview!$F$5-Overview!$F$21/('='!C1745+273.15))</f>
        <v>0.94169028070695959</v>
      </c>
      <c r="F1745" s="77">
        <f t="shared" si="164"/>
        <v>3.090629914734607</v>
      </c>
      <c r="G1745" s="115">
        <f t="shared" si="165"/>
        <v>0.52380952380952372</v>
      </c>
      <c r="H1745" s="112">
        <f>F1745/Overview!$F$19</f>
        <v>4.5631624313223194</v>
      </c>
      <c r="I1745" s="149">
        <f t="shared" si="166"/>
        <v>178.24101031296112</v>
      </c>
      <c r="J1745" s="80">
        <f>IF((A1745-Overview!$F$43)/365=ROUND((A1745-Overview!$F$43)/365,0),J1744*0.05,J1744+V1744)</f>
        <v>10452.519319478275</v>
      </c>
      <c r="K1745" s="70">
        <f>IF(I1745&lt;Overview!$F$16,1,'='!F1745/Overview!$F$26)</f>
        <v>133.79350280236395</v>
      </c>
      <c r="L1745" s="71">
        <f>IF(I1745&lt;Overview!$F$17,'='!F1745/Overview!$F$26,Overview!$F$33)</f>
        <v>9.1428571428571423</v>
      </c>
      <c r="M1745" s="72">
        <f t="shared" si="167"/>
        <v>9.1428571428571423</v>
      </c>
      <c r="N1745" s="81">
        <f>MIN(1,Overview!$F$44*E1745*(F1745-Overview!$F$25)^2+0.2)</f>
        <v>1</v>
      </c>
      <c r="O1745" s="48">
        <f>M1745*E1745*Overview!$F$8</f>
        <v>9.746225350951114E-2</v>
      </c>
      <c r="P1745" s="48">
        <f>E1745*Overview!$F$6</f>
        <v>1.8494797113084687E-3</v>
      </c>
      <c r="Q1745" s="122">
        <f>O1745*(G1745/F1745-(1+Overview!$F$35/'='!F1745)/(Overview!$F$37*Overview!$F$33))/('='!G1745+Overview!$F$36)</f>
        <v>4.0510042792825238E-4</v>
      </c>
      <c r="R1745" s="128">
        <f>(O1745/F1745-Q1745)*G1745*Overview!$F$29*'='!F1745^3</f>
        <v>435.79964413852122</v>
      </c>
      <c r="S1745" s="57">
        <f t="shared" si="162"/>
        <v>3.5010609766716377E-18</v>
      </c>
      <c r="T1745" s="58">
        <f t="shared" si="163"/>
        <v>4.1733850034228248E-4</v>
      </c>
      <c r="U1745" s="58">
        <f>IF(I1745&lt;Overview!$F$18,(1-Overview!$F$9)*'='!R1745-'='!I1745*'='!P1745,0)</f>
        <v>0</v>
      </c>
      <c r="V1745" s="54">
        <f>IF(I1745&gt;=Overview!$F$18,(1-Overview!$F$9)*'='!R1745-Overview!$F$18*'='!P1745,0)</f>
        <v>36.8025868237293</v>
      </c>
      <c r="W1745" s="2"/>
      <c r="X1745" s="60">
        <f>F1745^3*(1+G1745*Overview!$F$38)</f>
        <v>36.281031644140903</v>
      </c>
      <c r="Y1745" s="61">
        <f>F1745^3*Overview!$F$42*(1+Overview!$F$38*G1745)+J1745*Overview!$F$39/Overview!$F$40</f>
        <v>3.7195023238554641</v>
      </c>
    </row>
    <row r="1746" spans="1:25">
      <c r="A1746" s="34">
        <v>1743</v>
      </c>
      <c r="B1746">
        <v>0.77</v>
      </c>
      <c r="C1746" s="85">
        <v>18.739999999999998</v>
      </c>
      <c r="D1746" s="125">
        <f>B1746/(B1746+Overview!$F$22)</f>
        <v>0.52380952380952384</v>
      </c>
      <c r="E1746" s="118">
        <f>EXP(Overview!$F$21/Overview!$F$5-Overview!$F$21/('='!C1746+273.15))</f>
        <v>0.94169028070695959</v>
      </c>
      <c r="F1746" s="77">
        <f t="shared" si="164"/>
        <v>3.0910472532349491</v>
      </c>
      <c r="G1746" s="115">
        <f t="shared" si="165"/>
        <v>0.52380952380952372</v>
      </c>
      <c r="H1746" s="112">
        <f>F1746/Overview!$F$19</f>
        <v>4.5637786110068639</v>
      </c>
      <c r="I1746" s="149">
        <f t="shared" si="166"/>
        <v>178.24101031296112</v>
      </c>
      <c r="J1746" s="80">
        <f>IF((A1746-Overview!$F$43)/365=ROUND((A1746-Overview!$F$43)/365,0),J1745*0.05,J1745+V1745)</f>
        <v>10489.321906302004</v>
      </c>
      <c r="K1746" s="70">
        <f>IF(I1746&lt;Overview!$F$16,1,'='!F1746/Overview!$F$26)</f>
        <v>133.81156940411034</v>
      </c>
      <c r="L1746" s="71">
        <f>IF(I1746&lt;Overview!$F$17,'='!F1746/Overview!$F$26,Overview!$F$33)</f>
        <v>9.1428571428571423</v>
      </c>
      <c r="M1746" s="72">
        <f t="shared" si="167"/>
        <v>9.1428571428571423</v>
      </c>
      <c r="N1746" s="81">
        <f>MIN(1,Overview!$F$44*E1746*(F1746-Overview!$F$25)^2+0.2)</f>
        <v>1</v>
      </c>
      <c r="O1746" s="48">
        <f>M1746*E1746*Overview!$F$8</f>
        <v>9.746225350951114E-2</v>
      </c>
      <c r="P1746" s="48">
        <f>E1746*Overview!$F$6</f>
        <v>1.8494797113084687E-3</v>
      </c>
      <c r="Q1746" s="122">
        <f>O1746*(G1746/F1746-(1+Overview!$F$35/'='!F1746)/(Overview!$F$37*Overview!$F$33))/('='!G1746+Overview!$F$36)</f>
        <v>4.0443669676537466E-4</v>
      </c>
      <c r="R1746" s="128">
        <f>(O1746/F1746-Q1746)*G1746*Overview!$F$29*'='!F1746^3</f>
        <v>435.92587682759876</v>
      </c>
      <c r="S1746" s="57">
        <f t="shared" si="162"/>
        <v>3.5005882800682188E-18</v>
      </c>
      <c r="T1746" s="58">
        <f t="shared" si="163"/>
        <v>4.167109802146758E-4</v>
      </c>
      <c r="U1746" s="58">
        <f>IF(I1746&lt;Overview!$F$18,(1-Overview!$F$9)*'='!R1746-'='!I1746*'='!P1746,0)</f>
        <v>0</v>
      </c>
      <c r="V1746" s="54">
        <f>IF(I1746&gt;=Overview!$F$18,(1-Overview!$F$9)*'='!R1746-Overview!$F$18*'='!P1746,0)</f>
        <v>36.813341848838704</v>
      </c>
      <c r="W1746" s="2"/>
      <c r="X1746" s="60">
        <f>F1746^3*(1+G1746*Overview!$F$38)</f>
        <v>36.295731090324253</v>
      </c>
      <c r="Y1746" s="61">
        <f>F1746^3*Overview!$F$42*(1+Overview!$F$38*G1746)+J1746*Overview!$F$39/Overview!$F$40</f>
        <v>3.7224245136939422</v>
      </c>
    </row>
    <row r="1747" spans="1:25">
      <c r="A1747" s="34">
        <v>1744</v>
      </c>
      <c r="B1747">
        <v>0.77</v>
      </c>
      <c r="C1747" s="85">
        <v>18.739999999999998</v>
      </c>
      <c r="D1747" s="125">
        <f>B1747/(B1747+Overview!$F$22)</f>
        <v>0.52380952380952384</v>
      </c>
      <c r="E1747" s="118">
        <f>EXP(Overview!$F$21/Overview!$F$5-Overview!$F$21/('='!C1747+273.15))</f>
        <v>0.94169028070695959</v>
      </c>
      <c r="F1747" s="77">
        <f t="shared" si="164"/>
        <v>3.0914639642151638</v>
      </c>
      <c r="G1747" s="115">
        <f t="shared" si="165"/>
        <v>0.52380952380952372</v>
      </c>
      <c r="H1747" s="112">
        <f>F1747/Overview!$F$19</f>
        <v>4.5643938641889319</v>
      </c>
      <c r="I1747" s="149">
        <f t="shared" si="166"/>
        <v>178.24101031296112</v>
      </c>
      <c r="J1747" s="80">
        <f>IF((A1747-Overview!$F$43)/365=ROUND((A1747-Overview!$F$43)/365,0),J1746*0.05,J1746+V1746)</f>
        <v>10526.135248150842</v>
      </c>
      <c r="K1747" s="70">
        <f>IF(I1747&lt;Overview!$F$16,1,'='!F1747/Overview!$F$26)</f>
        <v>133.82960884048327</v>
      </c>
      <c r="L1747" s="71">
        <f>IF(I1747&lt;Overview!$F$17,'='!F1747/Overview!$F$26,Overview!$F$33)</f>
        <v>9.1428571428571423</v>
      </c>
      <c r="M1747" s="72">
        <f t="shared" si="167"/>
        <v>9.1428571428571423</v>
      </c>
      <c r="N1747" s="81">
        <f>MIN(1,Overview!$F$44*E1747*(F1747-Overview!$F$25)^2+0.2)</f>
        <v>1</v>
      </c>
      <c r="O1747" s="48">
        <f>M1747*E1747*Overview!$F$8</f>
        <v>9.746225350951114E-2</v>
      </c>
      <c r="P1747" s="48">
        <f>E1747*Overview!$F$6</f>
        <v>1.8494797113084687E-3</v>
      </c>
      <c r="Q1747" s="122">
        <f>O1747*(G1747/F1747-(1+Overview!$F$35/'='!F1747)/(Overview!$F$37*Overview!$F$33))/('='!G1747+Overview!$F$36)</f>
        <v>4.0377414240402317E-4</v>
      </c>
      <c r="R1747" s="128">
        <f>(O1747/F1747-Q1747)*G1747*Overview!$F$29*'='!F1747^3</f>
        <v>436.05194016360429</v>
      </c>
      <c r="S1747" s="57">
        <f t="shared" si="162"/>
        <v>3.5001164215602761E-18</v>
      </c>
      <c r="T1747" s="58">
        <f t="shared" si="163"/>
        <v>4.1608440364130652E-4</v>
      </c>
      <c r="U1747" s="58">
        <f>IF(I1747&lt;Overview!$F$18,(1-Overview!$F$9)*'='!R1747-'='!I1747*'='!P1747,0)</f>
        <v>0</v>
      </c>
      <c r="V1747" s="54">
        <f>IF(I1747&gt;=Overview!$F$18,(1-Overview!$F$9)*'='!R1747-Overview!$F$18*'='!P1747,0)</f>
        <v>36.824082445066374</v>
      </c>
      <c r="W1747" s="2"/>
      <c r="X1747" s="60">
        <f>F1747^3*(1+G1747*Overview!$F$38)</f>
        <v>36.310412394954696</v>
      </c>
      <c r="Y1747" s="61">
        <f>F1747^3*Overview!$F$42*(1+Overview!$F$38*G1747)+J1747*Overview!$F$39/Overview!$F$40</f>
        <v>3.7253455381473861</v>
      </c>
    </row>
    <row r="1748" spans="1:25">
      <c r="A1748" s="34">
        <v>1745</v>
      </c>
      <c r="B1748">
        <v>0.77</v>
      </c>
      <c r="C1748" s="85">
        <v>18.739999999999998</v>
      </c>
      <c r="D1748" s="125">
        <f>B1748/(B1748+Overview!$F$22)</f>
        <v>0.52380952380952384</v>
      </c>
      <c r="E1748" s="118">
        <f>EXP(Overview!$F$21/Overview!$F$5-Overview!$F$21/('='!C1748+273.15))</f>
        <v>0.94169028070695959</v>
      </c>
      <c r="F1748" s="77">
        <f t="shared" si="164"/>
        <v>3.0918800486188052</v>
      </c>
      <c r="G1748" s="115">
        <f t="shared" si="165"/>
        <v>0.52380952380952372</v>
      </c>
      <c r="H1748" s="112">
        <f>F1748/Overview!$F$19</f>
        <v>4.5650081922616348</v>
      </c>
      <c r="I1748" s="149">
        <f t="shared" si="166"/>
        <v>178.24101031296112</v>
      </c>
      <c r="J1748" s="80">
        <f>IF((A1748-Overview!$F$43)/365=ROUND((A1748-Overview!$F$43)/365,0),J1747*0.05,J1747+V1747)</f>
        <v>10562.959330595908</v>
      </c>
      <c r="K1748" s="70">
        <f>IF(I1748&lt;Overview!$F$16,1,'='!F1748/Overview!$F$26)</f>
        <v>133.84762115232922</v>
      </c>
      <c r="L1748" s="71">
        <f>IF(I1748&lt;Overview!$F$17,'='!F1748/Overview!$F$26,Overview!$F$33)</f>
        <v>9.1428571428571423</v>
      </c>
      <c r="M1748" s="72">
        <f t="shared" si="167"/>
        <v>9.1428571428571423</v>
      </c>
      <c r="N1748" s="81">
        <f>MIN(1,Overview!$F$44*E1748*(F1748-Overview!$F$25)^2+0.2)</f>
        <v>1</v>
      </c>
      <c r="O1748" s="48">
        <f>M1748*E1748*Overview!$F$8</f>
        <v>9.746225350951114E-2</v>
      </c>
      <c r="P1748" s="48">
        <f>E1748*Overview!$F$6</f>
        <v>1.8494797113084687E-3</v>
      </c>
      <c r="Q1748" s="122">
        <f>O1748*(G1748/F1748-(1+Overview!$F$35/'='!F1748)/(Overview!$F$37*Overview!$F$33))/('='!G1748+Overview!$F$36)</f>
        <v>4.0311276246536478E-4</v>
      </c>
      <c r="R1748" s="128">
        <f>(O1748/F1748-Q1748)*G1748*Overview!$F$29*'='!F1748^3</f>
        <v>436.17783434064495</v>
      </c>
      <c r="S1748" s="57">
        <f t="shared" si="162"/>
        <v>3.4996453994536483E-18</v>
      </c>
      <c r="T1748" s="58">
        <f t="shared" si="163"/>
        <v>4.1545876920342432E-4</v>
      </c>
      <c r="U1748" s="58">
        <f>IF(I1748&lt;Overview!$F$18,(1-Overview!$F$9)*'='!R1748-'='!I1748*'='!P1748,0)</f>
        <v>0</v>
      </c>
      <c r="V1748" s="54">
        <f>IF(I1748&gt;=Overview!$F$18,(1-Overview!$F$9)*'='!R1748-Overview!$F$18*'='!P1748,0)</f>
        <v>36.834808628950242</v>
      </c>
      <c r="W1748" s="2"/>
      <c r="X1748" s="60">
        <f>F1748^3*(1+G1748*Overview!$F$38)</f>
        <v>36.325075573940239</v>
      </c>
      <c r="Y1748" s="61">
        <f>F1748^3*Overview!$F$42*(1+Overview!$F$38*G1748)+J1748*Overview!$F$39/Overview!$F$40</f>
        <v>3.7282653980205156</v>
      </c>
    </row>
    <row r="1749" spans="1:25">
      <c r="A1749" s="34">
        <v>1746</v>
      </c>
      <c r="B1749">
        <v>0.77</v>
      </c>
      <c r="C1749" s="85">
        <v>18.739999999999998</v>
      </c>
      <c r="D1749" s="125">
        <f>B1749/(B1749+Overview!$F$22)</f>
        <v>0.52380952380952384</v>
      </c>
      <c r="E1749" s="118">
        <f>EXP(Overview!$F$21/Overview!$F$5-Overview!$F$21/('='!C1749+273.15))</f>
        <v>0.94169028070695959</v>
      </c>
      <c r="F1749" s="77">
        <f t="shared" si="164"/>
        <v>3.0922955073880085</v>
      </c>
      <c r="G1749" s="115">
        <f t="shared" si="165"/>
        <v>0.52380952380952372</v>
      </c>
      <c r="H1749" s="112">
        <f>F1749/Overview!$F$19</f>
        <v>4.5656215966159879</v>
      </c>
      <c r="I1749" s="149">
        <f t="shared" si="166"/>
        <v>178.24101031296112</v>
      </c>
      <c r="J1749" s="80">
        <f>IF((A1749-Overview!$F$43)/365=ROUND((A1749-Overview!$F$43)/365,0),J1748*0.05,J1748+V1748)</f>
        <v>10599.794139224858</v>
      </c>
      <c r="K1749" s="70">
        <f>IF(I1749&lt;Overview!$F$16,1,'='!F1749/Overview!$F$26)</f>
        <v>133.86560638043326</v>
      </c>
      <c r="L1749" s="71">
        <f>IF(I1749&lt;Overview!$F$17,'='!F1749/Overview!$F$26,Overview!$F$33)</f>
        <v>9.1428571428571423</v>
      </c>
      <c r="M1749" s="72">
        <f t="shared" si="167"/>
        <v>9.1428571428571423</v>
      </c>
      <c r="N1749" s="81">
        <f>MIN(1,Overview!$F$44*E1749*(F1749-Overview!$F$25)^2+0.2)</f>
        <v>1</v>
      </c>
      <c r="O1749" s="48">
        <f>M1749*E1749*Overview!$F$8</f>
        <v>9.746225350951114E-2</v>
      </c>
      <c r="P1749" s="48">
        <f>E1749*Overview!$F$6</f>
        <v>1.8494797113084687E-3</v>
      </c>
      <c r="Q1749" s="122">
        <f>O1749*(G1749/F1749-(1+Overview!$F$35/'='!F1749)/(Overview!$F$37*Overview!$F$33))/('='!G1749+Overview!$F$36)</f>
        <v>4.0245255457633692E-4</v>
      </c>
      <c r="R1749" s="128">
        <f>(O1749/F1749-Q1749)*G1749*Overview!$F$29*'='!F1749^3</f>
        <v>436.30355955271483</v>
      </c>
      <c r="S1749" s="57">
        <f t="shared" si="162"/>
        <v>3.4991752120582872E-18</v>
      </c>
      <c r="T1749" s="58">
        <f t="shared" si="163"/>
        <v>4.148340754844113E-4</v>
      </c>
      <c r="U1749" s="58">
        <f>IF(I1749&lt;Overview!$F$18,(1-Overview!$F$9)*'='!R1749-'='!I1749*'='!P1749,0)</f>
        <v>0</v>
      </c>
      <c r="V1749" s="54">
        <f>IF(I1749&gt;=Overview!$F$18,(1-Overview!$F$9)*'='!R1749-Overview!$F$18*'='!P1749,0)</f>
        <v>36.845520417018598</v>
      </c>
      <c r="W1749" s="2"/>
      <c r="X1749" s="60">
        <f>F1749^3*(1+G1749*Overview!$F$38)</f>
        <v>36.339720643196785</v>
      </c>
      <c r="Y1749" s="61">
        <f>F1749^3*Overview!$F$42*(1+Overview!$F$38*G1749)+J1749*Overview!$F$39/Overview!$F$40</f>
        <v>3.7311840941194809</v>
      </c>
    </row>
    <row r="1750" spans="1:25">
      <c r="A1750" s="34">
        <v>1747</v>
      </c>
      <c r="B1750">
        <v>0.77</v>
      </c>
      <c r="C1750" s="85">
        <v>18.739999999999998</v>
      </c>
      <c r="D1750" s="125">
        <f>B1750/(B1750+Overview!$F$22)</f>
        <v>0.52380952380952384</v>
      </c>
      <c r="E1750" s="118">
        <f>EXP(Overview!$F$21/Overview!$F$5-Overview!$F$21/('='!C1750+273.15))</f>
        <v>0.94169028070695959</v>
      </c>
      <c r="F1750" s="77">
        <f t="shared" si="164"/>
        <v>3.0927103414634929</v>
      </c>
      <c r="G1750" s="115">
        <f t="shared" si="165"/>
        <v>0.52380952380952372</v>
      </c>
      <c r="H1750" s="112">
        <f>F1750/Overview!$F$19</f>
        <v>4.5662340786409166</v>
      </c>
      <c r="I1750" s="149">
        <f t="shared" si="166"/>
        <v>178.24101031296112</v>
      </c>
      <c r="J1750" s="80">
        <f>IF((A1750-Overview!$F$43)/365=ROUND((A1750-Overview!$F$43)/365,0),J1749*0.05,J1749+V1749)</f>
        <v>10636.639659641876</v>
      </c>
      <c r="K1750" s="70">
        <f>IF(I1750&lt;Overview!$F$16,1,'='!F1750/Overview!$F$26)</f>
        <v>133.88356456551918</v>
      </c>
      <c r="L1750" s="71">
        <f>IF(I1750&lt;Overview!$F$17,'='!F1750/Overview!$F$26,Overview!$F$33)</f>
        <v>9.1428571428571423</v>
      </c>
      <c r="M1750" s="72">
        <f t="shared" si="167"/>
        <v>9.1428571428571423</v>
      </c>
      <c r="N1750" s="81">
        <f>MIN(1,Overview!$F$44*E1750*(F1750-Overview!$F$25)^2+0.2)</f>
        <v>1</v>
      </c>
      <c r="O1750" s="48">
        <f>M1750*E1750*Overview!$F$8</f>
        <v>9.746225350951114E-2</v>
      </c>
      <c r="P1750" s="48">
        <f>E1750*Overview!$F$6</f>
        <v>1.8494797113084687E-3</v>
      </c>
      <c r="Q1750" s="122">
        <f>O1750*(G1750/F1750-(1+Overview!$F$35/'='!F1750)/(Overview!$F$37*Overview!$F$33))/('='!G1750+Overview!$F$36)</f>
        <v>4.0179351636963185E-4</v>
      </c>
      <c r="R1750" s="128">
        <f>(O1750/F1750-Q1750)*G1750*Overview!$F$29*'='!F1750^3</f>
        <v>436.42911599369307</v>
      </c>
      <c r="S1750" s="57">
        <f t="shared" si="162"/>
        <v>3.4987058576882415E-18</v>
      </c>
      <c r="T1750" s="58">
        <f t="shared" si="163"/>
        <v>4.1421032106978055E-4</v>
      </c>
      <c r="U1750" s="58">
        <f>IF(I1750&lt;Overview!$F$18,(1-Overview!$F$9)*'='!R1750-'='!I1750*'='!P1750,0)</f>
        <v>0</v>
      </c>
      <c r="V1750" s="54">
        <f>IF(I1750&gt;=Overview!$F$18,(1-Overview!$F$9)*'='!R1750-Overview!$F$18*'='!P1750,0)</f>
        <v>36.85621782578994</v>
      </c>
      <c r="W1750" s="2"/>
      <c r="X1750" s="60">
        <f>F1750^3*(1+G1750*Overview!$F$38)</f>
        <v>36.354347618647964</v>
      </c>
      <c r="Y1750" s="61">
        <f>F1750^3*Overview!$F$42*(1+Overview!$F$38*G1750)+J1750*Overview!$F$39/Overview!$F$40</f>
        <v>3.7341016272518455</v>
      </c>
    </row>
    <row r="1751" spans="1:25">
      <c r="A1751" s="34">
        <v>1748</v>
      </c>
      <c r="B1751">
        <v>0.77</v>
      </c>
      <c r="C1751" s="85">
        <v>18.739999999999998</v>
      </c>
      <c r="D1751" s="125">
        <f>B1751/(B1751+Overview!$F$22)</f>
        <v>0.52380952380952384</v>
      </c>
      <c r="E1751" s="118">
        <f>EXP(Overview!$F$21/Overview!$F$5-Overview!$F$21/('='!C1751+273.15))</f>
        <v>0.94169028070695959</v>
      </c>
      <c r="F1751" s="77">
        <f t="shared" si="164"/>
        <v>3.0931245517845625</v>
      </c>
      <c r="G1751" s="115">
        <f t="shared" si="165"/>
        <v>0.52380952380952372</v>
      </c>
      <c r="H1751" s="112">
        <f>F1751/Overview!$F$19</f>
        <v>4.5668456397232573</v>
      </c>
      <c r="I1751" s="149">
        <f t="shared" si="166"/>
        <v>178.24101031296112</v>
      </c>
      <c r="J1751" s="80">
        <f>IF((A1751-Overview!$F$43)/365=ROUND((A1751-Overview!$F$43)/365,0),J1750*0.05,J1750+V1750)</f>
        <v>10673.495877467667</v>
      </c>
      <c r="K1751" s="70">
        <f>IF(I1751&lt;Overview!$F$16,1,'='!F1751/Overview!$F$26)</f>
        <v>133.90149574824946</v>
      </c>
      <c r="L1751" s="71">
        <f>IF(I1751&lt;Overview!$F$17,'='!F1751/Overview!$F$26,Overview!$F$33)</f>
        <v>9.1428571428571423</v>
      </c>
      <c r="M1751" s="72">
        <f t="shared" si="167"/>
        <v>9.1428571428571423</v>
      </c>
      <c r="N1751" s="81">
        <f>MIN(1,Overview!$F$44*E1751*(F1751-Overview!$F$25)^2+0.2)</f>
        <v>1</v>
      </c>
      <c r="O1751" s="48">
        <f>M1751*E1751*Overview!$F$8</f>
        <v>9.746225350951114E-2</v>
      </c>
      <c r="P1751" s="48">
        <f>E1751*Overview!$F$6</f>
        <v>1.8494797113084687E-3</v>
      </c>
      <c r="Q1751" s="122">
        <f>O1751*(G1751/F1751-(1+Overview!$F$35/'='!F1751)/(Overview!$F$37*Overview!$F$33))/('='!G1751+Overview!$F$36)</f>
        <v>4.0113564548367953E-4</v>
      </c>
      <c r="R1751" s="128">
        <f>(O1751/F1751-Q1751)*G1751*Overview!$F$29*'='!F1751^3</f>
        <v>436.55450385734349</v>
      </c>
      <c r="S1751" s="57">
        <f t="shared" si="162"/>
        <v>3.498237334661645E-18</v>
      </c>
      <c r="T1751" s="58">
        <f t="shared" si="163"/>
        <v>4.1358750454717247E-4</v>
      </c>
      <c r="U1751" s="58">
        <f>IF(I1751&lt;Overview!$F$18,(1-Overview!$F$9)*'='!R1751-'='!I1751*'='!P1751,0)</f>
        <v>0</v>
      </c>
      <c r="V1751" s="54">
        <f>IF(I1751&gt;=Overview!$F$18,(1-Overview!$F$9)*'='!R1751-Overview!$F$18*'='!P1751,0)</f>
        <v>36.866900871772955</v>
      </c>
      <c r="W1751" s="2"/>
      <c r="X1751" s="60">
        <f>F1751^3*(1+G1751*Overview!$F$38)</f>
        <v>36.368956516225062</v>
      </c>
      <c r="Y1751" s="61">
        <f>F1751^3*Overview!$F$42*(1+Overview!$F$38*G1751)+J1751*Overview!$F$39/Overview!$F$40</f>
        <v>3.7370179982265777</v>
      </c>
    </row>
    <row r="1752" spans="1:25">
      <c r="A1752" s="34">
        <v>1749</v>
      </c>
      <c r="B1752">
        <v>0.77</v>
      </c>
      <c r="C1752" s="85">
        <v>18.739999999999998</v>
      </c>
      <c r="D1752" s="125">
        <f>B1752/(B1752+Overview!$F$22)</f>
        <v>0.52380952380952384</v>
      </c>
      <c r="E1752" s="118">
        <f>EXP(Overview!$F$21/Overview!$F$5-Overview!$F$21/('='!C1752+273.15))</f>
        <v>0.94169028070695959</v>
      </c>
      <c r="F1752" s="77">
        <f t="shared" si="164"/>
        <v>3.0935381392891097</v>
      </c>
      <c r="G1752" s="115">
        <f t="shared" si="165"/>
        <v>0.52380952380952372</v>
      </c>
      <c r="H1752" s="112">
        <f>F1752/Overview!$F$19</f>
        <v>4.5674562812477628</v>
      </c>
      <c r="I1752" s="149">
        <f t="shared" si="166"/>
        <v>178.24101031296112</v>
      </c>
      <c r="J1752" s="80">
        <f>IF((A1752-Overview!$F$43)/365=ROUND((A1752-Overview!$F$43)/365,0),J1751*0.05,J1751+V1751)</f>
        <v>10710.36277833944</v>
      </c>
      <c r="K1752" s="70">
        <f>IF(I1752&lt;Overview!$F$16,1,'='!F1752/Overview!$F$26)</f>
        <v>133.91939996922554</v>
      </c>
      <c r="L1752" s="71">
        <f>IF(I1752&lt;Overview!$F$17,'='!F1752/Overview!$F$26,Overview!$F$33)</f>
        <v>9.1428571428571423</v>
      </c>
      <c r="M1752" s="72">
        <f t="shared" si="167"/>
        <v>9.1428571428571423</v>
      </c>
      <c r="N1752" s="81">
        <f>MIN(1,Overview!$F$44*E1752*(F1752-Overview!$F$25)^2+0.2)</f>
        <v>1</v>
      </c>
      <c r="O1752" s="48">
        <f>M1752*E1752*Overview!$F$8</f>
        <v>9.746225350951114E-2</v>
      </c>
      <c r="P1752" s="48">
        <f>E1752*Overview!$F$6</f>
        <v>1.8494797113084687E-3</v>
      </c>
      <c r="Q1752" s="122">
        <f>O1752*(G1752/F1752-(1+Overview!$F$35/'='!F1752)/(Overview!$F$37*Overview!$F$33))/('='!G1752+Overview!$F$36)</f>
        <v>4.0047893956262742E-4</v>
      </c>
      <c r="R1752" s="128">
        <f>(O1752/F1752-Q1752)*G1752*Overview!$F$29*'='!F1752^3</f>
        <v>436.67972333731581</v>
      </c>
      <c r="S1752" s="57">
        <f t="shared" si="162"/>
        <v>3.4977696413007063E-18</v>
      </c>
      <c r="T1752" s="58">
        <f t="shared" si="163"/>
        <v>4.1296562450634876E-4</v>
      </c>
      <c r="U1752" s="58">
        <f>IF(I1752&lt;Overview!$F$18,(1-Overview!$F$9)*'='!R1752-'='!I1752*'='!P1752,0)</f>
        <v>0</v>
      </c>
      <c r="V1752" s="54">
        <f>IF(I1752&gt;=Overview!$F$18,(1-Overview!$F$9)*'='!R1752-Overview!$F$18*'='!P1752,0)</f>
        <v>36.877569571466601</v>
      </c>
      <c r="W1752" s="2"/>
      <c r="X1752" s="60">
        <f>F1752^3*(1+G1752*Overview!$F$38)</f>
        <v>36.383547351866966</v>
      </c>
      <c r="Y1752" s="61">
        <f>F1752^3*Overview!$F$42*(1+Overview!$F$38*G1752)+J1752*Overview!$F$39/Overview!$F$40</f>
        <v>3.7399332078540493</v>
      </c>
    </row>
    <row r="1753" spans="1:25">
      <c r="A1753" s="34">
        <v>1750</v>
      </c>
      <c r="B1753">
        <v>0.77</v>
      </c>
      <c r="C1753" s="85">
        <v>18.739999999999998</v>
      </c>
      <c r="D1753" s="125">
        <f>B1753/(B1753+Overview!$F$22)</f>
        <v>0.52380952380952384</v>
      </c>
      <c r="E1753" s="118">
        <f>EXP(Overview!$F$21/Overview!$F$5-Overview!$F$21/('='!C1753+273.15))</f>
        <v>0.94169028070695959</v>
      </c>
      <c r="F1753" s="77">
        <f t="shared" si="164"/>
        <v>3.0939511049136161</v>
      </c>
      <c r="G1753" s="115">
        <f t="shared" si="165"/>
        <v>0.52380952380952372</v>
      </c>
      <c r="H1753" s="112">
        <f>F1753/Overview!$F$19</f>
        <v>4.5680660045971004</v>
      </c>
      <c r="I1753" s="149">
        <f t="shared" si="166"/>
        <v>178.24101031296112</v>
      </c>
      <c r="J1753" s="80">
        <f>IF((A1753-Overview!$F$43)/365=ROUND((A1753-Overview!$F$43)/365,0),J1752*0.05,J1752+V1752)</f>
        <v>10747.240347910907</v>
      </c>
      <c r="K1753" s="70">
        <f>IF(I1753&lt;Overview!$F$16,1,'='!F1753/Overview!$F$26)</f>
        <v>133.93727726898771</v>
      </c>
      <c r="L1753" s="71">
        <f>IF(I1753&lt;Overview!$F$17,'='!F1753/Overview!$F$26,Overview!$F$33)</f>
        <v>9.1428571428571423</v>
      </c>
      <c r="M1753" s="72">
        <f t="shared" si="167"/>
        <v>9.1428571428571423</v>
      </c>
      <c r="N1753" s="81">
        <f>MIN(1,Overview!$F$44*E1753*(F1753-Overview!$F$25)^2+0.2)</f>
        <v>1</v>
      </c>
      <c r="O1753" s="48">
        <f>M1753*E1753*Overview!$F$8</f>
        <v>9.746225350951114E-2</v>
      </c>
      <c r="P1753" s="48">
        <f>E1753*Overview!$F$6</f>
        <v>1.8494797113084687E-3</v>
      </c>
      <c r="Q1753" s="122">
        <f>O1753*(G1753/F1753-(1+Overview!$F$35/'='!F1753)/(Overview!$F$37*Overview!$F$33))/('='!G1753+Overview!$F$36)</f>
        <v>3.9982339625632847E-4</v>
      </c>
      <c r="R1753" s="128">
        <f>(O1753/F1753-Q1753)*G1753*Overview!$F$29*'='!F1753^3</f>
        <v>436.80477462714344</v>
      </c>
      <c r="S1753" s="57">
        <f t="shared" si="162"/>
        <v>3.497302775931695E-18</v>
      </c>
      <c r="T1753" s="58">
        <f t="shared" si="163"/>
        <v>4.1234467953919405E-4</v>
      </c>
      <c r="U1753" s="58">
        <f>IF(I1753&lt;Overview!$F$18,(1-Overview!$F$9)*'='!R1753-'='!I1753*'='!P1753,0)</f>
        <v>0</v>
      </c>
      <c r="V1753" s="54">
        <f>IF(I1753&gt;=Overview!$F$18,(1-Overview!$F$9)*'='!R1753-Overview!$F$18*'='!P1753,0)</f>
        <v>36.888223941359911</v>
      </c>
      <c r="W1753" s="2"/>
      <c r="X1753" s="60">
        <f>F1753^3*(1+G1753*Overview!$F$38)</f>
        <v>36.398120141519968</v>
      </c>
      <c r="Y1753" s="61">
        <f>F1753^3*Overview!$F$42*(1+Overview!$F$38*G1753)+J1753*Overview!$F$39/Overview!$F$40</f>
        <v>3.7428472569460163</v>
      </c>
    </row>
    <row r="1754" spans="1:25">
      <c r="A1754" s="34">
        <v>1751</v>
      </c>
      <c r="B1754">
        <v>0.77</v>
      </c>
      <c r="C1754" s="85">
        <v>18.739999999999998</v>
      </c>
      <c r="D1754" s="125">
        <f>B1754/(B1754+Overview!$F$22)</f>
        <v>0.52380952380952384</v>
      </c>
      <c r="E1754" s="118">
        <f>EXP(Overview!$F$21/Overview!$F$5-Overview!$F$21/('='!C1754+273.15))</f>
        <v>0.94169028070695959</v>
      </c>
      <c r="F1754" s="77">
        <f t="shared" si="164"/>
        <v>3.0943634495931551</v>
      </c>
      <c r="G1754" s="115">
        <f t="shared" si="165"/>
        <v>0.52380952380952372</v>
      </c>
      <c r="H1754" s="112">
        <f>F1754/Overview!$F$19</f>
        <v>4.56867481115186</v>
      </c>
      <c r="I1754" s="149">
        <f t="shared" si="166"/>
        <v>178.24101031296112</v>
      </c>
      <c r="J1754" s="80">
        <f>IF((A1754-Overview!$F$43)/365=ROUND((A1754-Overview!$F$43)/365,0),J1753*0.05,J1753+V1753)</f>
        <v>10784.128571852267</v>
      </c>
      <c r="K1754" s="70">
        <f>IF(I1754&lt;Overview!$F$16,1,'='!F1754/Overview!$F$26)</f>
        <v>133.95512768801538</v>
      </c>
      <c r="L1754" s="71">
        <f>IF(I1754&lt;Overview!$F$17,'='!F1754/Overview!$F$26,Overview!$F$33)</f>
        <v>9.1428571428571423</v>
      </c>
      <c r="M1754" s="72">
        <f t="shared" si="167"/>
        <v>9.1428571428571423</v>
      </c>
      <c r="N1754" s="81">
        <f>MIN(1,Overview!$F$44*E1754*(F1754-Overview!$F$25)^2+0.2)</f>
        <v>1</v>
      </c>
      <c r="O1754" s="48">
        <f>M1754*E1754*Overview!$F$8</f>
        <v>9.746225350951114E-2</v>
      </c>
      <c r="P1754" s="48">
        <f>E1754*Overview!$F$6</f>
        <v>1.8494797113084687E-3</v>
      </c>
      <c r="Q1754" s="122">
        <f>O1754*(G1754/F1754-(1+Overview!$F$35/'='!F1754)/(Overview!$F$37*Overview!$F$33))/('='!G1754+Overview!$F$36)</f>
        <v>3.9916901322032045E-4</v>
      </c>
      <c r="R1754" s="128">
        <f>(O1754/F1754-Q1754)*G1754*Overview!$F$29*'='!F1754^3</f>
        <v>436.92965792024381</v>
      </c>
      <c r="S1754" s="57">
        <f t="shared" si="162"/>
        <v>3.4968367368849301E-18</v>
      </c>
      <c r="T1754" s="58">
        <f t="shared" si="163"/>
        <v>4.1172466823970882E-4</v>
      </c>
      <c r="U1754" s="58">
        <f>IF(I1754&lt;Overview!$F$18,(1-Overview!$F$9)*'='!R1754-'='!I1754*'='!P1754,0)</f>
        <v>0</v>
      </c>
      <c r="V1754" s="54">
        <f>IF(I1754&gt;=Overview!$F$18,(1-Overview!$F$9)*'='!R1754-Overview!$F$18*'='!P1754,0)</f>
        <v>36.898863997932061</v>
      </c>
      <c r="W1754" s="2"/>
      <c r="X1754" s="60">
        <f>F1754^3*(1+G1754*Overview!$F$38)</f>
        <v>36.412674901137748</v>
      </c>
      <c r="Y1754" s="61">
        <f>F1754^3*Overview!$F$42*(1+Overview!$F$38*G1754)+J1754*Overview!$F$39/Overview!$F$40</f>
        <v>3.745760146315614</v>
      </c>
    </row>
    <row r="1755" spans="1:25">
      <c r="A1755" s="34">
        <v>1752</v>
      </c>
      <c r="B1755">
        <v>0.77</v>
      </c>
      <c r="C1755" s="85">
        <v>18.739999999999998</v>
      </c>
      <c r="D1755" s="125">
        <f>B1755/(B1755+Overview!$F$22)</f>
        <v>0.52380952380952384</v>
      </c>
      <c r="E1755" s="118">
        <f>EXP(Overview!$F$21/Overview!$F$5-Overview!$F$21/('='!C1755+273.15))</f>
        <v>0.94169028070695959</v>
      </c>
      <c r="F1755" s="77">
        <f t="shared" si="164"/>
        <v>3.0947751742613949</v>
      </c>
      <c r="G1755" s="115">
        <f t="shared" si="165"/>
        <v>0.52380952380952372</v>
      </c>
      <c r="H1755" s="112">
        <f>F1755/Overview!$F$19</f>
        <v>4.5692827022905576</v>
      </c>
      <c r="I1755" s="149">
        <f t="shared" si="166"/>
        <v>178.24101031296112</v>
      </c>
      <c r="J1755" s="80">
        <f>IF((A1755-Overview!$F$43)/365=ROUND((A1755-Overview!$F$43)/365,0),J1754*0.05,J1754+V1754)</f>
        <v>10821.027435850199</v>
      </c>
      <c r="K1755" s="70">
        <f>IF(I1755&lt;Overview!$F$16,1,'='!F1755/Overview!$F$26)</f>
        <v>133.97295126672705</v>
      </c>
      <c r="L1755" s="71">
        <f>IF(I1755&lt;Overview!$F$17,'='!F1755/Overview!$F$26,Overview!$F$33)</f>
        <v>9.1428571428571423</v>
      </c>
      <c r="M1755" s="72">
        <f t="shared" si="167"/>
        <v>9.1428571428571423</v>
      </c>
      <c r="N1755" s="81">
        <f>MIN(1,Overview!$F$44*E1755*(F1755-Overview!$F$25)^2+0.2)</f>
        <v>1</v>
      </c>
      <c r="O1755" s="48">
        <f>M1755*E1755*Overview!$F$8</f>
        <v>9.746225350951114E-2</v>
      </c>
      <c r="P1755" s="48">
        <f>E1755*Overview!$F$6</f>
        <v>1.8494797113084687E-3</v>
      </c>
      <c r="Q1755" s="122">
        <f>O1755*(G1755/F1755-(1+Overview!$F$35/'='!F1755)/(Overview!$F$37*Overview!$F$33))/('='!G1755+Overview!$F$36)</f>
        <v>3.9851578811581019E-4</v>
      </c>
      <c r="R1755" s="128">
        <f>(O1755/F1755-Q1755)*G1755*Overview!$F$29*'='!F1755^3</f>
        <v>437.05437340991926</v>
      </c>
      <c r="S1755" s="57">
        <f t="shared" si="162"/>
        <v>3.4963715224947679E-18</v>
      </c>
      <c r="T1755" s="58">
        <f t="shared" si="163"/>
        <v>4.1110558920400784E-4</v>
      </c>
      <c r="U1755" s="58">
        <f>IF(I1755&lt;Overview!$F$18,(1-Overview!$F$9)*'='!R1755-'='!I1755*'='!P1755,0)</f>
        <v>0</v>
      </c>
      <c r="V1755" s="54">
        <f>IF(I1755&gt;=Overview!$F$18,(1-Overview!$F$9)*'='!R1755-Overview!$F$18*'='!P1755,0)</f>
        <v>36.909489757652416</v>
      </c>
      <c r="W1755" s="2"/>
      <c r="X1755" s="60">
        <f>F1755^3*(1+G1755*Overview!$F$38)</f>
        <v>36.427211646681322</v>
      </c>
      <c r="Y1755" s="61">
        <f>F1755^3*Overview!$F$42*(1+Overview!$F$38*G1755)+J1755*Overview!$F$39/Overview!$F$40</f>
        <v>3.7486718767773546</v>
      </c>
    </row>
    <row r="1756" spans="1:25">
      <c r="A1756" s="34">
        <v>1753</v>
      </c>
      <c r="B1756">
        <v>0.77</v>
      </c>
      <c r="C1756" s="85">
        <v>18.739999999999998</v>
      </c>
      <c r="D1756" s="125">
        <f>B1756/(B1756+Overview!$F$22)</f>
        <v>0.52380952380952384</v>
      </c>
      <c r="E1756" s="118">
        <f>EXP(Overview!$F$21/Overview!$F$5-Overview!$F$21/('='!C1756+273.15))</f>
        <v>0.94169028070695959</v>
      </c>
      <c r="F1756" s="77">
        <f t="shared" si="164"/>
        <v>3.0951862798505991</v>
      </c>
      <c r="G1756" s="115">
        <f t="shared" si="165"/>
        <v>0.52380952380952372</v>
      </c>
      <c r="H1756" s="112">
        <f>F1756/Overview!$F$19</f>
        <v>4.5698896793896342</v>
      </c>
      <c r="I1756" s="149">
        <f t="shared" si="166"/>
        <v>178.24101031296112</v>
      </c>
      <c r="J1756" s="80">
        <f>IF((A1756-Overview!$F$43)/365=ROUND((A1756-Overview!$F$43)/365,0),J1755*0.05,J1755+V1755)</f>
        <v>10857.936925607852</v>
      </c>
      <c r="K1756" s="70">
        <f>IF(I1756&lt;Overview!$F$16,1,'='!F1756/Overview!$F$26)</f>
        <v>133.9907480454805</v>
      </c>
      <c r="L1756" s="71">
        <f>IF(I1756&lt;Overview!$F$17,'='!F1756/Overview!$F$26,Overview!$F$33)</f>
        <v>9.1428571428571423</v>
      </c>
      <c r="M1756" s="72">
        <f t="shared" si="167"/>
        <v>9.1428571428571423</v>
      </c>
      <c r="N1756" s="81">
        <f>MIN(1,Overview!$F$44*E1756*(F1756-Overview!$F$25)^2+0.2)</f>
        <v>1</v>
      </c>
      <c r="O1756" s="48">
        <f>M1756*E1756*Overview!$F$8</f>
        <v>9.746225350951114E-2</v>
      </c>
      <c r="P1756" s="48">
        <f>E1756*Overview!$F$6</f>
        <v>1.8494797113084687E-3</v>
      </c>
      <c r="Q1756" s="122">
        <f>O1756*(G1756/F1756-(1+Overview!$F$35/'='!F1756)/(Overview!$F$37*Overview!$F$33))/('='!G1756+Overview!$F$36)</f>
        <v>3.9786371860965706E-4</v>
      </c>
      <c r="R1756" s="128">
        <f>(O1756/F1756-Q1756)*G1756*Overview!$F$29*'='!F1756^3</f>
        <v>437.17892128935472</v>
      </c>
      <c r="S1756" s="57">
        <f t="shared" si="162"/>
        <v>3.495907131099591E-18</v>
      </c>
      <c r="T1756" s="58">
        <f t="shared" si="163"/>
        <v>4.1048744103031667E-4</v>
      </c>
      <c r="U1756" s="58">
        <f>IF(I1756&lt;Overview!$F$18,(1-Overview!$F$9)*'='!R1756-'='!I1756*'='!P1756,0)</f>
        <v>0</v>
      </c>
      <c r="V1756" s="54">
        <f>IF(I1756&gt;=Overview!$F$18,(1-Overview!$F$9)*'='!R1756-Overview!$F$18*'='!P1756,0)</f>
        <v>36.920101236980315</v>
      </c>
      <c r="W1756" s="2"/>
      <c r="X1756" s="60">
        <f>F1756^3*(1+G1756*Overview!$F$38)</f>
        <v>36.441730394118807</v>
      </c>
      <c r="Y1756" s="61">
        <f>F1756^3*Overview!$F$42*(1+Overview!$F$38*G1756)+J1756*Overview!$F$39/Overview!$F$40</f>
        <v>3.751582449147107</v>
      </c>
    </row>
    <row r="1757" spans="1:25">
      <c r="A1757" s="34">
        <v>1754</v>
      </c>
      <c r="B1757">
        <v>0.77</v>
      </c>
      <c r="C1757" s="85">
        <v>18.739999999999998</v>
      </c>
      <c r="D1757" s="125">
        <f>B1757/(B1757+Overview!$F$22)</f>
        <v>0.52380952380952384</v>
      </c>
      <c r="E1757" s="118">
        <f>EXP(Overview!$F$21/Overview!$F$5-Overview!$F$21/('='!C1757+273.15))</f>
        <v>0.94169028070695959</v>
      </c>
      <c r="F1757" s="77">
        <f t="shared" si="164"/>
        <v>3.0955967672916294</v>
      </c>
      <c r="G1757" s="115">
        <f t="shared" si="165"/>
        <v>0.52380952380952372</v>
      </c>
      <c r="H1757" s="112">
        <f>F1757/Overview!$F$19</f>
        <v>4.5704957438234599</v>
      </c>
      <c r="I1757" s="149">
        <f t="shared" si="166"/>
        <v>178.24101031296112</v>
      </c>
      <c r="J1757" s="80">
        <f>IF((A1757-Overview!$F$43)/365=ROUND((A1757-Overview!$F$43)/365,0),J1756*0.05,J1756+V1756)</f>
        <v>10894.857026844831</v>
      </c>
      <c r="K1757" s="70">
        <f>IF(I1757&lt;Overview!$F$16,1,'='!F1757/Overview!$F$26)</f>
        <v>134.00851806457271</v>
      </c>
      <c r="L1757" s="71">
        <f>IF(I1757&lt;Overview!$F$17,'='!F1757/Overview!$F$26,Overview!$F$33)</f>
        <v>9.1428571428571423</v>
      </c>
      <c r="M1757" s="72">
        <f t="shared" si="167"/>
        <v>9.1428571428571423</v>
      </c>
      <c r="N1757" s="81">
        <f>MIN(1,Overview!$F$44*E1757*(F1757-Overview!$F$25)^2+0.2)</f>
        <v>1</v>
      </c>
      <c r="O1757" s="48">
        <f>M1757*E1757*Overview!$F$8</f>
        <v>9.746225350951114E-2</v>
      </c>
      <c r="P1757" s="48">
        <f>E1757*Overview!$F$6</f>
        <v>1.8494797113084687E-3</v>
      </c>
      <c r="Q1757" s="122">
        <f>O1757*(G1757/F1757-(1+Overview!$F$35/'='!F1757)/(Overview!$F$37*Overview!$F$33))/('='!G1757+Overview!$F$36)</f>
        <v>3.9721280237435828E-4</v>
      </c>
      <c r="R1757" s="128">
        <f>(O1757/F1757-Q1757)*G1757*Overview!$F$29*'='!F1757^3</f>
        <v>437.30330175161839</v>
      </c>
      <c r="S1757" s="57">
        <f t="shared" si="162"/>
        <v>3.4954435610417959E-18</v>
      </c>
      <c r="T1757" s="58">
        <f t="shared" si="163"/>
        <v>4.098702223189708E-4</v>
      </c>
      <c r="U1757" s="58">
        <f>IF(I1757&lt;Overview!$F$18,(1-Overview!$F$9)*'='!R1757-'='!I1757*'='!P1757,0)</f>
        <v>0</v>
      </c>
      <c r="V1757" s="54">
        <f>IF(I1757&gt;=Overview!$F$18,(1-Overview!$F$9)*'='!R1757-Overview!$F$18*'='!P1757,0)</f>
        <v>36.930698452365178</v>
      </c>
      <c r="W1757" s="2"/>
      <c r="X1757" s="60">
        <f>F1757^3*(1+G1757*Overview!$F$38)</f>
        <v>36.456231159425428</v>
      </c>
      <c r="Y1757" s="61">
        <f>F1757^3*Overview!$F$42*(1+Overview!$F$38*G1757)+J1757*Overview!$F$39/Overview!$F$40</f>
        <v>3.7544918642420906</v>
      </c>
    </row>
    <row r="1758" spans="1:25">
      <c r="A1758" s="34">
        <v>1755</v>
      </c>
      <c r="B1758">
        <v>0.77</v>
      </c>
      <c r="C1758" s="85">
        <v>18.739999999999998</v>
      </c>
      <c r="D1758" s="125">
        <f>B1758/(B1758+Overview!$F$22)</f>
        <v>0.52380952380952384</v>
      </c>
      <c r="E1758" s="118">
        <f>EXP(Overview!$F$21/Overview!$F$5-Overview!$F$21/('='!C1758+273.15))</f>
        <v>0.94169028070695959</v>
      </c>
      <c r="F1758" s="77">
        <f t="shared" si="164"/>
        <v>3.0960066375139483</v>
      </c>
      <c r="G1758" s="115">
        <f t="shared" si="165"/>
        <v>0.52380952380952372</v>
      </c>
      <c r="H1758" s="112">
        <f>F1758/Overview!$F$19</f>
        <v>4.5711008969643414</v>
      </c>
      <c r="I1758" s="149">
        <f t="shared" si="166"/>
        <v>178.24101031296112</v>
      </c>
      <c r="J1758" s="80">
        <f>IF((A1758-Overview!$F$43)/365=ROUND((A1758-Overview!$F$43)/365,0),J1757*0.05,J1757+V1757)</f>
        <v>10931.787725297196</v>
      </c>
      <c r="K1758" s="70">
        <f>IF(I1758&lt;Overview!$F$16,1,'='!F1758/Overview!$F$26)</f>
        <v>134.02626136424018</v>
      </c>
      <c r="L1758" s="71">
        <f>IF(I1758&lt;Overview!$F$17,'='!F1758/Overview!$F$26,Overview!$F$33)</f>
        <v>9.1428571428571423</v>
      </c>
      <c r="M1758" s="72">
        <f t="shared" si="167"/>
        <v>9.1428571428571423</v>
      </c>
      <c r="N1758" s="81">
        <f>MIN(1,Overview!$F$44*E1758*(F1758-Overview!$F$25)^2+0.2)</f>
        <v>1</v>
      </c>
      <c r="O1758" s="48">
        <f>M1758*E1758*Overview!$F$8</f>
        <v>9.746225350951114E-2</v>
      </c>
      <c r="P1758" s="48">
        <f>E1758*Overview!$F$6</f>
        <v>1.8494797113084687E-3</v>
      </c>
      <c r="Q1758" s="122">
        <f>O1758*(G1758/F1758-(1+Overview!$F$35/'='!F1758)/(Overview!$F$37*Overview!$F$33))/('='!G1758+Overview!$F$36)</f>
        <v>3.9656303708802726E-4</v>
      </c>
      <c r="R1758" s="128">
        <f>(O1758/F1758-Q1758)*G1758*Overview!$F$29*'='!F1758^3</f>
        <v>437.42751498966146</v>
      </c>
      <c r="S1758" s="57">
        <f t="shared" si="162"/>
        <v>3.4949808106677786E-18</v>
      </c>
      <c r="T1758" s="58">
        <f t="shared" si="163"/>
        <v>4.0925393167240746E-4</v>
      </c>
      <c r="U1758" s="58">
        <f>IF(I1758&lt;Overview!$F$18,(1-Overview!$F$9)*'='!R1758-'='!I1758*'='!P1758,0)</f>
        <v>0</v>
      </c>
      <c r="V1758" s="54">
        <f>IF(I1758&gt;=Overview!$F$18,(1-Overview!$F$9)*'='!R1758-Overview!$F$18*'='!P1758,0)</f>
        <v>36.941281420246447</v>
      </c>
      <c r="W1758" s="2"/>
      <c r="X1758" s="60">
        <f>F1758^3*(1+G1758*Overview!$F$38)</f>
        <v>36.470713958583431</v>
      </c>
      <c r="Y1758" s="61">
        <f>F1758^3*Overview!$F$42*(1+Overview!$F$38*G1758)+J1758*Overview!$F$39/Overview!$F$40</f>
        <v>3.757400122880878</v>
      </c>
    </row>
    <row r="1759" spans="1:25">
      <c r="A1759" s="34">
        <v>1756</v>
      </c>
      <c r="B1759">
        <v>0.77</v>
      </c>
      <c r="C1759" s="85">
        <v>18.739999999999998</v>
      </c>
      <c r="D1759" s="125">
        <f>B1759/(B1759+Overview!$F$22)</f>
        <v>0.52380952380952384</v>
      </c>
      <c r="E1759" s="118">
        <f>EXP(Overview!$F$21/Overview!$F$5-Overview!$F$21/('='!C1759+273.15))</f>
        <v>0.94169028070695959</v>
      </c>
      <c r="F1759" s="77">
        <f t="shared" si="164"/>
        <v>3.0964158914456208</v>
      </c>
      <c r="G1759" s="115">
        <f t="shared" si="165"/>
        <v>0.52380952380952372</v>
      </c>
      <c r="H1759" s="112">
        <f>F1759/Overview!$F$19</f>
        <v>4.5717051401825195</v>
      </c>
      <c r="I1759" s="149">
        <f t="shared" si="166"/>
        <v>178.24101031296112</v>
      </c>
      <c r="J1759" s="80">
        <f>IF((A1759-Overview!$F$43)/365=ROUND((A1759-Overview!$F$43)/365,0),J1758*0.05,J1758+V1758)</f>
        <v>10968.729006717442</v>
      </c>
      <c r="K1759" s="70">
        <f>IF(I1759&lt;Overview!$F$16,1,'='!F1759/Overview!$F$26)</f>
        <v>134.04397798465891</v>
      </c>
      <c r="L1759" s="71">
        <f>IF(I1759&lt;Overview!$F$17,'='!F1759/Overview!$F$26,Overview!$F$33)</f>
        <v>9.1428571428571423</v>
      </c>
      <c r="M1759" s="72">
        <f t="shared" si="167"/>
        <v>9.1428571428571423</v>
      </c>
      <c r="N1759" s="81">
        <f>MIN(1,Overview!$F$44*E1759*(F1759-Overview!$F$25)^2+0.2)</f>
        <v>1</v>
      </c>
      <c r="O1759" s="48">
        <f>M1759*E1759*Overview!$F$8</f>
        <v>9.746225350951114E-2</v>
      </c>
      <c r="P1759" s="48">
        <f>E1759*Overview!$F$6</f>
        <v>1.8494797113084687E-3</v>
      </c>
      <c r="Q1759" s="122">
        <f>O1759*(G1759/F1759-(1+Overview!$F$35/'='!F1759)/(Overview!$F$37*Overview!$F$33))/('='!G1759+Overview!$F$36)</f>
        <v>3.9591442043437978E-4</v>
      </c>
      <c r="R1759" s="128">
        <f>(O1759/F1759-Q1759)*G1759*Overview!$F$29*'='!F1759^3</f>
        <v>437.55156119631789</v>
      </c>
      <c r="S1759" s="57">
        <f t="shared" si="162"/>
        <v>3.4945188783279284E-18</v>
      </c>
      <c r="T1759" s="58">
        <f t="shared" si="163"/>
        <v>4.0863856769516547E-4</v>
      </c>
      <c r="U1759" s="58">
        <f>IF(I1759&lt;Overview!$F$18,(1-Overview!$F$9)*'='!R1759-'='!I1759*'='!P1759,0)</f>
        <v>0</v>
      </c>
      <c r="V1759" s="54">
        <f>IF(I1759&gt;=Overview!$F$18,(1-Overview!$F$9)*'='!R1759-Overview!$F$18*'='!P1759,0)</f>
        <v>36.951850157053578</v>
      </c>
      <c r="W1759" s="2"/>
      <c r="X1759" s="60">
        <f>F1759^3*(1+G1759*Overview!$F$38)</f>
        <v>36.485178807581946</v>
      </c>
      <c r="Y1759" s="61">
        <f>F1759^3*Overview!$F$42*(1+Overview!$F$38*G1759)+J1759*Overview!$F$39/Overview!$F$40</f>
        <v>3.760307225883369</v>
      </c>
    </row>
    <row r="1760" spans="1:25">
      <c r="A1760" s="34">
        <v>1757</v>
      </c>
      <c r="B1760">
        <v>0.77</v>
      </c>
      <c r="C1760" s="85">
        <v>18.739999999999998</v>
      </c>
      <c r="D1760" s="125">
        <f>B1760/(B1760+Overview!$F$22)</f>
        <v>0.52380952380952384</v>
      </c>
      <c r="E1760" s="118">
        <f>EXP(Overview!$F$21/Overview!$F$5-Overview!$F$21/('='!C1760+273.15))</f>
        <v>0.94169028070695959</v>
      </c>
      <c r="F1760" s="77">
        <f t="shared" si="164"/>
        <v>3.0968245300133161</v>
      </c>
      <c r="G1760" s="115">
        <f t="shared" si="165"/>
        <v>0.52380952380952372</v>
      </c>
      <c r="H1760" s="112">
        <f>F1760/Overview!$F$19</f>
        <v>4.572308474846178</v>
      </c>
      <c r="I1760" s="149">
        <f t="shared" si="166"/>
        <v>178.24101031296112</v>
      </c>
      <c r="J1760" s="80">
        <f>IF((A1760-Overview!$F$43)/365=ROUND((A1760-Overview!$F$43)/365,0),J1759*0.05,J1759+V1759)</f>
        <v>11005.680856874495</v>
      </c>
      <c r="K1760" s="70">
        <f>IF(I1760&lt;Overview!$F$16,1,'='!F1760/Overview!$F$26)</f>
        <v>134.06166796594442</v>
      </c>
      <c r="L1760" s="71">
        <f>IF(I1760&lt;Overview!$F$17,'='!F1760/Overview!$F$26,Overview!$F$33)</f>
        <v>9.1428571428571423</v>
      </c>
      <c r="M1760" s="72">
        <f t="shared" si="167"/>
        <v>9.1428571428571423</v>
      </c>
      <c r="N1760" s="81">
        <f>MIN(1,Overview!$F$44*E1760*(F1760-Overview!$F$25)^2+0.2)</f>
        <v>1</v>
      </c>
      <c r="O1760" s="48">
        <f>M1760*E1760*Overview!$F$8</f>
        <v>9.746225350951114E-2</v>
      </c>
      <c r="P1760" s="48">
        <f>E1760*Overview!$F$6</f>
        <v>1.8494797113084687E-3</v>
      </c>
      <c r="Q1760" s="122">
        <f>O1760*(G1760/F1760-(1+Overview!$F$35/'='!F1760)/(Overview!$F$37*Overview!$F$33))/('='!G1760+Overview!$F$36)</f>
        <v>3.952669501027189E-4</v>
      </c>
      <c r="R1760" s="128">
        <f>(O1760/F1760-Q1760)*G1760*Overview!$F$29*'='!F1760^3</f>
        <v>437.67544056430347</v>
      </c>
      <c r="S1760" s="57">
        <f t="shared" si="162"/>
        <v>3.4940577623766097E-18</v>
      </c>
      <c r="T1760" s="58">
        <f t="shared" si="163"/>
        <v>4.0802412899388312E-4</v>
      </c>
      <c r="U1760" s="58">
        <f>IF(I1760&lt;Overview!$F$18,(1-Overview!$F$9)*'='!R1760-'='!I1760*'='!P1760,0)</f>
        <v>0</v>
      </c>
      <c r="V1760" s="54">
        <f>IF(I1760&gt;=Overview!$F$18,(1-Overview!$F$9)*'='!R1760-Overview!$F$18*'='!P1760,0)</f>
        <v>36.962404679205946</v>
      </c>
      <c r="W1760" s="2"/>
      <c r="X1760" s="60">
        <f>F1760^3*(1+G1760*Overview!$F$38)</f>
        <v>36.499625722416909</v>
      </c>
      <c r="Y1760" s="61">
        <f>F1760^3*Overview!$F$42*(1+Overview!$F$38*G1760)+J1760*Overview!$F$39/Overview!$F$40</f>
        <v>3.7632131740707946</v>
      </c>
    </row>
    <row r="1761" spans="1:25">
      <c r="A1761" s="34">
        <v>1758</v>
      </c>
      <c r="B1761">
        <v>0.77</v>
      </c>
      <c r="C1761" s="85">
        <v>18.739999999999998</v>
      </c>
      <c r="D1761" s="125">
        <f>B1761/(B1761+Overview!$F$22)</f>
        <v>0.52380952380952384</v>
      </c>
      <c r="E1761" s="118">
        <f>EXP(Overview!$F$21/Overview!$F$5-Overview!$F$21/('='!C1761+273.15))</f>
        <v>0.94169028070695959</v>
      </c>
      <c r="F1761" s="77">
        <f t="shared" si="164"/>
        <v>3.0972325541423102</v>
      </c>
      <c r="G1761" s="115">
        <f t="shared" si="165"/>
        <v>0.52380952380952372</v>
      </c>
      <c r="H1761" s="112">
        <f>F1761/Overview!$F$19</f>
        <v>4.5729109023214383</v>
      </c>
      <c r="I1761" s="149">
        <f t="shared" si="166"/>
        <v>178.24101031296112</v>
      </c>
      <c r="J1761" s="80">
        <f>IF((A1761-Overview!$F$43)/365=ROUND((A1761-Overview!$F$43)/365,0),J1760*0.05,J1760+V1760)</f>
        <v>11042.6432615537</v>
      </c>
      <c r="K1761" s="70">
        <f>IF(I1761&lt;Overview!$F$16,1,'='!F1761/Overview!$F$26)</f>
        <v>134.07933134815195</v>
      </c>
      <c r="L1761" s="71">
        <f>IF(I1761&lt;Overview!$F$17,'='!F1761/Overview!$F$26,Overview!$F$33)</f>
        <v>9.1428571428571423</v>
      </c>
      <c r="M1761" s="72">
        <f t="shared" si="167"/>
        <v>9.1428571428571423</v>
      </c>
      <c r="N1761" s="81">
        <f>MIN(1,Overview!$F$44*E1761*(F1761-Overview!$F$25)^2+0.2)</f>
        <v>1</v>
      </c>
      <c r="O1761" s="48">
        <f>M1761*E1761*Overview!$F$8</f>
        <v>9.746225350951114E-2</v>
      </c>
      <c r="P1761" s="48">
        <f>E1761*Overview!$F$6</f>
        <v>1.8494797113084687E-3</v>
      </c>
      <c r="Q1761" s="122">
        <f>O1761*(G1761/F1761-(1+Overview!$F$35/'='!F1761)/(Overview!$F$37*Overview!$F$33))/('='!G1761+Overview!$F$36)</f>
        <v>3.9462062378791714E-4</v>
      </c>
      <c r="R1761" s="128">
        <f>(O1761/F1761-Q1761)*G1761*Overview!$F$29*'='!F1761^3</f>
        <v>437.79915328621587</v>
      </c>
      <c r="S1761" s="57">
        <f t="shared" si="162"/>
        <v>3.4935974611721546E-18</v>
      </c>
      <c r="T1761" s="58">
        <f t="shared" si="163"/>
        <v>4.0741061417729407E-4</v>
      </c>
      <c r="U1761" s="58">
        <f>IF(I1761&lt;Overview!$F$18,(1-Overview!$F$9)*'='!R1761-'='!I1761*'='!P1761,0)</f>
        <v>0</v>
      </c>
      <c r="V1761" s="54">
        <f>IF(I1761&gt;=Overview!$F$18,(1-Overview!$F$9)*'='!R1761-Overview!$F$18*'='!P1761,0)</f>
        <v>36.972945003112883</v>
      </c>
      <c r="W1761" s="2"/>
      <c r="X1761" s="60">
        <f>F1761^3*(1+G1761*Overview!$F$38)</f>
        <v>36.514054719090957</v>
      </c>
      <c r="Y1761" s="61">
        <f>F1761^3*Overview!$F$42*(1+Overview!$F$38*G1761)+J1761*Overview!$F$39/Overview!$F$40</f>
        <v>3.7661179682657013</v>
      </c>
    </row>
    <row r="1762" spans="1:25">
      <c r="A1762" s="34">
        <v>1759</v>
      </c>
      <c r="B1762">
        <v>0.77</v>
      </c>
      <c r="C1762" s="85">
        <v>18.739999999999998</v>
      </c>
      <c r="D1762" s="125">
        <f>B1762/(B1762+Overview!$F$22)</f>
        <v>0.52380952380952384</v>
      </c>
      <c r="E1762" s="118">
        <f>EXP(Overview!$F$21/Overview!$F$5-Overview!$F$21/('='!C1762+273.15))</f>
        <v>0.94169028070695959</v>
      </c>
      <c r="F1762" s="77">
        <f t="shared" si="164"/>
        <v>3.0976399647564876</v>
      </c>
      <c r="G1762" s="115">
        <f t="shared" si="165"/>
        <v>0.52380952380952372</v>
      </c>
      <c r="H1762" s="112">
        <f>F1762/Overview!$F$19</f>
        <v>4.5735124239723719</v>
      </c>
      <c r="I1762" s="149">
        <f t="shared" si="166"/>
        <v>178.24101031296112</v>
      </c>
      <c r="J1762" s="80">
        <f>IF((A1762-Overview!$F$43)/365=ROUND((A1762-Overview!$F$43)/365,0),J1761*0.05,J1761+V1761)</f>
        <v>11079.616206556813</v>
      </c>
      <c r="K1762" s="70">
        <f>IF(I1762&lt;Overview!$F$16,1,'='!F1762/Overview!$F$26)</f>
        <v>134.09696817127653</v>
      </c>
      <c r="L1762" s="71">
        <f>IF(I1762&lt;Overview!$F$17,'='!F1762/Overview!$F$26,Overview!$F$33)</f>
        <v>9.1428571428571423</v>
      </c>
      <c r="M1762" s="72">
        <f t="shared" si="167"/>
        <v>9.1428571428571423</v>
      </c>
      <c r="N1762" s="81">
        <f>MIN(1,Overview!$F$44*E1762*(F1762-Overview!$F$25)^2+0.2)</f>
        <v>1</v>
      </c>
      <c r="O1762" s="48">
        <f>M1762*E1762*Overview!$F$8</f>
        <v>9.746225350951114E-2</v>
      </c>
      <c r="P1762" s="48">
        <f>E1762*Overview!$F$6</f>
        <v>1.8494797113084687E-3</v>
      </c>
      <c r="Q1762" s="122">
        <f>O1762*(G1762/F1762-(1+Overview!$F$35/'='!F1762)/(Overview!$F$37*Overview!$F$33))/('='!G1762+Overview!$F$36)</f>
        <v>3.9397543919039875E-4</v>
      </c>
      <c r="R1762" s="128">
        <f>(O1762/F1762-Q1762)*G1762*Overview!$F$29*'='!F1762^3</f>
        <v>437.92269955453463</v>
      </c>
      <c r="S1762" s="57">
        <f t="shared" si="162"/>
        <v>3.4931379730768501E-18</v>
      </c>
      <c r="T1762" s="58">
        <f t="shared" si="163"/>
        <v>4.0679802185622282E-4</v>
      </c>
      <c r="U1762" s="58">
        <f>IF(I1762&lt;Overview!$F$18,(1-Overview!$F$9)*'='!R1762-'='!I1762*'='!P1762,0)</f>
        <v>0</v>
      </c>
      <c r="V1762" s="54">
        <f>IF(I1762&gt;=Overview!$F$18,(1-Overview!$F$9)*'='!R1762-Overview!$F$18*'='!P1762,0)</f>
        <v>36.983471145173645</v>
      </c>
      <c r="W1762" s="2"/>
      <c r="X1762" s="60">
        <f>F1762^3*(1+G1762*Overview!$F$38)</f>
        <v>36.528465813613387</v>
      </c>
      <c r="Y1762" s="61">
        <f>F1762^3*Overview!$F$42*(1+Overview!$F$38*G1762)+J1762*Overview!$F$39/Overview!$F$40</f>
        <v>3.7690216092919457</v>
      </c>
    </row>
    <row r="1763" spans="1:25">
      <c r="A1763" s="34">
        <v>1760</v>
      </c>
      <c r="B1763">
        <v>0.77</v>
      </c>
      <c r="C1763" s="85">
        <v>18.739999999999998</v>
      </c>
      <c r="D1763" s="125">
        <f>B1763/(B1763+Overview!$F$22)</f>
        <v>0.52380952380952384</v>
      </c>
      <c r="E1763" s="118">
        <f>EXP(Overview!$F$21/Overview!$F$5-Overview!$F$21/('='!C1763+273.15))</f>
        <v>0.94169028070695959</v>
      </c>
      <c r="F1763" s="77">
        <f t="shared" si="164"/>
        <v>3.0980467627783437</v>
      </c>
      <c r="G1763" s="115">
        <f t="shared" si="165"/>
        <v>0.52380952380952372</v>
      </c>
      <c r="H1763" s="112">
        <f>F1763/Overview!$F$19</f>
        <v>4.5741130411609978</v>
      </c>
      <c r="I1763" s="149">
        <f t="shared" si="166"/>
        <v>178.24101031296112</v>
      </c>
      <c r="J1763" s="80">
        <f>IF((A1763-Overview!$F$43)/365=ROUND((A1763-Overview!$F$43)/365,0),J1762*0.05,J1762+V1762)</f>
        <v>11116.599677701986</v>
      </c>
      <c r="K1763" s="70">
        <f>IF(I1763&lt;Overview!$F$16,1,'='!F1763/Overview!$F$26)</f>
        <v>134.11457847525298</v>
      </c>
      <c r="L1763" s="71">
        <f>IF(I1763&lt;Overview!$F$17,'='!F1763/Overview!$F$26,Overview!$F$33)</f>
        <v>9.1428571428571423</v>
      </c>
      <c r="M1763" s="72">
        <f t="shared" si="167"/>
        <v>9.1428571428571423</v>
      </c>
      <c r="N1763" s="81">
        <f>MIN(1,Overview!$F$44*E1763*(F1763-Overview!$F$25)^2+0.2)</f>
        <v>1</v>
      </c>
      <c r="O1763" s="48">
        <f>M1763*E1763*Overview!$F$8</f>
        <v>9.746225350951114E-2</v>
      </c>
      <c r="P1763" s="48">
        <f>E1763*Overview!$F$6</f>
        <v>1.8494797113084687E-3</v>
      </c>
      <c r="Q1763" s="122">
        <f>O1763*(G1763/F1763-(1+Overview!$F$35/'='!F1763)/(Overview!$F$37*Overview!$F$33))/('='!G1763+Overview!$F$36)</f>
        <v>3.9333139401612536E-4</v>
      </c>
      <c r="R1763" s="128">
        <f>(O1763/F1763-Q1763)*G1763*Overview!$F$29*'='!F1763^3</f>
        <v>438.04607956162016</v>
      </c>
      <c r="S1763" s="57">
        <f t="shared" si="162"/>
        <v>3.4926792964569266E-18</v>
      </c>
      <c r="T1763" s="58">
        <f t="shared" si="163"/>
        <v>4.0618635064358345E-4</v>
      </c>
      <c r="U1763" s="58">
        <f>IF(I1763&lt;Overview!$F$18,(1-Overview!$F$9)*'='!R1763-'='!I1763*'='!P1763,0)</f>
        <v>0</v>
      </c>
      <c r="V1763" s="54">
        <f>IF(I1763&gt;=Overview!$F$18,(1-Overview!$F$9)*'='!R1763-Overview!$F$18*'='!P1763,0)</f>
        <v>36.993983121777326</v>
      </c>
      <c r="W1763" s="2"/>
      <c r="X1763" s="60">
        <f>F1763^3*(1+G1763*Overview!$F$38)</f>
        <v>36.542859021999973</v>
      </c>
      <c r="Y1763" s="61">
        <f>F1763^3*Overview!$F$42*(1+Overview!$F$38*G1763)+J1763*Overview!$F$39/Overview!$F$40</f>
        <v>3.7719240979746838</v>
      </c>
    </row>
    <row r="1764" spans="1:25">
      <c r="A1764" s="34">
        <v>1761</v>
      </c>
      <c r="B1764">
        <v>0.77</v>
      </c>
      <c r="C1764" s="85">
        <v>18.739999999999998</v>
      </c>
      <c r="D1764" s="125">
        <f>B1764/(B1764+Overview!$F$22)</f>
        <v>0.52380952380952384</v>
      </c>
      <c r="E1764" s="118">
        <f>EXP(Overview!$F$21/Overview!$F$5-Overview!$F$21/('='!C1764+273.15))</f>
        <v>0.94169028070695959</v>
      </c>
      <c r="F1764" s="77">
        <f t="shared" si="164"/>
        <v>3.0984529491289874</v>
      </c>
      <c r="G1764" s="115">
        <f t="shared" si="165"/>
        <v>0.52380952380952372</v>
      </c>
      <c r="H1764" s="112">
        <f>F1764/Overview!$F$19</f>
        <v>4.5747127552472868</v>
      </c>
      <c r="I1764" s="149">
        <f t="shared" si="166"/>
        <v>178.24101031296112</v>
      </c>
      <c r="J1764" s="80">
        <f>IF((A1764-Overview!$F$43)/365=ROUND((A1764-Overview!$F$43)/365,0),J1763*0.05,J1763+V1763)</f>
        <v>11153.593660823764</v>
      </c>
      <c r="K1764" s="70">
        <f>IF(I1764&lt;Overview!$F$16,1,'='!F1764/Overview!$F$26)</f>
        <v>134.13216229995618</v>
      </c>
      <c r="L1764" s="71">
        <f>IF(I1764&lt;Overview!$F$17,'='!F1764/Overview!$F$26,Overview!$F$33)</f>
        <v>9.1428571428571423</v>
      </c>
      <c r="M1764" s="72">
        <f t="shared" si="167"/>
        <v>9.1428571428571423</v>
      </c>
      <c r="N1764" s="81">
        <f>MIN(1,Overview!$F$44*E1764*(F1764-Overview!$F$25)^2+0.2)</f>
        <v>1</v>
      </c>
      <c r="O1764" s="48">
        <f>M1764*E1764*Overview!$F$8</f>
        <v>9.746225350951114E-2</v>
      </c>
      <c r="P1764" s="48">
        <f>E1764*Overview!$F$6</f>
        <v>1.8494797113084687E-3</v>
      </c>
      <c r="Q1764" s="122">
        <f>O1764*(G1764/F1764-(1+Overview!$F$35/'='!F1764)/(Overview!$F$37*Overview!$F$33))/('='!G1764+Overview!$F$36)</f>
        <v>3.9268848597657791E-4</v>
      </c>
      <c r="R1764" s="128">
        <f>(O1764/F1764-Q1764)*G1764*Overview!$F$29*'='!F1764^3</f>
        <v>438.16929349971394</v>
      </c>
      <c r="S1764" s="57">
        <f t="shared" si="162"/>
        <v>3.4922214296825429E-18</v>
      </c>
      <c r="T1764" s="58">
        <f t="shared" si="163"/>
        <v>4.0557559915437496E-4</v>
      </c>
      <c r="U1764" s="58">
        <f>IF(I1764&lt;Overview!$F$18,(1-Overview!$F$9)*'='!R1764-'='!I1764*'='!P1764,0)</f>
        <v>0</v>
      </c>
      <c r="V1764" s="54">
        <f>IF(I1764&gt;=Overview!$F$18,(1-Overview!$F$9)*'='!R1764-Overview!$F$18*'='!P1764,0)</f>
        <v>37.004480949302916</v>
      </c>
      <c r="W1764" s="2"/>
      <c r="X1764" s="60">
        <f>F1764^3*(1+G1764*Overview!$F$38)</f>
        <v>36.557234360272986</v>
      </c>
      <c r="Y1764" s="61">
        <f>F1764^3*Overview!$F$42*(1+Overview!$F$38*G1764)+J1764*Overview!$F$39/Overview!$F$40</f>
        <v>3.7748254351403645</v>
      </c>
    </row>
    <row r="1765" spans="1:25">
      <c r="A1765" s="34">
        <v>1762</v>
      </c>
      <c r="B1765">
        <v>0.77</v>
      </c>
      <c r="C1765" s="85">
        <v>18.739999999999998</v>
      </c>
      <c r="D1765" s="125">
        <f>B1765/(B1765+Overview!$F$22)</f>
        <v>0.52380952380952384</v>
      </c>
      <c r="E1765" s="118">
        <f>EXP(Overview!$F$21/Overview!$F$5-Overview!$F$21/('='!C1765+273.15))</f>
        <v>0.94169028070695959</v>
      </c>
      <c r="F1765" s="77">
        <f t="shared" si="164"/>
        <v>3.0988585247281417</v>
      </c>
      <c r="G1765" s="115">
        <f t="shared" si="165"/>
        <v>0.52380952380952372</v>
      </c>
      <c r="H1765" s="112">
        <f>F1765/Overview!$F$19</f>
        <v>4.5753115675891651</v>
      </c>
      <c r="I1765" s="149">
        <f t="shared" si="166"/>
        <v>178.24101031296112</v>
      </c>
      <c r="J1765" s="80">
        <f>IF((A1765-Overview!$F$43)/365=ROUND((A1765-Overview!$F$43)/365,0),J1764*0.05,J1764+V1764)</f>
        <v>11190.598141773067</v>
      </c>
      <c r="K1765" s="70">
        <f>IF(I1765&lt;Overview!$F$16,1,'='!F1765/Overview!$F$26)</f>
        <v>134.14971968520095</v>
      </c>
      <c r="L1765" s="71">
        <f>IF(I1765&lt;Overview!$F$17,'='!F1765/Overview!$F$26,Overview!$F$33)</f>
        <v>9.1428571428571423</v>
      </c>
      <c r="M1765" s="72">
        <f t="shared" si="167"/>
        <v>9.1428571428571423</v>
      </c>
      <c r="N1765" s="81">
        <f>MIN(1,Overview!$F$44*E1765*(F1765-Overview!$F$25)^2+0.2)</f>
        <v>1</v>
      </c>
      <c r="O1765" s="48">
        <f>M1765*E1765*Overview!$F$8</f>
        <v>9.746225350951114E-2</v>
      </c>
      <c r="P1765" s="48">
        <f>E1765*Overview!$F$6</f>
        <v>1.8494797113084687E-3</v>
      </c>
      <c r="Q1765" s="122">
        <f>O1765*(G1765/F1765-(1+Overview!$F$35/'='!F1765)/(Overview!$F$37*Overview!$F$33))/('='!G1765+Overview!$F$36)</f>
        <v>3.9204671278874194E-4</v>
      </c>
      <c r="R1765" s="128">
        <f>(O1765/F1765-Q1765)*G1765*Overview!$F$29*'='!F1765^3</f>
        <v>438.29234156093821</v>
      </c>
      <c r="S1765" s="57">
        <f t="shared" si="162"/>
        <v>3.4917643711277811E-18</v>
      </c>
      <c r="T1765" s="58">
        <f t="shared" si="163"/>
        <v>4.0496576600567943E-4</v>
      </c>
      <c r="U1765" s="58">
        <f>IF(I1765&lt;Overview!$F$18,(1-Overview!$F$9)*'='!R1765-'='!I1765*'='!P1765,0)</f>
        <v>0</v>
      </c>
      <c r="V1765" s="54">
        <f>IF(I1765&gt;=Overview!$F$18,(1-Overview!$F$9)*'='!R1765-Overview!$F$18*'='!P1765,0)</f>
        <v>37.014964644119225</v>
      </c>
      <c r="W1765" s="2"/>
      <c r="X1765" s="60">
        <f>F1765^3*(1+G1765*Overview!$F$38)</f>
        <v>36.571591844460997</v>
      </c>
      <c r="Y1765" s="61">
        <f>F1765^3*Overview!$F$42*(1+Overview!$F$38*G1765)+J1765*Overview!$F$39/Overview!$F$40</f>
        <v>3.7777256216167197</v>
      </c>
    </row>
    <row r="1766" spans="1:25">
      <c r="A1766" s="34">
        <v>1763</v>
      </c>
      <c r="B1766">
        <v>0.77</v>
      </c>
      <c r="C1766" s="85">
        <v>18.739999999999998</v>
      </c>
      <c r="D1766" s="125">
        <f>B1766/(B1766+Overview!$F$22)</f>
        <v>0.52380952380952384</v>
      </c>
      <c r="E1766" s="118">
        <f>EXP(Overview!$F$21/Overview!$F$5-Overview!$F$21/('='!C1766+273.15))</f>
        <v>0.94169028070695959</v>
      </c>
      <c r="F1766" s="77">
        <f t="shared" si="164"/>
        <v>3.0992634904941472</v>
      </c>
      <c r="G1766" s="115">
        <f t="shared" si="165"/>
        <v>0.52380952380952372</v>
      </c>
      <c r="H1766" s="112">
        <f>F1766/Overview!$F$19</f>
        <v>4.5759094795425179</v>
      </c>
      <c r="I1766" s="149">
        <f t="shared" si="166"/>
        <v>178.24101031296112</v>
      </c>
      <c r="J1766" s="80">
        <f>IF((A1766-Overview!$F$43)/365=ROUND((A1766-Overview!$F$43)/365,0),J1765*0.05,J1765+V1765)</f>
        <v>11227.613106417186</v>
      </c>
      <c r="K1766" s="70">
        <f>IF(I1766&lt;Overview!$F$16,1,'='!F1766/Overview!$F$26)</f>
        <v>134.16725067074231</v>
      </c>
      <c r="L1766" s="71">
        <f>IF(I1766&lt;Overview!$F$17,'='!F1766/Overview!$F$26,Overview!$F$33)</f>
        <v>9.1428571428571423</v>
      </c>
      <c r="M1766" s="72">
        <f t="shared" si="167"/>
        <v>9.1428571428571423</v>
      </c>
      <c r="N1766" s="81">
        <f>MIN(1,Overview!$F$44*E1766*(F1766-Overview!$F$25)^2+0.2)</f>
        <v>1</v>
      </c>
      <c r="O1766" s="48">
        <f>M1766*E1766*Overview!$F$8</f>
        <v>9.746225350951114E-2</v>
      </c>
      <c r="P1766" s="48">
        <f>E1766*Overview!$F$6</f>
        <v>1.8494797113084687E-3</v>
      </c>
      <c r="Q1766" s="122">
        <f>O1766*(G1766/F1766-(1+Overview!$F$35/'='!F1766)/(Overview!$F$37*Overview!$F$33))/('='!G1766+Overview!$F$36)</f>
        <v>3.9140607217508992E-4</v>
      </c>
      <c r="R1766" s="128">
        <f>(O1766/F1766-Q1766)*G1766*Overview!$F$29*'='!F1766^3</f>
        <v>438.41522393729514</v>
      </c>
      <c r="S1766" s="57">
        <f t="shared" si="162"/>
        <v>3.49130811917063E-18</v>
      </c>
      <c r="T1766" s="58">
        <f t="shared" si="163"/>
        <v>4.0435684981665777E-4</v>
      </c>
      <c r="U1766" s="58">
        <f>IF(I1766&lt;Overview!$F$18,(1-Overview!$F$9)*'='!R1766-'='!I1766*'='!P1766,0)</f>
        <v>0</v>
      </c>
      <c r="V1766" s="54">
        <f>IF(I1766&gt;=Overview!$F$18,(1-Overview!$F$9)*'='!R1766-Overview!$F$18*'='!P1766,0)</f>
        <v>37.025434222584835</v>
      </c>
      <c r="W1766" s="2"/>
      <c r="X1766" s="60">
        <f>F1766^3*(1+G1766*Overview!$F$38)</f>
        <v>36.58593149059886</v>
      </c>
      <c r="Y1766" s="61">
        <f>F1766^3*Overview!$F$42*(1+Overview!$F$38*G1766)+J1766*Overview!$F$39/Overview!$F$40</f>
        <v>3.7806246582327527</v>
      </c>
    </row>
    <row r="1767" spans="1:25">
      <c r="A1767" s="34">
        <v>1764</v>
      </c>
      <c r="B1767">
        <v>0.77</v>
      </c>
      <c r="C1767" s="85">
        <v>18.739999999999998</v>
      </c>
      <c r="D1767" s="125">
        <f>B1767/(B1767+Overview!$F$22)</f>
        <v>0.52380952380952384</v>
      </c>
      <c r="E1767" s="118">
        <f>EXP(Overview!$F$21/Overview!$F$5-Overview!$F$21/('='!C1767+273.15))</f>
        <v>0.94169028070695959</v>
      </c>
      <c r="F1767" s="77">
        <f t="shared" si="164"/>
        <v>3.0996678473439641</v>
      </c>
      <c r="G1767" s="115">
        <f t="shared" si="165"/>
        <v>0.52380952380952372</v>
      </c>
      <c r="H1767" s="112">
        <f>F1767/Overview!$F$19</f>
        <v>4.5765064924611902</v>
      </c>
      <c r="I1767" s="149">
        <f t="shared" si="166"/>
        <v>178.24101031296112</v>
      </c>
      <c r="J1767" s="80">
        <f>IF((A1767-Overview!$F$43)/365=ROUND((A1767-Overview!$F$43)/365,0),J1766*0.05,J1766+V1766)</f>
        <v>11264.638540639771</v>
      </c>
      <c r="K1767" s="70">
        <f>IF(I1767&lt;Overview!$F$16,1,'='!F1767/Overview!$F$26)</f>
        <v>134.18475529627551</v>
      </c>
      <c r="L1767" s="71">
        <f>IF(I1767&lt;Overview!$F$17,'='!F1767/Overview!$F$26,Overview!$F$33)</f>
        <v>9.1428571428571423</v>
      </c>
      <c r="M1767" s="72">
        <f t="shared" si="167"/>
        <v>9.1428571428571423</v>
      </c>
      <c r="N1767" s="81">
        <f>MIN(1,Overview!$F$44*E1767*(F1767-Overview!$F$25)^2+0.2)</f>
        <v>1</v>
      </c>
      <c r="O1767" s="48">
        <f>M1767*E1767*Overview!$F$8</f>
        <v>9.746225350951114E-2</v>
      </c>
      <c r="P1767" s="48">
        <f>E1767*Overview!$F$6</f>
        <v>1.8494797113084687E-3</v>
      </c>
      <c r="Q1767" s="122">
        <f>O1767*(G1767/F1767-(1+Overview!$F$35/'='!F1767)/(Overview!$F$37*Overview!$F$33))/('='!G1767+Overview!$F$36)</f>
        <v>3.9076656186356681E-4</v>
      </c>
      <c r="R1767" s="128">
        <f>(O1767/F1767-Q1767)*G1767*Overview!$F$29*'='!F1767^3</f>
        <v>438.53794082066753</v>
      </c>
      <c r="S1767" s="57">
        <f t="shared" si="162"/>
        <v>3.4908526721929749E-18</v>
      </c>
      <c r="T1767" s="58">
        <f t="shared" si="163"/>
        <v>4.0374884920854804E-4</v>
      </c>
      <c r="U1767" s="58">
        <f>IF(I1767&lt;Overview!$F$18,(1-Overview!$F$9)*'='!R1767-'='!I1767*'='!P1767,0)</f>
        <v>0</v>
      </c>
      <c r="V1767" s="54">
        <f>IF(I1767&gt;=Overview!$F$18,(1-Overview!$F$9)*'='!R1767-Overview!$F$18*'='!P1767,0)</f>
        <v>37.035889701048163</v>
      </c>
      <c r="W1767" s="2"/>
      <c r="X1767" s="60">
        <f>F1767^3*(1+G1767*Overview!$F$38)</f>
        <v>36.600253314727595</v>
      </c>
      <c r="Y1767" s="61">
        <f>F1767^3*Overview!$F$42*(1+Overview!$F$38*G1767)+J1767*Overview!$F$39/Overview!$F$40</f>
        <v>3.7835225458187396</v>
      </c>
    </row>
    <row r="1768" spans="1:25">
      <c r="A1768" s="34">
        <v>1765</v>
      </c>
      <c r="B1768">
        <v>0.77</v>
      </c>
      <c r="C1768" s="85">
        <v>18.739999999999998</v>
      </c>
      <c r="D1768" s="125">
        <f>B1768/(B1768+Overview!$F$22)</f>
        <v>0.52380952380952384</v>
      </c>
      <c r="E1768" s="118">
        <f>EXP(Overview!$F$21/Overview!$F$5-Overview!$F$21/('='!C1768+273.15))</f>
        <v>0.94169028070695959</v>
      </c>
      <c r="F1768" s="77">
        <f t="shared" si="164"/>
        <v>3.1000715961931724</v>
      </c>
      <c r="G1768" s="115">
        <f t="shared" si="165"/>
        <v>0.52380952380952372</v>
      </c>
      <c r="H1768" s="112">
        <f>F1768/Overview!$F$19</f>
        <v>4.5771026076969914</v>
      </c>
      <c r="I1768" s="149">
        <f t="shared" si="166"/>
        <v>178.24101031296112</v>
      </c>
      <c r="J1768" s="80">
        <f>IF((A1768-Overview!$F$43)/365=ROUND((A1768-Overview!$F$43)/365,0),J1767*0.05,J1767+V1767)</f>
        <v>11301.67443034082</v>
      </c>
      <c r="K1768" s="70">
        <f>IF(I1768&lt;Overview!$F$16,1,'='!F1768/Overview!$F$26)</f>
        <v>134.20223360143603</v>
      </c>
      <c r="L1768" s="71">
        <f>IF(I1768&lt;Overview!$F$17,'='!F1768/Overview!$F$26,Overview!$F$33)</f>
        <v>9.1428571428571423</v>
      </c>
      <c r="M1768" s="72">
        <f t="shared" si="167"/>
        <v>9.1428571428571423</v>
      </c>
      <c r="N1768" s="81">
        <f>MIN(1,Overview!$F$44*E1768*(F1768-Overview!$F$25)^2+0.2)</f>
        <v>1</v>
      </c>
      <c r="O1768" s="48">
        <f>M1768*E1768*Overview!$F$8</f>
        <v>9.746225350951114E-2</v>
      </c>
      <c r="P1768" s="48">
        <f>E1768*Overview!$F$6</f>
        <v>1.8494797113084687E-3</v>
      </c>
      <c r="Q1768" s="122">
        <f>O1768*(G1768/F1768-(1+Overview!$F$35/'='!F1768)/(Overview!$F$37*Overview!$F$33))/('='!G1768+Overview!$F$36)</f>
        <v>3.9012817958757241E-4</v>
      </c>
      <c r="R1768" s="128">
        <f>(O1768/F1768-Q1768)*G1768*Overview!$F$29*'='!F1768^3</f>
        <v>438.66049240281706</v>
      </c>
      <c r="S1768" s="57">
        <f t="shared" si="162"/>
        <v>3.4903980285805875E-18</v>
      </c>
      <c r="T1768" s="58">
        <f t="shared" si="163"/>
        <v>4.0314176280466073E-4</v>
      </c>
      <c r="U1768" s="58">
        <f>IF(I1768&lt;Overview!$F$18,(1-Overview!$F$9)*'='!R1768-'='!I1768*'='!P1768,0)</f>
        <v>0</v>
      </c>
      <c r="V1768" s="54">
        <f>IF(I1768&gt;=Overview!$F$18,(1-Overview!$F$9)*'='!R1768-Overview!$F$18*'='!P1768,0)</f>
        <v>37.046331095847307</v>
      </c>
      <c r="W1768" s="2"/>
      <c r="X1768" s="60">
        <f>F1768^3*(1+G1768*Overview!$F$38)</f>
        <v>36.614557332894272</v>
      </c>
      <c r="Y1768" s="61">
        <f>F1768^3*Overview!$F$42*(1+Overview!$F$38*G1768)+J1768*Overview!$F$39/Overview!$F$40</f>
        <v>3.786419285206204</v>
      </c>
    </row>
    <row r="1769" spans="1:25">
      <c r="A1769" s="34">
        <v>1766</v>
      </c>
      <c r="B1769">
        <v>0.77</v>
      </c>
      <c r="C1769" s="85">
        <v>18.739999999999998</v>
      </c>
      <c r="D1769" s="125">
        <f>B1769/(B1769+Overview!$F$22)</f>
        <v>0.52380952380952384</v>
      </c>
      <c r="E1769" s="118">
        <f>EXP(Overview!$F$21/Overview!$F$5-Overview!$F$21/('='!C1769+273.15))</f>
        <v>0.94169028070695959</v>
      </c>
      <c r="F1769" s="77">
        <f t="shared" si="164"/>
        <v>3.1004747379559769</v>
      </c>
      <c r="G1769" s="115">
        <f t="shared" si="165"/>
        <v>0.52380952380952372</v>
      </c>
      <c r="H1769" s="112">
        <f>F1769/Overview!$F$19</f>
        <v>4.5776978265997004</v>
      </c>
      <c r="I1769" s="149">
        <f t="shared" si="166"/>
        <v>178.24101031296112</v>
      </c>
      <c r="J1769" s="80">
        <f>IF((A1769-Overview!$F$43)/365=ROUND((A1769-Overview!$F$43)/365,0),J1768*0.05,J1768+V1768)</f>
        <v>11338.720761436667</v>
      </c>
      <c r="K1769" s="70">
        <f>IF(I1769&lt;Overview!$F$16,1,'='!F1769/Overview!$F$26)</f>
        <v>134.21968562579988</v>
      </c>
      <c r="L1769" s="71">
        <f>IF(I1769&lt;Overview!$F$17,'='!F1769/Overview!$F$26,Overview!$F$33)</f>
        <v>9.1428571428571423</v>
      </c>
      <c r="M1769" s="72">
        <f t="shared" si="167"/>
        <v>9.1428571428571423</v>
      </c>
      <c r="N1769" s="81">
        <f>MIN(1,Overview!$F$44*E1769*(F1769-Overview!$F$25)^2+0.2)</f>
        <v>1</v>
      </c>
      <c r="O1769" s="48">
        <f>M1769*E1769*Overview!$F$8</f>
        <v>9.746225350951114E-2</v>
      </c>
      <c r="P1769" s="48">
        <f>E1769*Overview!$F$6</f>
        <v>1.8494797113084687E-3</v>
      </c>
      <c r="Q1769" s="122">
        <f>O1769*(G1769/F1769-(1+Overview!$F$35/'='!F1769)/(Overview!$F$37*Overview!$F$33))/('='!G1769+Overview!$F$36)</f>
        <v>3.8949092308594567E-4</v>
      </c>
      <c r="R1769" s="128">
        <f>(O1769/F1769-Q1769)*G1769*Overview!$F$29*'='!F1769^3</f>
        <v>438.78287887538522</v>
      </c>
      <c r="S1769" s="57">
        <f t="shared" si="162"/>
        <v>3.4899441867231116E-18</v>
      </c>
      <c r="T1769" s="58">
        <f t="shared" si="163"/>
        <v>4.0253558923037633E-4</v>
      </c>
      <c r="U1769" s="58">
        <f>IF(I1769&lt;Overview!$F$18,(1-Overview!$F$9)*'='!R1769-'='!I1769*'='!P1769,0)</f>
        <v>0</v>
      </c>
      <c r="V1769" s="54">
        <f>IF(I1769&gt;=Overview!$F$18,(1-Overview!$F$9)*'='!R1769-Overview!$F$18*'='!P1769,0)</f>
        <v>37.056758423310114</v>
      </c>
      <c r="W1769" s="2"/>
      <c r="X1769" s="60">
        <f>F1769^3*(1+G1769*Overview!$F$38)</f>
        <v>36.628843561151974</v>
      </c>
      <c r="Y1769" s="61">
        <f>F1769^3*Overview!$F$42*(1+Overview!$F$38*G1769)+J1769*Overview!$F$39/Overview!$F$40</f>
        <v>3.7893148772279255</v>
      </c>
    </row>
    <row r="1770" spans="1:25">
      <c r="A1770" s="34">
        <v>1767</v>
      </c>
      <c r="B1770">
        <v>0.77</v>
      </c>
      <c r="C1770" s="85">
        <v>18.739999999999998</v>
      </c>
      <c r="D1770" s="125">
        <f>B1770/(B1770+Overview!$F$22)</f>
        <v>0.52380952380952384</v>
      </c>
      <c r="E1770" s="118">
        <f>EXP(Overview!$F$21/Overview!$F$5-Overview!$F$21/('='!C1770+273.15))</f>
        <v>0.94169028070695959</v>
      </c>
      <c r="F1770" s="77">
        <f t="shared" si="164"/>
        <v>3.1008772735452075</v>
      </c>
      <c r="G1770" s="115">
        <f t="shared" si="165"/>
        <v>0.52380952380952372</v>
      </c>
      <c r="H1770" s="112">
        <f>F1770/Overview!$F$19</f>
        <v>4.578292150517064</v>
      </c>
      <c r="I1770" s="149">
        <f t="shared" si="166"/>
        <v>178.24101031296112</v>
      </c>
      <c r="J1770" s="80">
        <f>IF((A1770-Overview!$F$43)/365=ROUND((A1770-Overview!$F$43)/365,0),J1769*0.05,J1769+V1769)</f>
        <v>11375.777519859977</v>
      </c>
      <c r="K1770" s="70">
        <f>IF(I1770&lt;Overview!$F$16,1,'='!F1770/Overview!$F$26)</f>
        <v>134.23711140888344</v>
      </c>
      <c r="L1770" s="71">
        <f>IF(I1770&lt;Overview!$F$17,'='!F1770/Overview!$F$26,Overview!$F$33)</f>
        <v>9.1428571428571423</v>
      </c>
      <c r="M1770" s="72">
        <f t="shared" si="167"/>
        <v>9.1428571428571423</v>
      </c>
      <c r="N1770" s="81">
        <f>MIN(1,Overview!$F$44*E1770*(F1770-Overview!$F$25)^2+0.2)</f>
        <v>1</v>
      </c>
      <c r="O1770" s="48">
        <f>M1770*E1770*Overview!$F$8</f>
        <v>9.746225350951114E-2</v>
      </c>
      <c r="P1770" s="48">
        <f>E1770*Overview!$F$6</f>
        <v>1.8494797113084687E-3</v>
      </c>
      <c r="Q1770" s="122">
        <f>O1770*(G1770/F1770-(1+Overview!$F$35/'='!F1770)/(Overview!$F$37*Overview!$F$33))/('='!G1770+Overview!$F$36)</f>
        <v>3.8885479010295013E-4</v>
      </c>
      <c r="R1770" s="128">
        <f>(O1770/F1770-Q1770)*G1770*Overview!$F$29*'='!F1770^3</f>
        <v>438.90510042989263</v>
      </c>
      <c r="S1770" s="57">
        <f t="shared" si="162"/>
        <v>3.4894911450140541E-18</v>
      </c>
      <c r="T1770" s="58">
        <f t="shared" si="163"/>
        <v>4.0193032711314326E-4</v>
      </c>
      <c r="U1770" s="58">
        <f>IF(I1770&lt;Overview!$F$18,(1-Overview!$F$9)*'='!R1770-'='!I1770*'='!P1770,0)</f>
        <v>0</v>
      </c>
      <c r="V1770" s="54">
        <f>IF(I1770&gt;=Overview!$F$18,(1-Overview!$F$9)*'='!R1770-Overview!$F$18*'='!P1770,0)</f>
        <v>37.067171699754141</v>
      </c>
      <c r="W1770" s="2"/>
      <c r="X1770" s="60">
        <f>F1770^3*(1+G1770*Overview!$F$38)</f>
        <v>36.64311201555968</v>
      </c>
      <c r="Y1770" s="61">
        <f>F1770^3*Overview!$F$42*(1+Overview!$F$38*G1770)+J1770*Overview!$F$39/Overview!$F$40</f>
        <v>3.7922093227179232</v>
      </c>
    </row>
    <row r="1771" spans="1:25">
      <c r="A1771" s="34">
        <v>1768</v>
      </c>
      <c r="B1771">
        <v>0.77</v>
      </c>
      <c r="C1771" s="85">
        <v>18.739999999999998</v>
      </c>
      <c r="D1771" s="125">
        <f>B1771/(B1771+Overview!$F$22)</f>
        <v>0.52380952380952384</v>
      </c>
      <c r="E1771" s="118">
        <f>EXP(Overview!$F$21/Overview!$F$5-Overview!$F$21/('='!C1771+273.15))</f>
        <v>0.94169028070695959</v>
      </c>
      <c r="F1771" s="77">
        <f t="shared" si="164"/>
        <v>3.1012792038723207</v>
      </c>
      <c r="G1771" s="115">
        <f t="shared" si="165"/>
        <v>0.52380952380952372</v>
      </c>
      <c r="H1771" s="112">
        <f>F1771/Overview!$F$19</f>
        <v>4.5788855807948039</v>
      </c>
      <c r="I1771" s="149">
        <f t="shared" si="166"/>
        <v>178.24101031296112</v>
      </c>
      <c r="J1771" s="80">
        <f>IF((A1771-Overview!$F$43)/365=ROUND((A1771-Overview!$F$43)/365,0),J1770*0.05,J1770+V1770)</f>
        <v>11412.844691559732</v>
      </c>
      <c r="K1771" s="70">
        <f>IF(I1771&lt;Overview!$F$16,1,'='!F1771/Overview!$F$26)</f>
        <v>134.25451099014376</v>
      </c>
      <c r="L1771" s="71">
        <f>IF(I1771&lt;Overview!$F$17,'='!F1771/Overview!$F$26,Overview!$F$33)</f>
        <v>9.1428571428571423</v>
      </c>
      <c r="M1771" s="72">
        <f t="shared" si="167"/>
        <v>9.1428571428571423</v>
      </c>
      <c r="N1771" s="81">
        <f>MIN(1,Overview!$F$44*E1771*(F1771-Overview!$F$25)^2+0.2)</f>
        <v>1</v>
      </c>
      <c r="O1771" s="48">
        <f>M1771*E1771*Overview!$F$8</f>
        <v>9.746225350951114E-2</v>
      </c>
      <c r="P1771" s="48">
        <f>E1771*Overview!$F$6</f>
        <v>1.8494797113084687E-3</v>
      </c>
      <c r="Q1771" s="122">
        <f>O1771*(G1771/F1771-(1+Overview!$F$35/'='!F1771)/(Overview!$F$37*Overview!$F$33))/('='!G1771+Overview!$F$36)</f>
        <v>3.8821977838825449E-4</v>
      </c>
      <c r="R1771" s="128">
        <f>(O1771/F1771-Q1771)*G1771*Overview!$F$29*'='!F1771^3</f>
        <v>439.02715725773834</v>
      </c>
      <c r="S1771" s="57">
        <f t="shared" si="162"/>
        <v>3.4890389018507735E-18</v>
      </c>
      <c r="T1771" s="58">
        <f t="shared" si="163"/>
        <v>4.0132597508247154E-4</v>
      </c>
      <c r="U1771" s="58">
        <f>IF(I1771&lt;Overview!$F$18,(1-Overview!$F$9)*'='!R1771-'='!I1771*'='!P1771,0)</f>
        <v>0</v>
      </c>
      <c r="V1771" s="54">
        <f>IF(I1771&gt;=Overview!$F$18,(1-Overview!$F$9)*'='!R1771-Overview!$F$18*'='!P1771,0)</f>
        <v>37.077570941486599</v>
      </c>
      <c r="W1771" s="2"/>
      <c r="X1771" s="60">
        <f>F1771^3*(1+G1771*Overview!$F$38)</f>
        <v>36.657362712182163</v>
      </c>
      <c r="Y1771" s="61">
        <f>F1771^3*Overview!$F$42*(1+Overview!$F$38*G1771)+J1771*Overview!$F$39/Overview!$F$40</f>
        <v>3.7951026225114446</v>
      </c>
    </row>
    <row r="1772" spans="1:25">
      <c r="A1772" s="34">
        <v>1769</v>
      </c>
      <c r="B1772">
        <v>0.77</v>
      </c>
      <c r="C1772" s="85">
        <v>18.739999999999998</v>
      </c>
      <c r="D1772" s="125">
        <f>B1772/(B1772+Overview!$F$22)</f>
        <v>0.52380952380952384</v>
      </c>
      <c r="E1772" s="118">
        <f>EXP(Overview!$F$21/Overview!$F$5-Overview!$F$21/('='!C1772+273.15))</f>
        <v>0.94169028070695959</v>
      </c>
      <c r="F1772" s="77">
        <f t="shared" si="164"/>
        <v>3.1016805298474033</v>
      </c>
      <c r="G1772" s="115">
        <f t="shared" si="165"/>
        <v>0.52380952380952372</v>
      </c>
      <c r="H1772" s="112">
        <f>F1772/Overview!$F$19</f>
        <v>4.5794781187766178</v>
      </c>
      <c r="I1772" s="149">
        <f t="shared" si="166"/>
        <v>178.24101031296112</v>
      </c>
      <c r="J1772" s="80">
        <f>IF((A1772-Overview!$F$43)/365=ROUND((A1772-Overview!$F$43)/365,0),J1771*0.05,J1771+V1771)</f>
        <v>11449.922262501219</v>
      </c>
      <c r="K1772" s="70">
        <f>IF(I1772&lt;Overview!$F$16,1,'='!F1772/Overview!$F$26)</f>
        <v>134.27188440897851</v>
      </c>
      <c r="L1772" s="71">
        <f>IF(I1772&lt;Overview!$F$17,'='!F1772/Overview!$F$26,Overview!$F$33)</f>
        <v>9.1428571428571423</v>
      </c>
      <c r="M1772" s="72">
        <f t="shared" si="167"/>
        <v>9.1428571428571423</v>
      </c>
      <c r="N1772" s="81">
        <f>MIN(1,Overview!$F$44*E1772*(F1772-Overview!$F$25)^2+0.2)</f>
        <v>1</v>
      </c>
      <c r="O1772" s="48">
        <f>M1772*E1772*Overview!$F$8</f>
        <v>9.746225350951114E-2</v>
      </c>
      <c r="P1772" s="48">
        <f>E1772*Overview!$F$6</f>
        <v>1.8494797113084687E-3</v>
      </c>
      <c r="Q1772" s="122">
        <f>O1772*(G1772/F1772-(1+Overview!$F$35/'='!F1772)/(Overview!$F$37*Overview!$F$33))/('='!G1772+Overview!$F$36)</f>
        <v>3.8758588569692154E-4</v>
      </c>
      <c r="R1772" s="128">
        <f>(O1772/F1772-Q1772)*G1772*Overview!$F$29*'='!F1772^3</f>
        <v>439.14904955020012</v>
      </c>
      <c r="S1772" s="57">
        <f t="shared" si="162"/>
        <v>3.4885874556344689E-18</v>
      </c>
      <c r="T1772" s="58">
        <f t="shared" si="163"/>
        <v>4.0072253176993419E-4</v>
      </c>
      <c r="U1772" s="58">
        <f>IF(I1772&lt;Overview!$F$18,(1-Overview!$F$9)*'='!R1772-'='!I1772*'='!P1772,0)</f>
        <v>0</v>
      </c>
      <c r="V1772" s="54">
        <f>IF(I1772&gt;=Overview!$F$18,(1-Overview!$F$9)*'='!R1772-Overview!$F$18*'='!P1772,0)</f>
        <v>37.087956164804339</v>
      </c>
      <c r="W1772" s="2"/>
      <c r="X1772" s="60">
        <f>F1772^3*(1+G1772*Overview!$F$38)</f>
        <v>36.671595667089896</v>
      </c>
      <c r="Y1772" s="61">
        <f>F1772^3*Overview!$F$42*(1+Overview!$F$38*G1772)+J1772*Overview!$F$39/Overview!$F$40</f>
        <v>3.7979947774449618</v>
      </c>
    </row>
    <row r="1773" spans="1:25">
      <c r="A1773" s="34">
        <v>1770</v>
      </c>
      <c r="B1773">
        <v>0.77</v>
      </c>
      <c r="C1773" s="85">
        <v>18.739999999999998</v>
      </c>
      <c r="D1773" s="125">
        <f>B1773/(B1773+Overview!$F$22)</f>
        <v>0.52380952380952384</v>
      </c>
      <c r="E1773" s="118">
        <f>EXP(Overview!$F$21/Overview!$F$5-Overview!$F$21/('='!C1773+273.15))</f>
        <v>0.94169028070695959</v>
      </c>
      <c r="F1773" s="77">
        <f t="shared" si="164"/>
        <v>3.1020812523791732</v>
      </c>
      <c r="G1773" s="115">
        <f t="shared" si="165"/>
        <v>0.52380952380952372</v>
      </c>
      <c r="H1773" s="112">
        <f>F1773/Overview!$F$19</f>
        <v>4.5800697658041827</v>
      </c>
      <c r="I1773" s="149">
        <f t="shared" si="166"/>
        <v>178.24101031296112</v>
      </c>
      <c r="J1773" s="80">
        <f>IF((A1773-Overview!$F$43)/365=ROUND((A1773-Overview!$F$43)/365,0),J1772*0.05,J1772+V1772)</f>
        <v>11487.010218666022</v>
      </c>
      <c r="K1773" s="70">
        <f>IF(I1773&lt;Overview!$F$16,1,'='!F1773/Overview!$F$26)</f>
        <v>134.28923170472612</v>
      </c>
      <c r="L1773" s="71">
        <f>IF(I1773&lt;Overview!$F$17,'='!F1773/Overview!$F$26,Overview!$F$33)</f>
        <v>9.1428571428571423</v>
      </c>
      <c r="M1773" s="72">
        <f t="shared" si="167"/>
        <v>9.1428571428571423</v>
      </c>
      <c r="N1773" s="81">
        <f>MIN(1,Overview!$F$44*E1773*(F1773-Overview!$F$25)^2+0.2)</f>
        <v>1</v>
      </c>
      <c r="O1773" s="48">
        <f>M1773*E1773*Overview!$F$8</f>
        <v>9.746225350951114E-2</v>
      </c>
      <c r="P1773" s="48">
        <f>E1773*Overview!$F$6</f>
        <v>1.8494797113084687E-3</v>
      </c>
      <c r="Q1773" s="122">
        <f>O1773*(G1773/F1773-(1+Overview!$F$35/'='!F1773)/(Overview!$F$37*Overview!$F$33))/('='!G1773+Overview!$F$36)</f>
        <v>3.8695310978938938E-4</v>
      </c>
      <c r="R1773" s="128">
        <f>(O1773/F1773-Q1773)*G1773*Overview!$F$29*'='!F1773^3</f>
        <v>439.27077749843374</v>
      </c>
      <c r="S1773" s="57">
        <f t="shared" si="162"/>
        <v>3.4881368047701659E-18</v>
      </c>
      <c r="T1773" s="58">
        <f t="shared" si="163"/>
        <v>4.0011999580916153E-4</v>
      </c>
      <c r="U1773" s="58">
        <f>IF(I1773&lt;Overview!$F$18,(1-Overview!$F$9)*'='!R1773-'='!I1773*'='!P1773,0)</f>
        <v>0</v>
      </c>
      <c r="V1773" s="54">
        <f>IF(I1773&gt;=Overview!$F$18,(1-Overview!$F$9)*'='!R1773-Overview!$F$18*'='!P1773,0)</f>
        <v>37.098327385993848</v>
      </c>
      <c r="W1773" s="2"/>
      <c r="X1773" s="60">
        <f>F1773^3*(1+G1773*Overview!$F$38)</f>
        <v>36.685810896359008</v>
      </c>
      <c r="Y1773" s="61">
        <f>F1773^3*Overview!$F$42*(1+Overview!$F$38*G1773)+J1773*Overview!$F$39/Overview!$F$40</f>
        <v>3.8008857883561613</v>
      </c>
    </row>
    <row r="1774" spans="1:25">
      <c r="A1774" s="34">
        <v>1771</v>
      </c>
      <c r="B1774">
        <v>0.77</v>
      </c>
      <c r="C1774" s="85">
        <v>18.739999999999998</v>
      </c>
      <c r="D1774" s="125">
        <f>B1774/(B1774+Overview!$F$22)</f>
        <v>0.52380952380952384</v>
      </c>
      <c r="E1774" s="118">
        <f>EXP(Overview!$F$21/Overview!$F$5-Overview!$F$21/('='!C1774+273.15))</f>
        <v>0.94169028070695959</v>
      </c>
      <c r="F1774" s="77">
        <f t="shared" si="164"/>
        <v>3.1024813723749824</v>
      </c>
      <c r="G1774" s="115">
        <f t="shared" si="165"/>
        <v>0.52380952380952372</v>
      </c>
      <c r="H1774" s="112">
        <f>F1774/Overview!$F$19</f>
        <v>4.5806605232171602</v>
      </c>
      <c r="I1774" s="149">
        <f t="shared" si="166"/>
        <v>178.24101031296112</v>
      </c>
      <c r="J1774" s="80">
        <f>IF((A1774-Overview!$F$43)/365=ROUND((A1774-Overview!$F$43)/365,0),J1773*0.05,J1773+V1773)</f>
        <v>11524.108546052017</v>
      </c>
      <c r="K1774" s="70">
        <f>IF(I1774&lt;Overview!$F$16,1,'='!F1774/Overview!$F$26)</f>
        <v>134.30655291666591</v>
      </c>
      <c r="L1774" s="71">
        <f>IF(I1774&lt;Overview!$F$17,'='!F1774/Overview!$F$26,Overview!$F$33)</f>
        <v>9.1428571428571423</v>
      </c>
      <c r="M1774" s="72">
        <f t="shared" si="167"/>
        <v>9.1428571428571423</v>
      </c>
      <c r="N1774" s="81">
        <f>MIN(1,Overview!$F$44*E1774*(F1774-Overview!$F$25)^2+0.2)</f>
        <v>1</v>
      </c>
      <c r="O1774" s="48">
        <f>M1774*E1774*Overview!$F$8</f>
        <v>9.746225350951114E-2</v>
      </c>
      <c r="P1774" s="48">
        <f>E1774*Overview!$F$6</f>
        <v>1.8494797113084687E-3</v>
      </c>
      <c r="Q1774" s="122">
        <f>O1774*(G1774/F1774-(1+Overview!$F$35/'='!F1774)/(Overview!$F$37*Overview!$F$33))/('='!G1774+Overview!$F$36)</f>
        <v>3.8632144843145469E-4</v>
      </c>
      <c r="R1774" s="128">
        <f>(O1774/F1774-Q1774)*G1774*Overview!$F$29*'='!F1774^3</f>
        <v>439.39234129347295</v>
      </c>
      <c r="S1774" s="57">
        <f t="shared" si="162"/>
        <v>3.4876869476667084E-18</v>
      </c>
      <c r="T1774" s="58">
        <f t="shared" si="163"/>
        <v>3.9951836583583685E-4</v>
      </c>
      <c r="U1774" s="58">
        <f>IF(I1774&lt;Overview!$F$18,(1-Overview!$F$9)*'='!R1774-'='!I1774*'='!P1774,0)</f>
        <v>0</v>
      </c>
      <c r="V1774" s="54">
        <f>IF(I1774&gt;=Overview!$F$18,(1-Overview!$F$9)*'='!R1774-Overview!$F$18*'='!P1774,0)</f>
        <v>37.108684621331186</v>
      </c>
      <c r="W1774" s="2"/>
      <c r="X1774" s="60">
        <f>F1774^3*(1+G1774*Overview!$F$38)</f>
        <v>36.700008416071178</v>
      </c>
      <c r="Y1774" s="61">
        <f>F1774^3*Overview!$F$42*(1+Overview!$F$38*G1774)+J1774*Overview!$F$39/Overview!$F$40</f>
        <v>3.8037756560839391</v>
      </c>
    </row>
    <row r="1775" spans="1:25">
      <c r="A1775" s="34">
        <v>1772</v>
      </c>
      <c r="B1775">
        <v>0.77</v>
      </c>
      <c r="C1775" s="85">
        <v>18.739999999999998</v>
      </c>
      <c r="D1775" s="125">
        <f>B1775/(B1775+Overview!$F$22)</f>
        <v>0.52380952380952384</v>
      </c>
      <c r="E1775" s="118">
        <f>EXP(Overview!$F$21/Overview!$F$5-Overview!$F$21/('='!C1775+273.15))</f>
        <v>0.94169028070695959</v>
      </c>
      <c r="F1775" s="77">
        <f t="shared" si="164"/>
        <v>3.1028808907408183</v>
      </c>
      <c r="G1775" s="115">
        <f t="shared" si="165"/>
        <v>0.52380952380952372</v>
      </c>
      <c r="H1775" s="112">
        <f>F1775/Overview!$F$19</f>
        <v>4.5812503923531942</v>
      </c>
      <c r="I1775" s="149">
        <f t="shared" si="166"/>
        <v>178.24101031296112</v>
      </c>
      <c r="J1775" s="80">
        <f>IF((A1775-Overview!$F$43)/365=ROUND((A1775-Overview!$F$43)/365,0),J1774*0.05,J1774+V1774)</f>
        <v>11561.217230673348</v>
      </c>
      <c r="K1775" s="70">
        <f>IF(I1775&lt;Overview!$F$16,1,'='!F1775/Overview!$F$26)</f>
        <v>134.32384808401812</v>
      </c>
      <c r="L1775" s="71">
        <f>IF(I1775&lt;Overview!$F$17,'='!F1775/Overview!$F$26,Overview!$F$33)</f>
        <v>9.1428571428571423</v>
      </c>
      <c r="M1775" s="72">
        <f t="shared" si="167"/>
        <v>9.1428571428571423</v>
      </c>
      <c r="N1775" s="81">
        <f>MIN(1,Overview!$F$44*E1775*(F1775-Overview!$F$25)^2+0.2)</f>
        <v>1</v>
      </c>
      <c r="O1775" s="48">
        <f>M1775*E1775*Overview!$F$8</f>
        <v>9.746225350951114E-2</v>
      </c>
      <c r="P1775" s="48">
        <f>E1775*Overview!$F$6</f>
        <v>1.8494797113084687E-3</v>
      </c>
      <c r="Q1775" s="122">
        <f>O1775*(G1775/F1775-(1+Overview!$F$35/'='!F1775)/(Overview!$F$37*Overview!$F$33))/('='!G1775+Overview!$F$36)</f>
        <v>3.8569089939425992E-4</v>
      </c>
      <c r="R1775" s="128">
        <f>(O1775/F1775-Q1775)*G1775*Overview!$F$29*'='!F1775^3</f>
        <v>439.51374112622898</v>
      </c>
      <c r="S1775" s="57">
        <f t="shared" si="162"/>
        <v>3.4872378827367472E-18</v>
      </c>
      <c r="T1775" s="58">
        <f t="shared" si="163"/>
        <v>3.9891764048769618E-4</v>
      </c>
      <c r="U1775" s="58">
        <f>IF(I1775&lt;Overview!$F$18,(1-Overview!$F$9)*'='!R1775-'='!I1775*'='!P1775,0)</f>
        <v>0</v>
      </c>
      <c r="V1775" s="54">
        <f>IF(I1775&gt;=Overview!$F$18,(1-Overview!$F$9)*'='!R1775-Overview!$F$18*'='!P1775,0)</f>
        <v>37.119027887081998</v>
      </c>
      <c r="W1775" s="2"/>
      <c r="X1775" s="60">
        <f>F1775^3*(1+G1775*Overview!$F$38)</f>
        <v>36.714188242313519</v>
      </c>
      <c r="Y1775" s="61">
        <f>F1775^3*Overview!$F$42*(1+Overview!$F$38*G1775)+J1775*Overview!$F$39/Overview!$F$40</f>
        <v>3.8066643814683854</v>
      </c>
    </row>
    <row r="1776" spans="1:25">
      <c r="A1776" s="34">
        <v>1773</v>
      </c>
      <c r="B1776">
        <v>0.77</v>
      </c>
      <c r="C1776" s="85">
        <v>18.739999999999998</v>
      </c>
      <c r="D1776" s="125">
        <f>B1776/(B1776+Overview!$F$22)</f>
        <v>0.52380952380952384</v>
      </c>
      <c r="E1776" s="118">
        <f>EXP(Overview!$F$21/Overview!$F$5-Overview!$F$21/('='!C1776+273.15))</f>
        <v>0.94169028070695959</v>
      </c>
      <c r="F1776" s="77">
        <f t="shared" si="164"/>
        <v>3.103279808381306</v>
      </c>
      <c r="G1776" s="115">
        <f t="shared" si="165"/>
        <v>0.52380952380952372</v>
      </c>
      <c r="H1776" s="112">
        <f>F1776/Overview!$F$19</f>
        <v>4.5818393745479193</v>
      </c>
      <c r="I1776" s="149">
        <f t="shared" si="166"/>
        <v>178.24101031296112</v>
      </c>
      <c r="J1776" s="80">
        <f>IF((A1776-Overview!$F$43)/365=ROUND((A1776-Overview!$F$43)/365,0),J1775*0.05,J1775+V1775)</f>
        <v>11598.33625856043</v>
      </c>
      <c r="K1776" s="70">
        <f>IF(I1776&lt;Overview!$F$16,1,'='!F1776/Overview!$F$26)</f>
        <v>134.34111724594399</v>
      </c>
      <c r="L1776" s="71">
        <f>IF(I1776&lt;Overview!$F$17,'='!F1776/Overview!$F$26,Overview!$F$33)</f>
        <v>9.1428571428571423</v>
      </c>
      <c r="M1776" s="72">
        <f t="shared" si="167"/>
        <v>9.1428571428571423</v>
      </c>
      <c r="N1776" s="81">
        <f>MIN(1,Overview!$F$44*E1776*(F1776-Overview!$F$25)^2+0.2)</f>
        <v>1</v>
      </c>
      <c r="O1776" s="48">
        <f>M1776*E1776*Overview!$F$8</f>
        <v>9.746225350951114E-2</v>
      </c>
      <c r="P1776" s="48">
        <f>E1776*Overview!$F$6</f>
        <v>1.8494797113084687E-3</v>
      </c>
      <c r="Q1776" s="122">
        <f>O1776*(G1776/F1776-(1+Overview!$F$35/'='!F1776)/(Overview!$F$37*Overview!$F$33))/('='!G1776+Overview!$F$36)</f>
        <v>3.8506146045427526E-4</v>
      </c>
      <c r="R1776" s="128">
        <f>(O1776/F1776-Q1776)*G1776*Overview!$F$29*'='!F1776^3</f>
        <v>439.63497718749039</v>
      </c>
      <c r="S1776" s="57">
        <f t="shared" si="162"/>
        <v>3.4867896083967271E-18</v>
      </c>
      <c r="T1776" s="58">
        <f t="shared" si="163"/>
        <v>3.9831781840452305E-4</v>
      </c>
      <c r="U1776" s="58">
        <f>IF(I1776&lt;Overview!$F$18,(1-Overview!$F$9)*'='!R1776-'='!I1776*'='!P1776,0)</f>
        <v>0</v>
      </c>
      <c r="V1776" s="54">
        <f>IF(I1776&gt;=Overview!$F$18,(1-Overview!$F$9)*'='!R1776-Overview!$F$18*'='!P1776,0)</f>
        <v>37.12935719950147</v>
      </c>
      <c r="W1776" s="2"/>
      <c r="X1776" s="60">
        <f>F1776^3*(1+G1776*Overview!$F$38)</f>
        <v>36.728350391178488</v>
      </c>
      <c r="Y1776" s="61">
        <f>F1776^3*Overview!$F$42*(1+Overview!$F$38*G1776)+J1776*Overview!$F$39/Overview!$F$40</f>
        <v>3.8095519653507806</v>
      </c>
    </row>
    <row r="1777" spans="1:25">
      <c r="A1777" s="34">
        <v>1774</v>
      </c>
      <c r="B1777">
        <v>0.77</v>
      </c>
      <c r="C1777" s="85">
        <v>18.739999999999998</v>
      </c>
      <c r="D1777" s="125">
        <f>B1777/(B1777+Overview!$F$22)</f>
        <v>0.52380952380952384</v>
      </c>
      <c r="E1777" s="118">
        <f>EXP(Overview!$F$21/Overview!$F$5-Overview!$F$21/('='!C1777+273.15))</f>
        <v>0.94169028070695959</v>
      </c>
      <c r="F1777" s="77">
        <f t="shared" si="164"/>
        <v>3.1036781261997106</v>
      </c>
      <c r="G1777" s="115">
        <f t="shared" si="165"/>
        <v>0.52380952380952372</v>
      </c>
      <c r="H1777" s="112">
        <f>F1777/Overview!$F$19</f>
        <v>4.5824274711349631</v>
      </c>
      <c r="I1777" s="149">
        <f t="shared" si="166"/>
        <v>178.24101031296112</v>
      </c>
      <c r="J1777" s="80">
        <f>IF((A1777-Overview!$F$43)/365=ROUND((A1777-Overview!$F$43)/365,0),J1776*0.05,J1776+V1776)</f>
        <v>11635.465615759931</v>
      </c>
      <c r="K1777" s="70">
        <f>IF(I1777&lt;Overview!$F$16,1,'='!F1777/Overview!$F$26)</f>
        <v>134.35836044154593</v>
      </c>
      <c r="L1777" s="71">
        <f>IF(I1777&lt;Overview!$F$17,'='!F1777/Overview!$F$26,Overview!$F$33)</f>
        <v>9.1428571428571423</v>
      </c>
      <c r="M1777" s="72">
        <f t="shared" si="167"/>
        <v>9.1428571428571423</v>
      </c>
      <c r="N1777" s="81">
        <f>MIN(1,Overview!$F$44*E1777*(F1777-Overview!$F$25)^2+0.2)</f>
        <v>1</v>
      </c>
      <c r="O1777" s="48">
        <f>M1777*E1777*Overview!$F$8</f>
        <v>9.746225350951114E-2</v>
      </c>
      <c r="P1777" s="48">
        <f>E1777*Overview!$F$6</f>
        <v>1.8494797113084687E-3</v>
      </c>
      <c r="Q1777" s="122">
        <f>O1777*(G1777/F1777-(1+Overview!$F$35/'='!F1777)/(Overview!$F$37*Overview!$F$33))/('='!G1777+Overview!$F$36)</f>
        <v>3.844331293932845E-4</v>
      </c>
      <c r="R1777" s="128">
        <f>(O1777/F1777-Q1777)*G1777*Overview!$F$29*'='!F1777^3</f>
        <v>439.75604966792264</v>
      </c>
      <c r="S1777" s="57">
        <f t="shared" si="162"/>
        <v>3.4863421230668764E-18</v>
      </c>
      <c r="T1777" s="58">
        <f t="shared" si="163"/>
        <v>3.9771889822814668E-4</v>
      </c>
      <c r="U1777" s="58">
        <f>IF(I1777&lt;Overview!$F$18,(1-Overview!$F$9)*'='!R1777-'='!I1777*'='!P1777,0)</f>
        <v>0</v>
      </c>
      <c r="V1777" s="54">
        <f>IF(I1777&gt;=Overview!$F$18,(1-Overview!$F$9)*'='!R1777-Overview!$F$18*'='!P1777,0)</f>
        <v>37.1396725748343</v>
      </c>
      <c r="W1777" s="2"/>
      <c r="X1777" s="60">
        <f>F1777^3*(1+G1777*Overview!$F$38)</f>
        <v>36.742494878763871</v>
      </c>
      <c r="Y1777" s="61">
        <f>F1777^3*Overview!$F$42*(1+Overview!$F$38*G1777)+J1777*Overview!$F$39/Overview!$F$40</f>
        <v>3.812438408573589</v>
      </c>
    </row>
    <row r="1778" spans="1:25">
      <c r="A1778" s="34">
        <v>1775</v>
      </c>
      <c r="B1778">
        <v>0.77</v>
      </c>
      <c r="C1778" s="85">
        <v>18.739999999999998</v>
      </c>
      <c r="D1778" s="125">
        <f>B1778/(B1778+Overview!$F$22)</f>
        <v>0.52380952380952384</v>
      </c>
      <c r="E1778" s="118">
        <f>EXP(Overview!$F$21/Overview!$F$5-Overview!$F$21/('='!C1778+273.15))</f>
        <v>0.94169028070695959</v>
      </c>
      <c r="F1778" s="77">
        <f t="shared" si="164"/>
        <v>3.1040758450979387</v>
      </c>
      <c r="G1778" s="115">
        <f t="shared" si="165"/>
        <v>0.52380952380952372</v>
      </c>
      <c r="H1778" s="112">
        <f>F1778/Overview!$F$19</f>
        <v>4.5830146834459446</v>
      </c>
      <c r="I1778" s="149">
        <f t="shared" si="166"/>
        <v>178.24101031296112</v>
      </c>
      <c r="J1778" s="80">
        <f>IF((A1778-Overview!$F$43)/365=ROUND((A1778-Overview!$F$43)/365,0),J1777*0.05,J1777+V1777)</f>
        <v>11672.605288334766</v>
      </c>
      <c r="K1778" s="70">
        <f>IF(I1778&lt;Overview!$F$16,1,'='!F1778/Overview!$F$26)</f>
        <v>134.37557770986749</v>
      </c>
      <c r="L1778" s="71">
        <f>IF(I1778&lt;Overview!$F$17,'='!F1778/Overview!$F$26,Overview!$F$33)</f>
        <v>9.1428571428571423</v>
      </c>
      <c r="M1778" s="72">
        <f t="shared" si="167"/>
        <v>9.1428571428571423</v>
      </c>
      <c r="N1778" s="81">
        <f>MIN(1,Overview!$F$44*E1778*(F1778-Overview!$F$25)^2+0.2)</f>
        <v>1</v>
      </c>
      <c r="O1778" s="48">
        <f>M1778*E1778*Overview!$F$8</f>
        <v>9.746225350951114E-2</v>
      </c>
      <c r="P1778" s="48">
        <f>E1778*Overview!$F$6</f>
        <v>1.8494797113084687E-3</v>
      </c>
      <c r="Q1778" s="122">
        <f>O1778*(G1778/F1778-(1+Overview!$F$35/'='!F1778)/(Overview!$F$37*Overview!$F$33))/('='!G1778+Overview!$F$36)</f>
        <v>3.8380590399837049E-4</v>
      </c>
      <c r="R1778" s="128">
        <f>(O1778/F1778-Q1778)*G1778*Overview!$F$29*'='!F1778^3</f>
        <v>439.87695875806781</v>
      </c>
      <c r="S1778" s="57">
        <f t="shared" si="162"/>
        <v>3.4858954251711975E-18</v>
      </c>
      <c r="T1778" s="58">
        <f t="shared" si="163"/>
        <v>3.9712087860244009E-4</v>
      </c>
      <c r="U1778" s="58">
        <f>IF(I1778&lt;Overview!$F$18,(1-Overview!$F$9)*'='!R1778-'='!I1778*'='!P1778,0)</f>
        <v>0</v>
      </c>
      <c r="V1778" s="54">
        <f>IF(I1778&gt;=Overview!$F$18,(1-Overview!$F$9)*'='!R1778-Overview!$F$18*'='!P1778,0)</f>
        <v>37.14997402931467</v>
      </c>
      <c r="W1778" s="2"/>
      <c r="X1778" s="60">
        <f>F1778^3*(1+G1778*Overview!$F$38)</f>
        <v>36.7566217211726</v>
      </c>
      <c r="Y1778" s="61">
        <f>F1778^3*Overview!$F$42*(1+Overview!$F$38*G1778)+J1778*Overview!$F$39/Overview!$F$40</f>
        <v>3.8153237119804442</v>
      </c>
    </row>
    <row r="1779" spans="1:25">
      <c r="A1779" s="34">
        <v>1776</v>
      </c>
      <c r="B1779">
        <v>0.77</v>
      </c>
      <c r="C1779" s="85">
        <v>18.739999999999998</v>
      </c>
      <c r="D1779" s="125">
        <f>B1779/(B1779+Overview!$F$22)</f>
        <v>0.52380952380952384</v>
      </c>
      <c r="E1779" s="118">
        <f>EXP(Overview!$F$21/Overview!$F$5-Overview!$F$21/('='!C1779+273.15))</f>
        <v>0.94169028070695959</v>
      </c>
      <c r="F1779" s="77">
        <f t="shared" si="164"/>
        <v>3.1044729659765409</v>
      </c>
      <c r="G1779" s="115">
        <f t="shared" si="165"/>
        <v>0.52380952380952372</v>
      </c>
      <c r="H1779" s="112">
        <f>F1779/Overview!$F$19</f>
        <v>4.583601012810484</v>
      </c>
      <c r="I1779" s="149">
        <f t="shared" si="166"/>
        <v>178.24101031296112</v>
      </c>
      <c r="J1779" s="80">
        <f>IF((A1779-Overview!$F$43)/365=ROUND((A1779-Overview!$F$43)/365,0),J1778*0.05,J1778+V1778)</f>
        <v>11709.75526236408</v>
      </c>
      <c r="K1779" s="70">
        <f>IF(I1779&lt;Overview!$F$16,1,'='!F1779/Overview!$F$26)</f>
        <v>134.39276908989356</v>
      </c>
      <c r="L1779" s="71">
        <f>IF(I1779&lt;Overview!$F$17,'='!F1779/Overview!$F$26,Overview!$F$33)</f>
        <v>9.1428571428571423</v>
      </c>
      <c r="M1779" s="72">
        <f t="shared" si="167"/>
        <v>9.1428571428571423</v>
      </c>
      <c r="N1779" s="81">
        <f>MIN(1,Overview!$F$44*E1779*(F1779-Overview!$F$25)^2+0.2)</f>
        <v>1</v>
      </c>
      <c r="O1779" s="48">
        <f>M1779*E1779*Overview!$F$8</f>
        <v>9.746225350951114E-2</v>
      </c>
      <c r="P1779" s="48">
        <f>E1779*Overview!$F$6</f>
        <v>1.8494797113084687E-3</v>
      </c>
      <c r="Q1779" s="122">
        <f>O1779*(G1779/F1779-(1+Overview!$F$35/'='!F1779)/(Overview!$F$37*Overview!$F$33))/('='!G1779+Overview!$F$36)</f>
        <v>3.8317978206189543E-4</v>
      </c>
      <c r="R1779" s="128">
        <f>(O1779/F1779-Q1779)*G1779*Overview!$F$29*'='!F1779^3</f>
        <v>439.99770464834461</v>
      </c>
      <c r="S1779" s="57">
        <f t="shared" si="162"/>
        <v>3.4854495131374542E-18</v>
      </c>
      <c r="T1779" s="58">
        <f t="shared" si="163"/>
        <v>3.9652375817331235E-4</v>
      </c>
      <c r="U1779" s="58">
        <f>IF(I1779&lt;Overview!$F$18,(1-Overview!$F$9)*'='!R1779-'='!I1779*'='!P1779,0)</f>
        <v>0</v>
      </c>
      <c r="V1779" s="54">
        <f>IF(I1779&gt;=Overview!$F$18,(1-Overview!$F$9)*'='!R1779-Overview!$F$18*'='!P1779,0)</f>
        <v>37.160261579166253</v>
      </c>
      <c r="W1779" s="2"/>
      <c r="X1779" s="60">
        <f>F1779^3*(1+G1779*Overview!$F$38)</f>
        <v>36.770730934512727</v>
      </c>
      <c r="Y1779" s="61">
        <f>F1779^3*Overview!$F$42*(1+Overview!$F$38*G1779)+J1779*Overview!$F$39/Overview!$F$40</f>
        <v>3.8182078764161478</v>
      </c>
    </row>
    <row r="1780" spans="1:25">
      <c r="A1780" s="34">
        <v>1777</v>
      </c>
      <c r="B1780">
        <v>0.77</v>
      </c>
      <c r="C1780" s="85">
        <v>18.739999999999998</v>
      </c>
      <c r="D1780" s="125">
        <f>B1780/(B1780+Overview!$F$22)</f>
        <v>0.52380952380952384</v>
      </c>
      <c r="E1780" s="118">
        <f>EXP(Overview!$F$21/Overview!$F$5-Overview!$F$21/('='!C1780+273.15))</f>
        <v>0.94169028070695959</v>
      </c>
      <c r="F1780" s="77">
        <f t="shared" si="164"/>
        <v>3.104869489734714</v>
      </c>
      <c r="G1780" s="115">
        <f t="shared" si="165"/>
        <v>0.52380952380952372</v>
      </c>
      <c r="H1780" s="112">
        <f>F1780/Overview!$F$19</f>
        <v>4.5841864605561993</v>
      </c>
      <c r="I1780" s="149">
        <f t="shared" si="166"/>
        <v>178.24101031296112</v>
      </c>
      <c r="J1780" s="80">
        <f>IF((A1780-Overview!$F$43)/365=ROUND((A1780-Overview!$F$43)/365,0),J1779*0.05,J1779+V1779)</f>
        <v>11746.915523943248</v>
      </c>
      <c r="K1780" s="70">
        <f>IF(I1780&lt;Overview!$F$16,1,'='!F1780/Overview!$F$26)</f>
        <v>134.40993462055039</v>
      </c>
      <c r="L1780" s="71">
        <f>IF(I1780&lt;Overview!$F$17,'='!F1780/Overview!$F$26,Overview!$F$33)</f>
        <v>9.1428571428571423</v>
      </c>
      <c r="M1780" s="72">
        <f t="shared" si="167"/>
        <v>9.1428571428571423</v>
      </c>
      <c r="N1780" s="81">
        <f>MIN(1,Overview!$F$44*E1780*(F1780-Overview!$F$25)^2+0.2)</f>
        <v>1</v>
      </c>
      <c r="O1780" s="48">
        <f>M1780*E1780*Overview!$F$8</f>
        <v>9.746225350951114E-2</v>
      </c>
      <c r="P1780" s="48">
        <f>E1780*Overview!$F$6</f>
        <v>1.8494797113084687E-3</v>
      </c>
      <c r="Q1780" s="122">
        <f>O1780*(G1780/F1780-(1+Overview!$F$35/'='!F1780)/(Overview!$F$37*Overview!$F$33))/('='!G1780+Overview!$F$36)</f>
        <v>3.8255476138148944E-4</v>
      </c>
      <c r="R1780" s="128">
        <f>(O1780/F1780-Q1780)*G1780*Overview!$F$29*'='!F1780^3</f>
        <v>440.11828752904762</v>
      </c>
      <c r="S1780" s="57">
        <f t="shared" si="162"/>
        <v>3.4850043853971609E-18</v>
      </c>
      <c r="T1780" s="58">
        <f t="shared" si="163"/>
        <v>3.9592753558871017E-4</v>
      </c>
      <c r="U1780" s="58">
        <f>IF(I1780&lt;Overview!$F$18,(1-Overview!$F$9)*'='!R1780-'='!I1780*'='!P1780,0)</f>
        <v>0</v>
      </c>
      <c r="V1780" s="54">
        <f>IF(I1780&gt;=Overview!$F$18,(1-Overview!$F$9)*'='!R1780-Overview!$F$18*'='!P1780,0)</f>
        <v>37.170535240602149</v>
      </c>
      <c r="W1780" s="2"/>
      <c r="X1780" s="60">
        <f>F1780^3*(1+G1780*Overview!$F$38)</f>
        <v>36.78482253489733</v>
      </c>
      <c r="Y1780" s="61">
        <f>F1780^3*Overview!$F$42*(1+Overview!$F$38*G1780)+J1780*Overview!$F$39/Overview!$F$40</f>
        <v>3.8210909027266573</v>
      </c>
    </row>
    <row r="1781" spans="1:25">
      <c r="A1781" s="34">
        <v>1778</v>
      </c>
      <c r="B1781">
        <v>0.77</v>
      </c>
      <c r="C1781" s="85">
        <v>18.739999999999998</v>
      </c>
      <c r="D1781" s="125">
        <f>B1781/(B1781+Overview!$F$22)</f>
        <v>0.52380952380952384</v>
      </c>
      <c r="E1781" s="118">
        <f>EXP(Overview!$F$21/Overview!$F$5-Overview!$F$21/('='!C1781+273.15))</f>
        <v>0.94169028070695959</v>
      </c>
      <c r="F1781" s="77">
        <f t="shared" si="164"/>
        <v>3.1052654172703029</v>
      </c>
      <c r="G1781" s="115">
        <f t="shared" si="165"/>
        <v>0.52380952380952372</v>
      </c>
      <c r="H1781" s="112">
        <f>F1781/Overview!$F$19</f>
        <v>4.5847710280087153</v>
      </c>
      <c r="I1781" s="149">
        <f t="shared" si="166"/>
        <v>178.24101031296112</v>
      </c>
      <c r="J1781" s="80">
        <f>IF((A1781-Overview!$F$43)/365=ROUND((A1781-Overview!$F$43)/365,0),J1780*0.05,J1780+V1780)</f>
        <v>11784.08605918385</v>
      </c>
      <c r="K1781" s="70">
        <f>IF(I1781&lt;Overview!$F$16,1,'='!F1781/Overview!$F$26)</f>
        <v>134.42707434070576</v>
      </c>
      <c r="L1781" s="71">
        <f>IF(I1781&lt;Overview!$F$17,'='!F1781/Overview!$F$26,Overview!$F$33)</f>
        <v>9.1428571428571423</v>
      </c>
      <c r="M1781" s="72">
        <f t="shared" si="167"/>
        <v>9.1428571428571423</v>
      </c>
      <c r="N1781" s="81">
        <f>MIN(1,Overview!$F$44*E1781*(F1781-Overview!$F$25)^2+0.2)</f>
        <v>1</v>
      </c>
      <c r="O1781" s="48">
        <f>M1781*E1781*Overview!$F$8</f>
        <v>9.746225350951114E-2</v>
      </c>
      <c r="P1781" s="48">
        <f>E1781*Overview!$F$6</f>
        <v>1.8494797113084687E-3</v>
      </c>
      <c r="Q1781" s="122">
        <f>O1781*(G1781/F1781-(1+Overview!$F$35/'='!F1781)/(Overview!$F$37*Overview!$F$33))/('='!G1781+Overview!$F$36)</f>
        <v>3.8193083976003375E-4</v>
      </c>
      <c r="R1781" s="128">
        <f>(O1781/F1781-Q1781)*G1781*Overview!$F$29*'='!F1781^3</f>
        <v>440.23870759034747</v>
      </c>
      <c r="S1781" s="57">
        <f t="shared" si="162"/>
        <v>3.4845600403855709E-18</v>
      </c>
      <c r="T1781" s="58">
        <f t="shared" si="163"/>
        <v>3.9533220949861282E-4</v>
      </c>
      <c r="U1781" s="58">
        <f>IF(I1781&lt;Overview!$F$18,(1-Overview!$F$9)*'='!R1781-'='!I1781*'='!P1781,0)</f>
        <v>0</v>
      </c>
      <c r="V1781" s="54">
        <f>IF(I1781&gt;=Overview!$F$18,(1-Overview!$F$9)*'='!R1781-Overview!$F$18*'='!P1781,0)</f>
        <v>37.1807950298249</v>
      </c>
      <c r="W1781" s="2"/>
      <c r="X1781" s="60">
        <f>F1781^3*(1+G1781*Overview!$F$38)</f>
        <v>36.798896538444431</v>
      </c>
      <c r="Y1781" s="61">
        <f>F1781^3*Overview!$F$42*(1+Overview!$F$38*G1781)+J1781*Overview!$F$39/Overview!$F$40</f>
        <v>3.8239727917590791</v>
      </c>
    </row>
    <row r="1782" spans="1:25">
      <c r="A1782" s="34">
        <v>1779</v>
      </c>
      <c r="B1782">
        <v>0.77</v>
      </c>
      <c r="C1782" s="85">
        <v>18.739999999999998</v>
      </c>
      <c r="D1782" s="125">
        <f>B1782/(B1782+Overview!$F$22)</f>
        <v>0.52380952380952384</v>
      </c>
      <c r="E1782" s="118">
        <f>EXP(Overview!$F$21/Overview!$F$5-Overview!$F$21/('='!C1782+273.15))</f>
        <v>0.94169028070695959</v>
      </c>
      <c r="F1782" s="77">
        <f t="shared" si="164"/>
        <v>3.1056607494798016</v>
      </c>
      <c r="G1782" s="115">
        <f t="shared" si="165"/>
        <v>0.52380952380952372</v>
      </c>
      <c r="H1782" s="112">
        <f>F1782/Overview!$F$19</f>
        <v>4.5853547164916604</v>
      </c>
      <c r="I1782" s="149">
        <f t="shared" si="166"/>
        <v>178.24101031296112</v>
      </c>
      <c r="J1782" s="80">
        <f>IF((A1782-Overview!$F$43)/365=ROUND((A1782-Overview!$F$43)/365,0),J1781*0.05,J1781+V1781)</f>
        <v>11821.266854213674</v>
      </c>
      <c r="K1782" s="70">
        <f>IF(I1782&lt;Overview!$F$16,1,'='!F1782/Overview!$F$26)</f>
        <v>134.44418828916892</v>
      </c>
      <c r="L1782" s="71">
        <f>IF(I1782&lt;Overview!$F$17,'='!F1782/Overview!$F$26,Overview!$F$33)</f>
        <v>9.1428571428571423</v>
      </c>
      <c r="M1782" s="72">
        <f t="shared" si="167"/>
        <v>9.1428571428571423</v>
      </c>
      <c r="N1782" s="81">
        <f>MIN(1,Overview!$F$44*E1782*(F1782-Overview!$F$25)^2+0.2)</f>
        <v>1</v>
      </c>
      <c r="O1782" s="48">
        <f>M1782*E1782*Overview!$F$8</f>
        <v>9.746225350951114E-2</v>
      </c>
      <c r="P1782" s="48">
        <f>E1782*Overview!$F$6</f>
        <v>1.8494797113084687E-3</v>
      </c>
      <c r="Q1782" s="122">
        <f>O1782*(G1782/F1782-(1+Overview!$F$35/'='!F1782)/(Overview!$F$37*Overview!$F$33))/('='!G1782+Overview!$F$36)</f>
        <v>3.8130801500564605E-4</v>
      </c>
      <c r="R1782" s="128">
        <f>(O1782/F1782-Q1782)*G1782*Overview!$F$29*'='!F1782^3</f>
        <v>440.35896502229014</v>
      </c>
      <c r="S1782" s="57">
        <f t="shared" si="162"/>
        <v>3.4841164765416682E-18</v>
      </c>
      <c r="T1782" s="58">
        <f t="shared" si="163"/>
        <v>3.9473777855503E-4</v>
      </c>
      <c r="U1782" s="58">
        <f>IF(I1782&lt;Overview!$F$18,(1-Overview!$F$9)*'='!R1782-'='!I1782*'='!P1782,0)</f>
        <v>0</v>
      </c>
      <c r="V1782" s="54">
        <f>IF(I1782&gt;=Overview!$F$18,(1-Overview!$F$9)*'='!R1782-Overview!$F$18*'='!P1782,0)</f>
        <v>37.19104096302641</v>
      </c>
      <c r="W1782" s="2"/>
      <c r="X1782" s="60">
        <f>F1782^3*(1+G1782*Overview!$F$38)</f>
        <v>36.812952961276864</v>
      </c>
      <c r="Y1782" s="61">
        <f>F1782^3*Overview!$F$42*(1+Overview!$F$38*G1782)+J1782*Overview!$F$39/Overview!$F$40</f>
        <v>3.8268535443616574</v>
      </c>
    </row>
    <row r="1783" spans="1:25">
      <c r="A1783" s="34">
        <v>1780</v>
      </c>
      <c r="B1783">
        <v>0.77</v>
      </c>
      <c r="C1783" s="85">
        <v>18.739999999999998</v>
      </c>
      <c r="D1783" s="125">
        <f>B1783/(B1783+Overview!$F$22)</f>
        <v>0.52380952380952384</v>
      </c>
      <c r="E1783" s="118">
        <f>EXP(Overview!$F$21/Overview!$F$5-Overview!$F$21/('='!C1783+273.15))</f>
        <v>0.94169028070695959</v>
      </c>
      <c r="F1783" s="77">
        <f t="shared" si="164"/>
        <v>3.1060554872583568</v>
      </c>
      <c r="G1783" s="115">
        <f t="shared" si="165"/>
        <v>0.52380952380952372</v>
      </c>
      <c r="H1783" s="112">
        <f>F1783/Overview!$F$19</f>
        <v>4.5859375273266743</v>
      </c>
      <c r="I1783" s="149">
        <f t="shared" si="166"/>
        <v>178.24101031296112</v>
      </c>
      <c r="J1783" s="80">
        <f>IF((A1783-Overview!$F$43)/365=ROUND((A1783-Overview!$F$43)/365,0),J1782*0.05,J1782+V1782)</f>
        <v>11858.457895176702</v>
      </c>
      <c r="K1783" s="70">
        <f>IF(I1783&lt;Overview!$F$16,1,'='!F1783/Overview!$F$26)</f>
        <v>134.46127650469077</v>
      </c>
      <c r="L1783" s="71">
        <f>IF(I1783&lt;Overview!$F$17,'='!F1783/Overview!$F$26,Overview!$F$33)</f>
        <v>9.1428571428571423</v>
      </c>
      <c r="M1783" s="72">
        <f t="shared" si="167"/>
        <v>9.1428571428571423</v>
      </c>
      <c r="N1783" s="81">
        <f>MIN(1,Overview!$F$44*E1783*(F1783-Overview!$F$25)^2+0.2)</f>
        <v>1</v>
      </c>
      <c r="O1783" s="48">
        <f>M1783*E1783*Overview!$F$8</f>
        <v>9.746225350951114E-2</v>
      </c>
      <c r="P1783" s="48">
        <f>E1783*Overview!$F$6</f>
        <v>1.8494797113084687E-3</v>
      </c>
      <c r="Q1783" s="122">
        <f>O1783*(G1783/F1783-(1+Overview!$F$35/'='!F1783)/(Overview!$F$37*Overview!$F$33))/('='!G1783+Overview!$F$36)</f>
        <v>3.8068628493166478E-4</v>
      </c>
      <c r="R1783" s="128">
        <f>(O1783/F1783-Q1783)*G1783*Overview!$F$29*'='!F1783^3</f>
        <v>440.47906001479686</v>
      </c>
      <c r="S1783" s="57">
        <f t="shared" si="162"/>
        <v>3.4836736923081548E-18</v>
      </c>
      <c r="T1783" s="58">
        <f t="shared" si="163"/>
        <v>3.9414424141199855E-4</v>
      </c>
      <c r="U1783" s="58">
        <f>IF(I1783&lt;Overview!$F$18,(1-Overview!$F$9)*'='!R1783-'='!I1783*'='!P1783,0)</f>
        <v>0</v>
      </c>
      <c r="V1783" s="54">
        <f>IF(I1783&gt;=Overview!$F$18,(1-Overview!$F$9)*'='!R1783-Overview!$F$18*'='!P1783,0)</f>
        <v>37.201273056387983</v>
      </c>
      <c r="W1783" s="2"/>
      <c r="X1783" s="60">
        <f>F1783^3*(1+G1783*Overview!$F$38)</f>
        <v>36.826991819522227</v>
      </c>
      <c r="Y1783" s="61">
        <f>F1783^3*Overview!$F$42*(1+Overview!$F$38*G1783)+J1783*Overview!$F$39/Overview!$F$40</f>
        <v>3.82973316138377</v>
      </c>
    </row>
    <row r="1784" spans="1:25">
      <c r="A1784" s="34">
        <v>1781</v>
      </c>
      <c r="B1784">
        <v>0.77</v>
      </c>
      <c r="C1784" s="85">
        <v>18.739999999999998</v>
      </c>
      <c r="D1784" s="125">
        <f>B1784/(B1784+Overview!$F$22)</f>
        <v>0.52380952380952384</v>
      </c>
      <c r="E1784" s="118">
        <f>EXP(Overview!$F$21/Overview!$F$5-Overview!$F$21/('='!C1784+273.15))</f>
        <v>0.94169028070695959</v>
      </c>
      <c r="F1784" s="77">
        <f t="shared" si="164"/>
        <v>3.1064496314997689</v>
      </c>
      <c r="G1784" s="115">
        <f t="shared" si="165"/>
        <v>0.52380952380952372</v>
      </c>
      <c r="H1784" s="112">
        <f>F1784/Overview!$F$19</f>
        <v>4.5865194618334106</v>
      </c>
      <c r="I1784" s="149">
        <f t="shared" si="166"/>
        <v>178.24101031296112</v>
      </c>
      <c r="J1784" s="80">
        <f>IF((A1784-Overview!$F$43)/365=ROUND((A1784-Overview!$F$43)/365,0),J1783*0.05,J1783+V1783)</f>
        <v>11895.659168233089</v>
      </c>
      <c r="K1784" s="70">
        <f>IF(I1784&lt;Overview!$F$16,1,'='!F1784/Overview!$F$26)</f>
        <v>134.47833902596403</v>
      </c>
      <c r="L1784" s="71">
        <f>IF(I1784&lt;Overview!$F$17,'='!F1784/Overview!$F$26,Overview!$F$33)</f>
        <v>9.1428571428571423</v>
      </c>
      <c r="M1784" s="72">
        <f t="shared" si="167"/>
        <v>9.1428571428571423</v>
      </c>
      <c r="N1784" s="81">
        <f>MIN(1,Overview!$F$44*E1784*(F1784-Overview!$F$25)^2+0.2)</f>
        <v>1</v>
      </c>
      <c r="O1784" s="48">
        <f>M1784*E1784*Overview!$F$8</f>
        <v>9.746225350951114E-2</v>
      </c>
      <c r="P1784" s="48">
        <f>E1784*Overview!$F$6</f>
        <v>1.8494797113084687E-3</v>
      </c>
      <c r="Q1784" s="122">
        <f>O1784*(G1784/F1784-(1+Overview!$F$35/'='!F1784)/(Overview!$F$37*Overview!$F$33))/('='!G1784+Overview!$F$36)</f>
        <v>3.8006564735663316E-4</v>
      </c>
      <c r="R1784" s="128">
        <f>(O1784/F1784-Q1784)*G1784*Overview!$F$29*'='!F1784^3</f>
        <v>440.59899275766378</v>
      </c>
      <c r="S1784" s="57">
        <f t="shared" si="162"/>
        <v>3.483231686131438E-18</v>
      </c>
      <c r="T1784" s="58">
        <f t="shared" si="163"/>
        <v>3.9355159672557804E-4</v>
      </c>
      <c r="U1784" s="58">
        <f>IF(I1784&lt;Overview!$F$18,(1-Overview!$F$9)*'='!R1784-'='!I1784*'='!P1784,0)</f>
        <v>0</v>
      </c>
      <c r="V1784" s="54">
        <f>IF(I1784&gt;=Overview!$F$18,(1-Overview!$F$9)*'='!R1784-Overview!$F$18*'='!P1784,0)</f>
        <v>37.211491326080242</v>
      </c>
      <c r="W1784" s="2"/>
      <c r="X1784" s="60">
        <f>F1784^3*(1+G1784*Overview!$F$38)</f>
        <v>36.841013129312813</v>
      </c>
      <c r="Y1784" s="61">
        <f>F1784^3*Overview!$F$42*(1+Overview!$F$38*G1784)+J1784*Overview!$F$39/Overview!$F$40</f>
        <v>3.8326116436759183</v>
      </c>
    </row>
    <row r="1785" spans="1:25">
      <c r="A1785" s="34">
        <v>1782</v>
      </c>
      <c r="B1785">
        <v>0.77</v>
      </c>
      <c r="C1785" s="85">
        <v>18.739999999999998</v>
      </c>
      <c r="D1785" s="125">
        <f>B1785/(B1785+Overview!$F$22)</f>
        <v>0.52380952380952384</v>
      </c>
      <c r="E1785" s="118">
        <f>EXP(Overview!$F$21/Overview!$F$5-Overview!$F$21/('='!C1785+273.15))</f>
        <v>0.94169028070695959</v>
      </c>
      <c r="F1785" s="77">
        <f t="shared" si="164"/>
        <v>3.1068431830964944</v>
      </c>
      <c r="G1785" s="115">
        <f t="shared" si="165"/>
        <v>0.52380952380952372</v>
      </c>
      <c r="H1785" s="112">
        <f>F1785/Overview!$F$19</f>
        <v>4.5871005213295355</v>
      </c>
      <c r="I1785" s="149">
        <f t="shared" si="166"/>
        <v>178.24101031296112</v>
      </c>
      <c r="J1785" s="80">
        <f>IF((A1785-Overview!$F$43)/365=ROUND((A1785-Overview!$F$43)/365,0),J1784*0.05,J1784+V1784)</f>
        <v>11932.870659559168</v>
      </c>
      <c r="K1785" s="70">
        <f>IF(I1785&lt;Overview!$F$16,1,'='!F1785/Overview!$F$26)</f>
        <v>134.49537589162315</v>
      </c>
      <c r="L1785" s="71">
        <f>IF(I1785&lt;Overview!$F$17,'='!F1785/Overview!$F$26,Overview!$F$33)</f>
        <v>9.1428571428571423</v>
      </c>
      <c r="M1785" s="72">
        <f t="shared" si="167"/>
        <v>9.1428571428571423</v>
      </c>
      <c r="N1785" s="81">
        <f>MIN(1,Overview!$F$44*E1785*(F1785-Overview!$F$25)^2+0.2)</f>
        <v>1</v>
      </c>
      <c r="O1785" s="48">
        <f>M1785*E1785*Overview!$F$8</f>
        <v>9.746225350951114E-2</v>
      </c>
      <c r="P1785" s="48">
        <f>E1785*Overview!$F$6</f>
        <v>1.8494797113084687E-3</v>
      </c>
      <c r="Q1785" s="122">
        <f>O1785*(G1785/F1785-(1+Overview!$F$35/'='!F1785)/(Overview!$F$37*Overview!$F$33))/('='!G1785+Overview!$F$36)</f>
        <v>3.7944610010428627E-4</v>
      </c>
      <c r="R1785" s="128">
        <f>(O1785/F1785-Q1785)*G1785*Overview!$F$29*'='!F1785^3</f>
        <v>440.71876344056204</v>
      </c>
      <c r="S1785" s="57">
        <f t="shared" si="162"/>
        <v>3.4827904564616239E-18</v>
      </c>
      <c r="T1785" s="58">
        <f t="shared" si="163"/>
        <v>3.9295984315385057E-4</v>
      </c>
      <c r="U1785" s="58">
        <f>IF(I1785&lt;Overview!$F$18,(1-Overview!$F$9)*'='!R1785-'='!I1785*'='!P1785,0)</f>
        <v>0</v>
      </c>
      <c r="V1785" s="54">
        <f>IF(I1785&gt;=Overview!$F$18,(1-Overview!$F$9)*'='!R1785-Overview!$F$18*'='!P1785,0)</f>
        <v>37.221695788263176</v>
      </c>
      <c r="W1785" s="2"/>
      <c r="X1785" s="60">
        <f>F1785^3*(1+G1785*Overview!$F$38)</f>
        <v>36.855016906785501</v>
      </c>
      <c r="Y1785" s="61">
        <f>F1785^3*Overview!$F$42*(1+Overview!$F$38*G1785)+J1785*Overview!$F$39/Overview!$F$40</f>
        <v>3.8354889920897208</v>
      </c>
    </row>
    <row r="1786" spans="1:25">
      <c r="A1786" s="34">
        <v>1783</v>
      </c>
      <c r="B1786">
        <v>0.77</v>
      </c>
      <c r="C1786" s="85">
        <v>18.739999999999998</v>
      </c>
      <c r="D1786" s="125">
        <f>B1786/(B1786+Overview!$F$22)</f>
        <v>0.52380952380952384</v>
      </c>
      <c r="E1786" s="118">
        <f>EXP(Overview!$F$21/Overview!$F$5-Overview!$F$21/('='!C1786+273.15))</f>
        <v>0.94169028070695959</v>
      </c>
      <c r="F1786" s="77">
        <f t="shared" si="164"/>
        <v>3.1072361429396484</v>
      </c>
      <c r="G1786" s="115">
        <f t="shared" si="165"/>
        <v>0.52380952380952372</v>
      </c>
      <c r="H1786" s="112">
        <f>F1786/Overview!$F$19</f>
        <v>4.5876807071307377</v>
      </c>
      <c r="I1786" s="149">
        <f t="shared" si="166"/>
        <v>178.24101031296112</v>
      </c>
      <c r="J1786" s="80">
        <f>IF((A1786-Overview!$F$43)/365=ROUND((A1786-Overview!$F$43)/365,0),J1785*0.05,J1785+V1785)</f>
        <v>11970.092355347431</v>
      </c>
      <c r="K1786" s="70">
        <f>IF(I1786&lt;Overview!$F$16,1,'='!F1786/Overview!$F$26)</f>
        <v>134.51238714024453</v>
      </c>
      <c r="L1786" s="71">
        <f>IF(I1786&lt;Overview!$F$17,'='!F1786/Overview!$F$26,Overview!$F$33)</f>
        <v>9.1428571428571423</v>
      </c>
      <c r="M1786" s="72">
        <f t="shared" si="167"/>
        <v>9.1428571428571423</v>
      </c>
      <c r="N1786" s="81">
        <f>MIN(1,Overview!$F$44*E1786*(F1786-Overview!$F$25)^2+0.2)</f>
        <v>1</v>
      </c>
      <c r="O1786" s="48">
        <f>M1786*E1786*Overview!$F$8</f>
        <v>9.746225350951114E-2</v>
      </c>
      <c r="P1786" s="48">
        <f>E1786*Overview!$F$6</f>
        <v>1.8494797113084687E-3</v>
      </c>
      <c r="Q1786" s="122">
        <f>O1786*(G1786/F1786-(1+Overview!$F$35/'='!F1786)/(Overview!$F$37*Overview!$F$33))/('='!G1786+Overview!$F$36)</f>
        <v>3.78827641003531E-4</v>
      </c>
      <c r="R1786" s="128">
        <f>(O1786/F1786-Q1786)*G1786*Overview!$F$29*'='!F1786^3</f>
        <v>440.83837225303688</v>
      </c>
      <c r="S1786" s="57">
        <f t="shared" si="162"/>
        <v>3.4823500017525021E-18</v>
      </c>
      <c r="T1786" s="58">
        <f t="shared" si="163"/>
        <v>3.923689793569125E-4</v>
      </c>
      <c r="U1786" s="58">
        <f>IF(I1786&lt;Overview!$F$18,(1-Overview!$F$9)*'='!R1786-'='!I1786*'='!P1786,0)</f>
        <v>0</v>
      </c>
      <c r="V1786" s="54">
        <f>IF(I1786&gt;=Overview!$F$18,(1-Overview!$F$9)*'='!R1786-Overview!$F$18*'='!P1786,0)</f>
        <v>37.231886459086034</v>
      </c>
      <c r="W1786" s="2"/>
      <c r="X1786" s="60">
        <f>F1786^3*(1+G1786*Overview!$F$38)</f>
        <v>36.869003168081669</v>
      </c>
      <c r="Y1786" s="61">
        <f>F1786^3*Overview!$F$42*(1+Overview!$F$38*G1786)+J1786*Overview!$F$39/Overview!$F$40</f>
        <v>3.838365207477902</v>
      </c>
    </row>
    <row r="1787" spans="1:25">
      <c r="A1787" s="34">
        <v>1784</v>
      </c>
      <c r="B1787">
        <v>0.77</v>
      </c>
      <c r="C1787" s="85">
        <v>18.739999999999998</v>
      </c>
      <c r="D1787" s="125">
        <f>B1787/(B1787+Overview!$F$22)</f>
        <v>0.52380952380952384</v>
      </c>
      <c r="E1787" s="118">
        <f>EXP(Overview!$F$21/Overview!$F$5-Overview!$F$21/('='!C1787+273.15))</f>
        <v>0.94169028070695959</v>
      </c>
      <c r="F1787" s="77">
        <f t="shared" si="164"/>
        <v>3.1076285119190055</v>
      </c>
      <c r="G1787" s="115">
        <f t="shared" si="165"/>
        <v>0.52380952380952372</v>
      </c>
      <c r="H1787" s="112">
        <f>F1787/Overview!$F$19</f>
        <v>4.5882600205507238</v>
      </c>
      <c r="I1787" s="149">
        <f t="shared" si="166"/>
        <v>178.24101031296112</v>
      </c>
      <c r="J1787" s="80">
        <f>IF((A1787-Overview!$F$43)/365=ROUND((A1787-Overview!$F$43)/365,0),J1786*0.05,J1786+V1786)</f>
        <v>12007.324241806517</v>
      </c>
      <c r="K1787" s="70">
        <f>IF(I1787&lt;Overview!$F$16,1,'='!F1787/Overview!$F$26)</f>
        <v>134.52937281034656</v>
      </c>
      <c r="L1787" s="71">
        <f>IF(I1787&lt;Overview!$F$17,'='!F1787/Overview!$F$26,Overview!$F$33)</f>
        <v>9.1428571428571423</v>
      </c>
      <c r="M1787" s="72">
        <f t="shared" si="167"/>
        <v>9.1428571428571423</v>
      </c>
      <c r="N1787" s="81">
        <f>MIN(1,Overview!$F$44*E1787*(F1787-Overview!$F$25)^2+0.2)</f>
        <v>1</v>
      </c>
      <c r="O1787" s="48">
        <f>M1787*E1787*Overview!$F$8</f>
        <v>9.746225350951114E-2</v>
      </c>
      <c r="P1787" s="48">
        <f>E1787*Overview!$F$6</f>
        <v>1.8494797113084687E-3</v>
      </c>
      <c r="Q1787" s="122">
        <f>O1787*(G1787/F1787-(1+Overview!$F$35/'='!F1787)/(Overview!$F$37*Overview!$F$33))/('='!G1787+Overview!$F$36)</f>
        <v>3.7821026788843959E-4</v>
      </c>
      <c r="R1787" s="128">
        <f>(O1787/F1787-Q1787)*G1787*Overview!$F$29*'='!F1787^3</f>
        <v>440.95781938450801</v>
      </c>
      <c r="S1787" s="57">
        <f t="shared" si="162"/>
        <v>3.4819103204615406E-18</v>
      </c>
      <c r="T1787" s="58">
        <f t="shared" si="163"/>
        <v>3.9177900399687995E-4</v>
      </c>
      <c r="U1787" s="58">
        <f>IF(I1787&lt;Overview!$F$18,(1-Overview!$F$9)*'='!R1787-'='!I1787*'='!P1787,0)</f>
        <v>0</v>
      </c>
      <c r="V1787" s="54">
        <f>IF(I1787&gt;=Overview!$F$18,(1-Overview!$F$9)*'='!R1787-Overview!$F$18*'='!P1787,0)</f>
        <v>37.242063354687374</v>
      </c>
      <c r="W1787" s="2"/>
      <c r="X1787" s="60">
        <f>F1787^3*(1+G1787*Overview!$F$38)</f>
        <v>36.882971929347136</v>
      </c>
      <c r="Y1787" s="61">
        <f>F1787^3*Overview!$F$42*(1+Overview!$F$38*G1787)+J1787*Overview!$F$39/Overview!$F$40</f>
        <v>3.8412402906942886</v>
      </c>
    </row>
    <row r="1788" spans="1:25">
      <c r="A1788" s="34">
        <v>1785</v>
      </c>
      <c r="B1788">
        <v>0.77</v>
      </c>
      <c r="C1788" s="85">
        <v>18.739999999999998</v>
      </c>
      <c r="D1788" s="125">
        <f>B1788/(B1788+Overview!$F$22)</f>
        <v>0.52380952380952384</v>
      </c>
      <c r="E1788" s="118">
        <f>EXP(Overview!$F$21/Overview!$F$5-Overview!$F$21/('='!C1788+273.15))</f>
        <v>0.94169028070695959</v>
      </c>
      <c r="F1788" s="77">
        <f t="shared" si="164"/>
        <v>3.1080202909230024</v>
      </c>
      <c r="G1788" s="115">
        <f t="shared" si="165"/>
        <v>0.52380952380952372</v>
      </c>
      <c r="H1788" s="112">
        <f>F1788/Overview!$F$19</f>
        <v>4.5888384629012284</v>
      </c>
      <c r="I1788" s="149">
        <f t="shared" si="166"/>
        <v>178.24101031296112</v>
      </c>
      <c r="J1788" s="80">
        <f>IF((A1788-Overview!$F$43)/365=ROUND((A1788-Overview!$F$43)/365,0),J1787*0.05,J1787+V1787)</f>
        <v>12044.566305161205</v>
      </c>
      <c r="K1788" s="70">
        <f>IF(I1788&lt;Overview!$F$16,1,'='!F1788/Overview!$F$26)</f>
        <v>134.54633294038973</v>
      </c>
      <c r="L1788" s="71">
        <f>IF(I1788&lt;Overview!$F$17,'='!F1788/Overview!$F$26,Overview!$F$33)</f>
        <v>9.1428571428571423</v>
      </c>
      <c r="M1788" s="72">
        <f t="shared" si="167"/>
        <v>9.1428571428571423</v>
      </c>
      <c r="N1788" s="81">
        <f>MIN(1,Overview!$F$44*E1788*(F1788-Overview!$F$25)^2+0.2)</f>
        <v>1</v>
      </c>
      <c r="O1788" s="48">
        <f>M1788*E1788*Overview!$F$8</f>
        <v>9.746225350951114E-2</v>
      </c>
      <c r="P1788" s="48">
        <f>E1788*Overview!$F$6</f>
        <v>1.8494797113084687E-3</v>
      </c>
      <c r="Q1788" s="122">
        <f>O1788*(G1788/F1788-(1+Overview!$F$35/'='!F1788)/(Overview!$F$37*Overview!$F$33))/('='!G1788+Overview!$F$36)</f>
        <v>3.7759397859822466E-4</v>
      </c>
      <c r="R1788" s="128">
        <f>(O1788/F1788-Q1788)*G1788*Overview!$F$29*'='!F1788^3</f>
        <v>441.07710502426863</v>
      </c>
      <c r="S1788" s="57">
        <f t="shared" si="162"/>
        <v>3.4814714110498674E-18</v>
      </c>
      <c r="T1788" s="58">
        <f t="shared" si="163"/>
        <v>3.9118991573787606E-4</v>
      </c>
      <c r="U1788" s="58">
        <f>IF(I1788&lt;Overview!$F$18,(1-Overview!$F$9)*'='!R1788-'='!I1788*'='!P1788,0)</f>
        <v>0</v>
      </c>
      <c r="V1788" s="54">
        <f>IF(I1788&gt;=Overview!$F$18,(1-Overview!$F$9)*'='!R1788-Overview!$F$18*'='!P1788,0)</f>
        <v>37.252226491194982</v>
      </c>
      <c r="W1788" s="2"/>
      <c r="X1788" s="60">
        <f>F1788^3*(1+G1788*Overview!$F$38)</f>
        <v>36.896923206732026</v>
      </c>
      <c r="Y1788" s="61">
        <f>F1788^3*Overview!$F$42*(1+Overview!$F$38*G1788)+J1788*Overview!$F$39/Overview!$F$40</f>
        <v>3.8441142425937964</v>
      </c>
    </row>
    <row r="1789" spans="1:25">
      <c r="A1789" s="34">
        <v>1786</v>
      </c>
      <c r="B1789">
        <v>0.77</v>
      </c>
      <c r="C1789" s="85">
        <v>18.739999999999998</v>
      </c>
      <c r="D1789" s="125">
        <f>B1789/(B1789+Overview!$F$22)</f>
        <v>0.52380952380952384</v>
      </c>
      <c r="E1789" s="118">
        <f>EXP(Overview!$F$21/Overview!$F$5-Overview!$F$21/('='!C1789+273.15))</f>
        <v>0.94169028070695959</v>
      </c>
      <c r="F1789" s="77">
        <f t="shared" si="164"/>
        <v>3.1084114808387402</v>
      </c>
      <c r="G1789" s="115">
        <f t="shared" si="165"/>
        <v>0.52380952380952372</v>
      </c>
      <c r="H1789" s="112">
        <f>F1789/Overview!$F$19</f>
        <v>4.5894160354920128</v>
      </c>
      <c r="I1789" s="149">
        <f t="shared" si="166"/>
        <v>178.24101031296112</v>
      </c>
      <c r="J1789" s="80">
        <f>IF((A1789-Overview!$F$43)/365=ROUND((A1789-Overview!$F$43)/365,0),J1788*0.05,J1788+V1788)</f>
        <v>12081.8185316524</v>
      </c>
      <c r="K1789" s="70">
        <f>IF(I1789&lt;Overview!$F$16,1,'='!F1789/Overview!$F$26)</f>
        <v>134.56326756877664</v>
      </c>
      <c r="L1789" s="71">
        <f>IF(I1789&lt;Overview!$F$17,'='!F1789/Overview!$F$26,Overview!$F$33)</f>
        <v>9.1428571428571423</v>
      </c>
      <c r="M1789" s="72">
        <f t="shared" si="167"/>
        <v>9.1428571428571423</v>
      </c>
      <c r="N1789" s="81">
        <f>MIN(1,Overview!$F$44*E1789*(F1789-Overview!$F$25)^2+0.2)</f>
        <v>1</v>
      </c>
      <c r="O1789" s="48">
        <f>M1789*E1789*Overview!$F$8</f>
        <v>9.746225350951114E-2</v>
      </c>
      <c r="P1789" s="48">
        <f>E1789*Overview!$F$6</f>
        <v>1.8494797113084687E-3</v>
      </c>
      <c r="Q1789" s="122">
        <f>O1789*(G1789/F1789-(1+Overview!$F$35/'='!F1789)/(Overview!$F$37*Overview!$F$33))/('='!G1789+Overview!$F$36)</f>
        <v>3.7697877097723185E-4</v>
      </c>
      <c r="R1789" s="128">
        <f>(O1789/F1789-Q1789)*G1789*Overview!$F$29*'='!F1789^3</f>
        <v>441.19622936148568</v>
      </c>
      <c r="S1789" s="57">
        <f t="shared" si="162"/>
        <v>3.4810332719822668E-18</v>
      </c>
      <c r="T1789" s="58">
        <f t="shared" si="163"/>
        <v>3.9060171324603517E-4</v>
      </c>
      <c r="U1789" s="58">
        <f>IF(I1789&lt;Overview!$F$18,(1-Overview!$F$9)*'='!R1789-'='!I1789*'='!P1789,0)</f>
        <v>0</v>
      </c>
      <c r="V1789" s="54">
        <f>IF(I1789&gt;=Overview!$F$18,(1-Overview!$F$9)*'='!R1789-Overview!$F$18*'='!P1789,0)</f>
        <v>37.26237588472587</v>
      </c>
      <c r="W1789" s="2"/>
      <c r="X1789" s="60">
        <f>F1789^3*(1+G1789*Overview!$F$38)</f>
        <v>36.910857016390743</v>
      </c>
      <c r="Y1789" s="61">
        <f>F1789^3*Overview!$F$42*(1+Overview!$F$38*G1789)+J1789*Overview!$F$39/Overview!$F$40</f>
        <v>3.846987064032426</v>
      </c>
    </row>
    <row r="1790" spans="1:25">
      <c r="A1790" s="34">
        <v>1787</v>
      </c>
      <c r="B1790">
        <v>0.77</v>
      </c>
      <c r="C1790" s="85">
        <v>18.739999999999998</v>
      </c>
      <c r="D1790" s="125">
        <f>B1790/(B1790+Overview!$F$22)</f>
        <v>0.52380952380952384</v>
      </c>
      <c r="E1790" s="118">
        <f>EXP(Overview!$F$21/Overview!$F$5-Overview!$F$21/('='!C1790+273.15))</f>
        <v>0.94169028070695959</v>
      </c>
      <c r="F1790" s="77">
        <f t="shared" si="164"/>
        <v>3.1088020825519864</v>
      </c>
      <c r="G1790" s="115">
        <f t="shared" si="165"/>
        <v>0.52380952380952372</v>
      </c>
      <c r="H1790" s="112">
        <f>F1790/Overview!$F$19</f>
        <v>4.5899927396308673</v>
      </c>
      <c r="I1790" s="149">
        <f t="shared" si="166"/>
        <v>178.24101031296112</v>
      </c>
      <c r="J1790" s="80">
        <f>IF((A1790-Overview!$F$43)/365=ROUND((A1790-Overview!$F$43)/365,0),J1789*0.05,J1789+V1789)</f>
        <v>12119.080907537125</v>
      </c>
      <c r="K1790" s="70">
        <f>IF(I1790&lt;Overview!$F$16,1,'='!F1790/Overview!$F$26)</f>
        <v>134.58017673385223</v>
      </c>
      <c r="L1790" s="71">
        <f>IF(I1790&lt;Overview!$F$17,'='!F1790/Overview!$F$26,Overview!$F$33)</f>
        <v>9.1428571428571423</v>
      </c>
      <c r="M1790" s="72">
        <f t="shared" si="167"/>
        <v>9.1428571428571423</v>
      </c>
      <c r="N1790" s="81">
        <f>MIN(1,Overview!$F$44*E1790*(F1790-Overview!$F$25)^2+0.2)</f>
        <v>1</v>
      </c>
      <c r="O1790" s="48">
        <f>M1790*E1790*Overview!$F$8</f>
        <v>9.746225350951114E-2</v>
      </c>
      <c r="P1790" s="48">
        <f>E1790*Overview!$F$6</f>
        <v>1.8494797113084687E-3</v>
      </c>
      <c r="Q1790" s="122">
        <f>O1790*(G1790/F1790-(1+Overview!$F$35/'='!F1790)/(Overview!$F$37*Overview!$F$33))/('='!G1790+Overview!$F$36)</f>
        <v>3.7636464287492063E-4</v>
      </c>
      <c r="R1790" s="128">
        <f>(O1790/F1790-Q1790)*G1790*Overview!$F$29*'='!F1790^3</f>
        <v>441.31519258519995</v>
      </c>
      <c r="S1790" s="57">
        <f t="shared" si="162"/>
        <v>3.4805959017271661E-18</v>
      </c>
      <c r="T1790" s="58">
        <f t="shared" si="163"/>
        <v>3.9001439518949592E-4</v>
      </c>
      <c r="U1790" s="58">
        <f>IF(I1790&lt;Overview!$F$18,(1-Overview!$F$9)*'='!R1790-'='!I1790*'='!P1790,0)</f>
        <v>0</v>
      </c>
      <c r="V1790" s="54">
        <f>IF(I1790&gt;=Overview!$F$18,(1-Overview!$F$9)*'='!R1790-Overview!$F$18*'='!P1790,0)</f>
        <v>37.27251155138633</v>
      </c>
      <c r="W1790" s="2"/>
      <c r="X1790" s="60">
        <f>F1790^3*(1+G1790*Overview!$F$38)</f>
        <v>36.924773374481887</v>
      </c>
      <c r="Y1790" s="61">
        <f>F1790^3*Overview!$F$42*(1+Overview!$F$38*G1790)+J1790*Overview!$F$39/Overview!$F$40</f>
        <v>3.8498587558672552</v>
      </c>
    </row>
    <row r="1791" spans="1:25">
      <c r="A1791" s="34">
        <v>1788</v>
      </c>
      <c r="B1791">
        <v>0.77</v>
      </c>
      <c r="C1791" s="85">
        <v>18.739999999999998</v>
      </c>
      <c r="D1791" s="125">
        <f>B1791/(B1791+Overview!$F$22)</f>
        <v>0.52380952380952384</v>
      </c>
      <c r="E1791" s="118">
        <f>EXP(Overview!$F$21/Overview!$F$5-Overview!$F$21/('='!C1791+273.15))</f>
        <v>0.94169028070695959</v>
      </c>
      <c r="F1791" s="77">
        <f t="shared" si="164"/>
        <v>3.1091920969471758</v>
      </c>
      <c r="G1791" s="115">
        <f t="shared" si="165"/>
        <v>0.52380952380952372</v>
      </c>
      <c r="H1791" s="112">
        <f>F1791/Overview!$F$19</f>
        <v>4.5905685766236166</v>
      </c>
      <c r="I1791" s="149">
        <f t="shared" si="166"/>
        <v>178.24101031296112</v>
      </c>
      <c r="J1791" s="80">
        <f>IF((A1791-Overview!$F$43)/365=ROUND((A1791-Overview!$F$43)/365,0),J1790*0.05,J1790+V1790)</f>
        <v>12156.353419088511</v>
      </c>
      <c r="K1791" s="70">
        <f>IF(I1791&lt;Overview!$F$16,1,'='!F1791/Overview!$F$26)</f>
        <v>134.59706047390372</v>
      </c>
      <c r="L1791" s="71">
        <f>IF(I1791&lt;Overview!$F$17,'='!F1791/Overview!$F$26,Overview!$F$33)</f>
        <v>9.1428571428571423</v>
      </c>
      <c r="M1791" s="72">
        <f t="shared" si="167"/>
        <v>9.1428571428571423</v>
      </c>
      <c r="N1791" s="81">
        <f>MIN(1,Overview!$F$44*E1791*(F1791-Overview!$F$25)^2+0.2)</f>
        <v>1</v>
      </c>
      <c r="O1791" s="48">
        <f>M1791*E1791*Overview!$F$8</f>
        <v>9.746225350951114E-2</v>
      </c>
      <c r="P1791" s="48">
        <f>E1791*Overview!$F$6</f>
        <v>1.8494797113084687E-3</v>
      </c>
      <c r="Q1791" s="122">
        <f>O1791*(G1791/F1791-(1+Overview!$F$35/'='!F1791)/(Overview!$F$37*Overview!$F$33))/('='!G1791+Overview!$F$36)</f>
        <v>3.757515921458539E-4</v>
      </c>
      <c r="R1791" s="128">
        <f>(O1791/F1791-Q1791)*G1791*Overview!$F$29*'='!F1791^3</f>
        <v>441.43399488432414</v>
      </c>
      <c r="S1791" s="57">
        <f t="shared" si="162"/>
        <v>3.4801592987566249E-18</v>
      </c>
      <c r="T1791" s="58">
        <f t="shared" si="163"/>
        <v>3.8942796023840243E-4</v>
      </c>
      <c r="U1791" s="58">
        <f>IF(I1791&lt;Overview!$F$18,(1-Overview!$F$9)*'='!R1791-'='!I1791*'='!P1791,0)</f>
        <v>0</v>
      </c>
      <c r="V1791" s="54">
        <f>IF(I1791&gt;=Overview!$F$18,(1-Overview!$F$9)*'='!R1791-Overview!$F$18*'='!P1791,0)</f>
        <v>37.282633507271704</v>
      </c>
      <c r="W1791" s="2"/>
      <c r="X1791" s="60">
        <f>F1791^3*(1+G1791*Overview!$F$38)</f>
        <v>36.938672297168068</v>
      </c>
      <c r="Y1791" s="61">
        <f>F1791^3*Overview!$F$42*(1+Overview!$F$38*G1791)+J1791*Overview!$F$39/Overview!$F$40</f>
        <v>3.8527293189564267</v>
      </c>
    </row>
    <row r="1792" spans="1:25">
      <c r="A1792" s="34">
        <v>1789</v>
      </c>
      <c r="B1792">
        <v>0.77</v>
      </c>
      <c r="C1792" s="85">
        <v>18.739999999999998</v>
      </c>
      <c r="D1792" s="125">
        <f>B1792/(B1792+Overview!$F$22)</f>
        <v>0.52380952380952384</v>
      </c>
      <c r="E1792" s="118">
        <f>EXP(Overview!$F$21/Overview!$F$5-Overview!$F$21/('='!C1792+273.15))</f>
        <v>0.94169028070695959</v>
      </c>
      <c r="F1792" s="77">
        <f t="shared" si="164"/>
        <v>3.1095815249074144</v>
      </c>
      <c r="G1792" s="115">
        <f t="shared" si="165"/>
        <v>0.52380952380952372</v>
      </c>
      <c r="H1792" s="112">
        <f>F1792/Overview!$F$19</f>
        <v>4.5911435477741245</v>
      </c>
      <c r="I1792" s="149">
        <f t="shared" si="166"/>
        <v>178.24101031296112</v>
      </c>
      <c r="J1792" s="80">
        <f>IF((A1792-Overview!$F$43)/365=ROUND((A1792-Overview!$F$43)/365,0),J1791*0.05,J1791+V1791)</f>
        <v>12193.636052595783</v>
      </c>
      <c r="K1792" s="70">
        <f>IF(I1792&lt;Overview!$F$16,1,'='!F1792/Overview!$F$26)</f>
        <v>134.6139188271608</v>
      </c>
      <c r="L1792" s="71">
        <f>IF(I1792&lt;Overview!$F$17,'='!F1792/Overview!$F$26,Overview!$F$33)</f>
        <v>9.1428571428571423</v>
      </c>
      <c r="M1792" s="72">
        <f t="shared" si="167"/>
        <v>9.1428571428571423</v>
      </c>
      <c r="N1792" s="81">
        <f>MIN(1,Overview!$F$44*E1792*(F1792-Overview!$F$25)^2+0.2)</f>
        <v>1</v>
      </c>
      <c r="O1792" s="48">
        <f>M1792*E1792*Overview!$F$8</f>
        <v>9.746225350951114E-2</v>
      </c>
      <c r="P1792" s="48">
        <f>E1792*Overview!$F$6</f>
        <v>1.8494797113084687E-3</v>
      </c>
      <c r="Q1792" s="122">
        <f>O1792*(G1792/F1792-(1+Overview!$F$35/'='!F1792)/(Overview!$F$37*Overview!$F$33))/('='!G1792+Overview!$F$36)</f>
        <v>3.7513961664967607E-4</v>
      </c>
      <c r="R1792" s="128">
        <f>(O1792/F1792-Q1792)*G1792*Overview!$F$29*'='!F1792^3</f>
        <v>441.55263644764489</v>
      </c>
      <c r="S1792" s="57">
        <f t="shared" si="162"/>
        <v>3.4797234615463236E-18</v>
      </c>
      <c r="T1792" s="58">
        <f t="shared" si="163"/>
        <v>3.8884240706489414E-4</v>
      </c>
      <c r="U1792" s="58">
        <f>IF(I1792&lt;Overview!$F$18,(1-Overview!$F$9)*'='!R1792-'='!I1792*'='!P1792,0)</f>
        <v>0</v>
      </c>
      <c r="V1792" s="54">
        <f>IF(I1792&gt;=Overview!$F$18,(1-Overview!$F$9)*'='!R1792-Overview!$F$18*'='!P1792,0)</f>
        <v>37.292741768466634</v>
      </c>
      <c r="W1792" s="2"/>
      <c r="X1792" s="60">
        <f>F1792^3*(1+G1792*Overview!$F$38)</f>
        <v>36.952553800615988</v>
      </c>
      <c r="Y1792" s="61">
        <f>F1792^3*Overview!$F$42*(1+Overview!$F$38*G1792)+J1792*Overview!$F$39/Overview!$F$40</f>
        <v>3.8555987541591463</v>
      </c>
    </row>
    <row r="1793" spans="1:25">
      <c r="A1793" s="34">
        <v>1790</v>
      </c>
      <c r="B1793">
        <v>0.77</v>
      </c>
      <c r="C1793" s="85">
        <v>18.739999999999998</v>
      </c>
      <c r="D1793" s="125">
        <f>B1793/(B1793+Overview!$F$22)</f>
        <v>0.52380952380952384</v>
      </c>
      <c r="E1793" s="118">
        <f>EXP(Overview!$F$21/Overview!$F$5-Overview!$F$21/('='!C1793+273.15))</f>
        <v>0.94169028070695959</v>
      </c>
      <c r="F1793" s="77">
        <f t="shared" si="164"/>
        <v>3.1099703673144794</v>
      </c>
      <c r="G1793" s="115">
        <f t="shared" si="165"/>
        <v>0.52380952380952372</v>
      </c>
      <c r="H1793" s="112">
        <f>F1793/Overview!$F$19</f>
        <v>4.5917176543842899</v>
      </c>
      <c r="I1793" s="149">
        <f t="shared" si="166"/>
        <v>178.24101031296112</v>
      </c>
      <c r="J1793" s="80">
        <f>IF((A1793-Overview!$F$43)/365=ROUND((A1793-Overview!$F$43)/365,0),J1792*0.05,J1792+V1792)</f>
        <v>12230.928794364248</v>
      </c>
      <c r="K1793" s="70">
        <f>IF(I1793&lt;Overview!$F$16,1,'='!F1793/Overview!$F$26)</f>
        <v>134.63075183179566</v>
      </c>
      <c r="L1793" s="71">
        <f>IF(I1793&lt;Overview!$F$17,'='!F1793/Overview!$F$26,Overview!$F$33)</f>
        <v>9.1428571428571423</v>
      </c>
      <c r="M1793" s="72">
        <f t="shared" si="167"/>
        <v>9.1428571428571423</v>
      </c>
      <c r="N1793" s="81">
        <f>MIN(1,Overview!$F$44*E1793*(F1793-Overview!$F$25)^2+0.2)</f>
        <v>1</v>
      </c>
      <c r="O1793" s="48">
        <f>M1793*E1793*Overview!$F$8</f>
        <v>9.746225350951114E-2</v>
      </c>
      <c r="P1793" s="48">
        <f>E1793*Overview!$F$6</f>
        <v>1.8494797113084687E-3</v>
      </c>
      <c r="Q1793" s="122">
        <f>O1793*(G1793/F1793-(1+Overview!$F$35/'='!F1793)/(Overview!$F$37*Overview!$F$33))/('='!G1793+Overview!$F$36)</f>
        <v>3.7452871425110504E-4</v>
      </c>
      <c r="R1793" s="128">
        <f>(O1793/F1793-Q1793)*G1793*Overview!$F$29*'='!F1793^3</f>
        <v>441.67111746382091</v>
      </c>
      <c r="S1793" s="57">
        <f t="shared" si="162"/>
        <v>3.4792883885755556E-18</v>
      </c>
      <c r="T1793" s="58">
        <f t="shared" si="163"/>
        <v>3.8825773434310963E-4</v>
      </c>
      <c r="U1793" s="58">
        <f>IF(I1793&lt;Overview!$F$18,(1-Overview!$F$9)*'='!R1793-'='!I1793*'='!P1793,0)</f>
        <v>0</v>
      </c>
      <c r="V1793" s="54">
        <f>IF(I1793&gt;=Overview!$F$18,(1-Overview!$F$9)*'='!R1793-Overview!$F$18*'='!P1793,0)</f>
        <v>37.302836351044832</v>
      </c>
      <c r="W1793" s="2"/>
      <c r="X1793" s="60">
        <f>F1793^3*(1+G1793*Overview!$F$38)</f>
        <v>36.966417900996234</v>
      </c>
      <c r="Y1793" s="61">
        <f>F1793^3*Overview!$F$42*(1+Overview!$F$38*G1793)+J1793*Overview!$F$39/Overview!$F$40</f>
        <v>3.8584670623356709</v>
      </c>
    </row>
    <row r="1794" spans="1:25">
      <c r="A1794" s="34">
        <v>1791</v>
      </c>
      <c r="B1794">
        <v>0.77</v>
      </c>
      <c r="C1794" s="85">
        <v>18.739999999999998</v>
      </c>
      <c r="D1794" s="125">
        <f>B1794/(B1794+Overview!$F$22)</f>
        <v>0.52380952380952384</v>
      </c>
      <c r="E1794" s="118">
        <f>EXP(Overview!$F$21/Overview!$F$5-Overview!$F$21/('='!C1794+273.15))</f>
        <v>0.94169028070695959</v>
      </c>
      <c r="F1794" s="77">
        <f t="shared" si="164"/>
        <v>3.1103586250488227</v>
      </c>
      <c r="G1794" s="115">
        <f t="shared" si="165"/>
        <v>0.52380952380952372</v>
      </c>
      <c r="H1794" s="112">
        <f>F1794/Overview!$F$19</f>
        <v>4.5922908977540571</v>
      </c>
      <c r="I1794" s="149">
        <f t="shared" si="166"/>
        <v>178.24101031296112</v>
      </c>
      <c r="J1794" s="80">
        <f>IF((A1794-Overview!$F$43)/365=ROUND((A1794-Overview!$F$43)/365,0),J1793*0.05,J1793+V1793)</f>
        <v>12268.231630715294</v>
      </c>
      <c r="K1794" s="70">
        <f>IF(I1794&lt;Overview!$F$16,1,'='!F1794/Overview!$F$26)</f>
        <v>134.64755952592307</v>
      </c>
      <c r="L1794" s="71">
        <f>IF(I1794&lt;Overview!$F$17,'='!F1794/Overview!$F$26,Overview!$F$33)</f>
        <v>9.1428571428571423</v>
      </c>
      <c r="M1794" s="72">
        <f t="shared" si="167"/>
        <v>9.1428571428571423</v>
      </c>
      <c r="N1794" s="81">
        <f>MIN(1,Overview!$F$44*E1794*(F1794-Overview!$F$25)^2+0.2)</f>
        <v>1</v>
      </c>
      <c r="O1794" s="48">
        <f>M1794*E1794*Overview!$F$8</f>
        <v>9.746225350951114E-2</v>
      </c>
      <c r="P1794" s="48">
        <f>E1794*Overview!$F$6</f>
        <v>1.8494797113084687E-3</v>
      </c>
      <c r="Q1794" s="122">
        <f>O1794*(G1794/F1794-(1+Overview!$F$35/'='!F1794)/(Overview!$F$37*Overview!$F$33))/('='!G1794+Overview!$F$36)</f>
        <v>3.7391888281991558E-4</v>
      </c>
      <c r="R1794" s="128">
        <f>(O1794/F1794-Q1794)*G1794*Overview!$F$29*'='!F1794^3</f>
        <v>441.78943812138306</v>
      </c>
      <c r="S1794" s="57">
        <f t="shared" si="162"/>
        <v>3.4788540783272143E-18</v>
      </c>
      <c r="T1794" s="58">
        <f t="shared" si="163"/>
        <v>3.8767394074918152E-4</v>
      </c>
      <c r="U1794" s="58">
        <f>IF(I1794&lt;Overview!$F$18,(1-Overview!$F$9)*'='!R1794-'='!I1794*'='!P1794,0)</f>
        <v>0</v>
      </c>
      <c r="V1794" s="54">
        <f>IF(I1794&gt;=Overview!$F$18,(1-Overview!$F$9)*'='!R1794-Overview!$F$18*'='!P1794,0)</f>
        <v>37.312917271069125</v>
      </c>
      <c r="W1794" s="2"/>
      <c r="X1794" s="60">
        <f>F1794^3*(1+G1794*Overview!$F$38)</f>
        <v>36.980264614483239</v>
      </c>
      <c r="Y1794" s="61">
        <f>F1794^3*Overview!$F$42*(1+Overview!$F$38*G1794)+J1794*Overview!$F$39/Overview!$F$40</f>
        <v>3.8613342443473013</v>
      </c>
    </row>
    <row r="1795" spans="1:25">
      <c r="A1795" s="34">
        <v>1792</v>
      </c>
      <c r="B1795">
        <v>0.77</v>
      </c>
      <c r="C1795" s="85">
        <v>18.739999999999998</v>
      </c>
      <c r="D1795" s="125">
        <f>B1795/(B1795+Overview!$F$22)</f>
        <v>0.52380952380952384</v>
      </c>
      <c r="E1795" s="118">
        <f>EXP(Overview!$F$21/Overview!$F$5-Overview!$F$21/('='!C1795+273.15))</f>
        <v>0.94169028070695959</v>
      </c>
      <c r="F1795" s="77">
        <f t="shared" si="164"/>
        <v>3.110746298989572</v>
      </c>
      <c r="G1795" s="115">
        <f t="shared" si="165"/>
        <v>0.52380952380952372</v>
      </c>
      <c r="H1795" s="112">
        <f>F1795/Overview!$F$19</f>
        <v>4.5928632791814143</v>
      </c>
      <c r="I1795" s="149">
        <f t="shared" si="166"/>
        <v>178.24101031296112</v>
      </c>
      <c r="J1795" s="80">
        <f>IF((A1795-Overview!$F$43)/365=ROUND((A1795-Overview!$F$43)/365,0),J1794*0.05,J1794+V1794)</f>
        <v>12305.544547986363</v>
      </c>
      <c r="K1795" s="70">
        <f>IF(I1795&lt;Overview!$F$16,1,'='!F1795/Overview!$F$26)</f>
        <v>134.66434194760052</v>
      </c>
      <c r="L1795" s="71">
        <f>IF(I1795&lt;Overview!$F$17,'='!F1795/Overview!$F$26,Overview!$F$33)</f>
        <v>9.1428571428571423</v>
      </c>
      <c r="M1795" s="72">
        <f t="shared" si="167"/>
        <v>9.1428571428571423</v>
      </c>
      <c r="N1795" s="81">
        <f>MIN(1,Overview!$F$44*E1795*(F1795-Overview!$F$25)^2+0.2)</f>
        <v>1</v>
      </c>
      <c r="O1795" s="48">
        <f>M1795*E1795*Overview!$F$8</f>
        <v>9.746225350951114E-2</v>
      </c>
      <c r="P1795" s="48">
        <f>E1795*Overview!$F$6</f>
        <v>1.8494797113084687E-3</v>
      </c>
      <c r="Q1795" s="122">
        <f>O1795*(G1795/F1795-(1+Overview!$F$35/'='!F1795)/(Overview!$F$37*Overview!$F$33))/('='!G1795+Overview!$F$36)</f>
        <v>3.7331012023092267E-4</v>
      </c>
      <c r="R1795" s="128">
        <f>(O1795/F1795-Q1795)*G1795*Overview!$F$29*'='!F1795^3</f>
        <v>441.90759860873436</v>
      </c>
      <c r="S1795" s="57">
        <f t="shared" ref="S1795:S1858" si="168">(D1795*N1795-G1795)*O1795/F1795</f>
        <v>3.4784205292877845E-18</v>
      </c>
      <c r="T1795" s="58">
        <f t="shared" ref="T1795:T1858" si="169">F1795*Q1795/3</f>
        <v>3.8709102496123165E-4</v>
      </c>
      <c r="U1795" s="58">
        <f>IF(I1795&lt;Overview!$F$18,(1-Overview!$F$9)*'='!R1795-'='!I1795*'='!P1795,0)</f>
        <v>0</v>
      </c>
      <c r="V1795" s="54">
        <f>IF(I1795&gt;=Overview!$F$18,(1-Overview!$F$9)*'='!R1795-Overview!$F$18*'='!P1795,0)</f>
        <v>37.322984544591456</v>
      </c>
      <c r="W1795" s="2"/>
      <c r="X1795" s="60">
        <f>F1795^3*(1+G1795*Overview!$F$38)</f>
        <v>36.994093957255195</v>
      </c>
      <c r="Y1795" s="61">
        <f>F1795^3*Overview!$F$42*(1+Overview!$F$38*G1795)+J1795*Overview!$F$39/Overview!$F$40</f>
        <v>3.8642003010563748</v>
      </c>
    </row>
    <row r="1796" spans="1:25">
      <c r="A1796" s="34">
        <v>1793</v>
      </c>
      <c r="B1796">
        <v>0.77</v>
      </c>
      <c r="C1796" s="85">
        <v>18.739999999999998</v>
      </c>
      <c r="D1796" s="125">
        <f>B1796/(B1796+Overview!$F$22)</f>
        <v>0.52380952380952384</v>
      </c>
      <c r="E1796" s="118">
        <f>EXP(Overview!$F$21/Overview!$F$5-Overview!$F$21/('='!C1796+273.15))</f>
        <v>0.94169028070695959</v>
      </c>
      <c r="F1796" s="77">
        <f t="shared" ref="F1796:F1859" si="170">F1795+T1795</f>
        <v>3.1111333900145333</v>
      </c>
      <c r="G1796" s="115">
        <f t="shared" ref="G1796:G1859" si="171">G1795+S1795</f>
        <v>0.52380952380952372</v>
      </c>
      <c r="H1796" s="112">
        <f>F1796/Overview!$F$19</f>
        <v>4.5934347999623997</v>
      </c>
      <c r="I1796" s="149">
        <f t="shared" ref="I1796:I1859" si="172">I1795+U1795</f>
        <v>178.24101031296112</v>
      </c>
      <c r="J1796" s="80">
        <f>IF((A1796-Overview!$F$43)/365=ROUND((A1796-Overview!$F$43)/365,0),J1795*0.05,J1795+V1795)</f>
        <v>12342.867532530954</v>
      </c>
      <c r="K1796" s="70">
        <f>IF(I1796&lt;Overview!$F$16,1,'='!F1796/Overview!$F$26)</f>
        <v>134.68109913482829</v>
      </c>
      <c r="L1796" s="71">
        <f>IF(I1796&lt;Overview!$F$17,'='!F1796/Overview!$F$26,Overview!$F$33)</f>
        <v>9.1428571428571423</v>
      </c>
      <c r="M1796" s="72">
        <f t="shared" ref="M1796:M1859" si="173">IF(K1796=1,1,L1796)</f>
        <v>9.1428571428571423</v>
      </c>
      <c r="N1796" s="81">
        <f>MIN(1,Overview!$F$44*E1796*(F1796-Overview!$F$25)^2+0.2)</f>
        <v>1</v>
      </c>
      <c r="O1796" s="48">
        <f>M1796*E1796*Overview!$F$8</f>
        <v>9.746225350951114E-2</v>
      </c>
      <c r="P1796" s="48">
        <f>E1796*Overview!$F$6</f>
        <v>1.8494797113084687E-3</v>
      </c>
      <c r="Q1796" s="122">
        <f>O1796*(G1796/F1796-(1+Overview!$F$35/'='!F1796)/(Overview!$F$37*Overview!$F$33))/('='!G1796+Overview!$F$36)</f>
        <v>3.7270242436396843E-4</v>
      </c>
      <c r="R1796" s="128">
        <f>(O1796/F1796-Q1796)*G1796*Overview!$F$29*'='!F1796^3</f>
        <v>442.02559911414937</v>
      </c>
      <c r="S1796" s="57">
        <f t="shared" si="168"/>
        <v>3.4779877399473303E-18</v>
      </c>
      <c r="T1796" s="58">
        <f t="shared" si="169"/>
        <v>3.8650898565936942E-4</v>
      </c>
      <c r="U1796" s="58">
        <f>IF(I1796&lt;Overview!$F$18,(1-Overview!$F$9)*'='!R1796-'='!I1796*'='!P1796,0)</f>
        <v>0</v>
      </c>
      <c r="V1796" s="54">
        <f>IF(I1796&gt;=Overview!$F$18,(1-Overview!$F$9)*'='!R1796-Overview!$F$18*'='!P1796,0)</f>
        <v>37.333038187652818</v>
      </c>
      <c r="W1796" s="2"/>
      <c r="X1796" s="60">
        <f>F1796^3*(1+G1796*Overview!$F$38)</f>
        <v>37.007905945493967</v>
      </c>
      <c r="Y1796" s="61">
        <f>F1796^3*Overview!$F$42*(1+Overview!$F$38*G1796)+J1796*Overview!$F$39/Overview!$F$40</f>
        <v>3.8670652333262567</v>
      </c>
    </row>
    <row r="1797" spans="1:25">
      <c r="A1797" s="34">
        <v>1794</v>
      </c>
      <c r="B1797">
        <v>0.77</v>
      </c>
      <c r="C1797" s="85">
        <v>18.739999999999998</v>
      </c>
      <c r="D1797" s="125">
        <f>B1797/(B1797+Overview!$F$22)</f>
        <v>0.52380952380952384</v>
      </c>
      <c r="E1797" s="118">
        <f>EXP(Overview!$F$21/Overview!$F$5-Overview!$F$21/('='!C1797+273.15))</f>
        <v>0.94169028070695959</v>
      </c>
      <c r="F1797" s="77">
        <f t="shared" si="170"/>
        <v>3.1115198990001924</v>
      </c>
      <c r="G1797" s="115">
        <f t="shared" si="171"/>
        <v>0.52380952380952372</v>
      </c>
      <c r="H1797" s="112">
        <f>F1797/Overview!$F$19</f>
        <v>4.5940054613911006</v>
      </c>
      <c r="I1797" s="149">
        <f t="shared" si="172"/>
        <v>178.24101031296112</v>
      </c>
      <c r="J1797" s="80">
        <f>IF((A1797-Overview!$F$43)/365=ROUND((A1797-Overview!$F$43)/365,0),J1796*0.05,J1796+V1796)</f>
        <v>12380.200570718607</v>
      </c>
      <c r="K1797" s="70">
        <f>IF(I1797&lt;Overview!$F$16,1,'='!F1797/Overview!$F$26)</f>
        <v>134.69783112554947</v>
      </c>
      <c r="L1797" s="71">
        <f>IF(I1797&lt;Overview!$F$17,'='!F1797/Overview!$F$26,Overview!$F$33)</f>
        <v>9.1428571428571423</v>
      </c>
      <c r="M1797" s="72">
        <f t="shared" si="173"/>
        <v>9.1428571428571423</v>
      </c>
      <c r="N1797" s="81">
        <f>MIN(1,Overview!$F$44*E1797*(F1797-Overview!$F$25)^2+0.2)</f>
        <v>1</v>
      </c>
      <c r="O1797" s="48">
        <f>M1797*E1797*Overview!$F$8</f>
        <v>9.746225350951114E-2</v>
      </c>
      <c r="P1797" s="48">
        <f>E1797*Overview!$F$6</f>
        <v>1.8494797113084687E-3</v>
      </c>
      <c r="Q1797" s="122">
        <f>O1797*(G1797/F1797-(1+Overview!$F$35/'='!F1797)/(Overview!$F$37*Overview!$F$33))/('='!G1797+Overview!$F$36)</f>
        <v>3.7209579310390955E-4</v>
      </c>
      <c r="R1797" s="128">
        <f>(O1797/F1797-Q1797)*G1797*Overview!$F$29*'='!F1797^3</f>
        <v>442.14343982577452</v>
      </c>
      <c r="S1797" s="57">
        <f t="shared" si="168"/>
        <v>3.4775557087994877E-18</v>
      </c>
      <c r="T1797" s="58">
        <f t="shared" si="169"/>
        <v>3.8592782152569106E-4</v>
      </c>
      <c r="U1797" s="58">
        <f>IF(I1797&lt;Overview!$F$18,(1-Overview!$F$9)*'='!R1797-'='!I1797*'='!P1797,0)</f>
        <v>0</v>
      </c>
      <c r="V1797" s="54">
        <f>IF(I1797&gt;=Overview!$F$18,(1-Overview!$F$9)*'='!R1797-Overview!$F$18*'='!P1797,0)</f>
        <v>37.343078216283281</v>
      </c>
      <c r="W1797" s="2"/>
      <c r="X1797" s="60">
        <f>F1797^3*(1+G1797*Overview!$F$38)</f>
        <v>37.021700595385035</v>
      </c>
      <c r="Y1797" s="61">
        <f>F1797^3*Overview!$F$42*(1+Overview!$F$38*G1797)+J1797*Overview!$F$39/Overview!$F$40</f>
        <v>3.8699290420213344</v>
      </c>
    </row>
    <row r="1798" spans="1:25">
      <c r="A1798" s="34">
        <v>1795</v>
      </c>
      <c r="B1798">
        <v>0.77</v>
      </c>
      <c r="C1798" s="85">
        <v>18.739999999999998</v>
      </c>
      <c r="D1798" s="125">
        <f>B1798/(B1798+Overview!$F$22)</f>
        <v>0.52380952380952384</v>
      </c>
      <c r="E1798" s="118">
        <f>EXP(Overview!$F$21/Overview!$F$5-Overview!$F$21/('='!C1798+273.15))</f>
        <v>0.94169028070695959</v>
      </c>
      <c r="F1798" s="77">
        <f t="shared" si="170"/>
        <v>3.1119058268217183</v>
      </c>
      <c r="G1798" s="115">
        <f t="shared" si="171"/>
        <v>0.52380952380952372</v>
      </c>
      <c r="H1798" s="112">
        <f>F1798/Overview!$F$19</f>
        <v>4.5945752647596612</v>
      </c>
      <c r="I1798" s="149">
        <f t="shared" si="172"/>
        <v>178.24101031296112</v>
      </c>
      <c r="J1798" s="80">
        <f>IF((A1798-Overview!$F$43)/365=ROUND((A1798-Overview!$F$43)/365,0),J1797*0.05,J1797+V1797)</f>
        <v>12417.54364893489</v>
      </c>
      <c r="K1798" s="70">
        <f>IF(I1798&lt;Overview!$F$16,1,'='!F1798/Overview!$F$26)</f>
        <v>134.71453795765015</v>
      </c>
      <c r="L1798" s="71">
        <f>IF(I1798&lt;Overview!$F$17,'='!F1798/Overview!$F$26,Overview!$F$33)</f>
        <v>9.1428571428571423</v>
      </c>
      <c r="M1798" s="72">
        <f t="shared" si="173"/>
        <v>9.1428571428571423</v>
      </c>
      <c r="N1798" s="81">
        <f>MIN(1,Overview!$F$44*E1798*(F1798-Overview!$F$25)^2+0.2)</f>
        <v>1</v>
      </c>
      <c r="O1798" s="48">
        <f>M1798*E1798*Overview!$F$8</f>
        <v>9.746225350951114E-2</v>
      </c>
      <c r="P1798" s="48">
        <f>E1798*Overview!$F$6</f>
        <v>1.8494797113084687E-3</v>
      </c>
      <c r="Q1798" s="122">
        <f>O1798*(G1798/F1798-(1+Overview!$F$35/'='!F1798)/(Overview!$F$37*Overview!$F$33))/('='!G1798+Overview!$F$36)</f>
        <v>3.7149022434059757E-4</v>
      </c>
      <c r="R1798" s="128">
        <f>(O1798/F1798-Q1798)*G1798*Overview!$F$29*'='!F1798^3</f>
        <v>442.26112093162737</v>
      </c>
      <c r="S1798" s="57">
        <f t="shared" si="168"/>
        <v>3.4771244343414484E-18</v>
      </c>
      <c r="T1798" s="58">
        <f t="shared" si="169"/>
        <v>3.8534753124427093E-4</v>
      </c>
      <c r="U1798" s="58">
        <f>IF(I1798&lt;Overview!$F$18,(1-Overview!$F$9)*'='!R1798-'='!I1798*'='!P1798,0)</f>
        <v>0</v>
      </c>
      <c r="V1798" s="54">
        <f>IF(I1798&gt;=Overview!$F$18,(1-Overview!$F$9)*'='!R1798-Overview!$F$18*'='!P1798,0)</f>
        <v>37.353104646501947</v>
      </c>
      <c r="W1798" s="2"/>
      <c r="X1798" s="60">
        <f>F1798^3*(1+G1798*Overview!$F$38)</f>
        <v>37.035477923117412</v>
      </c>
      <c r="Y1798" s="61">
        <f>F1798^3*Overview!$F$42*(1+Overview!$F$38*G1798)+J1798*Overview!$F$39/Overview!$F$40</f>
        <v>3.8727917280070105</v>
      </c>
    </row>
    <row r="1799" spans="1:25">
      <c r="A1799" s="34">
        <v>1796</v>
      </c>
      <c r="B1799">
        <v>0.77</v>
      </c>
      <c r="C1799" s="85">
        <v>18.739999999999998</v>
      </c>
      <c r="D1799" s="125">
        <f>B1799/(B1799+Overview!$F$22)</f>
        <v>0.52380952380952384</v>
      </c>
      <c r="E1799" s="118">
        <f>EXP(Overview!$F$21/Overview!$F$5-Overview!$F$21/('='!C1799+273.15))</f>
        <v>0.94169028070695959</v>
      </c>
      <c r="F1799" s="77">
        <f t="shared" si="170"/>
        <v>3.1122911743529627</v>
      </c>
      <c r="G1799" s="115">
        <f t="shared" si="171"/>
        <v>0.52380952380952372</v>
      </c>
      <c r="H1799" s="112">
        <f>F1799/Overview!$F$19</f>
        <v>4.5951442113582797</v>
      </c>
      <c r="I1799" s="149">
        <f t="shared" si="172"/>
        <v>178.24101031296112</v>
      </c>
      <c r="J1799" s="80">
        <f>IF((A1799-Overview!$F$43)/365=ROUND((A1799-Overview!$F$43)/365,0),J1798*0.05,J1798+V1798)</f>
        <v>12454.896753581392</v>
      </c>
      <c r="K1799" s="70">
        <f>IF(I1799&lt;Overview!$F$16,1,'='!F1799/Overview!$F$26)</f>
        <v>134.73121966895943</v>
      </c>
      <c r="L1799" s="71">
        <f>IF(I1799&lt;Overview!$F$17,'='!F1799/Overview!$F$26,Overview!$F$33)</f>
        <v>9.1428571428571423</v>
      </c>
      <c r="M1799" s="72">
        <f t="shared" si="173"/>
        <v>9.1428571428571423</v>
      </c>
      <c r="N1799" s="81">
        <f>MIN(1,Overview!$F$44*E1799*(F1799-Overview!$F$25)^2+0.2)</f>
        <v>1</v>
      </c>
      <c r="O1799" s="48">
        <f>M1799*E1799*Overview!$F$8</f>
        <v>9.746225350951114E-2</v>
      </c>
      <c r="P1799" s="48">
        <f>E1799*Overview!$F$6</f>
        <v>1.8494797113084687E-3</v>
      </c>
      <c r="Q1799" s="122">
        <f>O1799*(G1799/F1799-(1+Overview!$F$35/'='!F1799)/(Overview!$F$37*Overview!$F$33))/('='!G1799+Overview!$F$36)</f>
        <v>3.7088571596887045E-4</v>
      </c>
      <c r="R1799" s="128">
        <f>(O1799/F1799-Q1799)*G1799*Overview!$F$29*'='!F1799^3</f>
        <v>442.37864261959601</v>
      </c>
      <c r="S1799" s="57">
        <f t="shared" si="168"/>
        <v>3.4766939150739567E-18</v>
      </c>
      <c r="T1799" s="58">
        <f t="shared" si="169"/>
        <v>3.8476811350116502E-4</v>
      </c>
      <c r="U1799" s="58">
        <f>IF(I1799&lt;Overview!$F$18,(1-Overview!$F$9)*'='!R1799-'='!I1799*'='!P1799,0)</f>
        <v>0</v>
      </c>
      <c r="V1799" s="54">
        <f>IF(I1799&gt;=Overview!$F$18,(1-Overview!$F$9)*'='!R1799-Overview!$F$18*'='!P1799,0)</f>
        <v>37.363117494316874</v>
      </c>
      <c r="W1799" s="2"/>
      <c r="X1799" s="60">
        <f>F1799^3*(1+G1799*Overview!$F$38)</f>
        <v>37.049237944883501</v>
      </c>
      <c r="Y1799" s="61">
        <f>F1799^3*Overview!$F$42*(1+Overview!$F$38*G1799)+J1799*Overview!$F$39/Overview!$F$40</f>
        <v>3.8756532921496878</v>
      </c>
    </row>
    <row r="1800" spans="1:25">
      <c r="A1800" s="34">
        <v>1797</v>
      </c>
      <c r="B1800">
        <v>0.77</v>
      </c>
      <c r="C1800" s="85">
        <v>18.739999999999998</v>
      </c>
      <c r="D1800" s="125">
        <f>B1800/(B1800+Overview!$F$22)</f>
        <v>0.52380952380952384</v>
      </c>
      <c r="E1800" s="118">
        <f>EXP(Overview!$F$21/Overview!$F$5-Overview!$F$21/('='!C1800+273.15))</f>
        <v>0.94169028070695959</v>
      </c>
      <c r="F1800" s="77">
        <f t="shared" si="170"/>
        <v>3.1126759424664638</v>
      </c>
      <c r="G1800" s="115">
        <f t="shared" si="171"/>
        <v>0.52380952380952372</v>
      </c>
      <c r="H1800" s="112">
        <f>F1800/Overview!$F$19</f>
        <v>4.5957123024752162</v>
      </c>
      <c r="I1800" s="149">
        <f t="shared" si="172"/>
        <v>178.24101031296112</v>
      </c>
      <c r="J1800" s="80">
        <f>IF((A1800-Overview!$F$43)/365=ROUND((A1800-Overview!$F$43)/365,0),J1799*0.05,J1799+V1799)</f>
        <v>12492.259871075708</v>
      </c>
      <c r="K1800" s="70">
        <f>IF(I1800&lt;Overview!$F$16,1,'='!F1800/Overview!$F$26)</f>
        <v>134.74787629724952</v>
      </c>
      <c r="L1800" s="71">
        <f>IF(I1800&lt;Overview!$F$17,'='!F1800/Overview!$F$26,Overview!$F$33)</f>
        <v>9.1428571428571423</v>
      </c>
      <c r="M1800" s="72">
        <f t="shared" si="173"/>
        <v>9.1428571428571423</v>
      </c>
      <c r="N1800" s="81">
        <f>MIN(1,Overview!$F$44*E1800*(F1800-Overview!$F$25)^2+0.2)</f>
        <v>1</v>
      </c>
      <c r="O1800" s="48">
        <f>M1800*E1800*Overview!$F$8</f>
        <v>9.746225350951114E-2</v>
      </c>
      <c r="P1800" s="48">
        <f>E1800*Overview!$F$6</f>
        <v>1.8494797113084687E-3</v>
      </c>
      <c r="Q1800" s="122">
        <f>O1800*(G1800/F1800-(1+Overview!$F$35/'='!F1800)/(Overview!$F$37*Overview!$F$33))/('='!G1800+Overview!$F$36)</f>
        <v>3.7028226588853438E-4</v>
      </c>
      <c r="R1800" s="128">
        <f>(O1800/F1800-Q1800)*G1800*Overview!$F$29*'='!F1800^3</f>
        <v>442.49600507743997</v>
      </c>
      <c r="S1800" s="57">
        <f t="shared" si="168"/>
        <v>3.4762641495012953E-18</v>
      </c>
      <c r="T1800" s="58">
        <f t="shared" si="169"/>
        <v>3.8418956698440388E-4</v>
      </c>
      <c r="U1800" s="58">
        <f>IF(I1800&lt;Overview!$F$18,(1-Overview!$F$9)*'='!R1800-'='!I1800*'='!P1800,0)</f>
        <v>0</v>
      </c>
      <c r="V1800" s="54">
        <f>IF(I1800&gt;=Overview!$F$18,(1-Overview!$F$9)*'='!R1800-Overview!$F$18*'='!P1800,0)</f>
        <v>37.37311677572518</v>
      </c>
      <c r="W1800" s="2"/>
      <c r="X1800" s="60">
        <f>F1800^3*(1+G1800*Overview!$F$38)</f>
        <v>37.0629806768791</v>
      </c>
      <c r="Y1800" s="61">
        <f>F1800^3*Overview!$F$42*(1+Overview!$F$38*G1800)+J1800*Overview!$F$39/Overview!$F$40</f>
        <v>3.8785137353167722</v>
      </c>
    </row>
    <row r="1801" spans="1:25">
      <c r="A1801" s="34">
        <v>1798</v>
      </c>
      <c r="B1801">
        <v>0.77</v>
      </c>
      <c r="C1801" s="85">
        <v>18.739999999999998</v>
      </c>
      <c r="D1801" s="125">
        <f>B1801/(B1801+Overview!$F$22)</f>
        <v>0.52380952380952384</v>
      </c>
      <c r="E1801" s="118">
        <f>EXP(Overview!$F$21/Overview!$F$5-Overview!$F$21/('='!C1801+273.15))</f>
        <v>0.94169028070695959</v>
      </c>
      <c r="F1801" s="77">
        <f t="shared" si="170"/>
        <v>3.1130601320334481</v>
      </c>
      <c r="G1801" s="115">
        <f t="shared" si="171"/>
        <v>0.52380952380952372</v>
      </c>
      <c r="H1801" s="112">
        <f>F1801/Overview!$F$19</f>
        <v>4.596279539396793</v>
      </c>
      <c r="I1801" s="149">
        <f t="shared" si="172"/>
        <v>178.24101031296112</v>
      </c>
      <c r="J1801" s="80">
        <f>IF((A1801-Overview!$F$43)/365=ROUND((A1801-Overview!$F$43)/365,0),J1800*0.05,J1800+V1800)</f>
        <v>12529.632987851433</v>
      </c>
      <c r="K1801" s="70">
        <f>IF(I1801&lt;Overview!$F$16,1,'='!F1801/Overview!$F$26)</f>
        <v>134.76450788023587</v>
      </c>
      <c r="L1801" s="71">
        <f>IF(I1801&lt;Overview!$F$17,'='!F1801/Overview!$F$26,Overview!$F$33)</f>
        <v>9.1428571428571423</v>
      </c>
      <c r="M1801" s="72">
        <f t="shared" si="173"/>
        <v>9.1428571428571423</v>
      </c>
      <c r="N1801" s="81">
        <f>MIN(1,Overview!$F$44*E1801*(F1801-Overview!$F$25)^2+0.2)</f>
        <v>1</v>
      </c>
      <c r="O1801" s="48">
        <f>M1801*E1801*Overview!$F$8</f>
        <v>9.746225350951114E-2</v>
      </c>
      <c r="P1801" s="48">
        <f>E1801*Overview!$F$6</f>
        <v>1.8494797113084687E-3</v>
      </c>
      <c r="Q1801" s="122">
        <f>O1801*(G1801/F1801-(1+Overview!$F$35/'='!F1801)/(Overview!$F$37*Overview!$F$33))/('='!G1801+Overview!$F$36)</f>
        <v>3.696798720043506E-4</v>
      </c>
      <c r="R1801" s="128">
        <f>(O1801/F1801-Q1801)*G1801*Overview!$F$29*'='!F1801^3</f>
        <v>442.6132084927886</v>
      </c>
      <c r="S1801" s="57">
        <f t="shared" si="168"/>
        <v>3.4758351361312746E-18</v>
      </c>
      <c r="T1801" s="58">
        <f t="shared" si="169"/>
        <v>3.8361189038399061E-4</v>
      </c>
      <c r="U1801" s="58">
        <f>IF(I1801&lt;Overview!$F$18,(1-Overview!$F$9)*'='!R1801-'='!I1801*'='!P1801,0)</f>
        <v>0</v>
      </c>
      <c r="V1801" s="54">
        <f>IF(I1801&gt;=Overview!$F$18,(1-Overview!$F$9)*'='!R1801-Overview!$F$18*'='!P1801,0)</f>
        <v>37.383102506712881</v>
      </c>
      <c r="W1801" s="2"/>
      <c r="X1801" s="60">
        <f>F1801^3*(1+G1801*Overview!$F$38)</f>
        <v>37.076706135303276</v>
      </c>
      <c r="Y1801" s="61">
        <f>F1801^3*Overview!$F$42*(1+Overview!$F$38*G1801)+J1801*Overview!$F$39/Overview!$F$40</f>
        <v>3.8813730583766568</v>
      </c>
    </row>
    <row r="1802" spans="1:25">
      <c r="A1802" s="34">
        <v>1799</v>
      </c>
      <c r="B1802">
        <v>0.77</v>
      </c>
      <c r="C1802" s="85">
        <v>18.739999999999998</v>
      </c>
      <c r="D1802" s="125">
        <f>B1802/(B1802+Overview!$F$22)</f>
        <v>0.52380952380952384</v>
      </c>
      <c r="E1802" s="118">
        <f>EXP(Overview!$F$21/Overview!$F$5-Overview!$F$21/('='!C1802+273.15))</f>
        <v>0.94169028070695959</v>
      </c>
      <c r="F1802" s="77">
        <f t="shared" si="170"/>
        <v>3.1134437439238321</v>
      </c>
      <c r="G1802" s="115">
        <f t="shared" si="171"/>
        <v>0.52380952380952372</v>
      </c>
      <c r="H1802" s="112">
        <f>F1802/Overview!$F$19</f>
        <v>4.5968459234074004</v>
      </c>
      <c r="I1802" s="149">
        <f t="shared" si="172"/>
        <v>178.24101031296112</v>
      </c>
      <c r="J1802" s="80">
        <f>IF((A1802-Overview!$F$43)/365=ROUND((A1802-Overview!$F$43)/365,0),J1801*0.05,J1801+V1801)</f>
        <v>12567.016090358145</v>
      </c>
      <c r="K1802" s="70">
        <f>IF(I1802&lt;Overview!$F$16,1,'='!F1802/Overview!$F$26)</f>
        <v>134.78111445557715</v>
      </c>
      <c r="L1802" s="71">
        <f>IF(I1802&lt;Overview!$F$17,'='!F1802/Overview!$F$26,Overview!$F$33)</f>
        <v>9.1428571428571423</v>
      </c>
      <c r="M1802" s="72">
        <f t="shared" si="173"/>
        <v>9.1428571428571423</v>
      </c>
      <c r="N1802" s="81">
        <f>MIN(1,Overview!$F$44*E1802*(F1802-Overview!$F$25)^2+0.2)</f>
        <v>1</v>
      </c>
      <c r="O1802" s="48">
        <f>M1802*E1802*Overview!$F$8</f>
        <v>9.746225350951114E-2</v>
      </c>
      <c r="P1802" s="48">
        <f>E1802*Overview!$F$6</f>
        <v>1.8494797113084687E-3</v>
      </c>
      <c r="Q1802" s="122">
        <f>O1802*(G1802/F1802-(1+Overview!$F$35/'='!F1802)/(Overview!$F$37*Overview!$F$33))/('='!G1802+Overview!$F$36)</f>
        <v>3.6907853222602118E-4</v>
      </c>
      <c r="R1802" s="128">
        <f>(O1802/F1802-Q1802)*G1802*Overview!$F$29*'='!F1802^3</f>
        <v>442.73025305314189</v>
      </c>
      <c r="S1802" s="57">
        <f t="shared" si="168"/>
        <v>3.4754068734752246E-18</v>
      </c>
      <c r="T1802" s="58">
        <f t="shared" si="169"/>
        <v>3.8303508239189869E-4</v>
      </c>
      <c r="U1802" s="58">
        <f>IF(I1802&lt;Overview!$F$18,(1-Overview!$F$9)*'='!R1802-'='!I1802*'='!P1802,0)</f>
        <v>0</v>
      </c>
      <c r="V1802" s="54">
        <f>IF(I1802&gt;=Overview!$F$18,(1-Overview!$F$9)*'='!R1802-Overview!$F$18*'='!P1802,0)</f>
        <v>37.393074703254982</v>
      </c>
      <c r="W1802" s="2"/>
      <c r="X1802" s="60">
        <f>F1802^3*(1+G1802*Overview!$F$38)</f>
        <v>37.090414336358286</v>
      </c>
      <c r="Y1802" s="61">
        <f>F1802^3*Overview!$F$42*(1+Overview!$F$38*G1802)+J1802*Overview!$F$39/Overview!$F$40</f>
        <v>3.8842312621987176</v>
      </c>
    </row>
    <row r="1803" spans="1:25">
      <c r="A1803" s="34">
        <v>1800</v>
      </c>
      <c r="B1803">
        <v>0.77</v>
      </c>
      <c r="C1803" s="85">
        <v>18.739999999999998</v>
      </c>
      <c r="D1803" s="125">
        <f>B1803/(B1803+Overview!$F$22)</f>
        <v>0.52380952380952384</v>
      </c>
      <c r="E1803" s="118">
        <f>EXP(Overview!$F$21/Overview!$F$5-Overview!$F$21/('='!C1803+273.15))</f>
        <v>0.94169028070695959</v>
      </c>
      <c r="F1803" s="77">
        <f t="shared" si="170"/>
        <v>3.113826779006224</v>
      </c>
      <c r="G1803" s="115">
        <f t="shared" si="171"/>
        <v>0.52380952380952372</v>
      </c>
      <c r="H1803" s="112">
        <f>F1803/Overview!$F$19</f>
        <v>4.5974114557894934</v>
      </c>
      <c r="I1803" s="149">
        <f t="shared" si="172"/>
        <v>178.24101031296112</v>
      </c>
      <c r="J1803" s="80">
        <f>IF((A1803-Overview!$F$43)/365=ROUND((A1803-Overview!$F$43)/365,0),J1802*0.05,J1802+V1802)</f>
        <v>12604.409165061401</v>
      </c>
      <c r="K1803" s="70">
        <f>IF(I1803&lt;Overview!$F$16,1,'='!F1803/Overview!$F$26)</f>
        <v>134.7976960608755</v>
      </c>
      <c r="L1803" s="71">
        <f>IF(I1803&lt;Overview!$F$17,'='!F1803/Overview!$F$26,Overview!$F$33)</f>
        <v>9.1428571428571423</v>
      </c>
      <c r="M1803" s="72">
        <f t="shared" si="173"/>
        <v>9.1428571428571423</v>
      </c>
      <c r="N1803" s="81">
        <f>MIN(1,Overview!$F$44*E1803*(F1803-Overview!$F$25)^2+0.2)</f>
        <v>1</v>
      </c>
      <c r="O1803" s="48">
        <f>M1803*E1803*Overview!$F$8</f>
        <v>9.746225350951114E-2</v>
      </c>
      <c r="P1803" s="48">
        <f>E1803*Overview!$F$6</f>
        <v>1.8494797113084687E-3</v>
      </c>
      <c r="Q1803" s="122">
        <f>O1803*(G1803/F1803-(1+Overview!$F$35/'='!F1803)/(Overview!$F$37*Overview!$F$33))/('='!G1803+Overview!$F$36)</f>
        <v>3.6847824446817275E-4</v>
      </c>
      <c r="R1803" s="128">
        <f>(O1803/F1803-Q1803)*G1803*Overview!$F$29*'='!F1803^3</f>
        <v>442.84713894586986</v>
      </c>
      <c r="S1803" s="57">
        <f t="shared" si="168"/>
        <v>3.4749793600479838E-18</v>
      </c>
      <c r="T1803" s="58">
        <f t="shared" si="169"/>
        <v>3.8245914170206607E-4</v>
      </c>
      <c r="U1803" s="58">
        <f>IF(I1803&lt;Overview!$F$18,(1-Overview!$F$9)*'='!R1803-'='!I1803*'='!P1803,0)</f>
        <v>0</v>
      </c>
      <c r="V1803" s="54">
        <f>IF(I1803&gt;=Overview!$F$18,(1-Overview!$F$9)*'='!R1803-Overview!$F$18*'='!P1803,0)</f>
        <v>37.403033381315403</v>
      </c>
      <c r="W1803" s="2"/>
      <c r="X1803" s="60">
        <f>F1803^3*(1+G1803*Overview!$F$38)</f>
        <v>37.104105296249529</v>
      </c>
      <c r="Y1803" s="61">
        <f>F1803^3*Overview!$F$42*(1+Overview!$F$38*G1803)+J1803*Overview!$F$39/Overview!$F$40</f>
        <v>3.8870883476533074</v>
      </c>
    </row>
    <row r="1804" spans="1:25">
      <c r="A1804" s="34">
        <v>1801</v>
      </c>
      <c r="B1804">
        <v>0.77</v>
      </c>
      <c r="C1804" s="85">
        <v>18.739999999999998</v>
      </c>
      <c r="D1804" s="125">
        <f>B1804/(B1804+Overview!$F$22)</f>
        <v>0.52380952380952384</v>
      </c>
      <c r="E1804" s="118">
        <f>EXP(Overview!$F$21/Overview!$F$5-Overview!$F$21/('='!C1804+273.15))</f>
        <v>0.94169028070695959</v>
      </c>
      <c r="F1804" s="77">
        <f t="shared" si="170"/>
        <v>3.1142092381479261</v>
      </c>
      <c r="G1804" s="115">
        <f t="shared" si="171"/>
        <v>0.52380952380952372</v>
      </c>
      <c r="H1804" s="112">
        <f>F1804/Overview!$F$19</f>
        <v>4.5979761378236024</v>
      </c>
      <c r="I1804" s="149">
        <f t="shared" si="172"/>
        <v>178.24101031296112</v>
      </c>
      <c r="J1804" s="80">
        <f>IF((A1804-Overview!$F$43)/365=ROUND((A1804-Overview!$F$43)/365,0),J1803*0.05,J1803+V1803)</f>
        <v>12641.812198442716</v>
      </c>
      <c r="K1804" s="70">
        <f>IF(I1804&lt;Overview!$F$16,1,'='!F1804/Overview!$F$26)</f>
        <v>134.81425273367645</v>
      </c>
      <c r="L1804" s="71">
        <f>IF(I1804&lt;Overview!$F$17,'='!F1804/Overview!$F$26,Overview!$F$33)</f>
        <v>9.1428571428571423</v>
      </c>
      <c r="M1804" s="72">
        <f t="shared" si="173"/>
        <v>9.1428571428571423</v>
      </c>
      <c r="N1804" s="81">
        <f>MIN(1,Overview!$F$44*E1804*(F1804-Overview!$F$25)^2+0.2)</f>
        <v>1</v>
      </c>
      <c r="O1804" s="48">
        <f>M1804*E1804*Overview!$F$8</f>
        <v>9.746225350951114E-2</v>
      </c>
      <c r="P1804" s="48">
        <f>E1804*Overview!$F$6</f>
        <v>1.8494797113084687E-3</v>
      </c>
      <c r="Q1804" s="122">
        <f>O1804*(G1804/F1804-(1+Overview!$F$35/'='!F1804)/(Overview!$F$37*Overview!$F$33))/('='!G1804+Overview!$F$36)</f>
        <v>3.6787900665034845E-4</v>
      </c>
      <c r="R1804" s="128">
        <f>(O1804/F1804-Q1804)*G1804*Overview!$F$29*'='!F1804^3</f>
        <v>442.96386635821199</v>
      </c>
      <c r="S1804" s="57">
        <f t="shared" si="168"/>
        <v>3.4745525943678888E-18</v>
      </c>
      <c r="T1804" s="58">
        <f t="shared" si="169"/>
        <v>3.8188406701039911E-4</v>
      </c>
      <c r="U1804" s="58">
        <f>IF(I1804&lt;Overview!$F$18,(1-Overview!$F$9)*'='!R1804-'='!I1804*'='!P1804,0)</f>
        <v>0</v>
      </c>
      <c r="V1804" s="54">
        <f>IF(I1804&gt;=Overview!$F$18,(1-Overview!$F$9)*'='!R1804-Overview!$F$18*'='!P1804,0)</f>
        <v>37.412978556846952</v>
      </c>
      <c r="W1804" s="2"/>
      <c r="X1804" s="60">
        <f>F1804^3*(1+G1804*Overview!$F$38)</f>
        <v>37.117779031185421</v>
      </c>
      <c r="Y1804" s="61">
        <f>F1804^3*Overview!$F$42*(1+Overview!$F$38*G1804)+J1804*Overview!$F$39/Overview!$F$40</f>
        <v>3.8899443156117446</v>
      </c>
    </row>
    <row r="1805" spans="1:25">
      <c r="A1805" s="34">
        <v>1802</v>
      </c>
      <c r="B1805">
        <v>0.77</v>
      </c>
      <c r="C1805" s="85">
        <v>18.739999999999998</v>
      </c>
      <c r="D1805" s="125">
        <f>B1805/(B1805+Overview!$F$22)</f>
        <v>0.52380952380952384</v>
      </c>
      <c r="E1805" s="118">
        <f>EXP(Overview!$F$21/Overview!$F$5-Overview!$F$21/('='!C1805+273.15))</f>
        <v>0.94169028070695959</v>
      </c>
      <c r="F1805" s="77">
        <f t="shared" si="170"/>
        <v>3.1145911222149363</v>
      </c>
      <c r="G1805" s="115">
        <f t="shared" si="171"/>
        <v>0.52380952380952372</v>
      </c>
      <c r="H1805" s="112">
        <f>F1805/Overview!$F$19</f>
        <v>4.5985399707883303</v>
      </c>
      <c r="I1805" s="149">
        <f t="shared" si="172"/>
        <v>178.24101031296112</v>
      </c>
      <c r="J1805" s="80">
        <f>IF((A1805-Overview!$F$43)/365=ROUND((A1805-Overview!$F$43)/365,0),J1804*0.05,J1804+V1804)</f>
        <v>12679.225176999564</v>
      </c>
      <c r="K1805" s="70">
        <f>IF(I1805&lt;Overview!$F$16,1,'='!F1805/Overview!$F$26)</f>
        <v>134.83078451146912</v>
      </c>
      <c r="L1805" s="71">
        <f>IF(I1805&lt;Overview!$F$17,'='!F1805/Overview!$F$26,Overview!$F$33)</f>
        <v>9.1428571428571423</v>
      </c>
      <c r="M1805" s="72">
        <f t="shared" si="173"/>
        <v>9.1428571428571423</v>
      </c>
      <c r="N1805" s="81">
        <f>MIN(1,Overview!$F$44*E1805*(F1805-Overview!$F$25)^2+0.2)</f>
        <v>1</v>
      </c>
      <c r="O1805" s="48">
        <f>M1805*E1805*Overview!$F$8</f>
        <v>9.746225350951114E-2</v>
      </c>
      <c r="P1805" s="48">
        <f>E1805*Overview!$F$6</f>
        <v>1.8494797113084687E-3</v>
      </c>
      <c r="Q1805" s="122">
        <f>O1805*(G1805/F1805-(1+Overview!$F$35/'='!F1805)/(Overview!$F$37*Overview!$F$33))/('='!G1805+Overview!$F$36)</f>
        <v>3.6728081669698472E-4</v>
      </c>
      <c r="R1805" s="128">
        <f>(O1805/F1805-Q1805)*G1805*Overview!$F$29*'='!F1805^3</f>
        <v>443.08043547727715</v>
      </c>
      <c r="S1805" s="57">
        <f t="shared" si="168"/>
        <v>3.4741265749567651E-18</v>
      </c>
      <c r="T1805" s="58">
        <f t="shared" si="169"/>
        <v>3.8130985701475997E-4</v>
      </c>
      <c r="U1805" s="58">
        <f>IF(I1805&lt;Overview!$F$18,(1-Overview!$F$9)*'='!R1805-'='!I1805*'='!P1805,0)</f>
        <v>0</v>
      </c>
      <c r="V1805" s="54">
        <f>IF(I1805&gt;=Overview!$F$18,(1-Overview!$F$9)*'='!R1805-Overview!$F$18*'='!P1805,0)</f>
        <v>37.422910245791307</v>
      </c>
      <c r="W1805" s="2"/>
      <c r="X1805" s="60">
        <f>F1805^3*(1+G1805*Overview!$F$38)</f>
        <v>37.131435557377344</v>
      </c>
      <c r="Y1805" s="61">
        <f>F1805^3*Overview!$F$42*(1+Overview!$F$38*G1805)+J1805*Overview!$F$39/Overview!$F$40</f>
        <v>3.8927991669463058</v>
      </c>
    </row>
    <row r="1806" spans="1:25">
      <c r="A1806" s="34">
        <v>1803</v>
      </c>
      <c r="B1806">
        <v>0.77</v>
      </c>
      <c r="C1806" s="85">
        <v>18.739999999999998</v>
      </c>
      <c r="D1806" s="125">
        <f>B1806/(B1806+Overview!$F$22)</f>
        <v>0.52380952380952384</v>
      </c>
      <c r="E1806" s="118">
        <f>EXP(Overview!$F$21/Overview!$F$5-Overview!$F$21/('='!C1806+273.15))</f>
        <v>0.94169028070695959</v>
      </c>
      <c r="F1806" s="77">
        <f t="shared" si="170"/>
        <v>3.114972432071951</v>
      </c>
      <c r="G1806" s="115">
        <f t="shared" si="171"/>
        <v>0.52380952380952372</v>
      </c>
      <c r="H1806" s="112">
        <f>F1806/Overview!$F$19</f>
        <v>4.5991029559603582</v>
      </c>
      <c r="I1806" s="149">
        <f t="shared" si="172"/>
        <v>178.24101031296112</v>
      </c>
      <c r="J1806" s="80">
        <f>IF((A1806-Overview!$F$43)/365=ROUND((A1806-Overview!$F$43)/365,0),J1805*0.05,J1805+V1805)</f>
        <v>12716.648087245356</v>
      </c>
      <c r="K1806" s="70">
        <f>IF(I1806&lt;Overview!$F$16,1,'='!F1806/Overview!$F$26)</f>
        <v>134.84729143168619</v>
      </c>
      <c r="L1806" s="71">
        <f>IF(I1806&lt;Overview!$F$17,'='!F1806/Overview!$F$26,Overview!$F$33)</f>
        <v>9.1428571428571423</v>
      </c>
      <c r="M1806" s="72">
        <f t="shared" si="173"/>
        <v>9.1428571428571423</v>
      </c>
      <c r="N1806" s="81">
        <f>MIN(1,Overview!$F$44*E1806*(F1806-Overview!$F$25)^2+0.2)</f>
        <v>1</v>
      </c>
      <c r="O1806" s="48">
        <f>M1806*E1806*Overview!$F$8</f>
        <v>9.746225350951114E-2</v>
      </c>
      <c r="P1806" s="48">
        <f>E1806*Overview!$F$6</f>
        <v>1.8494797113084687E-3</v>
      </c>
      <c r="Q1806" s="122">
        <f>O1806*(G1806/F1806-(1+Overview!$F$35/'='!F1806)/(Overview!$F$37*Overview!$F$33))/('='!G1806+Overview!$F$36)</f>
        <v>3.6668367253740557E-4</v>
      </c>
      <c r="R1806" s="128">
        <f>(O1806/F1806-Q1806)*G1806*Overview!$F$29*'='!F1806^3</f>
        <v>443.19684649004381</v>
      </c>
      <c r="S1806" s="57">
        <f t="shared" si="168"/>
        <v>3.4737013003399153E-18</v>
      </c>
      <c r="T1806" s="58">
        <f t="shared" si="169"/>
        <v>3.8073651041497239E-4</v>
      </c>
      <c r="U1806" s="58">
        <f>IF(I1806&lt;Overview!$F$18,(1-Overview!$F$9)*'='!R1806-'='!I1806*'='!P1806,0)</f>
        <v>0</v>
      </c>
      <c r="V1806" s="54">
        <f>IF(I1806&gt;=Overview!$F$18,(1-Overview!$F$9)*'='!R1806-Overview!$F$18*'='!P1806,0)</f>
        <v>37.432828464079023</v>
      </c>
      <c r="W1806" s="2"/>
      <c r="X1806" s="60">
        <f>F1806^3*(1+G1806*Overview!$F$38)</f>
        <v>37.14507489103957</v>
      </c>
      <c r="Y1806" s="61">
        <f>F1806^3*Overview!$F$42*(1+Overview!$F$38*G1806)+J1806*Overview!$F$39/Overview!$F$40</f>
        <v>3.8956529025302231</v>
      </c>
    </row>
    <row r="1807" spans="1:25">
      <c r="A1807" s="34">
        <v>1804</v>
      </c>
      <c r="B1807">
        <v>0.77</v>
      </c>
      <c r="C1807" s="85">
        <v>18.739999999999998</v>
      </c>
      <c r="D1807" s="125">
        <f>B1807/(B1807+Overview!$F$22)</f>
        <v>0.52380952380952384</v>
      </c>
      <c r="E1807" s="118">
        <f>EXP(Overview!$F$21/Overview!$F$5-Overview!$F$21/('='!C1807+273.15))</f>
        <v>0.94169028070695959</v>
      </c>
      <c r="F1807" s="77">
        <f t="shared" si="170"/>
        <v>3.1153531685823661</v>
      </c>
      <c r="G1807" s="115">
        <f t="shared" si="171"/>
        <v>0.52380952380952372</v>
      </c>
      <c r="H1807" s="112">
        <f>F1807/Overview!$F$19</f>
        <v>4.5996650946144486</v>
      </c>
      <c r="I1807" s="149">
        <f t="shared" si="172"/>
        <v>178.24101031296112</v>
      </c>
      <c r="J1807" s="80">
        <f>IF((A1807-Overview!$F$43)/365=ROUND((A1807-Overview!$F$43)/365,0),J1806*0.05,J1806+V1806)</f>
        <v>12754.080915709435</v>
      </c>
      <c r="K1807" s="70">
        <f>IF(I1807&lt;Overview!$F$16,1,'='!F1807/Overview!$F$26)</f>
        <v>134.86377353170417</v>
      </c>
      <c r="L1807" s="71">
        <f>IF(I1807&lt;Overview!$F$17,'='!F1807/Overview!$F$26,Overview!$F$33)</f>
        <v>9.1428571428571423</v>
      </c>
      <c r="M1807" s="72">
        <f t="shared" si="173"/>
        <v>9.1428571428571423</v>
      </c>
      <c r="N1807" s="81">
        <f>MIN(1,Overview!$F$44*E1807*(F1807-Overview!$F$25)^2+0.2)</f>
        <v>1</v>
      </c>
      <c r="O1807" s="48">
        <f>M1807*E1807*Overview!$F$8</f>
        <v>9.746225350951114E-2</v>
      </c>
      <c r="P1807" s="48">
        <f>E1807*Overview!$F$6</f>
        <v>1.8494797113084687E-3</v>
      </c>
      <c r="Q1807" s="122">
        <f>O1807*(G1807/F1807-(1+Overview!$F$35/'='!F1807)/(Overview!$F$37*Overview!$F$33))/('='!G1807+Overview!$F$36)</f>
        <v>3.6608757210580324E-4</v>
      </c>
      <c r="R1807" s="128">
        <f>(O1807/F1807-Q1807)*G1807*Overview!$F$29*'='!F1807^3</f>
        <v>443.31309958335942</v>
      </c>
      <c r="S1807" s="57">
        <f t="shared" si="168"/>
        <v>3.4732767690461106E-18</v>
      </c>
      <c r="T1807" s="58">
        <f t="shared" si="169"/>
        <v>3.8016402591281318E-4</v>
      </c>
      <c r="U1807" s="58">
        <f>IF(I1807&lt;Overview!$F$18,(1-Overview!$F$9)*'='!R1807-'='!I1807*'='!P1807,0)</f>
        <v>0</v>
      </c>
      <c r="V1807" s="54">
        <f>IF(I1807&gt;=Overview!$F$18,(1-Overview!$F$9)*'='!R1807-Overview!$F$18*'='!P1807,0)</f>
        <v>37.44273322762951</v>
      </c>
      <c r="W1807" s="2"/>
      <c r="X1807" s="60">
        <f>F1807^3*(1+G1807*Overview!$F$38)</f>
        <v>37.1586970483892</v>
      </c>
      <c r="Y1807" s="61">
        <f>F1807^3*Overview!$F$42*(1+Overview!$F$38*G1807)+J1807*Overview!$F$39/Overview!$F$40</f>
        <v>3.8985055232376746</v>
      </c>
    </row>
    <row r="1808" spans="1:25">
      <c r="A1808" s="34">
        <v>1805</v>
      </c>
      <c r="B1808">
        <v>0.77</v>
      </c>
      <c r="C1808" s="85">
        <v>18.739999999999998</v>
      </c>
      <c r="D1808" s="125">
        <f>B1808/(B1808+Overview!$F$22)</f>
        <v>0.52380952380952384</v>
      </c>
      <c r="E1808" s="118">
        <f>EXP(Overview!$F$21/Overview!$F$5-Overview!$F$21/('='!C1808+273.15))</f>
        <v>0.94169028070695959</v>
      </c>
      <c r="F1808" s="77">
        <f t="shared" si="170"/>
        <v>3.1157333326082788</v>
      </c>
      <c r="G1808" s="115">
        <f t="shared" si="171"/>
        <v>0.52380952380952372</v>
      </c>
      <c r="H1808" s="112">
        <f>F1808/Overview!$F$19</f>
        <v>4.6002263880234437</v>
      </c>
      <c r="I1808" s="149">
        <f t="shared" si="172"/>
        <v>178.24101031296112</v>
      </c>
      <c r="J1808" s="80">
        <f>IF((A1808-Overview!$F$43)/365=ROUND((A1808-Overview!$F$43)/365,0),J1807*0.05,J1807+V1807)</f>
        <v>12791.523648937065</v>
      </c>
      <c r="K1808" s="70">
        <f>IF(I1808&lt;Overview!$F$16,1,'='!F1808/Overview!$F$26)</f>
        <v>134.88023084884324</v>
      </c>
      <c r="L1808" s="71">
        <f>IF(I1808&lt;Overview!$F$17,'='!F1808/Overview!$F$26,Overview!$F$33)</f>
        <v>9.1428571428571423</v>
      </c>
      <c r="M1808" s="72">
        <f t="shared" si="173"/>
        <v>9.1428571428571423</v>
      </c>
      <c r="N1808" s="81">
        <f>MIN(1,Overview!$F$44*E1808*(F1808-Overview!$F$25)^2+0.2)</f>
        <v>1</v>
      </c>
      <c r="O1808" s="48">
        <f>M1808*E1808*Overview!$F$8</f>
        <v>9.746225350951114E-2</v>
      </c>
      <c r="P1808" s="48">
        <f>E1808*Overview!$F$6</f>
        <v>1.8494797113084687E-3</v>
      </c>
      <c r="Q1808" s="122">
        <f>O1808*(G1808/F1808-(1+Overview!$F$35/'='!F1808)/(Overview!$F$37*Overview!$F$33))/('='!G1808+Overview!$F$36)</f>
        <v>3.6549251334122682E-4</v>
      </c>
      <c r="R1808" s="128">
        <f>(O1808/F1808-Q1808)*G1808*Overview!$F$29*'='!F1808^3</f>
        <v>443.42919494393982</v>
      </c>
      <c r="S1808" s="57">
        <f t="shared" si="168"/>
        <v>3.4728529796075828E-18</v>
      </c>
      <c r="T1808" s="58">
        <f t="shared" si="169"/>
        <v>3.7959240221201217E-4</v>
      </c>
      <c r="U1808" s="58">
        <f>IF(I1808&lt;Overview!$F$18,(1-Overview!$F$9)*'='!R1808-'='!I1808*'='!P1808,0)</f>
        <v>0</v>
      </c>
      <c r="V1808" s="54">
        <f>IF(I1808&gt;=Overview!$F$18,(1-Overview!$F$9)*'='!R1808-Overview!$F$18*'='!P1808,0)</f>
        <v>37.452624552350962</v>
      </c>
      <c r="W1808" s="2"/>
      <c r="X1808" s="60">
        <f>F1808^3*(1+G1808*Overview!$F$38)</f>
        <v>37.172302045646006</v>
      </c>
      <c r="Y1808" s="61">
        <f>F1808^3*Overview!$F$42*(1+Overview!$F$38*G1808)+J1808*Overview!$F$39/Overview!$F$40</f>
        <v>3.9013570299437692</v>
      </c>
    </row>
    <row r="1809" spans="1:25">
      <c r="A1809" s="34">
        <v>1806</v>
      </c>
      <c r="B1809">
        <v>0.77</v>
      </c>
      <c r="C1809" s="85">
        <v>18.739999999999998</v>
      </c>
      <c r="D1809" s="125">
        <f>B1809/(B1809+Overview!$F$22)</f>
        <v>0.52380952380952384</v>
      </c>
      <c r="E1809" s="118">
        <f>EXP(Overview!$F$21/Overview!$F$5-Overview!$F$21/('='!C1809+273.15))</f>
        <v>0.94169028070695959</v>
      </c>
      <c r="F1809" s="77">
        <f t="shared" si="170"/>
        <v>3.1161129250104906</v>
      </c>
      <c r="G1809" s="115">
        <f t="shared" si="171"/>
        <v>0.52380952380952372</v>
      </c>
      <c r="H1809" s="112">
        <f>F1809/Overview!$F$19</f>
        <v>4.6007868374582763</v>
      </c>
      <c r="I1809" s="149">
        <f t="shared" si="172"/>
        <v>178.24101031296112</v>
      </c>
      <c r="J1809" s="80">
        <f>IF((A1809-Overview!$F$43)/365=ROUND((A1809-Overview!$F$43)/365,0),J1808*0.05,J1808+V1808)</f>
        <v>12828.976273489416</v>
      </c>
      <c r="K1809" s="70">
        <f>IF(I1809&lt;Overview!$F$16,1,'='!F1809/Overview!$F$26)</f>
        <v>134.89666342036756</v>
      </c>
      <c r="L1809" s="71">
        <f>IF(I1809&lt;Overview!$F$17,'='!F1809/Overview!$F$26,Overview!$F$33)</f>
        <v>9.1428571428571423</v>
      </c>
      <c r="M1809" s="72">
        <f t="shared" si="173"/>
        <v>9.1428571428571423</v>
      </c>
      <c r="N1809" s="81">
        <f>MIN(1,Overview!$F$44*E1809*(F1809-Overview!$F$25)^2+0.2)</f>
        <v>1</v>
      </c>
      <c r="O1809" s="48">
        <f>M1809*E1809*Overview!$F$8</f>
        <v>9.746225350951114E-2</v>
      </c>
      <c r="P1809" s="48">
        <f>E1809*Overview!$F$6</f>
        <v>1.8494797113084687E-3</v>
      </c>
      <c r="Q1809" s="122">
        <f>O1809*(G1809/F1809-(1+Overview!$F$35/'='!F1809)/(Overview!$F$37*Overview!$F$33))/('='!G1809+Overview!$F$36)</f>
        <v>3.6489849418756739E-4</v>
      </c>
      <c r="R1809" s="128">
        <f>(O1809/F1809-Q1809)*G1809*Overview!$F$29*'='!F1809^3</f>
        <v>443.54513275836962</v>
      </c>
      <c r="S1809" s="57">
        <f t="shared" si="168"/>
        <v>3.4724299305600089E-18</v>
      </c>
      <c r="T1809" s="58">
        <f t="shared" si="169"/>
        <v>3.7902163801824804E-4</v>
      </c>
      <c r="U1809" s="58">
        <f>IF(I1809&lt;Overview!$F$18,(1-Overview!$F$9)*'='!R1809-'='!I1809*'='!P1809,0)</f>
        <v>0</v>
      </c>
      <c r="V1809" s="54">
        <f>IF(I1809&gt;=Overview!$F$18,(1-Overview!$F$9)*'='!R1809-Overview!$F$18*'='!P1809,0)</f>
        <v>37.462502454140385</v>
      </c>
      <c r="W1809" s="2"/>
      <c r="X1809" s="60">
        <f>F1809^3*(1+G1809*Overview!$F$38)</f>
        <v>37.18588989903246</v>
      </c>
      <c r="Y1809" s="61">
        <f>F1809^3*Overview!$F$42*(1+Overview!$F$38*G1809)+J1809*Overview!$F$39/Overview!$F$40</f>
        <v>3.9042074235245519</v>
      </c>
    </row>
    <row r="1810" spans="1:25">
      <c r="A1810" s="34">
        <v>1807</v>
      </c>
      <c r="B1810">
        <v>0.77</v>
      </c>
      <c r="C1810" s="85">
        <v>18.739999999999998</v>
      </c>
      <c r="D1810" s="125">
        <f>B1810/(B1810+Overview!$F$22)</f>
        <v>0.52380952380952384</v>
      </c>
      <c r="E1810" s="118">
        <f>EXP(Overview!$F$21/Overview!$F$5-Overview!$F$21/('='!C1810+273.15))</f>
        <v>0.94169028070695959</v>
      </c>
      <c r="F1810" s="77">
        <f t="shared" si="170"/>
        <v>3.1164919466485088</v>
      </c>
      <c r="G1810" s="115">
        <f t="shared" si="171"/>
        <v>0.52380952380952372</v>
      </c>
      <c r="H1810" s="112">
        <f>F1810/Overview!$F$19</f>
        <v>4.601346444187965</v>
      </c>
      <c r="I1810" s="149">
        <f t="shared" si="172"/>
        <v>178.24101031296112</v>
      </c>
      <c r="J1810" s="80">
        <f>IF((A1810-Overview!$F$43)/365=ROUND((A1810-Overview!$F$43)/365,0),J1809*0.05,J1809+V1809)</f>
        <v>12866.438775943556</v>
      </c>
      <c r="K1810" s="70">
        <f>IF(I1810&lt;Overview!$F$16,1,'='!F1810/Overview!$F$26)</f>
        <v>134.91307128348524</v>
      </c>
      <c r="L1810" s="71">
        <f>IF(I1810&lt;Overview!$F$17,'='!F1810/Overview!$F$26,Overview!$F$33)</f>
        <v>9.1428571428571423</v>
      </c>
      <c r="M1810" s="72">
        <f t="shared" si="173"/>
        <v>9.1428571428571423</v>
      </c>
      <c r="N1810" s="81">
        <f>MIN(1,Overview!$F$44*E1810*(F1810-Overview!$F$25)^2+0.2)</f>
        <v>1</v>
      </c>
      <c r="O1810" s="48">
        <f>M1810*E1810*Overview!$F$8</f>
        <v>9.746225350951114E-2</v>
      </c>
      <c r="P1810" s="48">
        <f>E1810*Overview!$F$6</f>
        <v>1.8494797113084687E-3</v>
      </c>
      <c r="Q1810" s="122">
        <f>O1810*(G1810/F1810-(1+Overview!$F$35/'='!F1810)/(Overview!$F$37*Overview!$F$33))/('='!G1810+Overview!$F$36)</f>
        <v>3.6430551259354377E-4</v>
      </c>
      <c r="R1810" s="128">
        <f>(O1810/F1810-Q1810)*G1810*Overview!$F$29*'='!F1810^3</f>
        <v>443.66091321310194</v>
      </c>
      <c r="S1810" s="57">
        <f t="shared" si="168"/>
        <v>3.4720076204425064E-18</v>
      </c>
      <c r="T1810" s="58">
        <f t="shared" si="169"/>
        <v>3.7845173203914536E-4</v>
      </c>
      <c r="U1810" s="58">
        <f>IF(I1810&lt;Overview!$F$18,(1-Overview!$F$9)*'='!R1810-'='!I1810*'='!P1810,0)</f>
        <v>0</v>
      </c>
      <c r="V1810" s="54">
        <f>IF(I1810&gt;=Overview!$F$18,(1-Overview!$F$9)*'='!R1810-Overview!$F$18*'='!P1810,0)</f>
        <v>37.472366948883575</v>
      </c>
      <c r="W1810" s="2"/>
      <c r="X1810" s="60">
        <f>F1810^3*(1+G1810*Overview!$F$38)</f>
        <v>37.199460624773593</v>
      </c>
      <c r="Y1810" s="61">
        <f>F1810^3*Overview!$F$42*(1+Overview!$F$38*G1810)+J1810*Overview!$F$39/Overview!$F$40</f>
        <v>3.9070567048569886</v>
      </c>
    </row>
    <row r="1811" spans="1:25">
      <c r="A1811" s="34">
        <v>1808</v>
      </c>
      <c r="B1811">
        <v>0.77</v>
      </c>
      <c r="C1811" s="85">
        <v>18.739999999999998</v>
      </c>
      <c r="D1811" s="125">
        <f>B1811/(B1811+Overview!$F$22)</f>
        <v>0.52380952380952384</v>
      </c>
      <c r="E1811" s="118">
        <f>EXP(Overview!$F$21/Overview!$F$5-Overview!$F$21/('='!C1811+273.15))</f>
        <v>0.94169028070695959</v>
      </c>
      <c r="F1811" s="77">
        <f t="shared" si="170"/>
        <v>3.1168703983805481</v>
      </c>
      <c r="G1811" s="115">
        <f t="shared" si="171"/>
        <v>0.52380952380952372</v>
      </c>
      <c r="H1811" s="112">
        <f>F1811/Overview!$F$19</f>
        <v>4.6019052094796224</v>
      </c>
      <c r="I1811" s="149">
        <f t="shared" si="172"/>
        <v>178.24101031296112</v>
      </c>
      <c r="J1811" s="80">
        <f>IF((A1811-Overview!$F$43)/365=ROUND((A1811-Overview!$F$43)/365,0),J1810*0.05,J1810+V1810)</f>
        <v>12903.911142892439</v>
      </c>
      <c r="K1811" s="70">
        <f>IF(I1811&lt;Overview!$F$16,1,'='!F1811/Overview!$F$26)</f>
        <v>134.92945447534842</v>
      </c>
      <c r="L1811" s="71">
        <f>IF(I1811&lt;Overview!$F$17,'='!F1811/Overview!$F$26,Overview!$F$33)</f>
        <v>9.1428571428571423</v>
      </c>
      <c r="M1811" s="72">
        <f t="shared" si="173"/>
        <v>9.1428571428571423</v>
      </c>
      <c r="N1811" s="81">
        <f>MIN(1,Overview!$F$44*E1811*(F1811-Overview!$F$25)^2+0.2)</f>
        <v>1</v>
      </c>
      <c r="O1811" s="48">
        <f>M1811*E1811*Overview!$F$8</f>
        <v>9.746225350951114E-2</v>
      </c>
      <c r="P1811" s="48">
        <f>E1811*Overview!$F$6</f>
        <v>1.8494797113084687E-3</v>
      </c>
      <c r="Q1811" s="122">
        <f>O1811*(G1811/F1811-(1+Overview!$F$35/'='!F1811)/(Overview!$F$37*Overview!$F$33))/('='!G1811+Overview!$F$36)</f>
        <v>3.6371356651268831E-4</v>
      </c>
      <c r="R1811" s="128">
        <f>(O1811/F1811-Q1811)*G1811*Overview!$F$29*'='!F1811^3</f>
        <v>443.77653649445745</v>
      </c>
      <c r="S1811" s="57">
        <f t="shared" si="168"/>
        <v>3.4715860477976207E-18</v>
      </c>
      <c r="T1811" s="58">
        <f t="shared" si="169"/>
        <v>3.7788268298427093E-4</v>
      </c>
      <c r="U1811" s="58">
        <f>IF(I1811&lt;Overview!$F$18,(1-Overview!$F$9)*'='!R1811-'='!I1811*'='!P1811,0)</f>
        <v>0</v>
      </c>
      <c r="V1811" s="54">
        <f>IF(I1811&gt;=Overview!$F$18,(1-Overview!$F$9)*'='!R1811-Overview!$F$18*'='!P1811,0)</f>
        <v>37.482218052455067</v>
      </c>
      <c r="W1811" s="2"/>
      <c r="X1811" s="60">
        <f>F1811^3*(1+G1811*Overview!$F$38)</f>
        <v>37.213014239096943</v>
      </c>
      <c r="Y1811" s="61">
        <f>F1811^3*Overview!$F$42*(1+Overview!$F$38*G1811)+J1811*Overview!$F$39/Overview!$F$40</f>
        <v>3.9099048748189595</v>
      </c>
    </row>
    <row r="1812" spans="1:25">
      <c r="A1812" s="34">
        <v>1809</v>
      </c>
      <c r="B1812">
        <v>0.77</v>
      </c>
      <c r="C1812" s="85">
        <v>18.739999999999998</v>
      </c>
      <c r="D1812" s="125">
        <f>B1812/(B1812+Overview!$F$22)</f>
        <v>0.52380952380952384</v>
      </c>
      <c r="E1812" s="118">
        <f>EXP(Overview!$F$21/Overview!$F$5-Overview!$F$21/('='!C1812+273.15))</f>
        <v>0.94169028070695959</v>
      </c>
      <c r="F1812" s="77">
        <f t="shared" si="170"/>
        <v>3.1172482810635325</v>
      </c>
      <c r="G1812" s="115">
        <f t="shared" si="171"/>
        <v>0.52380952380952372</v>
      </c>
      <c r="H1812" s="112">
        <f>F1812/Overview!$F$19</f>
        <v>4.6024631345984535</v>
      </c>
      <c r="I1812" s="149">
        <f t="shared" si="172"/>
        <v>178.24101031296112</v>
      </c>
      <c r="J1812" s="80">
        <f>IF((A1812-Overview!$F$43)/365=ROUND((A1812-Overview!$F$43)/365,0),J1811*0.05,J1811+V1811)</f>
        <v>12941.393360944894</v>
      </c>
      <c r="K1812" s="70">
        <f>IF(I1812&lt;Overview!$F$16,1,'='!F1812/Overview!$F$26)</f>
        <v>134.94581303305335</v>
      </c>
      <c r="L1812" s="71">
        <f>IF(I1812&lt;Overview!$F$17,'='!F1812/Overview!$F$26,Overview!$F$33)</f>
        <v>9.1428571428571423</v>
      </c>
      <c r="M1812" s="72">
        <f t="shared" si="173"/>
        <v>9.1428571428571423</v>
      </c>
      <c r="N1812" s="81">
        <f>MIN(1,Overview!$F$44*E1812*(F1812-Overview!$F$25)^2+0.2)</f>
        <v>1</v>
      </c>
      <c r="O1812" s="48">
        <f>M1812*E1812*Overview!$F$8</f>
        <v>9.746225350951114E-2</v>
      </c>
      <c r="P1812" s="48">
        <f>E1812*Overview!$F$6</f>
        <v>1.8494797113084687E-3</v>
      </c>
      <c r="Q1812" s="122">
        <f>O1812*(G1812/F1812-(1+Overview!$F$35/'='!F1812)/(Overview!$F$37*Overview!$F$33))/('='!G1812+Overview!$F$36)</f>
        <v>3.6312265390333655E-4</v>
      </c>
      <c r="R1812" s="128">
        <f>(O1812/F1812-Q1812)*G1812*Overview!$F$29*'='!F1812^3</f>
        <v>443.89200278862535</v>
      </c>
      <c r="S1812" s="57">
        <f t="shared" si="168"/>
        <v>3.471165211171318E-18</v>
      </c>
      <c r="T1812" s="58">
        <f t="shared" si="169"/>
        <v>3.7731448956513465E-4</v>
      </c>
      <c r="U1812" s="58">
        <f>IF(I1812&lt;Overview!$F$18,(1-Overview!$F$9)*'='!R1812-'='!I1812*'='!P1812,0)</f>
        <v>0</v>
      </c>
      <c r="V1812" s="54">
        <f>IF(I1812&gt;=Overview!$F$18,(1-Overview!$F$9)*'='!R1812-Overview!$F$18*'='!P1812,0)</f>
        <v>37.492055780718168</v>
      </c>
      <c r="W1812" s="2"/>
      <c r="X1812" s="60">
        <f>F1812^3*(1+G1812*Overview!$F$38)</f>
        <v>37.226550758232456</v>
      </c>
      <c r="Y1812" s="61">
        <f>F1812^3*Overview!$F$42*(1+Overview!$F$38*G1812)+J1812*Overview!$F$39/Overview!$F$40</f>
        <v>3.9127519342892536</v>
      </c>
    </row>
    <row r="1813" spans="1:25">
      <c r="A1813" s="34">
        <v>1810</v>
      </c>
      <c r="B1813">
        <v>0.77</v>
      </c>
      <c r="C1813" s="85">
        <v>18.739999999999998</v>
      </c>
      <c r="D1813" s="125">
        <f>B1813/(B1813+Overview!$F$22)</f>
        <v>0.52380952380952384</v>
      </c>
      <c r="E1813" s="118">
        <f>EXP(Overview!$F$21/Overview!$F$5-Overview!$F$21/('='!C1813+273.15))</f>
        <v>0.94169028070695959</v>
      </c>
      <c r="F1813" s="77">
        <f t="shared" si="170"/>
        <v>3.1176255955530978</v>
      </c>
      <c r="G1813" s="115">
        <f t="shared" si="171"/>
        <v>0.52380952380952372</v>
      </c>
      <c r="H1813" s="112">
        <f>F1813/Overview!$F$19</f>
        <v>4.6030202208077631</v>
      </c>
      <c r="I1813" s="149">
        <f t="shared" si="172"/>
        <v>178.24101031296112</v>
      </c>
      <c r="J1813" s="80">
        <f>IF((A1813-Overview!$F$43)/365=ROUND((A1813-Overview!$F$43)/365,0),J1812*0.05,J1812+V1812)</f>
        <v>12978.885416725612</v>
      </c>
      <c r="K1813" s="70">
        <f>IF(I1813&lt;Overview!$F$16,1,'='!F1813/Overview!$F$26)</f>
        <v>134.9621469936406</v>
      </c>
      <c r="L1813" s="71">
        <f>IF(I1813&lt;Overview!$F$17,'='!F1813/Overview!$F$26,Overview!$F$33)</f>
        <v>9.1428571428571423</v>
      </c>
      <c r="M1813" s="72">
        <f t="shared" si="173"/>
        <v>9.1428571428571423</v>
      </c>
      <c r="N1813" s="81">
        <f>MIN(1,Overview!$F$44*E1813*(F1813-Overview!$F$25)^2+0.2)</f>
        <v>1</v>
      </c>
      <c r="O1813" s="48">
        <f>M1813*E1813*Overview!$F$8</f>
        <v>9.746225350951114E-2</v>
      </c>
      <c r="P1813" s="48">
        <f>E1813*Overview!$F$6</f>
        <v>1.8494797113084687E-3</v>
      </c>
      <c r="Q1813" s="122">
        <f>O1813*(G1813/F1813-(1+Overview!$F$35/'='!F1813)/(Overview!$F$37*Overview!$F$33))/('='!G1813+Overview!$F$36)</f>
        <v>3.6253277272860771E-4</v>
      </c>
      <c r="R1813" s="128">
        <f>(O1813/F1813-Q1813)*G1813*Overview!$F$29*'='!F1813^3</f>
        <v>444.00731228166148</v>
      </c>
      <c r="S1813" s="57">
        <f t="shared" si="168"/>
        <v>3.4707451091129701E-18</v>
      </c>
      <c r="T1813" s="58">
        <f t="shared" si="169"/>
        <v>3.7674715049518048E-4</v>
      </c>
      <c r="U1813" s="58">
        <f>IF(I1813&lt;Overview!$F$18,(1-Overview!$F$9)*'='!R1813-'='!I1813*'='!P1813,0)</f>
        <v>0</v>
      </c>
      <c r="V1813" s="54">
        <f>IF(I1813&gt;=Overview!$F$18,(1-Overview!$F$9)*'='!R1813-Overview!$F$18*'='!P1813,0)</f>
        <v>37.501880149524851</v>
      </c>
      <c r="W1813" s="2"/>
      <c r="X1813" s="60">
        <f>F1813^3*(1+G1813*Overview!$F$38)</f>
        <v>37.240070198412411</v>
      </c>
      <c r="Y1813" s="61">
        <f>F1813^3*Overview!$F$42*(1+Overview!$F$38*G1813)+J1813*Overview!$F$39/Overview!$F$40</f>
        <v>3.9155978841475569</v>
      </c>
    </row>
    <row r="1814" spans="1:25">
      <c r="A1814" s="34">
        <v>1811</v>
      </c>
      <c r="B1814">
        <v>0.77</v>
      </c>
      <c r="C1814" s="85">
        <v>18.739999999999998</v>
      </c>
      <c r="D1814" s="125">
        <f>B1814/(B1814+Overview!$F$22)</f>
        <v>0.52380952380952384</v>
      </c>
      <c r="E1814" s="118">
        <f>EXP(Overview!$F$21/Overview!$F$5-Overview!$F$21/('='!C1814+273.15))</f>
        <v>0.94169028070695959</v>
      </c>
      <c r="F1814" s="77">
        <f t="shared" si="170"/>
        <v>3.1180023427035928</v>
      </c>
      <c r="G1814" s="115">
        <f t="shared" si="171"/>
        <v>0.52380952380952372</v>
      </c>
      <c r="H1814" s="112">
        <f>F1814/Overview!$F$19</f>
        <v>4.6035764693689538</v>
      </c>
      <c r="I1814" s="149">
        <f t="shared" si="172"/>
        <v>178.24101031296112</v>
      </c>
      <c r="J1814" s="80">
        <f>IF((A1814-Overview!$F$43)/365=ROUND((A1814-Overview!$F$43)/365,0),J1813*0.05,J1813+V1813)</f>
        <v>13016.387296875137</v>
      </c>
      <c r="K1814" s="70">
        <f>IF(I1814&lt;Overview!$F$16,1,'='!F1814/Overview!$F$26)</f>
        <v>134.97845639409493</v>
      </c>
      <c r="L1814" s="71">
        <f>IF(I1814&lt;Overview!$F$17,'='!F1814/Overview!$F$26,Overview!$F$33)</f>
        <v>9.1428571428571423</v>
      </c>
      <c r="M1814" s="72">
        <f t="shared" si="173"/>
        <v>9.1428571428571423</v>
      </c>
      <c r="N1814" s="81">
        <f>MIN(1,Overview!$F$44*E1814*(F1814-Overview!$F$25)^2+0.2)</f>
        <v>1</v>
      </c>
      <c r="O1814" s="48">
        <f>M1814*E1814*Overview!$F$8</f>
        <v>9.746225350951114E-2</v>
      </c>
      <c r="P1814" s="48">
        <f>E1814*Overview!$F$6</f>
        <v>1.8494797113084687E-3</v>
      </c>
      <c r="Q1814" s="122">
        <f>O1814*(G1814/F1814-(1+Overview!$F$35/'='!F1814)/(Overview!$F$37*Overview!$F$33))/('='!G1814+Overview!$F$36)</f>
        <v>3.6194392095639815E-4</v>
      </c>
      <c r="R1814" s="128">
        <f>(O1814/F1814-Q1814)*G1814*Overview!$F$29*'='!F1814^3</f>
        <v>444.12246515948965</v>
      </c>
      <c r="S1814" s="57">
        <f t="shared" si="168"/>
        <v>3.4703257401753507E-18</v>
      </c>
      <c r="T1814" s="58">
        <f t="shared" si="169"/>
        <v>3.7618066448979115E-4</v>
      </c>
      <c r="U1814" s="58">
        <f>IF(I1814&lt;Overview!$F$18,(1-Overview!$F$9)*'='!R1814-'='!I1814*'='!P1814,0)</f>
        <v>0</v>
      </c>
      <c r="V1814" s="54">
        <f>IF(I1814&gt;=Overview!$F$18,(1-Overview!$F$9)*'='!R1814-Overview!$F$18*'='!P1814,0)</f>
        <v>37.511691174715807</v>
      </c>
      <c r="W1814" s="2"/>
      <c r="X1814" s="60">
        <f>F1814^3*(1+G1814*Overview!$F$38)</f>
        <v>37.253572575871381</v>
      </c>
      <c r="Y1814" s="61">
        <f>F1814^3*Overview!$F$42*(1+Overview!$F$38*G1814)+J1814*Overview!$F$39/Overview!$F$40</f>
        <v>3.9184427252744527</v>
      </c>
    </row>
    <row r="1815" spans="1:25">
      <c r="A1815" s="34">
        <v>1812</v>
      </c>
      <c r="B1815">
        <v>0.77</v>
      </c>
      <c r="C1815" s="85">
        <v>18.739999999999998</v>
      </c>
      <c r="D1815" s="125">
        <f>B1815/(B1815+Overview!$F$22)</f>
        <v>0.52380952380952384</v>
      </c>
      <c r="E1815" s="118">
        <f>EXP(Overview!$F$21/Overview!$F$5-Overview!$F$21/('='!C1815+273.15))</f>
        <v>0.94169028070695959</v>
      </c>
      <c r="F1815" s="77">
        <f t="shared" si="170"/>
        <v>3.1183785233680825</v>
      </c>
      <c r="G1815" s="115">
        <f t="shared" si="171"/>
        <v>0.52380952380952372</v>
      </c>
      <c r="H1815" s="112">
        <f>F1815/Overview!$F$19</f>
        <v>4.6041318815415364</v>
      </c>
      <c r="I1815" s="149">
        <f t="shared" si="172"/>
        <v>178.24101031296112</v>
      </c>
      <c r="J1815" s="80">
        <f>IF((A1815-Overview!$F$43)/365=ROUND((A1815-Overview!$F$43)/365,0),J1814*0.05,J1814+V1814)</f>
        <v>13053.898988049852</v>
      </c>
      <c r="K1815" s="70">
        <f>IF(I1815&lt;Overview!$F$16,1,'='!F1815/Overview!$F$26)</f>
        <v>134.99474127134556</v>
      </c>
      <c r="L1815" s="71">
        <f>IF(I1815&lt;Overview!$F$17,'='!F1815/Overview!$F$26,Overview!$F$33)</f>
        <v>9.1428571428571423</v>
      </c>
      <c r="M1815" s="72">
        <f t="shared" si="173"/>
        <v>9.1428571428571423</v>
      </c>
      <c r="N1815" s="81">
        <f>MIN(1,Overview!$F$44*E1815*(F1815-Overview!$F$25)^2+0.2)</f>
        <v>1</v>
      </c>
      <c r="O1815" s="48">
        <f>M1815*E1815*Overview!$F$8</f>
        <v>9.746225350951114E-2</v>
      </c>
      <c r="P1815" s="48">
        <f>E1815*Overview!$F$6</f>
        <v>1.8494797113084687E-3</v>
      </c>
      <c r="Q1815" s="122">
        <f>O1815*(G1815/F1815-(1+Overview!$F$35/'='!F1815)/(Overview!$F$37*Overview!$F$33))/('='!G1815+Overview!$F$36)</f>
        <v>3.613560965593591E-4</v>
      </c>
      <c r="R1815" s="128">
        <f>(O1815/F1815-Q1815)*G1815*Overview!$F$29*'='!F1815^3</f>
        <v>444.23746160790108</v>
      </c>
      <c r="S1815" s="57">
        <f t="shared" si="168"/>
        <v>3.4699071029146234E-18</v>
      </c>
      <c r="T1815" s="58">
        <f t="shared" si="169"/>
        <v>3.7561503026627618E-4</v>
      </c>
      <c r="U1815" s="58">
        <f>IF(I1815&lt;Overview!$F$18,(1-Overview!$F$9)*'='!R1815-'='!I1815*'='!P1815,0)</f>
        <v>0</v>
      </c>
      <c r="V1815" s="54">
        <f>IF(I1815&gt;=Overview!$F$18,(1-Overview!$F$9)*'='!R1815-Overview!$F$18*'='!P1815,0)</f>
        <v>37.521488872120464</v>
      </c>
      <c r="W1815" s="2"/>
      <c r="X1815" s="60">
        <f>F1815^3*(1+G1815*Overview!$F$38)</f>
        <v>37.267057906846127</v>
      </c>
      <c r="Y1815" s="61">
        <f>F1815^3*Overview!$F$42*(1+Overview!$F$38*G1815)+J1815*Overview!$F$39/Overview!$F$40</f>
        <v>3.9212864585514082</v>
      </c>
    </row>
    <row r="1816" spans="1:25">
      <c r="A1816" s="34">
        <v>1813</v>
      </c>
      <c r="B1816">
        <v>0.77</v>
      </c>
      <c r="C1816" s="85">
        <v>18.739999999999998</v>
      </c>
      <c r="D1816" s="125">
        <f>B1816/(B1816+Overview!$F$22)</f>
        <v>0.52380952380952384</v>
      </c>
      <c r="E1816" s="118">
        <f>EXP(Overview!$F$21/Overview!$F$5-Overview!$F$21/('='!C1816+273.15))</f>
        <v>0.94169028070695959</v>
      </c>
      <c r="F1816" s="77">
        <f t="shared" si="170"/>
        <v>3.1187541383983488</v>
      </c>
      <c r="G1816" s="115">
        <f t="shared" si="171"/>
        <v>0.52380952380952372</v>
      </c>
      <c r="H1816" s="112">
        <f>F1816/Overview!$F$19</f>
        <v>4.6046864585831226</v>
      </c>
      <c r="I1816" s="149">
        <f t="shared" si="172"/>
        <v>178.24101031296112</v>
      </c>
      <c r="J1816" s="80">
        <f>IF((A1816-Overview!$F$43)/365=ROUND((A1816-Overview!$F$43)/365,0),J1815*0.05,J1815+V1815)</f>
        <v>13091.420476921972</v>
      </c>
      <c r="K1816" s="70">
        <f>IF(I1816&lt;Overview!$F$16,1,'='!F1816/Overview!$F$26)</f>
        <v>135.01100166226618</v>
      </c>
      <c r="L1816" s="71">
        <f>IF(I1816&lt;Overview!$F$17,'='!F1816/Overview!$F$26,Overview!$F$33)</f>
        <v>9.1428571428571423</v>
      </c>
      <c r="M1816" s="72">
        <f t="shared" si="173"/>
        <v>9.1428571428571423</v>
      </c>
      <c r="N1816" s="81">
        <f>MIN(1,Overview!$F$44*E1816*(F1816-Overview!$F$25)^2+0.2)</f>
        <v>1</v>
      </c>
      <c r="O1816" s="48">
        <f>M1816*E1816*Overview!$F$8</f>
        <v>9.746225350951114E-2</v>
      </c>
      <c r="P1816" s="48">
        <f>E1816*Overview!$F$6</f>
        <v>1.8494797113084687E-3</v>
      </c>
      <c r="Q1816" s="122">
        <f>O1816*(G1816/F1816-(1+Overview!$F$35/'='!F1816)/(Overview!$F$37*Overview!$F$33))/('='!G1816+Overview!$F$36)</f>
        <v>3.6076929751489086E-4</v>
      </c>
      <c r="R1816" s="128">
        <f>(O1816/F1816-Q1816)*G1816*Overview!$F$29*'='!F1816^3</f>
        <v>444.35230181255292</v>
      </c>
      <c r="S1816" s="57">
        <f t="shared" si="168"/>
        <v>3.4694891958903289E-18</v>
      </c>
      <c r="T1816" s="58">
        <f t="shared" si="169"/>
        <v>3.7505024654387698E-4</v>
      </c>
      <c r="U1816" s="58">
        <f>IF(I1816&lt;Overview!$F$18,(1-Overview!$F$9)*'='!R1816-'='!I1816*'='!P1816,0)</f>
        <v>0</v>
      </c>
      <c r="V1816" s="54">
        <f>IF(I1816&gt;=Overview!$F$18,(1-Overview!$F$9)*'='!R1816-Overview!$F$18*'='!P1816,0)</f>
        <v>37.531273257556798</v>
      </c>
      <c r="W1816" s="2"/>
      <c r="X1816" s="60">
        <f>F1816^3*(1+G1816*Overview!$F$38)</f>
        <v>37.280526207575519</v>
      </c>
      <c r="Y1816" s="61">
        <f>F1816^3*Overview!$F$42*(1+Overview!$F$38*G1816)+J1816*Overview!$F$39/Overview!$F$40</f>
        <v>3.9241290848607697</v>
      </c>
    </row>
    <row r="1817" spans="1:25">
      <c r="A1817" s="34">
        <v>1814</v>
      </c>
      <c r="B1817">
        <v>0.77</v>
      </c>
      <c r="C1817" s="85">
        <v>18.739999999999998</v>
      </c>
      <c r="D1817" s="125">
        <f>B1817/(B1817+Overview!$F$22)</f>
        <v>0.52380952380952384</v>
      </c>
      <c r="E1817" s="118">
        <f>EXP(Overview!$F$21/Overview!$F$5-Overview!$F$21/('='!C1817+273.15))</f>
        <v>0.94169028070695959</v>
      </c>
      <c r="F1817" s="77">
        <f t="shared" si="170"/>
        <v>3.1191291886448926</v>
      </c>
      <c r="G1817" s="115">
        <f t="shared" si="171"/>
        <v>0.52380952380952372</v>
      </c>
      <c r="H1817" s="112">
        <f>F1817/Overview!$F$19</f>
        <v>4.6052402017494352</v>
      </c>
      <c r="I1817" s="149">
        <f t="shared" si="172"/>
        <v>178.24101031296112</v>
      </c>
      <c r="J1817" s="80">
        <f>IF((A1817-Overview!$F$43)/365=ROUND((A1817-Overview!$F$43)/365,0),J1816*0.05,J1816+V1816)</f>
        <v>13128.951750179529</v>
      </c>
      <c r="K1817" s="70">
        <f>IF(I1817&lt;Overview!$F$16,1,'='!F1817/Overview!$F$26)</f>
        <v>135.02723760367502</v>
      </c>
      <c r="L1817" s="71">
        <f>IF(I1817&lt;Overview!$F$17,'='!F1817/Overview!$F$26,Overview!$F$33)</f>
        <v>9.1428571428571423</v>
      </c>
      <c r="M1817" s="72">
        <f t="shared" si="173"/>
        <v>9.1428571428571423</v>
      </c>
      <c r="N1817" s="81">
        <f>MIN(1,Overview!$F$44*E1817*(F1817-Overview!$F$25)^2+0.2)</f>
        <v>1</v>
      </c>
      <c r="O1817" s="48">
        <f>M1817*E1817*Overview!$F$8</f>
        <v>9.746225350951114E-2</v>
      </c>
      <c r="P1817" s="48">
        <f>E1817*Overview!$F$6</f>
        <v>1.8494797113084687E-3</v>
      </c>
      <c r="Q1817" s="122">
        <f>O1817*(G1817/F1817-(1+Overview!$F$35/'='!F1817)/(Overview!$F$37*Overview!$F$33))/('='!G1817+Overview!$F$36)</f>
        <v>3.6018352180512513E-4</v>
      </c>
      <c r="R1817" s="128">
        <f>(O1817/F1817-Q1817)*G1817*Overview!$F$29*'='!F1817^3</f>
        <v>444.46698595897016</v>
      </c>
      <c r="S1817" s="57">
        <f t="shared" si="168"/>
        <v>3.4690720176653822E-18</v>
      </c>
      <c r="T1817" s="58">
        <f t="shared" si="169"/>
        <v>3.7448631204375996E-4</v>
      </c>
      <c r="U1817" s="58">
        <f>IF(I1817&lt;Overview!$F$18,(1-Overview!$F$9)*'='!R1817-'='!I1817*'='!P1817,0)</f>
        <v>0</v>
      </c>
      <c r="V1817" s="54">
        <f>IF(I1817&gt;=Overview!$F$18,(1-Overview!$F$9)*'='!R1817-Overview!$F$18*'='!P1817,0)</f>
        <v>37.541044346831548</v>
      </c>
      <c r="W1817" s="2"/>
      <c r="X1817" s="60">
        <f>F1817^3*(1+G1817*Overview!$F$38)</f>
        <v>37.293977494300492</v>
      </c>
      <c r="Y1817" s="61">
        <f>F1817^3*Overview!$F$42*(1+Overview!$F$38*G1817)+J1817*Overview!$F$39/Overview!$F$40</f>
        <v>3.9269706050857547</v>
      </c>
    </row>
    <row r="1818" spans="1:25">
      <c r="A1818" s="34">
        <v>1815</v>
      </c>
      <c r="B1818">
        <v>0.77</v>
      </c>
      <c r="C1818" s="85">
        <v>18.739999999999998</v>
      </c>
      <c r="D1818" s="125">
        <f>B1818/(B1818+Overview!$F$22)</f>
        <v>0.52380952380952384</v>
      </c>
      <c r="E1818" s="118">
        <f>EXP(Overview!$F$21/Overview!$F$5-Overview!$F$21/('='!C1818+273.15))</f>
        <v>0.94169028070695959</v>
      </c>
      <c r="F1818" s="77">
        <f t="shared" si="170"/>
        <v>3.1195036749569365</v>
      </c>
      <c r="G1818" s="115">
        <f t="shared" si="171"/>
        <v>0.52380952380952372</v>
      </c>
      <c r="H1818" s="112">
        <f>F1818/Overview!$F$19</f>
        <v>4.6057931122943101</v>
      </c>
      <c r="I1818" s="149">
        <f t="shared" si="172"/>
        <v>178.24101031296112</v>
      </c>
      <c r="J1818" s="80">
        <f>IF((A1818-Overview!$F$43)/365=ROUND((A1818-Overview!$F$43)/365,0),J1817*0.05,J1817+V1817)</f>
        <v>13166.492794526361</v>
      </c>
      <c r="K1818" s="70">
        <f>IF(I1818&lt;Overview!$F$16,1,'='!F1818/Overview!$F$26)</f>
        <v>135.04344913233493</v>
      </c>
      <c r="L1818" s="71">
        <f>IF(I1818&lt;Overview!$F$17,'='!F1818/Overview!$F$26,Overview!$F$33)</f>
        <v>9.1428571428571423</v>
      </c>
      <c r="M1818" s="72">
        <f t="shared" si="173"/>
        <v>9.1428571428571423</v>
      </c>
      <c r="N1818" s="81">
        <f>MIN(1,Overview!$F$44*E1818*(F1818-Overview!$F$25)^2+0.2)</f>
        <v>1</v>
      </c>
      <c r="O1818" s="48">
        <f>M1818*E1818*Overview!$F$8</f>
        <v>9.746225350951114E-2</v>
      </c>
      <c r="P1818" s="48">
        <f>E1818*Overview!$F$6</f>
        <v>1.8494797113084687E-3</v>
      </c>
      <c r="Q1818" s="122">
        <f>O1818*(G1818/F1818-(1+Overview!$F$35/'='!F1818)/(Overview!$F$37*Overview!$F$33))/('='!G1818+Overview!$F$36)</f>
        <v>3.595987674169113E-4</v>
      </c>
      <c r="R1818" s="128">
        <f>(O1818/F1818-Q1818)*G1818*Overview!$F$29*'='!F1818^3</f>
        <v>444.58151423254338</v>
      </c>
      <c r="S1818" s="57">
        <f t="shared" si="168"/>
        <v>3.4686555668060547E-18</v>
      </c>
      <c r="T1818" s="58">
        <f t="shared" si="169"/>
        <v>3.7392322548901311E-4</v>
      </c>
      <c r="U1818" s="58">
        <f>IF(I1818&lt;Overview!$F$18,(1-Overview!$F$9)*'='!R1818-'='!I1818*'='!P1818,0)</f>
        <v>0</v>
      </c>
      <c r="V1818" s="54">
        <f>IF(I1818&gt;=Overview!$F$18,(1-Overview!$F$9)*'='!R1818-Overview!$F$18*'='!P1818,0)</f>
        <v>37.550802155739987</v>
      </c>
      <c r="W1818" s="2"/>
      <c r="X1818" s="60">
        <f>F1818^3*(1+G1818*Overview!$F$38)</f>
        <v>37.307411783263923</v>
      </c>
      <c r="Y1818" s="61">
        <f>F1818^3*Overview!$F$42*(1+Overview!$F$38*G1818)+J1818*Overview!$F$39/Overview!$F$40</f>
        <v>3.9298110201104439</v>
      </c>
    </row>
    <row r="1819" spans="1:25">
      <c r="A1819" s="34">
        <v>1816</v>
      </c>
      <c r="B1819">
        <v>0.77</v>
      </c>
      <c r="C1819" s="85">
        <v>18.739999999999998</v>
      </c>
      <c r="D1819" s="125">
        <f>B1819/(B1819+Overview!$F$22)</f>
        <v>0.52380952380952384</v>
      </c>
      <c r="E1819" s="118">
        <f>EXP(Overview!$F$21/Overview!$F$5-Overview!$F$21/('='!C1819+273.15))</f>
        <v>0.94169028070695959</v>
      </c>
      <c r="F1819" s="77">
        <f t="shared" si="170"/>
        <v>3.1198775981824256</v>
      </c>
      <c r="G1819" s="115">
        <f t="shared" si="171"/>
        <v>0.52380952380952372</v>
      </c>
      <c r="H1819" s="112">
        <f>F1819/Overview!$F$19</f>
        <v>4.6063451914696962</v>
      </c>
      <c r="I1819" s="149">
        <f t="shared" si="172"/>
        <v>178.24101031296112</v>
      </c>
      <c r="J1819" s="80">
        <f>IF((A1819-Overview!$F$43)/365=ROUND((A1819-Overview!$F$43)/365,0),J1818*0.05,J1818+V1818)</f>
        <v>13204.043596682101</v>
      </c>
      <c r="K1819" s="70">
        <f>IF(I1819&lt;Overview!$F$16,1,'='!F1819/Overview!$F$26)</f>
        <v>135.05963628495348</v>
      </c>
      <c r="L1819" s="71">
        <f>IF(I1819&lt;Overview!$F$17,'='!F1819/Overview!$F$26,Overview!$F$33)</f>
        <v>9.1428571428571423</v>
      </c>
      <c r="M1819" s="72">
        <f t="shared" si="173"/>
        <v>9.1428571428571423</v>
      </c>
      <c r="N1819" s="81">
        <f>MIN(1,Overview!$F$44*E1819*(F1819-Overview!$F$25)^2+0.2)</f>
        <v>1</v>
      </c>
      <c r="O1819" s="48">
        <f>M1819*E1819*Overview!$F$8</f>
        <v>9.746225350951114E-2</v>
      </c>
      <c r="P1819" s="48">
        <f>E1819*Overview!$F$6</f>
        <v>1.8494797113084687E-3</v>
      </c>
      <c r="Q1819" s="122">
        <f>O1819*(G1819/F1819-(1+Overview!$F$35/'='!F1819)/(Overview!$F$37*Overview!$F$33))/('='!G1819+Overview!$F$36)</f>
        <v>3.5901503234180606E-4</v>
      </c>
      <c r="R1819" s="128">
        <f>(O1819/F1819-Q1819)*G1819*Overview!$F$29*'='!F1819^3</f>
        <v>444.69588681852969</v>
      </c>
      <c r="S1819" s="57">
        <f t="shared" si="168"/>
        <v>3.4682398418819723E-18</v>
      </c>
      <c r="T1819" s="58">
        <f t="shared" si="169"/>
        <v>3.7336098560464661E-4</v>
      </c>
      <c r="U1819" s="58">
        <f>IF(I1819&lt;Overview!$F$18,(1-Overview!$F$9)*'='!R1819-'='!I1819*'='!P1819,0)</f>
        <v>0</v>
      </c>
      <c r="V1819" s="54">
        <f>IF(I1819&gt;=Overview!$F$18,(1-Overview!$F$9)*'='!R1819-Overview!$F$18*'='!P1819,0)</f>
        <v>37.56054670006602</v>
      </c>
      <c r="W1819" s="2"/>
      <c r="X1819" s="60">
        <f>F1819^3*(1+G1819*Overview!$F$38)</f>
        <v>37.320829090710596</v>
      </c>
      <c r="Y1819" s="61">
        <f>F1819^3*Overview!$F$42*(1+Overview!$F$38*G1819)+J1819*Overview!$F$39/Overview!$F$40</f>
        <v>3.9326503308197758</v>
      </c>
    </row>
    <row r="1820" spans="1:25">
      <c r="A1820" s="34">
        <v>1817</v>
      </c>
      <c r="B1820">
        <v>0.77</v>
      </c>
      <c r="C1820" s="85">
        <v>18.739999999999998</v>
      </c>
      <c r="D1820" s="125">
        <f>B1820/(B1820+Overview!$F$22)</f>
        <v>0.52380952380952384</v>
      </c>
      <c r="E1820" s="118">
        <f>EXP(Overview!$F$21/Overview!$F$5-Overview!$F$21/('='!C1820+273.15))</f>
        <v>0.94169028070695959</v>
      </c>
      <c r="F1820" s="77">
        <f t="shared" si="170"/>
        <v>3.1202509591680303</v>
      </c>
      <c r="G1820" s="115">
        <f t="shared" si="171"/>
        <v>0.52380952380952372</v>
      </c>
      <c r="H1820" s="112">
        <f>F1820/Overview!$F$19</f>
        <v>4.6068964405256612</v>
      </c>
      <c r="I1820" s="149">
        <f t="shared" si="172"/>
        <v>178.24101031296112</v>
      </c>
      <c r="J1820" s="80">
        <f>IF((A1820-Overview!$F$43)/365=ROUND((A1820-Overview!$F$43)/365,0),J1819*0.05,J1819+V1819)</f>
        <v>13241.604143382167</v>
      </c>
      <c r="K1820" s="70">
        <f>IF(I1820&lt;Overview!$F$16,1,'='!F1820/Overview!$F$26)</f>
        <v>135.07579909818313</v>
      </c>
      <c r="L1820" s="71">
        <f>IF(I1820&lt;Overview!$F$17,'='!F1820/Overview!$F$26,Overview!$F$33)</f>
        <v>9.1428571428571423</v>
      </c>
      <c r="M1820" s="72">
        <f t="shared" si="173"/>
        <v>9.1428571428571423</v>
      </c>
      <c r="N1820" s="81">
        <f>MIN(1,Overview!$F$44*E1820*(F1820-Overview!$F$25)^2+0.2)</f>
        <v>1</v>
      </c>
      <c r="O1820" s="48">
        <f>M1820*E1820*Overview!$F$8</f>
        <v>9.746225350951114E-2</v>
      </c>
      <c r="P1820" s="48">
        <f>E1820*Overview!$F$6</f>
        <v>1.8494797113084687E-3</v>
      </c>
      <c r="Q1820" s="122">
        <f>O1820*(G1820/F1820-(1+Overview!$F$35/'='!F1820)/(Overview!$F$37*Overview!$F$33))/('='!G1820+Overview!$F$36)</f>
        <v>3.5843231457605715E-4</v>
      </c>
      <c r="R1820" s="128">
        <f>(O1820/F1820-Q1820)*G1820*Overview!$F$29*'='!F1820^3</f>
        <v>444.8101039020525</v>
      </c>
      <c r="S1820" s="57">
        <f t="shared" si="168"/>
        <v>3.4678248414661008E-18</v>
      </c>
      <c r="T1820" s="58">
        <f t="shared" si="169"/>
        <v>3.7279959111758651E-4</v>
      </c>
      <c r="U1820" s="58">
        <f>IF(I1820&lt;Overview!$F$18,(1-Overview!$F$9)*'='!R1820-'='!I1820*'='!P1820,0)</f>
        <v>0</v>
      </c>
      <c r="V1820" s="54">
        <f>IF(I1820&gt;=Overview!$F$18,(1-Overview!$F$9)*'='!R1820-Overview!$F$18*'='!P1820,0)</f>
        <v>37.570277995582167</v>
      </c>
      <c r="W1820" s="2"/>
      <c r="X1820" s="60">
        <f>F1820^3*(1+G1820*Overview!$F$38)</f>
        <v>37.33422943288712</v>
      </c>
      <c r="Y1820" s="61">
        <f>F1820^3*Overview!$F$42*(1+Overview!$F$38*G1820)+J1820*Overview!$F$39/Overview!$F$40</f>
        <v>3.9354885380995386</v>
      </c>
    </row>
    <row r="1821" spans="1:25">
      <c r="A1821" s="34">
        <v>1818</v>
      </c>
      <c r="B1821">
        <v>0.77</v>
      </c>
      <c r="C1821" s="85">
        <v>18.739999999999998</v>
      </c>
      <c r="D1821" s="125">
        <f>B1821/(B1821+Overview!$F$22)</f>
        <v>0.52380952380952384</v>
      </c>
      <c r="E1821" s="118">
        <f>EXP(Overview!$F$21/Overview!$F$5-Overview!$F$21/('='!C1821+273.15))</f>
        <v>0.94169028070695959</v>
      </c>
      <c r="F1821" s="77">
        <f t="shared" si="170"/>
        <v>3.1206237587591481</v>
      </c>
      <c r="G1821" s="115">
        <f t="shared" si="171"/>
        <v>0.52380952380952372</v>
      </c>
      <c r="H1821" s="112">
        <f>F1821/Overview!$F$19</f>
        <v>4.6074468607103913</v>
      </c>
      <c r="I1821" s="149">
        <f t="shared" si="172"/>
        <v>178.24101031296112</v>
      </c>
      <c r="J1821" s="80">
        <f>IF((A1821-Overview!$F$43)/365=ROUND((A1821-Overview!$F$43)/365,0),J1820*0.05,J1820+V1820)</f>
        <v>13279.174421377749</v>
      </c>
      <c r="K1821" s="70">
        <f>IF(I1821&lt;Overview!$F$16,1,'='!F1821/Overview!$F$26)</f>
        <v>135.09193760862112</v>
      </c>
      <c r="L1821" s="71">
        <f>IF(I1821&lt;Overview!$F$17,'='!F1821/Overview!$F$26,Overview!$F$33)</f>
        <v>9.1428571428571423</v>
      </c>
      <c r="M1821" s="72">
        <f t="shared" si="173"/>
        <v>9.1428571428571423</v>
      </c>
      <c r="N1821" s="81">
        <f>MIN(1,Overview!$F$44*E1821*(F1821-Overview!$F$25)^2+0.2)</f>
        <v>1</v>
      </c>
      <c r="O1821" s="48">
        <f>M1821*E1821*Overview!$F$8</f>
        <v>9.746225350951114E-2</v>
      </c>
      <c r="P1821" s="48">
        <f>E1821*Overview!$F$6</f>
        <v>1.8494797113084687E-3</v>
      </c>
      <c r="Q1821" s="122">
        <f>O1821*(G1821/F1821-(1+Overview!$F$35/'='!F1821)/(Overview!$F$37*Overview!$F$33))/('='!G1821+Overview!$F$36)</f>
        <v>3.5785061212058984E-4</v>
      </c>
      <c r="R1821" s="128">
        <f>(O1821/F1821-Q1821)*G1821*Overview!$F$29*'='!F1821^3</f>
        <v>444.92416566810033</v>
      </c>
      <c r="S1821" s="57">
        <f t="shared" si="168"/>
        <v>3.4674105641347379E-18</v>
      </c>
      <c r="T1821" s="58">
        <f t="shared" si="169"/>
        <v>3.722390407566723E-4</v>
      </c>
      <c r="U1821" s="58">
        <f>IF(I1821&lt;Overview!$F$18,(1-Overview!$F$9)*'='!R1821-'='!I1821*'='!P1821,0)</f>
        <v>0</v>
      </c>
      <c r="V1821" s="54">
        <f>IF(I1821&gt;=Overview!$F$18,(1-Overview!$F$9)*'='!R1821-Overview!$F$18*'='!P1821,0)</f>
        <v>37.579996058049439</v>
      </c>
      <c r="W1821" s="2"/>
      <c r="X1821" s="60">
        <f>F1821^3*(1+G1821*Overview!$F$38)</f>
        <v>37.347612826041839</v>
      </c>
      <c r="Y1821" s="61">
        <f>F1821^3*Overview!$F$42*(1+Overview!$F$38*G1821)+J1821*Overview!$F$39/Overview!$F$40</f>
        <v>3.9383256428363622</v>
      </c>
    </row>
    <row r="1822" spans="1:25">
      <c r="A1822" s="34">
        <v>1819</v>
      </c>
      <c r="B1822">
        <v>0.77</v>
      </c>
      <c r="C1822" s="85">
        <v>18.739999999999998</v>
      </c>
      <c r="D1822" s="125">
        <f>B1822/(B1822+Overview!$F$22)</f>
        <v>0.52380952380952384</v>
      </c>
      <c r="E1822" s="118">
        <f>EXP(Overview!$F$21/Overview!$F$5-Overview!$F$21/('='!C1822+273.15))</f>
        <v>0.94169028070695959</v>
      </c>
      <c r="F1822" s="77">
        <f t="shared" si="170"/>
        <v>3.1209959977999047</v>
      </c>
      <c r="G1822" s="115">
        <f t="shared" si="171"/>
        <v>0.52380952380952372</v>
      </c>
      <c r="H1822" s="112">
        <f>F1822/Overview!$F$19</f>
        <v>4.6079964532701974</v>
      </c>
      <c r="I1822" s="149">
        <f t="shared" si="172"/>
        <v>178.24101031296112</v>
      </c>
      <c r="J1822" s="80">
        <f>IF((A1822-Overview!$F$43)/365=ROUND((A1822-Overview!$F$43)/365,0),J1821*0.05,J1821+V1821)</f>
        <v>13316.754417435799</v>
      </c>
      <c r="K1822" s="70">
        <f>IF(I1822&lt;Overview!$F$16,1,'='!F1822/Overview!$F$26)</f>
        <v>135.10805185280972</v>
      </c>
      <c r="L1822" s="71">
        <f>IF(I1822&lt;Overview!$F$17,'='!F1822/Overview!$F$26,Overview!$F$33)</f>
        <v>9.1428571428571423</v>
      </c>
      <c r="M1822" s="72">
        <f t="shared" si="173"/>
        <v>9.1428571428571423</v>
      </c>
      <c r="N1822" s="81">
        <f>MIN(1,Overview!$F$44*E1822*(F1822-Overview!$F$25)^2+0.2)</f>
        <v>1</v>
      </c>
      <c r="O1822" s="48">
        <f>M1822*E1822*Overview!$F$8</f>
        <v>9.746225350951114E-2</v>
      </c>
      <c r="P1822" s="48">
        <f>E1822*Overview!$F$6</f>
        <v>1.8494797113084687E-3</v>
      </c>
      <c r="Q1822" s="122">
        <f>O1822*(G1822/F1822-(1+Overview!$F$35/'='!F1822)/(Overview!$F$37*Overview!$F$33))/('='!G1822+Overview!$F$36)</f>
        <v>3.5726992298099704E-4</v>
      </c>
      <c r="R1822" s="128">
        <f>(O1822/F1822-Q1822)*G1822*Overview!$F$29*'='!F1822^3</f>
        <v>445.03807230152762</v>
      </c>
      <c r="S1822" s="57">
        <f t="shared" si="168"/>
        <v>3.4669970084675043E-18</v>
      </c>
      <c r="T1822" s="58">
        <f t="shared" si="169"/>
        <v>3.7167933325265727E-4</v>
      </c>
      <c r="U1822" s="58">
        <f>IF(I1822&lt;Overview!$F$18,(1-Overview!$F$9)*'='!R1822-'='!I1822*'='!P1822,0)</f>
        <v>0</v>
      </c>
      <c r="V1822" s="54">
        <f>IF(I1822&gt;=Overview!$F$18,(1-Overview!$F$9)*'='!R1822-Overview!$F$18*'='!P1822,0)</f>
        <v>37.589700903217448</v>
      </c>
      <c r="W1822" s="2"/>
      <c r="X1822" s="60">
        <f>F1822^3*(1+G1822*Overview!$F$38)</f>
        <v>37.360979286424772</v>
      </c>
      <c r="Y1822" s="61">
        <f>F1822^3*Overview!$F$42*(1+Overview!$F$38*G1822)+J1822*Overview!$F$39/Overview!$F$40</f>
        <v>3.9411616459177128</v>
      </c>
    </row>
    <row r="1823" spans="1:25">
      <c r="A1823" s="34">
        <v>1820</v>
      </c>
      <c r="B1823">
        <v>0.77</v>
      </c>
      <c r="C1823" s="85">
        <v>18.739999999999998</v>
      </c>
      <c r="D1823" s="125">
        <f>B1823/(B1823+Overview!$F$22)</f>
        <v>0.52380952380952384</v>
      </c>
      <c r="E1823" s="118">
        <f>EXP(Overview!$F$21/Overview!$F$5-Overview!$F$21/('='!C1823+273.15))</f>
        <v>0.94169028070695959</v>
      </c>
      <c r="F1823" s="77">
        <f t="shared" si="170"/>
        <v>3.1213676771331573</v>
      </c>
      <c r="G1823" s="115">
        <f t="shared" si="171"/>
        <v>0.52380952380952372</v>
      </c>
      <c r="H1823" s="112">
        <f>F1823/Overview!$F$19</f>
        <v>4.6085452194495158</v>
      </c>
      <c r="I1823" s="149">
        <f t="shared" si="172"/>
        <v>178.24101031296112</v>
      </c>
      <c r="J1823" s="80">
        <f>IF((A1823-Overview!$F$43)/365=ROUND((A1823-Overview!$F$43)/365,0),J1822*0.05,J1822+V1822)</f>
        <v>13354.344118339017</v>
      </c>
      <c r="K1823" s="70">
        <f>IF(I1823&lt;Overview!$F$16,1,'='!F1823/Overview!$F$26)</f>
        <v>135.12414186723626</v>
      </c>
      <c r="L1823" s="71">
        <f>IF(I1823&lt;Overview!$F$17,'='!F1823/Overview!$F$26,Overview!$F$33)</f>
        <v>9.1428571428571423</v>
      </c>
      <c r="M1823" s="72">
        <f t="shared" si="173"/>
        <v>9.1428571428571423</v>
      </c>
      <c r="N1823" s="81">
        <f>MIN(1,Overview!$F$44*E1823*(F1823-Overview!$F$25)^2+0.2)</f>
        <v>1</v>
      </c>
      <c r="O1823" s="48">
        <f>M1823*E1823*Overview!$F$8</f>
        <v>9.746225350951114E-2</v>
      </c>
      <c r="P1823" s="48">
        <f>E1823*Overview!$F$6</f>
        <v>1.8494797113084687E-3</v>
      </c>
      <c r="Q1823" s="122">
        <f>O1823*(G1823/F1823-(1+Overview!$F$35/'='!F1823)/(Overview!$F$37*Overview!$F$33))/('='!G1823+Overview!$F$36)</f>
        <v>3.5669024516752192E-4</v>
      </c>
      <c r="R1823" s="128">
        <f>(O1823/F1823-Q1823)*G1823*Overview!$F$29*'='!F1823^3</f>
        <v>445.15182398705451</v>
      </c>
      <c r="S1823" s="57">
        <f t="shared" si="168"/>
        <v>3.4665841730473337E-18</v>
      </c>
      <c r="T1823" s="58">
        <f t="shared" si="169"/>
        <v>3.7112046733820146E-4</v>
      </c>
      <c r="U1823" s="58">
        <f>IF(I1823&lt;Overview!$F$18,(1-Overview!$F$9)*'='!R1823-'='!I1823*'='!P1823,0)</f>
        <v>0</v>
      </c>
      <c r="V1823" s="54">
        <f>IF(I1823&gt;=Overview!$F$18,(1-Overview!$F$9)*'='!R1823-Overview!$F$18*'='!P1823,0)</f>
        <v>37.599392546824333</v>
      </c>
      <c r="W1823" s="2"/>
      <c r="X1823" s="60">
        <f>F1823^3*(1+G1823*Overview!$F$38)</f>
        <v>37.374328830287553</v>
      </c>
      <c r="Y1823" s="61">
        <f>F1823^3*Overview!$F$42*(1+Overview!$F$38*G1823)+J1823*Overview!$F$39/Overview!$F$40</f>
        <v>3.9439965482318842</v>
      </c>
    </row>
    <row r="1824" spans="1:25">
      <c r="A1824" s="34">
        <v>1821</v>
      </c>
      <c r="B1824">
        <v>0.77</v>
      </c>
      <c r="C1824" s="85">
        <v>18.739999999999998</v>
      </c>
      <c r="D1824" s="125">
        <f>B1824/(B1824+Overview!$F$22)</f>
        <v>0.52380952380952384</v>
      </c>
      <c r="E1824" s="118">
        <f>EXP(Overview!$F$21/Overview!$F$5-Overview!$F$21/('='!C1824+273.15))</f>
        <v>0.94169028070695959</v>
      </c>
      <c r="F1824" s="77">
        <f t="shared" si="170"/>
        <v>3.1217387976004956</v>
      </c>
      <c r="G1824" s="115">
        <f t="shared" si="171"/>
        <v>0.52380952380952372</v>
      </c>
      <c r="H1824" s="112">
        <f>F1824/Overview!$F$19</f>
        <v>4.6090931604909136</v>
      </c>
      <c r="I1824" s="149">
        <f t="shared" si="172"/>
        <v>178.24101031296112</v>
      </c>
      <c r="J1824" s="80">
        <f>IF((A1824-Overview!$F$43)/365=ROUND((A1824-Overview!$F$43)/365,0),J1823*0.05,J1823+V1823)</f>
        <v>13391.943510885842</v>
      </c>
      <c r="K1824" s="70">
        <f>IF(I1824&lt;Overview!$F$16,1,'='!F1824/Overview!$F$26)</f>
        <v>135.14020768833313</v>
      </c>
      <c r="L1824" s="71">
        <f>IF(I1824&lt;Overview!$F$17,'='!F1824/Overview!$F$26,Overview!$F$33)</f>
        <v>9.1428571428571423</v>
      </c>
      <c r="M1824" s="72">
        <f t="shared" si="173"/>
        <v>9.1428571428571423</v>
      </c>
      <c r="N1824" s="81">
        <f>MIN(1,Overview!$F$44*E1824*(F1824-Overview!$F$25)^2+0.2)</f>
        <v>1</v>
      </c>
      <c r="O1824" s="48">
        <f>M1824*E1824*Overview!$F$8</f>
        <v>9.746225350951114E-2</v>
      </c>
      <c r="P1824" s="48">
        <f>E1824*Overview!$F$6</f>
        <v>1.8494797113084687E-3</v>
      </c>
      <c r="Q1824" s="122">
        <f>O1824*(G1824/F1824-(1+Overview!$F$35/'='!F1824)/(Overview!$F$37*Overview!$F$33))/('='!G1824+Overview!$F$36)</f>
        <v>3.5611157669504566E-4</v>
      </c>
      <c r="R1824" s="128">
        <f>(O1824/F1824-Q1824)*G1824*Overview!$F$29*'='!F1824^3</f>
        <v>445.26542090926591</v>
      </c>
      <c r="S1824" s="57">
        <f t="shared" si="168"/>
        <v>3.4661720564604632E-18</v>
      </c>
      <c r="T1824" s="58">
        <f t="shared" si="169"/>
        <v>3.7056244174786947E-4</v>
      </c>
      <c r="U1824" s="58">
        <f>IF(I1824&lt;Overview!$F$18,(1-Overview!$F$9)*'='!R1824-'='!I1824*'='!P1824,0)</f>
        <v>0</v>
      </c>
      <c r="V1824" s="54">
        <f>IF(I1824&gt;=Overview!$F$18,(1-Overview!$F$9)*'='!R1824-Overview!$F$18*'='!P1824,0)</f>
        <v>37.60907100459675</v>
      </c>
      <c r="W1824" s="2"/>
      <c r="X1824" s="60">
        <f>F1824^3*(1+G1824*Overview!$F$38)</f>
        <v>37.387661473883334</v>
      </c>
      <c r="Y1824" s="61">
        <f>F1824^3*Overview!$F$42*(1+Overview!$F$38*G1824)+J1824*Overview!$F$39/Overview!$F$40</f>
        <v>3.9468303506679936</v>
      </c>
    </row>
    <row r="1825" spans="1:25">
      <c r="A1825" s="34">
        <v>1822</v>
      </c>
      <c r="B1825">
        <v>0.77</v>
      </c>
      <c r="C1825" s="85">
        <v>18.739999999999998</v>
      </c>
      <c r="D1825" s="125">
        <f>B1825/(B1825+Overview!$F$22)</f>
        <v>0.52380952380952384</v>
      </c>
      <c r="E1825" s="118">
        <f>EXP(Overview!$F$21/Overview!$F$5-Overview!$F$21/('='!C1825+273.15))</f>
        <v>0.94169028070695959</v>
      </c>
      <c r="F1825" s="77">
        <f t="shared" si="170"/>
        <v>3.1221093600422436</v>
      </c>
      <c r="G1825" s="115">
        <f t="shared" si="171"/>
        <v>0.52380952380952372</v>
      </c>
      <c r="H1825" s="112">
        <f>F1825/Overview!$F$19</f>
        <v>4.6096402776350853</v>
      </c>
      <c r="I1825" s="149">
        <f t="shared" si="172"/>
        <v>178.24101031296112</v>
      </c>
      <c r="J1825" s="80">
        <f>IF((A1825-Overview!$F$43)/365=ROUND((A1825-Overview!$F$43)/365,0),J1824*0.05,J1824+V1824)</f>
        <v>13429.552581890439</v>
      </c>
      <c r="K1825" s="70">
        <f>IF(I1825&lt;Overview!$F$16,1,'='!F1825/Overview!$F$26)</f>
        <v>135.15624935247808</v>
      </c>
      <c r="L1825" s="71">
        <f>IF(I1825&lt;Overview!$F$17,'='!F1825/Overview!$F$26,Overview!$F$33)</f>
        <v>9.1428571428571423</v>
      </c>
      <c r="M1825" s="72">
        <f t="shared" si="173"/>
        <v>9.1428571428571423</v>
      </c>
      <c r="N1825" s="81">
        <f>MIN(1,Overview!$F$44*E1825*(F1825-Overview!$F$25)^2+0.2)</f>
        <v>1</v>
      </c>
      <c r="O1825" s="48">
        <f>M1825*E1825*Overview!$F$8</f>
        <v>9.746225350951114E-2</v>
      </c>
      <c r="P1825" s="48">
        <f>E1825*Overview!$F$6</f>
        <v>1.8494797113084687E-3</v>
      </c>
      <c r="Q1825" s="122">
        <f>O1825*(G1825/F1825-(1+Overview!$F$35/'='!F1825)/(Overview!$F$37*Overview!$F$33))/('='!G1825+Overview!$F$36)</f>
        <v>3.5553391558307686E-4</v>
      </c>
      <c r="R1825" s="128">
        <f>(O1825/F1825-Q1825)*G1825*Overview!$F$29*'='!F1825^3</f>
        <v>445.37886325261172</v>
      </c>
      <c r="S1825" s="57">
        <f t="shared" si="168"/>
        <v>3.4657606572964241E-18</v>
      </c>
      <c r="T1825" s="58">
        <f t="shared" si="169"/>
        <v>3.7000525521813104E-4</v>
      </c>
      <c r="U1825" s="58">
        <f>IF(I1825&lt;Overview!$F$18,(1-Overview!$F$9)*'='!R1825-'='!I1825*'='!P1825,0)</f>
        <v>0</v>
      </c>
      <c r="V1825" s="54">
        <f>IF(I1825&gt;=Overview!$F$18,(1-Overview!$F$9)*'='!R1825-Overview!$F$18*'='!P1825,0)</f>
        <v>37.618736292249814</v>
      </c>
      <c r="W1825" s="2"/>
      <c r="X1825" s="60">
        <f>F1825^3*(1+G1825*Overview!$F$38)</f>
        <v>37.400977233466712</v>
      </c>
      <c r="Y1825" s="61">
        <f>F1825^3*Overview!$F$42*(1+Overview!$F$38*G1825)+J1825*Overview!$F$39/Overview!$F$40</f>
        <v>3.9496630541159705</v>
      </c>
    </row>
    <row r="1826" spans="1:25">
      <c r="A1826" s="34">
        <v>1823</v>
      </c>
      <c r="B1826">
        <v>0.77</v>
      </c>
      <c r="C1826" s="85">
        <v>18.739999999999998</v>
      </c>
      <c r="D1826" s="125">
        <f>B1826/(B1826+Overview!$F$22)</f>
        <v>0.52380952380952384</v>
      </c>
      <c r="E1826" s="118">
        <f>EXP(Overview!$F$21/Overview!$F$5-Overview!$F$21/('='!C1826+273.15))</f>
        <v>0.94169028070695959</v>
      </c>
      <c r="F1826" s="77">
        <f t="shared" si="170"/>
        <v>3.1224793652974618</v>
      </c>
      <c r="G1826" s="115">
        <f t="shared" si="171"/>
        <v>0.52380952380952372</v>
      </c>
      <c r="H1826" s="112">
        <f>F1826/Overview!$F$19</f>
        <v>4.610186572120865</v>
      </c>
      <c r="I1826" s="149">
        <f t="shared" si="172"/>
        <v>178.24101031296112</v>
      </c>
      <c r="J1826" s="80">
        <f>IF((A1826-Overview!$F$43)/365=ROUND((A1826-Overview!$F$43)/365,0),J1825*0.05,J1825+V1825)</f>
        <v>13467.171318182689</v>
      </c>
      <c r="K1826" s="70">
        <f>IF(I1826&lt;Overview!$F$16,1,'='!F1826/Overview!$F$26)</f>
        <v>135.17226689599403</v>
      </c>
      <c r="L1826" s="71">
        <f>IF(I1826&lt;Overview!$F$17,'='!F1826/Overview!$F$26,Overview!$F$33)</f>
        <v>9.1428571428571423</v>
      </c>
      <c r="M1826" s="72">
        <f t="shared" si="173"/>
        <v>9.1428571428571423</v>
      </c>
      <c r="N1826" s="81">
        <f>MIN(1,Overview!$F$44*E1826*(F1826-Overview!$F$25)^2+0.2)</f>
        <v>1</v>
      </c>
      <c r="O1826" s="48">
        <f>M1826*E1826*Overview!$F$8</f>
        <v>9.746225350951114E-2</v>
      </c>
      <c r="P1826" s="48">
        <f>E1826*Overview!$F$6</f>
        <v>1.8494797113084687E-3</v>
      </c>
      <c r="Q1826" s="122">
        <f>O1826*(G1826/F1826-(1+Overview!$F$35/'='!F1826)/(Overview!$F$37*Overview!$F$33))/('='!G1826+Overview!$F$36)</f>
        <v>3.5495725985573468E-4</v>
      </c>
      <c r="R1826" s="128">
        <f>(O1826/F1826-Q1826)*G1826*Overview!$F$29*'='!F1826^3</f>
        <v>445.49215120140639</v>
      </c>
      <c r="S1826" s="57">
        <f t="shared" si="168"/>
        <v>3.4653499741480323E-18</v>
      </c>
      <c r="T1826" s="58">
        <f t="shared" si="169"/>
        <v>3.6944890648735358E-4</v>
      </c>
      <c r="U1826" s="58">
        <f>IF(I1826&lt;Overview!$F$18,(1-Overview!$F$9)*'='!R1826-'='!I1826*'='!P1826,0)</f>
        <v>0</v>
      </c>
      <c r="V1826" s="54">
        <f>IF(I1826&gt;=Overview!$F$18,(1-Overview!$F$9)*'='!R1826-Overview!$F$18*'='!P1826,0)</f>
        <v>37.628388425487117</v>
      </c>
      <c r="W1826" s="2"/>
      <c r="X1826" s="60">
        <f>F1826^3*(1+G1826*Overview!$F$38)</f>
        <v>37.414276125293682</v>
      </c>
      <c r="Y1826" s="61">
        <f>F1826^3*Overview!$F$42*(1+Overview!$F$38*G1826)+J1826*Overview!$F$39/Overview!$F$40</f>
        <v>3.9524946594665513</v>
      </c>
    </row>
    <row r="1827" spans="1:25">
      <c r="A1827" s="34">
        <v>1824</v>
      </c>
      <c r="B1827">
        <v>0.77</v>
      </c>
      <c r="C1827" s="85">
        <v>18.739999999999998</v>
      </c>
      <c r="D1827" s="125">
        <f>B1827/(B1827+Overview!$F$22)</f>
        <v>0.52380952380952384</v>
      </c>
      <c r="E1827" s="118">
        <f>EXP(Overview!$F$21/Overview!$F$5-Overview!$F$21/('='!C1827+273.15))</f>
        <v>0.94169028070695959</v>
      </c>
      <c r="F1827" s="77">
        <f t="shared" si="170"/>
        <v>3.122848814203949</v>
      </c>
      <c r="G1827" s="115">
        <f t="shared" si="171"/>
        <v>0.52380952380952372</v>
      </c>
      <c r="H1827" s="112">
        <f>F1827/Overview!$F$19</f>
        <v>4.6107320451852187</v>
      </c>
      <c r="I1827" s="149">
        <f t="shared" si="172"/>
        <v>178.24101031296112</v>
      </c>
      <c r="J1827" s="80">
        <f>IF((A1827-Overview!$F$43)/365=ROUND((A1827-Overview!$F$43)/365,0),J1826*0.05,J1826+V1826)</f>
        <v>13504.799706608175</v>
      </c>
      <c r="K1827" s="70">
        <f>IF(I1827&lt;Overview!$F$16,1,'='!F1827/Overview!$F$26)</f>
        <v>135.18826035514931</v>
      </c>
      <c r="L1827" s="71">
        <f>IF(I1827&lt;Overview!$F$17,'='!F1827/Overview!$F$26,Overview!$F$33)</f>
        <v>9.1428571428571423</v>
      </c>
      <c r="M1827" s="72">
        <f t="shared" si="173"/>
        <v>9.1428571428571423</v>
      </c>
      <c r="N1827" s="81">
        <f>MIN(1,Overview!$F$44*E1827*(F1827-Overview!$F$25)^2+0.2)</f>
        <v>1</v>
      </c>
      <c r="O1827" s="48">
        <f>M1827*E1827*Overview!$F$8</f>
        <v>9.746225350951114E-2</v>
      </c>
      <c r="P1827" s="48">
        <f>E1827*Overview!$F$6</f>
        <v>1.8494797113084687E-3</v>
      </c>
      <c r="Q1827" s="122">
        <f>O1827*(G1827/F1827-(1+Overview!$F$35/'='!F1827)/(Overview!$F$37*Overview!$F$33))/('='!G1827+Overview!$F$36)</f>
        <v>3.543816075417403E-4</v>
      </c>
      <c r="R1827" s="128">
        <f>(O1827/F1827-Q1827)*G1827*Overview!$F$29*'='!F1827^3</f>
        <v>445.60528493982912</v>
      </c>
      <c r="S1827" s="57">
        <f t="shared" si="168"/>
        <v>3.4649400056113803E-18</v>
      </c>
      <c r="T1827" s="58">
        <f t="shared" si="169"/>
        <v>3.6889339429580431E-4</v>
      </c>
      <c r="U1827" s="58">
        <f>IF(I1827&lt;Overview!$F$18,(1-Overview!$F$9)*'='!R1827-'='!I1827*'='!P1827,0)</f>
        <v>0</v>
      </c>
      <c r="V1827" s="54">
        <f>IF(I1827&gt;=Overview!$F$18,(1-Overview!$F$9)*'='!R1827-Overview!$F$18*'='!P1827,0)</f>
        <v>37.638027420000732</v>
      </c>
      <c r="W1827" s="2"/>
      <c r="X1827" s="60">
        <f>F1827^3*(1+G1827*Overview!$F$38)</f>
        <v>37.427558165621519</v>
      </c>
      <c r="Y1827" s="61">
        <f>F1827^3*Overview!$F$42*(1+Overview!$F$38*G1827)+J1827*Overview!$F$39/Overview!$F$40</f>
        <v>3.9553251676112735</v>
      </c>
    </row>
    <row r="1828" spans="1:25">
      <c r="A1828" s="34">
        <v>1825</v>
      </c>
      <c r="B1828">
        <v>0.77</v>
      </c>
      <c r="C1828" s="85">
        <v>18.739999999999998</v>
      </c>
      <c r="D1828" s="125">
        <f>B1828/(B1828+Overview!$F$22)</f>
        <v>0.52380952380952384</v>
      </c>
      <c r="E1828" s="118">
        <f>EXP(Overview!$F$21/Overview!$F$5-Overview!$F$21/('='!C1828+273.15))</f>
        <v>0.94169028070695959</v>
      </c>
      <c r="F1828" s="77">
        <f t="shared" si="170"/>
        <v>3.1232177075982448</v>
      </c>
      <c r="G1828" s="115">
        <f t="shared" si="171"/>
        <v>0.52380952380952372</v>
      </c>
      <c r="H1828" s="112">
        <f>F1828/Overview!$F$19</f>
        <v>4.611276698063258</v>
      </c>
      <c r="I1828" s="149">
        <f t="shared" si="172"/>
        <v>178.24101031296112</v>
      </c>
      <c r="J1828" s="80">
        <f>IF((A1828-Overview!$F$43)/365=ROUND((A1828-Overview!$F$43)/365,0),J1827*0.05,J1827+V1827)</f>
        <v>675.23998533040879</v>
      </c>
      <c r="K1828" s="70">
        <f>IF(I1828&lt;Overview!$F$16,1,'='!F1828/Overview!$F$26)</f>
        <v>135.20422976615779</v>
      </c>
      <c r="L1828" s="71">
        <f>IF(I1828&lt;Overview!$F$17,'='!F1828/Overview!$F$26,Overview!$F$33)</f>
        <v>9.1428571428571423</v>
      </c>
      <c r="M1828" s="72">
        <f t="shared" si="173"/>
        <v>9.1428571428571423</v>
      </c>
      <c r="N1828" s="81">
        <f>MIN(1,Overview!$F$44*E1828*(F1828-Overview!$F$25)^2+0.2)</f>
        <v>1</v>
      </c>
      <c r="O1828" s="48">
        <f>M1828*E1828*Overview!$F$8</f>
        <v>9.746225350951114E-2</v>
      </c>
      <c r="P1828" s="48">
        <f>E1828*Overview!$F$6</f>
        <v>1.8494797113084687E-3</v>
      </c>
      <c r="Q1828" s="122">
        <f>O1828*(G1828/F1828-(1+Overview!$F$35/'='!F1828)/(Overview!$F$37*Overview!$F$33))/('='!G1828+Overview!$F$36)</f>
        <v>3.5380695667439809E-4</v>
      </c>
      <c r="R1828" s="128">
        <f>(O1828/F1828-Q1828)*G1828*Overview!$F$29*'='!F1828^3</f>
        <v>445.71826465192333</v>
      </c>
      <c r="S1828" s="57">
        <f t="shared" si="168"/>
        <v>3.4645307502858257E-18</v>
      </c>
      <c r="T1828" s="58">
        <f t="shared" si="169"/>
        <v>3.6833871738564173E-4</v>
      </c>
      <c r="U1828" s="58">
        <f>IF(I1828&lt;Overview!$F$18,(1-Overview!$F$9)*'='!R1828-'='!I1828*'='!P1828,0)</f>
        <v>0</v>
      </c>
      <c r="V1828" s="54">
        <f>IF(I1828&gt;=Overview!$F$18,(1-Overview!$F$9)*'='!R1828-Overview!$F$18*'='!P1828,0)</f>
        <v>37.647653291471158</v>
      </c>
      <c r="W1828" s="2"/>
      <c r="X1828" s="60">
        <f>F1828^3*(1+G1828*Overview!$F$38)</f>
        <v>37.440823370708785</v>
      </c>
      <c r="Y1828" s="61">
        <f>F1828^3*Overview!$F$42*(1+Overview!$F$38*G1828)+J1828*Overview!$F$39/Overview!$F$40</f>
        <v>3.3990163499990573</v>
      </c>
    </row>
    <row r="1829" spans="1:25">
      <c r="A1829" s="34">
        <v>1826</v>
      </c>
      <c r="B1829">
        <v>0.77</v>
      </c>
      <c r="C1829" s="85">
        <v>18.739999999999998</v>
      </c>
      <c r="D1829" s="125">
        <f>B1829/(B1829+Overview!$F$22)</f>
        <v>0.52380952380952384</v>
      </c>
      <c r="E1829" s="118">
        <f>EXP(Overview!$F$21/Overview!$F$5-Overview!$F$21/('='!C1829+273.15))</f>
        <v>0.94169028070695959</v>
      </c>
      <c r="F1829" s="77">
        <f t="shared" si="170"/>
        <v>3.1235860463156304</v>
      </c>
      <c r="G1829" s="115">
        <f t="shared" si="171"/>
        <v>0.52380952380952372</v>
      </c>
      <c r="H1829" s="112">
        <f>F1829/Overview!$F$19</f>
        <v>4.6118205319882328</v>
      </c>
      <c r="I1829" s="149">
        <f t="shared" si="172"/>
        <v>178.24101031296112</v>
      </c>
      <c r="J1829" s="80">
        <f>IF((A1829-Overview!$F$43)/365=ROUND((A1829-Overview!$F$43)/365,0),J1828*0.05,J1828+V1828)</f>
        <v>712.88763862187989</v>
      </c>
      <c r="K1829" s="70">
        <f>IF(I1829&lt;Overview!$F$16,1,'='!F1829/Overview!$F$26)</f>
        <v>135.2201751651788</v>
      </c>
      <c r="L1829" s="71">
        <f>IF(I1829&lt;Overview!$F$17,'='!F1829/Overview!$F$26,Overview!$F$33)</f>
        <v>9.1428571428571423</v>
      </c>
      <c r="M1829" s="72">
        <f t="shared" si="173"/>
        <v>9.1428571428571423</v>
      </c>
      <c r="N1829" s="81">
        <f>MIN(1,Overview!$F$44*E1829*(F1829-Overview!$F$25)^2+0.2)</f>
        <v>1</v>
      </c>
      <c r="O1829" s="48">
        <f>M1829*E1829*Overview!$F$8</f>
        <v>9.746225350951114E-2</v>
      </c>
      <c r="P1829" s="48">
        <f>E1829*Overview!$F$6</f>
        <v>1.8494797113084687E-3</v>
      </c>
      <c r="Q1829" s="122">
        <f>O1829*(G1829/F1829-(1+Overview!$F$35/'='!F1829)/(Overview!$F$37*Overview!$F$33))/('='!G1829+Overview!$F$36)</f>
        <v>3.5323330529158655E-4</v>
      </c>
      <c r="R1829" s="128">
        <f>(O1829/F1829-Q1829)*G1829*Overview!$F$29*'='!F1829^3</f>
        <v>445.83109052159665</v>
      </c>
      <c r="S1829" s="57">
        <f t="shared" si="168"/>
        <v>3.4641222067739833E-18</v>
      </c>
      <c r="T1829" s="58">
        <f t="shared" si="169"/>
        <v>3.677848745009163E-4</v>
      </c>
      <c r="U1829" s="58">
        <f>IF(I1829&lt;Overview!$F$18,(1-Overview!$F$9)*'='!R1829-'='!I1829*'='!P1829,0)</f>
        <v>0</v>
      </c>
      <c r="V1829" s="54">
        <f>IF(I1829&gt;=Overview!$F$18,(1-Overview!$F$9)*'='!R1829-Overview!$F$18*'='!P1829,0)</f>
        <v>37.657266055567327</v>
      </c>
      <c r="W1829" s="2"/>
      <c r="X1829" s="60">
        <f>F1829^3*(1+G1829*Overview!$F$38)</f>
        <v>37.454071756815175</v>
      </c>
      <c r="Y1829" s="61">
        <f>F1829^3*Overview!$F$42*(1+Overview!$F$38*G1829)+J1829*Overview!$F$39/Overview!$F$40</f>
        <v>3.401844666409843</v>
      </c>
    </row>
    <row r="1830" spans="1:25">
      <c r="A1830" s="34">
        <v>1827</v>
      </c>
      <c r="B1830">
        <v>0.77</v>
      </c>
      <c r="C1830" s="85">
        <v>18.739999999999998</v>
      </c>
      <c r="D1830" s="125">
        <f>B1830/(B1830+Overview!$F$22)</f>
        <v>0.52380952380952384</v>
      </c>
      <c r="E1830" s="118">
        <f>EXP(Overview!$F$21/Overview!$F$5-Overview!$F$21/('='!C1830+273.15))</f>
        <v>0.94169028070695959</v>
      </c>
      <c r="F1830" s="77">
        <f t="shared" si="170"/>
        <v>3.1239538311901311</v>
      </c>
      <c r="G1830" s="115">
        <f t="shared" si="171"/>
        <v>0.52380952380952372</v>
      </c>
      <c r="H1830" s="112">
        <f>F1830/Overview!$F$19</f>
        <v>4.6123635481915413</v>
      </c>
      <c r="I1830" s="149">
        <f t="shared" si="172"/>
        <v>178.24101031296112</v>
      </c>
      <c r="J1830" s="80">
        <f>IF((A1830-Overview!$F$43)/365=ROUND((A1830-Overview!$F$43)/365,0),J1829*0.05,J1829+V1829)</f>
        <v>750.54490467744722</v>
      </c>
      <c r="K1830" s="70">
        <f>IF(I1830&lt;Overview!$F$16,1,'='!F1830/Overview!$F$26)</f>
        <v>135.23609658831737</v>
      </c>
      <c r="L1830" s="71">
        <f>IF(I1830&lt;Overview!$F$17,'='!F1830/Overview!$F$26,Overview!$F$33)</f>
        <v>9.1428571428571423</v>
      </c>
      <c r="M1830" s="72">
        <f t="shared" si="173"/>
        <v>9.1428571428571423</v>
      </c>
      <c r="N1830" s="81">
        <f>MIN(1,Overview!$F$44*E1830*(F1830-Overview!$F$25)^2+0.2)</f>
        <v>1</v>
      </c>
      <c r="O1830" s="48">
        <f>M1830*E1830*Overview!$F$8</f>
        <v>9.746225350951114E-2</v>
      </c>
      <c r="P1830" s="48">
        <f>E1830*Overview!$F$6</f>
        <v>1.8494797113084687E-3</v>
      </c>
      <c r="Q1830" s="122">
        <f>O1830*(G1830/F1830-(1+Overview!$F$35/'='!F1830)/(Overview!$F$37*Overview!$F$33))/('='!G1830+Overview!$F$36)</f>
        <v>3.5266065143574614E-4</v>
      </c>
      <c r="R1830" s="128">
        <f>(O1830/F1830-Q1830)*G1830*Overview!$F$29*'='!F1830^3</f>
        <v>445.94376273262043</v>
      </c>
      <c r="S1830" s="57">
        <f t="shared" si="168"/>
        <v>3.4637143736817164E-18</v>
      </c>
      <c r="T1830" s="58">
        <f t="shared" si="169"/>
        <v>3.6723186438756888E-4</v>
      </c>
      <c r="U1830" s="58">
        <f>IF(I1830&lt;Overview!$F$18,(1-Overview!$F$9)*'='!R1830-'='!I1830*'='!P1830,0)</f>
        <v>0</v>
      </c>
      <c r="V1830" s="54">
        <f>IF(I1830&gt;=Overview!$F$18,(1-Overview!$F$9)*'='!R1830-Overview!$F$18*'='!P1830,0)</f>
        <v>37.666865727946551</v>
      </c>
      <c r="W1830" s="2"/>
      <c r="X1830" s="60">
        <f>F1830^3*(1+G1830*Overview!$F$38)</f>
        <v>37.467303340201482</v>
      </c>
      <c r="Y1830" s="61">
        <f>F1830^3*Overview!$F$42*(1+Overview!$F$38*G1830)+J1830*Overview!$F$39/Overview!$F$40</f>
        <v>3.4046718882941169</v>
      </c>
    </row>
    <row r="1831" spans="1:25">
      <c r="A1831" s="34">
        <v>1828</v>
      </c>
      <c r="B1831">
        <v>0.77</v>
      </c>
      <c r="C1831" s="85">
        <v>18.739999999999998</v>
      </c>
      <c r="D1831" s="125">
        <f>B1831/(B1831+Overview!$F$22)</f>
        <v>0.52380952380952384</v>
      </c>
      <c r="E1831" s="118">
        <f>EXP(Overview!$F$21/Overview!$F$5-Overview!$F$21/('='!C1831+273.15))</f>
        <v>0.94169028070695959</v>
      </c>
      <c r="F1831" s="77">
        <f t="shared" si="170"/>
        <v>3.1243210630545186</v>
      </c>
      <c r="G1831" s="115">
        <f t="shared" si="171"/>
        <v>0.52380952380952372</v>
      </c>
      <c r="H1831" s="112">
        <f>F1831/Overview!$F$19</f>
        <v>4.6129057479027296</v>
      </c>
      <c r="I1831" s="149">
        <f t="shared" si="172"/>
        <v>178.24101031296112</v>
      </c>
      <c r="J1831" s="80">
        <f>IF((A1831-Overview!$F$43)/365=ROUND((A1831-Overview!$F$43)/365,0),J1830*0.05,J1830+V1830)</f>
        <v>788.21177040539374</v>
      </c>
      <c r="K1831" s="70">
        <f>IF(I1831&lt;Overview!$F$16,1,'='!F1831/Overview!$F$26)</f>
        <v>135.25199407162418</v>
      </c>
      <c r="L1831" s="71">
        <f>IF(I1831&lt;Overview!$F$17,'='!F1831/Overview!$F$26,Overview!$F$33)</f>
        <v>9.1428571428571423</v>
      </c>
      <c r="M1831" s="72">
        <f t="shared" si="173"/>
        <v>9.1428571428571423</v>
      </c>
      <c r="N1831" s="81">
        <f>MIN(1,Overview!$F$44*E1831*(F1831-Overview!$F$25)^2+0.2)</f>
        <v>1</v>
      </c>
      <c r="O1831" s="48">
        <f>M1831*E1831*Overview!$F$8</f>
        <v>9.746225350951114E-2</v>
      </c>
      <c r="P1831" s="48">
        <f>E1831*Overview!$F$6</f>
        <v>1.8494797113084687E-3</v>
      </c>
      <c r="Q1831" s="122">
        <f>O1831*(G1831/F1831-(1+Overview!$F$35/'='!F1831)/(Overview!$F$37*Overview!$F$33))/('='!G1831+Overview!$F$36)</f>
        <v>3.5208899315386158E-4</v>
      </c>
      <c r="R1831" s="128">
        <f>(O1831/F1831-Q1831)*G1831*Overview!$F$29*'='!F1831^3</f>
        <v>446.05628146862972</v>
      </c>
      <c r="S1831" s="57">
        <f t="shared" si="168"/>
        <v>3.4633072496181257E-18</v>
      </c>
      <c r="T1831" s="58">
        <f t="shared" si="169"/>
        <v>3.6667968579342266E-4</v>
      </c>
      <c r="U1831" s="58">
        <f>IF(I1831&lt;Overview!$F$18,(1-Overview!$F$9)*'='!R1831-'='!I1831*'='!P1831,0)</f>
        <v>0</v>
      </c>
      <c r="V1831" s="54">
        <f>IF(I1831&gt;=Overview!$F$18,(1-Overview!$F$9)*'='!R1831-Overview!$F$18*'='!P1831,0)</f>
        <v>37.676452324254541</v>
      </c>
      <c r="W1831" s="2"/>
      <c r="X1831" s="60">
        <f>F1831^3*(1+G1831*Overview!$F$38)</f>
        <v>37.480518137129536</v>
      </c>
      <c r="Y1831" s="61">
        <f>F1831^3*Overview!$F$42*(1+Overview!$F$38*G1831)+J1831*Overview!$F$39/Overview!$F$40</f>
        <v>3.4074980165465476</v>
      </c>
    </row>
    <row r="1832" spans="1:25">
      <c r="A1832" s="34">
        <v>1829</v>
      </c>
      <c r="B1832">
        <v>0.77</v>
      </c>
      <c r="C1832" s="85">
        <v>18.739999999999998</v>
      </c>
      <c r="D1832" s="125">
        <f>B1832/(B1832+Overview!$F$22)</f>
        <v>0.52380952380952384</v>
      </c>
      <c r="E1832" s="118">
        <f>EXP(Overview!$F$21/Overview!$F$5-Overview!$F$21/('='!C1832+273.15))</f>
        <v>0.94169028070695959</v>
      </c>
      <c r="F1832" s="77">
        <f t="shared" si="170"/>
        <v>3.1246877427403121</v>
      </c>
      <c r="G1832" s="115">
        <f t="shared" si="171"/>
        <v>0.52380952380952372</v>
      </c>
      <c r="H1832" s="112">
        <f>F1832/Overview!$F$19</f>
        <v>4.6134471323494939</v>
      </c>
      <c r="I1832" s="149">
        <f t="shared" si="172"/>
        <v>178.24101031296112</v>
      </c>
      <c r="J1832" s="80">
        <f>IF((A1832-Overview!$F$43)/365=ROUND((A1832-Overview!$F$43)/365,0),J1831*0.05,J1831+V1831)</f>
        <v>825.88822272964831</v>
      </c>
      <c r="K1832" s="70">
        <f>IF(I1832&lt;Overview!$F$16,1,'='!F1832/Overview!$F$26)</f>
        <v>135.26786765109577</v>
      </c>
      <c r="L1832" s="71">
        <f>IF(I1832&lt;Overview!$F$17,'='!F1832/Overview!$F$26,Overview!$F$33)</f>
        <v>9.1428571428571423</v>
      </c>
      <c r="M1832" s="72">
        <f t="shared" si="173"/>
        <v>9.1428571428571423</v>
      </c>
      <c r="N1832" s="81">
        <f>MIN(1,Overview!$F$44*E1832*(F1832-Overview!$F$25)^2+0.2)</f>
        <v>1</v>
      </c>
      <c r="O1832" s="48">
        <f>M1832*E1832*Overview!$F$8</f>
        <v>9.746225350951114E-2</v>
      </c>
      <c r="P1832" s="48">
        <f>E1832*Overview!$F$6</f>
        <v>1.8494797113084687E-3</v>
      </c>
      <c r="Q1832" s="122">
        <f>O1832*(G1832/F1832-(1+Overview!$F$35/'='!F1832)/(Overview!$F$37*Overview!$F$33))/('='!G1832+Overview!$F$36)</f>
        <v>3.5151832849745601E-4</v>
      </c>
      <c r="R1832" s="128">
        <f>(O1832/F1832-Q1832)*G1832*Overview!$F$29*'='!F1832^3</f>
        <v>446.16864691312315</v>
      </c>
      <c r="S1832" s="57">
        <f t="shared" si="168"/>
        <v>3.4629008331955416E-18</v>
      </c>
      <c r="T1832" s="58">
        <f t="shared" si="169"/>
        <v>3.661283374681878E-4</v>
      </c>
      <c r="U1832" s="58">
        <f>IF(I1832&lt;Overview!$F$18,(1-Overview!$F$9)*'='!R1832-'='!I1832*'='!P1832,0)</f>
        <v>0</v>
      </c>
      <c r="V1832" s="54">
        <f>IF(I1832&gt;=Overview!$F$18,(1-Overview!$F$9)*'='!R1832-Overview!$F$18*'='!P1832,0)</f>
        <v>37.686025860125383</v>
      </c>
      <c r="W1832" s="2"/>
      <c r="X1832" s="60">
        <f>F1832^3*(1+G1832*Overview!$F$38)</f>
        <v>37.493716163862118</v>
      </c>
      <c r="Y1832" s="61">
        <f>F1832^3*Overview!$F$42*(1+Overview!$F$38*G1832)+J1832*Overview!$F$39/Overview!$F$40</f>
        <v>3.4103230520625702</v>
      </c>
    </row>
    <row r="1833" spans="1:25">
      <c r="A1833" s="34">
        <v>1830</v>
      </c>
      <c r="B1833">
        <v>0.77</v>
      </c>
      <c r="C1833" s="85">
        <v>18.739999999999998</v>
      </c>
      <c r="D1833" s="125">
        <f>B1833/(B1833+Overview!$F$22)</f>
        <v>0.52380952380952384</v>
      </c>
      <c r="E1833" s="118">
        <f>EXP(Overview!$F$21/Overview!$F$5-Overview!$F$21/('='!C1833+273.15))</f>
        <v>0.94169028070695959</v>
      </c>
      <c r="F1833" s="77">
        <f t="shared" si="170"/>
        <v>3.1250538710777804</v>
      </c>
      <c r="G1833" s="115">
        <f t="shared" si="171"/>
        <v>0.52380952380952372</v>
      </c>
      <c r="H1833" s="112">
        <f>F1833/Overview!$F$19</f>
        <v>4.6139877027576857</v>
      </c>
      <c r="I1833" s="149">
        <f t="shared" si="172"/>
        <v>178.24101031296112</v>
      </c>
      <c r="J1833" s="80">
        <f>IF((A1833-Overview!$F$43)/365=ROUND((A1833-Overview!$F$43)/365,0),J1832*0.05,J1832+V1832)</f>
        <v>863.57424858977367</v>
      </c>
      <c r="K1833" s="70">
        <f>IF(I1833&lt;Overview!$F$16,1,'='!F1833/Overview!$F$26)</f>
        <v>135.28371736267448</v>
      </c>
      <c r="L1833" s="71">
        <f>IF(I1833&lt;Overview!$F$17,'='!F1833/Overview!$F$26,Overview!$F$33)</f>
        <v>9.1428571428571423</v>
      </c>
      <c r="M1833" s="72">
        <f t="shared" si="173"/>
        <v>9.1428571428571423</v>
      </c>
      <c r="N1833" s="81">
        <f>MIN(1,Overview!$F$44*E1833*(F1833-Overview!$F$25)^2+0.2)</f>
        <v>1</v>
      </c>
      <c r="O1833" s="48">
        <f>M1833*E1833*Overview!$F$8</f>
        <v>9.746225350951114E-2</v>
      </c>
      <c r="P1833" s="48">
        <f>E1833*Overview!$F$6</f>
        <v>1.8494797113084687E-3</v>
      </c>
      <c r="Q1833" s="122">
        <f>O1833*(G1833/F1833-(1+Overview!$F$35/'='!F1833)/(Overview!$F$37*Overview!$F$33))/('='!G1833+Overview!$F$36)</f>
        <v>3.5094865552256951E-4</v>
      </c>
      <c r="R1833" s="128">
        <f>(O1833/F1833-Q1833)*G1833*Overview!$F$29*'='!F1833^3</f>
        <v>446.28085924946254</v>
      </c>
      <c r="S1833" s="57">
        <f t="shared" si="168"/>
        <v>3.4624951230295157E-18</v>
      </c>
      <c r="T1833" s="58">
        <f t="shared" si="169"/>
        <v>3.6557781816344944E-4</v>
      </c>
      <c r="U1833" s="58">
        <f>IF(I1833&lt;Overview!$F$18,(1-Overview!$F$9)*'='!R1833-'='!I1833*'='!P1833,0)</f>
        <v>0</v>
      </c>
      <c r="V1833" s="54">
        <f>IF(I1833&gt;=Overview!$F$18,(1-Overview!$F$9)*'='!R1833-Overview!$F$18*'='!P1833,0)</f>
        <v>37.695586351181497</v>
      </c>
      <c r="W1833" s="2"/>
      <c r="X1833" s="60">
        <f>F1833^3*(1+G1833*Overview!$F$38)</f>
        <v>37.506897436662889</v>
      </c>
      <c r="Y1833" s="61">
        <f>F1833^3*Overview!$F$42*(1+Overview!$F$38*G1833)+J1833*Overview!$F$39/Overview!$F$40</f>
        <v>3.4131469957383787</v>
      </c>
    </row>
    <row r="1834" spans="1:25">
      <c r="A1834" s="34">
        <v>1831</v>
      </c>
      <c r="B1834">
        <v>0.77</v>
      </c>
      <c r="C1834" s="85">
        <v>18.739999999999998</v>
      </c>
      <c r="D1834" s="125">
        <f>B1834/(B1834+Overview!$F$22)</f>
        <v>0.52380952380952384</v>
      </c>
      <c r="E1834" s="118">
        <f>EXP(Overview!$F$21/Overview!$F$5-Overview!$F$21/('='!C1834+273.15))</f>
        <v>0.94169028070695959</v>
      </c>
      <c r="F1834" s="77">
        <f t="shared" si="170"/>
        <v>3.1254194488959439</v>
      </c>
      <c r="G1834" s="115">
        <f t="shared" si="171"/>
        <v>0.52380952380952372</v>
      </c>
      <c r="H1834" s="112">
        <f>F1834/Overview!$F$19</f>
        <v>4.6145274603513124</v>
      </c>
      <c r="I1834" s="149">
        <f t="shared" si="172"/>
        <v>178.24101031296112</v>
      </c>
      <c r="J1834" s="80">
        <f>IF((A1834-Overview!$F$43)/365=ROUND((A1834-Overview!$F$43)/365,0),J1833*0.05,J1833+V1833)</f>
        <v>901.26983494095521</v>
      </c>
      <c r="K1834" s="70">
        <f>IF(I1834&lt;Overview!$F$16,1,'='!F1834/Overview!$F$26)</f>
        <v>135.29954324224866</v>
      </c>
      <c r="L1834" s="71">
        <f>IF(I1834&lt;Overview!$F$17,'='!F1834/Overview!$F$26,Overview!$F$33)</f>
        <v>9.1428571428571423</v>
      </c>
      <c r="M1834" s="72">
        <f t="shared" si="173"/>
        <v>9.1428571428571423</v>
      </c>
      <c r="N1834" s="81">
        <f>MIN(1,Overview!$F$44*E1834*(F1834-Overview!$F$25)^2+0.2)</f>
        <v>1</v>
      </c>
      <c r="O1834" s="48">
        <f>M1834*E1834*Overview!$F$8</f>
        <v>9.746225350951114E-2</v>
      </c>
      <c r="P1834" s="48">
        <f>E1834*Overview!$F$6</f>
        <v>1.8494797113084687E-3</v>
      </c>
      <c r="Q1834" s="122">
        <f>O1834*(G1834/F1834-(1+Overview!$F$35/'='!F1834)/(Overview!$F$37*Overview!$F$33))/('='!G1834+Overview!$F$36)</f>
        <v>3.5037997228975663E-4</v>
      </c>
      <c r="R1834" s="128">
        <f>(O1834/F1834-Q1834)*G1834*Overview!$F$29*'='!F1834^3</f>
        <v>446.39291866087279</v>
      </c>
      <c r="S1834" s="57">
        <f t="shared" si="168"/>
        <v>3.4620901177388095E-18</v>
      </c>
      <c r="T1834" s="58">
        <f t="shared" si="169"/>
        <v>3.6502812663267574E-4</v>
      </c>
      <c r="U1834" s="58">
        <f>IF(I1834&lt;Overview!$F$18,(1-Overview!$F$9)*'='!R1834-'='!I1834*'='!P1834,0)</f>
        <v>0</v>
      </c>
      <c r="V1834" s="54">
        <f>IF(I1834&gt;=Overview!$F$18,(1-Overview!$F$9)*'='!R1834-Overview!$F$18*'='!P1834,0)</f>
        <v>37.705133813033655</v>
      </c>
      <c r="W1834" s="2"/>
      <c r="X1834" s="60">
        <f>F1834^3*(1+G1834*Overview!$F$38)</f>
        <v>37.520061971796324</v>
      </c>
      <c r="Y1834" s="61">
        <f>F1834^3*Overview!$F$42*(1+Overview!$F$38*G1834)+J1834*Overview!$F$39/Overview!$F$40</f>
        <v>3.4159698484709211</v>
      </c>
    </row>
    <row r="1835" spans="1:25">
      <c r="A1835" s="34">
        <v>1832</v>
      </c>
      <c r="B1835">
        <v>0.77</v>
      </c>
      <c r="C1835" s="85">
        <v>18.739999999999998</v>
      </c>
      <c r="D1835" s="125">
        <f>B1835/(B1835+Overview!$F$22)</f>
        <v>0.52380952380952384</v>
      </c>
      <c r="E1835" s="118">
        <f>EXP(Overview!$F$21/Overview!$F$5-Overview!$F$21/('='!C1835+273.15))</f>
        <v>0.94169028070695959</v>
      </c>
      <c r="F1835" s="77">
        <f t="shared" si="170"/>
        <v>3.1257844770225764</v>
      </c>
      <c r="G1835" s="115">
        <f t="shared" si="171"/>
        <v>0.52380952380952372</v>
      </c>
      <c r="H1835" s="112">
        <f>F1835/Overview!$F$19</f>
        <v>4.6150664063525415</v>
      </c>
      <c r="I1835" s="149">
        <f t="shared" si="172"/>
        <v>178.24101031296112</v>
      </c>
      <c r="J1835" s="80">
        <f>IF((A1835-Overview!$F$43)/365=ROUND((A1835-Overview!$F$43)/365,0),J1834*0.05,J1834+V1834)</f>
        <v>938.97496875398883</v>
      </c>
      <c r="K1835" s="70">
        <f>IF(I1835&lt;Overview!$F$16,1,'='!F1835/Overview!$F$26)</f>
        <v>135.31534532565266</v>
      </c>
      <c r="L1835" s="71">
        <f>IF(I1835&lt;Overview!$F$17,'='!F1835/Overview!$F$26,Overview!$F$33)</f>
        <v>9.1428571428571423</v>
      </c>
      <c r="M1835" s="72">
        <f t="shared" si="173"/>
        <v>9.1428571428571423</v>
      </c>
      <c r="N1835" s="81">
        <f>MIN(1,Overview!$F$44*E1835*(F1835-Overview!$F$25)^2+0.2)</f>
        <v>1</v>
      </c>
      <c r="O1835" s="48">
        <f>M1835*E1835*Overview!$F$8</f>
        <v>9.746225350951114E-2</v>
      </c>
      <c r="P1835" s="48">
        <f>E1835*Overview!$F$6</f>
        <v>1.8494797113084687E-3</v>
      </c>
      <c r="Q1835" s="122">
        <f>O1835*(G1835/F1835-(1+Overview!$F$35/'='!F1835)/(Overview!$F$37*Overview!$F$33))/('='!G1835+Overview!$F$36)</f>
        <v>3.4981227686406294E-4</v>
      </c>
      <c r="R1835" s="128">
        <f>(O1835/F1835-Q1835)*G1835*Overview!$F$29*'='!F1835^3</f>
        <v>446.50482533044158</v>
      </c>
      <c r="S1835" s="57">
        <f t="shared" si="168"/>
        <v>3.4616858159453873E-18</v>
      </c>
      <c r="T1835" s="58">
        <f t="shared" si="169"/>
        <v>3.6447926163120392E-4</v>
      </c>
      <c r="U1835" s="58">
        <f>IF(I1835&lt;Overview!$F$18,(1-Overview!$F$9)*'='!R1835-'='!I1835*'='!P1835,0)</f>
        <v>0</v>
      </c>
      <c r="V1835" s="54">
        <f>IF(I1835&gt;=Overview!$F$18,(1-Overview!$F$9)*'='!R1835-Overview!$F$18*'='!P1835,0)</f>
        <v>37.714668261280913</v>
      </c>
      <c r="W1835" s="2"/>
      <c r="X1835" s="60">
        <f>F1835^3*(1+G1835*Overview!$F$38)</f>
        <v>37.533209785527617</v>
      </c>
      <c r="Y1835" s="61">
        <f>F1835^3*Overview!$F$42*(1+Overview!$F$38*G1835)+J1835*Overview!$F$39/Overview!$F$40</f>
        <v>3.4187916111578853</v>
      </c>
    </row>
    <row r="1836" spans="1:25">
      <c r="A1836" s="34">
        <v>1833</v>
      </c>
      <c r="B1836">
        <v>0.77</v>
      </c>
      <c r="C1836" s="85">
        <v>18.739999999999998</v>
      </c>
      <c r="D1836" s="125">
        <f>B1836/(B1836+Overview!$F$22)</f>
        <v>0.52380952380952384</v>
      </c>
      <c r="E1836" s="118">
        <f>EXP(Overview!$F$21/Overview!$F$5-Overview!$F$21/('='!C1836+273.15))</f>
        <v>0.94169028070695959</v>
      </c>
      <c r="F1836" s="77">
        <f t="shared" si="170"/>
        <v>3.1261489562842075</v>
      </c>
      <c r="G1836" s="115">
        <f t="shared" si="171"/>
        <v>0.52380952380952372</v>
      </c>
      <c r="H1836" s="112">
        <f>F1836/Overview!$F$19</f>
        <v>4.6156045419817033</v>
      </c>
      <c r="I1836" s="149">
        <f t="shared" si="172"/>
        <v>178.24101031296112</v>
      </c>
      <c r="J1836" s="80">
        <f>IF((A1836-Overview!$F$43)/365=ROUND((A1836-Overview!$F$43)/365,0),J1835*0.05,J1835+V1835)</f>
        <v>976.6896370152698</v>
      </c>
      <c r="K1836" s="70">
        <f>IF(I1836&lt;Overview!$F$16,1,'='!F1836/Overview!$F$26)</f>
        <v>135.33112364866699</v>
      </c>
      <c r="L1836" s="71">
        <f>IF(I1836&lt;Overview!$F$17,'='!F1836/Overview!$F$26,Overview!$F$33)</f>
        <v>9.1428571428571423</v>
      </c>
      <c r="M1836" s="72">
        <f t="shared" si="173"/>
        <v>9.1428571428571423</v>
      </c>
      <c r="N1836" s="81">
        <f>MIN(1,Overview!$F$44*E1836*(F1836-Overview!$F$25)^2+0.2)</f>
        <v>1</v>
      </c>
      <c r="O1836" s="48">
        <f>M1836*E1836*Overview!$F$8</f>
        <v>9.746225350951114E-2</v>
      </c>
      <c r="P1836" s="48">
        <f>E1836*Overview!$F$6</f>
        <v>1.8494797113084687E-3</v>
      </c>
      <c r="Q1836" s="122">
        <f>O1836*(G1836/F1836-(1+Overview!$F$35/'='!F1836)/(Overview!$F$37*Overview!$F$33))/('='!G1836+Overview!$F$36)</f>
        <v>3.4924556731501932E-4</v>
      </c>
      <c r="R1836" s="128">
        <f>(O1836/F1836-Q1836)*G1836*Overview!$F$29*'='!F1836^3</f>
        <v>446.61657944111954</v>
      </c>
      <c r="S1836" s="57">
        <f t="shared" si="168"/>
        <v>3.4612822162744064E-18</v>
      </c>
      <c r="T1836" s="58">
        <f t="shared" si="169"/>
        <v>3.6393122191624456E-4</v>
      </c>
      <c r="U1836" s="58">
        <f>IF(I1836&lt;Overview!$F$18,(1-Overview!$F$9)*'='!R1836-'='!I1836*'='!P1836,0)</f>
        <v>0</v>
      </c>
      <c r="V1836" s="54">
        <f>IF(I1836&gt;=Overview!$F$18,(1-Overview!$F$9)*'='!R1836-Overview!$F$18*'='!P1836,0)</f>
        <v>37.724189711510675</v>
      </c>
      <c r="W1836" s="2"/>
      <c r="X1836" s="60">
        <f>F1836^3*(1+G1836*Overview!$F$38)</f>
        <v>37.546340894122686</v>
      </c>
      <c r="Y1836" s="61">
        <f>F1836^3*Overview!$F$42*(1+Overview!$F$38*G1836)+J1836*Overview!$F$39/Overview!$F$40</f>
        <v>3.4216122846977046</v>
      </c>
    </row>
    <row r="1837" spans="1:25">
      <c r="A1837" s="34">
        <v>1834</v>
      </c>
      <c r="B1837">
        <v>0.77</v>
      </c>
      <c r="C1837" s="85">
        <v>18.739999999999998</v>
      </c>
      <c r="D1837" s="125">
        <f>B1837/(B1837+Overview!$F$22)</f>
        <v>0.52380952380952384</v>
      </c>
      <c r="E1837" s="118">
        <f>EXP(Overview!$F$21/Overview!$F$5-Overview!$F$21/('='!C1837+273.15))</f>
        <v>0.94169028070695959</v>
      </c>
      <c r="F1837" s="77">
        <f t="shared" si="170"/>
        <v>3.1265128875061237</v>
      </c>
      <c r="G1837" s="115">
        <f t="shared" si="171"/>
        <v>0.52380952380952372</v>
      </c>
      <c r="H1837" s="112">
        <f>F1837/Overview!$F$19</f>
        <v>4.6161418684572917</v>
      </c>
      <c r="I1837" s="149">
        <f t="shared" si="172"/>
        <v>178.24101031296112</v>
      </c>
      <c r="J1837" s="80">
        <f>IF((A1837-Overview!$F$43)/365=ROUND((A1837-Overview!$F$43)/365,0),J1836*0.05,J1836+V1836)</f>
        <v>1014.4138267267805</v>
      </c>
      <c r="K1837" s="70">
        <f>IF(I1837&lt;Overview!$F$16,1,'='!F1837/Overview!$F$26)</f>
        <v>135.34687824701834</v>
      </c>
      <c r="L1837" s="71">
        <f>IF(I1837&lt;Overview!$F$17,'='!F1837/Overview!$F$26,Overview!$F$33)</f>
        <v>9.1428571428571423</v>
      </c>
      <c r="M1837" s="72">
        <f t="shared" si="173"/>
        <v>9.1428571428571423</v>
      </c>
      <c r="N1837" s="81">
        <f>MIN(1,Overview!$F$44*E1837*(F1837-Overview!$F$25)^2+0.2)</f>
        <v>1</v>
      </c>
      <c r="O1837" s="48">
        <f>M1837*E1837*Overview!$F$8</f>
        <v>9.746225350951114E-2</v>
      </c>
      <c r="P1837" s="48">
        <f>E1837*Overview!$F$6</f>
        <v>1.8494797113084687E-3</v>
      </c>
      <c r="Q1837" s="122">
        <f>O1837*(G1837/F1837-(1+Overview!$F$35/'='!F1837)/(Overview!$F$37*Overview!$F$33))/('='!G1837+Overview!$F$36)</f>
        <v>3.4867984171662968E-4</v>
      </c>
      <c r="R1837" s="128">
        <f>(O1837/F1837-Q1837)*G1837*Overview!$F$29*'='!F1837^3</f>
        <v>446.7281811757195</v>
      </c>
      <c r="S1837" s="57">
        <f t="shared" si="168"/>
        <v>3.460879317354207E-18</v>
      </c>
      <c r="T1837" s="58">
        <f t="shared" si="169"/>
        <v>3.6338400624687933E-4</v>
      </c>
      <c r="U1837" s="58">
        <f>IF(I1837&lt;Overview!$F$18,(1-Overview!$F$9)*'='!R1837-'='!I1837*'='!P1837,0)</f>
        <v>0</v>
      </c>
      <c r="V1837" s="54">
        <f>IF(I1837&gt;=Overview!$F$18,(1-Overview!$F$9)*'='!R1837-Overview!$F$18*'='!P1837,0)</f>
        <v>37.733698179298592</v>
      </c>
      <c r="W1837" s="2"/>
      <c r="X1837" s="60">
        <f>F1837^3*(1+G1837*Overview!$F$38)</f>
        <v>37.559455313848019</v>
      </c>
      <c r="Y1837" s="61">
        <f>F1837^3*Overview!$F$42*(1+Overview!$F$38*G1837)+J1837*Overview!$F$39/Overview!$F$40</f>
        <v>3.4244318699895402</v>
      </c>
    </row>
    <row r="1838" spans="1:25">
      <c r="A1838" s="34">
        <v>1835</v>
      </c>
      <c r="B1838">
        <v>0.77</v>
      </c>
      <c r="C1838" s="85">
        <v>18.739999999999998</v>
      </c>
      <c r="D1838" s="125">
        <f>B1838/(B1838+Overview!$F$22)</f>
        <v>0.52380952380952384</v>
      </c>
      <c r="E1838" s="118">
        <f>EXP(Overview!$F$21/Overview!$F$5-Overview!$F$21/('='!C1838+273.15))</f>
        <v>0.94169028070695959</v>
      </c>
      <c r="F1838" s="77">
        <f t="shared" si="170"/>
        <v>3.1268762715123706</v>
      </c>
      <c r="G1838" s="115">
        <f t="shared" si="171"/>
        <v>0.52380952380952372</v>
      </c>
      <c r="H1838" s="112">
        <f>F1838/Overview!$F$19</f>
        <v>4.6166783869959698</v>
      </c>
      <c r="I1838" s="149">
        <f t="shared" si="172"/>
        <v>178.24101031296112</v>
      </c>
      <c r="J1838" s="80">
        <f>IF((A1838-Overview!$F$43)/365=ROUND((A1838-Overview!$F$43)/365,0),J1837*0.05,J1837+V1837)</f>
        <v>1052.1475249060791</v>
      </c>
      <c r="K1838" s="70">
        <f>IF(I1838&lt;Overview!$F$16,1,'='!F1838/Overview!$F$26)</f>
        <v>135.36260915637968</v>
      </c>
      <c r="L1838" s="71">
        <f>IF(I1838&lt;Overview!$F$17,'='!F1838/Overview!$F$26,Overview!$F$33)</f>
        <v>9.1428571428571423</v>
      </c>
      <c r="M1838" s="72">
        <f t="shared" si="173"/>
        <v>9.1428571428571423</v>
      </c>
      <c r="N1838" s="81">
        <f>MIN(1,Overview!$F$44*E1838*(F1838-Overview!$F$25)^2+0.2)</f>
        <v>1</v>
      </c>
      <c r="O1838" s="48">
        <f>M1838*E1838*Overview!$F$8</f>
        <v>9.746225350951114E-2</v>
      </c>
      <c r="P1838" s="48">
        <f>E1838*Overview!$F$6</f>
        <v>1.8494797113084687E-3</v>
      </c>
      <c r="Q1838" s="122">
        <f>O1838*(G1838/F1838-(1+Overview!$F$35/'='!F1838)/(Overview!$F$37*Overview!$F$33))/('='!G1838+Overview!$F$36)</f>
        <v>3.4811509814735127E-4</v>
      </c>
      <c r="R1838" s="128">
        <f>(O1838/F1838-Q1838)*G1838*Overview!$F$29*'='!F1838^3</f>
        <v>446.83963071691699</v>
      </c>
      <c r="S1838" s="57">
        <f t="shared" si="168"/>
        <v>3.4604771178163056E-18</v>
      </c>
      <c r="T1838" s="58">
        <f t="shared" si="169"/>
        <v>3.6283761338405093E-4</v>
      </c>
      <c r="U1838" s="58">
        <f>IF(I1838&lt;Overview!$F$18,(1-Overview!$F$9)*'='!R1838-'='!I1838*'='!P1838,0)</f>
        <v>0</v>
      </c>
      <c r="V1838" s="54">
        <f>IF(I1838&gt;=Overview!$F$18,(1-Overview!$F$9)*'='!R1838-Overview!$F$18*'='!P1838,0)</f>
        <v>37.74319368020862</v>
      </c>
      <c r="W1838" s="2"/>
      <c r="X1838" s="60">
        <f>F1838^3*(1+G1838*Overview!$F$38)</f>
        <v>37.572553060970669</v>
      </c>
      <c r="Y1838" s="61">
        <f>F1838^3*Overview!$F$42*(1+Overview!$F$38*G1838)+J1838*Overview!$F$39/Overview!$F$40</f>
        <v>3.4272503679332789</v>
      </c>
    </row>
    <row r="1839" spans="1:25">
      <c r="A1839" s="34">
        <v>1836</v>
      </c>
      <c r="B1839">
        <v>0.77</v>
      </c>
      <c r="C1839" s="85">
        <v>18.739999999999998</v>
      </c>
      <c r="D1839" s="125">
        <f>B1839/(B1839+Overview!$F$22)</f>
        <v>0.52380952380952384</v>
      </c>
      <c r="E1839" s="118">
        <f>EXP(Overview!$F$21/Overview!$F$5-Overview!$F$21/('='!C1839+273.15))</f>
        <v>0.94169028070695959</v>
      </c>
      <c r="F1839" s="77">
        <f t="shared" si="170"/>
        <v>3.1272391091257545</v>
      </c>
      <c r="G1839" s="115">
        <f t="shared" si="171"/>
        <v>0.52380952380952372</v>
      </c>
      <c r="H1839" s="112">
        <f>F1839/Overview!$F$19</f>
        <v>4.6172140988125712</v>
      </c>
      <c r="I1839" s="149">
        <f t="shared" si="172"/>
        <v>178.24101031296112</v>
      </c>
      <c r="J1839" s="80">
        <f>IF((A1839-Overview!$F$43)/365=ROUND((A1839-Overview!$F$43)/365,0),J1838*0.05,J1838+V1838)</f>
        <v>1089.8907185862877</v>
      </c>
      <c r="K1839" s="70">
        <f>IF(I1839&lt;Overview!$F$16,1,'='!F1839/Overview!$F$26)</f>
        <v>135.37831641237034</v>
      </c>
      <c r="L1839" s="71">
        <f>IF(I1839&lt;Overview!$F$17,'='!F1839/Overview!$F$26,Overview!$F$33)</f>
        <v>9.1428571428571423</v>
      </c>
      <c r="M1839" s="72">
        <f t="shared" si="173"/>
        <v>9.1428571428571423</v>
      </c>
      <c r="N1839" s="81">
        <f>MIN(1,Overview!$F$44*E1839*(F1839-Overview!$F$25)^2+0.2)</f>
        <v>1</v>
      </c>
      <c r="O1839" s="48">
        <f>M1839*E1839*Overview!$F$8</f>
        <v>9.746225350951114E-2</v>
      </c>
      <c r="P1839" s="48">
        <f>E1839*Overview!$F$6</f>
        <v>1.8494797113084687E-3</v>
      </c>
      <c r="Q1839" s="122">
        <f>O1839*(G1839/F1839-(1+Overview!$F$35/'='!F1839)/(Overview!$F$37*Overview!$F$33))/('='!G1839+Overview!$F$36)</f>
        <v>3.4755133469009121E-4</v>
      </c>
      <c r="R1839" s="128">
        <f>(O1839/F1839-Q1839)*G1839*Overview!$F$29*'='!F1839^3</f>
        <v>446.95092824724895</v>
      </c>
      <c r="S1839" s="57">
        <f t="shared" si="168"/>
        <v>3.4600756162953844E-18</v>
      </c>
      <c r="T1839" s="58">
        <f t="shared" si="169"/>
        <v>3.6229204209056926E-4</v>
      </c>
      <c r="U1839" s="58">
        <f>IF(I1839&lt;Overview!$F$18,(1-Overview!$F$9)*'='!R1839-'='!I1839*'='!P1839,0)</f>
        <v>0</v>
      </c>
      <c r="V1839" s="54">
        <f>IF(I1839&gt;=Overview!$F$18,(1-Overview!$F$9)*'='!R1839-Overview!$F$18*'='!P1839,0)</f>
        <v>37.752676229792904</v>
      </c>
      <c r="W1839" s="2"/>
      <c r="X1839" s="60">
        <f>F1839^3*(1+G1839*Overview!$F$38)</f>
        <v>37.585634151758114</v>
      </c>
      <c r="Y1839" s="61">
        <f>F1839^3*Overview!$F$42*(1+Overview!$F$38*G1839)+J1839*Overview!$F$39/Overview!$F$40</f>
        <v>3.4300677794295251</v>
      </c>
    </row>
    <row r="1840" spans="1:25">
      <c r="A1840" s="34">
        <v>1837</v>
      </c>
      <c r="B1840">
        <v>0.77</v>
      </c>
      <c r="C1840" s="85">
        <v>18.739999999999998</v>
      </c>
      <c r="D1840" s="125">
        <f>B1840/(B1840+Overview!$F$22)</f>
        <v>0.52380952380952384</v>
      </c>
      <c r="E1840" s="118">
        <f>EXP(Overview!$F$21/Overview!$F$5-Overview!$F$21/('='!C1840+273.15))</f>
        <v>0.94169028070695959</v>
      </c>
      <c r="F1840" s="77">
        <f t="shared" si="170"/>
        <v>3.127601401167845</v>
      </c>
      <c r="G1840" s="115">
        <f t="shared" si="171"/>
        <v>0.52380952380952372</v>
      </c>
      <c r="H1840" s="112">
        <f>F1840/Overview!$F$19</f>
        <v>4.6177490051201016</v>
      </c>
      <c r="I1840" s="149">
        <f t="shared" si="172"/>
        <v>178.24101031296112</v>
      </c>
      <c r="J1840" s="80">
        <f>IF((A1840-Overview!$F$43)/365=ROUND((A1840-Overview!$F$43)/365,0),J1839*0.05,J1839+V1839)</f>
        <v>1127.6433948160807</v>
      </c>
      <c r="K1840" s="70">
        <f>IF(I1840&lt;Overview!$F$16,1,'='!F1840/Overview!$F$26)</f>
        <v>135.39400005055606</v>
      </c>
      <c r="L1840" s="71">
        <f>IF(I1840&lt;Overview!$F$17,'='!F1840/Overview!$F$26,Overview!$F$33)</f>
        <v>9.1428571428571423</v>
      </c>
      <c r="M1840" s="72">
        <f t="shared" si="173"/>
        <v>9.1428571428571423</v>
      </c>
      <c r="N1840" s="81">
        <f>MIN(1,Overview!$F$44*E1840*(F1840-Overview!$F$25)^2+0.2)</f>
        <v>1</v>
      </c>
      <c r="O1840" s="48">
        <f>M1840*E1840*Overview!$F$8</f>
        <v>9.746225350951114E-2</v>
      </c>
      <c r="P1840" s="48">
        <f>E1840*Overview!$F$6</f>
        <v>1.8494797113084687E-3</v>
      </c>
      <c r="Q1840" s="122">
        <f>O1840*(G1840/F1840-(1+Overview!$F$35/'='!F1840)/(Overview!$F$37*Overview!$F$33))/('='!G1840+Overview!$F$36)</f>
        <v>3.4698854943218769E-4</v>
      </c>
      <c r="R1840" s="128">
        <f>(O1840/F1840-Q1840)*G1840*Overview!$F$29*'='!F1840^3</f>
        <v>447.06207394911507</v>
      </c>
      <c r="S1840" s="57">
        <f t="shared" si="168"/>
        <v>3.4596748114292826E-18</v>
      </c>
      <c r="T1840" s="58">
        <f t="shared" si="169"/>
        <v>3.6174729113110272E-4</v>
      </c>
      <c r="U1840" s="58">
        <f>IF(I1840&lt;Overview!$F$18,(1-Overview!$F$9)*'='!R1840-'='!I1840*'='!P1840,0)</f>
        <v>0</v>
      </c>
      <c r="V1840" s="54">
        <f>IF(I1840&gt;=Overview!$F$18,(1-Overview!$F$9)*'='!R1840-Overview!$F$18*'='!P1840,0)</f>
        <v>37.762145843591895</v>
      </c>
      <c r="W1840" s="2"/>
      <c r="X1840" s="60">
        <f>F1840^3*(1+G1840*Overview!$F$38)</f>
        <v>37.598698602478272</v>
      </c>
      <c r="Y1840" s="61">
        <f>F1840^3*Overview!$F$42*(1+Overview!$F$38*G1840)+J1840*Overview!$F$39/Overview!$F$40</f>
        <v>3.432884105379598</v>
      </c>
    </row>
    <row r="1841" spans="1:25">
      <c r="A1841" s="34">
        <v>1838</v>
      </c>
      <c r="B1841">
        <v>0.77</v>
      </c>
      <c r="C1841" s="85">
        <v>18.739999999999998</v>
      </c>
      <c r="D1841" s="125">
        <f>B1841/(B1841+Overview!$F$22)</f>
        <v>0.52380952380952384</v>
      </c>
      <c r="E1841" s="118">
        <f>EXP(Overview!$F$21/Overview!$F$5-Overview!$F$21/('='!C1841+273.15))</f>
        <v>0.94169028070695959</v>
      </c>
      <c r="F1841" s="77">
        <f t="shared" si="170"/>
        <v>3.1279631484589761</v>
      </c>
      <c r="G1841" s="115">
        <f t="shared" si="171"/>
        <v>0.52380952380952372</v>
      </c>
      <c r="H1841" s="112">
        <f>F1841/Overview!$F$19</f>
        <v>4.618283107129745</v>
      </c>
      <c r="I1841" s="149">
        <f t="shared" si="172"/>
        <v>178.24101031296112</v>
      </c>
      <c r="J1841" s="80">
        <f>IF((A1841-Overview!$F$43)/365=ROUND((A1841-Overview!$F$43)/365,0),J1840*0.05,J1840+V1840)</f>
        <v>1165.4055406596726</v>
      </c>
      <c r="K1841" s="70">
        <f>IF(I1841&lt;Overview!$F$16,1,'='!F1841/Overview!$F$26)</f>
        <v>135.40966010644919</v>
      </c>
      <c r="L1841" s="71">
        <f>IF(I1841&lt;Overview!$F$17,'='!F1841/Overview!$F$26,Overview!$F$33)</f>
        <v>9.1428571428571423</v>
      </c>
      <c r="M1841" s="72">
        <f t="shared" si="173"/>
        <v>9.1428571428571423</v>
      </c>
      <c r="N1841" s="81">
        <f>MIN(1,Overview!$F$44*E1841*(F1841-Overview!$F$25)^2+0.2)</f>
        <v>1</v>
      </c>
      <c r="O1841" s="48">
        <f>M1841*E1841*Overview!$F$8</f>
        <v>9.746225350951114E-2</v>
      </c>
      <c r="P1841" s="48">
        <f>E1841*Overview!$F$6</f>
        <v>1.8494797113084687E-3</v>
      </c>
      <c r="Q1841" s="122">
        <f>O1841*(G1841/F1841-(1+Overview!$F$35/'='!F1841)/(Overview!$F$37*Overview!$F$33))/('='!G1841+Overview!$F$36)</f>
        <v>3.4642674046540106E-4</v>
      </c>
      <c r="R1841" s="128">
        <f>(O1841/F1841-Q1841)*G1841*Overview!$F$29*'='!F1841^3</f>
        <v>447.17306800477581</v>
      </c>
      <c r="S1841" s="57">
        <f t="shared" si="168"/>
        <v>3.4592747018589873E-18</v>
      </c>
      <c r="T1841" s="58">
        <f t="shared" si="169"/>
        <v>3.6120335927217884E-4</v>
      </c>
      <c r="U1841" s="58">
        <f>IF(I1841&lt;Overview!$F$18,(1-Overview!$F$9)*'='!R1841-'='!I1841*'='!P1841,0)</f>
        <v>0</v>
      </c>
      <c r="V1841" s="54">
        <f>IF(I1841&gt;=Overview!$F$18,(1-Overview!$F$9)*'='!R1841-Overview!$F$18*'='!P1841,0)</f>
        <v>37.771602537134193</v>
      </c>
      <c r="W1841" s="2"/>
      <c r="X1841" s="60">
        <f>F1841^3*(1+G1841*Overview!$F$38)</f>
        <v>37.611746429399368</v>
      </c>
      <c r="Y1841" s="61">
        <f>F1841^3*Overview!$F$42*(1+Overview!$F$38*G1841)+J1841*Overview!$F$39/Overview!$F$40</f>
        <v>3.4356993466855177</v>
      </c>
    </row>
    <row r="1842" spans="1:25">
      <c r="A1842" s="34">
        <v>1839</v>
      </c>
      <c r="B1842">
        <v>0.77</v>
      </c>
      <c r="C1842" s="85">
        <v>18.739999999999998</v>
      </c>
      <c r="D1842" s="125">
        <f>B1842/(B1842+Overview!$F$22)</f>
        <v>0.52380952380952384</v>
      </c>
      <c r="E1842" s="118">
        <f>EXP(Overview!$F$21/Overview!$F$5-Overview!$F$21/('='!C1842+273.15))</f>
        <v>0.94169028070695959</v>
      </c>
      <c r="F1842" s="77">
        <f t="shared" si="170"/>
        <v>3.1283243518182484</v>
      </c>
      <c r="G1842" s="115">
        <f t="shared" si="171"/>
        <v>0.52380952380952372</v>
      </c>
      <c r="H1842" s="112">
        <f>F1842/Overview!$F$19</f>
        <v>4.6188164060508612</v>
      </c>
      <c r="I1842" s="149">
        <f t="shared" si="172"/>
        <v>178.24101031296112</v>
      </c>
      <c r="J1842" s="80">
        <f>IF((A1842-Overview!$F$43)/365=ROUND((A1842-Overview!$F$43)/365,0),J1841*0.05,J1841+V1841)</f>
        <v>1203.1771431968068</v>
      </c>
      <c r="K1842" s="70">
        <f>IF(I1842&lt;Overview!$F$16,1,'='!F1842/Overview!$F$26)</f>
        <v>135.42529661550859</v>
      </c>
      <c r="L1842" s="71">
        <f>IF(I1842&lt;Overview!$F$17,'='!F1842/Overview!$F$26,Overview!$F$33)</f>
        <v>9.1428571428571423</v>
      </c>
      <c r="M1842" s="72">
        <f t="shared" si="173"/>
        <v>9.1428571428571423</v>
      </c>
      <c r="N1842" s="81">
        <f>MIN(1,Overview!$F$44*E1842*(F1842-Overview!$F$25)^2+0.2)</f>
        <v>1</v>
      </c>
      <c r="O1842" s="48">
        <f>M1842*E1842*Overview!$F$8</f>
        <v>9.746225350951114E-2</v>
      </c>
      <c r="P1842" s="48">
        <f>E1842*Overview!$F$6</f>
        <v>1.8494797113084687E-3</v>
      </c>
      <c r="Q1842" s="122">
        <f>O1842*(G1842/F1842-(1+Overview!$F$35/'='!F1842)/(Overview!$F$37*Overview!$F$33))/('='!G1842+Overview!$F$36)</f>
        <v>3.4586590588589619E-4</v>
      </c>
      <c r="R1842" s="128">
        <f>(O1842/F1842-Q1842)*G1842*Overview!$F$29*'='!F1842^3</f>
        <v>447.28391059635442</v>
      </c>
      <c r="S1842" s="57">
        <f t="shared" si="168"/>
        <v>3.4588752862286257E-18</v>
      </c>
      <c r="T1842" s="58">
        <f t="shared" si="169"/>
        <v>3.6066024528217587E-4</v>
      </c>
      <c r="U1842" s="58">
        <f>IF(I1842&lt;Overview!$F$18,(1-Overview!$F$9)*'='!R1842-'='!I1842*'='!P1842,0)</f>
        <v>0</v>
      </c>
      <c r="V1842" s="54">
        <f>IF(I1842&gt;=Overview!$F$18,(1-Overview!$F$9)*'='!R1842-Overview!$F$18*'='!P1842,0)</f>
        <v>37.781046325936686</v>
      </c>
      <c r="W1842" s="2"/>
      <c r="X1842" s="60">
        <f>F1842^3*(1+G1842*Overview!$F$38)</f>
        <v>37.624777648789902</v>
      </c>
      <c r="Y1842" s="61">
        <f>F1842^3*Overview!$F$42*(1+Overview!$F$38*G1842)+J1842*Overview!$F$39/Overview!$F$40</f>
        <v>3.4385135042500066</v>
      </c>
    </row>
    <row r="1843" spans="1:25">
      <c r="A1843" s="34">
        <v>1840</v>
      </c>
      <c r="B1843">
        <v>0.77</v>
      </c>
      <c r="C1843" s="85">
        <v>18.739999999999998</v>
      </c>
      <c r="D1843" s="125">
        <f>B1843/(B1843+Overview!$F$22)</f>
        <v>0.52380952380952384</v>
      </c>
      <c r="E1843" s="118">
        <f>EXP(Overview!$F$21/Overview!$F$5-Overview!$F$21/('='!C1843+273.15))</f>
        <v>0.94169028070695959</v>
      </c>
      <c r="F1843" s="77">
        <f t="shared" si="170"/>
        <v>3.1286850120635306</v>
      </c>
      <c r="G1843" s="115">
        <f t="shared" si="171"/>
        <v>0.52380952380952372</v>
      </c>
      <c r="H1843" s="112">
        <f>F1843/Overview!$F$19</f>
        <v>4.6193489030909944</v>
      </c>
      <c r="I1843" s="149">
        <f t="shared" si="172"/>
        <v>178.24101031296112</v>
      </c>
      <c r="J1843" s="80">
        <f>IF((A1843-Overview!$F$43)/365=ROUND((A1843-Overview!$F$43)/365,0),J1842*0.05,J1842+V1842)</f>
        <v>1240.9581895227434</v>
      </c>
      <c r="K1843" s="70">
        <f>IF(I1843&lt;Overview!$F$16,1,'='!F1843/Overview!$F$26)</f>
        <v>135.44090961313987</v>
      </c>
      <c r="L1843" s="71">
        <f>IF(I1843&lt;Overview!$F$17,'='!F1843/Overview!$F$26,Overview!$F$33)</f>
        <v>9.1428571428571423</v>
      </c>
      <c r="M1843" s="72">
        <f t="shared" si="173"/>
        <v>9.1428571428571423</v>
      </c>
      <c r="N1843" s="81">
        <f>MIN(1,Overview!$F$44*E1843*(F1843-Overview!$F$25)^2+0.2)</f>
        <v>1</v>
      </c>
      <c r="O1843" s="48">
        <f>M1843*E1843*Overview!$F$8</f>
        <v>9.746225350951114E-2</v>
      </c>
      <c r="P1843" s="48">
        <f>E1843*Overview!$F$6</f>
        <v>1.8494797113084687E-3</v>
      </c>
      <c r="Q1843" s="122">
        <f>O1843*(G1843/F1843-(1+Overview!$F$35/'='!F1843)/(Overview!$F$37*Overview!$F$33))/('='!G1843+Overview!$F$36)</f>
        <v>3.4530604379423785E-4</v>
      </c>
      <c r="R1843" s="128">
        <f>(O1843/F1843-Q1843)*G1843*Overview!$F$29*'='!F1843^3</f>
        <v>447.39460190583401</v>
      </c>
      <c r="S1843" s="57">
        <f t="shared" si="168"/>
        <v>3.4584765631854551E-18</v>
      </c>
      <c r="T1843" s="58">
        <f t="shared" si="169"/>
        <v>3.6011794793132834E-4</v>
      </c>
      <c r="U1843" s="58">
        <f>IF(I1843&lt;Overview!$F$18,(1-Overview!$F$9)*'='!R1843-'='!I1843*'='!P1843,0)</f>
        <v>0</v>
      </c>
      <c r="V1843" s="54">
        <f>IF(I1843&gt;=Overview!$F$18,(1-Overview!$F$9)*'='!R1843-Overview!$F$18*'='!P1843,0)</f>
        <v>37.790477225504347</v>
      </c>
      <c r="W1843" s="2"/>
      <c r="X1843" s="60">
        <f>F1843^3*(1+G1843*Overview!$F$38)</f>
        <v>37.637792276918553</v>
      </c>
      <c r="Y1843" s="61">
        <f>F1843^3*Overview!$F$42*(1+Overview!$F$38*G1843)+J1843*Overview!$F$39/Overview!$F$40</f>
        <v>3.4413265789764758</v>
      </c>
    </row>
    <row r="1844" spans="1:25">
      <c r="A1844" s="34">
        <v>1841</v>
      </c>
      <c r="B1844">
        <v>0.77</v>
      </c>
      <c r="C1844" s="85">
        <v>18.739999999999998</v>
      </c>
      <c r="D1844" s="125">
        <f>B1844/(B1844+Overview!$F$22)</f>
        <v>0.52380952380952384</v>
      </c>
      <c r="E1844" s="118">
        <f>EXP(Overview!$F$21/Overview!$F$5-Overview!$F$21/('='!C1844+273.15))</f>
        <v>0.94169028070695959</v>
      </c>
      <c r="F1844" s="77">
        <f t="shared" si="170"/>
        <v>3.1290451300114617</v>
      </c>
      <c r="G1844" s="115">
        <f t="shared" si="171"/>
        <v>0.52380952380952372</v>
      </c>
      <c r="H1844" s="112">
        <f>F1844/Overview!$F$19</f>
        <v>4.6198805994558709</v>
      </c>
      <c r="I1844" s="149">
        <f t="shared" si="172"/>
        <v>178.24101031296112</v>
      </c>
      <c r="J1844" s="80">
        <f>IF((A1844-Overview!$F$43)/365=ROUND((A1844-Overview!$F$43)/365,0),J1843*0.05,J1843+V1843)</f>
        <v>1278.7486667482478</v>
      </c>
      <c r="K1844" s="70">
        <f>IF(I1844&lt;Overview!$F$16,1,'='!F1844/Overview!$F$26)</f>
        <v>135.45649913469532</v>
      </c>
      <c r="L1844" s="71">
        <f>IF(I1844&lt;Overview!$F$17,'='!F1844/Overview!$F$26,Overview!$F$33)</f>
        <v>9.1428571428571423</v>
      </c>
      <c r="M1844" s="72">
        <f t="shared" si="173"/>
        <v>9.1428571428571423</v>
      </c>
      <c r="N1844" s="81">
        <f>MIN(1,Overview!$F$44*E1844*(F1844-Overview!$F$25)^2+0.2)</f>
        <v>1</v>
      </c>
      <c r="O1844" s="48">
        <f>M1844*E1844*Overview!$F$8</f>
        <v>9.746225350951114E-2</v>
      </c>
      <c r="P1844" s="48">
        <f>E1844*Overview!$F$6</f>
        <v>1.8494797113084687E-3</v>
      </c>
      <c r="Q1844" s="122">
        <f>O1844*(G1844/F1844-(1+Overview!$F$35/'='!F1844)/(Overview!$F$37*Overview!$F$33))/('='!G1844+Overview!$F$36)</f>
        <v>3.447471522953725E-4</v>
      </c>
      <c r="R1844" s="128">
        <f>(O1844/F1844-Q1844)*G1844*Overview!$F$29*'='!F1844^3</f>
        <v>447.50514211505993</v>
      </c>
      <c r="S1844" s="57">
        <f t="shared" si="168"/>
        <v>3.4580785313798551E-18</v>
      </c>
      <c r="T1844" s="58">
        <f t="shared" si="169"/>
        <v>3.5957646599171837E-4</v>
      </c>
      <c r="U1844" s="58">
        <f>IF(I1844&lt;Overview!$F$18,(1-Overview!$F$9)*'='!R1844-'='!I1844*'='!P1844,0)</f>
        <v>0</v>
      </c>
      <c r="V1844" s="54">
        <f>IF(I1844&gt;=Overview!$F$18,(1-Overview!$F$9)*'='!R1844-Overview!$F$18*'='!P1844,0)</f>
        <v>37.799895251330398</v>
      </c>
      <c r="W1844" s="2"/>
      <c r="X1844" s="60">
        <f>F1844^3*(1+G1844*Overview!$F$38)</f>
        <v>37.650790330054143</v>
      </c>
      <c r="Y1844" s="61">
        <f>F1844^3*Overview!$F$42*(1+Overview!$F$38*G1844)+J1844*Overview!$F$39/Overview!$F$40</f>
        <v>3.4441385717690238</v>
      </c>
    </row>
    <row r="1845" spans="1:25">
      <c r="A1845" s="34">
        <v>1842</v>
      </c>
      <c r="B1845">
        <v>0.77</v>
      </c>
      <c r="C1845" s="85">
        <v>18.739999999999998</v>
      </c>
      <c r="D1845" s="125">
        <f>B1845/(B1845+Overview!$F$22)</f>
        <v>0.52380952380952384</v>
      </c>
      <c r="E1845" s="118">
        <f>EXP(Overview!$F$21/Overview!$F$5-Overview!$F$21/('='!C1845+273.15))</f>
        <v>0.94169028070695959</v>
      </c>
      <c r="F1845" s="77">
        <f t="shared" si="170"/>
        <v>3.1294047064774535</v>
      </c>
      <c r="G1845" s="115">
        <f t="shared" si="171"/>
        <v>0.52380952380952372</v>
      </c>
      <c r="H1845" s="112">
        <f>F1845/Overview!$F$19</f>
        <v>4.6204114963494067</v>
      </c>
      <c r="I1845" s="149">
        <f t="shared" si="172"/>
        <v>178.24101031296112</v>
      </c>
      <c r="J1845" s="80">
        <f>IF((A1845-Overview!$F$43)/365=ROUND((A1845-Overview!$F$43)/365,0),J1844*0.05,J1844+V1844)</f>
        <v>1316.5485619995782</v>
      </c>
      <c r="K1845" s="70">
        <f>IF(I1845&lt;Overview!$F$16,1,'='!F1845/Overview!$F$26)</f>
        <v>135.47206521547417</v>
      </c>
      <c r="L1845" s="71">
        <f>IF(I1845&lt;Overview!$F$17,'='!F1845/Overview!$F$26,Overview!$F$33)</f>
        <v>9.1428571428571423</v>
      </c>
      <c r="M1845" s="72">
        <f t="shared" si="173"/>
        <v>9.1428571428571423</v>
      </c>
      <c r="N1845" s="81">
        <f>MIN(1,Overview!$F$44*E1845*(F1845-Overview!$F$25)^2+0.2)</f>
        <v>1</v>
      </c>
      <c r="O1845" s="48">
        <f>M1845*E1845*Overview!$F$8</f>
        <v>9.746225350951114E-2</v>
      </c>
      <c r="P1845" s="48">
        <f>E1845*Overview!$F$6</f>
        <v>1.8494797113084687E-3</v>
      </c>
      <c r="Q1845" s="122">
        <f>O1845*(G1845/F1845-(1+Overview!$F$35/'='!F1845)/(Overview!$F$37*Overview!$F$33))/('='!G1845+Overview!$F$36)</f>
        <v>3.4418922949861603E-4</v>
      </c>
      <c r="R1845" s="128">
        <f>(O1845/F1845-Q1845)*G1845*Overview!$F$29*'='!F1845^3</f>
        <v>447.61553140573824</v>
      </c>
      <c r="S1845" s="57">
        <f t="shared" si="168"/>
        <v>3.4576811894653175E-18</v>
      </c>
      <c r="T1845" s="58">
        <f t="shared" si="169"/>
        <v>3.5903579823727246E-4</v>
      </c>
      <c r="U1845" s="58">
        <f>IF(I1845&lt;Overview!$F$18,(1-Overview!$F$9)*'='!R1845-'='!I1845*'='!P1845,0)</f>
        <v>0</v>
      </c>
      <c r="V1845" s="54">
        <f>IF(I1845&gt;=Overview!$F$18,(1-Overview!$F$9)*'='!R1845-Overview!$F$18*'='!P1845,0)</f>
        <v>37.809300418896193</v>
      </c>
      <c r="W1845" s="2"/>
      <c r="X1845" s="60">
        <f>F1845^3*(1+G1845*Overview!$F$38)</f>
        <v>37.663771824465563</v>
      </c>
      <c r="Y1845" s="61">
        <f>F1845^3*Overview!$F$42*(1+Overview!$F$38*G1845)+J1845*Overview!$F$39/Overview!$F$40</f>
        <v>3.4469494835324275</v>
      </c>
    </row>
    <row r="1846" spans="1:25">
      <c r="A1846" s="34">
        <v>1843</v>
      </c>
      <c r="B1846">
        <v>0.77</v>
      </c>
      <c r="C1846" s="85">
        <v>18.739999999999998</v>
      </c>
      <c r="D1846" s="125">
        <f>B1846/(B1846+Overview!$F$22)</f>
        <v>0.52380952380952384</v>
      </c>
      <c r="E1846" s="118">
        <f>EXP(Overview!$F$21/Overview!$F$5-Overview!$F$21/('='!C1846+273.15))</f>
        <v>0.94169028070695959</v>
      </c>
      <c r="F1846" s="77">
        <f t="shared" si="170"/>
        <v>3.1297637422756908</v>
      </c>
      <c r="G1846" s="115">
        <f t="shared" si="171"/>
        <v>0.52380952380952372</v>
      </c>
      <c r="H1846" s="112">
        <f>F1846/Overview!$F$19</f>
        <v>4.6209415949737052</v>
      </c>
      <c r="I1846" s="149">
        <f t="shared" si="172"/>
        <v>178.24101031296112</v>
      </c>
      <c r="J1846" s="80">
        <f>IF((A1846-Overview!$F$43)/365=ROUND((A1846-Overview!$F$43)/365,0),J1845*0.05,J1845+V1845)</f>
        <v>1354.3578624184743</v>
      </c>
      <c r="K1846" s="70">
        <f>IF(I1846&lt;Overview!$F$16,1,'='!F1846/Overview!$F$26)</f>
        <v>135.48760789072256</v>
      </c>
      <c r="L1846" s="71">
        <f>IF(I1846&lt;Overview!$F$17,'='!F1846/Overview!$F$26,Overview!$F$33)</f>
        <v>9.1428571428571423</v>
      </c>
      <c r="M1846" s="72">
        <f t="shared" si="173"/>
        <v>9.1428571428571423</v>
      </c>
      <c r="N1846" s="81">
        <f>MIN(1,Overview!$F$44*E1846*(F1846-Overview!$F$25)^2+0.2)</f>
        <v>1</v>
      </c>
      <c r="O1846" s="48">
        <f>M1846*E1846*Overview!$F$8</f>
        <v>9.746225350951114E-2</v>
      </c>
      <c r="P1846" s="48">
        <f>E1846*Overview!$F$6</f>
        <v>1.8494797113084687E-3</v>
      </c>
      <c r="Q1846" s="122">
        <f>O1846*(G1846/F1846-(1+Overview!$F$35/'='!F1846)/(Overview!$F$37*Overview!$F$33))/('='!G1846+Overview!$F$36)</f>
        <v>3.4363227351764676E-4</v>
      </c>
      <c r="R1846" s="128">
        <f>(O1846/F1846-Q1846)*G1846*Overview!$F$29*'='!F1846^3</f>
        <v>447.7257699594357</v>
      </c>
      <c r="S1846" s="57">
        <f t="shared" si="168"/>
        <v>3.4572845360984383E-18</v>
      </c>
      <c r="T1846" s="58">
        <f t="shared" si="169"/>
        <v>3.5849594344376464E-4</v>
      </c>
      <c r="U1846" s="58">
        <f>IF(I1846&lt;Overview!$F$18,(1-Overview!$F$9)*'='!R1846-'='!I1846*'='!P1846,0)</f>
        <v>0</v>
      </c>
      <c r="V1846" s="54">
        <f>IF(I1846&gt;=Overview!$F$18,(1-Overview!$F$9)*'='!R1846-Overview!$F$18*'='!P1846,0)</f>
        <v>37.818692743671214</v>
      </c>
      <c r="W1846" s="2"/>
      <c r="X1846" s="60">
        <f>F1846^3*(1+G1846*Overview!$F$38)</f>
        <v>37.676736776421684</v>
      </c>
      <c r="Y1846" s="61">
        <f>F1846^3*Overview!$F$42*(1+Overview!$F$38*G1846)+J1846*Overview!$F$39/Overview!$F$40</f>
        <v>3.4497593151721362</v>
      </c>
    </row>
    <row r="1847" spans="1:25">
      <c r="A1847" s="34">
        <v>1844</v>
      </c>
      <c r="B1847">
        <v>0.77</v>
      </c>
      <c r="C1847" s="85">
        <v>18.739999999999998</v>
      </c>
      <c r="D1847" s="125">
        <f>B1847/(B1847+Overview!$F$22)</f>
        <v>0.52380952380952384</v>
      </c>
      <c r="E1847" s="118">
        <f>EXP(Overview!$F$21/Overview!$F$5-Overview!$F$21/('='!C1847+273.15))</f>
        <v>0.94169028070695959</v>
      </c>
      <c r="F1847" s="77">
        <f t="shared" si="170"/>
        <v>3.1301222382191347</v>
      </c>
      <c r="G1847" s="115">
        <f t="shared" si="171"/>
        <v>0.52380952380952372</v>
      </c>
      <c r="H1847" s="112">
        <f>F1847/Overview!$F$19</f>
        <v>4.6214708965290638</v>
      </c>
      <c r="I1847" s="149">
        <f t="shared" si="172"/>
        <v>178.24101031296112</v>
      </c>
      <c r="J1847" s="80">
        <f>IF((A1847-Overview!$F$43)/365=ROUND((A1847-Overview!$F$43)/365,0),J1846*0.05,J1846+V1846)</f>
        <v>1392.1765551621454</v>
      </c>
      <c r="K1847" s="70">
        <f>IF(I1847&lt;Overview!$F$16,1,'='!F1847/Overview!$F$26)</f>
        <v>135.50312719563354</v>
      </c>
      <c r="L1847" s="71">
        <f>IF(I1847&lt;Overview!$F$17,'='!F1847/Overview!$F$26,Overview!$F$33)</f>
        <v>9.1428571428571423</v>
      </c>
      <c r="M1847" s="72">
        <f t="shared" si="173"/>
        <v>9.1428571428571423</v>
      </c>
      <c r="N1847" s="81">
        <f>MIN(1,Overview!$F$44*E1847*(F1847-Overview!$F$25)^2+0.2)</f>
        <v>1</v>
      </c>
      <c r="O1847" s="48">
        <f>M1847*E1847*Overview!$F$8</f>
        <v>9.746225350951114E-2</v>
      </c>
      <c r="P1847" s="48">
        <f>E1847*Overview!$F$6</f>
        <v>1.8494797113084687E-3</v>
      </c>
      <c r="Q1847" s="122">
        <f>O1847*(G1847/F1847-(1+Overview!$F$35/'='!F1847)/(Overview!$F$37*Overview!$F$33))/('='!G1847+Overview!$F$36)</f>
        <v>3.4307628247048558E-4</v>
      </c>
      <c r="R1847" s="128">
        <f>(O1847/F1847-Q1847)*G1847*Overview!$F$29*'='!F1847^3</f>
        <v>447.83585795757961</v>
      </c>
      <c r="S1847" s="57">
        <f t="shared" si="168"/>
        <v>3.4568885699389098E-18</v>
      </c>
      <c r="T1847" s="58">
        <f t="shared" si="169"/>
        <v>3.5795690038880544E-4</v>
      </c>
      <c r="U1847" s="58">
        <f>IF(I1847&lt;Overview!$F$18,(1-Overview!$F$9)*'='!R1847-'='!I1847*'='!P1847,0)</f>
        <v>0</v>
      </c>
      <c r="V1847" s="54">
        <f>IF(I1847&gt;=Overview!$F$18,(1-Overview!$F$9)*'='!R1847-Overview!$F$18*'='!P1847,0)</f>
        <v>37.828072241113077</v>
      </c>
      <c r="W1847" s="2"/>
      <c r="X1847" s="60">
        <f>F1847^3*(1+G1847*Overview!$F$38)</f>
        <v>37.689685202191306</v>
      </c>
      <c r="Y1847" s="61">
        <f>F1847^3*Overview!$F$42*(1+Overview!$F$38*G1847)+J1847*Overview!$F$39/Overview!$F$40</f>
        <v>3.4525680675942629</v>
      </c>
    </row>
    <row r="1848" spans="1:25">
      <c r="A1848" s="34">
        <v>1845</v>
      </c>
      <c r="B1848">
        <v>0.77</v>
      </c>
      <c r="C1848" s="85">
        <v>18.739999999999998</v>
      </c>
      <c r="D1848" s="125">
        <f>B1848/(B1848+Overview!$F$22)</f>
        <v>0.52380952380952384</v>
      </c>
      <c r="E1848" s="118">
        <f>EXP(Overview!$F$21/Overview!$F$5-Overview!$F$21/('='!C1848+273.15))</f>
        <v>0.94169028070695959</v>
      </c>
      <c r="F1848" s="77">
        <f t="shared" si="170"/>
        <v>3.1304801951195236</v>
      </c>
      <c r="G1848" s="115">
        <f t="shared" si="171"/>
        <v>0.52380952380952372</v>
      </c>
      <c r="H1848" s="112">
        <f>F1848/Overview!$F$19</f>
        <v>4.6219994022139721</v>
      </c>
      <c r="I1848" s="149">
        <f t="shared" si="172"/>
        <v>178.24101031296112</v>
      </c>
      <c r="J1848" s="80">
        <f>IF((A1848-Overview!$F$43)/365=ROUND((A1848-Overview!$F$43)/365,0),J1847*0.05,J1847+V1847)</f>
        <v>1430.0046274032584</v>
      </c>
      <c r="K1848" s="70">
        <f>IF(I1848&lt;Overview!$F$16,1,'='!F1848/Overview!$F$26)</f>
        <v>135.51862316534735</v>
      </c>
      <c r="L1848" s="71">
        <f>IF(I1848&lt;Overview!$F$17,'='!F1848/Overview!$F$26,Overview!$F$33)</f>
        <v>9.1428571428571423</v>
      </c>
      <c r="M1848" s="72">
        <f t="shared" si="173"/>
        <v>9.1428571428571423</v>
      </c>
      <c r="N1848" s="81">
        <f>MIN(1,Overview!$F$44*E1848*(F1848-Overview!$F$25)^2+0.2)</f>
        <v>1</v>
      </c>
      <c r="O1848" s="48">
        <f>M1848*E1848*Overview!$F$8</f>
        <v>9.746225350951114E-2</v>
      </c>
      <c r="P1848" s="48">
        <f>E1848*Overview!$F$6</f>
        <v>1.8494797113084687E-3</v>
      </c>
      <c r="Q1848" s="122">
        <f>O1848*(G1848/F1848-(1+Overview!$F$35/'='!F1848)/(Overview!$F$37*Overview!$F$33))/('='!G1848+Overview!$F$36)</f>
        <v>3.4252125447949047E-4</v>
      </c>
      <c r="R1848" s="128">
        <f>(O1848/F1848-Q1848)*G1848*Overview!$F$29*'='!F1848^3</f>
        <v>447.94579558145784</v>
      </c>
      <c r="S1848" s="57">
        <f t="shared" si="168"/>
        <v>3.4564932896495106E-18</v>
      </c>
      <c r="T1848" s="58">
        <f t="shared" si="169"/>
        <v>3.5741866785184644E-4</v>
      </c>
      <c r="U1848" s="58">
        <f>IF(I1848&lt;Overview!$F$18,(1-Overview!$F$9)*'='!R1848-'='!I1848*'='!P1848,0)</f>
        <v>0</v>
      </c>
      <c r="V1848" s="54">
        <f>IF(I1848&gt;=Overview!$F$18,(1-Overview!$F$9)*'='!R1848-Overview!$F$18*'='!P1848,0)</f>
        <v>37.837438926667502</v>
      </c>
      <c r="W1848" s="2"/>
      <c r="X1848" s="60">
        <f>F1848^3*(1+G1848*Overview!$F$38)</f>
        <v>37.702617118043094</v>
      </c>
      <c r="Y1848" s="61">
        <f>F1848^3*Overview!$F$42*(1+Overview!$F$38*G1848)+J1848*Overview!$F$39/Overview!$F$40</f>
        <v>3.4553757417055837</v>
      </c>
    </row>
    <row r="1849" spans="1:25">
      <c r="A1849" s="34">
        <v>1846</v>
      </c>
      <c r="B1849">
        <v>0.77</v>
      </c>
      <c r="C1849" s="85">
        <v>18.739999999999998</v>
      </c>
      <c r="D1849" s="125">
        <f>B1849/(B1849+Overview!$F$22)</f>
        <v>0.52380952380952384</v>
      </c>
      <c r="E1849" s="118">
        <f>EXP(Overview!$F$21/Overview!$F$5-Overview!$F$21/('='!C1849+273.15))</f>
        <v>0.94169028070695959</v>
      </c>
      <c r="F1849" s="77">
        <f t="shared" si="170"/>
        <v>3.1308376137873752</v>
      </c>
      <c r="G1849" s="115">
        <f t="shared" si="171"/>
        <v>0.52380952380952372</v>
      </c>
      <c r="H1849" s="112">
        <f>F1849/Overview!$F$19</f>
        <v>4.6225271132251224</v>
      </c>
      <c r="I1849" s="149">
        <f t="shared" si="172"/>
        <v>178.24101031296112</v>
      </c>
      <c r="J1849" s="80">
        <f>IF((A1849-Overview!$F$43)/365=ROUND((A1849-Overview!$F$43)/365,0),J1848*0.05,J1848+V1848)</f>
        <v>1467.842066329926</v>
      </c>
      <c r="K1849" s="70">
        <f>IF(I1849&lt;Overview!$F$16,1,'='!F1849/Overview!$F$26)</f>
        <v>135.5340958349513</v>
      </c>
      <c r="L1849" s="71">
        <f>IF(I1849&lt;Overview!$F$17,'='!F1849/Overview!$F$26,Overview!$F$33)</f>
        <v>9.1428571428571423</v>
      </c>
      <c r="M1849" s="72">
        <f t="shared" si="173"/>
        <v>9.1428571428571423</v>
      </c>
      <c r="N1849" s="81">
        <f>MIN(1,Overview!$F$44*E1849*(F1849-Overview!$F$25)^2+0.2)</f>
        <v>1</v>
      </c>
      <c r="O1849" s="48">
        <f>M1849*E1849*Overview!$F$8</f>
        <v>9.746225350951114E-2</v>
      </c>
      <c r="P1849" s="48">
        <f>E1849*Overview!$F$6</f>
        <v>1.8494797113084687E-3</v>
      </c>
      <c r="Q1849" s="122">
        <f>O1849*(G1849/F1849-(1+Overview!$F$35/'='!F1849)/(Overview!$F$37*Overview!$F$33))/('='!G1849+Overview!$F$36)</f>
        <v>3.419671876713408E-4</v>
      </c>
      <c r="R1849" s="128">
        <f>(O1849/F1849-Q1849)*G1849*Overview!$F$29*'='!F1849^3</f>
        <v>448.05558301221816</v>
      </c>
      <c r="S1849" s="57">
        <f t="shared" si="168"/>
        <v>3.4560986938960979E-18</v>
      </c>
      <c r="T1849" s="58">
        <f t="shared" si="169"/>
        <v>3.568812446141734E-4</v>
      </c>
      <c r="U1849" s="58">
        <f>IF(I1849&lt;Overview!$F$18,(1-Overview!$F$9)*'='!R1849-'='!I1849*'='!P1849,0)</f>
        <v>0</v>
      </c>
      <c r="V1849" s="54">
        <f>IF(I1849&gt;=Overview!$F$18,(1-Overview!$F$9)*'='!R1849-Overview!$F$18*'='!P1849,0)</f>
        <v>37.846792815768282</v>
      </c>
      <c r="W1849" s="2"/>
      <c r="X1849" s="60">
        <f>F1849^3*(1+G1849*Overview!$F$38)</f>
        <v>37.715532540245484</v>
      </c>
      <c r="Y1849" s="61">
        <f>F1849^3*Overview!$F$42*(1+Overview!$F$38*G1849)+J1849*Overview!$F$39/Overview!$F$40</f>
        <v>3.4581823384135206</v>
      </c>
    </row>
    <row r="1850" spans="1:25">
      <c r="A1850" s="34">
        <v>1847</v>
      </c>
      <c r="B1850">
        <v>0.77</v>
      </c>
      <c r="C1850" s="85">
        <v>18.739999999999998</v>
      </c>
      <c r="D1850" s="125">
        <f>B1850/(B1850+Overview!$F$22)</f>
        <v>0.52380952380952384</v>
      </c>
      <c r="E1850" s="118">
        <f>EXP(Overview!$F$21/Overview!$F$5-Overview!$F$21/('='!C1850+273.15))</f>
        <v>0.94169028070695959</v>
      </c>
      <c r="F1850" s="77">
        <f t="shared" si="170"/>
        <v>3.1311944950319894</v>
      </c>
      <c r="G1850" s="115">
        <f t="shared" si="171"/>
        <v>0.52380952380952372</v>
      </c>
      <c r="H1850" s="112">
        <f>F1850/Overview!$F$19</f>
        <v>4.6230540307574035</v>
      </c>
      <c r="I1850" s="149">
        <f t="shared" si="172"/>
        <v>178.24101031296112</v>
      </c>
      <c r="J1850" s="80">
        <f>IF((A1850-Overview!$F$43)/365=ROUND((A1850-Overview!$F$43)/365,0),J1849*0.05,J1849+V1849)</f>
        <v>1505.6888591456943</v>
      </c>
      <c r="K1850" s="70">
        <f>IF(I1850&lt;Overview!$F$16,1,'='!F1850/Overview!$F$26)</f>
        <v>135.54954523948007</v>
      </c>
      <c r="L1850" s="71">
        <f>IF(I1850&lt;Overview!$F$17,'='!F1850/Overview!$F$26,Overview!$F$33)</f>
        <v>9.1428571428571423</v>
      </c>
      <c r="M1850" s="72">
        <f t="shared" si="173"/>
        <v>9.1428571428571423</v>
      </c>
      <c r="N1850" s="81">
        <f>MIN(1,Overview!$F$44*E1850*(F1850-Overview!$F$25)^2+0.2)</f>
        <v>1</v>
      </c>
      <c r="O1850" s="48">
        <f>M1850*E1850*Overview!$F$8</f>
        <v>9.746225350951114E-2</v>
      </c>
      <c r="P1850" s="48">
        <f>E1850*Overview!$F$6</f>
        <v>1.8494797113084687E-3</v>
      </c>
      <c r="Q1850" s="122">
        <f>O1850*(G1850/F1850-(1+Overview!$F$35/'='!F1850)/(Overview!$F$37*Overview!$F$33))/('='!G1850+Overview!$F$36)</f>
        <v>3.4141408017702643E-4</v>
      </c>
      <c r="R1850" s="128">
        <f>(O1850/F1850-Q1850)*G1850*Overview!$F$29*'='!F1850^3</f>
        <v>448.16522043086923</v>
      </c>
      <c r="S1850" s="57">
        <f t="shared" si="168"/>
        <v>3.4557047813475979E-18</v>
      </c>
      <c r="T1850" s="58">
        <f t="shared" si="169"/>
        <v>3.5634462945890511E-4</v>
      </c>
      <c r="U1850" s="58">
        <f>IF(I1850&lt;Overview!$F$18,(1-Overview!$F$9)*'='!R1850-'='!I1850*'='!P1850,0)</f>
        <v>0</v>
      </c>
      <c r="V1850" s="54">
        <f>IF(I1850&gt;=Overview!$F$18,(1-Overview!$F$9)*'='!R1850-Overview!$F$18*'='!P1850,0)</f>
        <v>37.856133923837348</v>
      </c>
      <c r="W1850" s="2"/>
      <c r="X1850" s="60">
        <f>F1850^3*(1+G1850*Overview!$F$38)</f>
        <v>37.7284314850667</v>
      </c>
      <c r="Y1850" s="61">
        <f>F1850^3*Overview!$F$42*(1+Overview!$F$38*G1850)+J1850*Overview!$F$39/Overview!$F$40</f>
        <v>3.4609878586261522</v>
      </c>
    </row>
    <row r="1851" spans="1:25">
      <c r="A1851" s="34">
        <v>1848</v>
      </c>
      <c r="B1851">
        <v>0.77</v>
      </c>
      <c r="C1851" s="85">
        <v>18.739999999999998</v>
      </c>
      <c r="D1851" s="125">
        <f>B1851/(B1851+Overview!$F$22)</f>
        <v>0.52380952380952384</v>
      </c>
      <c r="E1851" s="118">
        <f>EXP(Overview!$F$21/Overview!$F$5-Overview!$F$21/('='!C1851+273.15))</f>
        <v>0.94169028070695959</v>
      </c>
      <c r="F1851" s="77">
        <f t="shared" si="170"/>
        <v>3.1315508396614482</v>
      </c>
      <c r="G1851" s="115">
        <f t="shared" si="171"/>
        <v>0.52380952380952372</v>
      </c>
      <c r="H1851" s="112">
        <f>F1851/Overview!$F$19</f>
        <v>4.6235801560039098</v>
      </c>
      <c r="I1851" s="149">
        <f t="shared" si="172"/>
        <v>178.24101031296112</v>
      </c>
      <c r="J1851" s="80">
        <f>IF((A1851-Overview!$F$43)/365=ROUND((A1851-Overview!$F$43)/365,0),J1850*0.05,J1850+V1850)</f>
        <v>1543.5449930695318</v>
      </c>
      <c r="K1851" s="70">
        <f>IF(I1851&lt;Overview!$F$16,1,'='!F1851/Overview!$F$26)</f>
        <v>135.56497141391552</v>
      </c>
      <c r="L1851" s="71">
        <f>IF(I1851&lt;Overview!$F$17,'='!F1851/Overview!$F$26,Overview!$F$33)</f>
        <v>9.1428571428571423</v>
      </c>
      <c r="M1851" s="72">
        <f t="shared" si="173"/>
        <v>9.1428571428571423</v>
      </c>
      <c r="N1851" s="81">
        <f>MIN(1,Overview!$F$44*E1851*(F1851-Overview!$F$25)^2+0.2)</f>
        <v>1</v>
      </c>
      <c r="O1851" s="48">
        <f>M1851*E1851*Overview!$F$8</f>
        <v>9.746225350951114E-2</v>
      </c>
      <c r="P1851" s="48">
        <f>E1851*Overview!$F$6</f>
        <v>1.8494797113084687E-3</v>
      </c>
      <c r="Q1851" s="122">
        <f>O1851*(G1851/F1851-(1+Overview!$F$35/'='!F1851)/(Overview!$F$37*Overview!$F$33))/('='!G1851+Overview!$F$36)</f>
        <v>3.4086193013183383E-4</v>
      </c>
      <c r="R1851" s="128">
        <f>(O1851/F1851-Q1851)*G1851*Overview!$F$29*'='!F1851^3</f>
        <v>448.27470801827877</v>
      </c>
      <c r="S1851" s="57">
        <f t="shared" si="168"/>
        <v>3.4553115506759983E-18</v>
      </c>
      <c r="T1851" s="58">
        <f t="shared" si="169"/>
        <v>3.5580882117098868E-4</v>
      </c>
      <c r="U1851" s="58">
        <f>IF(I1851&lt;Overview!$F$18,(1-Overview!$F$9)*'='!R1851-'='!I1851*'='!P1851,0)</f>
        <v>0</v>
      </c>
      <c r="V1851" s="54">
        <f>IF(I1851&gt;=Overview!$F$18,(1-Overview!$F$9)*'='!R1851-Overview!$F$18*'='!P1851,0)</f>
        <v>37.865462266284645</v>
      </c>
      <c r="W1851" s="2"/>
      <c r="X1851" s="60">
        <f>F1851^3*(1+G1851*Overview!$F$38)</f>
        <v>37.741313968774577</v>
      </c>
      <c r="Y1851" s="61">
        <f>F1851^3*Overview!$F$42*(1+Overview!$F$38*G1851)+J1851*Overview!$F$39/Overview!$F$40</f>
        <v>3.4637923032521876</v>
      </c>
    </row>
    <row r="1852" spans="1:25">
      <c r="A1852" s="34">
        <v>1849</v>
      </c>
      <c r="B1852">
        <v>0.77</v>
      </c>
      <c r="C1852" s="85">
        <v>18.739999999999998</v>
      </c>
      <c r="D1852" s="125">
        <f>B1852/(B1852+Overview!$F$22)</f>
        <v>0.52380952380952384</v>
      </c>
      <c r="E1852" s="118">
        <f>EXP(Overview!$F$21/Overview!$F$5-Overview!$F$21/('='!C1852+273.15))</f>
        <v>0.94169028070695959</v>
      </c>
      <c r="F1852" s="77">
        <f t="shared" si="170"/>
        <v>3.131906648482619</v>
      </c>
      <c r="G1852" s="115">
        <f t="shared" si="171"/>
        <v>0.52380952380952372</v>
      </c>
      <c r="H1852" s="112">
        <f>F1852/Overview!$F$19</f>
        <v>4.6241054901559409</v>
      </c>
      <c r="I1852" s="149">
        <f t="shared" si="172"/>
        <v>178.24101031296112</v>
      </c>
      <c r="J1852" s="80">
        <f>IF((A1852-Overview!$F$43)/365=ROUND((A1852-Overview!$F$43)/365,0),J1851*0.05,J1851+V1851)</f>
        <v>1581.4104553358163</v>
      </c>
      <c r="K1852" s="70">
        <f>IF(I1852&lt;Overview!$F$16,1,'='!F1852/Overview!$F$26)</f>
        <v>135.58037439318699</v>
      </c>
      <c r="L1852" s="71">
        <f>IF(I1852&lt;Overview!$F$17,'='!F1852/Overview!$F$26,Overview!$F$33)</f>
        <v>9.1428571428571423</v>
      </c>
      <c r="M1852" s="72">
        <f t="shared" si="173"/>
        <v>9.1428571428571423</v>
      </c>
      <c r="N1852" s="81">
        <f>MIN(1,Overview!$F$44*E1852*(F1852-Overview!$F$25)^2+0.2)</f>
        <v>1</v>
      </c>
      <c r="O1852" s="48">
        <f>M1852*E1852*Overview!$F$8</f>
        <v>9.746225350951114E-2</v>
      </c>
      <c r="P1852" s="48">
        <f>E1852*Overview!$F$6</f>
        <v>1.8494797113084687E-3</v>
      </c>
      <c r="Q1852" s="122">
        <f>O1852*(G1852/F1852-(1+Overview!$F$35/'='!F1852)/(Overview!$F$37*Overview!$F$33))/('='!G1852+Overview!$F$36)</f>
        <v>3.4031073567533638E-4</v>
      </c>
      <c r="R1852" s="128">
        <f>(O1852/F1852-Q1852)*G1852*Overview!$F$29*'='!F1852^3</f>
        <v>448.38404595517483</v>
      </c>
      <c r="S1852" s="57">
        <f t="shared" si="168"/>
        <v>3.4549190005563391E-18</v>
      </c>
      <c r="T1852" s="58">
        <f t="shared" si="169"/>
        <v>3.5527381853719909E-4</v>
      </c>
      <c r="U1852" s="58">
        <f>IF(I1852&lt;Overview!$F$18,(1-Overview!$F$9)*'='!R1852-'='!I1852*'='!P1852,0)</f>
        <v>0</v>
      </c>
      <c r="V1852" s="54">
        <f>IF(I1852&gt;=Overview!$F$18,(1-Overview!$F$9)*'='!R1852-Overview!$F$18*'='!P1852,0)</f>
        <v>37.874777858508189</v>
      </c>
      <c r="W1852" s="2"/>
      <c r="X1852" s="60">
        <f>F1852^3*(1+G1852*Overview!$F$38)</f>
        <v>37.75418000763657</v>
      </c>
      <c r="Y1852" s="61">
        <f>F1852^3*Overview!$F$42*(1+Overview!$F$38*G1852)+J1852*Overview!$F$39/Overview!$F$40</f>
        <v>3.4665956732009748</v>
      </c>
    </row>
    <row r="1853" spans="1:25">
      <c r="A1853" s="34">
        <v>1850</v>
      </c>
      <c r="B1853">
        <v>0.77</v>
      </c>
      <c r="C1853" s="85">
        <v>18.739999999999998</v>
      </c>
      <c r="D1853" s="125">
        <f>B1853/(B1853+Overview!$F$22)</f>
        <v>0.52380952380952384</v>
      </c>
      <c r="E1853" s="118">
        <f>EXP(Overview!$F$21/Overview!$F$5-Overview!$F$21/('='!C1853+273.15))</f>
        <v>0.94169028070695959</v>
      </c>
      <c r="F1853" s="77">
        <f t="shared" si="170"/>
        <v>3.1322619223011561</v>
      </c>
      <c r="G1853" s="115">
        <f t="shared" si="171"/>
        <v>0.52380952380952372</v>
      </c>
      <c r="H1853" s="112">
        <f>F1853/Overview!$F$19</f>
        <v>4.6246300344030065</v>
      </c>
      <c r="I1853" s="149">
        <f t="shared" si="172"/>
        <v>178.24101031296112</v>
      </c>
      <c r="J1853" s="80">
        <f>IF((A1853-Overview!$F$43)/365=ROUND((A1853-Overview!$F$43)/365,0),J1852*0.05,J1852+V1852)</f>
        <v>1619.2852331943245</v>
      </c>
      <c r="K1853" s="70">
        <f>IF(I1853&lt;Overview!$F$16,1,'='!F1853/Overview!$F$26)</f>
        <v>135.59575421217127</v>
      </c>
      <c r="L1853" s="71">
        <f>IF(I1853&lt;Overview!$F$17,'='!F1853/Overview!$F$26,Overview!$F$33)</f>
        <v>9.1428571428571423</v>
      </c>
      <c r="M1853" s="72">
        <f t="shared" si="173"/>
        <v>9.1428571428571423</v>
      </c>
      <c r="N1853" s="81">
        <f>MIN(1,Overview!$F$44*E1853*(F1853-Overview!$F$25)^2+0.2)</f>
        <v>1</v>
      </c>
      <c r="O1853" s="48">
        <f>M1853*E1853*Overview!$F$8</f>
        <v>9.746225350951114E-2</v>
      </c>
      <c r="P1853" s="48">
        <f>E1853*Overview!$F$6</f>
        <v>1.8494797113084687E-3</v>
      </c>
      <c r="Q1853" s="122">
        <f>O1853*(G1853/F1853-(1+Overview!$F$35/'='!F1853)/(Overview!$F$37*Overview!$F$33))/('='!G1853+Overview!$F$36)</f>
        <v>3.3976049495138179E-4</v>
      </c>
      <c r="R1853" s="128">
        <f>(O1853/F1853-Q1853)*G1853*Overview!$F$29*'='!F1853^3</f>
        <v>448.49323442214427</v>
      </c>
      <c r="S1853" s="57">
        <f t="shared" si="168"/>
        <v>3.4545271296667036E-18</v>
      </c>
      <c r="T1853" s="58">
        <f t="shared" si="169"/>
        <v>3.5473962034613575E-4</v>
      </c>
      <c r="U1853" s="58">
        <f>IF(I1853&lt;Overview!$F$18,(1-Overview!$F$9)*'='!R1853-'='!I1853*'='!P1853,0)</f>
        <v>0</v>
      </c>
      <c r="V1853" s="54">
        <f>IF(I1853&gt;=Overview!$F$18,(1-Overview!$F$9)*'='!R1853-Overview!$F$18*'='!P1853,0)</f>
        <v>37.884080715893987</v>
      </c>
      <c r="W1853" s="2"/>
      <c r="X1853" s="60">
        <f>F1853^3*(1+G1853*Overview!$F$38)</f>
        <v>37.767029617919661</v>
      </c>
      <c r="Y1853" s="61">
        <f>F1853^3*Overview!$F$42*(1+Overview!$F$38*G1853)+J1853*Overview!$F$39/Overview!$F$40</f>
        <v>3.4693979693824866</v>
      </c>
    </row>
    <row r="1854" spans="1:25">
      <c r="A1854" s="34">
        <v>1851</v>
      </c>
      <c r="B1854">
        <v>0.77</v>
      </c>
      <c r="C1854" s="85">
        <v>18.739999999999998</v>
      </c>
      <c r="D1854" s="125">
        <f>B1854/(B1854+Overview!$F$22)</f>
        <v>0.52380952380952384</v>
      </c>
      <c r="E1854" s="118">
        <f>EXP(Overview!$F$21/Overview!$F$5-Overview!$F$21/('='!C1854+273.15))</f>
        <v>0.94169028070695959</v>
      </c>
      <c r="F1854" s="77">
        <f t="shared" si="170"/>
        <v>3.1326166619215021</v>
      </c>
      <c r="G1854" s="115">
        <f t="shared" si="171"/>
        <v>0.52380952380952372</v>
      </c>
      <c r="H1854" s="112">
        <f>F1854/Overview!$F$19</f>
        <v>4.6251537899328241</v>
      </c>
      <c r="I1854" s="149">
        <f t="shared" si="172"/>
        <v>178.24101031296112</v>
      </c>
      <c r="J1854" s="80">
        <f>IF((A1854-Overview!$F$43)/365=ROUND((A1854-Overview!$F$43)/365,0),J1853*0.05,J1853+V1853)</f>
        <v>1657.1693139102185</v>
      </c>
      <c r="K1854" s="70">
        <f>IF(I1854&lt;Overview!$F$16,1,'='!F1854/Overview!$F$26)</f>
        <v>135.61111090569273</v>
      </c>
      <c r="L1854" s="71">
        <f>IF(I1854&lt;Overview!$F$17,'='!F1854/Overview!$F$26,Overview!$F$33)</f>
        <v>9.1428571428571423</v>
      </c>
      <c r="M1854" s="72">
        <f t="shared" si="173"/>
        <v>9.1428571428571423</v>
      </c>
      <c r="N1854" s="81">
        <f>MIN(1,Overview!$F$44*E1854*(F1854-Overview!$F$25)^2+0.2)</f>
        <v>1</v>
      </c>
      <c r="O1854" s="48">
        <f>M1854*E1854*Overview!$F$8</f>
        <v>9.746225350951114E-2</v>
      </c>
      <c r="P1854" s="48">
        <f>E1854*Overview!$F$6</f>
        <v>1.8494797113084687E-3</v>
      </c>
      <c r="Q1854" s="122">
        <f>O1854*(G1854/F1854-(1+Overview!$F$35/'='!F1854)/(Overview!$F$37*Overview!$F$33))/('='!G1854+Overview!$F$36)</f>
        <v>3.3921120610807957E-4</v>
      </c>
      <c r="R1854" s="128">
        <f>(O1854/F1854-Q1854)*G1854*Overview!$F$29*'='!F1854^3</f>
        <v>448.60227359963415</v>
      </c>
      <c r="S1854" s="57">
        <f t="shared" si="168"/>
        <v>3.4541359366882106E-18</v>
      </c>
      <c r="T1854" s="58">
        <f t="shared" si="169"/>
        <v>3.5420622538821967E-4</v>
      </c>
      <c r="U1854" s="58">
        <f>IF(I1854&lt;Overview!$F$18,(1-Overview!$F$9)*'='!R1854-'='!I1854*'='!P1854,0)</f>
        <v>0</v>
      </c>
      <c r="V1854" s="54">
        <f>IF(I1854&gt;=Overview!$F$18,(1-Overview!$F$9)*'='!R1854-Overview!$F$18*'='!P1854,0)</f>
        <v>37.893370853816123</v>
      </c>
      <c r="W1854" s="2"/>
      <c r="X1854" s="60">
        <f>F1854^3*(1+G1854*Overview!$F$38)</f>
        <v>37.779862815890318</v>
      </c>
      <c r="Y1854" s="61">
        <f>F1854^3*Overview!$F$42*(1+Overview!$F$38*G1854)+J1854*Overview!$F$39/Overview!$F$40</f>
        <v>3.4721991927073184</v>
      </c>
    </row>
    <row r="1855" spans="1:25">
      <c r="A1855" s="34">
        <v>1852</v>
      </c>
      <c r="B1855">
        <v>0.77</v>
      </c>
      <c r="C1855" s="85">
        <v>18.739999999999998</v>
      </c>
      <c r="D1855" s="125">
        <f>B1855/(B1855+Overview!$F$22)</f>
        <v>0.52380952380952384</v>
      </c>
      <c r="E1855" s="118">
        <f>EXP(Overview!$F$21/Overview!$F$5-Overview!$F$21/('='!C1855+273.15))</f>
        <v>0.94169028070695959</v>
      </c>
      <c r="F1855" s="77">
        <f t="shared" si="170"/>
        <v>3.1329708681468902</v>
      </c>
      <c r="G1855" s="115">
        <f t="shared" si="171"/>
        <v>0.52380952380952372</v>
      </c>
      <c r="H1855" s="112">
        <f>F1855/Overview!$F$19</f>
        <v>4.6256767579313305</v>
      </c>
      <c r="I1855" s="149">
        <f t="shared" si="172"/>
        <v>178.24101031296112</v>
      </c>
      <c r="J1855" s="80">
        <f>IF((A1855-Overview!$F$43)/365=ROUND((A1855-Overview!$F$43)/365,0),J1854*0.05,J1854+V1854)</f>
        <v>1695.0626847640347</v>
      </c>
      <c r="K1855" s="70">
        <f>IF(I1855&lt;Overview!$F$16,1,'='!F1855/Overview!$F$26)</f>
        <v>135.62644450852338</v>
      </c>
      <c r="L1855" s="71">
        <f>IF(I1855&lt;Overview!$F$17,'='!F1855/Overview!$F$26,Overview!$F$33)</f>
        <v>9.1428571428571423</v>
      </c>
      <c r="M1855" s="72">
        <f t="shared" si="173"/>
        <v>9.1428571428571423</v>
      </c>
      <c r="N1855" s="81">
        <f>MIN(1,Overview!$F$44*E1855*(F1855-Overview!$F$25)^2+0.2)</f>
        <v>1</v>
      </c>
      <c r="O1855" s="48">
        <f>M1855*E1855*Overview!$F$8</f>
        <v>9.746225350951114E-2</v>
      </c>
      <c r="P1855" s="48">
        <f>E1855*Overview!$F$6</f>
        <v>1.8494797113084687E-3</v>
      </c>
      <c r="Q1855" s="122">
        <f>O1855*(G1855/F1855-(1+Overview!$F$35/'='!F1855)/(Overview!$F$37*Overview!$F$33))/('='!G1855+Overview!$F$36)</f>
        <v>3.3866286729779005E-4</v>
      </c>
      <c r="R1855" s="128">
        <f>(O1855/F1855-Q1855)*G1855*Overview!$F$29*'='!F1855^3</f>
        <v>448.71116366795047</v>
      </c>
      <c r="S1855" s="57">
        <f t="shared" si="168"/>
        <v>3.4537454203050071E-18</v>
      </c>
      <c r="T1855" s="58">
        <f t="shared" si="169"/>
        <v>3.5367363245569078E-4</v>
      </c>
      <c r="U1855" s="58">
        <f>IF(I1855&lt;Overview!$F$18,(1-Overview!$F$9)*'='!R1855-'='!I1855*'='!P1855,0)</f>
        <v>0</v>
      </c>
      <c r="V1855" s="54">
        <f>IF(I1855&gt;=Overview!$F$18,(1-Overview!$F$9)*'='!R1855-Overview!$F$18*'='!P1855,0)</f>
        <v>37.902648287636673</v>
      </c>
      <c r="W1855" s="2"/>
      <c r="X1855" s="60">
        <f>F1855^3*(1+G1855*Overview!$F$38)</f>
        <v>37.792679617814407</v>
      </c>
      <c r="Y1855" s="61">
        <f>F1855^3*Overview!$F$42*(1+Overview!$F$38*G1855)+J1855*Overview!$F$39/Overview!$F$40</f>
        <v>3.4749993440866791</v>
      </c>
    </row>
    <row r="1856" spans="1:25">
      <c r="A1856" s="34">
        <v>1853</v>
      </c>
      <c r="B1856">
        <v>0.77</v>
      </c>
      <c r="C1856" s="85">
        <v>18.739999999999998</v>
      </c>
      <c r="D1856" s="125">
        <f>B1856/(B1856+Overview!$F$22)</f>
        <v>0.52380952380952384</v>
      </c>
      <c r="E1856" s="118">
        <f>EXP(Overview!$F$21/Overview!$F$5-Overview!$F$21/('='!C1856+273.15))</f>
        <v>0.94169028070695959</v>
      </c>
      <c r="F1856" s="77">
        <f t="shared" si="170"/>
        <v>3.1333245417793458</v>
      </c>
      <c r="G1856" s="115">
        <f t="shared" si="171"/>
        <v>0.52380952380952372</v>
      </c>
      <c r="H1856" s="112">
        <f>F1856/Overview!$F$19</f>
        <v>4.6261989395826753</v>
      </c>
      <c r="I1856" s="149">
        <f t="shared" si="172"/>
        <v>178.24101031296112</v>
      </c>
      <c r="J1856" s="80">
        <f>IF((A1856-Overview!$F$43)/365=ROUND((A1856-Overview!$F$43)/365,0),J1855*0.05,J1855+V1855)</f>
        <v>1732.9653330516712</v>
      </c>
      <c r="K1856" s="70">
        <f>IF(I1856&lt;Overview!$F$16,1,'='!F1856/Overview!$F$26)</f>
        <v>135.64175505538293</v>
      </c>
      <c r="L1856" s="71">
        <f>IF(I1856&lt;Overview!$F$17,'='!F1856/Overview!$F$26,Overview!$F$33)</f>
        <v>9.1428571428571423</v>
      </c>
      <c r="M1856" s="72">
        <f t="shared" si="173"/>
        <v>9.1428571428571423</v>
      </c>
      <c r="N1856" s="81">
        <f>MIN(1,Overview!$F$44*E1856*(F1856-Overview!$F$25)^2+0.2)</f>
        <v>1</v>
      </c>
      <c r="O1856" s="48">
        <f>M1856*E1856*Overview!$F$8</f>
        <v>9.746225350951114E-2</v>
      </c>
      <c r="P1856" s="48">
        <f>E1856*Overview!$F$6</f>
        <v>1.8494797113084687E-3</v>
      </c>
      <c r="Q1856" s="122">
        <f>O1856*(G1856/F1856-(1+Overview!$F$35/'='!F1856)/(Overview!$F$37*Overview!$F$33))/('='!G1856+Overview!$F$36)</f>
        <v>3.3811547667710913E-4</v>
      </c>
      <c r="R1856" s="128">
        <f>(O1856/F1856-Q1856)*G1856*Overview!$F$29*'='!F1856^3</f>
        <v>448.8199048072579</v>
      </c>
      <c r="S1856" s="57">
        <f t="shared" si="168"/>
        <v>3.4533555792042563E-18</v>
      </c>
      <c r="T1856" s="58">
        <f t="shared" si="169"/>
        <v>3.531418403426027E-4</v>
      </c>
      <c r="U1856" s="58">
        <f>IF(I1856&lt;Overview!$F$18,(1-Overview!$F$9)*'='!R1856-'='!I1856*'='!P1856,0)</f>
        <v>0</v>
      </c>
      <c r="V1856" s="54">
        <f>IF(I1856&gt;=Overview!$F$18,(1-Overview!$F$9)*'='!R1856-Overview!$F$18*'='!P1856,0)</f>
        <v>37.911913032705662</v>
      </c>
      <c r="W1856" s="2"/>
      <c r="X1856" s="60">
        <f>F1856^3*(1+G1856*Overview!$F$38)</f>
        <v>37.805480039957118</v>
      </c>
      <c r="Y1856" s="61">
        <f>F1856^3*Overview!$F$42*(1+Overview!$F$38*G1856)+J1856*Overview!$F$39/Overview!$F$40</f>
        <v>3.4777984244323861</v>
      </c>
    </row>
    <row r="1857" spans="1:25">
      <c r="A1857" s="34">
        <v>1854</v>
      </c>
      <c r="B1857">
        <v>0.77</v>
      </c>
      <c r="C1857" s="85">
        <v>18.739999999999998</v>
      </c>
      <c r="D1857" s="125">
        <f>B1857/(B1857+Overview!$F$22)</f>
        <v>0.52380952380952384</v>
      </c>
      <c r="E1857" s="118">
        <f>EXP(Overview!$F$21/Overview!$F$5-Overview!$F$21/('='!C1857+273.15))</f>
        <v>0.94169028070695959</v>
      </c>
      <c r="F1857" s="77">
        <f t="shared" si="170"/>
        <v>3.1336776836196885</v>
      </c>
      <c r="G1857" s="115">
        <f t="shared" si="171"/>
        <v>0.52380952380952372</v>
      </c>
      <c r="H1857" s="112">
        <f>F1857/Overview!$F$19</f>
        <v>4.6267203360692282</v>
      </c>
      <c r="I1857" s="149">
        <f t="shared" si="172"/>
        <v>178.24101031296112</v>
      </c>
      <c r="J1857" s="80">
        <f>IF((A1857-Overview!$F$43)/365=ROUND((A1857-Overview!$F$43)/365,0),J1856*0.05,J1856+V1856)</f>
        <v>1770.8772460843768</v>
      </c>
      <c r="K1857" s="70">
        <f>IF(I1857&lt;Overview!$F$16,1,'='!F1857/Overview!$F$26)</f>
        <v>135.65704258093891</v>
      </c>
      <c r="L1857" s="71">
        <f>IF(I1857&lt;Overview!$F$17,'='!F1857/Overview!$F$26,Overview!$F$33)</f>
        <v>9.1428571428571423</v>
      </c>
      <c r="M1857" s="72">
        <f t="shared" si="173"/>
        <v>9.1428571428571423</v>
      </c>
      <c r="N1857" s="81">
        <f>MIN(1,Overview!$F$44*E1857*(F1857-Overview!$F$25)^2+0.2)</f>
        <v>1</v>
      </c>
      <c r="O1857" s="48">
        <f>M1857*E1857*Overview!$F$8</f>
        <v>9.746225350951114E-2</v>
      </c>
      <c r="P1857" s="48">
        <f>E1857*Overview!$F$6</f>
        <v>1.8494797113084687E-3</v>
      </c>
      <c r="Q1857" s="122">
        <f>O1857*(G1857/F1857-(1+Overview!$F$35/'='!F1857)/(Overview!$F$37*Overview!$F$33))/('='!G1857+Overview!$F$36)</f>
        <v>3.3756903240686335E-4</v>
      </c>
      <c r="R1857" s="128">
        <f>(O1857/F1857-Q1857)*G1857*Overview!$F$29*'='!F1857^3</f>
        <v>448.92849719758044</v>
      </c>
      <c r="S1857" s="57">
        <f t="shared" si="168"/>
        <v>3.4529664120761333E-18</v>
      </c>
      <c r="T1857" s="58">
        <f t="shared" si="169"/>
        <v>3.5261084784482636E-4</v>
      </c>
      <c r="U1857" s="58">
        <f>IF(I1857&lt;Overview!$F$18,(1-Overview!$F$9)*'='!R1857-'='!I1857*'='!P1857,0)</f>
        <v>0</v>
      </c>
      <c r="V1857" s="54">
        <f>IF(I1857&gt;=Overview!$F$18,(1-Overview!$F$9)*'='!R1857-Overview!$F$18*'='!P1857,0)</f>
        <v>37.921165104361144</v>
      </c>
      <c r="W1857" s="2"/>
      <c r="X1857" s="60">
        <f>F1857^3*(1+G1857*Overview!$F$38)</f>
        <v>37.818264098582944</v>
      </c>
      <c r="Y1857" s="61">
        <f>F1857^3*Overview!$F$42*(1+Overview!$F$38*G1857)+J1857*Overview!$F$39/Overview!$F$40</f>
        <v>3.4805964346568583</v>
      </c>
    </row>
    <row r="1858" spans="1:25">
      <c r="A1858" s="34">
        <v>1855</v>
      </c>
      <c r="B1858">
        <v>0.77</v>
      </c>
      <c r="C1858" s="85">
        <v>18.739999999999998</v>
      </c>
      <c r="D1858" s="125">
        <f>B1858/(B1858+Overview!$F$22)</f>
        <v>0.52380952380952384</v>
      </c>
      <c r="E1858" s="118">
        <f>EXP(Overview!$F$21/Overview!$F$5-Overview!$F$21/('='!C1858+273.15))</f>
        <v>0.94169028070695959</v>
      </c>
      <c r="F1858" s="77">
        <f t="shared" si="170"/>
        <v>3.1340302944675331</v>
      </c>
      <c r="G1858" s="115">
        <f t="shared" si="171"/>
        <v>0.52380952380952372</v>
      </c>
      <c r="H1858" s="112">
        <f>F1858/Overview!$F$19</f>
        <v>4.6272409485715826</v>
      </c>
      <c r="I1858" s="149">
        <f t="shared" si="172"/>
        <v>178.24101031296112</v>
      </c>
      <c r="J1858" s="80">
        <f>IF((A1858-Overview!$F$43)/365=ROUND((A1858-Overview!$F$43)/365,0),J1857*0.05,J1857+V1857)</f>
        <v>1808.7984111887379</v>
      </c>
      <c r="K1858" s="70">
        <f>IF(I1858&lt;Overview!$F$16,1,'='!F1858/Overview!$F$26)</f>
        <v>135.67230711980665</v>
      </c>
      <c r="L1858" s="71">
        <f>IF(I1858&lt;Overview!$F$17,'='!F1858/Overview!$F$26,Overview!$F$33)</f>
        <v>9.1428571428571423</v>
      </c>
      <c r="M1858" s="72">
        <f t="shared" si="173"/>
        <v>9.1428571428571423</v>
      </c>
      <c r="N1858" s="81">
        <f>MIN(1,Overview!$F$44*E1858*(F1858-Overview!$F$25)^2+0.2)</f>
        <v>1</v>
      </c>
      <c r="O1858" s="48">
        <f>M1858*E1858*Overview!$F$8</f>
        <v>9.746225350951114E-2</v>
      </c>
      <c r="P1858" s="48">
        <f>E1858*Overview!$F$6</f>
        <v>1.8494797113084687E-3</v>
      </c>
      <c r="Q1858" s="122">
        <f>O1858*(G1858/F1858-(1+Overview!$F$35/'='!F1858)/(Overview!$F$37*Overview!$F$33))/('='!G1858+Overview!$F$36)</f>
        <v>3.3702353265209039E-4</v>
      </c>
      <c r="R1858" s="128">
        <f>(O1858/F1858-Q1858)*G1858*Overview!$F$29*'='!F1858^3</f>
        <v>449.03694101880046</v>
      </c>
      <c r="S1858" s="57">
        <f t="shared" si="168"/>
        <v>3.4525779176138141E-18</v>
      </c>
      <c r="T1858" s="58">
        <f t="shared" si="169"/>
        <v>3.5208065376003971E-4</v>
      </c>
      <c r="U1858" s="58">
        <f>IF(I1858&lt;Overview!$F$18,(1-Overview!$F$9)*'='!R1858-'='!I1858*'='!P1858,0)</f>
        <v>0</v>
      </c>
      <c r="V1858" s="54">
        <f>IF(I1858&gt;=Overview!$F$18,(1-Overview!$F$9)*'='!R1858-Overview!$F$18*'='!P1858,0)</f>
        <v>37.930404517929091</v>
      </c>
      <c r="W1858" s="2"/>
      <c r="X1858" s="60">
        <f>F1858^3*(1+G1858*Overview!$F$38)</f>
        <v>37.831031809955554</v>
      </c>
      <c r="Y1858" s="61">
        <f>F1858^3*Overview!$F$42*(1+Overview!$F$38*G1858)+J1858*Overview!$F$39/Overview!$F$40</f>
        <v>3.4833933756731108</v>
      </c>
    </row>
    <row r="1859" spans="1:25">
      <c r="A1859" s="34">
        <v>1856</v>
      </c>
      <c r="B1859">
        <v>0.77</v>
      </c>
      <c r="C1859" s="85">
        <v>18.739999999999998</v>
      </c>
      <c r="D1859" s="125">
        <f>B1859/(B1859+Overview!$F$22)</f>
        <v>0.52380952380952384</v>
      </c>
      <c r="E1859" s="118">
        <f>EXP(Overview!$F$21/Overview!$F$5-Overview!$F$21/('='!C1859+273.15))</f>
        <v>0.94169028070695959</v>
      </c>
      <c r="F1859" s="77">
        <f t="shared" si="170"/>
        <v>3.1343823751212931</v>
      </c>
      <c r="G1859" s="115">
        <f t="shared" si="171"/>
        <v>0.52380952380952372</v>
      </c>
      <c r="H1859" s="112">
        <f>F1859/Overview!$F$19</f>
        <v>4.6277607782685566</v>
      </c>
      <c r="I1859" s="149">
        <f t="shared" si="172"/>
        <v>178.24101031296112</v>
      </c>
      <c r="J1859" s="80">
        <f>IF((A1859-Overview!$F$43)/365=ROUND((A1859-Overview!$F$43)/365,0),J1858*0.05,J1858+V1858)</f>
        <v>1846.7288157066669</v>
      </c>
      <c r="K1859" s="70">
        <f>IF(I1859&lt;Overview!$F$16,1,'='!F1859/Overview!$F$26)</f>
        <v>135.68754870654951</v>
      </c>
      <c r="L1859" s="71">
        <f>IF(I1859&lt;Overview!$F$17,'='!F1859/Overview!$F$26,Overview!$F$33)</f>
        <v>9.1428571428571423</v>
      </c>
      <c r="M1859" s="72">
        <f t="shared" si="173"/>
        <v>9.1428571428571423</v>
      </c>
      <c r="N1859" s="81">
        <f>MIN(1,Overview!$F$44*E1859*(F1859-Overview!$F$25)^2+0.2)</f>
        <v>1</v>
      </c>
      <c r="O1859" s="48">
        <f>M1859*E1859*Overview!$F$8</f>
        <v>9.746225350951114E-2</v>
      </c>
      <c r="P1859" s="48">
        <f>E1859*Overview!$F$6</f>
        <v>1.8494797113084687E-3</v>
      </c>
      <c r="Q1859" s="122">
        <f>O1859*(G1859/F1859-(1+Overview!$F$35/'='!F1859)/(Overview!$F$37*Overview!$F$33))/('='!G1859+Overview!$F$36)</f>
        <v>3.3647897558203223E-4</v>
      </c>
      <c r="R1859" s="128">
        <f>(O1859/F1859-Q1859)*G1859*Overview!$F$29*'='!F1859^3</f>
        <v>449.14523645065913</v>
      </c>
      <c r="S1859" s="57">
        <f t="shared" ref="S1859:S1922" si="174">(D1859*N1859-G1859)*O1859/F1859</f>
        <v>3.4521900945134673E-18</v>
      </c>
      <c r="T1859" s="58">
        <f t="shared" ref="T1859:T1922" si="175">F1859*Q1859/3</f>
        <v>3.5155125688772992E-4</v>
      </c>
      <c r="U1859" s="58">
        <f>IF(I1859&lt;Overview!$F$18,(1-Overview!$F$9)*'='!R1859-'='!I1859*'='!P1859,0)</f>
        <v>0</v>
      </c>
      <c r="V1859" s="54">
        <f>IF(I1859&gt;=Overview!$F$18,(1-Overview!$F$9)*'='!R1859-Overview!$F$18*'='!P1859,0)</f>
        <v>37.939631288723447</v>
      </c>
      <c r="W1859" s="2"/>
      <c r="X1859" s="60">
        <f>F1859^3*(1+G1859*Overview!$F$38)</f>
        <v>37.843783190337831</v>
      </c>
      <c r="Y1859" s="61">
        <f>F1859^3*Overview!$F$42*(1+Overview!$F$38*G1859)+J1859*Overview!$F$39/Overview!$F$40</f>
        <v>3.4861892483947483</v>
      </c>
    </row>
    <row r="1860" spans="1:25">
      <c r="A1860" s="34">
        <v>1857</v>
      </c>
      <c r="B1860">
        <v>0.77</v>
      </c>
      <c r="C1860" s="85">
        <v>18.739999999999998</v>
      </c>
      <c r="D1860" s="125">
        <f>B1860/(B1860+Overview!$F$22)</f>
        <v>0.52380952380952384</v>
      </c>
      <c r="E1860" s="118">
        <f>EXP(Overview!$F$21/Overview!$F$5-Overview!$F$21/('='!C1860+273.15))</f>
        <v>0.94169028070695959</v>
      </c>
      <c r="F1860" s="77">
        <f t="shared" ref="F1860:F1923" si="176">F1859+T1859</f>
        <v>3.134733926378181</v>
      </c>
      <c r="G1860" s="115">
        <f t="shared" ref="G1860:G1923" si="177">G1859+S1859</f>
        <v>0.52380952380952372</v>
      </c>
      <c r="H1860" s="112">
        <f>F1860/Overview!$F$19</f>
        <v>4.6282798263371934</v>
      </c>
      <c r="I1860" s="149">
        <f t="shared" ref="I1860:I1923" si="178">I1859+U1859</f>
        <v>178.24101031296112</v>
      </c>
      <c r="J1860" s="80">
        <f>IF((A1860-Overview!$F$43)/365=ROUND((A1860-Overview!$F$43)/365,0),J1859*0.05,J1859+V1859)</f>
        <v>1884.6684469953902</v>
      </c>
      <c r="K1860" s="70">
        <f>IF(I1860&lt;Overview!$F$16,1,'='!F1860/Overview!$F$26)</f>
        <v>135.70276737567883</v>
      </c>
      <c r="L1860" s="71">
        <f>IF(I1860&lt;Overview!$F$17,'='!F1860/Overview!$F$26,Overview!$F$33)</f>
        <v>9.1428571428571423</v>
      </c>
      <c r="M1860" s="72">
        <f t="shared" ref="M1860:M1923" si="179">IF(K1860=1,1,L1860)</f>
        <v>9.1428571428571423</v>
      </c>
      <c r="N1860" s="81">
        <f>MIN(1,Overview!$F$44*E1860*(F1860-Overview!$F$25)^2+0.2)</f>
        <v>1</v>
      </c>
      <c r="O1860" s="48">
        <f>M1860*E1860*Overview!$F$8</f>
        <v>9.746225350951114E-2</v>
      </c>
      <c r="P1860" s="48">
        <f>E1860*Overview!$F$6</f>
        <v>1.8494797113084687E-3</v>
      </c>
      <c r="Q1860" s="122">
        <f>O1860*(G1860/F1860-(1+Overview!$F$35/'='!F1860)/(Overview!$F$37*Overview!$F$33))/('='!G1860+Overview!$F$36)</f>
        <v>3.3593535937012262E-4</v>
      </c>
      <c r="R1860" s="128">
        <f>(O1860/F1860-Q1860)*G1860*Overview!$F$29*'='!F1860^3</f>
        <v>449.25338367275629</v>
      </c>
      <c r="S1860" s="57">
        <f t="shared" si="174"/>
        <v>3.4518029414742477E-18</v>
      </c>
      <c r="T1860" s="58">
        <f t="shared" si="175"/>
        <v>3.5102265602918989E-4</v>
      </c>
      <c r="U1860" s="58">
        <f>IF(I1860&lt;Overview!$F$18,(1-Overview!$F$9)*'='!R1860-'='!I1860*'='!P1860,0)</f>
        <v>0</v>
      </c>
      <c r="V1860" s="54">
        <f>IF(I1860&gt;=Overview!$F$18,(1-Overview!$F$9)*'='!R1860-Overview!$F$18*'='!P1860,0)</f>
        <v>37.948845432046127</v>
      </c>
      <c r="W1860" s="2"/>
      <c r="X1860" s="60">
        <f>F1860^3*(1+G1860*Overview!$F$38)</f>
        <v>37.856518255991695</v>
      </c>
      <c r="Y1860" s="61">
        <f>F1860^3*Overview!$F$42*(1+Overview!$F$38*G1860)+J1860*Overview!$F$39/Overview!$F$40</f>
        <v>3.4889840537359609</v>
      </c>
    </row>
    <row r="1861" spans="1:25">
      <c r="A1861" s="34">
        <v>1858</v>
      </c>
      <c r="B1861">
        <v>0.77</v>
      </c>
      <c r="C1861" s="85">
        <v>18.739999999999998</v>
      </c>
      <c r="D1861" s="125">
        <f>B1861/(B1861+Overview!$F$22)</f>
        <v>0.52380952380952384</v>
      </c>
      <c r="E1861" s="118">
        <f>EXP(Overview!$F$21/Overview!$F$5-Overview!$F$21/('='!C1861+273.15))</f>
        <v>0.94169028070695959</v>
      </c>
      <c r="F1861" s="77">
        <f t="shared" si="176"/>
        <v>3.1350849490342103</v>
      </c>
      <c r="G1861" s="115">
        <f t="shared" si="177"/>
        <v>0.52380952380952372</v>
      </c>
      <c r="H1861" s="112">
        <f>F1861/Overview!$F$19</f>
        <v>4.6287980939527689</v>
      </c>
      <c r="I1861" s="149">
        <f t="shared" si="178"/>
        <v>178.24101031296112</v>
      </c>
      <c r="J1861" s="80">
        <f>IF((A1861-Overview!$F$43)/365=ROUND((A1861-Overview!$F$43)/365,0),J1860*0.05,J1860+V1860)</f>
        <v>1922.6172924274363</v>
      </c>
      <c r="K1861" s="70">
        <f>IF(I1861&lt;Overview!$F$16,1,'='!F1861/Overview!$F$26)</f>
        <v>135.71796316165413</v>
      </c>
      <c r="L1861" s="71">
        <f>IF(I1861&lt;Overview!$F$17,'='!F1861/Overview!$F$26,Overview!$F$33)</f>
        <v>9.1428571428571423</v>
      </c>
      <c r="M1861" s="72">
        <f t="shared" si="179"/>
        <v>9.1428571428571423</v>
      </c>
      <c r="N1861" s="81">
        <f>MIN(1,Overview!$F$44*E1861*(F1861-Overview!$F$25)^2+0.2)</f>
        <v>1</v>
      </c>
      <c r="O1861" s="48">
        <f>M1861*E1861*Overview!$F$8</f>
        <v>9.746225350951114E-2</v>
      </c>
      <c r="P1861" s="48">
        <f>E1861*Overview!$F$6</f>
        <v>1.8494797113084687E-3</v>
      </c>
      <c r="Q1861" s="122">
        <f>O1861*(G1861/F1861-(1+Overview!$F$35/'='!F1861)/(Overview!$F$37*Overview!$F$33))/('='!G1861+Overview!$F$36)</f>
        <v>3.353926821939746E-4</v>
      </c>
      <c r="R1861" s="128">
        <f>(O1861/F1861-Q1861)*G1861*Overview!$F$29*'='!F1861^3</f>
        <v>449.36138286454906</v>
      </c>
      <c r="S1861" s="57">
        <f t="shared" si="174"/>
        <v>3.4514164571982862E-18</v>
      </c>
      <c r="T1861" s="58">
        <f t="shared" si="175"/>
        <v>3.5049484998751464E-4</v>
      </c>
      <c r="U1861" s="58">
        <f>IF(I1861&lt;Overview!$F$18,(1-Overview!$F$9)*'='!R1861-'='!I1861*'='!P1861,0)</f>
        <v>0</v>
      </c>
      <c r="V1861" s="54">
        <f>IF(I1861&gt;=Overview!$F$18,(1-Overview!$F$9)*'='!R1861-Overview!$F$18*'='!P1861,0)</f>
        <v>37.958046963186874</v>
      </c>
      <c r="W1861" s="2"/>
      <c r="X1861" s="60">
        <f>F1861^3*(1+G1861*Overview!$F$38)</f>
        <v>37.86923702317808</v>
      </c>
      <c r="Y1861" s="61">
        <f>F1861^3*Overview!$F$42*(1+Overview!$F$38*G1861)+J1861*Overview!$F$39/Overview!$F$40</f>
        <v>3.4917777926115106</v>
      </c>
    </row>
    <row r="1862" spans="1:25">
      <c r="A1862" s="34">
        <v>1859</v>
      </c>
      <c r="B1862">
        <v>0.77</v>
      </c>
      <c r="C1862" s="85">
        <v>18.739999999999998</v>
      </c>
      <c r="D1862" s="125">
        <f>B1862/(B1862+Overview!$F$22)</f>
        <v>0.52380952380952384</v>
      </c>
      <c r="E1862" s="118">
        <f>EXP(Overview!$F$21/Overview!$F$5-Overview!$F$21/('='!C1862+273.15))</f>
        <v>0.94169028070695959</v>
      </c>
      <c r="F1862" s="77">
        <f t="shared" si="176"/>
        <v>3.135435443884198</v>
      </c>
      <c r="G1862" s="115">
        <f t="shared" si="177"/>
        <v>0.52380952380952372</v>
      </c>
      <c r="H1862" s="112">
        <f>F1862/Overview!$F$19</f>
        <v>4.6293155822887906</v>
      </c>
      <c r="I1862" s="149">
        <f t="shared" si="178"/>
        <v>178.24101031296112</v>
      </c>
      <c r="J1862" s="80">
        <f>IF((A1862-Overview!$F$43)/365=ROUND((A1862-Overview!$F$43)/365,0),J1861*0.05,J1861+V1861)</f>
        <v>1960.5753393906232</v>
      </c>
      <c r="K1862" s="70">
        <f>IF(I1862&lt;Overview!$F$16,1,'='!F1862/Overview!$F$26)</f>
        <v>135.73313609888305</v>
      </c>
      <c r="L1862" s="71">
        <f>IF(I1862&lt;Overview!$F$17,'='!F1862/Overview!$F$26,Overview!$F$33)</f>
        <v>9.1428571428571423</v>
      </c>
      <c r="M1862" s="72">
        <f t="shared" si="179"/>
        <v>9.1428571428571423</v>
      </c>
      <c r="N1862" s="81">
        <f>MIN(1,Overview!$F$44*E1862*(F1862-Overview!$F$25)^2+0.2)</f>
        <v>1</v>
      </c>
      <c r="O1862" s="48">
        <f>M1862*E1862*Overview!$F$8</f>
        <v>9.746225350951114E-2</v>
      </c>
      <c r="P1862" s="48">
        <f>E1862*Overview!$F$6</f>
        <v>1.8494797113084687E-3</v>
      </c>
      <c r="Q1862" s="122">
        <f>O1862*(G1862/F1862-(1+Overview!$F$35/'='!F1862)/(Overview!$F$37*Overview!$F$33))/('='!G1862+Overview!$F$36)</f>
        <v>3.3485094223536827E-4</v>
      </c>
      <c r="R1862" s="128">
        <f>(O1862/F1862-Q1862)*G1862*Overview!$F$29*'='!F1862^3</f>
        <v>449.46923420535336</v>
      </c>
      <c r="S1862" s="57">
        <f t="shared" si="174"/>
        <v>3.4510306403906811E-18</v>
      </c>
      <c r="T1862" s="58">
        <f t="shared" si="175"/>
        <v>3.4996783756759798E-4</v>
      </c>
      <c r="U1862" s="58">
        <f>IF(I1862&lt;Overview!$F$18,(1-Overview!$F$9)*'='!R1862-'='!I1862*'='!P1862,0)</f>
        <v>0</v>
      </c>
      <c r="V1862" s="54">
        <f>IF(I1862&gt;=Overview!$F$18,(1-Overview!$F$9)*'='!R1862-Overview!$F$18*'='!P1862,0)</f>
        <v>37.9672358974234</v>
      </c>
      <c r="W1862" s="2"/>
      <c r="X1862" s="60">
        <f>F1862^3*(1+G1862*Overview!$F$38)</f>
        <v>37.881939508156933</v>
      </c>
      <c r="Y1862" s="61">
        <f>F1862^3*Overview!$F$42*(1+Overview!$F$38*G1862)+J1862*Overview!$F$39/Overview!$F$40</f>
        <v>3.4945704659367345</v>
      </c>
    </row>
    <row r="1863" spans="1:25">
      <c r="A1863" s="34">
        <v>1860</v>
      </c>
      <c r="B1863">
        <v>0.77</v>
      </c>
      <c r="C1863" s="85">
        <v>18.739999999999998</v>
      </c>
      <c r="D1863" s="125">
        <f>B1863/(B1863+Overview!$F$22)</f>
        <v>0.52380952380952384</v>
      </c>
      <c r="E1863" s="118">
        <f>EXP(Overview!$F$21/Overview!$F$5-Overview!$F$21/('='!C1863+273.15))</f>
        <v>0.94169028070695959</v>
      </c>
      <c r="F1863" s="77">
        <f t="shared" si="176"/>
        <v>3.1357854117217658</v>
      </c>
      <c r="G1863" s="115">
        <f t="shared" si="177"/>
        <v>0.52380952380952372</v>
      </c>
      <c r="H1863" s="112">
        <f>F1863/Overview!$F$19</f>
        <v>4.6298322925170021</v>
      </c>
      <c r="I1863" s="149">
        <f t="shared" si="178"/>
        <v>178.24101031296112</v>
      </c>
      <c r="J1863" s="80">
        <f>IF((A1863-Overview!$F$43)/365=ROUND((A1863-Overview!$F$43)/365,0),J1862*0.05,J1862+V1862)</f>
        <v>1998.5425752880467</v>
      </c>
      <c r="K1863" s="70">
        <f>IF(I1863&lt;Overview!$F$16,1,'='!F1863/Overview!$F$26)</f>
        <v>135.74828622172146</v>
      </c>
      <c r="L1863" s="71">
        <f>IF(I1863&lt;Overview!$F$17,'='!F1863/Overview!$F$26,Overview!$F$33)</f>
        <v>9.1428571428571423</v>
      </c>
      <c r="M1863" s="72">
        <f t="shared" si="179"/>
        <v>9.1428571428571423</v>
      </c>
      <c r="N1863" s="81">
        <f>MIN(1,Overview!$F$44*E1863*(F1863-Overview!$F$25)^2+0.2)</f>
        <v>1</v>
      </c>
      <c r="O1863" s="48">
        <f>M1863*E1863*Overview!$F$8</f>
        <v>9.746225350951114E-2</v>
      </c>
      <c r="P1863" s="48">
        <f>E1863*Overview!$F$6</f>
        <v>1.8494797113084687E-3</v>
      </c>
      <c r="Q1863" s="122">
        <f>O1863*(G1863/F1863-(1+Overview!$F$35/'='!F1863)/(Overview!$F$37*Overview!$F$33))/('='!G1863+Overview!$F$36)</f>
        <v>3.3431013768024014E-4</v>
      </c>
      <c r="R1863" s="128">
        <f>(O1863/F1863-Q1863)*G1863*Overview!$F$29*'='!F1863^3</f>
        <v>449.57693787434289</v>
      </c>
      <c r="S1863" s="57">
        <f t="shared" si="174"/>
        <v>3.4506454897594924E-18</v>
      </c>
      <c r="T1863" s="58">
        <f t="shared" si="175"/>
        <v>3.4944161757613067E-4</v>
      </c>
      <c r="U1863" s="58">
        <f>IF(I1863&lt;Overview!$F$18,(1-Overview!$F$9)*'='!R1863-'='!I1863*'='!P1863,0)</f>
        <v>0</v>
      </c>
      <c r="V1863" s="54">
        <f>IF(I1863&gt;=Overview!$F$18,(1-Overview!$F$9)*'='!R1863-Overview!$F$18*'='!P1863,0)</f>
        <v>37.976412250021305</v>
      </c>
      <c r="W1863" s="2"/>
      <c r="X1863" s="60">
        <f>F1863^3*(1+G1863*Overview!$F$38)</f>
        <v>37.894625727187055</v>
      </c>
      <c r="Y1863" s="61">
        <f>F1863^3*Overview!$F$42*(1+Overview!$F$38*G1863)+J1863*Overview!$F$39/Overview!$F$40</f>
        <v>3.4973620746275329</v>
      </c>
    </row>
    <row r="1864" spans="1:25">
      <c r="A1864" s="34">
        <v>1861</v>
      </c>
      <c r="B1864">
        <v>0.77</v>
      </c>
      <c r="C1864" s="85">
        <v>18.739999999999998</v>
      </c>
      <c r="D1864" s="125">
        <f>B1864/(B1864+Overview!$F$22)</f>
        <v>0.52380952380952384</v>
      </c>
      <c r="E1864" s="118">
        <f>EXP(Overview!$F$21/Overview!$F$5-Overview!$F$21/('='!C1864+273.15))</f>
        <v>0.94169028070695959</v>
      </c>
      <c r="F1864" s="77">
        <f t="shared" si="176"/>
        <v>3.1361348533393421</v>
      </c>
      <c r="G1864" s="115">
        <f t="shared" si="177"/>
        <v>0.52380952380952372</v>
      </c>
      <c r="H1864" s="112">
        <f>F1864/Overview!$F$19</f>
        <v>4.6303482258073849</v>
      </c>
      <c r="I1864" s="149">
        <f t="shared" si="178"/>
        <v>178.24101031296112</v>
      </c>
      <c r="J1864" s="80">
        <f>IF((A1864-Overview!$F$43)/365=ROUND((A1864-Overview!$F$43)/365,0),J1863*0.05,J1863+V1863)</f>
        <v>2036.5189875380679</v>
      </c>
      <c r="K1864" s="70">
        <f>IF(I1864&lt;Overview!$F$16,1,'='!F1864/Overview!$F$26)</f>
        <v>135.76341356447369</v>
      </c>
      <c r="L1864" s="71">
        <f>IF(I1864&lt;Overview!$F$17,'='!F1864/Overview!$F$26,Overview!$F$33)</f>
        <v>9.1428571428571423</v>
      </c>
      <c r="M1864" s="72">
        <f t="shared" si="179"/>
        <v>9.1428571428571423</v>
      </c>
      <c r="N1864" s="81">
        <f>MIN(1,Overview!$F$44*E1864*(F1864-Overview!$F$25)^2+0.2)</f>
        <v>1</v>
      </c>
      <c r="O1864" s="48">
        <f>M1864*E1864*Overview!$F$8</f>
        <v>9.746225350951114E-2</v>
      </c>
      <c r="P1864" s="48">
        <f>E1864*Overview!$F$6</f>
        <v>1.8494797113084687E-3</v>
      </c>
      <c r="Q1864" s="122">
        <f>O1864*(G1864/F1864-(1+Overview!$F$35/'='!F1864)/(Overview!$F$37*Overview!$F$33))/('='!G1864+Overview!$F$36)</f>
        <v>3.3377026671867367E-4</v>
      </c>
      <c r="R1864" s="128">
        <f>(O1864/F1864-Q1864)*G1864*Overview!$F$29*'='!F1864^3</f>
        <v>449.68449405054889</v>
      </c>
      <c r="S1864" s="57">
        <f t="shared" si="174"/>
        <v>3.4502610040157305E-18</v>
      </c>
      <c r="T1864" s="58">
        <f t="shared" si="175"/>
        <v>3.4891618882160023E-4</v>
      </c>
      <c r="U1864" s="58">
        <f>IF(I1864&lt;Overview!$F$18,(1-Overview!$F$9)*'='!R1864-'='!I1864*'='!P1864,0)</f>
        <v>0</v>
      </c>
      <c r="V1864" s="54">
        <f>IF(I1864&gt;=Overview!$F$18,(1-Overview!$F$9)*'='!R1864-Overview!$F$18*'='!P1864,0)</f>
        <v>37.985576036234058</v>
      </c>
      <c r="W1864" s="2"/>
      <c r="X1864" s="60">
        <f>F1864^3*(1+G1864*Overview!$F$38)</f>
        <v>37.907295696526099</v>
      </c>
      <c r="Y1864" s="61">
        <f>F1864^3*Overview!$F$42*(1+Overview!$F$38*G1864)+J1864*Overview!$F$39/Overview!$F$40</f>
        <v>3.5001526196003665</v>
      </c>
    </row>
    <row r="1865" spans="1:25">
      <c r="A1865" s="34">
        <v>1862</v>
      </c>
      <c r="B1865">
        <v>0.77</v>
      </c>
      <c r="C1865" s="85">
        <v>18.739999999999998</v>
      </c>
      <c r="D1865" s="125">
        <f>B1865/(B1865+Overview!$F$22)</f>
        <v>0.52380952380952384</v>
      </c>
      <c r="E1865" s="118">
        <f>EXP(Overview!$F$21/Overview!$F$5-Overview!$F$21/('='!C1865+273.15))</f>
        <v>0.94169028070695959</v>
      </c>
      <c r="F1865" s="77">
        <f t="shared" si="176"/>
        <v>3.1364837695281635</v>
      </c>
      <c r="G1865" s="115">
        <f t="shared" si="177"/>
        <v>0.52380952380952372</v>
      </c>
      <c r="H1865" s="112">
        <f>F1865/Overview!$F$19</f>
        <v>4.6308633833281609</v>
      </c>
      <c r="I1865" s="149">
        <f t="shared" si="178"/>
        <v>178.24101031296112</v>
      </c>
      <c r="J1865" s="80">
        <f>IF((A1865-Overview!$F$43)/365=ROUND((A1865-Overview!$F$43)/365,0),J1864*0.05,J1864+V1864)</f>
        <v>2074.5045635743018</v>
      </c>
      <c r="K1865" s="70">
        <f>IF(I1865&lt;Overview!$F$16,1,'='!F1865/Overview!$F$26)</f>
        <v>135.77851816139236</v>
      </c>
      <c r="L1865" s="71">
        <f>IF(I1865&lt;Overview!$F$17,'='!F1865/Overview!$F$26,Overview!$F$33)</f>
        <v>9.1428571428571423</v>
      </c>
      <c r="M1865" s="72">
        <f t="shared" si="179"/>
        <v>9.1428571428571423</v>
      </c>
      <c r="N1865" s="81">
        <f>MIN(1,Overview!$F$44*E1865*(F1865-Overview!$F$25)^2+0.2)</f>
        <v>1</v>
      </c>
      <c r="O1865" s="48">
        <f>M1865*E1865*Overview!$F$8</f>
        <v>9.746225350951114E-2</v>
      </c>
      <c r="P1865" s="48">
        <f>E1865*Overview!$F$6</f>
        <v>1.8494797113084687E-3</v>
      </c>
      <c r="Q1865" s="122">
        <f>O1865*(G1865/F1865-(1+Overview!$F$35/'='!F1865)/(Overview!$F$37*Overview!$F$33))/('='!G1865+Overview!$F$36)</f>
        <v>3.3323132754488246E-4</v>
      </c>
      <c r="R1865" s="128">
        <f>(O1865/F1865-Q1865)*G1865*Overview!$F$29*'='!F1865^3</f>
        <v>449.79190291286022</v>
      </c>
      <c r="S1865" s="57">
        <f t="shared" si="174"/>
        <v>3.4498771818733501E-18</v>
      </c>
      <c r="T1865" s="58">
        <f t="shared" si="175"/>
        <v>3.4839155011428239E-4</v>
      </c>
      <c r="U1865" s="58">
        <f>IF(I1865&lt;Overview!$F$18,(1-Overview!$F$9)*'='!R1865-'='!I1865*'='!P1865,0)</f>
        <v>0</v>
      </c>
      <c r="V1865" s="54">
        <f>IF(I1865&gt;=Overview!$F$18,(1-Overview!$F$9)*'='!R1865-Overview!$F$18*'='!P1865,0)</f>
        <v>37.994727271302985</v>
      </c>
      <c r="W1865" s="2"/>
      <c r="X1865" s="60">
        <f>F1865^3*(1+G1865*Overview!$F$38)</f>
        <v>37.919949432430492</v>
      </c>
      <c r="Y1865" s="61">
        <f>F1865^3*Overview!$F$42*(1+Overview!$F$38*G1865)+J1865*Overview!$F$39/Overview!$F$40</f>
        <v>3.5029421017722462</v>
      </c>
    </row>
    <row r="1866" spans="1:25">
      <c r="A1866" s="34">
        <v>1863</v>
      </c>
      <c r="B1866">
        <v>0.77</v>
      </c>
      <c r="C1866" s="85">
        <v>18.739999999999998</v>
      </c>
      <c r="D1866" s="125">
        <f>B1866/(B1866+Overview!$F$22)</f>
        <v>0.52380952380952384</v>
      </c>
      <c r="E1866" s="118">
        <f>EXP(Overview!$F$21/Overview!$F$5-Overview!$F$21/('='!C1866+273.15))</f>
        <v>0.94169028070695959</v>
      </c>
      <c r="F1866" s="77">
        <f t="shared" si="176"/>
        <v>3.1368321610782779</v>
      </c>
      <c r="G1866" s="115">
        <f t="shared" si="177"/>
        <v>0.52380952380952372</v>
      </c>
      <c r="H1866" s="112">
        <f>F1866/Overview!$F$19</f>
        <v>4.6313777662457962</v>
      </c>
      <c r="I1866" s="149">
        <f t="shared" si="178"/>
        <v>178.24101031296112</v>
      </c>
      <c r="J1866" s="80">
        <f>IF((A1866-Overview!$F$43)/365=ROUND((A1866-Overview!$F$43)/365,0),J1865*0.05,J1865+V1865)</f>
        <v>2112.4992908456047</v>
      </c>
      <c r="K1866" s="70">
        <f>IF(I1866&lt;Overview!$F$16,1,'='!F1866/Overview!$F$26)</f>
        <v>135.7936000466787</v>
      </c>
      <c r="L1866" s="71">
        <f>IF(I1866&lt;Overview!$F$17,'='!F1866/Overview!$F$26,Overview!$F$33)</f>
        <v>9.1428571428571423</v>
      </c>
      <c r="M1866" s="72">
        <f t="shared" si="179"/>
        <v>9.1428571428571423</v>
      </c>
      <c r="N1866" s="81">
        <f>MIN(1,Overview!$F$44*E1866*(F1866-Overview!$F$25)^2+0.2)</f>
        <v>1</v>
      </c>
      <c r="O1866" s="48">
        <f>M1866*E1866*Overview!$F$8</f>
        <v>9.746225350951114E-2</v>
      </c>
      <c r="P1866" s="48">
        <f>E1866*Overview!$F$6</f>
        <v>1.8494797113084687E-3</v>
      </c>
      <c r="Q1866" s="122">
        <f>O1866*(G1866/F1866-(1+Overview!$F$35/'='!F1866)/(Overview!$F$37*Overview!$F$33))/('='!G1866+Overview!$F$36)</f>
        <v>3.3269331835720427E-4</v>
      </c>
      <c r="R1866" s="128">
        <f>(O1866/F1866-Q1866)*G1866*Overview!$F$29*'='!F1866^3</f>
        <v>449.89916464002351</v>
      </c>
      <c r="S1866" s="57">
        <f t="shared" si="174"/>
        <v>3.4494940220492419E-18</v>
      </c>
      <c r="T1866" s="58">
        <f t="shared" si="175"/>
        <v>3.4786770026624421E-4</v>
      </c>
      <c r="U1866" s="58">
        <f>IF(I1866&lt;Overview!$F$18,(1-Overview!$F$9)*'='!R1866-'='!I1866*'='!P1866,0)</f>
        <v>0</v>
      </c>
      <c r="V1866" s="54">
        <f>IF(I1866&gt;=Overview!$F$18,(1-Overview!$F$9)*'='!R1866-Overview!$F$18*'='!P1866,0)</f>
        <v>38.003865970457298</v>
      </c>
      <c r="W1866" s="2"/>
      <c r="X1866" s="60">
        <f>F1866^3*(1+G1866*Overview!$F$38)</f>
        <v>37.932586951155407</v>
      </c>
      <c r="Y1866" s="61">
        <f>F1866^3*Overview!$F$42*(1+Overview!$F$38*G1866)+J1866*Overview!$F$39/Overview!$F$40</f>
        <v>3.5057305220607318</v>
      </c>
    </row>
    <row r="1867" spans="1:25">
      <c r="A1867" s="34">
        <v>1864</v>
      </c>
      <c r="B1867">
        <v>0.77</v>
      </c>
      <c r="C1867" s="85">
        <v>18.739999999999998</v>
      </c>
      <c r="D1867" s="125">
        <f>B1867/(B1867+Overview!$F$22)</f>
        <v>0.52380952380952384</v>
      </c>
      <c r="E1867" s="118">
        <f>EXP(Overview!$F$21/Overview!$F$5-Overview!$F$21/('='!C1867+273.15))</f>
        <v>0.94169028070695959</v>
      </c>
      <c r="F1867" s="77">
        <f t="shared" si="176"/>
        <v>3.1371800287785443</v>
      </c>
      <c r="G1867" s="115">
        <f t="shared" si="177"/>
        <v>0.52380952380952372</v>
      </c>
      <c r="H1867" s="112">
        <f>F1867/Overview!$F$19</f>
        <v>4.6318913757250026</v>
      </c>
      <c r="I1867" s="149">
        <f t="shared" si="178"/>
        <v>178.24101031296112</v>
      </c>
      <c r="J1867" s="80">
        <f>IF((A1867-Overview!$F$43)/365=ROUND((A1867-Overview!$F$43)/365,0),J1866*0.05,J1866+V1866)</f>
        <v>2150.5031568160621</v>
      </c>
      <c r="K1867" s="70">
        <f>IF(I1867&lt;Overview!$F$16,1,'='!F1867/Overview!$F$26)</f>
        <v>135.80865925448245</v>
      </c>
      <c r="L1867" s="71">
        <f>IF(I1867&lt;Overview!$F$17,'='!F1867/Overview!$F$26,Overview!$F$33)</f>
        <v>9.1428571428571423</v>
      </c>
      <c r="M1867" s="72">
        <f t="shared" si="179"/>
        <v>9.1428571428571423</v>
      </c>
      <c r="N1867" s="81">
        <f>MIN(1,Overview!$F$44*E1867*(F1867-Overview!$F$25)^2+0.2)</f>
        <v>1</v>
      </c>
      <c r="O1867" s="48">
        <f>M1867*E1867*Overview!$F$8</f>
        <v>9.746225350951114E-2</v>
      </c>
      <c r="P1867" s="48">
        <f>E1867*Overview!$F$6</f>
        <v>1.8494797113084687E-3</v>
      </c>
      <c r="Q1867" s="122">
        <f>O1867*(G1867/F1867-(1+Overview!$F$35/'='!F1867)/(Overview!$F$37*Overview!$F$33))/('='!G1867+Overview!$F$36)</f>
        <v>3.3215623735808534E-4</v>
      </c>
      <c r="R1867" s="128">
        <f>(O1867/F1867-Q1867)*G1867*Overview!$F$29*'='!F1867^3</f>
        <v>450.00627941064232</v>
      </c>
      <c r="S1867" s="57">
        <f t="shared" si="174"/>
        <v>3.4491115232632221E-18</v>
      </c>
      <c r="T1867" s="58">
        <f t="shared" si="175"/>
        <v>3.4734463809133707E-4</v>
      </c>
      <c r="U1867" s="58">
        <f>IF(I1867&lt;Overview!$F$18,(1-Overview!$F$9)*'='!R1867-'='!I1867*'='!P1867,0)</f>
        <v>0</v>
      </c>
      <c r="V1867" s="54">
        <f>IF(I1867&gt;=Overview!$F$18,(1-Overview!$F$9)*'='!R1867-Overview!$F$18*'='!P1867,0)</f>
        <v>38.012992148914016</v>
      </c>
      <c r="W1867" s="2"/>
      <c r="X1867" s="60">
        <f>F1867^3*(1+G1867*Overview!$F$38)</f>
        <v>37.945208268954616</v>
      </c>
      <c r="Y1867" s="61">
        <f>F1867^3*Overview!$F$42*(1+Overview!$F$38*G1867)+J1867*Overview!$F$39/Overview!$F$40</f>
        <v>3.5085178813839226</v>
      </c>
    </row>
    <row r="1868" spans="1:25">
      <c r="A1868" s="34">
        <v>1865</v>
      </c>
      <c r="B1868">
        <v>0.77</v>
      </c>
      <c r="C1868" s="85">
        <v>18.739999999999998</v>
      </c>
      <c r="D1868" s="125">
        <f>B1868/(B1868+Overview!$F$22)</f>
        <v>0.52380952380952384</v>
      </c>
      <c r="E1868" s="118">
        <f>EXP(Overview!$F$21/Overview!$F$5-Overview!$F$21/('='!C1868+273.15))</f>
        <v>0.94169028070695959</v>
      </c>
      <c r="F1868" s="77">
        <f t="shared" si="176"/>
        <v>3.1375273734166358</v>
      </c>
      <c r="G1868" s="115">
        <f t="shared" si="177"/>
        <v>0.52380952380952372</v>
      </c>
      <c r="H1868" s="112">
        <f>F1868/Overview!$F$19</f>
        <v>4.6324042129287406</v>
      </c>
      <c r="I1868" s="149">
        <f t="shared" si="178"/>
        <v>178.24101031296112</v>
      </c>
      <c r="J1868" s="80">
        <f>IF((A1868-Overview!$F$43)/365=ROUND((A1868-Overview!$F$43)/365,0),J1867*0.05,J1867+V1867)</f>
        <v>2188.5161489649763</v>
      </c>
      <c r="K1868" s="70">
        <f>IF(I1868&lt;Overview!$F$16,1,'='!F1868/Overview!$F$26)</f>
        <v>135.823695818902</v>
      </c>
      <c r="L1868" s="71">
        <f>IF(I1868&lt;Overview!$F$17,'='!F1868/Overview!$F$26,Overview!$F$33)</f>
        <v>9.1428571428571423</v>
      </c>
      <c r="M1868" s="72">
        <f t="shared" si="179"/>
        <v>9.1428571428571423</v>
      </c>
      <c r="N1868" s="81">
        <f>MIN(1,Overview!$F$44*E1868*(F1868-Overview!$F$25)^2+0.2)</f>
        <v>1</v>
      </c>
      <c r="O1868" s="48">
        <f>M1868*E1868*Overview!$F$8</f>
        <v>9.746225350951114E-2</v>
      </c>
      <c r="P1868" s="48">
        <f>E1868*Overview!$F$6</f>
        <v>1.8494797113084687E-3</v>
      </c>
      <c r="Q1868" s="122">
        <f>O1868*(G1868/F1868-(1+Overview!$F$35/'='!F1868)/(Overview!$F$37*Overview!$F$33))/('='!G1868+Overview!$F$36)</f>
        <v>3.3162008275407207E-4</v>
      </c>
      <c r="R1868" s="128">
        <f>(O1868/F1868-Q1868)*G1868*Overview!$F$29*'='!F1868^3</f>
        <v>450.11324740317741</v>
      </c>
      <c r="S1868" s="57">
        <f t="shared" si="174"/>
        <v>3.4487296842380278E-18</v>
      </c>
      <c r="T1868" s="58">
        <f t="shared" si="175"/>
        <v>3.4682236240519705E-4</v>
      </c>
      <c r="U1868" s="58">
        <f>IF(I1868&lt;Overview!$F$18,(1-Overview!$F$9)*'='!R1868-'='!I1868*'='!P1868,0)</f>
        <v>0</v>
      </c>
      <c r="V1868" s="54">
        <f>IF(I1868&gt;=Overview!$F$18,(1-Overview!$F$9)*'='!R1868-Overview!$F$18*'='!P1868,0)</f>
        <v>38.022105821878007</v>
      </c>
      <c r="W1868" s="2"/>
      <c r="X1868" s="60">
        <f>F1868^3*(1+G1868*Overview!$F$38)</f>
        <v>37.957813402080539</v>
      </c>
      <c r="Y1868" s="61">
        <f>F1868^3*Overview!$F$42*(1+Overview!$F$38*G1868)+J1868*Overview!$F$39/Overview!$F$40</f>
        <v>3.5113041806604537</v>
      </c>
    </row>
    <row r="1869" spans="1:25">
      <c r="A1869" s="34">
        <v>1866</v>
      </c>
      <c r="B1869">
        <v>0.77</v>
      </c>
      <c r="C1869" s="85">
        <v>18.739999999999998</v>
      </c>
      <c r="D1869" s="125">
        <f>B1869/(B1869+Overview!$F$22)</f>
        <v>0.52380952380952384</v>
      </c>
      <c r="E1869" s="118">
        <f>EXP(Overview!$F$21/Overview!$F$5-Overview!$F$21/('='!C1869+273.15))</f>
        <v>0.94169028070695959</v>
      </c>
      <c r="F1869" s="77">
        <f t="shared" si="176"/>
        <v>3.137874195779041</v>
      </c>
      <c r="G1869" s="115">
        <f t="shared" si="177"/>
        <v>0.52380952380952372</v>
      </c>
      <c r="H1869" s="112">
        <f>F1869/Overview!$F$19</f>
        <v>4.6329162790182208</v>
      </c>
      <c r="I1869" s="149">
        <f t="shared" si="178"/>
        <v>178.24101031296112</v>
      </c>
      <c r="J1869" s="80">
        <f>IF((A1869-Overview!$F$43)/365=ROUND((A1869-Overview!$F$43)/365,0),J1868*0.05,J1868+V1868)</f>
        <v>2226.5382547868544</v>
      </c>
      <c r="K1869" s="70">
        <f>IF(I1869&lt;Overview!$F$16,1,'='!F1869/Overview!$F$26)</f>
        <v>135.83870977398448</v>
      </c>
      <c r="L1869" s="71">
        <f>IF(I1869&lt;Overview!$F$17,'='!F1869/Overview!$F$26,Overview!$F$33)</f>
        <v>9.1428571428571423</v>
      </c>
      <c r="M1869" s="72">
        <f t="shared" si="179"/>
        <v>9.1428571428571423</v>
      </c>
      <c r="N1869" s="81">
        <f>MIN(1,Overview!$F$44*E1869*(F1869-Overview!$F$25)^2+0.2)</f>
        <v>1</v>
      </c>
      <c r="O1869" s="48">
        <f>M1869*E1869*Overview!$F$8</f>
        <v>9.746225350951114E-2</v>
      </c>
      <c r="P1869" s="48">
        <f>E1869*Overview!$F$6</f>
        <v>1.8494797113084687E-3</v>
      </c>
      <c r="Q1869" s="122">
        <f>O1869*(G1869/F1869-(1+Overview!$F$35/'='!F1869)/(Overview!$F$37*Overview!$F$33))/('='!G1869+Overview!$F$36)</f>
        <v>3.3108485275579891E-4</v>
      </c>
      <c r="R1869" s="128">
        <f>(O1869/F1869-Q1869)*G1869*Overview!$F$29*'='!F1869^3</f>
        <v>450.22006879594647</v>
      </c>
      <c r="S1869" s="57">
        <f t="shared" si="174"/>
        <v>3.4483485036993075E-18</v>
      </c>
      <c r="T1869" s="58">
        <f t="shared" si="175"/>
        <v>3.4630087202524158E-4</v>
      </c>
      <c r="U1869" s="58">
        <f>IF(I1869&lt;Overview!$F$18,(1-Overview!$F$9)*'='!R1869-'='!I1869*'='!P1869,0)</f>
        <v>0</v>
      </c>
      <c r="V1869" s="54">
        <f>IF(I1869&gt;=Overview!$F$18,(1-Overview!$F$9)*'='!R1869-Overview!$F$18*'='!P1869,0)</f>
        <v>38.031207004541933</v>
      </c>
      <c r="W1869" s="2"/>
      <c r="X1869" s="60">
        <f>F1869^3*(1+G1869*Overview!$F$38)</f>
        <v>37.970402366784064</v>
      </c>
      <c r="Y1869" s="61">
        <f>F1869^3*Overview!$F$42*(1+Overview!$F$38*G1869)+J1869*Overview!$F$39/Overview!$F$40</f>
        <v>3.5140894208094848</v>
      </c>
    </row>
    <row r="1870" spans="1:25">
      <c r="A1870" s="34">
        <v>1867</v>
      </c>
      <c r="B1870">
        <v>0.77</v>
      </c>
      <c r="C1870" s="85">
        <v>18.739999999999998</v>
      </c>
      <c r="D1870" s="125">
        <f>B1870/(B1870+Overview!$F$22)</f>
        <v>0.52380952380952384</v>
      </c>
      <c r="E1870" s="118">
        <f>EXP(Overview!$F$21/Overview!$F$5-Overview!$F$21/('='!C1870+273.15))</f>
        <v>0.94169028070695959</v>
      </c>
      <c r="F1870" s="77">
        <f t="shared" si="176"/>
        <v>3.1382204966510661</v>
      </c>
      <c r="G1870" s="115">
        <f t="shared" si="177"/>
        <v>0.52380952380952372</v>
      </c>
      <c r="H1870" s="112">
        <f>F1870/Overview!$F$19</f>
        <v>4.6334275751529104</v>
      </c>
      <c r="I1870" s="149">
        <f t="shared" si="178"/>
        <v>178.24101031296112</v>
      </c>
      <c r="J1870" s="80">
        <f>IF((A1870-Overview!$F$43)/365=ROUND((A1870-Overview!$F$43)/365,0),J1869*0.05,J1869+V1869)</f>
        <v>2264.5694617913964</v>
      </c>
      <c r="K1870" s="70">
        <f>IF(I1870&lt;Overview!$F$16,1,'='!F1870/Overview!$F$26)</f>
        <v>135.85370115372581</v>
      </c>
      <c r="L1870" s="71">
        <f>IF(I1870&lt;Overview!$F$17,'='!F1870/Overview!$F$26,Overview!$F$33)</f>
        <v>9.1428571428571423</v>
      </c>
      <c r="M1870" s="72">
        <f t="shared" si="179"/>
        <v>9.1428571428571423</v>
      </c>
      <c r="N1870" s="81">
        <f>MIN(1,Overview!$F$44*E1870*(F1870-Overview!$F$25)^2+0.2)</f>
        <v>1</v>
      </c>
      <c r="O1870" s="48">
        <f>M1870*E1870*Overview!$F$8</f>
        <v>9.746225350951114E-2</v>
      </c>
      <c r="P1870" s="48">
        <f>E1870*Overview!$F$6</f>
        <v>1.8494797113084687E-3</v>
      </c>
      <c r="Q1870" s="122">
        <f>O1870*(G1870/F1870-(1+Overview!$F$35/'='!F1870)/(Overview!$F$37*Overview!$F$33))/('='!G1870+Overview!$F$36)</f>
        <v>3.3055054557797563E-4</v>
      </c>
      <c r="R1870" s="128">
        <f>(O1870/F1870-Q1870)*G1870*Overview!$F$29*'='!F1870^3</f>
        <v>450.32674376712379</v>
      </c>
      <c r="S1870" s="57">
        <f t="shared" si="174"/>
        <v>3.4479679803756112E-18</v>
      </c>
      <c r="T1870" s="58">
        <f t="shared" si="175"/>
        <v>3.4578016577066517E-4</v>
      </c>
      <c r="U1870" s="58">
        <f>IF(I1870&lt;Overview!$F$18,(1-Overview!$F$9)*'='!R1870-'='!I1870*'='!P1870,0)</f>
        <v>0</v>
      </c>
      <c r="V1870" s="54">
        <f>IF(I1870&gt;=Overview!$F$18,(1-Overview!$F$9)*'='!R1870-Overview!$F$18*'='!P1870,0)</f>
        <v>38.040295712086241</v>
      </c>
      <c r="W1870" s="2"/>
      <c r="X1870" s="60">
        <f>F1870^3*(1+G1870*Overview!$F$38)</f>
        <v>37.982975179314579</v>
      </c>
      <c r="Y1870" s="61">
        <f>F1870^3*Overview!$F$42*(1+Overview!$F$38*G1870)+J1870*Overview!$F$39/Overview!$F$40</f>
        <v>3.5168736027507017</v>
      </c>
    </row>
    <row r="1871" spans="1:25">
      <c r="A1871" s="34">
        <v>1868</v>
      </c>
      <c r="B1871">
        <v>0.77</v>
      </c>
      <c r="C1871" s="85">
        <v>18.739999999999998</v>
      </c>
      <c r="D1871" s="125">
        <f>B1871/(B1871+Overview!$F$22)</f>
        <v>0.52380952380952384</v>
      </c>
      <c r="E1871" s="118">
        <f>EXP(Overview!$F$21/Overview!$F$5-Overview!$F$21/('='!C1871+273.15))</f>
        <v>0.94169028070695959</v>
      </c>
      <c r="F1871" s="77">
        <f t="shared" si="176"/>
        <v>3.1385662768168365</v>
      </c>
      <c r="G1871" s="115">
        <f t="shared" si="177"/>
        <v>0.52380952380952372</v>
      </c>
      <c r="H1871" s="112">
        <f>F1871/Overview!$F$19</f>
        <v>4.6339381024905304</v>
      </c>
      <c r="I1871" s="149">
        <f t="shared" si="178"/>
        <v>178.24101031296112</v>
      </c>
      <c r="J1871" s="80">
        <f>IF((A1871-Overview!$F$43)/365=ROUND((A1871-Overview!$F$43)/365,0),J1870*0.05,J1870+V1870)</f>
        <v>2302.6097575034828</v>
      </c>
      <c r="K1871" s="70">
        <f>IF(I1871&lt;Overview!$F$16,1,'='!F1871/Overview!$F$26)</f>
        <v>135.86866999207086</v>
      </c>
      <c r="L1871" s="71">
        <f>IF(I1871&lt;Overview!$F$17,'='!F1871/Overview!$F$26,Overview!$F$33)</f>
        <v>9.1428571428571423</v>
      </c>
      <c r="M1871" s="72">
        <f t="shared" si="179"/>
        <v>9.1428571428571423</v>
      </c>
      <c r="N1871" s="81">
        <f>MIN(1,Overview!$F$44*E1871*(F1871-Overview!$F$25)^2+0.2)</f>
        <v>1</v>
      </c>
      <c r="O1871" s="48">
        <f>M1871*E1871*Overview!$F$8</f>
        <v>9.746225350951114E-2</v>
      </c>
      <c r="P1871" s="48">
        <f>E1871*Overview!$F$6</f>
        <v>1.8494797113084687E-3</v>
      </c>
      <c r="Q1871" s="122">
        <f>O1871*(G1871/F1871-(1+Overview!$F$35/'='!F1871)/(Overview!$F$37*Overview!$F$33))/('='!G1871+Overview!$F$36)</f>
        <v>3.3001715943937836E-4</v>
      </c>
      <c r="R1871" s="128">
        <f>(O1871/F1871-Q1871)*G1871*Overview!$F$29*'='!F1871^3</f>
        <v>450.43327249474095</v>
      </c>
      <c r="S1871" s="57">
        <f t="shared" si="174"/>
        <v>3.4475881129983849E-18</v>
      </c>
      <c r="T1871" s="58">
        <f t="shared" si="175"/>
        <v>3.4526024246243941E-4</v>
      </c>
      <c r="U1871" s="58">
        <f>IF(I1871&lt;Overview!$F$18,(1-Overview!$F$9)*'='!R1871-'='!I1871*'='!P1871,0)</f>
        <v>0</v>
      </c>
      <c r="V1871" s="54">
        <f>IF(I1871&gt;=Overview!$F$18,(1-Overview!$F$9)*'='!R1871-Overview!$F$18*'='!P1871,0)</f>
        <v>38.04937195967922</v>
      </c>
      <c r="W1871" s="2"/>
      <c r="X1871" s="60">
        <f>F1871^3*(1+G1871*Overview!$F$38)</f>
        <v>37.995531855919914</v>
      </c>
      <c r="Y1871" s="61">
        <f>F1871^3*Overview!$F$42*(1+Overview!$F$38*G1871)+J1871*Overview!$F$39/Overview!$F$40</f>
        <v>3.5196567274043069</v>
      </c>
    </row>
    <row r="1872" spans="1:25">
      <c r="A1872" s="34">
        <v>1869</v>
      </c>
      <c r="B1872">
        <v>0.77</v>
      </c>
      <c r="C1872" s="85">
        <v>18.739999999999998</v>
      </c>
      <c r="D1872" s="125">
        <f>B1872/(B1872+Overview!$F$22)</f>
        <v>0.52380952380952384</v>
      </c>
      <c r="E1872" s="118">
        <f>EXP(Overview!$F$21/Overview!$F$5-Overview!$F$21/('='!C1872+273.15))</f>
        <v>0.94169028070695959</v>
      </c>
      <c r="F1872" s="77">
        <f t="shared" si="176"/>
        <v>3.138911537059299</v>
      </c>
      <c r="G1872" s="115">
        <f t="shared" si="177"/>
        <v>0.52380952380952372</v>
      </c>
      <c r="H1872" s="112">
        <f>F1872/Overview!$F$19</f>
        <v>4.6344478621870646</v>
      </c>
      <c r="I1872" s="149">
        <f t="shared" si="178"/>
        <v>178.24101031296112</v>
      </c>
      <c r="J1872" s="80">
        <f>IF((A1872-Overview!$F$43)/365=ROUND((A1872-Overview!$F$43)/365,0),J1871*0.05,J1871+V1871)</f>
        <v>2340.6591294631621</v>
      </c>
      <c r="K1872" s="70">
        <f>IF(I1872&lt;Overview!$F$16,1,'='!F1872/Overview!$F$26)</f>
        <v>135.88361632291338</v>
      </c>
      <c r="L1872" s="71">
        <f>IF(I1872&lt;Overview!$F$17,'='!F1872/Overview!$F$26,Overview!$F$33)</f>
        <v>9.1428571428571423</v>
      </c>
      <c r="M1872" s="72">
        <f t="shared" si="179"/>
        <v>9.1428571428571423</v>
      </c>
      <c r="N1872" s="81">
        <f>MIN(1,Overview!$F$44*E1872*(F1872-Overview!$F$25)^2+0.2)</f>
        <v>1</v>
      </c>
      <c r="O1872" s="48">
        <f>M1872*E1872*Overview!$F$8</f>
        <v>9.746225350951114E-2</v>
      </c>
      <c r="P1872" s="48">
        <f>E1872*Overview!$F$6</f>
        <v>1.8494797113084687E-3</v>
      </c>
      <c r="Q1872" s="122">
        <f>O1872*(G1872/F1872-(1+Overview!$F$35/'='!F1872)/(Overview!$F$37*Overview!$F$33))/('='!G1872+Overview!$F$36)</f>
        <v>3.2948469256283369E-4</v>
      </c>
      <c r="R1872" s="128">
        <f>(O1872/F1872-Q1872)*G1872*Overview!$F$29*'='!F1872^3</f>
        <v>450.53965515668551</v>
      </c>
      <c r="S1872" s="57">
        <f t="shared" si="174"/>
        <v>3.4472089003019606E-18</v>
      </c>
      <c r="T1872" s="58">
        <f t="shared" si="175"/>
        <v>3.44741100923305E-4</v>
      </c>
      <c r="U1872" s="58">
        <f>IF(I1872&lt;Overview!$F$18,(1-Overview!$F$9)*'='!R1872-'='!I1872*'='!P1872,0)</f>
        <v>0</v>
      </c>
      <c r="V1872" s="54">
        <f>IF(I1872&gt;=Overview!$F$18,(1-Overview!$F$9)*'='!R1872-Overview!$F$18*'='!P1872,0)</f>
        <v>38.058435762476897</v>
      </c>
      <c r="W1872" s="2"/>
      <c r="X1872" s="60">
        <f>F1872^3*(1+G1872*Overview!$F$38)</f>
        <v>38.008072412846218</v>
      </c>
      <c r="Y1872" s="61">
        <f>F1872^3*Overview!$F$42*(1+Overview!$F$38*G1872)+J1872*Overview!$F$39/Overview!$F$40</f>
        <v>3.5224387956910137</v>
      </c>
    </row>
    <row r="1873" spans="1:25">
      <c r="A1873" s="34">
        <v>1870</v>
      </c>
      <c r="B1873">
        <v>0.77</v>
      </c>
      <c r="C1873" s="85">
        <v>18.739999999999998</v>
      </c>
      <c r="D1873" s="125">
        <f>B1873/(B1873+Overview!$F$22)</f>
        <v>0.52380952380952384</v>
      </c>
      <c r="E1873" s="118">
        <f>EXP(Overview!$F$21/Overview!$F$5-Overview!$F$21/('='!C1873+273.15))</f>
        <v>0.94169028070695959</v>
      </c>
      <c r="F1873" s="77">
        <f t="shared" si="176"/>
        <v>3.1392562781602225</v>
      </c>
      <c r="G1873" s="115">
        <f t="shared" si="177"/>
        <v>0.52380952380952372</v>
      </c>
      <c r="H1873" s="112">
        <f>F1873/Overview!$F$19</f>
        <v>4.6349568553967551</v>
      </c>
      <c r="I1873" s="149">
        <f t="shared" si="178"/>
        <v>178.24101031296112</v>
      </c>
      <c r="J1873" s="80">
        <f>IF((A1873-Overview!$F$43)/365=ROUND((A1873-Overview!$F$43)/365,0),J1872*0.05,J1872+V1872)</f>
        <v>2378.7175652256392</v>
      </c>
      <c r="K1873" s="70">
        <f>IF(I1873&lt;Overview!$F$16,1,'='!F1873/Overview!$F$26)</f>
        <v>135.89854018009621</v>
      </c>
      <c r="L1873" s="71">
        <f>IF(I1873&lt;Overview!$F$17,'='!F1873/Overview!$F$26,Overview!$F$33)</f>
        <v>9.1428571428571423</v>
      </c>
      <c r="M1873" s="72">
        <f t="shared" si="179"/>
        <v>9.1428571428571423</v>
      </c>
      <c r="N1873" s="81">
        <f>MIN(1,Overview!$F$44*E1873*(F1873-Overview!$F$25)^2+0.2)</f>
        <v>1</v>
      </c>
      <c r="O1873" s="48">
        <f>M1873*E1873*Overview!$F$8</f>
        <v>9.746225350951114E-2</v>
      </c>
      <c r="P1873" s="48">
        <f>E1873*Overview!$F$6</f>
        <v>1.8494797113084687E-3</v>
      </c>
      <c r="Q1873" s="122">
        <f>O1873*(G1873/F1873-(1+Overview!$F$35/'='!F1873)/(Overview!$F$37*Overview!$F$33))/('='!G1873+Overview!$F$36)</f>
        <v>3.2895314317521349E-4</v>
      </c>
      <c r="R1873" s="128">
        <f>(O1873/F1873-Q1873)*G1873*Overview!$F$29*'='!F1873^3</f>
        <v>450.64589193070185</v>
      </c>
      <c r="S1873" s="57">
        <f t="shared" si="174"/>
        <v>3.4468303410235513E-18</v>
      </c>
      <c r="T1873" s="58">
        <f t="shared" si="175"/>
        <v>3.4422273997777582E-4</v>
      </c>
      <c r="U1873" s="58">
        <f>IF(I1873&lt;Overview!$F$18,(1-Overview!$F$9)*'='!R1873-'='!I1873*'='!P1873,0)</f>
        <v>0</v>
      </c>
      <c r="V1873" s="54">
        <f>IF(I1873&gt;=Overview!$F$18,(1-Overview!$F$9)*'='!R1873-Overview!$F$18*'='!P1873,0)</f>
        <v>38.06748713562309</v>
      </c>
      <c r="W1873" s="2"/>
      <c r="X1873" s="60">
        <f>F1873^3*(1+G1873*Overview!$F$38)</f>
        <v>38.020596866337939</v>
      </c>
      <c r="Y1873" s="61">
        <f>F1873^3*Overview!$F$42*(1+Overview!$F$38*G1873)+J1873*Overview!$F$39/Overview!$F$40</f>
        <v>3.5252198085320381</v>
      </c>
    </row>
    <row r="1874" spans="1:25">
      <c r="A1874" s="34">
        <v>1871</v>
      </c>
      <c r="B1874">
        <v>0.77</v>
      </c>
      <c r="C1874" s="85">
        <v>18.739999999999998</v>
      </c>
      <c r="D1874" s="125">
        <f>B1874/(B1874+Overview!$F$22)</f>
        <v>0.52380952380952384</v>
      </c>
      <c r="E1874" s="118">
        <f>EXP(Overview!$F$21/Overview!$F$5-Overview!$F$21/('='!C1874+273.15))</f>
        <v>0.94169028070695959</v>
      </c>
      <c r="F1874" s="77">
        <f t="shared" si="176"/>
        <v>3.1396005009002002</v>
      </c>
      <c r="G1874" s="115">
        <f t="shared" si="177"/>
        <v>0.52380952380952372</v>
      </c>
      <c r="H1874" s="112">
        <f>F1874/Overview!$F$19</f>
        <v>4.63546508327211</v>
      </c>
      <c r="I1874" s="149">
        <f t="shared" si="178"/>
        <v>178.24101031296112</v>
      </c>
      <c r="J1874" s="80">
        <f>IF((A1874-Overview!$F$43)/365=ROUND((A1874-Overview!$F$43)/365,0),J1873*0.05,J1873+V1873)</f>
        <v>2416.7850523612624</v>
      </c>
      <c r="K1874" s="70">
        <f>IF(I1874&lt;Overview!$F$16,1,'='!F1874/Overview!$F$26)</f>
        <v>135.91344159741126</v>
      </c>
      <c r="L1874" s="71">
        <f>IF(I1874&lt;Overview!$F$17,'='!F1874/Overview!$F$26,Overview!$F$33)</f>
        <v>9.1428571428571423</v>
      </c>
      <c r="M1874" s="72">
        <f t="shared" si="179"/>
        <v>9.1428571428571423</v>
      </c>
      <c r="N1874" s="81">
        <f>MIN(1,Overview!$F$44*E1874*(F1874-Overview!$F$25)^2+0.2)</f>
        <v>1</v>
      </c>
      <c r="O1874" s="48">
        <f>M1874*E1874*Overview!$F$8</f>
        <v>9.746225350951114E-2</v>
      </c>
      <c r="P1874" s="48">
        <f>E1874*Overview!$F$6</f>
        <v>1.8494797113084687E-3</v>
      </c>
      <c r="Q1874" s="122">
        <f>O1874*(G1874/F1874-(1+Overview!$F$35/'='!F1874)/(Overview!$F$37*Overview!$F$33))/('='!G1874+Overview!$F$36)</f>
        <v>3.2842250950742229E-4</v>
      </c>
      <c r="R1874" s="128">
        <f>(O1874/F1874-Q1874)*G1874*Overview!$F$29*'='!F1874^3</f>
        <v>450.75198299438978</v>
      </c>
      <c r="S1874" s="57">
        <f t="shared" si="174"/>
        <v>3.4464524339032393E-18</v>
      </c>
      <c r="T1874" s="58">
        <f t="shared" si="175"/>
        <v>3.4370515845213458E-4</v>
      </c>
      <c r="U1874" s="58">
        <f>IF(I1874&lt;Overview!$F$18,(1-Overview!$F$9)*'='!R1874-'='!I1874*'='!P1874,0)</f>
        <v>0</v>
      </c>
      <c r="V1874" s="54">
        <f>IF(I1874&gt;=Overview!$F$18,(1-Overview!$F$9)*'='!R1874-Overview!$F$18*'='!P1874,0)</f>
        <v>38.076526094249303</v>
      </c>
      <c r="W1874" s="2"/>
      <c r="X1874" s="60">
        <f>F1874^3*(1+G1874*Overview!$F$38)</f>
        <v>38.033105232637723</v>
      </c>
      <c r="Y1874" s="61">
        <f>F1874^3*Overview!$F$42*(1+Overview!$F$38*G1874)+J1874*Overview!$F$39/Overview!$F$40</f>
        <v>3.5279997668490934</v>
      </c>
    </row>
    <row r="1875" spans="1:25">
      <c r="A1875" s="34">
        <v>1872</v>
      </c>
      <c r="B1875">
        <v>0.77</v>
      </c>
      <c r="C1875" s="85">
        <v>18.739999999999998</v>
      </c>
      <c r="D1875" s="125">
        <f>B1875/(B1875+Overview!$F$22)</f>
        <v>0.52380952380952384</v>
      </c>
      <c r="E1875" s="118">
        <f>EXP(Overview!$F$21/Overview!$F$5-Overview!$F$21/('='!C1875+273.15))</f>
        <v>0.94169028070695959</v>
      </c>
      <c r="F1875" s="77">
        <f t="shared" si="176"/>
        <v>3.1399442060586522</v>
      </c>
      <c r="G1875" s="115">
        <f t="shared" si="177"/>
        <v>0.52380952380952372</v>
      </c>
      <c r="H1875" s="112">
        <f>F1875/Overview!$F$19</f>
        <v>4.6359725469639042</v>
      </c>
      <c r="I1875" s="149">
        <f t="shared" si="178"/>
        <v>178.24101031296112</v>
      </c>
      <c r="J1875" s="80">
        <f>IF((A1875-Overview!$F$43)/365=ROUND((A1875-Overview!$F$43)/365,0),J1874*0.05,J1874+V1874)</f>
        <v>2454.8615784555118</v>
      </c>
      <c r="K1875" s="70">
        <f>IF(I1875&lt;Overview!$F$16,1,'='!F1875/Overview!$F$26)</f>
        <v>135.92832060859968</v>
      </c>
      <c r="L1875" s="71">
        <f>IF(I1875&lt;Overview!$F$17,'='!F1875/Overview!$F$26,Overview!$F$33)</f>
        <v>9.1428571428571423</v>
      </c>
      <c r="M1875" s="72">
        <f t="shared" si="179"/>
        <v>9.1428571428571423</v>
      </c>
      <c r="N1875" s="81">
        <f>MIN(1,Overview!$F$44*E1875*(F1875-Overview!$F$25)^2+0.2)</f>
        <v>1</v>
      </c>
      <c r="O1875" s="48">
        <f>M1875*E1875*Overview!$F$8</f>
        <v>9.746225350951114E-2</v>
      </c>
      <c r="P1875" s="48">
        <f>E1875*Overview!$F$6</f>
        <v>1.8494797113084687E-3</v>
      </c>
      <c r="Q1875" s="122">
        <f>O1875*(G1875/F1875-(1+Overview!$F$35/'='!F1875)/(Overview!$F$37*Overview!$F$33))/('='!G1875+Overview!$F$36)</f>
        <v>3.2789278979438195E-4</v>
      </c>
      <c r="R1875" s="128">
        <f>(O1875/F1875-Q1875)*G1875*Overview!$F$29*'='!F1875^3</f>
        <v>450.85792852520603</v>
      </c>
      <c r="S1875" s="57">
        <f t="shared" si="174"/>
        <v>3.4460751776839705E-18</v>
      </c>
      <c r="T1875" s="58">
        <f t="shared" si="175"/>
        <v>3.4318835517442575E-4</v>
      </c>
      <c r="U1875" s="58">
        <f>IF(I1875&lt;Overview!$F$18,(1-Overview!$F$9)*'='!R1875-'='!I1875*'='!P1875,0)</f>
        <v>0</v>
      </c>
      <c r="V1875" s="54">
        <f>IF(I1875&gt;=Overview!$F$18,(1-Overview!$F$9)*'='!R1875-Overview!$F$18*'='!P1875,0)</f>
        <v>38.085552653474849</v>
      </c>
      <c r="W1875" s="2"/>
      <c r="X1875" s="60">
        <f>F1875^3*(1+G1875*Overview!$F$38)</f>
        <v>38.045597527986445</v>
      </c>
      <c r="Y1875" s="61">
        <f>F1875^3*Overview!$F$42*(1+Overview!$F$38*G1875)+J1875*Overview!$F$39/Overview!$F$40</f>
        <v>3.5307786715643923</v>
      </c>
    </row>
    <row r="1876" spans="1:25">
      <c r="A1876" s="34">
        <v>1873</v>
      </c>
      <c r="B1876">
        <v>0.77</v>
      </c>
      <c r="C1876" s="85">
        <v>18.739999999999998</v>
      </c>
      <c r="D1876" s="125">
        <f>B1876/(B1876+Overview!$F$22)</f>
        <v>0.52380952380952384</v>
      </c>
      <c r="E1876" s="118">
        <f>EXP(Overview!$F$21/Overview!$F$5-Overview!$F$21/('='!C1876+273.15))</f>
        <v>0.94169028070695959</v>
      </c>
      <c r="F1876" s="77">
        <f t="shared" si="176"/>
        <v>3.1402873944138268</v>
      </c>
      <c r="G1876" s="115">
        <f t="shared" si="177"/>
        <v>0.52380952380952372</v>
      </c>
      <c r="H1876" s="112">
        <f>F1876/Overview!$F$19</f>
        <v>4.6364792476211818</v>
      </c>
      <c r="I1876" s="149">
        <f t="shared" si="178"/>
        <v>178.24101031296112</v>
      </c>
      <c r="J1876" s="80">
        <f>IF((A1876-Overview!$F$43)/365=ROUND((A1876-Overview!$F$43)/365,0),J1875*0.05,J1875+V1875)</f>
        <v>2492.9471311089865</v>
      </c>
      <c r="K1876" s="70">
        <f>IF(I1876&lt;Overview!$F$16,1,'='!F1876/Overview!$F$26)</f>
        <v>135.94317724735183</v>
      </c>
      <c r="L1876" s="71">
        <f>IF(I1876&lt;Overview!$F$17,'='!F1876/Overview!$F$26,Overview!$F$33)</f>
        <v>9.1428571428571423</v>
      </c>
      <c r="M1876" s="72">
        <f t="shared" si="179"/>
        <v>9.1428571428571423</v>
      </c>
      <c r="N1876" s="81">
        <f>MIN(1,Overview!$F$44*E1876*(F1876-Overview!$F$25)^2+0.2)</f>
        <v>1</v>
      </c>
      <c r="O1876" s="48">
        <f>M1876*E1876*Overview!$F$8</f>
        <v>9.746225350951114E-2</v>
      </c>
      <c r="P1876" s="48">
        <f>E1876*Overview!$F$6</f>
        <v>1.8494797113084687E-3</v>
      </c>
      <c r="Q1876" s="122">
        <f>O1876*(G1876/F1876-(1+Overview!$F$35/'='!F1876)/(Overview!$F$37*Overview!$F$33))/('='!G1876+Overview!$F$36)</f>
        <v>3.2736398227502434E-4</v>
      </c>
      <c r="R1876" s="128">
        <f>(O1876/F1876-Q1876)*G1876*Overview!$F$29*'='!F1876^3</f>
        <v>450.96372870046292</v>
      </c>
      <c r="S1876" s="57">
        <f t="shared" si="174"/>
        <v>3.4456985711115463E-18</v>
      </c>
      <c r="T1876" s="58">
        <f t="shared" si="175"/>
        <v>3.4267232897445681E-4</v>
      </c>
      <c r="U1876" s="58">
        <f>IF(I1876&lt;Overview!$F$18,(1-Overview!$F$9)*'='!R1876-'='!I1876*'='!P1876,0)</f>
        <v>0</v>
      </c>
      <c r="V1876" s="54">
        <f>IF(I1876&gt;=Overview!$F$18,(1-Overview!$F$9)*'='!R1876-Overview!$F$18*'='!P1876,0)</f>
        <v>38.094566828406734</v>
      </c>
      <c r="W1876" s="2"/>
      <c r="X1876" s="60">
        <f>F1876^3*(1+G1876*Overview!$F$38)</f>
        <v>38.058073768623061</v>
      </c>
      <c r="Y1876" s="61">
        <f>F1876^3*Overview!$F$42*(1+Overview!$F$38*G1876)+J1876*Overview!$F$39/Overview!$F$40</f>
        <v>3.533556523600629</v>
      </c>
    </row>
    <row r="1877" spans="1:25">
      <c r="A1877" s="34">
        <v>1874</v>
      </c>
      <c r="B1877">
        <v>0.77</v>
      </c>
      <c r="C1877" s="85">
        <v>18.739999999999998</v>
      </c>
      <c r="D1877" s="125">
        <f>B1877/(B1877+Overview!$F$22)</f>
        <v>0.52380952380952384</v>
      </c>
      <c r="E1877" s="118">
        <f>EXP(Overview!$F$21/Overview!$F$5-Overview!$F$21/('='!C1877+273.15))</f>
        <v>0.94169028070695959</v>
      </c>
      <c r="F1877" s="77">
        <f t="shared" si="176"/>
        <v>3.1406300667428013</v>
      </c>
      <c r="G1877" s="115">
        <f t="shared" si="177"/>
        <v>0.52380952380952372</v>
      </c>
      <c r="H1877" s="112">
        <f>F1877/Overview!$F$19</f>
        <v>4.6369851863912617</v>
      </c>
      <c r="I1877" s="149">
        <f t="shared" si="178"/>
        <v>178.24101031296112</v>
      </c>
      <c r="J1877" s="80">
        <f>IF((A1877-Overview!$F$43)/365=ROUND((A1877-Overview!$F$43)/365,0),J1876*0.05,J1876+V1876)</f>
        <v>2531.0416979373931</v>
      </c>
      <c r="K1877" s="70">
        <f>IF(I1877&lt;Overview!$F$16,1,'='!F1877/Overview!$F$26)</f>
        <v>135.95801154730742</v>
      </c>
      <c r="L1877" s="71">
        <f>IF(I1877&lt;Overview!$F$17,'='!F1877/Overview!$F$26,Overview!$F$33)</f>
        <v>9.1428571428571423</v>
      </c>
      <c r="M1877" s="72">
        <f t="shared" si="179"/>
        <v>9.1428571428571423</v>
      </c>
      <c r="N1877" s="81">
        <f>MIN(1,Overview!$F$44*E1877*(F1877-Overview!$F$25)^2+0.2)</f>
        <v>1</v>
      </c>
      <c r="O1877" s="48">
        <f>M1877*E1877*Overview!$F$8</f>
        <v>9.746225350951114E-2</v>
      </c>
      <c r="P1877" s="48">
        <f>E1877*Overview!$F$6</f>
        <v>1.8494797113084687E-3</v>
      </c>
      <c r="Q1877" s="122">
        <f>O1877*(G1877/F1877-(1+Overview!$F$35/'='!F1877)/(Overview!$F$37*Overview!$F$33))/('='!G1877+Overview!$F$36)</f>
        <v>3.268360851922802E-4</v>
      </c>
      <c r="R1877" s="128">
        <f>(O1877/F1877-Q1877)*G1877*Overview!$F$29*'='!F1877^3</f>
        <v>451.0693836973287</v>
      </c>
      <c r="S1877" s="57">
        <f t="shared" si="174"/>
        <v>3.4453226129346155E-18</v>
      </c>
      <c r="T1877" s="58">
        <f t="shared" si="175"/>
        <v>3.4215707868379564E-4</v>
      </c>
      <c r="U1877" s="58">
        <f>IF(I1877&lt;Overview!$F$18,(1-Overview!$F$9)*'='!R1877-'='!I1877*'='!P1877,0)</f>
        <v>0</v>
      </c>
      <c r="V1877" s="54">
        <f>IF(I1877&gt;=Overview!$F$18,(1-Overview!$F$9)*'='!R1877-Overview!$F$18*'='!P1877,0)</f>
        <v>38.103568634139698</v>
      </c>
      <c r="W1877" s="2"/>
      <c r="X1877" s="60">
        <f>F1877^3*(1+G1877*Overview!$F$38)</f>
        <v>38.070533970784574</v>
      </c>
      <c r="Y1877" s="61">
        <f>F1877^3*Overview!$F$42*(1+Overview!$F$38*G1877)+J1877*Overview!$F$39/Overview!$F$40</f>
        <v>3.5363333238809815</v>
      </c>
    </row>
    <row r="1878" spans="1:25">
      <c r="A1878" s="34">
        <v>1875</v>
      </c>
      <c r="B1878">
        <v>0.77</v>
      </c>
      <c r="C1878" s="85">
        <v>18.739999999999998</v>
      </c>
      <c r="D1878" s="125">
        <f>B1878/(B1878+Overview!$F$22)</f>
        <v>0.52380952380952384</v>
      </c>
      <c r="E1878" s="118">
        <f>EXP(Overview!$F$21/Overview!$F$5-Overview!$F$21/('='!C1878+273.15))</f>
        <v>0.94169028070695959</v>
      </c>
      <c r="F1878" s="77">
        <f t="shared" si="176"/>
        <v>3.140972223821485</v>
      </c>
      <c r="G1878" s="115">
        <f t="shared" si="177"/>
        <v>0.52380952380952372</v>
      </c>
      <c r="H1878" s="112">
        <f>F1878/Overview!$F$19</f>
        <v>4.6374903644197323</v>
      </c>
      <c r="I1878" s="149">
        <f t="shared" si="178"/>
        <v>178.24101031296112</v>
      </c>
      <c r="J1878" s="80">
        <f>IF((A1878-Overview!$F$43)/365=ROUND((A1878-Overview!$F$43)/365,0),J1877*0.05,J1877+V1877)</f>
        <v>2569.1452665715328</v>
      </c>
      <c r="K1878" s="70">
        <f>IF(I1878&lt;Overview!$F$16,1,'='!F1878/Overview!$F$26)</f>
        <v>135.97282354205564</v>
      </c>
      <c r="L1878" s="71">
        <f>IF(I1878&lt;Overview!$F$17,'='!F1878/Overview!$F$26,Overview!$F$33)</f>
        <v>9.1428571428571423</v>
      </c>
      <c r="M1878" s="72">
        <f t="shared" si="179"/>
        <v>9.1428571428571423</v>
      </c>
      <c r="N1878" s="81">
        <f>MIN(1,Overview!$F$44*E1878*(F1878-Overview!$F$25)^2+0.2)</f>
        <v>1</v>
      </c>
      <c r="O1878" s="48">
        <f>M1878*E1878*Overview!$F$8</f>
        <v>9.746225350951114E-2</v>
      </c>
      <c r="P1878" s="48">
        <f>E1878*Overview!$F$6</f>
        <v>1.8494797113084687E-3</v>
      </c>
      <c r="Q1878" s="122">
        <f>O1878*(G1878/F1878-(1+Overview!$F$35/'='!F1878)/(Overview!$F$37*Overview!$F$33))/('='!G1878+Overview!$F$36)</f>
        <v>3.2630909679306683E-4</v>
      </c>
      <c r="R1878" s="128">
        <f>(O1878/F1878-Q1878)*G1878*Overview!$F$29*'='!F1878^3</f>
        <v>451.17489369282674</v>
      </c>
      <c r="S1878" s="57">
        <f t="shared" si="174"/>
        <v>3.4449473019046661E-18</v>
      </c>
      <c r="T1878" s="58">
        <f t="shared" si="175"/>
        <v>3.4164260313576645E-4</v>
      </c>
      <c r="U1878" s="58">
        <f>IF(I1878&lt;Overview!$F$18,(1-Overview!$F$9)*'='!R1878-'='!I1878*'='!P1878,0)</f>
        <v>0</v>
      </c>
      <c r="V1878" s="54">
        <f>IF(I1878&gt;=Overview!$F$18,(1-Overview!$F$9)*'='!R1878-Overview!$F$18*'='!P1878,0)</f>
        <v>38.112558085756127</v>
      </c>
      <c r="W1878" s="2"/>
      <c r="X1878" s="60">
        <f>F1878^3*(1+G1878*Overview!$F$38)</f>
        <v>38.082978150705969</v>
      </c>
      <c r="Y1878" s="61">
        <f>F1878^3*Overview!$F$42*(1+Overview!$F$38*G1878)+J1878*Overview!$F$39/Overview!$F$40</f>
        <v>3.5391090733291004</v>
      </c>
    </row>
    <row r="1879" spans="1:25">
      <c r="A1879" s="34">
        <v>1876</v>
      </c>
      <c r="B1879">
        <v>0.77</v>
      </c>
      <c r="C1879" s="85">
        <v>18.739999999999998</v>
      </c>
      <c r="D1879" s="125">
        <f>B1879/(B1879+Overview!$F$22)</f>
        <v>0.52380952380952384</v>
      </c>
      <c r="E1879" s="118">
        <f>EXP(Overview!$F$21/Overview!$F$5-Overview!$F$21/('='!C1879+273.15))</f>
        <v>0.94169028070695959</v>
      </c>
      <c r="F1879" s="77">
        <f t="shared" si="176"/>
        <v>3.1413138664246207</v>
      </c>
      <c r="G1879" s="115">
        <f t="shared" si="177"/>
        <v>0.52380952380952372</v>
      </c>
      <c r="H1879" s="112">
        <f>F1879/Overview!$F$19</f>
        <v>4.6379947828504662</v>
      </c>
      <c r="I1879" s="149">
        <f t="shared" si="178"/>
        <v>178.24101031296112</v>
      </c>
      <c r="J1879" s="80">
        <f>IF((A1879-Overview!$F$43)/365=ROUND((A1879-Overview!$F$43)/365,0),J1878*0.05,J1878+V1878)</f>
        <v>2607.2578246572889</v>
      </c>
      <c r="K1879" s="70">
        <f>IF(I1879&lt;Overview!$F$16,1,'='!F1879/Overview!$F$26)</f>
        <v>135.98761326513511</v>
      </c>
      <c r="L1879" s="71">
        <f>IF(I1879&lt;Overview!$F$17,'='!F1879/Overview!$F$26,Overview!$F$33)</f>
        <v>9.1428571428571423</v>
      </c>
      <c r="M1879" s="72">
        <f t="shared" si="179"/>
        <v>9.1428571428571423</v>
      </c>
      <c r="N1879" s="81">
        <f>MIN(1,Overview!$F$44*E1879*(F1879-Overview!$F$25)^2+0.2)</f>
        <v>1</v>
      </c>
      <c r="O1879" s="48">
        <f>M1879*E1879*Overview!$F$8</f>
        <v>9.746225350951114E-2</v>
      </c>
      <c r="P1879" s="48">
        <f>E1879*Overview!$F$6</f>
        <v>1.8494797113084687E-3</v>
      </c>
      <c r="Q1879" s="122">
        <f>O1879*(G1879/F1879-(1+Overview!$F$35/'='!F1879)/(Overview!$F$37*Overview!$F$33))/('='!G1879+Overview!$F$36)</f>
        <v>3.2578301532827783E-4</v>
      </c>
      <c r="R1879" s="128">
        <f>(O1879/F1879-Q1879)*G1879*Overview!$F$29*'='!F1879^3</f>
        <v>451.28025886383682</v>
      </c>
      <c r="S1879" s="57">
        <f t="shared" si="174"/>
        <v>3.444572636776018E-18</v>
      </c>
      <c r="T1879" s="58">
        <f t="shared" si="175"/>
        <v>3.4112890116544799E-4</v>
      </c>
      <c r="U1879" s="58">
        <f>IF(I1879&lt;Overview!$F$18,(1-Overview!$F$9)*'='!R1879-'='!I1879*'='!P1879,0)</f>
        <v>0</v>
      </c>
      <c r="V1879" s="54">
        <f>IF(I1879&gt;=Overview!$F$18,(1-Overview!$F$9)*'='!R1879-Overview!$F$18*'='!P1879,0)</f>
        <v>38.121535198326193</v>
      </c>
      <c r="W1879" s="2"/>
      <c r="X1879" s="60">
        <f>F1879^3*(1+G1879*Overview!$F$38)</f>
        <v>38.095406324620235</v>
      </c>
      <c r="Y1879" s="61">
        <f>F1879^3*Overview!$F$42*(1+Overview!$F$38*G1879)+J1879*Overview!$F$39/Overview!$F$40</f>
        <v>3.5418837728691108</v>
      </c>
    </row>
    <row r="1880" spans="1:25">
      <c r="A1880" s="34">
        <v>1877</v>
      </c>
      <c r="B1880">
        <v>0.77</v>
      </c>
      <c r="C1880" s="85">
        <v>18.739999999999998</v>
      </c>
      <c r="D1880" s="125">
        <f>B1880/(B1880+Overview!$F$22)</f>
        <v>0.52380952380952384</v>
      </c>
      <c r="E1880" s="118">
        <f>EXP(Overview!$F$21/Overview!$F$5-Overview!$F$21/('='!C1880+273.15))</f>
        <v>0.94169028070695959</v>
      </c>
      <c r="F1880" s="77">
        <f t="shared" si="176"/>
        <v>3.1416549953257862</v>
      </c>
      <c r="G1880" s="115">
        <f t="shared" si="177"/>
        <v>0.52380952380952372</v>
      </c>
      <c r="H1880" s="112">
        <f>F1880/Overview!$F$19</f>
        <v>4.6384984428256111</v>
      </c>
      <c r="I1880" s="149">
        <f t="shared" si="178"/>
        <v>178.24101031296112</v>
      </c>
      <c r="J1880" s="80">
        <f>IF((A1880-Overview!$F$43)/365=ROUND((A1880-Overview!$F$43)/365,0),J1879*0.05,J1879+V1879)</f>
        <v>2645.3793598556149</v>
      </c>
      <c r="K1880" s="70">
        <f>IF(I1880&lt;Overview!$F$16,1,'='!F1880/Overview!$F$26)</f>
        <v>136.00238075003404</v>
      </c>
      <c r="L1880" s="71">
        <f>IF(I1880&lt;Overview!$F$17,'='!F1880/Overview!$F$26,Overview!$F$33)</f>
        <v>9.1428571428571423</v>
      </c>
      <c r="M1880" s="72">
        <f t="shared" si="179"/>
        <v>9.1428571428571423</v>
      </c>
      <c r="N1880" s="81">
        <f>MIN(1,Overview!$F$44*E1880*(F1880-Overview!$F$25)^2+0.2)</f>
        <v>1</v>
      </c>
      <c r="O1880" s="48">
        <f>M1880*E1880*Overview!$F$8</f>
        <v>9.746225350951114E-2</v>
      </c>
      <c r="P1880" s="48">
        <f>E1880*Overview!$F$6</f>
        <v>1.8494797113084687E-3</v>
      </c>
      <c r="Q1880" s="122">
        <f>O1880*(G1880/F1880-(1+Overview!$F$35/'='!F1880)/(Overview!$F$37*Overview!$F$33))/('='!G1880+Overview!$F$36)</f>
        <v>3.2525783905277091E-4</v>
      </c>
      <c r="R1880" s="128">
        <f>(O1880/F1880-Q1880)*G1880*Overview!$F$29*'='!F1880^3</f>
        <v>451.38547938709331</v>
      </c>
      <c r="S1880" s="57">
        <f t="shared" si="174"/>
        <v>3.4441986163058147E-18</v>
      </c>
      <c r="T1880" s="58">
        <f t="shared" si="175"/>
        <v>3.4061597160966946E-4</v>
      </c>
      <c r="U1880" s="58">
        <f>IF(I1880&lt;Overview!$F$18,(1-Overview!$F$9)*'='!R1880-'='!I1880*'='!P1880,0)</f>
        <v>0</v>
      </c>
      <c r="V1880" s="54">
        <f>IF(I1880&gt;=Overview!$F$18,(1-Overview!$F$9)*'='!R1880-Overview!$F$18*'='!P1880,0)</f>
        <v>38.130499986907644</v>
      </c>
      <c r="W1880" s="2"/>
      <c r="X1880" s="60">
        <f>F1880^3*(1+G1880*Overview!$F$38)</f>
        <v>38.107818508758179</v>
      </c>
      <c r="Y1880" s="61">
        <f>F1880^3*Overview!$F$42*(1+Overview!$F$38*G1880)+J1880*Overview!$F$39/Overview!$F$40</f>
        <v>3.5446574234255976</v>
      </c>
    </row>
    <row r="1881" spans="1:25">
      <c r="A1881" s="34">
        <v>1878</v>
      </c>
      <c r="B1881">
        <v>0.77</v>
      </c>
      <c r="C1881" s="85">
        <v>18.739999999999998</v>
      </c>
      <c r="D1881" s="125">
        <f>B1881/(B1881+Overview!$F$22)</f>
        <v>0.52380952380952384</v>
      </c>
      <c r="E1881" s="118">
        <f>EXP(Overview!$F$21/Overview!$F$5-Overview!$F$21/('='!C1881+273.15))</f>
        <v>0.94169028070695959</v>
      </c>
      <c r="F1881" s="77">
        <f t="shared" si="176"/>
        <v>3.1419956112973959</v>
      </c>
      <c r="G1881" s="115">
        <f t="shared" si="177"/>
        <v>0.52380952380952372</v>
      </c>
      <c r="H1881" s="112">
        <f>F1881/Overview!$F$19</f>
        <v>4.6390013454855987</v>
      </c>
      <c r="I1881" s="149">
        <f t="shared" si="178"/>
        <v>178.24101031296112</v>
      </c>
      <c r="J1881" s="80">
        <f>IF((A1881-Overview!$F$43)/365=ROUND((A1881-Overview!$F$43)/365,0),J1880*0.05,J1880+V1880)</f>
        <v>2683.5098598425225</v>
      </c>
      <c r="K1881" s="70">
        <f>IF(I1881&lt;Overview!$F$16,1,'='!F1881/Overview!$F$26)</f>
        <v>136.0171260301903</v>
      </c>
      <c r="L1881" s="71">
        <f>IF(I1881&lt;Overview!$F$17,'='!F1881/Overview!$F$26,Overview!$F$33)</f>
        <v>9.1428571428571423</v>
      </c>
      <c r="M1881" s="72">
        <f t="shared" si="179"/>
        <v>9.1428571428571423</v>
      </c>
      <c r="N1881" s="81">
        <f>MIN(1,Overview!$F$44*E1881*(F1881-Overview!$F$25)^2+0.2)</f>
        <v>1</v>
      </c>
      <c r="O1881" s="48">
        <f>M1881*E1881*Overview!$F$8</f>
        <v>9.746225350951114E-2</v>
      </c>
      <c r="P1881" s="48">
        <f>E1881*Overview!$F$6</f>
        <v>1.8494797113084687E-3</v>
      </c>
      <c r="Q1881" s="122">
        <f>O1881*(G1881/F1881-(1+Overview!$F$35/'='!F1881)/(Overview!$F$37*Overview!$F$33))/('='!G1881+Overview!$F$36)</f>
        <v>3.2473356622535931E-4</v>
      </c>
      <c r="R1881" s="128">
        <f>(O1881/F1881-Q1881)*G1881*Overview!$F$29*'='!F1881^3</f>
        <v>451.49055543918649</v>
      </c>
      <c r="S1881" s="57">
        <f t="shared" si="174"/>
        <v>3.4438252392540163E-18</v>
      </c>
      <c r="T1881" s="58">
        <f t="shared" si="175"/>
        <v>3.4010381330701035E-4</v>
      </c>
      <c r="U1881" s="58">
        <f>IF(I1881&lt;Overview!$F$18,(1-Overview!$F$9)*'='!R1881-'='!I1881*'='!P1881,0)</f>
        <v>0</v>
      </c>
      <c r="V1881" s="54">
        <f>IF(I1881&gt;=Overview!$F$18,(1-Overview!$F$9)*'='!R1881-Overview!$F$18*'='!P1881,0)</f>
        <v>38.139452466545983</v>
      </c>
      <c r="W1881" s="2"/>
      <c r="X1881" s="60">
        <f>F1881^3*(1+G1881*Overview!$F$38)</f>
        <v>38.120214719348439</v>
      </c>
      <c r="Y1881" s="61">
        <f>F1881^3*Overview!$F$42*(1+Overview!$F$38*G1881)+J1881*Overview!$F$39/Overview!$F$40</f>
        <v>3.5474300259236076</v>
      </c>
    </row>
    <row r="1882" spans="1:25">
      <c r="A1882" s="34">
        <v>1879</v>
      </c>
      <c r="B1882">
        <v>0.77</v>
      </c>
      <c r="C1882" s="85">
        <v>18.739999999999998</v>
      </c>
      <c r="D1882" s="125">
        <f>B1882/(B1882+Overview!$F$22)</f>
        <v>0.52380952380952384</v>
      </c>
      <c r="E1882" s="118">
        <f>EXP(Overview!$F$21/Overview!$F$5-Overview!$F$21/('='!C1882+273.15))</f>
        <v>0.94169028070695959</v>
      </c>
      <c r="F1882" s="77">
        <f t="shared" si="176"/>
        <v>3.1423357151107028</v>
      </c>
      <c r="G1882" s="115">
        <f t="shared" si="177"/>
        <v>0.52380952380952372</v>
      </c>
      <c r="H1882" s="112">
        <f>F1882/Overview!$F$19</f>
        <v>4.6395034919691458</v>
      </c>
      <c r="I1882" s="149">
        <f t="shared" si="178"/>
        <v>178.24101031296112</v>
      </c>
      <c r="J1882" s="80">
        <f>IF((A1882-Overview!$F$43)/365=ROUND((A1882-Overview!$F$43)/365,0),J1881*0.05,J1881+V1881)</f>
        <v>2721.6493123090686</v>
      </c>
      <c r="K1882" s="70">
        <f>IF(I1882&lt;Overview!$F$16,1,'='!F1882/Overview!$F$26)</f>
        <v>136.03184913899148</v>
      </c>
      <c r="L1882" s="71">
        <f>IF(I1882&lt;Overview!$F$17,'='!F1882/Overview!$F$26,Overview!$F$33)</f>
        <v>9.1428571428571423</v>
      </c>
      <c r="M1882" s="72">
        <f t="shared" si="179"/>
        <v>9.1428571428571423</v>
      </c>
      <c r="N1882" s="81">
        <f>MIN(1,Overview!$F$44*E1882*(F1882-Overview!$F$25)^2+0.2)</f>
        <v>1</v>
      </c>
      <c r="O1882" s="48">
        <f>M1882*E1882*Overview!$F$8</f>
        <v>9.746225350951114E-2</v>
      </c>
      <c r="P1882" s="48">
        <f>E1882*Overview!$F$6</f>
        <v>1.8494797113084687E-3</v>
      </c>
      <c r="Q1882" s="122">
        <f>O1882*(G1882/F1882-(1+Overview!$F$35/'='!F1882)/(Overview!$F$37*Overview!$F$33))/('='!G1882+Overview!$F$36)</f>
        <v>3.2421019510879919E-4</v>
      </c>
      <c r="R1882" s="128">
        <f>(O1882/F1882-Q1882)*G1882*Overview!$F$29*'='!F1882^3</f>
        <v>451.59548719656095</v>
      </c>
      <c r="S1882" s="57">
        <f t="shared" si="174"/>
        <v>3.443452504383391E-18</v>
      </c>
      <c r="T1882" s="58">
        <f t="shared" si="175"/>
        <v>3.3959242509779632E-4</v>
      </c>
      <c r="U1882" s="58">
        <f>IF(I1882&lt;Overview!$F$18,(1-Overview!$F$9)*'='!R1882-'='!I1882*'='!P1882,0)</f>
        <v>0</v>
      </c>
      <c r="V1882" s="54">
        <f>IF(I1882&gt;=Overview!$F$18,(1-Overview!$F$9)*'='!R1882-Overview!$F$18*'='!P1882,0)</f>
        <v>38.148392652274282</v>
      </c>
      <c r="W1882" s="2"/>
      <c r="X1882" s="60">
        <f>F1882^3*(1+G1882*Overview!$F$38)</f>
        <v>38.132594972617419</v>
      </c>
      <c r="Y1882" s="61">
        <f>F1882^3*Overview!$F$42*(1+Overview!$F$38*G1882)+J1882*Overview!$F$39/Overview!$F$40</f>
        <v>3.5502015812886345</v>
      </c>
    </row>
    <row r="1883" spans="1:25">
      <c r="A1883" s="34">
        <v>1880</v>
      </c>
      <c r="B1883">
        <v>0.77</v>
      </c>
      <c r="C1883" s="85">
        <v>18.739999999999998</v>
      </c>
      <c r="D1883" s="125">
        <f>B1883/(B1883+Overview!$F$22)</f>
        <v>0.52380952380952384</v>
      </c>
      <c r="E1883" s="118">
        <f>EXP(Overview!$F$21/Overview!$F$5-Overview!$F$21/('='!C1883+273.15))</f>
        <v>0.94169028070695959</v>
      </c>
      <c r="F1883" s="77">
        <f t="shared" si="176"/>
        <v>3.1426753075358005</v>
      </c>
      <c r="G1883" s="115">
        <f t="shared" si="177"/>
        <v>0.52380952380952372</v>
      </c>
      <c r="H1883" s="112">
        <f>F1883/Overview!$F$19</f>
        <v>4.6400048834132592</v>
      </c>
      <c r="I1883" s="149">
        <f t="shared" si="178"/>
        <v>178.24101031296112</v>
      </c>
      <c r="J1883" s="80">
        <f>IF((A1883-Overview!$F$43)/365=ROUND((A1883-Overview!$F$43)/365,0),J1882*0.05,J1882+V1882)</f>
        <v>2759.7977049613428</v>
      </c>
      <c r="K1883" s="70">
        <f>IF(I1883&lt;Overview!$F$16,1,'='!F1883/Overview!$F$26)</f>
        <v>136.04655010977493</v>
      </c>
      <c r="L1883" s="71">
        <f>IF(I1883&lt;Overview!$F$17,'='!F1883/Overview!$F$26,Overview!$F$33)</f>
        <v>9.1428571428571423</v>
      </c>
      <c r="M1883" s="72">
        <f t="shared" si="179"/>
        <v>9.1428571428571423</v>
      </c>
      <c r="N1883" s="81">
        <f>MIN(1,Overview!$F$44*E1883*(F1883-Overview!$F$25)^2+0.2)</f>
        <v>1</v>
      </c>
      <c r="O1883" s="48">
        <f>M1883*E1883*Overview!$F$8</f>
        <v>9.746225350951114E-2</v>
      </c>
      <c r="P1883" s="48">
        <f>E1883*Overview!$F$6</f>
        <v>1.8494797113084687E-3</v>
      </c>
      <c r="Q1883" s="122">
        <f>O1883*(G1883/F1883-(1+Overview!$F$35/'='!F1883)/(Overview!$F$37*Overview!$F$33))/('='!G1883+Overview!$F$36)</f>
        <v>3.2368772396977976E-4</v>
      </c>
      <c r="R1883" s="128">
        <f>(O1883/F1883-Q1883)*G1883*Overview!$F$29*'='!F1883^3</f>
        <v>451.70027483551689</v>
      </c>
      <c r="S1883" s="57">
        <f t="shared" si="174"/>
        <v>3.4430804104595076E-18</v>
      </c>
      <c r="T1883" s="58">
        <f t="shared" si="175"/>
        <v>3.3908180582409693E-4</v>
      </c>
      <c r="U1883" s="58">
        <f>IF(I1883&lt;Overview!$F$18,(1-Overview!$F$9)*'='!R1883-'='!I1883*'='!P1883,0)</f>
        <v>0</v>
      </c>
      <c r="V1883" s="54">
        <f>IF(I1883&gt;=Overview!$F$18,(1-Overview!$F$9)*'='!R1883-Overview!$F$18*'='!P1883,0)</f>
        <v>38.15732055911333</v>
      </c>
      <c r="W1883" s="2"/>
      <c r="X1883" s="60">
        <f>F1883^3*(1+G1883*Overview!$F$38)</f>
        <v>38.144959284789252</v>
      </c>
      <c r="Y1883" s="61">
        <f>F1883^3*Overview!$F$42*(1+Overview!$F$38*G1883)+J1883*Overview!$F$39/Overview!$F$40</f>
        <v>3.5529720904466253</v>
      </c>
    </row>
    <row r="1884" spans="1:25">
      <c r="A1884" s="34">
        <v>1881</v>
      </c>
      <c r="B1884">
        <v>0.77</v>
      </c>
      <c r="C1884" s="85">
        <v>18.739999999999998</v>
      </c>
      <c r="D1884" s="125">
        <f>B1884/(B1884+Overview!$F$22)</f>
        <v>0.52380952380952384</v>
      </c>
      <c r="E1884" s="118">
        <f>EXP(Overview!$F$21/Overview!$F$5-Overview!$F$21/('='!C1884+273.15))</f>
        <v>0.94169028070695959</v>
      </c>
      <c r="F1884" s="77">
        <f t="shared" si="176"/>
        <v>3.1430143893416247</v>
      </c>
      <c r="G1884" s="115">
        <f t="shared" si="177"/>
        <v>0.52380952380952372</v>
      </c>
      <c r="H1884" s="112">
        <f>F1884/Overview!$F$19</f>
        <v>4.6405055209532327</v>
      </c>
      <c r="I1884" s="149">
        <f t="shared" si="178"/>
        <v>178.24101031296112</v>
      </c>
      <c r="J1884" s="80">
        <f>IF((A1884-Overview!$F$43)/365=ROUND((A1884-Overview!$F$43)/365,0),J1883*0.05,J1883+V1883)</f>
        <v>2797.9550255204563</v>
      </c>
      <c r="K1884" s="70">
        <f>IF(I1884&lt;Overview!$F$16,1,'='!F1884/Overview!$F$26)</f>
        <v>136.0612289758279</v>
      </c>
      <c r="L1884" s="71">
        <f>IF(I1884&lt;Overview!$F$17,'='!F1884/Overview!$F$26,Overview!$F$33)</f>
        <v>9.1428571428571423</v>
      </c>
      <c r="M1884" s="72">
        <f t="shared" si="179"/>
        <v>9.1428571428571423</v>
      </c>
      <c r="N1884" s="81">
        <f>MIN(1,Overview!$F$44*E1884*(F1884-Overview!$F$25)^2+0.2)</f>
        <v>1</v>
      </c>
      <c r="O1884" s="48">
        <f>M1884*E1884*Overview!$F$8</f>
        <v>9.746225350951114E-2</v>
      </c>
      <c r="P1884" s="48">
        <f>E1884*Overview!$F$6</f>
        <v>1.8494797113084687E-3</v>
      </c>
      <c r="Q1884" s="122">
        <f>O1884*(G1884/F1884-(1+Overview!$F$35/'='!F1884)/(Overview!$F$37*Overview!$F$33))/('='!G1884+Overview!$F$36)</f>
        <v>3.231661510789098E-4</v>
      </c>
      <c r="R1884" s="128">
        <f>(O1884/F1884-Q1884)*G1884*Overview!$F$29*'='!F1884^3</f>
        <v>451.80491853220951</v>
      </c>
      <c r="S1884" s="57">
        <f t="shared" si="174"/>
        <v>3.4427089562507279E-18</v>
      </c>
      <c r="T1884" s="58">
        <f t="shared" si="175"/>
        <v>3.3857195432972096E-4</v>
      </c>
      <c r="U1884" s="58">
        <f>IF(I1884&lt;Overview!$F$18,(1-Overview!$F$9)*'='!R1884-'='!I1884*'='!P1884,0)</f>
        <v>0</v>
      </c>
      <c r="V1884" s="54">
        <f>IF(I1884&gt;=Overview!$F$18,(1-Overview!$F$9)*'='!R1884-Overview!$F$18*'='!P1884,0)</f>
        <v>38.166236202071545</v>
      </c>
      <c r="W1884" s="2"/>
      <c r="X1884" s="60">
        <f>F1884^3*(1+G1884*Overview!$F$38)</f>
        <v>38.157307672085693</v>
      </c>
      <c r="Y1884" s="61">
        <f>F1884^3*Overview!$F$42*(1+Overview!$F$38*G1884)+J1884*Overview!$F$39/Overview!$F$40</f>
        <v>3.5557415543239648</v>
      </c>
    </row>
    <row r="1885" spans="1:25">
      <c r="A1885" s="34">
        <v>1882</v>
      </c>
      <c r="B1885">
        <v>0.77</v>
      </c>
      <c r="C1885" s="85">
        <v>18.739999999999998</v>
      </c>
      <c r="D1885" s="125">
        <f>B1885/(B1885+Overview!$F$22)</f>
        <v>0.52380952380952384</v>
      </c>
      <c r="E1885" s="118">
        <f>EXP(Overview!$F$21/Overview!$F$5-Overview!$F$21/('='!C1885+273.15))</f>
        <v>0.94169028070695959</v>
      </c>
      <c r="F1885" s="77">
        <f t="shared" si="176"/>
        <v>3.1433529612959545</v>
      </c>
      <c r="G1885" s="115">
        <f t="shared" si="177"/>
        <v>0.52380952380952372</v>
      </c>
      <c r="H1885" s="112">
        <f>F1885/Overview!$F$19</f>
        <v>4.6410054057226553</v>
      </c>
      <c r="I1885" s="149">
        <f t="shared" si="178"/>
        <v>178.24101031296112</v>
      </c>
      <c r="J1885" s="80">
        <f>IF((A1885-Overview!$F$43)/365=ROUND((A1885-Overview!$F$43)/365,0),J1884*0.05,J1884+V1884)</f>
        <v>2836.1212617225278</v>
      </c>
      <c r="K1885" s="70">
        <f>IF(I1885&lt;Overview!$F$16,1,'='!F1885/Overview!$F$26)</f>
        <v>136.07588577038766</v>
      </c>
      <c r="L1885" s="71">
        <f>IF(I1885&lt;Overview!$F$17,'='!F1885/Overview!$F$26,Overview!$F$33)</f>
        <v>9.1428571428571423</v>
      </c>
      <c r="M1885" s="72">
        <f t="shared" si="179"/>
        <v>9.1428571428571423</v>
      </c>
      <c r="N1885" s="81">
        <f>MIN(1,Overview!$F$44*E1885*(F1885-Overview!$F$25)^2+0.2)</f>
        <v>1</v>
      </c>
      <c r="O1885" s="48">
        <f>M1885*E1885*Overview!$F$8</f>
        <v>9.746225350951114E-2</v>
      </c>
      <c r="P1885" s="48">
        <f>E1885*Overview!$F$6</f>
        <v>1.8494797113084687E-3</v>
      </c>
      <c r="Q1885" s="122">
        <f>O1885*(G1885/F1885-(1+Overview!$F$35/'='!F1885)/(Overview!$F$37*Overview!$F$33))/('='!G1885+Overview!$F$36)</f>
        <v>3.2264547471071181E-4</v>
      </c>
      <c r="R1885" s="128">
        <f>(O1885/F1885-Q1885)*G1885*Overview!$F$29*'='!F1885^3</f>
        <v>451.90941846264798</v>
      </c>
      <c r="S1885" s="57">
        <f t="shared" si="174"/>
        <v>3.4423381405281987E-18</v>
      </c>
      <c r="T1885" s="58">
        <f t="shared" si="175"/>
        <v>3.3806286946021832E-4</v>
      </c>
      <c r="U1885" s="58">
        <f>IF(I1885&lt;Overview!$F$18,(1-Overview!$F$9)*'='!R1885-'='!I1885*'='!P1885,0)</f>
        <v>0</v>
      </c>
      <c r="V1885" s="54">
        <f>IF(I1885&gt;=Overview!$F$18,(1-Overview!$F$9)*'='!R1885-Overview!$F$18*'='!P1885,0)</f>
        <v>38.175139596144902</v>
      </c>
      <c r="W1885" s="2"/>
      <c r="X1885" s="60">
        <f>F1885^3*(1+G1885*Overview!$F$38)</f>
        <v>38.16964015072611</v>
      </c>
      <c r="Y1885" s="61">
        <f>F1885^3*Overview!$F$42*(1+Overview!$F$38*G1885)+J1885*Overview!$F$39/Overview!$F$40</f>
        <v>3.5585099738474741</v>
      </c>
    </row>
    <row r="1886" spans="1:25">
      <c r="A1886" s="34">
        <v>1883</v>
      </c>
      <c r="B1886">
        <v>0.77</v>
      </c>
      <c r="C1886" s="85">
        <v>18.739999999999998</v>
      </c>
      <c r="D1886" s="125">
        <f>B1886/(B1886+Overview!$F$22)</f>
        <v>0.52380952380952384</v>
      </c>
      <c r="E1886" s="118">
        <f>EXP(Overview!$F$21/Overview!$F$5-Overview!$F$21/('='!C1886+273.15))</f>
        <v>0.94169028070695959</v>
      </c>
      <c r="F1886" s="77">
        <f t="shared" si="176"/>
        <v>3.1436910241654146</v>
      </c>
      <c r="G1886" s="115">
        <f t="shared" si="177"/>
        <v>0.52380952380952372</v>
      </c>
      <c r="H1886" s="112">
        <f>F1886/Overview!$F$19</f>
        <v>4.6415045388534102</v>
      </c>
      <c r="I1886" s="149">
        <f t="shared" si="178"/>
        <v>178.24101031296112</v>
      </c>
      <c r="J1886" s="80">
        <f>IF((A1886-Overview!$F$43)/365=ROUND((A1886-Overview!$F$43)/365,0),J1885*0.05,J1885+V1885)</f>
        <v>2874.2964013186729</v>
      </c>
      <c r="K1886" s="70">
        <f>IF(I1886&lt;Overview!$F$16,1,'='!F1886/Overview!$F$26)</f>
        <v>136.09052052664134</v>
      </c>
      <c r="L1886" s="71">
        <f>IF(I1886&lt;Overview!$F$17,'='!F1886/Overview!$F$26,Overview!$F$33)</f>
        <v>9.1428571428571423</v>
      </c>
      <c r="M1886" s="72">
        <f t="shared" si="179"/>
        <v>9.1428571428571423</v>
      </c>
      <c r="N1886" s="81">
        <f>MIN(1,Overview!$F$44*E1886*(F1886-Overview!$F$25)^2+0.2)</f>
        <v>1</v>
      </c>
      <c r="O1886" s="48">
        <f>M1886*E1886*Overview!$F$8</f>
        <v>9.746225350951114E-2</v>
      </c>
      <c r="P1886" s="48">
        <f>E1886*Overview!$F$6</f>
        <v>1.8494797113084687E-3</v>
      </c>
      <c r="Q1886" s="122">
        <f>O1886*(G1886/F1886-(1+Overview!$F$35/'='!F1886)/(Overview!$F$37*Overview!$F$33))/('='!G1886+Overview!$F$36)</f>
        <v>3.2212569314360706E-4</v>
      </c>
      <c r="R1886" s="128">
        <f>(O1886/F1886-Q1886)*G1886*Overview!$F$29*'='!F1886^3</f>
        <v>452.01377480269662</v>
      </c>
      <c r="S1886" s="57">
        <f t="shared" si="174"/>
        <v>3.4419679620658458E-18</v>
      </c>
      <c r="T1886" s="58">
        <f t="shared" si="175"/>
        <v>3.375545500628734E-4</v>
      </c>
      <c r="U1886" s="58">
        <f>IF(I1886&lt;Overview!$F$18,(1-Overview!$F$9)*'='!R1886-'='!I1886*'='!P1886,0)</f>
        <v>0</v>
      </c>
      <c r="V1886" s="54">
        <f>IF(I1886&gt;=Overview!$F$18,(1-Overview!$F$9)*'='!R1886-Overview!$F$18*'='!P1886,0)</f>
        <v>38.184030756317043</v>
      </c>
      <c r="W1886" s="2"/>
      <c r="X1886" s="60">
        <f>F1886^3*(1+G1886*Overview!$F$38)</f>
        <v>38.181956736927368</v>
      </c>
      <c r="Y1886" s="61">
        <f>F1886^3*Overview!$F$42*(1+Overview!$F$38*G1886)+J1886*Overview!$F$39/Overview!$F$40</f>
        <v>3.5612773499444024</v>
      </c>
    </row>
    <row r="1887" spans="1:25">
      <c r="A1887" s="34">
        <v>1884</v>
      </c>
      <c r="B1887">
        <v>0.77</v>
      </c>
      <c r="C1887" s="85">
        <v>18.739999999999998</v>
      </c>
      <c r="D1887" s="125">
        <f>B1887/(B1887+Overview!$F$22)</f>
        <v>0.52380952380952384</v>
      </c>
      <c r="E1887" s="118">
        <f>EXP(Overview!$F$21/Overview!$F$5-Overview!$F$21/('='!C1887+273.15))</f>
        <v>0.94169028070695959</v>
      </c>
      <c r="F1887" s="77">
        <f t="shared" si="176"/>
        <v>3.1440285787154774</v>
      </c>
      <c r="G1887" s="115">
        <f t="shared" si="177"/>
        <v>0.52380952380952372</v>
      </c>
      <c r="H1887" s="112">
        <f>F1887/Overview!$F$19</f>
        <v>4.6420029214756786</v>
      </c>
      <c r="I1887" s="149">
        <f t="shared" si="178"/>
        <v>178.24101031296112</v>
      </c>
      <c r="J1887" s="80">
        <f>IF((A1887-Overview!$F$43)/365=ROUND((A1887-Overview!$F$43)/365,0),J1886*0.05,J1886+V1886)</f>
        <v>2912.4804320749899</v>
      </c>
      <c r="K1887" s="70">
        <f>IF(I1887&lt;Overview!$F$16,1,'='!F1887/Overview!$F$26)</f>
        <v>136.10513327772631</v>
      </c>
      <c r="L1887" s="71">
        <f>IF(I1887&lt;Overview!$F$17,'='!F1887/Overview!$F$26,Overview!$F$33)</f>
        <v>9.1428571428571423</v>
      </c>
      <c r="M1887" s="72">
        <f t="shared" si="179"/>
        <v>9.1428571428571423</v>
      </c>
      <c r="N1887" s="81">
        <f>MIN(1,Overview!$F$44*E1887*(F1887-Overview!$F$25)^2+0.2)</f>
        <v>1</v>
      </c>
      <c r="O1887" s="48">
        <f>M1887*E1887*Overview!$F$8</f>
        <v>9.746225350951114E-2</v>
      </c>
      <c r="P1887" s="48">
        <f>E1887*Overview!$F$6</f>
        <v>1.8494797113084687E-3</v>
      </c>
      <c r="Q1887" s="122">
        <f>O1887*(G1887/F1887-(1+Overview!$F$35/'='!F1887)/(Overview!$F$37*Overview!$F$33))/('='!G1887+Overview!$F$36)</f>
        <v>3.2160680465990625E-4</v>
      </c>
      <c r="R1887" s="128">
        <f>(O1887/F1887-Q1887)*G1887*Overview!$F$29*'='!F1887^3</f>
        <v>452.11798772807373</v>
      </c>
      <c r="S1887" s="57">
        <f t="shared" si="174"/>
        <v>3.441598419640363E-18</v>
      </c>
      <c r="T1887" s="58">
        <f t="shared" si="175"/>
        <v>3.3704699498670379E-4</v>
      </c>
      <c r="U1887" s="58">
        <f>IF(I1887&lt;Overview!$F$18,(1-Overview!$F$9)*'='!R1887-'='!I1887*'='!P1887,0)</f>
        <v>0</v>
      </c>
      <c r="V1887" s="54">
        <f>IF(I1887&gt;=Overview!$F$18,(1-Overview!$F$9)*'='!R1887-Overview!$F$18*'='!P1887,0)</f>
        <v>38.192909697559173</v>
      </c>
      <c r="W1887" s="2"/>
      <c r="X1887" s="60">
        <f>F1887^3*(1+G1887*Overview!$F$38)</f>
        <v>38.194257446903862</v>
      </c>
      <c r="Y1887" s="61">
        <f>F1887^3*Overview!$F$42*(1+Overview!$F$38*G1887)+J1887*Overview!$F$39/Overview!$F$40</f>
        <v>3.5640436835424243</v>
      </c>
    </row>
    <row r="1888" spans="1:25">
      <c r="A1888" s="34">
        <v>1885</v>
      </c>
      <c r="B1888">
        <v>0.77</v>
      </c>
      <c r="C1888" s="85">
        <v>18.739999999999998</v>
      </c>
      <c r="D1888" s="125">
        <f>B1888/(B1888+Overview!$F$22)</f>
        <v>0.52380952380952384</v>
      </c>
      <c r="E1888" s="118">
        <f>EXP(Overview!$F$21/Overview!$F$5-Overview!$F$21/('='!C1888+273.15))</f>
        <v>0.94169028070695959</v>
      </c>
      <c r="F1888" s="77">
        <f t="shared" si="176"/>
        <v>3.144365625710464</v>
      </c>
      <c r="G1888" s="115">
        <f t="shared" si="177"/>
        <v>0.52380952380952372</v>
      </c>
      <c r="H1888" s="112">
        <f>F1888/Overview!$F$19</f>
        <v>4.6425005547179445</v>
      </c>
      <c r="I1888" s="149">
        <f t="shared" si="178"/>
        <v>178.24101031296112</v>
      </c>
      <c r="J1888" s="80">
        <f>IF((A1888-Overview!$F$43)/365=ROUND((A1888-Overview!$F$43)/365,0),J1887*0.05,J1887+V1887)</f>
        <v>2950.6733417725491</v>
      </c>
      <c r="K1888" s="70">
        <f>IF(I1888&lt;Overview!$F$16,1,'='!F1888/Overview!$F$26)</f>
        <v>136.11972405673004</v>
      </c>
      <c r="L1888" s="71">
        <f>IF(I1888&lt;Overview!$F$17,'='!F1888/Overview!$F$26,Overview!$F$33)</f>
        <v>9.1428571428571423</v>
      </c>
      <c r="M1888" s="72">
        <f t="shared" si="179"/>
        <v>9.1428571428571423</v>
      </c>
      <c r="N1888" s="81">
        <f>MIN(1,Overview!$F$44*E1888*(F1888-Overview!$F$25)^2+0.2)</f>
        <v>1</v>
      </c>
      <c r="O1888" s="48">
        <f>M1888*E1888*Overview!$F$8</f>
        <v>9.746225350951114E-2</v>
      </c>
      <c r="P1888" s="48">
        <f>E1888*Overview!$F$6</f>
        <v>1.8494797113084687E-3</v>
      </c>
      <c r="Q1888" s="122">
        <f>O1888*(G1888/F1888-(1+Overview!$F$35/'='!F1888)/(Overview!$F$37*Overview!$F$33))/('='!G1888+Overview!$F$36)</f>
        <v>3.2108880754579957E-4</v>
      </c>
      <c r="R1888" s="128">
        <f>(O1888/F1888-Q1888)*G1888*Overview!$F$29*'='!F1888^3</f>
        <v>452.22205741435255</v>
      </c>
      <c r="S1888" s="57">
        <f t="shared" si="174"/>
        <v>3.4412295120312078E-18</v>
      </c>
      <c r="T1888" s="58">
        <f t="shared" si="175"/>
        <v>3.3654020308245832E-4</v>
      </c>
      <c r="U1888" s="58">
        <f>IF(I1888&lt;Overview!$F$18,(1-Overview!$F$9)*'='!R1888-'='!I1888*'='!P1888,0)</f>
        <v>0</v>
      </c>
      <c r="V1888" s="54">
        <f>IF(I1888&gt;=Overview!$F$18,(1-Overview!$F$9)*'='!R1888-Overview!$F$18*'='!P1888,0)</f>
        <v>38.20177643483013</v>
      </c>
      <c r="W1888" s="2"/>
      <c r="X1888" s="60">
        <f>F1888^3*(1+G1888*Overview!$F$38)</f>
        <v>38.206542296867383</v>
      </c>
      <c r="Y1888" s="61">
        <f>F1888^3*Overview!$F$42*(1+Overview!$F$38*G1888)+J1888*Overview!$F$39/Overview!$F$40</f>
        <v>3.5668089755696348</v>
      </c>
    </row>
    <row r="1889" spans="1:25">
      <c r="A1889" s="34">
        <v>1886</v>
      </c>
      <c r="B1889">
        <v>0.77</v>
      </c>
      <c r="C1889" s="85">
        <v>18.739999999999998</v>
      </c>
      <c r="D1889" s="125">
        <f>B1889/(B1889+Overview!$F$22)</f>
        <v>0.52380952380952384</v>
      </c>
      <c r="E1889" s="118">
        <f>EXP(Overview!$F$21/Overview!$F$5-Overview!$F$21/('='!C1889+273.15))</f>
        <v>0.94169028070695959</v>
      </c>
      <c r="F1889" s="77">
        <f t="shared" si="176"/>
        <v>3.1447021659135466</v>
      </c>
      <c r="G1889" s="115">
        <f t="shared" si="177"/>
        <v>0.52380952380952372</v>
      </c>
      <c r="H1889" s="112">
        <f>F1889/Overview!$F$19</f>
        <v>4.6429974397069929</v>
      </c>
      <c r="I1889" s="149">
        <f t="shared" si="178"/>
        <v>178.24101031296112</v>
      </c>
      <c r="J1889" s="80">
        <f>IF((A1889-Overview!$F$43)/365=ROUND((A1889-Overview!$F$43)/365,0),J1888*0.05,J1888+V1888)</f>
        <v>2988.8751182073793</v>
      </c>
      <c r="K1889" s="70">
        <f>IF(I1889&lt;Overview!$F$16,1,'='!F1889/Overview!$F$26)</f>
        <v>136.13429289669034</v>
      </c>
      <c r="L1889" s="71">
        <f>IF(I1889&lt;Overview!$F$17,'='!F1889/Overview!$F$26,Overview!$F$33)</f>
        <v>9.1428571428571423</v>
      </c>
      <c r="M1889" s="72">
        <f t="shared" si="179"/>
        <v>9.1428571428571423</v>
      </c>
      <c r="N1889" s="81">
        <f>MIN(1,Overview!$F$44*E1889*(F1889-Overview!$F$25)^2+0.2)</f>
        <v>1</v>
      </c>
      <c r="O1889" s="48">
        <f>M1889*E1889*Overview!$F$8</f>
        <v>9.746225350951114E-2</v>
      </c>
      <c r="P1889" s="48">
        <f>E1889*Overview!$F$6</f>
        <v>1.8494797113084687E-3</v>
      </c>
      <c r="Q1889" s="122">
        <f>O1889*(G1889/F1889-(1+Overview!$F$35/'='!F1889)/(Overview!$F$37*Overview!$F$33))/('='!G1889+Overview!$F$36)</f>
        <v>3.2057170009134407E-4</v>
      </c>
      <c r="R1889" s="128">
        <f>(O1889/F1889-Q1889)*G1889*Overview!$F$29*'='!F1889^3</f>
        <v>452.32598403696011</v>
      </c>
      <c r="S1889" s="57">
        <f t="shared" si="174"/>
        <v>3.4408612380205921E-18</v>
      </c>
      <c r="T1889" s="58">
        <f t="shared" si="175"/>
        <v>3.3603417320261249E-4</v>
      </c>
      <c r="U1889" s="58">
        <f>IF(I1889&lt;Overview!$F$18,(1-Overview!$F$9)*'='!R1889-'='!I1889*'='!P1889,0)</f>
        <v>0</v>
      </c>
      <c r="V1889" s="54">
        <f>IF(I1889&gt;=Overview!$F$18,(1-Overview!$F$9)*'='!R1889-Overview!$F$18*'='!P1889,0)</f>
        <v>38.210630983076292</v>
      </c>
      <c r="W1889" s="2"/>
      <c r="X1889" s="60">
        <f>F1889^3*(1+G1889*Overview!$F$38)</f>
        <v>38.218811303027096</v>
      </c>
      <c r="Y1889" s="61">
        <f>F1889^3*Overview!$F$42*(1+Overview!$F$38*G1889)+J1889*Overview!$F$39/Overview!$F$40</f>
        <v>3.5695732269545406</v>
      </c>
    </row>
    <row r="1890" spans="1:25">
      <c r="A1890" s="34">
        <v>1887</v>
      </c>
      <c r="B1890">
        <v>0.77</v>
      </c>
      <c r="C1890" s="85">
        <v>18.739999999999998</v>
      </c>
      <c r="D1890" s="125">
        <f>B1890/(B1890+Overview!$F$22)</f>
        <v>0.52380952380952384</v>
      </c>
      <c r="E1890" s="118">
        <f>EXP(Overview!$F$21/Overview!$F$5-Overview!$F$21/('='!C1890+273.15))</f>
        <v>0.94169028070695959</v>
      </c>
      <c r="F1890" s="77">
        <f t="shared" si="176"/>
        <v>3.1450382000867494</v>
      </c>
      <c r="G1890" s="115">
        <f t="shared" si="177"/>
        <v>0.52380952380952372</v>
      </c>
      <c r="H1890" s="112">
        <f>F1890/Overview!$F$19</f>
        <v>4.6434935775679156</v>
      </c>
      <c r="I1890" s="149">
        <f t="shared" si="178"/>
        <v>178.24101031296112</v>
      </c>
      <c r="J1890" s="80">
        <f>IF((A1890-Overview!$F$43)/365=ROUND((A1890-Overview!$F$43)/365,0),J1889*0.05,J1889+V1889)</f>
        <v>3027.0857491904558</v>
      </c>
      <c r="K1890" s="70">
        <f>IF(I1890&lt;Overview!$F$16,1,'='!F1890/Overview!$F$26)</f>
        <v>136.14883983059522</v>
      </c>
      <c r="L1890" s="71">
        <f>IF(I1890&lt;Overview!$F$17,'='!F1890/Overview!$F$26,Overview!$F$33)</f>
        <v>9.1428571428571423</v>
      </c>
      <c r="M1890" s="72">
        <f t="shared" si="179"/>
        <v>9.1428571428571423</v>
      </c>
      <c r="N1890" s="81">
        <f>MIN(1,Overview!$F$44*E1890*(F1890-Overview!$F$25)^2+0.2)</f>
        <v>1</v>
      </c>
      <c r="O1890" s="48">
        <f>M1890*E1890*Overview!$F$8</f>
        <v>9.746225350951114E-2</v>
      </c>
      <c r="P1890" s="48">
        <f>E1890*Overview!$F$6</f>
        <v>1.8494797113084687E-3</v>
      </c>
      <c r="Q1890" s="122">
        <f>O1890*(G1890/F1890-(1+Overview!$F$35/'='!F1890)/(Overview!$F$37*Overview!$F$33))/('='!G1890+Overview!$F$36)</f>
        <v>3.2005548059045548E-4</v>
      </c>
      <c r="R1890" s="128">
        <f>(O1890/F1890-Q1890)*G1890*Overview!$F$29*'='!F1890^3</f>
        <v>452.42976777117764</v>
      </c>
      <c r="S1890" s="57">
        <f t="shared" si="174"/>
        <v>3.4404935963934755E-18</v>
      </c>
      <c r="T1890" s="58">
        <f t="shared" si="175"/>
        <v>3.3552890420136854E-4</v>
      </c>
      <c r="U1890" s="58">
        <f>IF(I1890&lt;Overview!$F$18,(1-Overview!$F$9)*'='!R1890-'='!I1890*'='!P1890,0)</f>
        <v>0</v>
      </c>
      <c r="V1890" s="54">
        <f>IF(I1890&gt;=Overview!$F$18,(1-Overview!$F$9)*'='!R1890-Overview!$F$18*'='!P1890,0)</f>
        <v>38.219473357231628</v>
      </c>
      <c r="W1890" s="2"/>
      <c r="X1890" s="60">
        <f>F1890^3*(1+G1890*Overview!$F$38)</f>
        <v>38.23106448158947</v>
      </c>
      <c r="Y1890" s="61">
        <f>F1890^3*Overview!$F$42*(1+Overview!$F$38*G1890)+J1890*Overview!$F$39/Overview!$F$40</f>
        <v>3.5723364386260559</v>
      </c>
    </row>
    <row r="1891" spans="1:25">
      <c r="A1891" s="34">
        <v>1888</v>
      </c>
      <c r="B1891">
        <v>0.77</v>
      </c>
      <c r="C1891" s="85">
        <v>18.739999999999998</v>
      </c>
      <c r="D1891" s="125">
        <f>B1891/(B1891+Overview!$F$22)</f>
        <v>0.52380952380952384</v>
      </c>
      <c r="E1891" s="118">
        <f>EXP(Overview!$F$21/Overview!$F$5-Overview!$F$21/('='!C1891+273.15))</f>
        <v>0.94169028070695959</v>
      </c>
      <c r="F1891" s="77">
        <f t="shared" si="176"/>
        <v>3.1453737289909509</v>
      </c>
      <c r="G1891" s="115">
        <f t="shared" si="177"/>
        <v>0.52380952380952372</v>
      </c>
      <c r="H1891" s="112">
        <f>F1891/Overview!$F$19</f>
        <v>4.6439889694241119</v>
      </c>
      <c r="I1891" s="149">
        <f t="shared" si="178"/>
        <v>178.24101031296112</v>
      </c>
      <c r="J1891" s="80">
        <f>IF((A1891-Overview!$F$43)/365=ROUND((A1891-Overview!$F$43)/365,0),J1890*0.05,J1890+V1890)</f>
        <v>3065.3052225476872</v>
      </c>
      <c r="K1891" s="70">
        <f>IF(I1891&lt;Overview!$F$16,1,'='!F1891/Overview!$F$26)</f>
        <v>136.16336489138317</v>
      </c>
      <c r="L1891" s="71">
        <f>IF(I1891&lt;Overview!$F$17,'='!F1891/Overview!$F$26,Overview!$F$33)</f>
        <v>9.1428571428571423</v>
      </c>
      <c r="M1891" s="72">
        <f t="shared" si="179"/>
        <v>9.1428571428571423</v>
      </c>
      <c r="N1891" s="81">
        <f>MIN(1,Overview!$F$44*E1891*(F1891-Overview!$F$25)^2+0.2)</f>
        <v>1</v>
      </c>
      <c r="O1891" s="48">
        <f>M1891*E1891*Overview!$F$8</f>
        <v>9.746225350951114E-2</v>
      </c>
      <c r="P1891" s="48">
        <f>E1891*Overview!$F$6</f>
        <v>1.8494797113084687E-3</v>
      </c>
      <c r="Q1891" s="122">
        <f>O1891*(G1891/F1891-(1+Overview!$F$35/'='!F1891)/(Overview!$F$37*Overview!$F$33))/('='!G1891+Overview!$F$36)</f>
        <v>3.1954014734089686E-4</v>
      </c>
      <c r="R1891" s="128">
        <f>(O1891/F1891-Q1891)*G1891*Overview!$F$29*'='!F1891^3</f>
        <v>452.53340879213994</v>
      </c>
      <c r="S1891" s="57">
        <f t="shared" si="174"/>
        <v>3.4401265859375572E-18</v>
      </c>
      <c r="T1891" s="58">
        <f t="shared" si="175"/>
        <v>3.3502439493465156E-4</v>
      </c>
      <c r="U1891" s="58">
        <f>IF(I1891&lt;Overview!$F$18,(1-Overview!$F$9)*'='!R1891-'='!I1891*'='!P1891,0)</f>
        <v>0</v>
      </c>
      <c r="V1891" s="54">
        <f>IF(I1891&gt;=Overview!$F$18,(1-Overview!$F$9)*'='!R1891-Overview!$F$18*'='!P1891,0)</f>
        <v>38.228303572217612</v>
      </c>
      <c r="W1891" s="2"/>
      <c r="X1891" s="60">
        <f>F1891^3*(1+G1891*Overview!$F$38)</f>
        <v>38.243301848758243</v>
      </c>
      <c r="Y1891" s="61">
        <f>F1891^3*Overview!$F$42*(1+Overview!$F$38*G1891)+J1891*Overview!$F$39/Overview!$F$40</f>
        <v>3.5750986115134959</v>
      </c>
    </row>
    <row r="1892" spans="1:25">
      <c r="A1892" s="34">
        <v>1889</v>
      </c>
      <c r="B1892">
        <v>0.77</v>
      </c>
      <c r="C1892" s="85">
        <v>18.739999999999998</v>
      </c>
      <c r="D1892" s="125">
        <f>B1892/(B1892+Overview!$F$22)</f>
        <v>0.52380952380952384</v>
      </c>
      <c r="E1892" s="118">
        <f>EXP(Overview!$F$21/Overview!$F$5-Overview!$F$21/('='!C1892+273.15))</f>
        <v>0.94169028070695959</v>
      </c>
      <c r="F1892" s="77">
        <f t="shared" si="176"/>
        <v>3.1457087533858856</v>
      </c>
      <c r="G1892" s="115">
        <f t="shared" si="177"/>
        <v>0.52380952380952372</v>
      </c>
      <c r="H1892" s="112">
        <f>F1892/Overview!$F$19</f>
        <v>4.6444836163972916</v>
      </c>
      <c r="I1892" s="149">
        <f t="shared" si="178"/>
        <v>178.24101031296112</v>
      </c>
      <c r="J1892" s="80">
        <f>IF((A1892-Overview!$F$43)/365=ROUND((A1892-Overview!$F$43)/365,0),J1891*0.05,J1891+V1891)</f>
        <v>3103.5335261199048</v>
      </c>
      <c r="K1892" s="70">
        <f>IF(I1892&lt;Overview!$F$16,1,'='!F1892/Overview!$F$26)</f>
        <v>136.1778681119431</v>
      </c>
      <c r="L1892" s="71">
        <f>IF(I1892&lt;Overview!$F$17,'='!F1892/Overview!$F$26,Overview!$F$33)</f>
        <v>9.1428571428571423</v>
      </c>
      <c r="M1892" s="72">
        <f t="shared" si="179"/>
        <v>9.1428571428571423</v>
      </c>
      <c r="N1892" s="81">
        <f>MIN(1,Overview!$F$44*E1892*(F1892-Overview!$F$25)^2+0.2)</f>
        <v>1</v>
      </c>
      <c r="O1892" s="48">
        <f>M1892*E1892*Overview!$F$8</f>
        <v>9.746225350951114E-2</v>
      </c>
      <c r="P1892" s="48">
        <f>E1892*Overview!$F$6</f>
        <v>1.8494797113084687E-3</v>
      </c>
      <c r="Q1892" s="122">
        <f>O1892*(G1892/F1892-(1+Overview!$F$35/'='!F1892)/(Overview!$F$37*Overview!$F$33))/('='!G1892+Overview!$F$36)</f>
        <v>3.1902569864426751E-4</v>
      </c>
      <c r="R1892" s="128">
        <f>(O1892/F1892-Q1892)*G1892*Overview!$F$29*'='!F1892^3</f>
        <v>452.63690727483623</v>
      </c>
      <c r="S1892" s="57">
        <f t="shared" si="174"/>
        <v>3.4397602054432692E-18</v>
      </c>
      <c r="T1892" s="58">
        <f t="shared" si="175"/>
        <v>3.3452064426010668E-4</v>
      </c>
      <c r="U1892" s="58">
        <f>IF(I1892&lt;Overview!$F$18,(1-Overview!$F$9)*'='!R1892-'='!I1892*'='!P1892,0)</f>
        <v>0</v>
      </c>
      <c r="V1892" s="54">
        <f>IF(I1892&gt;=Overview!$F$18,(1-Overview!$F$9)*'='!R1892-Overview!$F$18*'='!P1892,0)</f>
        <v>38.237121642943336</v>
      </c>
      <c r="W1892" s="2"/>
      <c r="X1892" s="60">
        <f>F1892^3*(1+G1892*Overview!$F$38)</f>
        <v>38.255523420734342</v>
      </c>
      <c r="Y1892" s="61">
        <f>F1892^3*Overview!$F$42*(1+Overview!$F$38*G1892)+J1892*Overview!$F$39/Overview!$F$40</f>
        <v>3.5778597465465736</v>
      </c>
    </row>
    <row r="1893" spans="1:25">
      <c r="A1893" s="34">
        <v>1890</v>
      </c>
      <c r="B1893">
        <v>0.77</v>
      </c>
      <c r="C1893" s="85">
        <v>18.739999999999998</v>
      </c>
      <c r="D1893" s="125">
        <f>B1893/(B1893+Overview!$F$22)</f>
        <v>0.52380952380952384</v>
      </c>
      <c r="E1893" s="118">
        <f>EXP(Overview!$F$21/Overview!$F$5-Overview!$F$21/('='!C1893+273.15))</f>
        <v>0.94169028070695959</v>
      </c>
      <c r="F1893" s="77">
        <f t="shared" si="176"/>
        <v>3.1460432740301458</v>
      </c>
      <c r="G1893" s="115">
        <f t="shared" si="177"/>
        <v>0.52380952380952372</v>
      </c>
      <c r="H1893" s="112">
        <f>F1893/Overview!$F$19</f>
        <v>4.6449775196074796</v>
      </c>
      <c r="I1893" s="149">
        <f t="shared" si="178"/>
        <v>178.24101031296112</v>
      </c>
      <c r="J1893" s="80">
        <f>IF((A1893-Overview!$F$43)/365=ROUND((A1893-Overview!$F$43)/365,0),J1892*0.05,J1892+V1892)</f>
        <v>3141.7706477628481</v>
      </c>
      <c r="K1893" s="70">
        <f>IF(I1893&lt;Overview!$F$16,1,'='!F1893/Overview!$F$26)</f>
        <v>136.19234952511454</v>
      </c>
      <c r="L1893" s="71">
        <f>IF(I1893&lt;Overview!$F$17,'='!F1893/Overview!$F$26,Overview!$F$33)</f>
        <v>9.1428571428571423</v>
      </c>
      <c r="M1893" s="72">
        <f t="shared" si="179"/>
        <v>9.1428571428571423</v>
      </c>
      <c r="N1893" s="81">
        <f>MIN(1,Overview!$F$44*E1893*(F1893-Overview!$F$25)^2+0.2)</f>
        <v>1</v>
      </c>
      <c r="O1893" s="48">
        <f>M1893*E1893*Overview!$F$8</f>
        <v>9.746225350951114E-2</v>
      </c>
      <c r="P1893" s="48">
        <f>E1893*Overview!$F$6</f>
        <v>1.8494797113084687E-3</v>
      </c>
      <c r="Q1893" s="122">
        <f>O1893*(G1893/F1893-(1+Overview!$F$35/'='!F1893)/(Overview!$F$37*Overview!$F$33))/('='!G1893+Overview!$F$36)</f>
        <v>3.1851213280599246E-4</v>
      </c>
      <c r="R1893" s="128">
        <f>(O1893/F1893-Q1893)*G1893*Overview!$F$29*'='!F1893^3</f>
        <v>452.74026339410915</v>
      </c>
      <c r="S1893" s="57">
        <f t="shared" si="174"/>
        <v>3.4393944537037668E-18</v>
      </c>
      <c r="T1893" s="58">
        <f t="shared" si="175"/>
        <v>3.340176510370964E-4</v>
      </c>
      <c r="U1893" s="58">
        <f>IF(I1893&lt;Overview!$F$18,(1-Overview!$F$9)*'='!R1893-'='!I1893*'='!P1893,0)</f>
        <v>0</v>
      </c>
      <c r="V1893" s="54">
        <f>IF(I1893&gt;=Overview!$F$18,(1-Overview!$F$9)*'='!R1893-Overview!$F$18*'='!P1893,0)</f>
        <v>38.245927584305392</v>
      </c>
      <c r="W1893" s="2"/>
      <c r="X1893" s="60">
        <f>F1893^3*(1+G1893*Overview!$F$38)</f>
        <v>38.267729213715846</v>
      </c>
      <c r="Y1893" s="61">
        <f>F1893^3*Overview!$F$42*(1+Overview!$F$38*G1893)+J1893*Overview!$F$39/Overview!$F$40</f>
        <v>3.5806198446553932</v>
      </c>
    </row>
    <row r="1894" spans="1:25">
      <c r="A1894" s="34">
        <v>1891</v>
      </c>
      <c r="B1894">
        <v>0.77</v>
      </c>
      <c r="C1894" s="85">
        <v>18.739999999999998</v>
      </c>
      <c r="D1894" s="125">
        <f>B1894/(B1894+Overview!$F$22)</f>
        <v>0.52380952380952384</v>
      </c>
      <c r="E1894" s="118">
        <f>EXP(Overview!$F$21/Overview!$F$5-Overview!$F$21/('='!C1894+273.15))</f>
        <v>0.94169028070695959</v>
      </c>
      <c r="F1894" s="77">
        <f t="shared" si="176"/>
        <v>3.146377291681183</v>
      </c>
      <c r="G1894" s="115">
        <f t="shared" si="177"/>
        <v>0.52380952380952372</v>
      </c>
      <c r="H1894" s="112">
        <f>F1894/Overview!$F$19</f>
        <v>4.6454706801730143</v>
      </c>
      <c r="I1894" s="149">
        <f t="shared" si="178"/>
        <v>178.24101031296112</v>
      </c>
      <c r="J1894" s="80">
        <f>IF((A1894-Overview!$F$43)/365=ROUND((A1894-Overview!$F$43)/365,0),J1893*0.05,J1893+V1893)</f>
        <v>3180.0165753471533</v>
      </c>
      <c r="K1894" s="70">
        <f>IF(I1894&lt;Overview!$F$16,1,'='!F1894/Overview!$F$26)</f>
        <v>136.20680916368758</v>
      </c>
      <c r="L1894" s="71">
        <f>IF(I1894&lt;Overview!$F$17,'='!F1894/Overview!$F$26,Overview!$F$33)</f>
        <v>9.1428571428571423</v>
      </c>
      <c r="M1894" s="72">
        <f t="shared" si="179"/>
        <v>9.1428571428571423</v>
      </c>
      <c r="N1894" s="81">
        <f>MIN(1,Overview!$F$44*E1894*(F1894-Overview!$F$25)^2+0.2)</f>
        <v>1</v>
      </c>
      <c r="O1894" s="48">
        <f>M1894*E1894*Overview!$F$8</f>
        <v>9.746225350951114E-2</v>
      </c>
      <c r="P1894" s="48">
        <f>E1894*Overview!$F$6</f>
        <v>1.8494797113084687E-3</v>
      </c>
      <c r="Q1894" s="122">
        <f>O1894*(G1894/F1894-(1+Overview!$F$35/'='!F1894)/(Overview!$F$37*Overview!$F$33))/('='!G1894+Overview!$F$36)</f>
        <v>3.1799944813531343E-4</v>
      </c>
      <c r="R1894" s="128">
        <f>(O1894/F1894-Q1894)*G1894*Overview!$F$29*'='!F1894^3</f>
        <v>452.8434773246546</v>
      </c>
      <c r="S1894" s="57">
        <f t="shared" si="174"/>
        <v>3.4390293295149247E-18</v>
      </c>
      <c r="T1894" s="58">
        <f t="shared" si="175"/>
        <v>3.3351541412669945E-4</v>
      </c>
      <c r="U1894" s="58">
        <f>IF(I1894&lt;Overview!$F$18,(1-Overview!$F$9)*'='!R1894-'='!I1894*'='!P1894,0)</f>
        <v>0</v>
      </c>
      <c r="V1894" s="54">
        <f>IF(I1894&gt;=Overview!$F$18,(1-Overview!$F$9)*'='!R1894-Overview!$F$18*'='!P1894,0)</f>
        <v>38.254721411187866</v>
      </c>
      <c r="W1894" s="2"/>
      <c r="X1894" s="60">
        <f>F1894^3*(1+G1894*Overview!$F$38)</f>
        <v>38.279919243897922</v>
      </c>
      <c r="Y1894" s="61">
        <f>F1894^3*Overview!$F$42*(1+Overview!$F$38*G1894)+J1894*Overview!$F$39/Overview!$F$40</f>
        <v>3.5833789067704438</v>
      </c>
    </row>
    <row r="1895" spans="1:25">
      <c r="A1895" s="34">
        <v>1892</v>
      </c>
      <c r="B1895">
        <v>0.77</v>
      </c>
      <c r="C1895" s="85">
        <v>18.739999999999998</v>
      </c>
      <c r="D1895" s="125">
        <f>B1895/(B1895+Overview!$F$22)</f>
        <v>0.52380952380952384</v>
      </c>
      <c r="E1895" s="118">
        <f>EXP(Overview!$F$21/Overview!$F$5-Overview!$F$21/('='!C1895+273.15))</f>
        <v>0.94169028070695959</v>
      </c>
      <c r="F1895" s="77">
        <f t="shared" si="176"/>
        <v>3.1467108070953098</v>
      </c>
      <c r="G1895" s="115">
        <f t="shared" si="177"/>
        <v>0.52380952380952372</v>
      </c>
      <c r="H1895" s="112">
        <f>F1895/Overview!$F$19</f>
        <v>4.6459630992105563</v>
      </c>
      <c r="I1895" s="149">
        <f t="shared" si="178"/>
        <v>178.24101031296112</v>
      </c>
      <c r="J1895" s="80">
        <f>IF((A1895-Overview!$F$43)/365=ROUND((A1895-Overview!$F$43)/365,0),J1894*0.05,J1894+V1894)</f>
        <v>3218.2712967583411</v>
      </c>
      <c r="K1895" s="70">
        <f>IF(I1895&lt;Overview!$F$16,1,'='!F1895/Overview!$F$26)</f>
        <v>136.22124706040302</v>
      </c>
      <c r="L1895" s="71">
        <f>IF(I1895&lt;Overview!$F$17,'='!F1895/Overview!$F$26,Overview!$F$33)</f>
        <v>9.1428571428571423</v>
      </c>
      <c r="M1895" s="72">
        <f t="shared" si="179"/>
        <v>9.1428571428571423</v>
      </c>
      <c r="N1895" s="81">
        <f>MIN(1,Overview!$F$44*E1895*(F1895-Overview!$F$25)^2+0.2)</f>
        <v>1</v>
      </c>
      <c r="O1895" s="48">
        <f>M1895*E1895*Overview!$F$8</f>
        <v>9.746225350951114E-2</v>
      </c>
      <c r="P1895" s="48">
        <f>E1895*Overview!$F$6</f>
        <v>1.8494797113084687E-3</v>
      </c>
      <c r="Q1895" s="122">
        <f>O1895*(G1895/F1895-(1+Overview!$F$35/'='!F1895)/(Overview!$F$37*Overview!$F$33))/('='!G1895+Overview!$F$36)</f>
        <v>3.1748764294527469E-4</v>
      </c>
      <c r="R1895" s="128">
        <f>(O1895/F1895-Q1895)*G1895*Overview!$F$29*'='!F1895^3</f>
        <v>452.94654924102247</v>
      </c>
      <c r="S1895" s="57">
        <f t="shared" si="174"/>
        <v>3.4386648316753262E-18</v>
      </c>
      <c r="T1895" s="58">
        <f t="shared" si="175"/>
        <v>3.3301393239170427E-4</v>
      </c>
      <c r="U1895" s="58">
        <f>IF(I1895&lt;Overview!$F$18,(1-Overview!$F$9)*'='!R1895-'='!I1895*'='!P1895,0)</f>
        <v>0</v>
      </c>
      <c r="V1895" s="54">
        <f>IF(I1895&gt;=Overview!$F$18,(1-Overview!$F$9)*'='!R1895-Overview!$F$18*'='!P1895,0)</f>
        <v>38.263503138462404</v>
      </c>
      <c r="W1895" s="2"/>
      <c r="X1895" s="60">
        <f>F1895^3*(1+G1895*Overview!$F$38)</f>
        <v>38.29209352747278</v>
      </c>
      <c r="Y1895" s="61">
        <f>F1895^3*Overview!$F$42*(1+Overview!$F$38*G1895)+J1895*Overview!$F$39/Overview!$F$40</f>
        <v>3.5861369338225946</v>
      </c>
    </row>
    <row r="1896" spans="1:25">
      <c r="A1896" s="34">
        <v>1893</v>
      </c>
      <c r="B1896">
        <v>0.77</v>
      </c>
      <c r="C1896" s="85">
        <v>18.739999999999998</v>
      </c>
      <c r="D1896" s="125">
        <f>B1896/(B1896+Overview!$F$22)</f>
        <v>0.52380952380952384</v>
      </c>
      <c r="E1896" s="118">
        <f>EXP(Overview!$F$21/Overview!$F$5-Overview!$F$21/('='!C1896+273.15))</f>
        <v>0.94169028070695959</v>
      </c>
      <c r="F1896" s="77">
        <f t="shared" si="176"/>
        <v>3.1470438210277014</v>
      </c>
      <c r="G1896" s="115">
        <f t="shared" si="177"/>
        <v>0.52380952380952372</v>
      </c>
      <c r="H1896" s="112">
        <f>F1896/Overview!$F$19</f>
        <v>4.6464547778350829</v>
      </c>
      <c r="I1896" s="149">
        <f t="shared" si="178"/>
        <v>178.24101031296112</v>
      </c>
      <c r="J1896" s="80">
        <f>IF((A1896-Overview!$F$43)/365=ROUND((A1896-Overview!$F$43)/365,0),J1895*0.05,J1895+V1895)</f>
        <v>3256.5347998968036</v>
      </c>
      <c r="K1896" s="70">
        <f>IF(I1896&lt;Overview!$F$16,1,'='!F1896/Overview!$F$26)</f>
        <v>136.23566324795246</v>
      </c>
      <c r="L1896" s="71">
        <f>IF(I1896&lt;Overview!$F$17,'='!F1896/Overview!$F$26,Overview!$F$33)</f>
        <v>9.1428571428571423</v>
      </c>
      <c r="M1896" s="72">
        <f t="shared" si="179"/>
        <v>9.1428571428571423</v>
      </c>
      <c r="N1896" s="81">
        <f>MIN(1,Overview!$F$44*E1896*(F1896-Overview!$F$25)^2+0.2)</f>
        <v>1</v>
      </c>
      <c r="O1896" s="48">
        <f>M1896*E1896*Overview!$F$8</f>
        <v>9.746225350951114E-2</v>
      </c>
      <c r="P1896" s="48">
        <f>E1896*Overview!$F$6</f>
        <v>1.8494797113084687E-3</v>
      </c>
      <c r="Q1896" s="122">
        <f>O1896*(G1896/F1896-(1+Overview!$F$35/'='!F1896)/(Overview!$F$37*Overview!$F$33))/('='!G1896+Overview!$F$36)</f>
        <v>3.1697671555271859E-4</v>
      </c>
      <c r="R1896" s="128">
        <f>(O1896/F1896-Q1896)*G1896*Overview!$F$29*'='!F1896^3</f>
        <v>453.04947931761569</v>
      </c>
      <c r="S1896" s="57">
        <f t="shared" si="174"/>
        <v>3.4383009589862579E-18</v>
      </c>
      <c r="T1896" s="58">
        <f t="shared" si="175"/>
        <v>3.3251320469661279E-4</v>
      </c>
      <c r="U1896" s="58">
        <f>IF(I1896&lt;Overview!$F$18,(1-Overview!$F$9)*'='!R1896-'='!I1896*'='!P1896,0)</f>
        <v>0</v>
      </c>
      <c r="V1896" s="54">
        <f>IF(I1896&gt;=Overview!$F$18,(1-Overview!$F$9)*'='!R1896-Overview!$F$18*'='!P1896,0)</f>
        <v>38.272272780988146</v>
      </c>
      <c r="W1896" s="2"/>
      <c r="X1896" s="60">
        <f>F1896^3*(1+G1896*Overview!$F$38)</f>
        <v>38.304252080629603</v>
      </c>
      <c r="Y1896" s="61">
        <f>F1896^3*Overview!$F$42*(1+Overview!$F$38*G1896)+J1896*Overview!$F$39/Overview!$F$40</f>
        <v>3.588893926743089</v>
      </c>
    </row>
    <row r="1897" spans="1:25">
      <c r="A1897" s="34">
        <v>1894</v>
      </c>
      <c r="B1897">
        <v>0.77</v>
      </c>
      <c r="C1897" s="85">
        <v>18.739999999999998</v>
      </c>
      <c r="D1897" s="125">
        <f>B1897/(B1897+Overview!$F$22)</f>
        <v>0.52380952380952384</v>
      </c>
      <c r="E1897" s="118">
        <f>EXP(Overview!$F$21/Overview!$F$5-Overview!$F$21/('='!C1897+273.15))</f>
        <v>0.94169028070695959</v>
      </c>
      <c r="F1897" s="77">
        <f t="shared" si="176"/>
        <v>3.1473763342323982</v>
      </c>
      <c r="G1897" s="115">
        <f t="shared" si="177"/>
        <v>0.52380952380952372</v>
      </c>
      <c r="H1897" s="112">
        <f>F1897/Overview!$F$19</f>
        <v>4.6469457171598965</v>
      </c>
      <c r="I1897" s="149">
        <f t="shared" si="178"/>
        <v>178.24101031296112</v>
      </c>
      <c r="J1897" s="80">
        <f>IF((A1897-Overview!$F$43)/365=ROUND((A1897-Overview!$F$43)/365,0),J1896*0.05,J1896+V1896)</f>
        <v>3294.8070726777919</v>
      </c>
      <c r="K1897" s="70">
        <f>IF(I1897&lt;Overview!$F$16,1,'='!F1897/Overview!$F$26)</f>
        <v>136.25005775897827</v>
      </c>
      <c r="L1897" s="71">
        <f>IF(I1897&lt;Overview!$F$17,'='!F1897/Overview!$F$26,Overview!$F$33)</f>
        <v>9.1428571428571423</v>
      </c>
      <c r="M1897" s="72">
        <f t="shared" si="179"/>
        <v>9.1428571428571423</v>
      </c>
      <c r="N1897" s="81">
        <f>MIN(1,Overview!$F$44*E1897*(F1897-Overview!$F$25)^2+0.2)</f>
        <v>1</v>
      </c>
      <c r="O1897" s="48">
        <f>M1897*E1897*Overview!$F$8</f>
        <v>9.746225350951114E-2</v>
      </c>
      <c r="P1897" s="48">
        <f>E1897*Overview!$F$6</f>
        <v>1.8494797113084687E-3</v>
      </c>
      <c r="Q1897" s="122">
        <f>O1897*(G1897/F1897-(1+Overview!$F$35/'='!F1897)/(Overview!$F$37*Overview!$F$33))/('='!G1897+Overview!$F$36)</f>
        <v>3.1646666427826987E-4</v>
      </c>
      <c r="R1897" s="128">
        <f>(O1897/F1897-Q1897)*G1897*Overview!$F$29*'='!F1897^3</f>
        <v>453.15226772869045</v>
      </c>
      <c r="S1897" s="57">
        <f t="shared" si="174"/>
        <v>3.4379377102517011E-18</v>
      </c>
      <c r="T1897" s="58">
        <f t="shared" si="175"/>
        <v>3.3201322990763198E-4</v>
      </c>
      <c r="U1897" s="58">
        <f>IF(I1897&lt;Overview!$F$18,(1-Overview!$F$9)*'='!R1897-'='!I1897*'='!P1897,0)</f>
        <v>0</v>
      </c>
      <c r="V1897" s="54">
        <f>IF(I1897&gt;=Overview!$F$18,(1-Overview!$F$9)*'='!R1897-Overview!$F$18*'='!P1897,0)</f>
        <v>38.281030353611719</v>
      </c>
      <c r="W1897" s="2"/>
      <c r="X1897" s="60">
        <f>F1897^3*(1+G1897*Overview!$F$38)</f>
        <v>38.316394919554533</v>
      </c>
      <c r="Y1897" s="61">
        <f>F1897^3*Overview!$F$42*(1+Overview!$F$38*G1897)+J1897*Overview!$F$39/Overview!$F$40</f>
        <v>3.5916498864635429</v>
      </c>
    </row>
    <row r="1898" spans="1:25">
      <c r="A1898" s="34">
        <v>1895</v>
      </c>
      <c r="B1898">
        <v>0.77</v>
      </c>
      <c r="C1898" s="85">
        <v>18.739999999999998</v>
      </c>
      <c r="D1898" s="125">
        <f>B1898/(B1898+Overview!$F$22)</f>
        <v>0.52380952380952384</v>
      </c>
      <c r="E1898" s="118">
        <f>EXP(Overview!$F$21/Overview!$F$5-Overview!$F$21/('='!C1898+273.15))</f>
        <v>0.94169028070695959</v>
      </c>
      <c r="F1898" s="77">
        <f t="shared" si="176"/>
        <v>3.1477083474623058</v>
      </c>
      <c r="G1898" s="115">
        <f t="shared" si="177"/>
        <v>0.52380952380952372</v>
      </c>
      <c r="H1898" s="112">
        <f>F1898/Overview!$F$19</f>
        <v>4.6474359182966269</v>
      </c>
      <c r="I1898" s="149">
        <f t="shared" si="178"/>
        <v>178.24101031296112</v>
      </c>
      <c r="J1898" s="80">
        <f>IF((A1898-Overview!$F$43)/365=ROUND((A1898-Overview!$F$43)/365,0),J1897*0.05,J1897+V1897)</f>
        <v>3333.0881030314035</v>
      </c>
      <c r="K1898" s="70">
        <f>IF(I1898&lt;Overview!$F$16,1,'='!F1898/Overview!$F$26)</f>
        <v>136.26443062607385</v>
      </c>
      <c r="L1898" s="71">
        <f>IF(I1898&lt;Overview!$F$17,'='!F1898/Overview!$F$26,Overview!$F$33)</f>
        <v>9.1428571428571423</v>
      </c>
      <c r="M1898" s="72">
        <f t="shared" si="179"/>
        <v>9.1428571428571423</v>
      </c>
      <c r="N1898" s="81">
        <f>MIN(1,Overview!$F$44*E1898*(F1898-Overview!$F$25)^2+0.2)</f>
        <v>1</v>
      </c>
      <c r="O1898" s="48">
        <f>M1898*E1898*Overview!$F$8</f>
        <v>9.746225350951114E-2</v>
      </c>
      <c r="P1898" s="48">
        <f>E1898*Overview!$F$6</f>
        <v>1.8494797113084687E-3</v>
      </c>
      <c r="Q1898" s="122">
        <f>O1898*(G1898/F1898-(1+Overview!$F$35/'='!F1898)/(Overview!$F$37*Overview!$F$33))/('='!G1898+Overview!$F$36)</f>
        <v>3.1595748744632734E-4</v>
      </c>
      <c r="R1898" s="128">
        <f>(O1898/F1898-Q1898)*G1898*Overview!$F$29*'='!F1898^3</f>
        <v>453.25491464835591</v>
      </c>
      <c r="S1898" s="57">
        <f t="shared" si="174"/>
        <v>3.4375750842783253E-18</v>
      </c>
      <c r="T1898" s="58">
        <f t="shared" si="175"/>
        <v>3.3151400689267375E-4</v>
      </c>
      <c r="U1898" s="58">
        <f>IF(I1898&lt;Overview!$F$18,(1-Overview!$F$9)*'='!R1898-'='!I1898*'='!P1898,0)</f>
        <v>0</v>
      </c>
      <c r="V1898" s="54">
        <f>IF(I1898&gt;=Overview!$F$18,(1-Overview!$F$9)*'='!R1898-Overview!$F$18*'='!P1898,0)</f>
        <v>38.289775871167215</v>
      </c>
      <c r="W1898" s="2"/>
      <c r="X1898" s="60">
        <f>F1898^3*(1+G1898*Overview!$F$38)</f>
        <v>38.328522060430537</v>
      </c>
      <c r="Y1898" s="61">
        <f>F1898^3*Overview!$F$42*(1+Overview!$F$38*G1898)+J1898*Overview!$F$39/Overview!$F$40</f>
        <v>3.5944048139159306</v>
      </c>
    </row>
    <row r="1899" spans="1:25">
      <c r="A1899" s="34">
        <v>1896</v>
      </c>
      <c r="B1899">
        <v>0.77</v>
      </c>
      <c r="C1899" s="85">
        <v>18.739999999999998</v>
      </c>
      <c r="D1899" s="125">
        <f>B1899/(B1899+Overview!$F$22)</f>
        <v>0.52380952380952384</v>
      </c>
      <c r="E1899" s="118">
        <f>EXP(Overview!$F$21/Overview!$F$5-Overview!$F$21/('='!C1899+273.15))</f>
        <v>0.94169028070695959</v>
      </c>
      <c r="F1899" s="77">
        <f t="shared" si="176"/>
        <v>3.1480398614691985</v>
      </c>
      <c r="G1899" s="115">
        <f t="shared" si="177"/>
        <v>0.52380952380952372</v>
      </c>
      <c r="H1899" s="112">
        <f>F1899/Overview!$F$19</f>
        <v>4.6479253823552318</v>
      </c>
      <c r="I1899" s="149">
        <f t="shared" si="178"/>
        <v>178.24101031296112</v>
      </c>
      <c r="J1899" s="80">
        <f>IF((A1899-Overview!$F$43)/365=ROUND((A1899-Overview!$F$43)/365,0),J1898*0.05,J1898+V1898)</f>
        <v>3371.377878902571</v>
      </c>
      <c r="K1899" s="70">
        <f>IF(I1899&lt;Overview!$F$16,1,'='!F1899/Overview!$F$26)</f>
        <v>136.27878188178349</v>
      </c>
      <c r="L1899" s="71">
        <f>IF(I1899&lt;Overview!$F$17,'='!F1899/Overview!$F$26,Overview!$F$33)</f>
        <v>9.1428571428571423</v>
      </c>
      <c r="M1899" s="72">
        <f t="shared" si="179"/>
        <v>9.1428571428571423</v>
      </c>
      <c r="N1899" s="81">
        <f>MIN(1,Overview!$F$44*E1899*(F1899-Overview!$F$25)^2+0.2)</f>
        <v>1</v>
      </c>
      <c r="O1899" s="48">
        <f>M1899*E1899*Overview!$F$8</f>
        <v>9.746225350951114E-2</v>
      </c>
      <c r="P1899" s="48">
        <f>E1899*Overview!$F$6</f>
        <v>1.8494797113084687E-3</v>
      </c>
      <c r="Q1899" s="122">
        <f>O1899*(G1899/F1899-(1+Overview!$F$35/'='!F1899)/(Overview!$F$37*Overview!$F$33))/('='!G1899+Overview!$F$36)</f>
        <v>3.1544918338505522E-4</v>
      </c>
      <c r="R1899" s="128">
        <f>(O1899/F1899-Q1899)*G1899*Overview!$F$29*'='!F1899^3</f>
        <v>453.35742025057459</v>
      </c>
      <c r="S1899" s="57">
        <f t="shared" si="174"/>
        <v>3.4372130798754803E-18</v>
      </c>
      <c r="T1899" s="58">
        <f t="shared" si="175"/>
        <v>3.3101553452135365E-4</v>
      </c>
      <c r="U1899" s="58">
        <f>IF(I1899&lt;Overview!$F$18,(1-Overview!$F$9)*'='!R1899-'='!I1899*'='!P1899,0)</f>
        <v>0</v>
      </c>
      <c r="V1899" s="54">
        <f>IF(I1899&gt;=Overview!$F$18,(1-Overview!$F$9)*'='!R1899-Overview!$F$18*'='!P1899,0)</f>
        <v>38.298509348476244</v>
      </c>
      <c r="W1899" s="2"/>
      <c r="X1899" s="60">
        <f>F1899^3*(1+G1899*Overview!$F$38)</f>
        <v>38.340633519437439</v>
      </c>
      <c r="Y1899" s="61">
        <f>F1899^3*Overview!$F$42*(1+Overview!$F$38*G1899)+J1899*Overview!$F$39/Overview!$F$40</f>
        <v>3.5971587100325899</v>
      </c>
    </row>
    <row r="1900" spans="1:25">
      <c r="A1900" s="34">
        <v>1897</v>
      </c>
      <c r="B1900">
        <v>0.77</v>
      </c>
      <c r="C1900" s="85">
        <v>18.739999999999998</v>
      </c>
      <c r="D1900" s="125">
        <f>B1900/(B1900+Overview!$F$22)</f>
        <v>0.52380952380952384</v>
      </c>
      <c r="E1900" s="118">
        <f>EXP(Overview!$F$21/Overview!$F$5-Overview!$F$21/('='!C1900+273.15))</f>
        <v>0.94169028070695959</v>
      </c>
      <c r="F1900" s="77">
        <f t="shared" si="176"/>
        <v>3.1483708770037198</v>
      </c>
      <c r="G1900" s="115">
        <f t="shared" si="177"/>
        <v>0.52380952380952372</v>
      </c>
      <c r="H1900" s="112">
        <f>F1900/Overview!$F$19</f>
        <v>4.6484141104439978</v>
      </c>
      <c r="I1900" s="149">
        <f t="shared" si="178"/>
        <v>178.24101031296112</v>
      </c>
      <c r="J1900" s="80">
        <f>IF((A1900-Overview!$F$43)/365=ROUND((A1900-Overview!$F$43)/365,0),J1899*0.05,J1899+V1899)</f>
        <v>3409.6763882510472</v>
      </c>
      <c r="K1900" s="70">
        <f>IF(I1900&lt;Overview!$F$16,1,'='!F1900/Overview!$F$26)</f>
        <v>136.29311155860259</v>
      </c>
      <c r="L1900" s="71">
        <f>IF(I1900&lt;Overview!$F$17,'='!F1900/Overview!$F$26,Overview!$F$33)</f>
        <v>9.1428571428571423</v>
      </c>
      <c r="M1900" s="72">
        <f t="shared" si="179"/>
        <v>9.1428571428571423</v>
      </c>
      <c r="N1900" s="81">
        <f>MIN(1,Overview!$F$44*E1900*(F1900-Overview!$F$25)^2+0.2)</f>
        <v>1</v>
      </c>
      <c r="O1900" s="48">
        <f>M1900*E1900*Overview!$F$8</f>
        <v>9.746225350951114E-2</v>
      </c>
      <c r="P1900" s="48">
        <f>E1900*Overview!$F$6</f>
        <v>1.8494797113084687E-3</v>
      </c>
      <c r="Q1900" s="122">
        <f>O1900*(G1900/F1900-(1+Overview!$F$35/'='!F1900)/(Overview!$F$37*Overview!$F$33))/('='!G1900+Overview!$F$36)</f>
        <v>3.1494175042637003E-4</v>
      </c>
      <c r="R1900" s="128">
        <f>(O1900/F1900-Q1900)*G1900*Overview!$F$29*'='!F1900^3</f>
        <v>453.45978470916174</v>
      </c>
      <c r="S1900" s="57">
        <f t="shared" si="174"/>
        <v>3.4368516958551892E-18</v>
      </c>
      <c r="T1900" s="58">
        <f t="shared" si="175"/>
        <v>3.3051781166498572E-4</v>
      </c>
      <c r="U1900" s="58">
        <f>IF(I1900&lt;Overview!$F$18,(1-Overview!$F$9)*'='!R1900-'='!I1900*'='!P1900,0)</f>
        <v>0</v>
      </c>
      <c r="V1900" s="54">
        <f>IF(I1900&gt;=Overview!$F$18,(1-Overview!$F$9)*'='!R1900-Overview!$F$18*'='!P1900,0)</f>
        <v>38.307230800347874</v>
      </c>
      <c r="W1900" s="2"/>
      <c r="X1900" s="60">
        <f>F1900^3*(1+G1900*Overview!$F$38)</f>
        <v>38.352729312751833</v>
      </c>
      <c r="Y1900" s="61">
        <f>F1900^3*Overview!$F$42*(1+Overview!$F$38*G1900)+J1900*Overview!$F$39/Overview!$F$40</f>
        <v>3.5999115757462103</v>
      </c>
    </row>
    <row r="1901" spans="1:25">
      <c r="A1901" s="34">
        <v>1898</v>
      </c>
      <c r="B1901">
        <v>0.77</v>
      </c>
      <c r="C1901" s="85">
        <v>18.739999999999998</v>
      </c>
      <c r="D1901" s="125">
        <f>B1901/(B1901+Overview!$F$22)</f>
        <v>0.52380952380952384</v>
      </c>
      <c r="E1901" s="118">
        <f>EXP(Overview!$F$21/Overview!$F$5-Overview!$F$21/('='!C1901+273.15))</f>
        <v>0.94169028070695959</v>
      </c>
      <c r="F1901" s="77">
        <f t="shared" si="176"/>
        <v>3.1487013948153848</v>
      </c>
      <c r="G1901" s="115">
        <f t="shared" si="177"/>
        <v>0.52380952380952372</v>
      </c>
      <c r="H1901" s="112">
        <f>F1901/Overview!$F$19</f>
        <v>4.6489021036695481</v>
      </c>
      <c r="I1901" s="149">
        <f t="shared" si="178"/>
        <v>178.24101031296112</v>
      </c>
      <c r="J1901" s="80">
        <f>IF((A1901-Overview!$F$43)/365=ROUND((A1901-Overview!$F$43)/365,0),J1900*0.05,J1900+V1900)</f>
        <v>3447.9836190513952</v>
      </c>
      <c r="K1901" s="70">
        <f>IF(I1901&lt;Overview!$F$16,1,'='!F1901/Overview!$F$26)</f>
        <v>136.30741968897772</v>
      </c>
      <c r="L1901" s="71">
        <f>IF(I1901&lt;Overview!$F$17,'='!F1901/Overview!$F$26,Overview!$F$33)</f>
        <v>9.1428571428571423</v>
      </c>
      <c r="M1901" s="72">
        <f t="shared" si="179"/>
        <v>9.1428571428571423</v>
      </c>
      <c r="N1901" s="81">
        <f>MIN(1,Overview!$F$44*E1901*(F1901-Overview!$F$25)^2+0.2)</f>
        <v>1</v>
      </c>
      <c r="O1901" s="48">
        <f>M1901*E1901*Overview!$F$8</f>
        <v>9.746225350951114E-2</v>
      </c>
      <c r="P1901" s="48">
        <f>E1901*Overview!$F$6</f>
        <v>1.8494797113084687E-3</v>
      </c>
      <c r="Q1901" s="122">
        <f>O1901*(G1901/F1901-(1+Overview!$F$35/'='!F1901)/(Overview!$F$37*Overview!$F$33))/('='!G1901+Overview!$F$36)</f>
        <v>3.1443518690593193E-4</v>
      </c>
      <c r="R1901" s="128">
        <f>(O1901/F1901-Q1901)*G1901*Overview!$F$29*'='!F1901^3</f>
        <v>453.56200819778479</v>
      </c>
      <c r="S1901" s="57">
        <f t="shared" si="174"/>
        <v>3.4364909310321412E-18</v>
      </c>
      <c r="T1901" s="58">
        <f t="shared" si="175"/>
        <v>3.3002083719658131E-4</v>
      </c>
      <c r="U1901" s="58">
        <f>IF(I1901&lt;Overview!$F$18,(1-Overview!$F$9)*'='!R1901-'='!I1901*'='!P1901,0)</f>
        <v>0</v>
      </c>
      <c r="V1901" s="54">
        <f>IF(I1901&gt;=Overview!$F$18,(1-Overview!$F$9)*'='!R1901-Overview!$F$18*'='!P1901,0)</f>
        <v>38.315940241578559</v>
      </c>
      <c r="W1901" s="2"/>
      <c r="X1901" s="60">
        <f>F1901^3*(1+G1901*Overview!$F$38)</f>
        <v>38.364809456547007</v>
      </c>
      <c r="Y1901" s="61">
        <f>F1901^3*Overview!$F$42*(1+Overview!$F$38*G1901)+J1901*Overview!$F$39/Overview!$F$40</f>
        <v>3.6026634119898278</v>
      </c>
    </row>
    <row r="1902" spans="1:25">
      <c r="A1902" s="34">
        <v>1899</v>
      </c>
      <c r="B1902">
        <v>0.77</v>
      </c>
      <c r="C1902" s="85">
        <v>18.739999999999998</v>
      </c>
      <c r="D1902" s="125">
        <f>B1902/(B1902+Overview!$F$22)</f>
        <v>0.52380952380952384</v>
      </c>
      <c r="E1902" s="118">
        <f>EXP(Overview!$F$21/Overview!$F$5-Overview!$F$21/('='!C1902+273.15))</f>
        <v>0.94169028070695959</v>
      </c>
      <c r="F1902" s="77">
        <f t="shared" si="176"/>
        <v>3.1490314156525816</v>
      </c>
      <c r="G1902" s="115">
        <f t="shared" si="177"/>
        <v>0.52380952380952372</v>
      </c>
      <c r="H1902" s="112">
        <f>F1902/Overview!$F$19</f>
        <v>4.6493893631368399</v>
      </c>
      <c r="I1902" s="149">
        <f t="shared" si="178"/>
        <v>178.24101031296112</v>
      </c>
      <c r="J1902" s="80">
        <f>IF((A1902-Overview!$F$43)/365=ROUND((A1902-Overview!$F$43)/365,0),J1901*0.05,J1901+V1901)</f>
        <v>3486.2995592929738</v>
      </c>
      <c r="K1902" s="70">
        <f>IF(I1902&lt;Overview!$F$16,1,'='!F1902/Overview!$F$26)</f>
        <v>136.32170630530658</v>
      </c>
      <c r="L1902" s="71">
        <f>IF(I1902&lt;Overview!$F$17,'='!F1902/Overview!$F$26,Overview!$F$33)</f>
        <v>9.1428571428571423</v>
      </c>
      <c r="M1902" s="72">
        <f t="shared" si="179"/>
        <v>9.1428571428571423</v>
      </c>
      <c r="N1902" s="81">
        <f>MIN(1,Overview!$F$44*E1902*(F1902-Overview!$F$25)^2+0.2)</f>
        <v>1</v>
      </c>
      <c r="O1902" s="48">
        <f>M1902*E1902*Overview!$F$8</f>
        <v>9.746225350951114E-2</v>
      </c>
      <c r="P1902" s="48">
        <f>E1902*Overview!$F$6</f>
        <v>1.8494797113084687E-3</v>
      </c>
      <c r="Q1902" s="122">
        <f>O1902*(G1902/F1902-(1+Overview!$F$35/'='!F1902)/(Overview!$F$37*Overview!$F$33))/('='!G1902+Overview!$F$36)</f>
        <v>3.1392949116313345E-4</v>
      </c>
      <c r="R1902" s="128">
        <f>(O1902/F1902-Q1902)*G1902*Overview!$F$29*'='!F1902^3</f>
        <v>453.664090889965</v>
      </c>
      <c r="S1902" s="57">
        <f t="shared" si="174"/>
        <v>3.4361307842236844E-18</v>
      </c>
      <c r="T1902" s="58">
        <f t="shared" si="175"/>
        <v>3.2952460999084553E-4</v>
      </c>
      <c r="U1902" s="58">
        <f>IF(I1902&lt;Overview!$F$18,(1-Overview!$F$9)*'='!R1902-'='!I1902*'='!P1902,0)</f>
        <v>0</v>
      </c>
      <c r="V1902" s="54">
        <f>IF(I1902&gt;=Overview!$F$18,(1-Overview!$F$9)*'='!R1902-Overview!$F$18*'='!P1902,0)</f>
        <v>38.324637686952308</v>
      </c>
      <c r="W1902" s="2"/>
      <c r="X1902" s="60">
        <f>F1902^3*(1+G1902*Overview!$F$38)</f>
        <v>38.376873966992946</v>
      </c>
      <c r="Y1902" s="61">
        <f>F1902^3*Overview!$F$42*(1+Overview!$F$38*G1902)+J1902*Overview!$F$39/Overview!$F$40</f>
        <v>3.6054142196968231</v>
      </c>
    </row>
    <row r="1903" spans="1:25">
      <c r="A1903" s="34">
        <v>1900</v>
      </c>
      <c r="B1903">
        <v>0.77</v>
      </c>
      <c r="C1903" s="85">
        <v>18.739999999999998</v>
      </c>
      <c r="D1903" s="125">
        <f>B1903/(B1903+Overview!$F$22)</f>
        <v>0.52380952380952384</v>
      </c>
      <c r="E1903" s="118">
        <f>EXP(Overview!$F$21/Overview!$F$5-Overview!$F$21/('='!C1903+273.15))</f>
        <v>0.94169028070695959</v>
      </c>
      <c r="F1903" s="77">
        <f t="shared" si="176"/>
        <v>3.1493609402625724</v>
      </c>
      <c r="G1903" s="115">
        <f t="shared" si="177"/>
        <v>0.52380952380952372</v>
      </c>
      <c r="H1903" s="112">
        <f>F1903/Overview!$F$19</f>
        <v>4.6498758899491692</v>
      </c>
      <c r="I1903" s="149">
        <f t="shared" si="178"/>
        <v>178.24101031296112</v>
      </c>
      <c r="J1903" s="80">
        <f>IF((A1903-Overview!$F$43)/365=ROUND((A1903-Overview!$F$43)/365,0),J1902*0.05,J1902+V1902)</f>
        <v>3524.6241969799262</v>
      </c>
      <c r="K1903" s="70">
        <f>IF(I1903&lt;Overview!$F$16,1,'='!F1903/Overview!$F$26)</f>
        <v>136.33597143993819</v>
      </c>
      <c r="L1903" s="71">
        <f>IF(I1903&lt;Overview!$F$17,'='!F1903/Overview!$F$26,Overview!$F$33)</f>
        <v>9.1428571428571423</v>
      </c>
      <c r="M1903" s="72">
        <f t="shared" si="179"/>
        <v>9.1428571428571423</v>
      </c>
      <c r="N1903" s="81">
        <f>MIN(1,Overview!$F$44*E1903*(F1903-Overview!$F$25)^2+0.2)</f>
        <v>1</v>
      </c>
      <c r="O1903" s="48">
        <f>M1903*E1903*Overview!$F$8</f>
        <v>9.746225350951114E-2</v>
      </c>
      <c r="P1903" s="48">
        <f>E1903*Overview!$F$6</f>
        <v>1.8494797113084687E-3</v>
      </c>
      <c r="Q1903" s="122">
        <f>O1903*(G1903/F1903-(1+Overview!$F$35/'='!F1903)/(Overview!$F$37*Overview!$F$33))/('='!G1903+Overview!$F$36)</f>
        <v>3.1342466154109201E-4</v>
      </c>
      <c r="R1903" s="128">
        <f>(O1903/F1903-Q1903)*G1903*Overview!$F$29*'='!F1903^3</f>
        <v>453.76603295907495</v>
      </c>
      <c r="S1903" s="57">
        <f t="shared" si="174"/>
        <v>3.4357712542498179E-18</v>
      </c>
      <c r="T1903" s="58">
        <f t="shared" si="175"/>
        <v>3.2902912892417732E-4</v>
      </c>
      <c r="U1903" s="58">
        <f>IF(I1903&lt;Overview!$F$18,(1-Overview!$F$9)*'='!R1903-'='!I1903*'='!P1903,0)</f>
        <v>0</v>
      </c>
      <c r="V1903" s="54">
        <f>IF(I1903&gt;=Overview!$F$18,(1-Overview!$F$9)*'='!R1903-Overview!$F$18*'='!P1903,0)</f>
        <v>38.333323151240478</v>
      </c>
      <c r="W1903" s="2"/>
      <c r="X1903" s="60">
        <f>F1903^3*(1+G1903*Overview!$F$38)</f>
        <v>38.388922860256194</v>
      </c>
      <c r="Y1903" s="61">
        <f>F1903^3*Overview!$F$42*(1+Overview!$F$38*G1903)+J1903*Overview!$F$39/Overview!$F$40</f>
        <v>3.6081639998009125</v>
      </c>
    </row>
    <row r="1904" spans="1:25">
      <c r="A1904" s="34">
        <v>1901</v>
      </c>
      <c r="B1904">
        <v>0.77</v>
      </c>
      <c r="C1904" s="85">
        <v>18.739999999999998</v>
      </c>
      <c r="D1904" s="125">
        <f>B1904/(B1904+Overview!$F$22)</f>
        <v>0.52380952380952384</v>
      </c>
      <c r="E1904" s="118">
        <f>EXP(Overview!$F$21/Overview!$F$5-Overview!$F$21/('='!C1904+273.15))</f>
        <v>0.94169028070695959</v>
      </c>
      <c r="F1904" s="77">
        <f t="shared" si="176"/>
        <v>3.1496899693914964</v>
      </c>
      <c r="G1904" s="115">
        <f t="shared" si="177"/>
        <v>0.52380952380952372</v>
      </c>
      <c r="H1904" s="112">
        <f>F1904/Overview!$F$19</f>
        <v>4.6503616852081739</v>
      </c>
      <c r="I1904" s="149">
        <f t="shared" si="178"/>
        <v>178.24101031296112</v>
      </c>
      <c r="J1904" s="80">
        <f>IF((A1904-Overview!$F$43)/365=ROUND((A1904-Overview!$F$43)/365,0),J1903*0.05,J1903+V1903)</f>
        <v>3562.9575201311668</v>
      </c>
      <c r="K1904" s="70">
        <f>IF(I1904&lt;Overview!$F$16,1,'='!F1904/Overview!$F$26)</f>
        <v>136.35021512517301</v>
      </c>
      <c r="L1904" s="71">
        <f>IF(I1904&lt;Overview!$F$17,'='!F1904/Overview!$F$26,Overview!$F$33)</f>
        <v>9.1428571428571423</v>
      </c>
      <c r="M1904" s="72">
        <f t="shared" si="179"/>
        <v>9.1428571428571423</v>
      </c>
      <c r="N1904" s="81">
        <f>MIN(1,Overview!$F$44*E1904*(F1904-Overview!$F$25)^2+0.2)</f>
        <v>1</v>
      </c>
      <c r="O1904" s="48">
        <f>M1904*E1904*Overview!$F$8</f>
        <v>9.746225350951114E-2</v>
      </c>
      <c r="P1904" s="48">
        <f>E1904*Overview!$F$6</f>
        <v>1.8494797113084687E-3</v>
      </c>
      <c r="Q1904" s="122">
        <f>O1904*(G1904/F1904-(1+Overview!$F$35/'='!F1904)/(Overview!$F$37*Overview!$F$33))/('='!G1904+Overview!$F$36)</f>
        <v>3.1292069638663814E-4</v>
      </c>
      <c r="R1904" s="128">
        <f>(O1904/F1904-Q1904)*G1904*Overview!$F$29*'='!F1904^3</f>
        <v>453.86783457834019</v>
      </c>
      <c r="S1904" s="57">
        <f t="shared" si="174"/>
        <v>3.4354123399331854E-18</v>
      </c>
      <c r="T1904" s="58">
        <f t="shared" si="175"/>
        <v>3.2853439287466537E-4</v>
      </c>
      <c r="U1904" s="58">
        <f>IF(I1904&lt;Overview!$F$18,(1-Overview!$F$9)*'='!R1904-'='!I1904*'='!P1904,0)</f>
        <v>0</v>
      </c>
      <c r="V1904" s="54">
        <f>IF(I1904&gt;=Overview!$F$18,(1-Overview!$F$9)*'='!R1904-Overview!$F$18*'='!P1904,0)</f>
        <v>38.341996649201874</v>
      </c>
      <c r="W1904" s="2"/>
      <c r="X1904" s="60">
        <f>F1904^3*(1+G1904*Overview!$F$38)</f>
        <v>38.40095615249988</v>
      </c>
      <c r="Y1904" s="61">
        <f>F1904^3*Overview!$F$42*(1+Overview!$F$38*G1904)+J1904*Overview!$F$39/Overview!$F$40</f>
        <v>3.6109127532361431</v>
      </c>
    </row>
    <row r="1905" spans="1:25">
      <c r="A1905" s="34">
        <v>1902</v>
      </c>
      <c r="B1905">
        <v>0.77</v>
      </c>
      <c r="C1905" s="85">
        <v>18.739999999999998</v>
      </c>
      <c r="D1905" s="125">
        <f>B1905/(B1905+Overview!$F$22)</f>
        <v>0.52380952380952384</v>
      </c>
      <c r="E1905" s="118">
        <f>EXP(Overview!$F$21/Overview!$F$5-Overview!$F$21/('='!C1905+273.15))</f>
        <v>0.94169028070695959</v>
      </c>
      <c r="F1905" s="77">
        <f t="shared" si="176"/>
        <v>3.1500185037843709</v>
      </c>
      <c r="G1905" s="115">
        <f t="shared" si="177"/>
        <v>0.52380952380952372</v>
      </c>
      <c r="H1905" s="112">
        <f>F1905/Overview!$F$19</f>
        <v>4.6508467500138355</v>
      </c>
      <c r="I1905" s="149">
        <f t="shared" si="178"/>
        <v>178.24101031296112</v>
      </c>
      <c r="J1905" s="80">
        <f>IF((A1905-Overview!$F$43)/365=ROUND((A1905-Overview!$F$43)/365,0),J1904*0.05,J1904+V1904)</f>
        <v>3601.2995167803688</v>
      </c>
      <c r="K1905" s="70">
        <f>IF(I1905&lt;Overview!$F$16,1,'='!F1905/Overview!$F$26)</f>
        <v>136.36443739326282</v>
      </c>
      <c r="L1905" s="71">
        <f>IF(I1905&lt;Overview!$F$17,'='!F1905/Overview!$F$26,Overview!$F$33)</f>
        <v>9.1428571428571423</v>
      </c>
      <c r="M1905" s="72">
        <f t="shared" si="179"/>
        <v>9.1428571428571423</v>
      </c>
      <c r="N1905" s="81">
        <f>MIN(1,Overview!$F$44*E1905*(F1905-Overview!$F$25)^2+0.2)</f>
        <v>1</v>
      </c>
      <c r="O1905" s="48">
        <f>M1905*E1905*Overview!$F$8</f>
        <v>9.746225350951114E-2</v>
      </c>
      <c r="P1905" s="48">
        <f>E1905*Overview!$F$6</f>
        <v>1.8494797113084687E-3</v>
      </c>
      <c r="Q1905" s="122">
        <f>O1905*(G1905/F1905-(1+Overview!$F$35/'='!F1905)/(Overview!$F$37*Overview!$F$33))/('='!G1905+Overview!$F$36)</f>
        <v>3.1241759405030239E-4</v>
      </c>
      <c r="R1905" s="128">
        <f>(O1905/F1905-Q1905)*G1905*Overview!$F$29*'='!F1905^3</f>
        <v>453.96949592083865</v>
      </c>
      <c r="S1905" s="57">
        <f t="shared" si="174"/>
        <v>3.4350540400990679E-18</v>
      </c>
      <c r="T1905" s="58">
        <f t="shared" si="175"/>
        <v>3.2804040072208218E-4</v>
      </c>
      <c r="U1905" s="58">
        <f>IF(I1905&lt;Overview!$F$18,(1-Overview!$F$9)*'='!R1905-'='!I1905*'='!P1905,0)</f>
        <v>0</v>
      </c>
      <c r="V1905" s="54">
        <f>IF(I1905&gt;=Overview!$F$18,(1-Overview!$F$9)*'='!R1905-Overview!$F$18*'='!P1905,0)</f>
        <v>38.350658195582746</v>
      </c>
      <c r="W1905" s="2"/>
      <c r="X1905" s="60">
        <f>F1905^3*(1+G1905*Overview!$F$38)</f>
        <v>38.41297385988365</v>
      </c>
      <c r="Y1905" s="61">
        <f>F1905^3*Overview!$F$42*(1+Overview!$F$38*G1905)+J1905*Overview!$F$39/Overview!$F$40</f>
        <v>3.6136604809368933</v>
      </c>
    </row>
    <row r="1906" spans="1:25">
      <c r="A1906" s="34">
        <v>1903</v>
      </c>
      <c r="B1906">
        <v>0.77</v>
      </c>
      <c r="C1906" s="85">
        <v>18.739999999999998</v>
      </c>
      <c r="D1906" s="125">
        <f>B1906/(B1906+Overview!$F$22)</f>
        <v>0.52380952380952384</v>
      </c>
      <c r="E1906" s="118">
        <f>EXP(Overview!$F$21/Overview!$F$5-Overview!$F$21/('='!C1906+273.15))</f>
        <v>0.94169028070695959</v>
      </c>
      <c r="F1906" s="77">
        <f t="shared" si="176"/>
        <v>3.1503465441850929</v>
      </c>
      <c r="G1906" s="115">
        <f t="shared" si="177"/>
        <v>0.52380952380952372</v>
      </c>
      <c r="H1906" s="112">
        <f>F1906/Overview!$F$19</f>
        <v>4.6513310854644807</v>
      </c>
      <c r="I1906" s="149">
        <f t="shared" si="178"/>
        <v>178.24101031296112</v>
      </c>
      <c r="J1906" s="80">
        <f>IF((A1906-Overview!$F$43)/365=ROUND((A1906-Overview!$F$43)/365,0),J1905*0.05,J1905+V1905)</f>
        <v>3639.6501749759514</v>
      </c>
      <c r="K1906" s="70">
        <f>IF(I1906&lt;Overview!$F$16,1,'='!F1906/Overview!$F$26)</f>
        <v>136.37863827641095</v>
      </c>
      <c r="L1906" s="71">
        <f>IF(I1906&lt;Overview!$F$17,'='!F1906/Overview!$F$26,Overview!$F$33)</f>
        <v>9.1428571428571423</v>
      </c>
      <c r="M1906" s="72">
        <f t="shared" si="179"/>
        <v>9.1428571428571423</v>
      </c>
      <c r="N1906" s="81">
        <f>MIN(1,Overview!$F$44*E1906*(F1906-Overview!$F$25)^2+0.2)</f>
        <v>1</v>
      </c>
      <c r="O1906" s="48">
        <f>M1906*E1906*Overview!$F$8</f>
        <v>9.746225350951114E-2</v>
      </c>
      <c r="P1906" s="48">
        <f>E1906*Overview!$F$6</f>
        <v>1.8494797113084687E-3</v>
      </c>
      <c r="Q1906" s="122">
        <f>O1906*(G1906/F1906-(1+Overview!$F$35/'='!F1906)/(Overview!$F$37*Overview!$F$33))/('='!G1906+Overview!$F$36)</f>
        <v>3.1191535288630992E-4</v>
      </c>
      <c r="R1906" s="128">
        <f>(O1906/F1906-Q1906)*G1906*Overview!$F$29*'='!F1906^3</f>
        <v>454.07101715950063</v>
      </c>
      <c r="S1906" s="57">
        <f t="shared" si="174"/>
        <v>3.4346963535753755E-18</v>
      </c>
      <c r="T1906" s="58">
        <f t="shared" si="175"/>
        <v>3.2754715134788672E-4</v>
      </c>
      <c r="U1906" s="58">
        <f>IF(I1906&lt;Overview!$F$18,(1-Overview!$F$9)*'='!R1906-'='!I1906*'='!P1906,0)</f>
        <v>0</v>
      </c>
      <c r="V1906" s="54">
        <f>IF(I1906&gt;=Overview!$F$18,(1-Overview!$F$9)*'='!R1906-Overview!$F$18*'='!P1906,0)</f>
        <v>38.359307805116742</v>
      </c>
      <c r="W1906" s="2"/>
      <c r="X1906" s="60">
        <f>F1906^3*(1+G1906*Overview!$F$38)</f>
        <v>38.424975998563596</v>
      </c>
      <c r="Y1906" s="61">
        <f>F1906^3*Overview!$F$42*(1+Overview!$F$38*G1906)+J1906*Overview!$F$39/Overview!$F$40</f>
        <v>3.6164071838378606</v>
      </c>
    </row>
    <row r="1907" spans="1:25">
      <c r="A1907" s="34">
        <v>1904</v>
      </c>
      <c r="B1907">
        <v>0.77</v>
      </c>
      <c r="C1907" s="85">
        <v>18.739999999999998</v>
      </c>
      <c r="D1907" s="125">
        <f>B1907/(B1907+Overview!$F$22)</f>
        <v>0.52380952380952384</v>
      </c>
      <c r="E1907" s="118">
        <f>EXP(Overview!$F$21/Overview!$F$5-Overview!$F$21/('='!C1907+273.15))</f>
        <v>0.94169028070695959</v>
      </c>
      <c r="F1907" s="77">
        <f t="shared" si="176"/>
        <v>3.1506740913364406</v>
      </c>
      <c r="G1907" s="115">
        <f t="shared" si="177"/>
        <v>0.52380952380952372</v>
      </c>
      <c r="H1907" s="112">
        <f>F1907/Overview!$F$19</f>
        <v>4.6518146926567852</v>
      </c>
      <c r="I1907" s="149">
        <f t="shared" si="178"/>
        <v>178.24101031296112</v>
      </c>
      <c r="J1907" s="80">
        <f>IF((A1907-Overview!$F$43)/365=ROUND((A1907-Overview!$F$43)/365,0),J1906*0.05,J1906+V1906)</f>
        <v>3678.0094827810681</v>
      </c>
      <c r="K1907" s="70">
        <f>IF(I1907&lt;Overview!$F$16,1,'='!F1907/Overview!$F$26)</f>
        <v>136.39281780677231</v>
      </c>
      <c r="L1907" s="71">
        <f>IF(I1907&lt;Overview!$F$17,'='!F1907/Overview!$F$26,Overview!$F$33)</f>
        <v>9.1428571428571423</v>
      </c>
      <c r="M1907" s="72">
        <f t="shared" si="179"/>
        <v>9.1428571428571423</v>
      </c>
      <c r="N1907" s="81">
        <f>MIN(1,Overview!$F$44*E1907*(F1907-Overview!$F$25)^2+0.2)</f>
        <v>1</v>
      </c>
      <c r="O1907" s="48">
        <f>M1907*E1907*Overview!$F$8</f>
        <v>9.746225350951114E-2</v>
      </c>
      <c r="P1907" s="48">
        <f>E1907*Overview!$F$6</f>
        <v>1.8494797113084687E-3</v>
      </c>
      <c r="Q1907" s="122">
        <f>O1907*(G1907/F1907-(1+Overview!$F$35/'='!F1907)/(Overview!$F$37*Overview!$F$33))/('='!G1907+Overview!$F$36)</f>
        <v>3.1141397125256971E-4</v>
      </c>
      <c r="R1907" s="128">
        <f>(O1907/F1907-Q1907)*G1907*Overview!$F$29*'='!F1907^3</f>
        <v>454.17239846710783</v>
      </c>
      <c r="S1907" s="57">
        <f t="shared" si="174"/>
        <v>3.4343392791926421E-18</v>
      </c>
      <c r="T1907" s="58">
        <f t="shared" si="175"/>
        <v>3.2705464363522082E-4</v>
      </c>
      <c r="U1907" s="58">
        <f>IF(I1907&lt;Overview!$F$18,(1-Overview!$F$9)*'='!R1907-'='!I1907*'='!P1907,0)</f>
        <v>0</v>
      </c>
      <c r="V1907" s="54">
        <f>IF(I1907&gt;=Overview!$F$18,(1-Overview!$F$9)*'='!R1907-Overview!$F$18*'='!P1907,0)</f>
        <v>38.367945492524882</v>
      </c>
      <c r="W1907" s="2"/>
      <c r="X1907" s="60">
        <f>F1907^3*(1+G1907*Overview!$F$38)</f>
        <v>38.436962584692196</v>
      </c>
      <c r="Y1907" s="61">
        <f>F1907^3*Overview!$F$42*(1+Overview!$F$38*G1907)+J1907*Overview!$F$39/Overview!$F$40</f>
        <v>3.6191528628740568</v>
      </c>
    </row>
    <row r="1908" spans="1:25">
      <c r="A1908" s="34">
        <v>1905</v>
      </c>
      <c r="B1908">
        <v>0.77</v>
      </c>
      <c r="C1908" s="85">
        <v>18.739999999999998</v>
      </c>
      <c r="D1908" s="125">
        <f>B1908/(B1908+Overview!$F$22)</f>
        <v>0.52380952380952384</v>
      </c>
      <c r="E1908" s="118">
        <f>EXP(Overview!$F$21/Overview!$F$5-Overview!$F$21/('='!C1908+273.15))</f>
        <v>0.94169028070695959</v>
      </c>
      <c r="F1908" s="77">
        <f t="shared" si="176"/>
        <v>3.151001145980076</v>
      </c>
      <c r="G1908" s="115">
        <f t="shared" si="177"/>
        <v>0.52380952380952372</v>
      </c>
      <c r="H1908" s="112">
        <f>F1908/Overview!$F$19</f>
        <v>4.652297572685776</v>
      </c>
      <c r="I1908" s="149">
        <f t="shared" si="178"/>
        <v>178.24101031296112</v>
      </c>
      <c r="J1908" s="80">
        <f>IF((A1908-Overview!$F$43)/365=ROUND((A1908-Overview!$F$43)/365,0),J1907*0.05,J1907+V1907)</f>
        <v>3716.3774282735931</v>
      </c>
      <c r="K1908" s="70">
        <f>IF(I1908&lt;Overview!$F$16,1,'='!F1908/Overview!$F$26)</f>
        <v>136.40697601645351</v>
      </c>
      <c r="L1908" s="71">
        <f>IF(I1908&lt;Overview!$F$17,'='!F1908/Overview!$F$26,Overview!$F$33)</f>
        <v>9.1428571428571423</v>
      </c>
      <c r="M1908" s="72">
        <f t="shared" si="179"/>
        <v>9.1428571428571423</v>
      </c>
      <c r="N1908" s="81">
        <f>MIN(1,Overview!$F$44*E1908*(F1908-Overview!$F$25)^2+0.2)</f>
        <v>1</v>
      </c>
      <c r="O1908" s="48">
        <f>M1908*E1908*Overview!$F$8</f>
        <v>9.746225350951114E-2</v>
      </c>
      <c r="P1908" s="48">
        <f>E1908*Overview!$F$6</f>
        <v>1.8494797113084687E-3</v>
      </c>
      <c r="Q1908" s="122">
        <f>O1908*(G1908/F1908-(1+Overview!$F$35/'='!F1908)/(Overview!$F$37*Overview!$F$33))/('='!G1908+Overview!$F$36)</f>
        <v>3.1091344751066108E-4</v>
      </c>
      <c r="R1908" s="128">
        <f>(O1908/F1908-Q1908)*G1908*Overview!$F$29*'='!F1908^3</f>
        <v>454.27364001629491</v>
      </c>
      <c r="S1908" s="57">
        <f t="shared" si="174"/>
        <v>3.4339828157840164E-18</v>
      </c>
      <c r="T1908" s="58">
        <f t="shared" si="175"/>
        <v>3.2656287646890312E-4</v>
      </c>
      <c r="U1908" s="58">
        <f>IF(I1908&lt;Overview!$F$18,(1-Overview!$F$9)*'='!R1908-'='!I1908*'='!P1908,0)</f>
        <v>0</v>
      </c>
      <c r="V1908" s="54">
        <f>IF(I1908&gt;=Overview!$F$18,(1-Overview!$F$9)*'='!R1908-Overview!$F$18*'='!P1908,0)</f>
        <v>38.376571272515619</v>
      </c>
      <c r="W1908" s="2"/>
      <c r="X1908" s="60">
        <f>F1908^3*(1+G1908*Overview!$F$38)</f>
        <v>38.44893363441831</v>
      </c>
      <c r="Y1908" s="61">
        <f>F1908^3*Overview!$F$42*(1+Overview!$F$38*G1908)+J1908*Overview!$F$39/Overview!$F$40</f>
        <v>3.6218975189808096</v>
      </c>
    </row>
    <row r="1909" spans="1:25">
      <c r="A1909" s="34">
        <v>1906</v>
      </c>
      <c r="B1909">
        <v>0.77</v>
      </c>
      <c r="C1909" s="85">
        <v>18.739999999999998</v>
      </c>
      <c r="D1909" s="125">
        <f>B1909/(B1909+Overview!$F$22)</f>
        <v>0.52380952380952384</v>
      </c>
      <c r="E1909" s="118">
        <f>EXP(Overview!$F$21/Overview!$F$5-Overview!$F$21/('='!C1909+273.15))</f>
        <v>0.94169028070695959</v>
      </c>
      <c r="F1909" s="77">
        <f t="shared" si="176"/>
        <v>3.1513277088565448</v>
      </c>
      <c r="G1909" s="115">
        <f t="shared" si="177"/>
        <v>0.52380952380952372</v>
      </c>
      <c r="H1909" s="112">
        <f>F1909/Overview!$F$19</f>
        <v>4.6527797266448321</v>
      </c>
      <c r="I1909" s="149">
        <f t="shared" si="178"/>
        <v>178.24101031296112</v>
      </c>
      <c r="J1909" s="80">
        <f>IF((A1909-Overview!$F$43)/365=ROUND((A1909-Overview!$F$43)/365,0),J1908*0.05,J1908+V1908)</f>
        <v>3754.7539995461088</v>
      </c>
      <c r="K1909" s="70">
        <f>IF(I1909&lt;Overview!$F$16,1,'='!F1909/Overview!$F$26)</f>
        <v>136.42111293751276</v>
      </c>
      <c r="L1909" s="71">
        <f>IF(I1909&lt;Overview!$F$17,'='!F1909/Overview!$F$26,Overview!$F$33)</f>
        <v>9.1428571428571423</v>
      </c>
      <c r="M1909" s="72">
        <f t="shared" si="179"/>
        <v>9.1428571428571423</v>
      </c>
      <c r="N1909" s="81">
        <f>MIN(1,Overview!$F$44*E1909*(F1909-Overview!$F$25)^2+0.2)</f>
        <v>1</v>
      </c>
      <c r="O1909" s="48">
        <f>M1909*E1909*Overview!$F$8</f>
        <v>9.746225350951114E-2</v>
      </c>
      <c r="P1909" s="48">
        <f>E1909*Overview!$F$6</f>
        <v>1.8494797113084687E-3</v>
      </c>
      <c r="Q1909" s="122">
        <f>O1909*(G1909/F1909-(1+Overview!$F$35/'='!F1909)/(Overview!$F$37*Overview!$F$33))/('='!G1909+Overview!$F$36)</f>
        <v>3.1041378002582892E-4</v>
      </c>
      <c r="R1909" s="128">
        <f>(O1909/F1909-Q1909)*G1909*Overview!$F$29*'='!F1909^3</f>
        <v>454.37474197954748</v>
      </c>
      <c r="S1909" s="57">
        <f t="shared" si="174"/>
        <v>3.4336269621852567E-18</v>
      </c>
      <c r="T1909" s="58">
        <f t="shared" si="175"/>
        <v>3.2607184873543164E-4</v>
      </c>
      <c r="U1909" s="58">
        <f>IF(I1909&lt;Overview!$F$18,(1-Overview!$F$9)*'='!R1909-'='!I1909*'='!P1909,0)</f>
        <v>0</v>
      </c>
      <c r="V1909" s="54">
        <f>IF(I1909&gt;=Overview!$F$18,(1-Overview!$F$9)*'='!R1909-Overview!$F$18*'='!P1909,0)</f>
        <v>38.38518515978474</v>
      </c>
      <c r="W1909" s="2"/>
      <c r="X1909" s="60">
        <f>F1909^3*(1+G1909*Overview!$F$38)</f>
        <v>38.460889163887046</v>
      </c>
      <c r="Y1909" s="61">
        <f>F1909^3*Overview!$F$42*(1+Overview!$F$38*G1909)+J1909*Overview!$F$39/Overview!$F$40</f>
        <v>3.624641153093747</v>
      </c>
    </row>
    <row r="1910" spans="1:25">
      <c r="A1910" s="34">
        <v>1907</v>
      </c>
      <c r="B1910">
        <v>0.77</v>
      </c>
      <c r="C1910" s="85">
        <v>18.739999999999998</v>
      </c>
      <c r="D1910" s="125">
        <f>B1910/(B1910+Overview!$F$22)</f>
        <v>0.52380952380952384</v>
      </c>
      <c r="E1910" s="118">
        <f>EXP(Overview!$F$21/Overview!$F$5-Overview!$F$21/('='!C1910+273.15))</f>
        <v>0.94169028070695959</v>
      </c>
      <c r="F1910" s="77">
        <f t="shared" si="176"/>
        <v>3.15165378070528</v>
      </c>
      <c r="G1910" s="115">
        <f t="shared" si="177"/>
        <v>0.52380952380952372</v>
      </c>
      <c r="H1910" s="112">
        <f>F1910/Overview!$F$19</f>
        <v>4.6532611556256898</v>
      </c>
      <c r="I1910" s="149">
        <f t="shared" si="178"/>
        <v>178.24101031296112</v>
      </c>
      <c r="J1910" s="80">
        <f>IF((A1910-Overview!$F$43)/365=ROUND((A1910-Overview!$F$43)/365,0),J1909*0.05,J1909+V1909)</f>
        <v>3793.1391847058935</v>
      </c>
      <c r="K1910" s="70">
        <f>IF(I1910&lt;Overview!$F$16,1,'='!F1910/Overview!$F$26)</f>
        <v>136.43522860196018</v>
      </c>
      <c r="L1910" s="71">
        <f>IF(I1910&lt;Overview!$F$17,'='!F1910/Overview!$F$26,Overview!$F$33)</f>
        <v>9.1428571428571423</v>
      </c>
      <c r="M1910" s="72">
        <f t="shared" si="179"/>
        <v>9.1428571428571423</v>
      </c>
      <c r="N1910" s="81">
        <f>MIN(1,Overview!$F$44*E1910*(F1910-Overview!$F$25)^2+0.2)</f>
        <v>1</v>
      </c>
      <c r="O1910" s="48">
        <f>M1910*E1910*Overview!$F$8</f>
        <v>9.746225350951114E-2</v>
      </c>
      <c r="P1910" s="48">
        <f>E1910*Overview!$F$6</f>
        <v>1.8494797113084687E-3</v>
      </c>
      <c r="Q1910" s="122">
        <f>O1910*(G1910/F1910-(1+Overview!$F$35/'='!F1910)/(Overview!$F$37*Overview!$F$33))/('='!G1910+Overview!$F$36)</f>
        <v>3.0991496716696994E-4</v>
      </c>
      <c r="R1910" s="128">
        <f>(O1910/F1910-Q1910)*G1910*Overview!$F$29*'='!F1910^3</f>
        <v>454.47570452920348</v>
      </c>
      <c r="S1910" s="57">
        <f t="shared" si="174"/>
        <v>3.4332717172347228E-18</v>
      </c>
      <c r="T1910" s="58">
        <f t="shared" si="175"/>
        <v>3.2558155932297782E-4</v>
      </c>
      <c r="U1910" s="58">
        <f>IF(I1910&lt;Overview!$F$18,(1-Overview!$F$9)*'='!R1910-'='!I1910*'='!P1910,0)</f>
        <v>0</v>
      </c>
      <c r="V1910" s="54">
        <f>IF(I1910&gt;=Overview!$F$18,(1-Overview!$F$9)*'='!R1910-Overview!$F$18*'='!P1910,0)</f>
        <v>38.393787169015432</v>
      </c>
      <c r="W1910" s="2"/>
      <c r="X1910" s="60">
        <f>F1910^3*(1+G1910*Overview!$F$38)</f>
        <v>38.47282918923981</v>
      </c>
      <c r="Y1910" s="61">
        <f>F1910^3*Overview!$F$42*(1+Overview!$F$38*G1910)+J1910*Overview!$F$39/Overview!$F$40</f>
        <v>3.6273837661488022</v>
      </c>
    </row>
    <row r="1911" spans="1:25">
      <c r="A1911" s="34">
        <v>1908</v>
      </c>
      <c r="B1911">
        <v>0.77</v>
      </c>
      <c r="C1911" s="85">
        <v>18.739999999999998</v>
      </c>
      <c r="D1911" s="125">
        <f>B1911/(B1911+Overview!$F$22)</f>
        <v>0.52380952380952384</v>
      </c>
      <c r="E1911" s="118">
        <f>EXP(Overview!$F$21/Overview!$F$5-Overview!$F$21/('='!C1911+273.15))</f>
        <v>0.94169028070695959</v>
      </c>
      <c r="F1911" s="77">
        <f t="shared" si="176"/>
        <v>3.1519793622646031</v>
      </c>
      <c r="G1911" s="115">
        <f t="shared" si="177"/>
        <v>0.52380952380952372</v>
      </c>
      <c r="H1911" s="112">
        <f>F1911/Overview!$F$19</f>
        <v>4.6537418607184451</v>
      </c>
      <c r="I1911" s="149">
        <f t="shared" si="178"/>
        <v>178.24101031296112</v>
      </c>
      <c r="J1911" s="80">
        <f>IF((A1911-Overview!$F$43)/365=ROUND((A1911-Overview!$F$43)/365,0),J1910*0.05,J1910+V1910)</f>
        <v>3831.532971874909</v>
      </c>
      <c r="K1911" s="70">
        <f>IF(I1911&lt;Overview!$F$16,1,'='!F1911/Overview!$F$26)</f>
        <v>136.44932304175771</v>
      </c>
      <c r="L1911" s="71">
        <f>IF(I1911&lt;Overview!$F$17,'='!F1911/Overview!$F$26,Overview!$F$33)</f>
        <v>9.1428571428571423</v>
      </c>
      <c r="M1911" s="72">
        <f t="shared" si="179"/>
        <v>9.1428571428571423</v>
      </c>
      <c r="N1911" s="81">
        <f>MIN(1,Overview!$F$44*E1911*(F1911-Overview!$F$25)^2+0.2)</f>
        <v>1</v>
      </c>
      <c r="O1911" s="48">
        <f>M1911*E1911*Overview!$F$8</f>
        <v>9.746225350951114E-2</v>
      </c>
      <c r="P1911" s="48">
        <f>E1911*Overview!$F$6</f>
        <v>1.8494797113084687E-3</v>
      </c>
      <c r="Q1911" s="122">
        <f>O1911*(G1911/F1911-(1+Overview!$F$35/'='!F1911)/(Overview!$F$37*Overview!$F$33))/('='!G1911+Overview!$F$36)</f>
        <v>3.0941700730662192E-4</v>
      </c>
      <c r="R1911" s="128">
        <f>(O1911/F1911-Q1911)*G1911*Overview!$F$29*'='!F1911^3</f>
        <v>454.57652783745277</v>
      </c>
      <c r="S1911" s="57">
        <f t="shared" si="174"/>
        <v>3.4329170797733678E-18</v>
      </c>
      <c r="T1911" s="58">
        <f t="shared" si="175"/>
        <v>3.2509200712138272E-4</v>
      </c>
      <c r="U1911" s="58">
        <f>IF(I1911&lt;Overview!$F$18,(1-Overview!$F$9)*'='!R1911-'='!I1911*'='!P1911,0)</f>
        <v>0</v>
      </c>
      <c r="V1911" s="54">
        <f>IF(I1911&gt;=Overview!$F$18,(1-Overview!$F$9)*'='!R1911-Overview!$F$18*'='!P1911,0)</f>
        <v>38.402377314878265</v>
      </c>
      <c r="W1911" s="2"/>
      <c r="X1911" s="60">
        <f>F1911^3*(1+G1911*Overview!$F$38)</f>
        <v>38.484753726614187</v>
      </c>
      <c r="Y1911" s="61">
        <f>F1911^3*Overview!$F$42*(1+Overview!$F$38*G1911)+J1911*Overview!$F$39/Overview!$F$40</f>
        <v>3.630125359082204</v>
      </c>
    </row>
    <row r="1912" spans="1:25">
      <c r="A1912" s="34">
        <v>1909</v>
      </c>
      <c r="B1912">
        <v>0.77</v>
      </c>
      <c r="C1912" s="85">
        <v>18.739999999999998</v>
      </c>
      <c r="D1912" s="125">
        <f>B1912/(B1912+Overview!$F$22)</f>
        <v>0.52380952380952384</v>
      </c>
      <c r="E1912" s="118">
        <f>EXP(Overview!$F$21/Overview!$F$5-Overview!$F$21/('='!C1912+273.15))</f>
        <v>0.94169028070695959</v>
      </c>
      <c r="F1912" s="77">
        <f t="shared" si="176"/>
        <v>3.1523044542717242</v>
      </c>
      <c r="G1912" s="115">
        <f t="shared" si="177"/>
        <v>0.52380952380952372</v>
      </c>
      <c r="H1912" s="112">
        <f>F1912/Overview!$F$19</f>
        <v>4.6542218430115518</v>
      </c>
      <c r="I1912" s="149">
        <f t="shared" si="178"/>
        <v>178.24101031296112</v>
      </c>
      <c r="J1912" s="80">
        <f>IF((A1912-Overview!$F$43)/365=ROUND((A1912-Overview!$F$43)/365,0),J1911*0.05,J1911+V1911)</f>
        <v>3869.9353491897873</v>
      </c>
      <c r="K1912" s="70">
        <f>IF(I1912&lt;Overview!$F$16,1,'='!F1912/Overview!$F$26)</f>
        <v>136.46339628881924</v>
      </c>
      <c r="L1912" s="71">
        <f>IF(I1912&lt;Overview!$F$17,'='!F1912/Overview!$F$26,Overview!$F$33)</f>
        <v>9.1428571428571423</v>
      </c>
      <c r="M1912" s="72">
        <f t="shared" si="179"/>
        <v>9.1428571428571423</v>
      </c>
      <c r="N1912" s="81">
        <f>MIN(1,Overview!$F$44*E1912*(F1912-Overview!$F$25)^2+0.2)</f>
        <v>1</v>
      </c>
      <c r="O1912" s="48">
        <f>M1912*E1912*Overview!$F$8</f>
        <v>9.746225350951114E-2</v>
      </c>
      <c r="P1912" s="48">
        <f>E1912*Overview!$F$6</f>
        <v>1.8494797113084687E-3</v>
      </c>
      <c r="Q1912" s="122">
        <f>O1912*(G1912/F1912-(1+Overview!$F$35/'='!F1912)/(Overview!$F$37*Overview!$F$33))/('='!G1912+Overview!$F$36)</f>
        <v>3.089198988209595E-4</v>
      </c>
      <c r="R1912" s="128">
        <f>(O1912/F1912-Q1912)*G1912*Overview!$F$29*'='!F1912^3</f>
        <v>454.67721207633588</v>
      </c>
      <c r="S1912" s="57">
        <f t="shared" si="174"/>
        <v>3.4325630486447338E-18</v>
      </c>
      <c r="T1912" s="58">
        <f t="shared" si="175"/>
        <v>3.2460319102216035E-4</v>
      </c>
      <c r="U1912" s="58">
        <f>IF(I1912&lt;Overview!$F$18,(1-Overview!$F$9)*'='!R1912-'='!I1912*'='!P1912,0)</f>
        <v>0</v>
      </c>
      <c r="V1912" s="54">
        <f>IF(I1912&gt;=Overview!$F$18,(1-Overview!$F$9)*'='!R1912-Overview!$F$18*'='!P1912,0)</f>
        <v>38.41095561203111</v>
      </c>
      <c r="W1912" s="2"/>
      <c r="X1912" s="60">
        <f>F1912^3*(1+G1912*Overview!$F$38)</f>
        <v>38.49666279214388</v>
      </c>
      <c r="Y1912" s="61">
        <f>F1912^3*Overview!$F$42*(1+Overview!$F$38*G1912)+J1912*Overview!$F$39/Overview!$F$40</f>
        <v>3.6328659328304687</v>
      </c>
    </row>
    <row r="1913" spans="1:25">
      <c r="A1913" s="34">
        <v>1910</v>
      </c>
      <c r="B1913">
        <v>0.77</v>
      </c>
      <c r="C1913" s="85">
        <v>18.739999999999998</v>
      </c>
      <c r="D1913" s="125">
        <f>B1913/(B1913+Overview!$F$22)</f>
        <v>0.52380952380952384</v>
      </c>
      <c r="E1913" s="118">
        <f>EXP(Overview!$F$21/Overview!$F$5-Overview!$F$21/('='!C1913+273.15))</f>
        <v>0.94169028070695959</v>
      </c>
      <c r="F1913" s="77">
        <f t="shared" si="176"/>
        <v>3.1526290574627462</v>
      </c>
      <c r="G1913" s="115">
        <f t="shared" si="177"/>
        <v>0.52380952380952372</v>
      </c>
      <c r="H1913" s="112">
        <f>F1913/Overview!$F$19</f>
        <v>4.6547011035918295</v>
      </c>
      <c r="I1913" s="149">
        <f t="shared" si="178"/>
        <v>178.24101031296112</v>
      </c>
      <c r="J1913" s="80">
        <f>IF((A1913-Overview!$F$43)/365=ROUND((A1913-Overview!$F$43)/365,0),J1912*0.05,J1912+V1912)</f>
        <v>3908.3463048018184</v>
      </c>
      <c r="K1913" s="70">
        <f>IF(I1913&lt;Overview!$F$16,1,'='!F1913/Overview!$F$26)</f>
        <v>136.47744837501065</v>
      </c>
      <c r="L1913" s="71">
        <f>IF(I1913&lt;Overview!$F$17,'='!F1913/Overview!$F$26,Overview!$F$33)</f>
        <v>9.1428571428571423</v>
      </c>
      <c r="M1913" s="72">
        <f t="shared" si="179"/>
        <v>9.1428571428571423</v>
      </c>
      <c r="N1913" s="81">
        <f>MIN(1,Overview!$F$44*E1913*(F1913-Overview!$F$25)^2+0.2)</f>
        <v>1</v>
      </c>
      <c r="O1913" s="48">
        <f>M1913*E1913*Overview!$F$8</f>
        <v>9.746225350951114E-2</v>
      </c>
      <c r="P1913" s="48">
        <f>E1913*Overview!$F$6</f>
        <v>1.8494797113084687E-3</v>
      </c>
      <c r="Q1913" s="122">
        <f>O1913*(G1913/F1913-(1+Overview!$F$35/'='!F1913)/(Overview!$F$37*Overview!$F$33))/('='!G1913+Overview!$F$36)</f>
        <v>3.0842364008977746E-4</v>
      </c>
      <c r="R1913" s="128">
        <f>(O1913/F1913-Q1913)*G1913*Overview!$F$29*'='!F1913^3</f>
        <v>454.77775741774593</v>
      </c>
      <c r="S1913" s="57">
        <f t="shared" si="174"/>
        <v>3.4322096226949421E-18</v>
      </c>
      <c r="T1913" s="58">
        <f t="shared" si="175"/>
        <v>3.2411510991848814E-4</v>
      </c>
      <c r="U1913" s="58">
        <f>IF(I1913&lt;Overview!$F$18,(1-Overview!$F$9)*'='!R1913-'='!I1913*'='!P1913,0)</f>
        <v>0</v>
      </c>
      <c r="V1913" s="54">
        <f>IF(I1913&gt;=Overview!$F$18,(1-Overview!$F$9)*'='!R1913-Overview!$F$18*'='!P1913,0)</f>
        <v>38.419522075119247</v>
      </c>
      <c r="W1913" s="2"/>
      <c r="X1913" s="60">
        <f>F1913^3*(1+G1913*Overview!$F$38)</f>
        <v>38.508556401958749</v>
      </c>
      <c r="Y1913" s="61">
        <f>F1913^3*Overview!$F$42*(1+Overview!$F$38*G1913)+J1913*Overview!$F$39/Overview!$F$40</f>
        <v>3.6356054883304023</v>
      </c>
    </row>
    <row r="1914" spans="1:25">
      <c r="A1914" s="34">
        <v>1911</v>
      </c>
      <c r="B1914">
        <v>0.77</v>
      </c>
      <c r="C1914" s="85">
        <v>18.739999999999998</v>
      </c>
      <c r="D1914" s="125">
        <f>B1914/(B1914+Overview!$F$22)</f>
        <v>0.52380952380952384</v>
      </c>
      <c r="E1914" s="118">
        <f>EXP(Overview!$F$21/Overview!$F$5-Overview!$F$21/('='!C1914+273.15))</f>
        <v>0.94169028070695959</v>
      </c>
      <c r="F1914" s="77">
        <f t="shared" si="176"/>
        <v>3.1529531725726647</v>
      </c>
      <c r="G1914" s="115">
        <f t="shared" si="177"/>
        <v>0.52380952380952372</v>
      </c>
      <c r="H1914" s="112">
        <f>F1914/Overview!$F$19</f>
        <v>4.6551796435444626</v>
      </c>
      <c r="I1914" s="149">
        <f t="shared" si="178"/>
        <v>178.24101031296112</v>
      </c>
      <c r="J1914" s="80">
        <f>IF((A1914-Overview!$F$43)/365=ROUND((A1914-Overview!$F$43)/365,0),J1913*0.05,J1913+V1913)</f>
        <v>3946.7658268769378</v>
      </c>
      <c r="K1914" s="70">
        <f>IF(I1914&lt;Overview!$F$16,1,'='!F1914/Overview!$F$26)</f>
        <v>136.49147933214999</v>
      </c>
      <c r="L1914" s="71">
        <f>IF(I1914&lt;Overview!$F$17,'='!F1914/Overview!$F$26,Overview!$F$33)</f>
        <v>9.1428571428571423</v>
      </c>
      <c r="M1914" s="72">
        <f t="shared" si="179"/>
        <v>9.1428571428571423</v>
      </c>
      <c r="N1914" s="81">
        <f>MIN(1,Overview!$F$44*E1914*(F1914-Overview!$F$25)^2+0.2)</f>
        <v>1</v>
      </c>
      <c r="O1914" s="48">
        <f>M1914*E1914*Overview!$F$8</f>
        <v>9.746225350951114E-2</v>
      </c>
      <c r="P1914" s="48">
        <f>E1914*Overview!$F$6</f>
        <v>1.8494797113084687E-3</v>
      </c>
      <c r="Q1914" s="122">
        <f>O1914*(G1914/F1914-(1+Overview!$F$35/'='!F1914)/(Overview!$F$37*Overview!$F$33))/('='!G1914+Overview!$F$36)</f>
        <v>3.0792822949648704E-4</v>
      </c>
      <c r="R1914" s="128">
        <f>(O1914/F1914-Q1914)*G1914*Overview!$F$29*'='!F1914^3</f>
        <v>454.87816403342663</v>
      </c>
      <c r="S1914" s="57">
        <f t="shared" si="174"/>
        <v>3.4318568007726884E-18</v>
      </c>
      <c r="T1914" s="58">
        <f t="shared" si="175"/>
        <v>3.2362776270521083E-4</v>
      </c>
      <c r="U1914" s="58">
        <f>IF(I1914&lt;Overview!$F$18,(1-Overview!$F$9)*'='!R1914-'='!I1914*'='!P1914,0)</f>
        <v>0</v>
      </c>
      <c r="V1914" s="54">
        <f>IF(I1914&gt;=Overview!$F$18,(1-Overview!$F$9)*'='!R1914-Overview!$F$18*'='!P1914,0)</f>
        <v>38.428076718775237</v>
      </c>
      <c r="W1914" s="2"/>
      <c r="X1914" s="60">
        <f>F1914^3*(1+G1914*Overview!$F$38)</f>
        <v>38.520434572184648</v>
      </c>
      <c r="Y1914" s="61">
        <f>F1914^3*Overview!$F$42*(1+Overview!$F$38*G1914)+J1914*Overview!$F$39/Overview!$F$40</f>
        <v>3.6383440265190883</v>
      </c>
    </row>
    <row r="1915" spans="1:25">
      <c r="A1915" s="34">
        <v>1912</v>
      </c>
      <c r="B1915">
        <v>0.77</v>
      </c>
      <c r="C1915" s="85">
        <v>18.739999999999998</v>
      </c>
      <c r="D1915" s="125">
        <f>B1915/(B1915+Overview!$F$22)</f>
        <v>0.52380952380952384</v>
      </c>
      <c r="E1915" s="118">
        <f>EXP(Overview!$F$21/Overview!$F$5-Overview!$F$21/('='!C1915+273.15))</f>
        <v>0.94169028070695959</v>
      </c>
      <c r="F1915" s="77">
        <f t="shared" si="176"/>
        <v>3.1532768003353699</v>
      </c>
      <c r="G1915" s="115">
        <f t="shared" si="177"/>
        <v>0.52380952380952372</v>
      </c>
      <c r="H1915" s="112">
        <f>F1915/Overview!$F$19</f>
        <v>4.6556574639530046</v>
      </c>
      <c r="I1915" s="149">
        <f t="shared" si="178"/>
        <v>178.24101031296112</v>
      </c>
      <c r="J1915" s="80">
        <f>IF((A1915-Overview!$F$43)/365=ROUND((A1915-Overview!$F$43)/365,0),J1914*0.05,J1914+V1914)</f>
        <v>3985.193903595713</v>
      </c>
      <c r="K1915" s="70">
        <f>IF(I1915&lt;Overview!$F$16,1,'='!F1915/Overview!$F$26)</f>
        <v>136.50548919200736</v>
      </c>
      <c r="L1915" s="71">
        <f>IF(I1915&lt;Overview!$F$17,'='!F1915/Overview!$F$26,Overview!$F$33)</f>
        <v>9.1428571428571423</v>
      </c>
      <c r="M1915" s="72">
        <f t="shared" si="179"/>
        <v>9.1428571428571423</v>
      </c>
      <c r="N1915" s="81">
        <f>MIN(1,Overview!$F$44*E1915*(F1915-Overview!$F$25)^2+0.2)</f>
        <v>1</v>
      </c>
      <c r="O1915" s="48">
        <f>M1915*E1915*Overview!$F$8</f>
        <v>9.746225350951114E-2</v>
      </c>
      <c r="P1915" s="48">
        <f>E1915*Overview!$F$6</f>
        <v>1.8494797113084687E-3</v>
      </c>
      <c r="Q1915" s="122">
        <f>O1915*(G1915/F1915-(1+Overview!$F$35/'='!F1915)/(Overview!$F$37*Overview!$F$33))/('='!G1915+Overview!$F$36)</f>
        <v>3.0743366542809969E-4</v>
      </c>
      <c r="R1915" s="128">
        <f>(O1915/F1915-Q1915)*G1915*Overview!$F$29*'='!F1915^3</f>
        <v>454.9784320949733</v>
      </c>
      <c r="S1915" s="57">
        <f t="shared" si="174"/>
        <v>3.4315045817292349E-18</v>
      </c>
      <c r="T1915" s="58">
        <f t="shared" si="175"/>
        <v>3.2314114827883093E-4</v>
      </c>
      <c r="U1915" s="58">
        <f>IF(I1915&lt;Overview!$F$18,(1-Overview!$F$9)*'='!R1915-'='!I1915*'='!P1915,0)</f>
        <v>0</v>
      </c>
      <c r="V1915" s="54">
        <f>IF(I1915&gt;=Overview!$F$18,(1-Overview!$F$9)*'='!R1915-Overview!$F$18*'='!P1915,0)</f>
        <v>38.436619557619018</v>
      </c>
      <c r="W1915" s="2"/>
      <c r="X1915" s="60">
        <f>F1915^3*(1+G1915*Overview!$F$38)</f>
        <v>38.532297318943449</v>
      </c>
      <c r="Y1915" s="61">
        <f>F1915^3*Overview!$F$42*(1+Overview!$F$38*G1915)+J1915*Overview!$F$39/Overview!$F$40</f>
        <v>3.6410815483338874</v>
      </c>
    </row>
    <row r="1916" spans="1:25">
      <c r="A1916" s="34">
        <v>1913</v>
      </c>
      <c r="B1916">
        <v>0.77</v>
      </c>
      <c r="C1916" s="85">
        <v>18.739999999999998</v>
      </c>
      <c r="D1916" s="125">
        <f>B1916/(B1916+Overview!$F$22)</f>
        <v>0.52380952380952384</v>
      </c>
      <c r="E1916" s="118">
        <f>EXP(Overview!$F$21/Overview!$F$5-Overview!$F$21/('='!C1916+273.15))</f>
        <v>0.94169028070695959</v>
      </c>
      <c r="F1916" s="77">
        <f t="shared" si="176"/>
        <v>3.1535999414836486</v>
      </c>
      <c r="G1916" s="115">
        <f t="shared" si="177"/>
        <v>0.52380952380952372</v>
      </c>
      <c r="H1916" s="112">
        <f>F1916/Overview!$F$19</f>
        <v>4.6561345658993778</v>
      </c>
      <c r="I1916" s="149">
        <f t="shared" si="178"/>
        <v>178.24101031296112</v>
      </c>
      <c r="J1916" s="80">
        <f>IF((A1916-Overview!$F$43)/365=ROUND((A1916-Overview!$F$43)/365,0),J1915*0.05,J1915+V1915)</f>
        <v>4023.630523153332</v>
      </c>
      <c r="K1916" s="70">
        <f>IF(I1916&lt;Overview!$F$16,1,'='!F1916/Overview!$F$26)</f>
        <v>136.51947798630513</v>
      </c>
      <c r="L1916" s="71">
        <f>IF(I1916&lt;Overview!$F$17,'='!F1916/Overview!$F$26,Overview!$F$33)</f>
        <v>9.1428571428571423</v>
      </c>
      <c r="M1916" s="72">
        <f t="shared" si="179"/>
        <v>9.1428571428571423</v>
      </c>
      <c r="N1916" s="81">
        <f>MIN(1,Overview!$F$44*E1916*(F1916-Overview!$F$25)^2+0.2)</f>
        <v>1</v>
      </c>
      <c r="O1916" s="48">
        <f>M1916*E1916*Overview!$F$8</f>
        <v>9.746225350951114E-2</v>
      </c>
      <c r="P1916" s="48">
        <f>E1916*Overview!$F$6</f>
        <v>1.8494797113084687E-3</v>
      </c>
      <c r="Q1916" s="122">
        <f>O1916*(G1916/F1916-(1+Overview!$F$35/'='!F1916)/(Overview!$F$37*Overview!$F$33))/('='!G1916+Overview!$F$36)</f>
        <v>3.0693994627522571E-4</v>
      </c>
      <c r="R1916" s="128">
        <f>(O1916/F1916-Q1916)*G1916*Overview!$F$29*'='!F1916^3</f>
        <v>455.07856177383252</v>
      </c>
      <c r="S1916" s="57">
        <f t="shared" si="174"/>
        <v>3.4311529644184032E-18</v>
      </c>
      <c r="T1916" s="58">
        <f t="shared" si="175"/>
        <v>3.2265526553751535E-4</v>
      </c>
      <c r="U1916" s="58">
        <f>IF(I1916&lt;Overview!$F$18,(1-Overview!$F$9)*'='!R1916-'='!I1916*'='!P1916,0)</f>
        <v>0</v>
      </c>
      <c r="V1916" s="54">
        <f>IF(I1916&gt;=Overview!$F$18,(1-Overview!$F$9)*'='!R1916-Overview!$F$18*'='!P1916,0)</f>
        <v>38.445150606257826</v>
      </c>
      <c r="W1916" s="2"/>
      <c r="X1916" s="60">
        <f>F1916^3*(1+G1916*Overview!$F$38)</f>
        <v>38.544144658352955</v>
      </c>
      <c r="Y1916" s="61">
        <f>F1916^3*Overview!$F$42*(1+Overview!$F$38*G1916)+J1916*Overview!$F$39/Overview!$F$40</f>
        <v>3.6438180547124288</v>
      </c>
    </row>
    <row r="1917" spans="1:25">
      <c r="A1917" s="34">
        <v>1914</v>
      </c>
      <c r="B1917">
        <v>0.77</v>
      </c>
      <c r="C1917" s="85">
        <v>18.739999999999998</v>
      </c>
      <c r="D1917" s="125">
        <f>B1917/(B1917+Overview!$F$22)</f>
        <v>0.52380952380952384</v>
      </c>
      <c r="E1917" s="118">
        <f>EXP(Overview!$F$21/Overview!$F$5-Overview!$F$21/('='!C1917+273.15))</f>
        <v>0.94169028070695959</v>
      </c>
      <c r="F1917" s="77">
        <f t="shared" si="176"/>
        <v>3.1539225967491862</v>
      </c>
      <c r="G1917" s="115">
        <f t="shared" si="177"/>
        <v>0.52380952380952372</v>
      </c>
      <c r="H1917" s="112">
        <f>F1917/Overview!$F$19</f>
        <v>4.6566109504638806</v>
      </c>
      <c r="I1917" s="149">
        <f t="shared" si="178"/>
        <v>178.24101031296112</v>
      </c>
      <c r="J1917" s="80">
        <f>IF((A1917-Overview!$F$43)/365=ROUND((A1917-Overview!$F$43)/365,0),J1916*0.05,J1916+V1916)</f>
        <v>4062.0756737595898</v>
      </c>
      <c r="K1917" s="70">
        <f>IF(I1917&lt;Overview!$F$16,1,'='!F1917/Overview!$F$26)</f>
        <v>136.53344574671803</v>
      </c>
      <c r="L1917" s="71">
        <f>IF(I1917&lt;Overview!$F$17,'='!F1917/Overview!$F$26,Overview!$F$33)</f>
        <v>9.1428571428571423</v>
      </c>
      <c r="M1917" s="72">
        <f t="shared" si="179"/>
        <v>9.1428571428571423</v>
      </c>
      <c r="N1917" s="81">
        <f>MIN(1,Overview!$F$44*E1917*(F1917-Overview!$F$25)^2+0.2)</f>
        <v>1</v>
      </c>
      <c r="O1917" s="48">
        <f>M1917*E1917*Overview!$F$8</f>
        <v>9.746225350951114E-2</v>
      </c>
      <c r="P1917" s="48">
        <f>E1917*Overview!$F$6</f>
        <v>1.8494797113084687E-3</v>
      </c>
      <c r="Q1917" s="122">
        <f>O1917*(G1917/F1917-(1+Overview!$F$35/'='!F1917)/(Overview!$F$37*Overview!$F$33))/('='!G1917+Overview!$F$36)</f>
        <v>3.0644707043205597E-4</v>
      </c>
      <c r="R1917" s="128">
        <f>(O1917/F1917-Q1917)*G1917*Overview!$F$29*'='!F1917^3</f>
        <v>455.1785532413017</v>
      </c>
      <c r="S1917" s="57">
        <f t="shared" si="174"/>
        <v>3.4308019476965676E-18</v>
      </c>
      <c r="T1917" s="58">
        <f t="shared" si="175"/>
        <v>3.2217011338108359E-4</v>
      </c>
      <c r="U1917" s="58">
        <f>IF(I1917&lt;Overview!$F$18,(1-Overview!$F$9)*'='!R1917-'='!I1917*'='!P1917,0)</f>
        <v>0</v>
      </c>
      <c r="V1917" s="54">
        <f>IF(I1917&gt;=Overview!$F$18,(1-Overview!$F$9)*'='!R1917-Overview!$F$18*'='!P1917,0)</f>
        <v>38.453669879286196</v>
      </c>
      <c r="W1917" s="2"/>
      <c r="X1917" s="60">
        <f>F1917^3*(1+G1917*Overview!$F$38)</f>
        <v>38.555976606526897</v>
      </c>
      <c r="Y1917" s="61">
        <f>F1917^3*Overview!$F$42*(1+Overview!$F$38*G1917)+J1917*Overview!$F$39/Overview!$F$40</f>
        <v>3.6465535465926102</v>
      </c>
    </row>
    <row r="1918" spans="1:25">
      <c r="A1918" s="34">
        <v>1915</v>
      </c>
      <c r="B1918">
        <v>0.77</v>
      </c>
      <c r="C1918" s="85">
        <v>18.739999999999998</v>
      </c>
      <c r="D1918" s="125">
        <f>B1918/(B1918+Overview!$F$22)</f>
        <v>0.52380952380952384</v>
      </c>
      <c r="E1918" s="118">
        <f>EXP(Overview!$F$21/Overview!$F$5-Overview!$F$21/('='!C1918+273.15))</f>
        <v>0.94169028070695959</v>
      </c>
      <c r="F1918" s="77">
        <f t="shared" si="176"/>
        <v>3.1542447668625671</v>
      </c>
      <c r="G1918" s="115">
        <f t="shared" si="177"/>
        <v>0.52380952380952372</v>
      </c>
      <c r="H1918" s="112">
        <f>F1918/Overview!$F$19</f>
        <v>4.6570866187251836</v>
      </c>
      <c r="I1918" s="149">
        <f t="shared" si="178"/>
        <v>178.24101031296112</v>
      </c>
      <c r="J1918" s="80">
        <f>IF((A1918-Overview!$F$43)/365=ROUND((A1918-Overview!$F$43)/365,0),J1917*0.05,J1917+V1917)</f>
        <v>4100.5293436388756</v>
      </c>
      <c r="K1918" s="70">
        <f>IF(I1918&lt;Overview!$F$16,1,'='!F1918/Overview!$F$26)</f>
        <v>136.54739250487305</v>
      </c>
      <c r="L1918" s="71">
        <f>IF(I1918&lt;Overview!$F$17,'='!F1918/Overview!$F$26,Overview!$F$33)</f>
        <v>9.1428571428571423</v>
      </c>
      <c r="M1918" s="72">
        <f t="shared" si="179"/>
        <v>9.1428571428571423</v>
      </c>
      <c r="N1918" s="81">
        <f>MIN(1,Overview!$F$44*E1918*(F1918-Overview!$F$25)^2+0.2)</f>
        <v>1</v>
      </c>
      <c r="O1918" s="48">
        <f>M1918*E1918*Overview!$F$8</f>
        <v>9.746225350951114E-2</v>
      </c>
      <c r="P1918" s="48">
        <f>E1918*Overview!$F$6</f>
        <v>1.8494797113084687E-3</v>
      </c>
      <c r="Q1918" s="122">
        <f>O1918*(G1918/F1918-(1+Overview!$F$35/'='!F1918)/(Overview!$F$37*Overview!$F$33))/('='!G1918+Overview!$F$36)</f>
        <v>3.059550362963572E-4</v>
      </c>
      <c r="R1918" s="128">
        <f>(O1918/F1918-Q1918)*G1918*Overview!$F$29*'='!F1918^3</f>
        <v>455.27840666852933</v>
      </c>
      <c r="S1918" s="57">
        <f t="shared" si="174"/>
        <v>3.4304515304226486E-18</v>
      </c>
      <c r="T1918" s="58">
        <f t="shared" si="175"/>
        <v>3.2168569071101052E-4</v>
      </c>
      <c r="U1918" s="58">
        <f>IF(I1918&lt;Overview!$F$18,(1-Overview!$F$9)*'='!R1918-'='!I1918*'='!P1918,0)</f>
        <v>0</v>
      </c>
      <c r="V1918" s="54">
        <f>IF(I1918&gt;=Overview!$F$18,(1-Overview!$F$9)*'='!R1918-Overview!$F$18*'='!P1918,0)</f>
        <v>38.462177391285991</v>
      </c>
      <c r="W1918" s="2"/>
      <c r="X1918" s="60">
        <f>F1918^3*(1+G1918*Overview!$F$38)</f>
        <v>38.567793179574807</v>
      </c>
      <c r="Y1918" s="61">
        <f>F1918^3*Overview!$F$42*(1+Overview!$F$38*G1918)+J1918*Overview!$F$39/Overview!$F$40</f>
        <v>3.6492880249125847</v>
      </c>
    </row>
    <row r="1919" spans="1:25">
      <c r="A1919" s="34">
        <v>1916</v>
      </c>
      <c r="B1919">
        <v>0.77</v>
      </c>
      <c r="C1919" s="85">
        <v>18.739999999999998</v>
      </c>
      <c r="D1919" s="125">
        <f>B1919/(B1919+Overview!$F$22)</f>
        <v>0.52380952380952384</v>
      </c>
      <c r="E1919" s="118">
        <f>EXP(Overview!$F$21/Overview!$F$5-Overview!$F$21/('='!C1919+273.15))</f>
        <v>0.94169028070695959</v>
      </c>
      <c r="F1919" s="77">
        <f t="shared" si="176"/>
        <v>3.1545664525532779</v>
      </c>
      <c r="G1919" s="115">
        <f t="shared" si="177"/>
        <v>0.52380952380952372</v>
      </c>
      <c r="H1919" s="112">
        <f>F1919/Overview!$F$19</f>
        <v>4.6575615717603398</v>
      </c>
      <c r="I1919" s="149">
        <f t="shared" si="178"/>
        <v>178.24101031296112</v>
      </c>
      <c r="J1919" s="80">
        <f>IF((A1919-Overview!$F$43)/365=ROUND((A1919-Overview!$F$43)/365,0),J1918*0.05,J1918+V1918)</f>
        <v>4138.9915210301615</v>
      </c>
      <c r="K1919" s="70">
        <f>IF(I1919&lt;Overview!$F$16,1,'='!F1919/Overview!$F$26)</f>
        <v>136.56131829234971</v>
      </c>
      <c r="L1919" s="71">
        <f>IF(I1919&lt;Overview!$F$17,'='!F1919/Overview!$F$26,Overview!$F$33)</f>
        <v>9.1428571428571423</v>
      </c>
      <c r="M1919" s="72">
        <f t="shared" si="179"/>
        <v>9.1428571428571423</v>
      </c>
      <c r="N1919" s="81">
        <f>MIN(1,Overview!$F$44*E1919*(F1919-Overview!$F$25)^2+0.2)</f>
        <v>1</v>
      </c>
      <c r="O1919" s="48">
        <f>M1919*E1919*Overview!$F$8</f>
        <v>9.746225350951114E-2</v>
      </c>
      <c r="P1919" s="48">
        <f>E1919*Overview!$F$6</f>
        <v>1.8494797113084687E-3</v>
      </c>
      <c r="Q1919" s="122">
        <f>O1919*(G1919/F1919-(1+Overview!$F$35/'='!F1919)/(Overview!$F$37*Overview!$F$33))/('='!G1919+Overview!$F$36)</f>
        <v>3.0546384226946198E-4</v>
      </c>
      <c r="R1919" s="128">
        <f>(O1919/F1919-Q1919)*G1919*Overview!$F$29*'='!F1919^3</f>
        <v>455.37812222651525</v>
      </c>
      <c r="S1919" s="57">
        <f t="shared" si="174"/>
        <v>3.4301017114581057E-18</v>
      </c>
      <c r="T1919" s="58">
        <f t="shared" si="175"/>
        <v>3.2120199643042359E-4</v>
      </c>
      <c r="U1919" s="58">
        <f>IF(I1919&lt;Overview!$F$18,(1-Overview!$F$9)*'='!R1919-'='!I1919*'='!P1919,0)</f>
        <v>0</v>
      </c>
      <c r="V1919" s="54">
        <f>IF(I1919&gt;=Overview!$F$18,(1-Overview!$F$9)*'='!R1919-Overview!$F$18*'='!P1919,0)</f>
        <v>38.470673156826393</v>
      </c>
      <c r="W1919" s="2"/>
      <c r="X1919" s="60">
        <f>F1919^3*(1+G1919*Overview!$F$38)</f>
        <v>38.579594393602065</v>
      </c>
      <c r="Y1919" s="61">
        <f>F1919^3*Overview!$F$42*(1+Overview!$F$38*G1919)+J1919*Overview!$F$39/Overview!$F$40</f>
        <v>3.6520214906107693</v>
      </c>
    </row>
    <row r="1920" spans="1:25">
      <c r="A1920" s="34">
        <v>1917</v>
      </c>
      <c r="B1920">
        <v>0.77</v>
      </c>
      <c r="C1920" s="85">
        <v>18.739999999999998</v>
      </c>
      <c r="D1920" s="125">
        <f>B1920/(B1920+Overview!$F$22)</f>
        <v>0.52380952380952384</v>
      </c>
      <c r="E1920" s="118">
        <f>EXP(Overview!$F$21/Overview!$F$5-Overview!$F$21/('='!C1920+273.15))</f>
        <v>0.94169028070695959</v>
      </c>
      <c r="F1920" s="77">
        <f t="shared" si="176"/>
        <v>3.1548876545497082</v>
      </c>
      <c r="G1920" s="115">
        <f t="shared" si="177"/>
        <v>0.52380952380952372</v>
      </c>
      <c r="H1920" s="112">
        <f>F1920/Overview!$F$19</f>
        <v>4.6580358106447779</v>
      </c>
      <c r="I1920" s="149">
        <f t="shared" si="178"/>
        <v>178.24101031296112</v>
      </c>
      <c r="J1920" s="80">
        <f>IF((A1920-Overview!$F$43)/365=ROUND((A1920-Overview!$F$43)/365,0),J1919*0.05,J1919+V1919)</f>
        <v>4177.4621941869882</v>
      </c>
      <c r="K1920" s="70">
        <f>IF(I1920&lt;Overview!$F$16,1,'='!F1920/Overview!$F$26)</f>
        <v>136.57522314068001</v>
      </c>
      <c r="L1920" s="71">
        <f>IF(I1920&lt;Overview!$F$17,'='!F1920/Overview!$F$26,Overview!$F$33)</f>
        <v>9.1428571428571423</v>
      </c>
      <c r="M1920" s="72">
        <f t="shared" si="179"/>
        <v>9.1428571428571423</v>
      </c>
      <c r="N1920" s="81">
        <f>MIN(1,Overview!$F$44*E1920*(F1920-Overview!$F$25)^2+0.2)</f>
        <v>1</v>
      </c>
      <c r="O1920" s="48">
        <f>M1920*E1920*Overview!$F$8</f>
        <v>9.746225350951114E-2</v>
      </c>
      <c r="P1920" s="48">
        <f>E1920*Overview!$F$6</f>
        <v>1.8494797113084687E-3</v>
      </c>
      <c r="Q1920" s="122">
        <f>O1920*(G1920/F1920-(1+Overview!$F$35/'='!F1920)/(Overview!$F$37*Overview!$F$33))/('='!G1920+Overview!$F$36)</f>
        <v>3.0497348675625856E-4</v>
      </c>
      <c r="R1920" s="128">
        <f>(O1920/F1920-Q1920)*G1920*Overview!$F$29*'='!F1920^3</f>
        <v>455.47770008610951</v>
      </c>
      <c r="S1920" s="57">
        <f t="shared" si="174"/>
        <v>3.4297524896669303E-18</v>
      </c>
      <c r="T1920" s="58">
        <f t="shared" si="175"/>
        <v>3.2071902944409968E-4</v>
      </c>
      <c r="U1920" s="58">
        <f>IF(I1920&lt;Overview!$F$18,(1-Overview!$F$9)*'='!R1920-'='!I1920*'='!P1920,0)</f>
        <v>0</v>
      </c>
      <c r="V1920" s="54">
        <f>IF(I1920&gt;=Overview!$F$18,(1-Overview!$F$9)*'='!R1920-Overview!$F$18*'='!P1920,0)</f>
        <v>38.479157190463823</v>
      </c>
      <c r="W1920" s="2"/>
      <c r="X1920" s="60">
        <f>F1920^3*(1+G1920*Overview!$F$38)</f>
        <v>38.591380264709755</v>
      </c>
      <c r="Y1920" s="61">
        <f>F1920^3*Overview!$F$42*(1+Overview!$F$38*G1920)+J1920*Overview!$F$39/Overview!$F$40</f>
        <v>3.6547539446258215</v>
      </c>
    </row>
    <row r="1921" spans="1:25">
      <c r="A1921" s="34">
        <v>1918</v>
      </c>
      <c r="B1921">
        <v>0.77</v>
      </c>
      <c r="C1921" s="85">
        <v>18.739999999999998</v>
      </c>
      <c r="D1921" s="125">
        <f>B1921/(B1921+Overview!$F$22)</f>
        <v>0.52380952380952384</v>
      </c>
      <c r="E1921" s="118">
        <f>EXP(Overview!$F$21/Overview!$F$5-Overview!$F$21/('='!C1921+273.15))</f>
        <v>0.94169028070695959</v>
      </c>
      <c r="F1921" s="77">
        <f t="shared" si="176"/>
        <v>3.1552083735791525</v>
      </c>
      <c r="G1921" s="115">
        <f t="shared" si="177"/>
        <v>0.52380952380952372</v>
      </c>
      <c r="H1921" s="112">
        <f>F1921/Overview!$F$19</f>
        <v>4.6585093364523145</v>
      </c>
      <c r="I1921" s="149">
        <f t="shared" si="178"/>
        <v>178.24101031296112</v>
      </c>
      <c r="J1921" s="80">
        <f>IF((A1921-Overview!$F$43)/365=ROUND((A1921-Overview!$F$43)/365,0),J1920*0.05,J1920+V1920)</f>
        <v>4215.9413513774516</v>
      </c>
      <c r="K1921" s="70">
        <f>IF(I1921&lt;Overview!$F$16,1,'='!F1921/Overview!$F$26)</f>
        <v>136.5891070813486</v>
      </c>
      <c r="L1921" s="71">
        <f>IF(I1921&lt;Overview!$F$17,'='!F1921/Overview!$F$26,Overview!$F$33)</f>
        <v>9.1428571428571423</v>
      </c>
      <c r="M1921" s="72">
        <f t="shared" si="179"/>
        <v>9.1428571428571423</v>
      </c>
      <c r="N1921" s="81">
        <f>MIN(1,Overview!$F$44*E1921*(F1921-Overview!$F$25)^2+0.2)</f>
        <v>1</v>
      </c>
      <c r="O1921" s="48">
        <f>M1921*E1921*Overview!$F$8</f>
        <v>9.746225350951114E-2</v>
      </c>
      <c r="P1921" s="48">
        <f>E1921*Overview!$F$6</f>
        <v>1.8494797113084687E-3</v>
      </c>
      <c r="Q1921" s="122">
        <f>O1921*(G1921/F1921-(1+Overview!$F$35/'='!F1921)/(Overview!$F$37*Overview!$F$33))/('='!G1921+Overview!$F$36)</f>
        <v>3.04483968165178E-4</v>
      </c>
      <c r="R1921" s="128">
        <f>(O1921/F1921-Q1921)*G1921*Overview!$F$29*'='!F1921^3</f>
        <v>455.57714041801319</v>
      </c>
      <c r="S1921" s="57">
        <f t="shared" si="174"/>
        <v>3.4294038639156386E-18</v>
      </c>
      <c r="T1921" s="58">
        <f t="shared" si="175"/>
        <v>3.2023678865845923E-4</v>
      </c>
      <c r="U1921" s="58">
        <f>IF(I1921&lt;Overview!$F$18,(1-Overview!$F$9)*'='!R1921-'='!I1921*'='!P1921,0)</f>
        <v>0</v>
      </c>
      <c r="V1921" s="54">
        <f>IF(I1921&gt;=Overview!$F$18,(1-Overview!$F$9)*'='!R1921-Overview!$F$18*'='!P1921,0)</f>
        <v>38.487629506742017</v>
      </c>
      <c r="W1921" s="2"/>
      <c r="X1921" s="60">
        <f>F1921^3*(1+G1921*Overview!$F$38)</f>
        <v>38.60315080899472</v>
      </c>
      <c r="Y1921" s="61">
        <f>F1921^3*Overview!$F$42*(1+Overview!$F$38*G1921)+J1921*Overview!$F$39/Overview!$F$40</f>
        <v>3.6574853878966538</v>
      </c>
    </row>
    <row r="1922" spans="1:25">
      <c r="A1922" s="34">
        <v>1919</v>
      </c>
      <c r="B1922">
        <v>0.77</v>
      </c>
      <c r="C1922" s="85">
        <v>18.739999999999998</v>
      </c>
      <c r="D1922" s="125">
        <f>B1922/(B1922+Overview!$F$22)</f>
        <v>0.52380952380952384</v>
      </c>
      <c r="E1922" s="118">
        <f>EXP(Overview!$F$21/Overview!$F$5-Overview!$F$21/('='!C1922+273.15))</f>
        <v>0.94169028070695959</v>
      </c>
      <c r="F1922" s="77">
        <f t="shared" si="176"/>
        <v>3.1555286103678108</v>
      </c>
      <c r="G1922" s="115">
        <f t="shared" si="177"/>
        <v>0.52380952380952372</v>
      </c>
      <c r="H1922" s="112">
        <f>F1922/Overview!$F$19</f>
        <v>4.6589821502551469</v>
      </c>
      <c r="I1922" s="149">
        <f t="shared" si="178"/>
        <v>178.24101031296112</v>
      </c>
      <c r="J1922" s="80">
        <f>IF((A1922-Overview!$F$43)/365=ROUND((A1922-Overview!$F$43)/365,0),J1921*0.05,J1921+V1921)</f>
        <v>4254.4289808841941</v>
      </c>
      <c r="K1922" s="70">
        <f>IF(I1922&lt;Overview!$F$16,1,'='!F1922/Overview!$F$26)</f>
        <v>136.60297014579268</v>
      </c>
      <c r="L1922" s="71">
        <f>IF(I1922&lt;Overview!$F$17,'='!F1922/Overview!$F$26,Overview!$F$33)</f>
        <v>9.1428571428571423</v>
      </c>
      <c r="M1922" s="72">
        <f t="shared" si="179"/>
        <v>9.1428571428571423</v>
      </c>
      <c r="N1922" s="81">
        <f>MIN(1,Overview!$F$44*E1922*(F1922-Overview!$F$25)^2+0.2)</f>
        <v>1</v>
      </c>
      <c r="O1922" s="48">
        <f>M1922*E1922*Overview!$F$8</f>
        <v>9.746225350951114E-2</v>
      </c>
      <c r="P1922" s="48">
        <f>E1922*Overview!$F$6</f>
        <v>1.8494797113084687E-3</v>
      </c>
      <c r="Q1922" s="122">
        <f>O1922*(G1922/F1922-(1+Overview!$F$35/'='!F1922)/(Overview!$F$37*Overview!$F$33))/('='!G1922+Overview!$F$36)</f>
        <v>3.0399528490819311E-4</v>
      </c>
      <c r="R1922" s="128">
        <f>(O1922/F1922-Q1922)*G1922*Overview!$F$29*'='!F1922^3</f>
        <v>455.67644339277791</v>
      </c>
      <c r="S1922" s="57">
        <f t="shared" si="174"/>
        <v>3.4290558330732673E-18</v>
      </c>
      <c r="T1922" s="58">
        <f t="shared" si="175"/>
        <v>3.1975527298157242E-4</v>
      </c>
      <c r="U1922" s="58">
        <f>IF(I1922&lt;Overview!$F$18,(1-Overview!$F$9)*'='!R1922-'='!I1922*'='!P1922,0)</f>
        <v>0</v>
      </c>
      <c r="V1922" s="54">
        <f>IF(I1922&gt;=Overview!$F$18,(1-Overview!$F$9)*'='!R1922-Overview!$F$18*'='!P1922,0)</f>
        <v>38.496090120191973</v>
      </c>
      <c r="W1922" s="2"/>
      <c r="X1922" s="60">
        <f>F1922^3*(1+G1922*Overview!$F$38)</f>
        <v>38.614906042549379</v>
      </c>
      <c r="Y1922" s="61">
        <f>F1922^3*Overview!$F$42*(1+Overview!$F$38*G1922)+J1922*Overview!$F$39/Overview!$F$40</f>
        <v>3.6602158213624119</v>
      </c>
    </row>
    <row r="1923" spans="1:25">
      <c r="A1923" s="34">
        <v>1920</v>
      </c>
      <c r="B1923">
        <v>0.77</v>
      </c>
      <c r="C1923" s="85">
        <v>18.739999999999998</v>
      </c>
      <c r="D1923" s="125">
        <f>B1923/(B1923+Overview!$F$22)</f>
        <v>0.52380952380952384</v>
      </c>
      <c r="E1923" s="118">
        <f>EXP(Overview!$F$21/Overview!$F$5-Overview!$F$21/('='!C1923+273.15))</f>
        <v>0.94169028070695959</v>
      </c>
      <c r="F1923" s="77">
        <f t="shared" si="176"/>
        <v>3.1558483656407925</v>
      </c>
      <c r="G1923" s="115">
        <f t="shared" si="177"/>
        <v>0.52380952380952372</v>
      </c>
      <c r="H1923" s="112">
        <f>F1923/Overview!$F$19</f>
        <v>4.6594542531238634</v>
      </c>
      <c r="I1923" s="149">
        <f t="shared" si="178"/>
        <v>178.24101031296112</v>
      </c>
      <c r="J1923" s="80">
        <f>IF((A1923-Overview!$F$43)/365=ROUND((A1923-Overview!$F$43)/365,0),J1922*0.05,J1922+V1922)</f>
        <v>4292.9250710043862</v>
      </c>
      <c r="K1923" s="70">
        <f>IF(I1923&lt;Overview!$F$16,1,'='!F1923/Overview!$F$26)</f>
        <v>136.61681236540227</v>
      </c>
      <c r="L1923" s="71">
        <f>IF(I1923&lt;Overview!$F$17,'='!F1923/Overview!$F$26,Overview!$F$33)</f>
        <v>9.1428571428571423</v>
      </c>
      <c r="M1923" s="72">
        <f t="shared" si="179"/>
        <v>9.1428571428571423</v>
      </c>
      <c r="N1923" s="81">
        <f>MIN(1,Overview!$F$44*E1923*(F1923-Overview!$F$25)^2+0.2)</f>
        <v>1</v>
      </c>
      <c r="O1923" s="48">
        <f>M1923*E1923*Overview!$F$8</f>
        <v>9.746225350951114E-2</v>
      </c>
      <c r="P1923" s="48">
        <f>E1923*Overview!$F$6</f>
        <v>1.8494797113084687E-3</v>
      </c>
      <c r="Q1923" s="122">
        <f>O1923*(G1923/F1923-(1+Overview!$F$35/'='!F1923)/(Overview!$F$37*Overview!$F$33))/('='!G1923+Overview!$F$36)</f>
        <v>3.0350743540079859E-4</v>
      </c>
      <c r="R1923" s="128">
        <f>(O1923/F1923-Q1923)*G1923*Overview!$F$29*'='!F1923^3</f>
        <v>455.7756091808061</v>
      </c>
      <c r="S1923" s="57">
        <f t="shared" ref="S1923:S1986" si="180">(D1923*N1923-G1923)*O1923/F1923</f>
        <v>3.428708396011363E-18</v>
      </c>
      <c r="T1923" s="58">
        <f t="shared" ref="T1923:T1986" si="181">F1923*Q1923/3</f>
        <v>3.1927448132314625E-4</v>
      </c>
      <c r="U1923" s="58">
        <f>IF(I1923&lt;Overview!$F$18,(1-Overview!$F$9)*'='!R1923-'='!I1923*'='!P1923,0)</f>
        <v>0</v>
      </c>
      <c r="V1923" s="54">
        <f>IF(I1923&gt;=Overview!$F$18,(1-Overview!$F$9)*'='!R1923-Overview!$F$18*'='!P1923,0)</f>
        <v>38.504539045331974</v>
      </c>
      <c r="W1923" s="2"/>
      <c r="X1923" s="60">
        <f>F1923^3*(1+G1923*Overview!$F$38)</f>
        <v>38.62664598146182</v>
      </c>
      <c r="Y1923" s="61">
        <f>F1923^3*Overview!$F$42*(1+Overview!$F$38*G1923)+J1923*Overview!$F$39/Overview!$F$40</f>
        <v>3.6629452459624816</v>
      </c>
    </row>
    <row r="1924" spans="1:25">
      <c r="A1924" s="34">
        <v>1921</v>
      </c>
      <c r="B1924">
        <v>0.77</v>
      </c>
      <c r="C1924" s="85">
        <v>18.739999999999998</v>
      </c>
      <c r="D1924" s="125">
        <f>B1924/(B1924+Overview!$F$22)</f>
        <v>0.52380952380952384</v>
      </c>
      <c r="E1924" s="118">
        <f>EXP(Overview!$F$21/Overview!$F$5-Overview!$F$21/('='!C1924+273.15))</f>
        <v>0.94169028070695959</v>
      </c>
      <c r="F1924" s="77">
        <f t="shared" ref="F1924:F1987" si="182">F1923+T1923</f>
        <v>3.1561676401221157</v>
      </c>
      <c r="G1924" s="115">
        <f t="shared" ref="G1924:G1987" si="183">G1923+S1923</f>
        <v>0.52380952380952372</v>
      </c>
      <c r="H1924" s="112">
        <f>F1924/Overview!$F$19</f>
        <v>4.6599256461274408</v>
      </c>
      <c r="I1924" s="149">
        <f t="shared" ref="I1924:I1987" si="184">I1923+U1923</f>
        <v>178.24101031296112</v>
      </c>
      <c r="J1924" s="80">
        <f>IF((A1924-Overview!$F$43)/365=ROUND((A1924-Overview!$F$43)/365,0),J1923*0.05,J1923+V1923)</f>
        <v>4331.4296100497186</v>
      </c>
      <c r="K1924" s="70">
        <f>IF(I1924&lt;Overview!$F$16,1,'='!F1924/Overview!$F$26)</f>
        <v>136.63063377152017</v>
      </c>
      <c r="L1924" s="71">
        <f>IF(I1924&lt;Overview!$F$17,'='!F1924/Overview!$F$26,Overview!$F$33)</f>
        <v>9.1428571428571423</v>
      </c>
      <c r="M1924" s="72">
        <f t="shared" ref="M1924:M1987" si="185">IF(K1924=1,1,L1924)</f>
        <v>9.1428571428571423</v>
      </c>
      <c r="N1924" s="81">
        <f>MIN(1,Overview!$F$44*E1924*(F1924-Overview!$F$25)^2+0.2)</f>
        <v>1</v>
      </c>
      <c r="O1924" s="48">
        <f>M1924*E1924*Overview!$F$8</f>
        <v>9.746225350951114E-2</v>
      </c>
      <c r="P1924" s="48">
        <f>E1924*Overview!$F$6</f>
        <v>1.8494797113084687E-3</v>
      </c>
      <c r="Q1924" s="122">
        <f>O1924*(G1924/F1924-(1+Overview!$F$35/'='!F1924)/(Overview!$F$37*Overview!$F$33))/('='!G1924+Overview!$F$36)</f>
        <v>3.0302041806201077E-4</v>
      </c>
      <c r="R1924" s="128">
        <f>(O1924/F1924-Q1924)*G1924*Overview!$F$29*'='!F1924^3</f>
        <v>455.8746379523501</v>
      </c>
      <c r="S1924" s="57">
        <f t="shared" si="180"/>
        <v>3.4283615516039783E-18</v>
      </c>
      <c r="T1924" s="58">
        <f t="shared" si="181"/>
        <v>3.1879441259453114E-4</v>
      </c>
      <c r="U1924" s="58">
        <f>IF(I1924&lt;Overview!$F$18,(1-Overview!$F$9)*'='!R1924-'='!I1924*'='!P1924,0)</f>
        <v>0</v>
      </c>
      <c r="V1924" s="54">
        <f>IF(I1924&gt;=Overview!$F$18,(1-Overview!$F$9)*'='!R1924-Overview!$F$18*'='!P1924,0)</f>
        <v>38.512976296667517</v>
      </c>
      <c r="W1924" s="2"/>
      <c r="X1924" s="60">
        <f>F1924^3*(1+G1924*Overview!$F$38)</f>
        <v>38.638370641815655</v>
      </c>
      <c r="Y1924" s="61">
        <f>F1924^3*Overview!$F$42*(1+Overview!$F$38*G1924)+J1924*Overview!$F$39/Overview!$F$40</f>
        <v>3.665673662636479</v>
      </c>
    </row>
    <row r="1925" spans="1:25">
      <c r="A1925" s="34">
        <v>1922</v>
      </c>
      <c r="B1925">
        <v>0.77</v>
      </c>
      <c r="C1925" s="85">
        <v>18.739999999999998</v>
      </c>
      <c r="D1925" s="125">
        <f>B1925/(B1925+Overview!$F$22)</f>
        <v>0.52380952380952384</v>
      </c>
      <c r="E1925" s="118">
        <f>EXP(Overview!$F$21/Overview!$F$5-Overview!$F$21/('='!C1925+273.15))</f>
        <v>0.94169028070695959</v>
      </c>
      <c r="F1925" s="77">
        <f t="shared" si="182"/>
        <v>3.1564864345347101</v>
      </c>
      <c r="G1925" s="115">
        <f t="shared" si="183"/>
        <v>0.52380952380952372</v>
      </c>
      <c r="H1925" s="112">
        <f>F1925/Overview!$F$19</f>
        <v>4.6603963303332501</v>
      </c>
      <c r="I1925" s="149">
        <f t="shared" si="184"/>
        <v>178.24101031296112</v>
      </c>
      <c r="J1925" s="80">
        <f>IF((A1925-Overview!$F$43)/365=ROUND((A1925-Overview!$F$43)/365,0),J1924*0.05,J1924+V1924)</f>
        <v>4369.9425863463857</v>
      </c>
      <c r="K1925" s="70">
        <f>IF(I1925&lt;Overview!$F$16,1,'='!F1925/Overview!$F$26)</f>
        <v>136.644434395442</v>
      </c>
      <c r="L1925" s="71">
        <f>IF(I1925&lt;Overview!$F$17,'='!F1925/Overview!$F$26,Overview!$F$33)</f>
        <v>9.1428571428571423</v>
      </c>
      <c r="M1925" s="72">
        <f t="shared" si="185"/>
        <v>9.1428571428571423</v>
      </c>
      <c r="N1925" s="81">
        <f>MIN(1,Overview!$F$44*E1925*(F1925-Overview!$F$25)^2+0.2)</f>
        <v>1</v>
      </c>
      <c r="O1925" s="48">
        <f>M1925*E1925*Overview!$F$8</f>
        <v>9.746225350951114E-2</v>
      </c>
      <c r="P1925" s="48">
        <f>E1925*Overview!$F$6</f>
        <v>1.8494797113084687E-3</v>
      </c>
      <c r="Q1925" s="122">
        <f>O1925*(G1925/F1925-(1+Overview!$F$35/'='!F1925)/(Overview!$F$37*Overview!$F$33))/('='!G1925+Overview!$F$36)</f>
        <v>3.0253423131435111E-4</v>
      </c>
      <c r="R1925" s="128">
        <f>(O1925/F1925-Q1925)*G1925*Overview!$F$29*'='!F1925^3</f>
        <v>455.97352987751304</v>
      </c>
      <c r="S1925" s="57">
        <f t="shared" si="180"/>
        <v>3.4280152987276639E-18</v>
      </c>
      <c r="T1925" s="58">
        <f t="shared" si="181"/>
        <v>3.183150657087118E-4</v>
      </c>
      <c r="U1925" s="58">
        <f>IF(I1925&lt;Overview!$F$18,(1-Overview!$F$9)*'='!R1925-'='!I1925*'='!P1925,0)</f>
        <v>0</v>
      </c>
      <c r="V1925" s="54">
        <f>IF(I1925&gt;=Overview!$F$18,(1-Overview!$F$9)*'='!R1925-Overview!$F$18*'='!P1925,0)</f>
        <v>38.5214018886914</v>
      </c>
      <c r="W1925" s="2"/>
      <c r="X1925" s="60">
        <f>F1925^3*(1+G1925*Overview!$F$38)</f>
        <v>38.65008003969001</v>
      </c>
      <c r="Y1925" s="61">
        <f>F1925^3*Overview!$F$42*(1+Overview!$F$38*G1925)+J1925*Overview!$F$39/Overview!$F$40</f>
        <v>3.6684010723242433</v>
      </c>
    </row>
    <row r="1926" spans="1:25">
      <c r="A1926" s="34">
        <v>1923</v>
      </c>
      <c r="B1926">
        <v>0.77</v>
      </c>
      <c r="C1926" s="85">
        <v>18.739999999999998</v>
      </c>
      <c r="D1926" s="125">
        <f>B1926/(B1926+Overview!$F$22)</f>
        <v>0.52380952380952384</v>
      </c>
      <c r="E1926" s="118">
        <f>EXP(Overview!$F$21/Overview!$F$5-Overview!$F$21/('='!C1926+273.15))</f>
        <v>0.94169028070695959</v>
      </c>
      <c r="F1926" s="77">
        <f t="shared" si="182"/>
        <v>3.1568047496004188</v>
      </c>
      <c r="G1926" s="115">
        <f t="shared" si="183"/>
        <v>0.52380952380952372</v>
      </c>
      <c r="H1926" s="112">
        <f>F1926/Overview!$F$19</f>
        <v>4.6608663068070557</v>
      </c>
      <c r="I1926" s="149">
        <f t="shared" si="184"/>
        <v>178.24101031296112</v>
      </c>
      <c r="J1926" s="80">
        <f>IF((A1926-Overview!$F$43)/365=ROUND((A1926-Overview!$F$43)/365,0),J1925*0.05,J1925+V1925)</f>
        <v>4408.4639882350775</v>
      </c>
      <c r="K1926" s="70">
        <f>IF(I1926&lt;Overview!$F$16,1,'='!F1926/Overview!$F$26)</f>
        <v>136.6582142684164</v>
      </c>
      <c r="L1926" s="71">
        <f>IF(I1926&lt;Overview!$F$17,'='!F1926/Overview!$F$26,Overview!$F$33)</f>
        <v>9.1428571428571423</v>
      </c>
      <c r="M1926" s="72">
        <f t="shared" si="185"/>
        <v>9.1428571428571423</v>
      </c>
      <c r="N1926" s="81">
        <f>MIN(1,Overview!$F$44*E1926*(F1926-Overview!$F$25)^2+0.2)</f>
        <v>1</v>
      </c>
      <c r="O1926" s="48">
        <f>M1926*E1926*Overview!$F$8</f>
        <v>9.746225350951114E-2</v>
      </c>
      <c r="P1926" s="48">
        <f>E1926*Overview!$F$6</f>
        <v>1.8494797113084687E-3</v>
      </c>
      <c r="Q1926" s="122">
        <f>O1926*(G1926/F1926-(1+Overview!$F$35/'='!F1926)/(Overview!$F$37*Overview!$F$33))/('='!G1926+Overview!$F$36)</f>
        <v>3.0204887358383994E-4</v>
      </c>
      <c r="R1926" s="128">
        <f>(O1926/F1926-Q1926)*G1926*Overview!$F$29*'='!F1926^3</f>
        <v>456.07228512624846</v>
      </c>
      <c r="S1926" s="57">
        <f t="shared" si="180"/>
        <v>3.4276696362614623E-18</v>
      </c>
      <c r="T1926" s="58">
        <f t="shared" si="181"/>
        <v>3.1783643958030748E-4</v>
      </c>
      <c r="U1926" s="58">
        <f>IF(I1926&lt;Overview!$F$18,(1-Overview!$F$9)*'='!R1926-'='!I1926*'='!P1926,0)</f>
        <v>0</v>
      </c>
      <c r="V1926" s="54">
        <f>IF(I1926&gt;=Overview!$F$18,(1-Overview!$F$9)*'='!R1926-Overview!$F$18*'='!P1926,0)</f>
        <v>38.52981583588366</v>
      </c>
      <c r="W1926" s="2"/>
      <c r="X1926" s="60">
        <f>F1926^3*(1+G1926*Overview!$F$38)</f>
        <v>38.661774191159481</v>
      </c>
      <c r="Y1926" s="61">
        <f>F1926^3*Overview!$F$42*(1+Overview!$F$38*G1926)+J1926*Overview!$F$39/Overview!$F$40</f>
        <v>3.6711274759658412</v>
      </c>
    </row>
    <row r="1927" spans="1:25">
      <c r="A1927" s="34">
        <v>1924</v>
      </c>
      <c r="B1927">
        <v>0.77</v>
      </c>
      <c r="C1927" s="85">
        <v>18.739999999999998</v>
      </c>
      <c r="D1927" s="125">
        <f>B1927/(B1927+Overview!$F$22)</f>
        <v>0.52380952380952384</v>
      </c>
      <c r="E1927" s="118">
        <f>EXP(Overview!$F$21/Overview!$F$5-Overview!$F$21/('='!C1927+273.15))</f>
        <v>0.94169028070695959</v>
      </c>
      <c r="F1927" s="77">
        <f t="shared" si="182"/>
        <v>3.157122586039999</v>
      </c>
      <c r="G1927" s="115">
        <f t="shared" si="183"/>
        <v>0.52380952380952372</v>
      </c>
      <c r="H1927" s="112">
        <f>F1927/Overview!$F$19</f>
        <v>4.6613355766130207</v>
      </c>
      <c r="I1927" s="149">
        <f t="shared" si="184"/>
        <v>178.24101031296112</v>
      </c>
      <c r="J1927" s="80">
        <f>IF((A1927-Overview!$F$43)/365=ROUND((A1927-Overview!$F$43)/365,0),J1926*0.05,J1926+V1926)</f>
        <v>4446.9938040709612</v>
      </c>
      <c r="K1927" s="70">
        <f>IF(I1927&lt;Overview!$F$16,1,'='!F1927/Overview!$F$26)</f>
        <v>136.67197342164499</v>
      </c>
      <c r="L1927" s="71">
        <f>IF(I1927&lt;Overview!$F$17,'='!F1927/Overview!$F$26,Overview!$F$33)</f>
        <v>9.1428571428571423</v>
      </c>
      <c r="M1927" s="72">
        <f t="shared" si="185"/>
        <v>9.1428571428571423</v>
      </c>
      <c r="N1927" s="81">
        <f>MIN(1,Overview!$F$44*E1927*(F1927-Overview!$F$25)^2+0.2)</f>
        <v>1</v>
      </c>
      <c r="O1927" s="48">
        <f>M1927*E1927*Overview!$F$8</f>
        <v>9.746225350951114E-2</v>
      </c>
      <c r="P1927" s="48">
        <f>E1927*Overview!$F$6</f>
        <v>1.8494797113084687E-3</v>
      </c>
      <c r="Q1927" s="122">
        <f>O1927*(G1927/F1927-(1+Overview!$F$35/'='!F1927)/(Overview!$F$37*Overview!$F$33))/('='!G1927+Overview!$F$36)</f>
        <v>3.0156434329998831E-4</v>
      </c>
      <c r="R1927" s="128">
        <f>(O1927/F1927-Q1927)*G1927*Overview!$F$29*'='!F1927^3</f>
        <v>456.17090386835963</v>
      </c>
      <c r="S1927" s="57">
        <f t="shared" si="180"/>
        <v>3.4273245630869001E-18</v>
      </c>
      <c r="T1927" s="58">
        <f t="shared" si="181"/>
        <v>3.1735853312557104E-4</v>
      </c>
      <c r="U1927" s="58">
        <f>IF(I1927&lt;Overview!$F$18,(1-Overview!$F$9)*'='!R1927-'='!I1927*'='!P1927,0)</f>
        <v>0</v>
      </c>
      <c r="V1927" s="54">
        <f>IF(I1927&gt;=Overview!$F$18,(1-Overview!$F$9)*'='!R1927-Overview!$F$18*'='!P1927,0)</f>
        <v>38.538218152711529</v>
      </c>
      <c r="W1927" s="2"/>
      <c r="X1927" s="60">
        <f>F1927^3*(1+G1927*Overview!$F$38)</f>
        <v>38.673453112294077</v>
      </c>
      <c r="Y1927" s="61">
        <f>F1927^3*Overview!$F$42*(1+Overview!$F$38*G1927)+J1927*Overview!$F$39/Overview!$F$40</f>
        <v>3.6738528745015504</v>
      </c>
    </row>
    <row r="1928" spans="1:25">
      <c r="A1928" s="34">
        <v>1925</v>
      </c>
      <c r="B1928">
        <v>0.77</v>
      </c>
      <c r="C1928" s="85">
        <v>18.739999999999998</v>
      </c>
      <c r="D1928" s="125">
        <f>B1928/(B1928+Overview!$F$22)</f>
        <v>0.52380952380952384</v>
      </c>
      <c r="E1928" s="118">
        <f>EXP(Overview!$F$21/Overview!$F$5-Overview!$F$21/('='!C1928+273.15))</f>
        <v>0.94169028070695959</v>
      </c>
      <c r="F1928" s="77">
        <f t="shared" si="182"/>
        <v>3.1574399445731247</v>
      </c>
      <c r="G1928" s="115">
        <f t="shared" si="183"/>
        <v>0.52380952380952372</v>
      </c>
      <c r="H1928" s="112">
        <f>F1928/Overview!$F$19</f>
        <v>4.6618041408137083</v>
      </c>
      <c r="I1928" s="149">
        <f t="shared" si="184"/>
        <v>178.24101031296112</v>
      </c>
      <c r="J1928" s="80">
        <f>IF((A1928-Overview!$F$43)/365=ROUND((A1928-Overview!$F$43)/365,0),J1927*0.05,J1927+V1927)</f>
        <v>4485.5320222236724</v>
      </c>
      <c r="K1928" s="70">
        <f>IF(I1928&lt;Overview!$F$16,1,'='!F1928/Overview!$F$26)</f>
        <v>136.68571188628246</v>
      </c>
      <c r="L1928" s="71">
        <f>IF(I1928&lt;Overview!$F$17,'='!F1928/Overview!$F$26,Overview!$F$33)</f>
        <v>9.1428571428571423</v>
      </c>
      <c r="M1928" s="72">
        <f t="shared" si="185"/>
        <v>9.1428571428571423</v>
      </c>
      <c r="N1928" s="81">
        <f>MIN(1,Overview!$F$44*E1928*(F1928-Overview!$F$25)^2+0.2)</f>
        <v>1</v>
      </c>
      <c r="O1928" s="48">
        <f>M1928*E1928*Overview!$F$8</f>
        <v>9.746225350951114E-2</v>
      </c>
      <c r="P1928" s="48">
        <f>E1928*Overview!$F$6</f>
        <v>1.8494797113084687E-3</v>
      </c>
      <c r="Q1928" s="122">
        <f>O1928*(G1928/F1928-(1+Overview!$F$35/'='!F1928)/(Overview!$F$37*Overview!$F$33))/('='!G1928+Overview!$F$36)</f>
        <v>3.0108063889578617E-4</v>
      </c>
      <c r="R1928" s="128">
        <f>(O1928/F1928-Q1928)*G1928*Overview!$F$29*'='!F1928^3</f>
        <v>456.2693862735004</v>
      </c>
      <c r="S1928" s="57">
        <f t="shared" si="180"/>
        <v>3.4269800780879829E-18</v>
      </c>
      <c r="T1928" s="58">
        <f t="shared" si="181"/>
        <v>3.1688134526238404E-4</v>
      </c>
      <c r="U1928" s="58">
        <f>IF(I1928&lt;Overview!$F$18,(1-Overview!$F$9)*'='!R1928-'='!I1928*'='!P1928,0)</f>
        <v>0</v>
      </c>
      <c r="V1928" s="54">
        <f>IF(I1928&gt;=Overview!$F$18,(1-Overview!$F$9)*'='!R1928-Overview!$F$18*'='!P1928,0)</f>
        <v>38.546608853629529</v>
      </c>
      <c r="W1928" s="2"/>
      <c r="X1928" s="60">
        <f>F1928^3*(1+G1928*Overview!$F$38)</f>
        <v>38.685116819159163</v>
      </c>
      <c r="Y1928" s="61">
        <f>F1928^3*Overview!$F$42*(1+Overview!$F$38*G1928)+J1928*Overview!$F$39/Overview!$F$40</f>
        <v>3.6765772688718625</v>
      </c>
    </row>
    <row r="1929" spans="1:25">
      <c r="A1929" s="34">
        <v>1926</v>
      </c>
      <c r="B1929">
        <v>0.77</v>
      </c>
      <c r="C1929" s="85">
        <v>18.739999999999998</v>
      </c>
      <c r="D1929" s="125">
        <f>B1929/(B1929+Overview!$F$22)</f>
        <v>0.52380952380952384</v>
      </c>
      <c r="E1929" s="118">
        <f>EXP(Overview!$F$21/Overview!$F$5-Overview!$F$21/('='!C1929+273.15))</f>
        <v>0.94169028070695959</v>
      </c>
      <c r="F1929" s="77">
        <f t="shared" si="182"/>
        <v>3.157756825918387</v>
      </c>
      <c r="G1929" s="115">
        <f t="shared" si="183"/>
        <v>0.52380952380952372</v>
      </c>
      <c r="H1929" s="112">
        <f>F1929/Overview!$F$19</f>
        <v>4.6622720004700824</v>
      </c>
      <c r="I1929" s="149">
        <f t="shared" si="184"/>
        <v>178.24101031296112</v>
      </c>
      <c r="J1929" s="80">
        <f>IF((A1929-Overview!$F$43)/365=ROUND((A1929-Overview!$F$43)/365,0),J1928*0.05,J1928+V1928)</f>
        <v>4524.0786310773019</v>
      </c>
      <c r="K1929" s="70">
        <f>IF(I1929&lt;Overview!$F$16,1,'='!F1929/Overview!$F$26)</f>
        <v>136.69942969343668</v>
      </c>
      <c r="L1929" s="71">
        <f>IF(I1929&lt;Overview!$F$17,'='!F1929/Overview!$F$26,Overview!$F$33)</f>
        <v>9.1428571428571423</v>
      </c>
      <c r="M1929" s="72">
        <f t="shared" si="185"/>
        <v>9.1428571428571423</v>
      </c>
      <c r="N1929" s="81">
        <f>MIN(1,Overview!$F$44*E1929*(F1929-Overview!$F$25)^2+0.2)</f>
        <v>1</v>
      </c>
      <c r="O1929" s="48">
        <f>M1929*E1929*Overview!$F$8</f>
        <v>9.746225350951114E-2</v>
      </c>
      <c r="P1929" s="48">
        <f>E1929*Overview!$F$6</f>
        <v>1.8494797113084687E-3</v>
      </c>
      <c r="Q1929" s="122">
        <f>O1929*(G1929/F1929-(1+Overview!$F$35/'='!F1929)/(Overview!$F$37*Overview!$F$33))/('='!G1929+Overview!$F$36)</f>
        <v>3.00597758807693E-4</v>
      </c>
      <c r="R1929" s="128">
        <f>(O1929/F1929-Q1929)*G1929*Overview!$F$29*'='!F1929^3</f>
        <v>456.36773251117432</v>
      </c>
      <c r="S1929" s="57">
        <f t="shared" si="180"/>
        <v>3.4266361801511886E-18</v>
      </c>
      <c r="T1929" s="58">
        <f t="shared" si="181"/>
        <v>3.1640487491025384E-4</v>
      </c>
      <c r="U1929" s="58">
        <f>IF(I1929&lt;Overview!$F$18,(1-Overview!$F$9)*'='!R1929-'='!I1929*'='!P1929,0)</f>
        <v>0</v>
      </c>
      <c r="V1929" s="54">
        <f>IF(I1929&gt;=Overview!$F$18,(1-Overview!$F$9)*'='!R1929-Overview!$F$18*'='!P1929,0)</f>
        <v>38.554987953079348</v>
      </c>
      <c r="W1929" s="2"/>
      <c r="X1929" s="60">
        <f>F1929^3*(1+G1929*Overview!$F$38)</f>
        <v>38.696765327815427</v>
      </c>
      <c r="Y1929" s="61">
        <f>F1929^3*Overview!$F$42*(1+Overview!$F$38*G1929)+J1929*Overview!$F$39/Overview!$F$40</f>
        <v>3.6793006600174749</v>
      </c>
    </row>
    <row r="1930" spans="1:25">
      <c r="A1930" s="34">
        <v>1927</v>
      </c>
      <c r="B1930">
        <v>0.77</v>
      </c>
      <c r="C1930" s="85">
        <v>18.739999999999998</v>
      </c>
      <c r="D1930" s="125">
        <f>B1930/(B1930+Overview!$F$22)</f>
        <v>0.52380952380952384</v>
      </c>
      <c r="E1930" s="118">
        <f>EXP(Overview!$F$21/Overview!$F$5-Overview!$F$21/('='!C1930+273.15))</f>
        <v>0.94169028070695959</v>
      </c>
      <c r="F1930" s="77">
        <f t="shared" si="182"/>
        <v>3.1580732307932973</v>
      </c>
      <c r="G1930" s="115">
        <f t="shared" si="183"/>
        <v>0.52380952380952372</v>
      </c>
      <c r="H1930" s="112">
        <f>F1930/Overview!$F$19</f>
        <v>4.6627391566415133</v>
      </c>
      <c r="I1930" s="149">
        <f t="shared" si="184"/>
        <v>178.24101031296112</v>
      </c>
      <c r="J1930" s="80">
        <f>IF((A1930-Overview!$F$43)/365=ROUND((A1930-Overview!$F$43)/365,0),J1929*0.05,J1929+V1929)</f>
        <v>4562.6336190303809</v>
      </c>
      <c r="K1930" s="70">
        <f>IF(I1930&lt;Overview!$F$16,1,'='!F1930/Overview!$F$26)</f>
        <v>136.71312687416872</v>
      </c>
      <c r="L1930" s="71">
        <f>IF(I1930&lt;Overview!$F$17,'='!F1930/Overview!$F$26,Overview!$F$33)</f>
        <v>9.1428571428571423</v>
      </c>
      <c r="M1930" s="72">
        <f t="shared" si="185"/>
        <v>9.1428571428571423</v>
      </c>
      <c r="N1930" s="81">
        <f>MIN(1,Overview!$F$44*E1930*(F1930-Overview!$F$25)^2+0.2)</f>
        <v>1</v>
      </c>
      <c r="O1930" s="48">
        <f>M1930*E1930*Overview!$F$8</f>
        <v>9.746225350951114E-2</v>
      </c>
      <c r="P1930" s="48">
        <f>E1930*Overview!$F$6</f>
        <v>1.8494797113084687E-3</v>
      </c>
      <c r="Q1930" s="122">
        <f>O1930*(G1930/F1930-(1+Overview!$F$35/'='!F1930)/(Overview!$F$37*Overview!$F$33))/('='!G1930+Overview!$F$36)</f>
        <v>3.0011570147563203E-4</v>
      </c>
      <c r="R1930" s="128">
        <f>(O1930/F1930-Q1930)*G1930*Overview!$F$29*'='!F1930^3</f>
        <v>456.46594275073511</v>
      </c>
      <c r="S1930" s="57">
        <f t="shared" si="180"/>
        <v>3.4262928681654588E-18</v>
      </c>
      <c r="T1930" s="58">
        <f t="shared" si="181"/>
        <v>3.1592912099031532E-4</v>
      </c>
      <c r="U1930" s="58">
        <f>IF(I1930&lt;Overview!$F$18,(1-Overview!$F$9)*'='!R1930-'='!I1930*'='!P1930,0)</f>
        <v>0</v>
      </c>
      <c r="V1930" s="54">
        <f>IF(I1930&gt;=Overview!$F$18,(1-Overview!$F$9)*'='!R1930-Overview!$F$18*'='!P1930,0)</f>
        <v>38.563355465489927</v>
      </c>
      <c r="W1930" s="2"/>
      <c r="X1930" s="60">
        <f>F1930^3*(1+G1930*Overview!$F$38)</f>
        <v>38.708398654318842</v>
      </c>
      <c r="Y1930" s="61">
        <f>F1930^3*Overview!$F$42*(1+Overview!$F$38*G1930)+J1930*Overview!$F$39/Overview!$F$40</f>
        <v>3.6820230488792891</v>
      </c>
    </row>
    <row r="1931" spans="1:25">
      <c r="A1931" s="34">
        <v>1928</v>
      </c>
      <c r="B1931">
        <v>0.77</v>
      </c>
      <c r="C1931" s="85">
        <v>18.739999999999998</v>
      </c>
      <c r="D1931" s="125">
        <f>B1931/(B1931+Overview!$F$22)</f>
        <v>0.52380952380952384</v>
      </c>
      <c r="E1931" s="118">
        <f>EXP(Overview!$F$21/Overview!$F$5-Overview!$F$21/('='!C1931+273.15))</f>
        <v>0.94169028070695959</v>
      </c>
      <c r="F1931" s="77">
        <f t="shared" si="182"/>
        <v>3.1583891599142877</v>
      </c>
      <c r="G1931" s="115">
        <f t="shared" si="183"/>
        <v>0.52380952380952372</v>
      </c>
      <c r="H1931" s="112">
        <f>F1931/Overview!$F$19</f>
        <v>4.663205610385778</v>
      </c>
      <c r="I1931" s="149">
        <f t="shared" si="184"/>
        <v>178.24101031296112</v>
      </c>
      <c r="J1931" s="80">
        <f>IF((A1931-Overview!$F$43)/365=ROUND((A1931-Overview!$F$43)/365,0),J1930*0.05,J1930+V1930)</f>
        <v>4601.1969744958706</v>
      </c>
      <c r="K1931" s="70">
        <f>IF(I1931&lt;Overview!$F$16,1,'='!F1931/Overview!$F$26)</f>
        <v>136.72680345949297</v>
      </c>
      <c r="L1931" s="71">
        <f>IF(I1931&lt;Overview!$F$17,'='!F1931/Overview!$F$26,Overview!$F$33)</f>
        <v>9.1428571428571423</v>
      </c>
      <c r="M1931" s="72">
        <f t="shared" si="185"/>
        <v>9.1428571428571423</v>
      </c>
      <c r="N1931" s="81">
        <f>MIN(1,Overview!$F$44*E1931*(F1931-Overview!$F$25)^2+0.2)</f>
        <v>1</v>
      </c>
      <c r="O1931" s="48">
        <f>M1931*E1931*Overview!$F$8</f>
        <v>9.746225350951114E-2</v>
      </c>
      <c r="P1931" s="48">
        <f>E1931*Overview!$F$6</f>
        <v>1.8494797113084687E-3</v>
      </c>
      <c r="Q1931" s="122">
        <f>O1931*(G1931/F1931-(1+Overview!$F$35/'='!F1931)/(Overview!$F$37*Overview!$F$33))/('='!G1931+Overview!$F$36)</f>
        <v>2.9963446534297592E-4</v>
      </c>
      <c r="R1931" s="128">
        <f>(O1931/F1931-Q1931)*G1931*Overview!$F$29*'='!F1931^3</f>
        <v>456.56401716138612</v>
      </c>
      <c r="S1931" s="57">
        <f t="shared" si="180"/>
        <v>3.4259501410221941E-18</v>
      </c>
      <c r="T1931" s="58">
        <f t="shared" si="181"/>
        <v>3.1545408242532281E-4</v>
      </c>
      <c r="U1931" s="58">
        <f>IF(I1931&lt;Overview!$F$18,(1-Overview!$F$9)*'='!R1931-'='!I1931*'='!P1931,0)</f>
        <v>0</v>
      </c>
      <c r="V1931" s="54">
        <f>IF(I1931&gt;=Overview!$F$18,(1-Overview!$F$9)*'='!R1931-Overview!$F$18*'='!P1931,0)</f>
        <v>38.571711405277391</v>
      </c>
      <c r="W1931" s="2"/>
      <c r="X1931" s="60">
        <f>F1931^3*(1+G1931*Overview!$F$38)</f>
        <v>38.720016814720594</v>
      </c>
      <c r="Y1931" s="61">
        <f>F1931^3*Overview!$F$42*(1+Overview!$F$38*G1931)+J1931*Overview!$F$39/Overview!$F$40</f>
        <v>3.6847444363984012</v>
      </c>
    </row>
    <row r="1932" spans="1:25">
      <c r="A1932" s="34">
        <v>1929</v>
      </c>
      <c r="B1932">
        <v>0.77</v>
      </c>
      <c r="C1932" s="85">
        <v>18.739999999999998</v>
      </c>
      <c r="D1932" s="125">
        <f>B1932/(B1932+Overview!$F$22)</f>
        <v>0.52380952380952384</v>
      </c>
      <c r="E1932" s="118">
        <f>EXP(Overview!$F$21/Overview!$F$5-Overview!$F$21/('='!C1932+273.15))</f>
        <v>0.94169028070695959</v>
      </c>
      <c r="F1932" s="77">
        <f t="shared" si="182"/>
        <v>3.1587046139967132</v>
      </c>
      <c r="G1932" s="115">
        <f t="shared" si="183"/>
        <v>0.52380952380952372</v>
      </c>
      <c r="H1932" s="112">
        <f>F1932/Overview!$F$19</f>
        <v>4.6636713627590627</v>
      </c>
      <c r="I1932" s="149">
        <f t="shared" si="184"/>
        <v>178.24101031296112</v>
      </c>
      <c r="J1932" s="80">
        <f>IF((A1932-Overview!$F$43)/365=ROUND((A1932-Overview!$F$43)/365,0),J1931*0.05,J1931+V1931)</f>
        <v>4639.7686859011483</v>
      </c>
      <c r="K1932" s="70">
        <f>IF(I1932&lt;Overview!$F$16,1,'='!F1932/Overview!$F$26)</f>
        <v>136.74045948037721</v>
      </c>
      <c r="L1932" s="71">
        <f>IF(I1932&lt;Overview!$F$17,'='!F1932/Overview!$F$26,Overview!$F$33)</f>
        <v>9.1428571428571423</v>
      </c>
      <c r="M1932" s="72">
        <f t="shared" si="185"/>
        <v>9.1428571428571423</v>
      </c>
      <c r="N1932" s="81">
        <f>MIN(1,Overview!$F$44*E1932*(F1932-Overview!$F$25)^2+0.2)</f>
        <v>1</v>
      </c>
      <c r="O1932" s="48">
        <f>M1932*E1932*Overview!$F$8</f>
        <v>9.746225350951114E-2</v>
      </c>
      <c r="P1932" s="48">
        <f>E1932*Overview!$F$6</f>
        <v>1.8494797113084687E-3</v>
      </c>
      <c r="Q1932" s="122">
        <f>O1932*(G1932/F1932-(1+Overview!$F$35/'='!F1932)/(Overview!$F$37*Overview!$F$33))/('='!G1932+Overview!$F$36)</f>
        <v>2.9915404885654163E-4</v>
      </c>
      <c r="R1932" s="128">
        <f>(O1932/F1932-Q1932)*G1932*Overview!$F$29*'='!F1932^3</f>
        <v>456.66195591218082</v>
      </c>
      <c r="S1932" s="57">
        <f t="shared" si="180"/>
        <v>3.4256079976152473E-18</v>
      </c>
      <c r="T1932" s="58">
        <f t="shared" si="181"/>
        <v>3.1497975813965208E-4</v>
      </c>
      <c r="U1932" s="58">
        <f>IF(I1932&lt;Overview!$F$18,(1-Overview!$F$9)*'='!R1932-'='!I1932*'='!P1932,0)</f>
        <v>0</v>
      </c>
      <c r="V1932" s="54">
        <f>IF(I1932&gt;=Overview!$F$18,(1-Overview!$F$9)*'='!R1932-Overview!$F$18*'='!P1932,0)</f>
        <v>38.580055786845101</v>
      </c>
      <c r="W1932" s="2"/>
      <c r="X1932" s="60">
        <f>F1932^3*(1+G1932*Overview!$F$38)</f>
        <v>38.73161982506705</v>
      </c>
      <c r="Y1932" s="61">
        <f>F1932^3*Overview!$F$42*(1+Overview!$F$38*G1932)+J1932*Overview!$F$39/Overview!$F$40</f>
        <v>3.6874648235161027</v>
      </c>
    </row>
    <row r="1933" spans="1:25">
      <c r="A1933" s="34">
        <v>1930</v>
      </c>
      <c r="B1933">
        <v>0.77</v>
      </c>
      <c r="C1933" s="85">
        <v>18.739999999999998</v>
      </c>
      <c r="D1933" s="125">
        <f>B1933/(B1933+Overview!$F$22)</f>
        <v>0.52380952380952384</v>
      </c>
      <c r="E1933" s="118">
        <f>EXP(Overview!$F$21/Overview!$F$5-Overview!$F$21/('='!C1933+273.15))</f>
        <v>0.94169028070695959</v>
      </c>
      <c r="F1933" s="77">
        <f t="shared" si="182"/>
        <v>3.1590195937548526</v>
      </c>
      <c r="G1933" s="115">
        <f t="shared" si="183"/>
        <v>0.52380952380952372</v>
      </c>
      <c r="H1933" s="112">
        <f>F1933/Overview!$F$19</f>
        <v>4.6641364148159639</v>
      </c>
      <c r="I1933" s="149">
        <f t="shared" si="184"/>
        <v>178.24101031296112</v>
      </c>
      <c r="J1933" s="80">
        <f>IF((A1933-Overview!$F$43)/365=ROUND((A1933-Overview!$F$43)/365,0),J1932*0.05,J1932+V1932)</f>
        <v>4678.3487416879934</v>
      </c>
      <c r="K1933" s="70">
        <f>IF(I1933&lt;Overview!$F$16,1,'='!F1933/Overview!$F$26)</f>
        <v>136.75409496774253</v>
      </c>
      <c r="L1933" s="71">
        <f>IF(I1933&lt;Overview!$F$17,'='!F1933/Overview!$F$26,Overview!$F$33)</f>
        <v>9.1428571428571423</v>
      </c>
      <c r="M1933" s="72">
        <f t="shared" si="185"/>
        <v>9.1428571428571423</v>
      </c>
      <c r="N1933" s="81">
        <f>MIN(1,Overview!$F$44*E1933*(F1933-Overview!$F$25)^2+0.2)</f>
        <v>1</v>
      </c>
      <c r="O1933" s="48">
        <f>M1933*E1933*Overview!$F$8</f>
        <v>9.746225350951114E-2</v>
      </c>
      <c r="P1933" s="48">
        <f>E1933*Overview!$F$6</f>
        <v>1.8494797113084687E-3</v>
      </c>
      <c r="Q1933" s="122">
        <f>O1933*(G1933/F1933-(1+Overview!$F$35/'='!F1933)/(Overview!$F$37*Overview!$F$33))/('='!G1933+Overview!$F$36)</f>
        <v>2.9867445046657964E-4</v>
      </c>
      <c r="R1933" s="128">
        <f>(O1933/F1933-Q1933)*G1933*Overview!$F$29*'='!F1933^3</f>
        <v>456.75975917202209</v>
      </c>
      <c r="S1933" s="57">
        <f t="shared" si="180"/>
        <v>3.4252664368409166E-18</v>
      </c>
      <c r="T1933" s="58">
        <f t="shared" si="181"/>
        <v>3.145061470592961E-4</v>
      </c>
      <c r="U1933" s="58">
        <f>IF(I1933&lt;Overview!$F$18,(1-Overview!$F$9)*'='!R1933-'='!I1933*'='!P1933,0)</f>
        <v>0</v>
      </c>
      <c r="V1933" s="54">
        <f>IF(I1933&gt;=Overview!$F$18,(1-Overview!$F$9)*'='!R1933-Overview!$F$18*'='!P1933,0)</f>
        <v>38.588388624583573</v>
      </c>
      <c r="W1933" s="2"/>
      <c r="X1933" s="60">
        <f>F1933^3*(1+G1933*Overview!$F$38)</f>
        <v>38.743207701399719</v>
      </c>
      <c r="Y1933" s="61">
        <f>F1933^3*Overview!$F$42*(1+Overview!$F$38*G1933)+J1933*Overview!$F$39/Overview!$F$40</f>
        <v>3.6901842111738707</v>
      </c>
    </row>
    <row r="1934" spans="1:25">
      <c r="A1934" s="34">
        <v>1931</v>
      </c>
      <c r="B1934">
        <v>0.77</v>
      </c>
      <c r="C1934" s="85">
        <v>18.739999999999998</v>
      </c>
      <c r="D1934" s="125">
        <f>B1934/(B1934+Overview!$F$22)</f>
        <v>0.52380952380952384</v>
      </c>
      <c r="E1934" s="118">
        <f>EXP(Overview!$F$21/Overview!$F$5-Overview!$F$21/('='!C1934+273.15))</f>
        <v>0.94169028070695959</v>
      </c>
      <c r="F1934" s="77">
        <f t="shared" si="182"/>
        <v>3.1593340999019119</v>
      </c>
      <c r="G1934" s="115">
        <f t="shared" si="183"/>
        <v>0.52380952380952372</v>
      </c>
      <c r="H1934" s="112">
        <f>F1934/Overview!$F$19</f>
        <v>4.664600767609496</v>
      </c>
      <c r="I1934" s="149">
        <f t="shared" si="184"/>
        <v>178.24101031296112</v>
      </c>
      <c r="J1934" s="80">
        <f>IF((A1934-Overview!$F$43)/365=ROUND((A1934-Overview!$F$43)/365,0),J1933*0.05,J1933+V1933)</f>
        <v>4716.9371303125772</v>
      </c>
      <c r="K1934" s="70">
        <f>IF(I1934&lt;Overview!$F$16,1,'='!F1934/Overview!$F$26)</f>
        <v>136.76770995246372</v>
      </c>
      <c r="L1934" s="71">
        <f>IF(I1934&lt;Overview!$F$17,'='!F1934/Overview!$F$26,Overview!$F$33)</f>
        <v>9.1428571428571423</v>
      </c>
      <c r="M1934" s="72">
        <f t="shared" si="185"/>
        <v>9.1428571428571423</v>
      </c>
      <c r="N1934" s="81">
        <f>MIN(1,Overview!$F$44*E1934*(F1934-Overview!$F$25)^2+0.2)</f>
        <v>1</v>
      </c>
      <c r="O1934" s="48">
        <f>M1934*E1934*Overview!$F$8</f>
        <v>9.746225350951114E-2</v>
      </c>
      <c r="P1934" s="48">
        <f>E1934*Overview!$F$6</f>
        <v>1.8494797113084687E-3</v>
      </c>
      <c r="Q1934" s="122">
        <f>O1934*(G1934/F1934-(1+Overview!$F$35/'='!F1934)/(Overview!$F$37*Overview!$F$33))/('='!G1934+Overview!$F$36)</f>
        <v>2.9819566862676356E-4</v>
      </c>
      <c r="R1934" s="128">
        <f>(O1934/F1934-Q1934)*G1934*Overview!$F$29*'='!F1934^3</f>
        <v>456.85742710966258</v>
      </c>
      <c r="S1934" s="57">
        <f t="shared" si="180"/>
        <v>3.4249254575979375E-18</v>
      </c>
      <c r="T1934" s="58">
        <f t="shared" si="181"/>
        <v>3.1403324811186164E-4</v>
      </c>
      <c r="U1934" s="58">
        <f>IF(I1934&lt;Overview!$F$18,(1-Overview!$F$9)*'='!R1934-'='!I1934*'='!P1934,0)</f>
        <v>0</v>
      </c>
      <c r="V1934" s="54">
        <f>IF(I1934&gt;=Overview!$F$18,(1-Overview!$F$9)*'='!R1934-Overview!$F$18*'='!P1934,0)</f>
        <v>38.596709932870546</v>
      </c>
      <c r="W1934" s="2"/>
      <c r="X1934" s="60">
        <f>F1934^3*(1+G1934*Overview!$F$38)</f>
        <v>38.754780459755189</v>
      </c>
      <c r="Y1934" s="61">
        <f>F1934^3*Overview!$F$42*(1+Overview!$F$38*G1934)+J1934*Overview!$F$39/Overview!$F$40</f>
        <v>3.692902600313368</v>
      </c>
    </row>
    <row r="1935" spans="1:25">
      <c r="A1935" s="34">
        <v>1932</v>
      </c>
      <c r="B1935">
        <v>0.77</v>
      </c>
      <c r="C1935" s="85">
        <v>18.739999999999998</v>
      </c>
      <c r="D1935" s="125">
        <f>B1935/(B1935+Overview!$F$22)</f>
        <v>0.52380952380952384</v>
      </c>
      <c r="E1935" s="118">
        <f>EXP(Overview!$F$21/Overview!$F$5-Overview!$F$21/('='!C1935+273.15))</f>
        <v>0.94169028070695959</v>
      </c>
      <c r="F1935" s="77">
        <f t="shared" si="182"/>
        <v>3.1596481331500237</v>
      </c>
      <c r="G1935" s="115">
        <f t="shared" si="183"/>
        <v>0.52380952380952372</v>
      </c>
      <c r="H1935" s="112">
        <f>F1935/Overview!$F$19</f>
        <v>4.6650644221910875</v>
      </c>
      <c r="I1935" s="149">
        <f t="shared" si="184"/>
        <v>178.24101031296112</v>
      </c>
      <c r="J1935" s="80">
        <f>IF((A1935-Overview!$F$43)/365=ROUND((A1935-Overview!$F$43)/365,0),J1934*0.05,J1934+V1934)</f>
        <v>4755.5338402454481</v>
      </c>
      <c r="K1935" s="70">
        <f>IF(I1935&lt;Overview!$F$16,1,'='!F1935/Overview!$F$26)</f>
        <v>136.781304465369</v>
      </c>
      <c r="L1935" s="71">
        <f>IF(I1935&lt;Overview!$F$17,'='!F1935/Overview!$F$26,Overview!$F$33)</f>
        <v>9.1428571428571423</v>
      </c>
      <c r="M1935" s="72">
        <f t="shared" si="185"/>
        <v>9.1428571428571423</v>
      </c>
      <c r="N1935" s="81">
        <f>MIN(1,Overview!$F$44*E1935*(F1935-Overview!$F$25)^2+0.2)</f>
        <v>1</v>
      </c>
      <c r="O1935" s="48">
        <f>M1935*E1935*Overview!$F$8</f>
        <v>9.746225350951114E-2</v>
      </c>
      <c r="P1935" s="48">
        <f>E1935*Overview!$F$6</f>
        <v>1.8494797113084687E-3</v>
      </c>
      <c r="Q1935" s="122">
        <f>O1935*(G1935/F1935-(1+Overview!$F$35/'='!F1935)/(Overview!$F$37*Overview!$F$33))/('='!G1935+Overview!$F$36)</f>
        <v>2.9771770179418307E-4</v>
      </c>
      <c r="R1935" s="128">
        <f>(O1935/F1935-Q1935)*G1935*Overview!$F$29*'='!F1935^3</f>
        <v>456.95495989370443</v>
      </c>
      <c r="S1935" s="57">
        <f t="shared" si="180"/>
        <v>3.4245850587874795E-18</v>
      </c>
      <c r="T1935" s="58">
        <f t="shared" si="181"/>
        <v>3.1356106022656865E-4</v>
      </c>
      <c r="U1935" s="58">
        <f>IF(I1935&lt;Overview!$F$18,(1-Overview!$F$9)*'='!R1935-'='!I1935*'='!P1935,0)</f>
        <v>0</v>
      </c>
      <c r="V1935" s="54">
        <f>IF(I1935&gt;=Overview!$F$18,(1-Overview!$F$9)*'='!R1935-Overview!$F$18*'='!P1935,0)</f>
        <v>38.605019726070907</v>
      </c>
      <c r="W1935" s="2"/>
      <c r="X1935" s="60">
        <f>F1935^3*(1+G1935*Overview!$F$38)</f>
        <v>38.766338116165102</v>
      </c>
      <c r="Y1935" s="61">
        <f>F1935^3*Overview!$F$42*(1+Overview!$F$38*G1935)+J1935*Overview!$F$39/Overview!$F$40</f>
        <v>3.6956199918764341</v>
      </c>
    </row>
    <row r="1936" spans="1:25">
      <c r="A1936" s="34">
        <v>1933</v>
      </c>
      <c r="B1936">
        <v>0.77</v>
      </c>
      <c r="C1936" s="85">
        <v>18.739999999999998</v>
      </c>
      <c r="D1936" s="125">
        <f>B1936/(B1936+Overview!$F$22)</f>
        <v>0.52380952380952384</v>
      </c>
      <c r="E1936" s="118">
        <f>EXP(Overview!$F$21/Overview!$F$5-Overview!$F$21/('='!C1936+273.15))</f>
        <v>0.94169028070695959</v>
      </c>
      <c r="F1936" s="77">
        <f t="shared" si="182"/>
        <v>3.1599616942102502</v>
      </c>
      <c r="G1936" s="115">
        <f t="shared" si="183"/>
        <v>0.52380952380952372</v>
      </c>
      <c r="H1936" s="112">
        <f>F1936/Overview!$F$19</f>
        <v>4.6655273796105865</v>
      </c>
      <c r="I1936" s="149">
        <f t="shared" si="184"/>
        <v>178.24101031296112</v>
      </c>
      <c r="J1936" s="80">
        <f>IF((A1936-Overview!$F$43)/365=ROUND((A1936-Overview!$F$43)/365,0),J1935*0.05,J1935+V1935)</f>
        <v>4794.1388599715192</v>
      </c>
      <c r="K1936" s="70">
        <f>IF(I1936&lt;Overview!$F$16,1,'='!F1936/Overview!$F$26)</f>
        <v>136.79487853724027</v>
      </c>
      <c r="L1936" s="71">
        <f>IF(I1936&lt;Overview!$F$17,'='!F1936/Overview!$F$26,Overview!$F$33)</f>
        <v>9.1428571428571423</v>
      </c>
      <c r="M1936" s="72">
        <f t="shared" si="185"/>
        <v>9.1428571428571423</v>
      </c>
      <c r="N1936" s="81">
        <f>MIN(1,Overview!$F$44*E1936*(F1936-Overview!$F$25)^2+0.2)</f>
        <v>1</v>
      </c>
      <c r="O1936" s="48">
        <f>M1936*E1936*Overview!$F$8</f>
        <v>9.746225350951114E-2</v>
      </c>
      <c r="P1936" s="48">
        <f>E1936*Overview!$F$6</f>
        <v>1.8494797113084687E-3</v>
      </c>
      <c r="Q1936" s="122">
        <f>O1936*(G1936/F1936-(1+Overview!$F$35/'='!F1936)/(Overview!$F$37*Overview!$F$33))/('='!G1936+Overview!$F$36)</f>
        <v>2.9724054842933379E-4</v>
      </c>
      <c r="R1936" s="128">
        <f>(O1936/F1936-Q1936)*G1936*Overview!$F$29*'='!F1936^3</f>
        <v>457.05235769259934</v>
      </c>
      <c r="S1936" s="57">
        <f t="shared" si="180"/>
        <v>3.4242452393131369E-18</v>
      </c>
      <c r="T1936" s="58">
        <f t="shared" si="181"/>
        <v>3.1308958233424719E-4</v>
      </c>
      <c r="U1936" s="58">
        <f>IF(I1936&lt;Overview!$F$18,(1-Overview!$F$9)*'='!R1936-'='!I1936*'='!P1936,0)</f>
        <v>0</v>
      </c>
      <c r="V1936" s="54">
        <f>IF(I1936&gt;=Overview!$F$18,(1-Overview!$F$9)*'='!R1936-Overview!$F$18*'='!P1936,0)</f>
        <v>38.613318018536759</v>
      </c>
      <c r="W1936" s="2"/>
      <c r="X1936" s="60">
        <f>F1936^3*(1+G1936*Overview!$F$38)</f>
        <v>38.77788068665609</v>
      </c>
      <c r="Y1936" s="61">
        <f>F1936^3*Overview!$F$42*(1+Overview!$F$38*G1936)+J1936*Overview!$F$39/Overview!$F$40</f>
        <v>3.6983363868050829</v>
      </c>
    </row>
    <row r="1937" spans="1:25">
      <c r="A1937" s="34">
        <v>1934</v>
      </c>
      <c r="B1937">
        <v>0.77</v>
      </c>
      <c r="C1937" s="85">
        <v>18.739999999999998</v>
      </c>
      <c r="D1937" s="125">
        <f>B1937/(B1937+Overview!$F$22)</f>
        <v>0.52380952380952384</v>
      </c>
      <c r="E1937" s="118">
        <f>EXP(Overview!$F$21/Overview!$F$5-Overview!$F$21/('='!C1937+273.15))</f>
        <v>0.94169028070695959</v>
      </c>
      <c r="F1937" s="77">
        <f t="shared" si="182"/>
        <v>3.1602747837925844</v>
      </c>
      <c r="G1937" s="115">
        <f t="shared" si="183"/>
        <v>0.52380952380952372</v>
      </c>
      <c r="H1937" s="112">
        <f>F1937/Overview!$F$19</f>
        <v>4.665989640916262</v>
      </c>
      <c r="I1937" s="149">
        <f t="shared" si="184"/>
        <v>178.24101031296112</v>
      </c>
      <c r="J1937" s="80">
        <f>IF((A1937-Overview!$F$43)/365=ROUND((A1937-Overview!$F$43)/365,0),J1936*0.05,J1936+V1936)</f>
        <v>4832.7521779900562</v>
      </c>
      <c r="K1937" s="70">
        <f>IF(I1937&lt;Overview!$F$16,1,'='!F1937/Overview!$F$26)</f>
        <v>136.80843219881319</v>
      </c>
      <c r="L1937" s="71">
        <f>IF(I1937&lt;Overview!$F$17,'='!F1937/Overview!$F$26,Overview!$F$33)</f>
        <v>9.1428571428571423</v>
      </c>
      <c r="M1937" s="72">
        <f t="shared" si="185"/>
        <v>9.1428571428571423</v>
      </c>
      <c r="N1937" s="81">
        <f>MIN(1,Overview!$F$44*E1937*(F1937-Overview!$F$25)^2+0.2)</f>
        <v>1</v>
      </c>
      <c r="O1937" s="48">
        <f>M1937*E1937*Overview!$F$8</f>
        <v>9.746225350951114E-2</v>
      </c>
      <c r="P1937" s="48">
        <f>E1937*Overview!$F$6</f>
        <v>1.8494797113084687E-3</v>
      </c>
      <c r="Q1937" s="122">
        <f>O1937*(G1937/F1937-(1+Overview!$F$35/'='!F1937)/(Overview!$F$37*Overview!$F$33))/('='!G1937+Overview!$F$36)</f>
        <v>2.9676420699610822E-4</v>
      </c>
      <c r="R1937" s="128">
        <f>(O1937/F1937-Q1937)*G1937*Overview!$F$29*'='!F1937^3</f>
        <v>457.14962067464865</v>
      </c>
      <c r="S1937" s="57">
        <f t="shared" si="180"/>
        <v>3.4239059980809234E-18</v>
      </c>
      <c r="T1937" s="58">
        <f t="shared" si="181"/>
        <v>3.1261881336733455E-4</v>
      </c>
      <c r="U1937" s="58">
        <f>IF(I1937&lt;Overview!$F$18,(1-Overview!$F$9)*'='!R1937-'='!I1937*'='!P1937,0)</f>
        <v>0</v>
      </c>
      <c r="V1937" s="54">
        <f>IF(I1937&gt;=Overview!$F$18,(1-Overview!$F$9)*'='!R1937-Overview!$F$18*'='!P1937,0)</f>
        <v>38.62160482460736</v>
      </c>
      <c r="W1937" s="2"/>
      <c r="X1937" s="60">
        <f>F1937^3*(1+G1937*Overview!$F$38)</f>
        <v>38.789408187249755</v>
      </c>
      <c r="Y1937" s="61">
        <f>F1937^3*Overview!$F$42*(1+Overview!$F$38*G1937)+J1937*Overview!$F$39/Overview!$F$40</f>
        <v>3.7010517860415004</v>
      </c>
    </row>
    <row r="1938" spans="1:25">
      <c r="A1938" s="34">
        <v>1935</v>
      </c>
      <c r="B1938">
        <v>0.77</v>
      </c>
      <c r="C1938" s="85">
        <v>18.739999999999998</v>
      </c>
      <c r="D1938" s="125">
        <f>B1938/(B1938+Overview!$F$22)</f>
        <v>0.52380952380952384</v>
      </c>
      <c r="E1938" s="118">
        <f>EXP(Overview!$F$21/Overview!$F$5-Overview!$F$21/('='!C1938+273.15))</f>
        <v>0.94169028070695959</v>
      </c>
      <c r="F1938" s="77">
        <f t="shared" si="182"/>
        <v>3.1605874026059517</v>
      </c>
      <c r="G1938" s="115">
        <f t="shared" si="183"/>
        <v>0.52380952380952372</v>
      </c>
      <c r="H1938" s="112">
        <f>F1938/Overview!$F$19</f>
        <v>4.6664512071548083</v>
      </c>
      <c r="I1938" s="149">
        <f t="shared" si="184"/>
        <v>178.24101031296112</v>
      </c>
      <c r="J1938" s="80">
        <f>IF((A1938-Overview!$F$43)/365=ROUND((A1938-Overview!$F$43)/365,0),J1937*0.05,J1937+V1937)</f>
        <v>4871.3737828146632</v>
      </c>
      <c r="K1938" s="70">
        <f>IF(I1938&lt;Overview!$F$16,1,'='!F1938/Overview!$F$26)</f>
        <v>136.82196548077712</v>
      </c>
      <c r="L1938" s="71">
        <f>IF(I1938&lt;Overview!$F$17,'='!F1938/Overview!$F$26,Overview!$F$33)</f>
        <v>9.1428571428571423</v>
      </c>
      <c r="M1938" s="72">
        <f t="shared" si="185"/>
        <v>9.1428571428571423</v>
      </c>
      <c r="N1938" s="81">
        <f>MIN(1,Overview!$F$44*E1938*(F1938-Overview!$F$25)^2+0.2)</f>
        <v>1</v>
      </c>
      <c r="O1938" s="48">
        <f>M1938*E1938*Overview!$F$8</f>
        <v>9.746225350951114E-2</v>
      </c>
      <c r="P1938" s="48">
        <f>E1938*Overview!$F$6</f>
        <v>1.8494797113084687E-3</v>
      </c>
      <c r="Q1938" s="122">
        <f>O1938*(G1938/F1938-(1+Overview!$F$35/'='!F1938)/(Overview!$F$37*Overview!$F$33))/('='!G1938+Overview!$F$36)</f>
        <v>2.9628867596178819E-4</v>
      </c>
      <c r="R1938" s="128">
        <f>(O1938/F1938-Q1938)*G1938*Overview!$F$29*'='!F1938^3</f>
        <v>457.24674900800233</v>
      </c>
      <c r="S1938" s="57">
        <f t="shared" si="180"/>
        <v>3.423567333999266E-18</v>
      </c>
      <c r="T1938" s="58">
        <f t="shared" si="181"/>
        <v>3.1214875225987488E-4</v>
      </c>
      <c r="U1938" s="58">
        <f>IF(I1938&lt;Overview!$F$18,(1-Overview!$F$9)*'='!R1938-'='!I1938*'='!P1938,0)</f>
        <v>0</v>
      </c>
      <c r="V1938" s="54">
        <f>IF(I1938&gt;=Overview!$F$18,(1-Overview!$F$9)*'='!R1938-Overview!$F$18*'='!P1938,0)</f>
        <v>38.62988015860909</v>
      </c>
      <c r="W1938" s="2"/>
      <c r="X1938" s="60">
        <f>F1938^3*(1+G1938*Overview!$F$38)</f>
        <v>38.800920633962562</v>
      </c>
      <c r="Y1938" s="61">
        <f>F1938^3*Overview!$F$42*(1+Overview!$F$38*G1938)+J1938*Overview!$F$39/Overview!$F$40</f>
        <v>3.7037661905280315</v>
      </c>
    </row>
    <row r="1939" spans="1:25">
      <c r="A1939" s="34">
        <v>1936</v>
      </c>
      <c r="B1939">
        <v>0.77</v>
      </c>
      <c r="C1939" s="85">
        <v>18.739999999999998</v>
      </c>
      <c r="D1939" s="125">
        <f>B1939/(B1939+Overview!$F$22)</f>
        <v>0.52380952380952384</v>
      </c>
      <c r="E1939" s="118">
        <f>EXP(Overview!$F$21/Overview!$F$5-Overview!$F$21/('='!C1939+273.15))</f>
        <v>0.94169028070695959</v>
      </c>
      <c r="F1939" s="77">
        <f t="shared" si="182"/>
        <v>3.1608995513582117</v>
      </c>
      <c r="G1939" s="115">
        <f t="shared" si="183"/>
        <v>0.52380952380952372</v>
      </c>
      <c r="H1939" s="112">
        <f>F1939/Overview!$F$19</f>
        <v>4.6669120793713441</v>
      </c>
      <c r="I1939" s="149">
        <f t="shared" si="184"/>
        <v>178.24101031296112</v>
      </c>
      <c r="J1939" s="80">
        <f>IF((A1939-Overview!$F$43)/365=ROUND((A1939-Overview!$F$43)/365,0),J1938*0.05,J1938+V1938)</f>
        <v>4910.0036629732722</v>
      </c>
      <c r="K1939" s="70">
        <f>IF(I1939&lt;Overview!$F$16,1,'='!F1939/Overview!$F$26)</f>
        <v>136.83547841377541</v>
      </c>
      <c r="L1939" s="71">
        <f>IF(I1939&lt;Overview!$F$17,'='!F1939/Overview!$F$26,Overview!$F$33)</f>
        <v>9.1428571428571423</v>
      </c>
      <c r="M1939" s="72">
        <f t="shared" si="185"/>
        <v>9.1428571428571423</v>
      </c>
      <c r="N1939" s="81">
        <f>MIN(1,Overview!$F$44*E1939*(F1939-Overview!$F$25)^2+0.2)</f>
        <v>1</v>
      </c>
      <c r="O1939" s="48">
        <f>M1939*E1939*Overview!$F$8</f>
        <v>9.746225350951114E-2</v>
      </c>
      <c r="P1939" s="48">
        <f>E1939*Overview!$F$6</f>
        <v>1.8494797113084687E-3</v>
      </c>
      <c r="Q1939" s="122">
        <f>O1939*(G1939/F1939-(1+Overview!$F$35/'='!F1939)/(Overview!$F$37*Overview!$F$33))/('='!G1939+Overview!$F$36)</f>
        <v>2.9581395379703167E-4</v>
      </c>
      <c r="R1939" s="128">
        <f>(O1939/F1939-Q1939)*G1939*Overview!$F$29*'='!F1939^3</f>
        <v>457.34374286066037</v>
      </c>
      <c r="S1939" s="57">
        <f t="shared" si="180"/>
        <v>3.423229245978998E-18</v>
      </c>
      <c r="T1939" s="58">
        <f t="shared" si="181"/>
        <v>3.1167939794751206E-4</v>
      </c>
      <c r="U1939" s="58">
        <f>IF(I1939&lt;Overview!$F$18,(1-Overview!$F$9)*'='!R1939-'='!I1939*'='!P1939,0)</f>
        <v>0</v>
      </c>
      <c r="V1939" s="54">
        <f>IF(I1939&gt;=Overview!$F$18,(1-Overview!$F$9)*'='!R1939-Overview!$F$18*'='!P1939,0)</f>
        <v>38.638144034855557</v>
      </c>
      <c r="W1939" s="2"/>
      <c r="X1939" s="60">
        <f>F1939^3*(1+G1939*Overview!$F$38)</f>
        <v>38.812418042805881</v>
      </c>
      <c r="Y1939" s="61">
        <f>F1939^3*Overview!$F$42*(1+Overview!$F$38*G1939)+J1939*Overview!$F$39/Overview!$F$40</f>
        <v>3.7064796012071857</v>
      </c>
    </row>
    <row r="1940" spans="1:25">
      <c r="A1940" s="34">
        <v>1937</v>
      </c>
      <c r="B1940">
        <v>0.77</v>
      </c>
      <c r="C1940" s="85">
        <v>18.739999999999998</v>
      </c>
      <c r="D1940" s="125">
        <f>B1940/(B1940+Overview!$F$22)</f>
        <v>0.52380952380952384</v>
      </c>
      <c r="E1940" s="118">
        <f>EXP(Overview!$F$21/Overview!$F$5-Overview!$F$21/('='!C1940+273.15))</f>
        <v>0.94169028070695959</v>
      </c>
      <c r="F1940" s="77">
        <f t="shared" si="182"/>
        <v>3.1612112307561593</v>
      </c>
      <c r="G1940" s="115">
        <f t="shared" si="183"/>
        <v>0.52380952380952372</v>
      </c>
      <c r="H1940" s="112">
        <f>F1940/Overview!$F$19</f>
        <v>4.6673722586094186</v>
      </c>
      <c r="I1940" s="149">
        <f t="shared" si="184"/>
        <v>178.24101031296112</v>
      </c>
      <c r="J1940" s="80">
        <f>IF((A1940-Overview!$F$43)/365=ROUND((A1940-Overview!$F$43)/365,0),J1939*0.05,J1939+V1939)</f>
        <v>4948.6418070081281</v>
      </c>
      <c r="K1940" s="70">
        <f>IF(I1940&lt;Overview!$F$16,1,'='!F1940/Overview!$F$26)</f>
        <v>136.84897102840517</v>
      </c>
      <c r="L1940" s="71">
        <f>IF(I1940&lt;Overview!$F$17,'='!F1940/Overview!$F$26,Overview!$F$33)</f>
        <v>9.1428571428571423</v>
      </c>
      <c r="M1940" s="72">
        <f t="shared" si="185"/>
        <v>9.1428571428571423</v>
      </c>
      <c r="N1940" s="81">
        <f>MIN(1,Overview!$F$44*E1940*(F1940-Overview!$F$25)^2+0.2)</f>
        <v>1</v>
      </c>
      <c r="O1940" s="48">
        <f>M1940*E1940*Overview!$F$8</f>
        <v>9.746225350951114E-2</v>
      </c>
      <c r="P1940" s="48">
        <f>E1940*Overview!$F$6</f>
        <v>1.8494797113084687E-3</v>
      </c>
      <c r="Q1940" s="122">
        <f>O1940*(G1940/F1940-(1+Overview!$F$35/'='!F1940)/(Overview!$F$37*Overview!$F$33))/('='!G1940+Overview!$F$36)</f>
        <v>2.9534003897586952E-4</v>
      </c>
      <c r="R1940" s="128">
        <f>(O1940/F1940-Q1940)*G1940*Overview!$F$29*'='!F1940^3</f>
        <v>457.44060240047156</v>
      </c>
      <c r="S1940" s="57">
        <f t="shared" si="180"/>
        <v>3.4228917329333517E-18</v>
      </c>
      <c r="T1940" s="58">
        <f t="shared" si="181"/>
        <v>3.1121074936749348E-4</v>
      </c>
      <c r="U1940" s="58">
        <f>IF(I1940&lt;Overview!$F$18,(1-Overview!$F$9)*'='!R1940-'='!I1940*'='!P1940,0)</f>
        <v>0</v>
      </c>
      <c r="V1940" s="54">
        <f>IF(I1940&gt;=Overview!$F$18,(1-Overview!$F$9)*'='!R1940-Overview!$F$18*'='!P1940,0)</f>
        <v>38.64639646764747</v>
      </c>
      <c r="W1940" s="2"/>
      <c r="X1940" s="60">
        <f>F1940^3*(1+G1940*Overview!$F$38)</f>
        <v>38.823900429785894</v>
      </c>
      <c r="Y1940" s="61">
        <f>F1940^3*Overview!$F$42*(1+Overview!$F$38*G1940)+J1940*Overview!$F$39/Overview!$F$40</f>
        <v>3.7091920190216294</v>
      </c>
    </row>
    <row r="1941" spans="1:25">
      <c r="A1941" s="34">
        <v>1938</v>
      </c>
      <c r="B1941">
        <v>0.77</v>
      </c>
      <c r="C1941" s="85">
        <v>18.739999999999998</v>
      </c>
      <c r="D1941" s="125">
        <f>B1941/(B1941+Overview!$F$22)</f>
        <v>0.52380952380952384</v>
      </c>
      <c r="E1941" s="118">
        <f>EXP(Overview!$F$21/Overview!$F$5-Overview!$F$21/('='!C1941+273.15))</f>
        <v>0.94169028070695959</v>
      </c>
      <c r="F1941" s="77">
        <f t="shared" si="182"/>
        <v>3.161522441505527</v>
      </c>
      <c r="G1941" s="115">
        <f t="shared" si="183"/>
        <v>0.52380952380952372</v>
      </c>
      <c r="H1941" s="112">
        <f>F1941/Overview!$F$19</f>
        <v>4.6678317459110099</v>
      </c>
      <c r="I1941" s="149">
        <f t="shared" si="184"/>
        <v>178.24101031296112</v>
      </c>
      <c r="J1941" s="80">
        <f>IF((A1941-Overview!$F$43)/365=ROUND((A1941-Overview!$F$43)/365,0),J1940*0.05,J1940+V1940)</f>
        <v>4987.2882034757758</v>
      </c>
      <c r="K1941" s="70">
        <f>IF(I1941&lt;Overview!$F$16,1,'='!F1941/Overview!$F$26)</f>
        <v>136.86244335521764</v>
      </c>
      <c r="L1941" s="71">
        <f>IF(I1941&lt;Overview!$F$17,'='!F1941/Overview!$F$26,Overview!$F$33)</f>
        <v>9.1428571428571423</v>
      </c>
      <c r="M1941" s="72">
        <f t="shared" si="185"/>
        <v>9.1428571428571423</v>
      </c>
      <c r="N1941" s="81">
        <f>MIN(1,Overview!$F$44*E1941*(F1941-Overview!$F$25)^2+0.2)</f>
        <v>1</v>
      </c>
      <c r="O1941" s="48">
        <f>M1941*E1941*Overview!$F$8</f>
        <v>9.746225350951114E-2</v>
      </c>
      <c r="P1941" s="48">
        <f>E1941*Overview!$F$6</f>
        <v>1.8494797113084687E-3</v>
      </c>
      <c r="Q1941" s="122">
        <f>O1941*(G1941/F1941-(1+Overview!$F$35/'='!F1941)/(Overview!$F$37*Overview!$F$33))/('='!G1941+Overview!$F$36)</f>
        <v>2.9486692997569098E-4</v>
      </c>
      <c r="R1941" s="128">
        <f>(O1941/F1941-Q1941)*G1941*Overview!$F$29*'='!F1941^3</f>
        <v>457.53732779513371</v>
      </c>
      <c r="S1941" s="57">
        <f t="shared" si="180"/>
        <v>3.4225547937779545E-18</v>
      </c>
      <c r="T1941" s="58">
        <f t="shared" si="181"/>
        <v>3.1074280545866193E-4</v>
      </c>
      <c r="U1941" s="58">
        <f>IF(I1941&lt;Overview!$F$18,(1-Overview!$F$9)*'='!R1941-'='!I1941*'='!P1941,0)</f>
        <v>0</v>
      </c>
      <c r="V1941" s="54">
        <f>IF(I1941&gt;=Overview!$F$18,(1-Overview!$F$9)*'='!R1941-Overview!$F$18*'='!P1941,0)</f>
        <v>38.654637471272686</v>
      </c>
      <c r="W1941" s="2"/>
      <c r="X1941" s="60">
        <f>F1941^3*(1+G1941*Overview!$F$38)</f>
        <v>38.835367810903534</v>
      </c>
      <c r="Y1941" s="61">
        <f>F1941^3*Overview!$F$42*(1+Overview!$F$38*G1941)+J1941*Overview!$F$39/Overview!$F$40</f>
        <v>3.7119034449141739</v>
      </c>
    </row>
    <row r="1942" spans="1:25">
      <c r="A1942" s="34">
        <v>1939</v>
      </c>
      <c r="B1942">
        <v>0.77</v>
      </c>
      <c r="C1942" s="85">
        <v>18.739999999999998</v>
      </c>
      <c r="D1942" s="125">
        <f>B1942/(B1942+Overview!$F$22)</f>
        <v>0.52380952380952384</v>
      </c>
      <c r="E1942" s="118">
        <f>EXP(Overview!$F$21/Overview!$F$5-Overview!$F$21/('='!C1942+273.15))</f>
        <v>0.94169028070695959</v>
      </c>
      <c r="F1942" s="77">
        <f t="shared" si="182"/>
        <v>3.1618331843109857</v>
      </c>
      <c r="G1942" s="115">
        <f t="shared" si="183"/>
        <v>0.52380952380952372</v>
      </c>
      <c r="H1942" s="112">
        <f>F1942/Overview!$F$19</f>
        <v>4.6682905423165302</v>
      </c>
      <c r="I1942" s="149">
        <f t="shared" si="184"/>
        <v>178.24101031296112</v>
      </c>
      <c r="J1942" s="80">
        <f>IF((A1942-Overview!$F$43)/365=ROUND((A1942-Overview!$F$43)/365,0),J1941*0.05,J1941+V1941)</f>
        <v>5025.9428409470484</v>
      </c>
      <c r="K1942" s="70">
        <f>IF(I1942&lt;Overview!$F$16,1,'='!F1942/Overview!$F$26)</f>
        <v>136.87589542471801</v>
      </c>
      <c r="L1942" s="71">
        <f>IF(I1942&lt;Overview!$F$17,'='!F1942/Overview!$F$26,Overview!$F$33)</f>
        <v>9.1428571428571423</v>
      </c>
      <c r="M1942" s="72">
        <f t="shared" si="185"/>
        <v>9.1428571428571423</v>
      </c>
      <c r="N1942" s="81">
        <f>MIN(1,Overview!$F$44*E1942*(F1942-Overview!$F$25)^2+0.2)</f>
        <v>1</v>
      </c>
      <c r="O1942" s="48">
        <f>M1942*E1942*Overview!$F$8</f>
        <v>9.746225350951114E-2</v>
      </c>
      <c r="P1942" s="48">
        <f>E1942*Overview!$F$6</f>
        <v>1.8494797113084687E-3</v>
      </c>
      <c r="Q1942" s="122">
        <f>O1942*(G1942/F1942-(1+Overview!$F$35/'='!F1942)/(Overview!$F$37*Overview!$F$33))/('='!G1942+Overview!$F$36)</f>
        <v>2.9439462527724021E-4</v>
      </c>
      <c r="R1942" s="128">
        <f>(O1942/F1942-Q1942)*G1942*Overview!$F$29*'='!F1942^3</f>
        <v>457.63391921219386</v>
      </c>
      <c r="S1942" s="57">
        <f t="shared" si="180"/>
        <v>3.4222184274308199E-18</v>
      </c>
      <c r="T1942" s="58">
        <f t="shared" si="181"/>
        <v>3.1027556516145859E-4</v>
      </c>
      <c r="U1942" s="58">
        <f>IF(I1942&lt;Overview!$F$18,(1-Overview!$F$9)*'='!R1942-'='!I1942*'='!P1942,0)</f>
        <v>0</v>
      </c>
      <c r="V1942" s="54">
        <f>IF(I1942&gt;=Overview!$F$18,(1-Overview!$F$9)*'='!R1942-Overview!$F$18*'='!P1942,0)</f>
        <v>38.662867060006207</v>
      </c>
      <c r="W1942" s="2"/>
      <c r="X1942" s="60">
        <f>F1942^3*(1+G1942*Overview!$F$38)</f>
        <v>38.846820202154476</v>
      </c>
      <c r="Y1942" s="61">
        <f>F1942^3*Overview!$F$42*(1+Overview!$F$38*G1942)+J1942*Overview!$F$39/Overview!$F$40</f>
        <v>3.714613879827783</v>
      </c>
    </row>
    <row r="1943" spans="1:25">
      <c r="A1943" s="34">
        <v>1940</v>
      </c>
      <c r="B1943">
        <v>0.77</v>
      </c>
      <c r="C1943" s="85">
        <v>18.739999999999998</v>
      </c>
      <c r="D1943" s="125">
        <f>B1943/(B1943+Overview!$F$22)</f>
        <v>0.52380952380952384</v>
      </c>
      <c r="E1943" s="118">
        <f>EXP(Overview!$F$21/Overview!$F$5-Overview!$F$21/('='!C1943+273.15))</f>
        <v>0.94169028070695959</v>
      </c>
      <c r="F1943" s="77">
        <f t="shared" si="182"/>
        <v>3.1621434598761473</v>
      </c>
      <c r="G1943" s="115">
        <f t="shared" si="183"/>
        <v>0.52380952380952372</v>
      </c>
      <c r="H1943" s="112">
        <f>F1943/Overview!$F$19</f>
        <v>4.6687486488648267</v>
      </c>
      <c r="I1943" s="149">
        <f t="shared" si="184"/>
        <v>178.24101031296112</v>
      </c>
      <c r="J1943" s="80">
        <f>IF((A1943-Overview!$F$43)/365=ROUND((A1943-Overview!$F$43)/365,0),J1942*0.05,J1942+V1942)</f>
        <v>5064.605708007055</v>
      </c>
      <c r="K1943" s="70">
        <f>IF(I1943&lt;Overview!$F$16,1,'='!F1943/Overview!$F$26)</f>
        <v>136.8893272673657</v>
      </c>
      <c r="L1943" s="71">
        <f>IF(I1943&lt;Overview!$F$17,'='!F1943/Overview!$F$26,Overview!$F$33)</f>
        <v>9.1428571428571423</v>
      </c>
      <c r="M1943" s="72">
        <f t="shared" si="185"/>
        <v>9.1428571428571423</v>
      </c>
      <c r="N1943" s="81">
        <f>MIN(1,Overview!$F$44*E1943*(F1943-Overview!$F$25)^2+0.2)</f>
        <v>1</v>
      </c>
      <c r="O1943" s="48">
        <f>M1943*E1943*Overview!$F$8</f>
        <v>9.746225350951114E-2</v>
      </c>
      <c r="P1943" s="48">
        <f>E1943*Overview!$F$6</f>
        <v>1.8494797113084687E-3</v>
      </c>
      <c r="Q1943" s="122">
        <f>O1943*(G1943/F1943-(1+Overview!$F$35/'='!F1943)/(Overview!$F$37*Overview!$F$33))/('='!G1943+Overview!$F$36)</f>
        <v>2.9392312336460155E-4</v>
      </c>
      <c r="R1943" s="128">
        <f>(O1943/F1943-Q1943)*G1943*Overview!$F$29*'='!F1943^3</f>
        <v>457.73037681904816</v>
      </c>
      <c r="S1943" s="57">
        <f t="shared" si="180"/>
        <v>3.4218826328123435E-18</v>
      </c>
      <c r="T1943" s="58">
        <f t="shared" si="181"/>
        <v>3.0980902741791492E-4</v>
      </c>
      <c r="U1943" s="58">
        <f>IF(I1943&lt;Overview!$F$18,(1-Overview!$F$9)*'='!R1943-'='!I1943*'='!P1943,0)</f>
        <v>0</v>
      </c>
      <c r="V1943" s="54">
        <f>IF(I1943&gt;=Overview!$F$18,(1-Overview!$F$9)*'='!R1943-Overview!$F$18*'='!P1943,0)</f>
        <v>38.671085248110195</v>
      </c>
      <c r="W1943" s="2"/>
      <c r="X1943" s="60">
        <f>F1943^3*(1+G1943*Overview!$F$38)</f>
        <v>38.858257619529084</v>
      </c>
      <c r="Y1943" s="61">
        <f>F1943^3*Overview!$F$42*(1+Overview!$F$38*G1943)+J1943*Overview!$F$39/Overview!$F$40</f>
        <v>3.7173233247055602</v>
      </c>
    </row>
    <row r="1944" spans="1:25">
      <c r="A1944" s="34">
        <v>1941</v>
      </c>
      <c r="B1944">
        <v>0.77</v>
      </c>
      <c r="C1944" s="85">
        <v>18.739999999999998</v>
      </c>
      <c r="D1944" s="125">
        <f>B1944/(B1944+Overview!$F$22)</f>
        <v>0.52380952380952384</v>
      </c>
      <c r="E1944" s="118">
        <f>EXP(Overview!$F$21/Overview!$F$5-Overview!$F$21/('='!C1944+273.15))</f>
        <v>0.94169028070695959</v>
      </c>
      <c r="F1944" s="77">
        <f t="shared" si="182"/>
        <v>3.1624532689035654</v>
      </c>
      <c r="G1944" s="115">
        <f t="shared" si="183"/>
        <v>0.52380952380952372</v>
      </c>
      <c r="H1944" s="112">
        <f>F1944/Overview!$F$19</f>
        <v>4.6692060665931869</v>
      </c>
      <c r="I1944" s="149">
        <f t="shared" si="184"/>
        <v>178.24101031296112</v>
      </c>
      <c r="J1944" s="80">
        <f>IF((A1944-Overview!$F$43)/365=ROUND((A1944-Overview!$F$43)/365,0),J1943*0.05,J1943+V1943)</f>
        <v>5103.2767932551651</v>
      </c>
      <c r="K1944" s="70">
        <f>IF(I1944&lt;Overview!$F$16,1,'='!F1944/Overview!$F$26)</f>
        <v>136.90273891357427</v>
      </c>
      <c r="L1944" s="71">
        <f>IF(I1944&lt;Overview!$F$17,'='!F1944/Overview!$F$26,Overview!$F$33)</f>
        <v>9.1428571428571423</v>
      </c>
      <c r="M1944" s="72">
        <f t="shared" si="185"/>
        <v>9.1428571428571423</v>
      </c>
      <c r="N1944" s="81">
        <f>MIN(1,Overview!$F$44*E1944*(F1944-Overview!$F$25)^2+0.2)</f>
        <v>1</v>
      </c>
      <c r="O1944" s="48">
        <f>M1944*E1944*Overview!$F$8</f>
        <v>9.746225350951114E-2</v>
      </c>
      <c r="P1944" s="48">
        <f>E1944*Overview!$F$6</f>
        <v>1.8494797113084687E-3</v>
      </c>
      <c r="Q1944" s="122">
        <f>O1944*(G1944/F1944-(1+Overview!$F$35/'='!F1944)/(Overview!$F$37*Overview!$F$33))/('='!G1944+Overview!$F$36)</f>
        <v>2.9345242272519549E-4</v>
      </c>
      <c r="R1944" s="128">
        <f>(O1944/F1944-Q1944)*G1944*Overview!$F$29*'='!F1944^3</f>
        <v>457.82670078294143</v>
      </c>
      <c r="S1944" s="57">
        <f t="shared" si="180"/>
        <v>3.4215474088452941E-18</v>
      </c>
      <c r="T1944" s="58">
        <f t="shared" si="181"/>
        <v>3.0934319117165512E-4</v>
      </c>
      <c r="U1944" s="58">
        <f>IF(I1944&lt;Overview!$F$18,(1-Overview!$F$9)*'='!R1944-'='!I1944*'='!P1944,0)</f>
        <v>0</v>
      </c>
      <c r="V1944" s="54">
        <f>IF(I1944&gt;=Overview!$F$18,(1-Overview!$F$9)*'='!R1944-Overview!$F$18*'='!P1944,0)</f>
        <v>38.679292049833904</v>
      </c>
      <c r="W1944" s="2"/>
      <c r="X1944" s="60">
        <f>F1944^3*(1+G1944*Overview!$F$38)</f>
        <v>38.869680079012362</v>
      </c>
      <c r="Y1944" s="61">
        <f>F1944^3*Overview!$F$42*(1+Overview!$F$38*G1944)+J1944*Overview!$F$39/Overview!$F$40</f>
        <v>3.7200317804907463</v>
      </c>
    </row>
    <row r="1945" spans="1:25">
      <c r="A1945" s="34">
        <v>1942</v>
      </c>
      <c r="B1945">
        <v>0.77</v>
      </c>
      <c r="C1945" s="85">
        <v>18.739999999999998</v>
      </c>
      <c r="D1945" s="125">
        <f>B1945/(B1945+Overview!$F$22)</f>
        <v>0.52380952380952384</v>
      </c>
      <c r="E1945" s="118">
        <f>EXP(Overview!$F$21/Overview!$F$5-Overview!$F$21/('='!C1945+273.15))</f>
        <v>0.94169028070695959</v>
      </c>
      <c r="F1945" s="77">
        <f t="shared" si="182"/>
        <v>3.162762612094737</v>
      </c>
      <c r="G1945" s="115">
        <f t="shared" si="183"/>
        <v>0.52380952380952372</v>
      </c>
      <c r="H1945" s="112">
        <f>F1945/Overview!$F$19</f>
        <v>4.6696627965373345</v>
      </c>
      <c r="I1945" s="149">
        <f t="shared" si="184"/>
        <v>178.24101031296112</v>
      </c>
      <c r="J1945" s="80">
        <f>IF((A1945-Overview!$F$43)/365=ROUND((A1945-Overview!$F$43)/365,0),J1944*0.05,J1944+V1944)</f>
        <v>5141.9560853049989</v>
      </c>
      <c r="K1945" s="70">
        <f>IF(I1945&lt;Overview!$F$16,1,'='!F1945/Overview!$F$26)</f>
        <v>136.91613039371157</v>
      </c>
      <c r="L1945" s="71">
        <f>IF(I1945&lt;Overview!$F$17,'='!F1945/Overview!$F$26,Overview!$F$33)</f>
        <v>9.1428571428571423</v>
      </c>
      <c r="M1945" s="72">
        <f t="shared" si="185"/>
        <v>9.1428571428571423</v>
      </c>
      <c r="N1945" s="81">
        <f>MIN(1,Overview!$F$44*E1945*(F1945-Overview!$F$25)^2+0.2)</f>
        <v>1</v>
      </c>
      <c r="O1945" s="48">
        <f>M1945*E1945*Overview!$F$8</f>
        <v>9.746225350951114E-2</v>
      </c>
      <c r="P1945" s="48">
        <f>E1945*Overview!$F$6</f>
        <v>1.8494797113084687E-3</v>
      </c>
      <c r="Q1945" s="122">
        <f>O1945*(G1945/F1945-(1+Overview!$F$35/'='!F1945)/(Overview!$F$37*Overview!$F$33))/('='!G1945+Overview!$F$36)</f>
        <v>2.9298252184976762E-4</v>
      </c>
      <c r="R1945" s="128">
        <f>(O1945/F1945-Q1945)*G1945*Overview!$F$29*'='!F1945^3</f>
        <v>457.92289127096717</v>
      </c>
      <c r="S1945" s="57">
        <f t="shared" si="180"/>
        <v>3.4212127544548095E-18</v>
      </c>
      <c r="T1945" s="58">
        <f t="shared" si="181"/>
        <v>3.0887805536789148E-4</v>
      </c>
      <c r="U1945" s="58">
        <f>IF(I1945&lt;Overview!$F$18,(1-Overview!$F$9)*'='!R1945-'='!I1945*'='!P1945,0)</f>
        <v>0</v>
      </c>
      <c r="V1945" s="54">
        <f>IF(I1945&gt;=Overview!$F$18,(1-Overview!$F$9)*'='!R1945-Overview!$F$18*'='!P1945,0)</f>
        <v>38.687487479413697</v>
      </c>
      <c r="W1945" s="2"/>
      <c r="X1945" s="60">
        <f>F1945^3*(1+G1945*Overview!$F$38)</f>
        <v>38.881087596583889</v>
      </c>
      <c r="Y1945" s="61">
        <f>F1945^3*Overview!$F$42*(1+Overview!$F$38*G1945)+J1945*Overview!$F$39/Overview!$F$40</f>
        <v>3.7227392481267128</v>
      </c>
    </row>
    <row r="1946" spans="1:25">
      <c r="A1946" s="34">
        <v>1943</v>
      </c>
      <c r="B1946">
        <v>0.77</v>
      </c>
      <c r="C1946" s="85">
        <v>18.739999999999998</v>
      </c>
      <c r="D1946" s="125">
        <f>B1946/(B1946+Overview!$F$22)</f>
        <v>0.52380952380952384</v>
      </c>
      <c r="E1946" s="118">
        <f>EXP(Overview!$F$21/Overview!$F$5-Overview!$F$21/('='!C1946+273.15))</f>
        <v>0.94169028070695959</v>
      </c>
      <c r="F1946" s="77">
        <f t="shared" si="182"/>
        <v>3.1630714901501049</v>
      </c>
      <c r="G1946" s="115">
        <f t="shared" si="183"/>
        <v>0.52380952380952372</v>
      </c>
      <c r="H1946" s="112">
        <f>F1946/Overview!$F$19</f>
        <v>4.6701188397314404</v>
      </c>
      <c r="I1946" s="149">
        <f t="shared" si="184"/>
        <v>178.24101031296112</v>
      </c>
      <c r="J1946" s="80">
        <f>IF((A1946-Overview!$F$43)/365=ROUND((A1946-Overview!$F$43)/365,0),J1945*0.05,J1945+V1945)</f>
        <v>5180.6435727844128</v>
      </c>
      <c r="K1946" s="70">
        <f>IF(I1946&lt;Overview!$F$16,1,'='!F1946/Overview!$F$26)</f>
        <v>136.92950173809979</v>
      </c>
      <c r="L1946" s="71">
        <f>IF(I1946&lt;Overview!$F$17,'='!F1946/Overview!$F$26,Overview!$F$33)</f>
        <v>9.1428571428571423</v>
      </c>
      <c r="M1946" s="72">
        <f t="shared" si="185"/>
        <v>9.1428571428571423</v>
      </c>
      <c r="N1946" s="81">
        <f>MIN(1,Overview!$F$44*E1946*(F1946-Overview!$F$25)^2+0.2)</f>
        <v>1</v>
      </c>
      <c r="O1946" s="48">
        <f>M1946*E1946*Overview!$F$8</f>
        <v>9.746225350951114E-2</v>
      </c>
      <c r="P1946" s="48">
        <f>E1946*Overview!$F$6</f>
        <v>1.8494797113084687E-3</v>
      </c>
      <c r="Q1946" s="122">
        <f>O1946*(G1946/F1946-(1+Overview!$F$35/'='!F1946)/(Overview!$F$37*Overview!$F$33))/('='!G1946+Overview!$F$36)</f>
        <v>2.9251341923237863E-4</v>
      </c>
      <c r="R1946" s="128">
        <f>(O1946/F1946-Q1946)*G1946*Overview!$F$29*'='!F1946^3</f>
        <v>458.01894845006808</v>
      </c>
      <c r="S1946" s="57">
        <f t="shared" si="180"/>
        <v>3.4208786685683898E-18</v>
      </c>
      <c r="T1946" s="58">
        <f t="shared" si="181"/>
        <v>3.0841361895342075E-4</v>
      </c>
      <c r="U1946" s="58">
        <f>IF(I1946&lt;Overview!$F$18,(1-Overview!$F$9)*'='!R1946-'='!I1946*'='!P1946,0)</f>
        <v>0</v>
      </c>
      <c r="V1946" s="54">
        <f>IF(I1946&gt;=Overview!$F$18,(1-Overview!$F$9)*'='!R1946-Overview!$F$18*'='!P1946,0)</f>
        <v>38.69567155107309</v>
      </c>
      <c r="W1946" s="2"/>
      <c r="X1946" s="60">
        <f>F1946^3*(1+G1946*Overview!$F$38)</f>
        <v>38.892480188217846</v>
      </c>
      <c r="Y1946" s="61">
        <f>F1946^3*Overview!$F$42*(1+Overview!$F$38*G1946)+J1946*Overview!$F$39/Overview!$F$40</f>
        <v>3.7254457285569647</v>
      </c>
    </row>
    <row r="1947" spans="1:25">
      <c r="A1947" s="34">
        <v>1944</v>
      </c>
      <c r="B1947">
        <v>0.77</v>
      </c>
      <c r="C1947" s="85">
        <v>18.739999999999998</v>
      </c>
      <c r="D1947" s="125">
        <f>B1947/(B1947+Overview!$F$22)</f>
        <v>0.52380952380952384</v>
      </c>
      <c r="E1947" s="118">
        <f>EXP(Overview!$F$21/Overview!$F$5-Overview!$F$21/('='!C1947+273.15))</f>
        <v>0.94169028070695959</v>
      </c>
      <c r="F1947" s="77">
        <f t="shared" si="182"/>
        <v>3.1633799037690582</v>
      </c>
      <c r="G1947" s="115">
        <f t="shared" si="183"/>
        <v>0.52380952380952372</v>
      </c>
      <c r="H1947" s="112">
        <f>F1947/Overview!$F$19</f>
        <v>4.6705741972081176</v>
      </c>
      <c r="I1947" s="149">
        <f t="shared" si="184"/>
        <v>178.24101031296112</v>
      </c>
      <c r="J1947" s="80">
        <f>IF((A1947-Overview!$F$43)/365=ROUND((A1947-Overview!$F$43)/365,0),J1946*0.05,J1946+V1946)</f>
        <v>5219.339244335486</v>
      </c>
      <c r="K1947" s="70">
        <f>IF(I1947&lt;Overview!$F$16,1,'='!F1947/Overview!$F$26)</f>
        <v>136.94285297701552</v>
      </c>
      <c r="L1947" s="71">
        <f>IF(I1947&lt;Overview!$F$17,'='!F1947/Overview!$F$26,Overview!$F$33)</f>
        <v>9.1428571428571423</v>
      </c>
      <c r="M1947" s="72">
        <f t="shared" si="185"/>
        <v>9.1428571428571423</v>
      </c>
      <c r="N1947" s="81">
        <f>MIN(1,Overview!$F$44*E1947*(F1947-Overview!$F$25)^2+0.2)</f>
        <v>1</v>
      </c>
      <c r="O1947" s="48">
        <f>M1947*E1947*Overview!$F$8</f>
        <v>9.746225350951114E-2</v>
      </c>
      <c r="P1947" s="48">
        <f>E1947*Overview!$F$6</f>
        <v>1.8494797113084687E-3</v>
      </c>
      <c r="Q1947" s="122">
        <f>O1947*(G1947/F1947-(1+Overview!$F$35/'='!F1947)/(Overview!$F$37*Overview!$F$33))/('='!G1947+Overview!$F$36)</f>
        <v>2.9204511337039884E-4</v>
      </c>
      <c r="R1947" s="128">
        <f>(O1947/F1947-Q1947)*G1947*Overview!$F$29*'='!F1947^3</f>
        <v>458.11487248703526</v>
      </c>
      <c r="S1947" s="57">
        <f t="shared" si="180"/>
        <v>3.4205451501158904E-18</v>
      </c>
      <c r="T1947" s="58">
        <f t="shared" si="181"/>
        <v>3.0794988087662535E-4</v>
      </c>
      <c r="U1947" s="58">
        <f>IF(I1947&lt;Overview!$F$18,(1-Overview!$F$9)*'='!R1947-'='!I1947*'='!P1947,0)</f>
        <v>0</v>
      </c>
      <c r="V1947" s="54">
        <f>IF(I1947&gt;=Overview!$F$18,(1-Overview!$F$9)*'='!R1947-Overview!$F$18*'='!P1947,0)</f>
        <v>38.703844279022697</v>
      </c>
      <c r="W1947" s="2"/>
      <c r="X1947" s="60">
        <f>F1947^3*(1+G1947*Overview!$F$38)</f>
        <v>38.903857869882863</v>
      </c>
      <c r="Y1947" s="61">
        <f>F1947^3*Overview!$F$42*(1+Overview!$F$38*G1947)+J1947*Overview!$F$39/Overview!$F$40</f>
        <v>3.7281512227251268</v>
      </c>
    </row>
    <row r="1948" spans="1:25">
      <c r="A1948" s="34">
        <v>1945</v>
      </c>
      <c r="B1948">
        <v>0.77</v>
      </c>
      <c r="C1948" s="85">
        <v>18.739999999999998</v>
      </c>
      <c r="D1948" s="125">
        <f>B1948/(B1948+Overview!$F$22)</f>
        <v>0.52380952380952384</v>
      </c>
      <c r="E1948" s="118">
        <f>EXP(Overview!$F$21/Overview!$F$5-Overview!$F$21/('='!C1948+273.15))</f>
        <v>0.94169028070695959</v>
      </c>
      <c r="F1948" s="77">
        <f t="shared" si="182"/>
        <v>3.1636878536499347</v>
      </c>
      <c r="G1948" s="115">
        <f t="shared" si="183"/>
        <v>0.52380952380952372</v>
      </c>
      <c r="H1948" s="112">
        <f>F1948/Overview!$F$19</f>
        <v>4.6710288699984268</v>
      </c>
      <c r="I1948" s="149">
        <f t="shared" si="184"/>
        <v>178.24101031296112</v>
      </c>
      <c r="J1948" s="80">
        <f>IF((A1948-Overview!$F$43)/365=ROUND((A1948-Overview!$F$43)/365,0),J1947*0.05,J1947+V1947)</f>
        <v>5258.0430886145086</v>
      </c>
      <c r="K1948" s="70">
        <f>IF(I1948&lt;Overview!$F$16,1,'='!F1948/Overview!$F$26)</f>
        <v>136.95618414068983</v>
      </c>
      <c r="L1948" s="71">
        <f>IF(I1948&lt;Overview!$F$17,'='!F1948/Overview!$F$26,Overview!$F$33)</f>
        <v>9.1428571428571423</v>
      </c>
      <c r="M1948" s="72">
        <f t="shared" si="185"/>
        <v>9.1428571428571423</v>
      </c>
      <c r="N1948" s="81">
        <f>MIN(1,Overview!$F$44*E1948*(F1948-Overview!$F$25)^2+0.2)</f>
        <v>1</v>
      </c>
      <c r="O1948" s="48">
        <f>M1948*E1948*Overview!$F$8</f>
        <v>9.746225350951114E-2</v>
      </c>
      <c r="P1948" s="48">
        <f>E1948*Overview!$F$6</f>
        <v>1.8494797113084687E-3</v>
      </c>
      <c r="Q1948" s="122">
        <f>O1948*(G1948/F1948-(1+Overview!$F$35/'='!F1948)/(Overview!$F$37*Overview!$F$33))/('='!G1948+Overview!$F$36)</f>
        <v>2.9157760276449712E-4</v>
      </c>
      <c r="R1948" s="128">
        <f>(O1948/F1948-Q1948)*G1948*Overview!$F$29*'='!F1948^3</f>
        <v>458.21066354850876</v>
      </c>
      <c r="S1948" s="57">
        <f t="shared" si="180"/>
        <v>3.4202121980295157E-18</v>
      </c>
      <c r="T1948" s="58">
        <f t="shared" si="181"/>
        <v>3.0748684008746838E-4</v>
      </c>
      <c r="U1948" s="58">
        <f>IF(I1948&lt;Overview!$F$18,(1-Overview!$F$9)*'='!R1948-'='!I1948*'='!P1948,0)</f>
        <v>0</v>
      </c>
      <c r="V1948" s="54">
        <f>IF(I1948&gt;=Overview!$F$18,(1-Overview!$F$9)*'='!R1948-Overview!$F$18*'='!P1948,0)</f>
        <v>38.71200567746024</v>
      </c>
      <c r="W1948" s="2"/>
      <c r="X1948" s="60">
        <f>F1948^3*(1+G1948*Overview!$F$38)</f>
        <v>38.9152206575421</v>
      </c>
      <c r="Y1948" s="61">
        <f>F1948^3*Overview!$F$42*(1+Overview!$F$38*G1948)+J1948*Overview!$F$39/Overview!$F$40</f>
        <v>3.7308557315749469</v>
      </c>
    </row>
    <row r="1949" spans="1:25">
      <c r="A1949" s="34">
        <v>1946</v>
      </c>
      <c r="B1949">
        <v>0.77</v>
      </c>
      <c r="C1949" s="85">
        <v>18.739999999999998</v>
      </c>
      <c r="D1949" s="125">
        <f>B1949/(B1949+Overview!$F$22)</f>
        <v>0.52380952380952384</v>
      </c>
      <c r="E1949" s="118">
        <f>EXP(Overview!$F$21/Overview!$F$5-Overview!$F$21/('='!C1949+273.15))</f>
        <v>0.94169028070695959</v>
      </c>
      <c r="F1949" s="77">
        <f t="shared" si="182"/>
        <v>3.1639953404900223</v>
      </c>
      <c r="G1949" s="115">
        <f t="shared" si="183"/>
        <v>0.52380952380952372</v>
      </c>
      <c r="H1949" s="112">
        <f>F1949/Overview!$F$19</f>
        <v>4.6714828591318796</v>
      </c>
      <c r="I1949" s="149">
        <f t="shared" si="184"/>
        <v>178.24101031296112</v>
      </c>
      <c r="J1949" s="80">
        <f>IF((A1949-Overview!$F$43)/365=ROUND((A1949-Overview!$F$43)/365,0),J1948*0.05,J1948+V1948)</f>
        <v>5296.7550942919688</v>
      </c>
      <c r="K1949" s="70">
        <f>IF(I1949&lt;Overview!$F$16,1,'='!F1949/Overview!$F$26)</f>
        <v>136.96949525930833</v>
      </c>
      <c r="L1949" s="71">
        <f>IF(I1949&lt;Overview!$F$17,'='!F1949/Overview!$F$26,Overview!$F$33)</f>
        <v>9.1428571428571423</v>
      </c>
      <c r="M1949" s="72">
        <f t="shared" si="185"/>
        <v>9.1428571428571423</v>
      </c>
      <c r="N1949" s="81">
        <f>MIN(1,Overview!$F$44*E1949*(F1949-Overview!$F$25)^2+0.2)</f>
        <v>1</v>
      </c>
      <c r="O1949" s="48">
        <f>M1949*E1949*Overview!$F$8</f>
        <v>9.746225350951114E-2</v>
      </c>
      <c r="P1949" s="48">
        <f>E1949*Overview!$F$6</f>
        <v>1.8494797113084687E-3</v>
      </c>
      <c r="Q1949" s="122">
        <f>O1949*(G1949/F1949-(1+Overview!$F$35/'='!F1949)/(Overview!$F$37*Overview!$F$33))/('='!G1949+Overview!$F$36)</f>
        <v>2.911108859186309E-4</v>
      </c>
      <c r="R1949" s="128">
        <f>(O1949/F1949-Q1949)*G1949*Overview!$F$29*'='!F1949^3</f>
        <v>458.30632180097695</v>
      </c>
      <c r="S1949" s="57">
        <f t="shared" si="180"/>
        <v>3.4198798112438139E-18</v>
      </c>
      <c r="T1949" s="58">
        <f t="shared" si="181"/>
        <v>3.070244955374902E-4</v>
      </c>
      <c r="U1949" s="58">
        <f>IF(I1949&lt;Overview!$F$18,(1-Overview!$F$9)*'='!R1949-'='!I1949*'='!P1949,0)</f>
        <v>0</v>
      </c>
      <c r="V1949" s="54">
        <f>IF(I1949&gt;=Overview!$F$18,(1-Overview!$F$9)*'='!R1949-Overview!$F$18*'='!P1949,0)</f>
        <v>38.720155760570528</v>
      </c>
      <c r="W1949" s="2"/>
      <c r="X1949" s="60">
        <f>F1949^3*(1+G1949*Overview!$F$38)</f>
        <v>38.926568567153119</v>
      </c>
      <c r="Y1949" s="61">
        <f>F1949^3*Overview!$F$42*(1+Overview!$F$38*G1949)+J1949*Overview!$F$39/Overview!$F$40</f>
        <v>3.7335592560502855</v>
      </c>
    </row>
    <row r="1950" spans="1:25">
      <c r="A1950" s="34">
        <v>1947</v>
      </c>
      <c r="B1950">
        <v>0.77</v>
      </c>
      <c r="C1950" s="85">
        <v>18.739999999999998</v>
      </c>
      <c r="D1950" s="125">
        <f>B1950/(B1950+Overview!$F$22)</f>
        <v>0.52380952380952384</v>
      </c>
      <c r="E1950" s="118">
        <f>EXP(Overview!$F$21/Overview!$F$5-Overview!$F$21/('='!C1950+273.15))</f>
        <v>0.94169028070695959</v>
      </c>
      <c r="F1950" s="77">
        <f t="shared" si="182"/>
        <v>3.1643023649855597</v>
      </c>
      <c r="G1950" s="115">
        <f t="shared" si="183"/>
        <v>0.52380952380952372</v>
      </c>
      <c r="H1950" s="112">
        <f>F1950/Overview!$F$19</f>
        <v>4.6719361656364384</v>
      </c>
      <c r="I1950" s="149">
        <f t="shared" si="184"/>
        <v>178.24101031296112</v>
      </c>
      <c r="J1950" s="80">
        <f>IF((A1950-Overview!$F$43)/365=ROUND((A1950-Overview!$F$43)/365,0),J1949*0.05,J1949+V1949)</f>
        <v>5335.4752500525392</v>
      </c>
      <c r="K1950" s="70">
        <f>IF(I1950&lt;Overview!$F$16,1,'='!F1950/Overview!$F$26)</f>
        <v>136.98278636301126</v>
      </c>
      <c r="L1950" s="71">
        <f>IF(I1950&lt;Overview!$F$17,'='!F1950/Overview!$F$26,Overview!$F$33)</f>
        <v>9.1428571428571423</v>
      </c>
      <c r="M1950" s="72">
        <f t="shared" si="185"/>
        <v>9.1428571428571423</v>
      </c>
      <c r="N1950" s="81">
        <f>MIN(1,Overview!$F$44*E1950*(F1950-Overview!$F$25)^2+0.2)</f>
        <v>1</v>
      </c>
      <c r="O1950" s="48">
        <f>M1950*E1950*Overview!$F$8</f>
        <v>9.746225350951114E-2</v>
      </c>
      <c r="P1950" s="48">
        <f>E1950*Overview!$F$6</f>
        <v>1.8494797113084687E-3</v>
      </c>
      <c r="Q1950" s="122">
        <f>O1950*(G1950/F1950-(1+Overview!$F$35/'='!F1950)/(Overview!$F$37*Overview!$F$33))/('='!G1950+Overview!$F$36)</f>
        <v>2.9064496134004165E-4</v>
      </c>
      <c r="R1950" s="128">
        <f>(O1950/F1950-Q1950)*G1950*Overview!$F$29*'='!F1950^3</f>
        <v>458.40184741077655</v>
      </c>
      <c r="S1950" s="57">
        <f t="shared" si="180"/>
        <v>3.4195479886956705E-18</v>
      </c>
      <c r="T1950" s="58">
        <f t="shared" si="181"/>
        <v>3.0656284617981011E-4</v>
      </c>
      <c r="U1950" s="58">
        <f>IF(I1950&lt;Overview!$F$18,(1-Overview!$F$9)*'='!R1950-'='!I1950*'='!P1950,0)</f>
        <v>0</v>
      </c>
      <c r="V1950" s="54">
        <f>IF(I1950&gt;=Overview!$F$18,(1-Overview!$F$9)*'='!R1950-Overview!$F$18*'='!P1950,0)</f>
        <v>38.728294542525454</v>
      </c>
      <c r="W1950" s="2"/>
      <c r="X1950" s="60">
        <f>F1950^3*(1+G1950*Overview!$F$38)</f>
        <v>38.937901614667837</v>
      </c>
      <c r="Y1950" s="61">
        <f>F1950^3*Overview!$F$42*(1+Overview!$F$38*G1950)+J1950*Overview!$F$39/Overview!$F$40</f>
        <v>3.7362617970951155</v>
      </c>
    </row>
    <row r="1951" spans="1:25">
      <c r="A1951" s="34">
        <v>1948</v>
      </c>
      <c r="B1951">
        <v>0.77</v>
      </c>
      <c r="C1951" s="85">
        <v>18.739999999999998</v>
      </c>
      <c r="D1951" s="125">
        <f>B1951/(B1951+Overview!$F$22)</f>
        <v>0.52380952380952384</v>
      </c>
      <c r="E1951" s="118">
        <f>EXP(Overview!$F$21/Overview!$F$5-Overview!$F$21/('='!C1951+273.15))</f>
        <v>0.94169028070695959</v>
      </c>
      <c r="F1951" s="77">
        <f t="shared" si="182"/>
        <v>3.1646089278317397</v>
      </c>
      <c r="G1951" s="115">
        <f t="shared" si="183"/>
        <v>0.52380952380952372</v>
      </c>
      <c r="H1951" s="112">
        <f>F1951/Overview!$F$19</f>
        <v>4.6723887905385197</v>
      </c>
      <c r="I1951" s="149">
        <f t="shared" si="184"/>
        <v>178.24101031296112</v>
      </c>
      <c r="J1951" s="80">
        <f>IF((A1951-Overview!$F$43)/365=ROUND((A1951-Overview!$F$43)/365,0),J1950*0.05,J1950+V1950)</f>
        <v>5374.2035445950651</v>
      </c>
      <c r="K1951" s="70">
        <f>IF(I1951&lt;Overview!$F$16,1,'='!F1951/Overview!$F$26)</f>
        <v>136.9960574818935</v>
      </c>
      <c r="L1951" s="71">
        <f>IF(I1951&lt;Overview!$F$17,'='!F1951/Overview!$F$26,Overview!$F$33)</f>
        <v>9.1428571428571423</v>
      </c>
      <c r="M1951" s="72">
        <f t="shared" si="185"/>
        <v>9.1428571428571423</v>
      </c>
      <c r="N1951" s="81">
        <f>MIN(1,Overview!$F$44*E1951*(F1951-Overview!$F$25)^2+0.2)</f>
        <v>1</v>
      </c>
      <c r="O1951" s="48">
        <f>M1951*E1951*Overview!$F$8</f>
        <v>9.746225350951114E-2</v>
      </c>
      <c r="P1951" s="48">
        <f>E1951*Overview!$F$6</f>
        <v>1.8494797113084687E-3</v>
      </c>
      <c r="Q1951" s="122">
        <f>O1951*(G1951/F1951-(1+Overview!$F$35/'='!F1951)/(Overview!$F$37*Overview!$F$33))/('='!G1951+Overview!$F$36)</f>
        <v>2.9017982753924232E-4</v>
      </c>
      <c r="R1951" s="128">
        <f>(O1951/F1951-Q1951)*G1951*Overview!$F$29*'='!F1951^3</f>
        <v>458.49724054409319</v>
      </c>
      <c r="S1951" s="57">
        <f t="shared" si="180"/>
        <v>3.419216729324301E-18</v>
      </c>
      <c r="T1951" s="58">
        <f t="shared" si="181"/>
        <v>3.0610189096912029E-4</v>
      </c>
      <c r="U1951" s="58">
        <f>IF(I1951&lt;Overview!$F$18,(1-Overview!$F$9)*'='!R1951-'='!I1951*'='!P1951,0)</f>
        <v>0</v>
      </c>
      <c r="V1951" s="54">
        <f>IF(I1951&gt;=Overview!$F$18,(1-Overview!$F$9)*'='!R1951-Overview!$F$18*'='!P1951,0)</f>
        <v>38.736422037484033</v>
      </c>
      <c r="W1951" s="2"/>
      <c r="X1951" s="60">
        <f>F1951^3*(1+G1951*Overview!$F$38)</f>
        <v>38.949219816032546</v>
      </c>
      <c r="Y1951" s="61">
        <f>F1951^3*Overview!$F$42*(1+Overview!$F$38*G1951)+J1951*Overview!$F$39/Overview!$F$40</f>
        <v>3.7389633556535142</v>
      </c>
    </row>
    <row r="1952" spans="1:25">
      <c r="A1952" s="34">
        <v>1949</v>
      </c>
      <c r="B1952">
        <v>0.77</v>
      </c>
      <c r="C1952" s="85">
        <v>18.739999999999998</v>
      </c>
      <c r="D1952" s="125">
        <f>B1952/(B1952+Overview!$F$22)</f>
        <v>0.52380952380952384</v>
      </c>
      <c r="E1952" s="118">
        <f>EXP(Overview!$F$21/Overview!$F$5-Overview!$F$21/('='!C1952+273.15))</f>
        <v>0.94169028070695959</v>
      </c>
      <c r="F1952" s="77">
        <f t="shared" si="182"/>
        <v>3.1649150297227089</v>
      </c>
      <c r="G1952" s="115">
        <f t="shared" si="183"/>
        <v>0.52380952380952372</v>
      </c>
      <c r="H1952" s="112">
        <f>F1952/Overview!$F$19</f>
        <v>4.6728407348629988</v>
      </c>
      <c r="I1952" s="149">
        <f t="shared" si="184"/>
        <v>178.24101031296112</v>
      </c>
      <c r="J1952" s="80">
        <f>IF((A1952-Overview!$F$43)/365=ROUND((A1952-Overview!$F$43)/365,0),J1951*0.05,J1951+V1951)</f>
        <v>5412.9399666325489</v>
      </c>
      <c r="K1952" s="70">
        <f>IF(I1952&lt;Overview!$F$16,1,'='!F1952/Overview!$F$26)</f>
        <v>137.00930864600471</v>
      </c>
      <c r="L1952" s="71">
        <f>IF(I1952&lt;Overview!$F$17,'='!F1952/Overview!$F$26,Overview!$F$33)</f>
        <v>9.1428571428571423</v>
      </c>
      <c r="M1952" s="72">
        <f t="shared" si="185"/>
        <v>9.1428571428571423</v>
      </c>
      <c r="N1952" s="81">
        <f>MIN(1,Overview!$F$44*E1952*(F1952-Overview!$F$25)^2+0.2)</f>
        <v>1</v>
      </c>
      <c r="O1952" s="48">
        <f>M1952*E1952*Overview!$F$8</f>
        <v>9.746225350951114E-2</v>
      </c>
      <c r="P1952" s="48">
        <f>E1952*Overview!$F$6</f>
        <v>1.8494797113084687E-3</v>
      </c>
      <c r="Q1952" s="122">
        <f>O1952*(G1952/F1952-(1+Overview!$F$35/'='!F1952)/(Overview!$F$37*Overview!$F$33))/('='!G1952+Overview!$F$36)</f>
        <v>2.8971548303000994E-4</v>
      </c>
      <c r="R1952" s="128">
        <f>(O1952/F1952-Q1952)*G1952*Overview!$F$29*'='!F1952^3</f>
        <v>458.59250136696051</v>
      </c>
      <c r="S1952" s="57">
        <f t="shared" si="180"/>
        <v>3.4188860320712467E-18</v>
      </c>
      <c r="T1952" s="58">
        <f t="shared" si="181"/>
        <v>3.0564162886168429E-4</v>
      </c>
      <c r="U1952" s="58">
        <f>IF(I1952&lt;Overview!$F$18,(1-Overview!$F$9)*'='!R1952-'='!I1952*'='!P1952,0)</f>
        <v>0</v>
      </c>
      <c r="V1952" s="54">
        <f>IF(I1952&gt;=Overview!$F$18,(1-Overview!$F$9)*'='!R1952-Overview!$F$18*'='!P1952,0)</f>
        <v>38.744538259592325</v>
      </c>
      <c r="W1952" s="2"/>
      <c r="X1952" s="60">
        <f>F1952^3*(1+G1952*Overview!$F$38)</f>
        <v>38.960523187187817</v>
      </c>
      <c r="Y1952" s="61">
        <f>F1952^3*Overview!$F$42*(1+Overview!$F$38*G1952)+J1952*Overview!$F$39/Overview!$F$40</f>
        <v>3.7416639326696628</v>
      </c>
    </row>
    <row r="1953" spans="1:25">
      <c r="A1953" s="34">
        <v>1950</v>
      </c>
      <c r="B1953">
        <v>0.77</v>
      </c>
      <c r="C1953" s="85">
        <v>18.739999999999998</v>
      </c>
      <c r="D1953" s="125">
        <f>B1953/(B1953+Overview!$F$22)</f>
        <v>0.52380952380952384</v>
      </c>
      <c r="E1953" s="118">
        <f>EXP(Overview!$F$21/Overview!$F$5-Overview!$F$21/('='!C1953+273.15))</f>
        <v>0.94169028070695959</v>
      </c>
      <c r="F1953" s="77">
        <f t="shared" si="182"/>
        <v>3.1652206713515705</v>
      </c>
      <c r="G1953" s="115">
        <f t="shared" si="183"/>
        <v>0.52380952380952372</v>
      </c>
      <c r="H1953" s="112">
        <f>F1953/Overview!$F$19</f>
        <v>4.6732919996332063</v>
      </c>
      <c r="I1953" s="149">
        <f t="shared" si="184"/>
        <v>178.24101031296112</v>
      </c>
      <c r="J1953" s="80">
        <f>IF((A1953-Overview!$F$43)/365=ROUND((A1953-Overview!$F$43)/365,0),J1952*0.05,J1952+V1952)</f>
        <v>5451.6845048921414</v>
      </c>
      <c r="K1953" s="70">
        <f>IF(I1953&lt;Overview!$F$16,1,'='!F1953/Overview!$F$26)</f>
        <v>137.02253988534937</v>
      </c>
      <c r="L1953" s="71">
        <f>IF(I1953&lt;Overview!$F$17,'='!F1953/Overview!$F$26,Overview!$F$33)</f>
        <v>9.1428571428571423</v>
      </c>
      <c r="M1953" s="72">
        <f t="shared" si="185"/>
        <v>9.1428571428571423</v>
      </c>
      <c r="N1953" s="81">
        <f>MIN(1,Overview!$F$44*E1953*(F1953-Overview!$F$25)^2+0.2)</f>
        <v>1</v>
      </c>
      <c r="O1953" s="48">
        <f>M1953*E1953*Overview!$F$8</f>
        <v>9.746225350951114E-2</v>
      </c>
      <c r="P1953" s="48">
        <f>E1953*Overview!$F$6</f>
        <v>1.8494797113084687E-3</v>
      </c>
      <c r="Q1953" s="122">
        <f>O1953*(G1953/F1953-(1+Overview!$F$35/'='!F1953)/(Overview!$F$37*Overview!$F$33))/('='!G1953+Overview!$F$36)</f>
        <v>2.8925192632937705E-4</v>
      </c>
      <c r="R1953" s="128">
        <f>(O1953/F1953-Q1953)*G1953*Overview!$F$29*'='!F1953^3</f>
        <v>458.68763004526085</v>
      </c>
      <c r="S1953" s="57">
        <f t="shared" si="180"/>
        <v>3.4185558958803668E-18</v>
      </c>
      <c r="T1953" s="58">
        <f t="shared" si="181"/>
        <v>3.0518205881533529E-4</v>
      </c>
      <c r="U1953" s="58">
        <f>IF(I1953&lt;Overview!$F$18,(1-Overview!$F$9)*'='!R1953-'='!I1953*'='!P1953,0)</f>
        <v>0</v>
      </c>
      <c r="V1953" s="54">
        <f>IF(I1953&gt;=Overview!$F$18,(1-Overview!$F$9)*'='!R1953-Overview!$F$18*'='!P1953,0)</f>
        <v>38.752643222983515</v>
      </c>
      <c r="W1953" s="2"/>
      <c r="X1953" s="60">
        <f>F1953^3*(1+G1953*Overview!$F$38)</f>
        <v>38.971811744068475</v>
      </c>
      <c r="Y1953" s="61">
        <f>F1953^3*Overview!$F$42*(1+Overview!$F$38*G1953)+J1953*Overview!$F$39/Overview!$F$40</f>
        <v>3.7443635290878392</v>
      </c>
    </row>
    <row r="1954" spans="1:25">
      <c r="A1954" s="34">
        <v>1951</v>
      </c>
      <c r="B1954">
        <v>0.77</v>
      </c>
      <c r="C1954" s="85">
        <v>18.739999999999998</v>
      </c>
      <c r="D1954" s="125">
        <f>B1954/(B1954+Overview!$F$22)</f>
        <v>0.52380952380952384</v>
      </c>
      <c r="E1954" s="118">
        <f>EXP(Overview!$F$21/Overview!$F$5-Overview!$F$21/('='!C1954+273.15))</f>
        <v>0.94169028070695959</v>
      </c>
      <c r="F1954" s="77">
        <f t="shared" si="182"/>
        <v>3.1655258534103856</v>
      </c>
      <c r="G1954" s="115">
        <f t="shared" si="183"/>
        <v>0.52380952380952372</v>
      </c>
      <c r="H1954" s="112">
        <f>F1954/Overview!$F$19</f>
        <v>4.6737425858709365</v>
      </c>
      <c r="I1954" s="149">
        <f t="shared" si="184"/>
        <v>178.24101031296112</v>
      </c>
      <c r="J1954" s="80">
        <f>IF((A1954-Overview!$F$43)/365=ROUND((A1954-Overview!$F$43)/365,0),J1953*0.05,J1953+V1953)</f>
        <v>5490.4371481151247</v>
      </c>
      <c r="K1954" s="70">
        <f>IF(I1954&lt;Overview!$F$16,1,'='!F1954/Overview!$F$26)</f>
        <v>137.03575122988684</v>
      </c>
      <c r="L1954" s="71">
        <f>IF(I1954&lt;Overview!$F$17,'='!F1954/Overview!$F$26,Overview!$F$33)</f>
        <v>9.1428571428571423</v>
      </c>
      <c r="M1954" s="72">
        <f t="shared" si="185"/>
        <v>9.1428571428571423</v>
      </c>
      <c r="N1954" s="81">
        <f>MIN(1,Overview!$F$44*E1954*(F1954-Overview!$F$25)^2+0.2)</f>
        <v>1</v>
      </c>
      <c r="O1954" s="48">
        <f>M1954*E1954*Overview!$F$8</f>
        <v>9.746225350951114E-2</v>
      </c>
      <c r="P1954" s="48">
        <f>E1954*Overview!$F$6</f>
        <v>1.8494797113084687E-3</v>
      </c>
      <c r="Q1954" s="122">
        <f>O1954*(G1954/F1954-(1+Overview!$F$35/'='!F1954)/(Overview!$F$37*Overview!$F$33))/('='!G1954+Overview!$F$36)</f>
        <v>2.8878915595762476E-4</v>
      </c>
      <c r="R1954" s="128">
        <f>(O1954/F1954-Q1954)*G1954*Overview!$F$29*'='!F1954^3</f>
        <v>458.78262674472427</v>
      </c>
      <c r="S1954" s="57">
        <f t="shared" si="180"/>
        <v>3.4182263196978327E-18</v>
      </c>
      <c r="T1954" s="58">
        <f t="shared" si="181"/>
        <v>3.0472317978947505E-4</v>
      </c>
      <c r="U1954" s="58">
        <f>IF(I1954&lt;Overview!$F$18,(1-Overview!$F$9)*'='!R1954-'='!I1954*'='!P1954,0)</f>
        <v>0</v>
      </c>
      <c r="V1954" s="54">
        <f>IF(I1954&gt;=Overview!$F$18,(1-Overview!$F$9)*'='!R1954-Overview!$F$18*'='!P1954,0)</f>
        <v>38.7607369417778</v>
      </c>
      <c r="W1954" s="2"/>
      <c r="X1954" s="60">
        <f>F1954^3*(1+G1954*Overview!$F$38)</f>
        <v>38.983085502603579</v>
      </c>
      <c r="Y1954" s="61">
        <f>F1954^3*Overview!$F$42*(1+Overview!$F$38*G1954)+J1954*Overview!$F$39/Overview!$F$40</f>
        <v>3.7470621458524151</v>
      </c>
    </row>
    <row r="1955" spans="1:25">
      <c r="A1955" s="34">
        <v>1952</v>
      </c>
      <c r="B1955">
        <v>0.77</v>
      </c>
      <c r="C1955" s="85">
        <v>18.739999999999998</v>
      </c>
      <c r="D1955" s="125">
        <f>B1955/(B1955+Overview!$F$22)</f>
        <v>0.52380952380952384</v>
      </c>
      <c r="E1955" s="118">
        <f>EXP(Overview!$F$21/Overview!$F$5-Overview!$F$21/('='!C1955+273.15))</f>
        <v>0.94169028070695959</v>
      </c>
      <c r="F1955" s="77">
        <f t="shared" si="182"/>
        <v>3.1658305765901753</v>
      </c>
      <c r="G1955" s="115">
        <f t="shared" si="183"/>
        <v>0.52380952380952372</v>
      </c>
      <c r="H1955" s="112">
        <f>F1955/Overview!$F$19</f>
        <v>4.6741924945964497</v>
      </c>
      <c r="I1955" s="149">
        <f t="shared" si="184"/>
        <v>178.24101031296112</v>
      </c>
      <c r="J1955" s="80">
        <f>IF((A1955-Overview!$F$43)/365=ROUND((A1955-Overview!$F$43)/365,0),J1954*0.05,J1954+V1954)</f>
        <v>5529.1978850569021</v>
      </c>
      <c r="K1955" s="70">
        <f>IF(I1955&lt;Overview!$F$16,1,'='!F1955/Overview!$F$26)</f>
        <v>137.04894270953142</v>
      </c>
      <c r="L1955" s="71">
        <f>IF(I1955&lt;Overview!$F$17,'='!F1955/Overview!$F$26,Overview!$F$33)</f>
        <v>9.1428571428571423</v>
      </c>
      <c r="M1955" s="72">
        <f t="shared" si="185"/>
        <v>9.1428571428571423</v>
      </c>
      <c r="N1955" s="81">
        <f>MIN(1,Overview!$F$44*E1955*(F1955-Overview!$F$25)^2+0.2)</f>
        <v>1</v>
      </c>
      <c r="O1955" s="48">
        <f>M1955*E1955*Overview!$F$8</f>
        <v>9.746225350951114E-2</v>
      </c>
      <c r="P1955" s="48">
        <f>E1955*Overview!$F$6</f>
        <v>1.8494797113084687E-3</v>
      </c>
      <c r="Q1955" s="122">
        <f>O1955*(G1955/F1955-(1+Overview!$F$35/'='!F1955)/(Overview!$F$37*Overview!$F$33))/('='!G1955+Overview!$F$36)</f>
        <v>2.8832717043826968E-4</v>
      </c>
      <c r="R1955" s="128">
        <f>(O1955/F1955-Q1955)*G1955*Overview!$F$29*'='!F1955^3</f>
        <v>458.8774916309298</v>
      </c>
      <c r="S1955" s="57">
        <f t="shared" si="180"/>
        <v>3.4178973024721223E-18</v>
      </c>
      <c r="T1955" s="58">
        <f t="shared" si="181"/>
        <v>3.0426499074506704E-4</v>
      </c>
      <c r="U1955" s="58">
        <f>IF(I1955&lt;Overview!$F$18,(1-Overview!$F$9)*'='!R1955-'='!I1955*'='!P1955,0)</f>
        <v>0</v>
      </c>
      <c r="V1955" s="54">
        <f>IF(I1955&gt;=Overview!$F$18,(1-Overview!$F$9)*'='!R1955-Overview!$F$18*'='!P1955,0)</f>
        <v>38.768819430082509</v>
      </c>
      <c r="W1955" s="2"/>
      <c r="X1955" s="60">
        <f>F1955^3*(1+G1955*Overview!$F$38)</f>
        <v>38.994344478716357</v>
      </c>
      <c r="Y1955" s="61">
        <f>F1955^3*Overview!$F$42*(1+Overview!$F$38*G1955)+J1955*Overview!$F$39/Overview!$F$40</f>
        <v>3.7497597839078538</v>
      </c>
    </row>
    <row r="1956" spans="1:25">
      <c r="A1956" s="34">
        <v>1953</v>
      </c>
      <c r="B1956">
        <v>0.77</v>
      </c>
      <c r="C1956" s="85">
        <v>18.739999999999998</v>
      </c>
      <c r="D1956" s="125">
        <f>B1956/(B1956+Overview!$F$22)</f>
        <v>0.52380952380952384</v>
      </c>
      <c r="E1956" s="118">
        <f>EXP(Overview!$F$21/Overview!$F$5-Overview!$F$21/('='!C1956+273.15))</f>
        <v>0.94169028070695959</v>
      </c>
      <c r="F1956" s="77">
        <f t="shared" si="182"/>
        <v>3.1661348415809205</v>
      </c>
      <c r="G1956" s="115">
        <f t="shared" si="183"/>
        <v>0.52380952380952372</v>
      </c>
      <c r="H1956" s="112">
        <f>F1956/Overview!$F$19</f>
        <v>4.674641726828467</v>
      </c>
      <c r="I1956" s="149">
        <f t="shared" si="184"/>
        <v>178.24101031296112</v>
      </c>
      <c r="J1956" s="80">
        <f>IF((A1956-Overview!$F$43)/365=ROUND((A1956-Overview!$F$43)/365,0),J1955*0.05,J1955+V1955)</f>
        <v>5567.9667044869848</v>
      </c>
      <c r="K1956" s="70">
        <f>IF(I1956&lt;Overview!$F$16,1,'='!F1956/Overview!$F$26)</f>
        <v>137.06211435415241</v>
      </c>
      <c r="L1956" s="71">
        <f>IF(I1956&lt;Overview!$F$17,'='!F1956/Overview!$F$26,Overview!$F$33)</f>
        <v>9.1428571428571423</v>
      </c>
      <c r="M1956" s="72">
        <f t="shared" si="185"/>
        <v>9.1428571428571423</v>
      </c>
      <c r="N1956" s="81">
        <f>MIN(1,Overview!$F$44*E1956*(F1956-Overview!$F$25)^2+0.2)</f>
        <v>1</v>
      </c>
      <c r="O1956" s="48">
        <f>M1956*E1956*Overview!$F$8</f>
        <v>9.746225350951114E-2</v>
      </c>
      <c r="P1956" s="48">
        <f>E1956*Overview!$F$6</f>
        <v>1.8494797113084687E-3</v>
      </c>
      <c r="Q1956" s="122">
        <f>O1956*(G1956/F1956-(1+Overview!$F$35/'='!F1956)/(Overview!$F$37*Overview!$F$33))/('='!G1956+Overview!$F$36)</f>
        <v>2.8786596829806082E-4</v>
      </c>
      <c r="R1956" s="128">
        <f>(O1956/F1956-Q1956)*G1956*Overview!$F$29*'='!F1956^3</f>
        <v>458.972224869304</v>
      </c>
      <c r="S1956" s="57">
        <f t="shared" si="180"/>
        <v>3.417568843154014E-18</v>
      </c>
      <c r="T1956" s="58">
        <f t="shared" si="181"/>
        <v>3.0380749064463968E-4</v>
      </c>
      <c r="U1956" s="58">
        <f>IF(I1956&lt;Overview!$F$18,(1-Overview!$F$9)*'='!R1956-'='!I1956*'='!P1956,0)</f>
        <v>0</v>
      </c>
      <c r="V1956" s="54">
        <f>IF(I1956&gt;=Overview!$F$18,(1-Overview!$F$9)*'='!R1956-Overview!$F$18*'='!P1956,0)</f>
        <v>38.776890701991995</v>
      </c>
      <c r="W1956" s="2"/>
      <c r="X1956" s="60">
        <f>F1956^3*(1+G1956*Overview!$F$38)</f>
        <v>39.005588688324153</v>
      </c>
      <c r="Y1956" s="61">
        <f>F1956^3*Overview!$F$42*(1+Overview!$F$38*G1956)+J1956*Overview!$F$39/Overview!$F$40</f>
        <v>3.7524564441986992</v>
      </c>
    </row>
    <row r="1957" spans="1:25">
      <c r="A1957" s="34">
        <v>1954</v>
      </c>
      <c r="B1957">
        <v>0.77</v>
      </c>
      <c r="C1957" s="85">
        <v>18.739999999999998</v>
      </c>
      <c r="D1957" s="125">
        <f>B1957/(B1957+Overview!$F$22)</f>
        <v>0.52380952380952384</v>
      </c>
      <c r="E1957" s="118">
        <f>EXP(Overview!$F$21/Overview!$F$5-Overview!$F$21/('='!C1957+273.15))</f>
        <v>0.94169028070695959</v>
      </c>
      <c r="F1957" s="77">
        <f t="shared" si="182"/>
        <v>3.1664386490715652</v>
      </c>
      <c r="G1957" s="115">
        <f t="shared" si="183"/>
        <v>0.52380952380952372</v>
      </c>
      <c r="H1957" s="112">
        <f>F1957/Overview!$F$19</f>
        <v>4.6750902835841801</v>
      </c>
      <c r="I1957" s="149">
        <f t="shared" si="184"/>
        <v>178.24101031296112</v>
      </c>
      <c r="J1957" s="80">
        <f>IF((A1957-Overview!$F$43)/365=ROUND((A1957-Overview!$F$43)/365,0),J1956*0.05,J1956+V1956)</f>
        <v>5606.7435951889765</v>
      </c>
      <c r="K1957" s="70">
        <f>IF(I1957&lt;Overview!$F$16,1,'='!F1957/Overview!$F$26)</f>
        <v>137.07526619357427</v>
      </c>
      <c r="L1957" s="71">
        <f>IF(I1957&lt;Overview!$F$17,'='!F1957/Overview!$F$26,Overview!$F$33)</f>
        <v>9.1428571428571423</v>
      </c>
      <c r="M1957" s="72">
        <f t="shared" si="185"/>
        <v>9.1428571428571423</v>
      </c>
      <c r="N1957" s="81">
        <f>MIN(1,Overview!$F$44*E1957*(F1957-Overview!$F$25)^2+0.2)</f>
        <v>1</v>
      </c>
      <c r="O1957" s="48">
        <f>M1957*E1957*Overview!$F$8</f>
        <v>9.746225350951114E-2</v>
      </c>
      <c r="P1957" s="48">
        <f>E1957*Overview!$F$6</f>
        <v>1.8494797113084687E-3</v>
      </c>
      <c r="Q1957" s="122">
        <f>O1957*(G1957/F1957-(1+Overview!$F$35/'='!F1957)/(Overview!$F$37*Overview!$F$33))/('='!G1957+Overview!$F$36)</f>
        <v>2.8740554806696742E-4</v>
      </c>
      <c r="R1957" s="128">
        <f>(O1957/F1957-Q1957)*G1957*Overview!$F$29*'='!F1957^3</f>
        <v>459.06682662512185</v>
      </c>
      <c r="S1957" s="57">
        <f t="shared" si="180"/>
        <v>3.4172409406965801E-18</v>
      </c>
      <c r="T1957" s="58">
        <f t="shared" si="181"/>
        <v>3.0335067845228039E-4</v>
      </c>
      <c r="U1957" s="58">
        <f>IF(I1957&lt;Overview!$F$18,(1-Overview!$F$9)*'='!R1957-'='!I1957*'='!P1957,0)</f>
        <v>0</v>
      </c>
      <c r="V1957" s="54">
        <f>IF(I1957&gt;=Overview!$F$18,(1-Overview!$F$9)*'='!R1957-Overview!$F$18*'='!P1957,0)</f>
        <v>38.784950771587674</v>
      </c>
      <c r="W1957" s="2"/>
      <c r="X1957" s="60">
        <f>F1957^3*(1+G1957*Overview!$F$38)</f>
        <v>39.016818147338398</v>
      </c>
      <c r="Y1957" s="61">
        <f>F1957^3*Overview!$F$42*(1+Overview!$F$38*G1957)+J1957*Overview!$F$39/Overview!$F$40</f>
        <v>3.7551521276695761</v>
      </c>
    </row>
    <row r="1958" spans="1:25">
      <c r="A1958" s="34">
        <v>1955</v>
      </c>
      <c r="B1958">
        <v>0.77</v>
      </c>
      <c r="C1958" s="85">
        <v>18.739999999999998</v>
      </c>
      <c r="D1958" s="125">
        <f>B1958/(B1958+Overview!$F$22)</f>
        <v>0.52380952380952384</v>
      </c>
      <c r="E1958" s="118">
        <f>EXP(Overview!$F$21/Overview!$F$5-Overview!$F$21/('='!C1958+273.15))</f>
        <v>0.94169028070695959</v>
      </c>
      <c r="F1958" s="77">
        <f t="shared" si="182"/>
        <v>3.1667419997500175</v>
      </c>
      <c r="G1958" s="115">
        <f t="shared" si="183"/>
        <v>0.52380952380952372</v>
      </c>
      <c r="H1958" s="112">
        <f>F1958/Overview!$F$19</f>
        <v>4.6755381658792521</v>
      </c>
      <c r="I1958" s="149">
        <f t="shared" si="184"/>
        <v>178.24101031296112</v>
      </c>
      <c r="J1958" s="80">
        <f>IF((A1958-Overview!$F$43)/365=ROUND((A1958-Overview!$F$43)/365,0),J1957*0.05,J1957+V1957)</f>
        <v>5645.5285459605639</v>
      </c>
      <c r="K1958" s="70">
        <f>IF(I1958&lt;Overview!$F$16,1,'='!F1958/Overview!$F$26)</f>
        <v>137.08839825757653</v>
      </c>
      <c r="L1958" s="71">
        <f>IF(I1958&lt;Overview!$F$17,'='!F1958/Overview!$F$26,Overview!$F$33)</f>
        <v>9.1428571428571423</v>
      </c>
      <c r="M1958" s="72">
        <f t="shared" si="185"/>
        <v>9.1428571428571423</v>
      </c>
      <c r="N1958" s="81">
        <f>MIN(1,Overview!$F$44*E1958*(F1958-Overview!$F$25)^2+0.2)</f>
        <v>1</v>
      </c>
      <c r="O1958" s="48">
        <f>M1958*E1958*Overview!$F$8</f>
        <v>9.746225350951114E-2</v>
      </c>
      <c r="P1958" s="48">
        <f>E1958*Overview!$F$6</f>
        <v>1.8494797113084687E-3</v>
      </c>
      <c r="Q1958" s="122">
        <f>O1958*(G1958/F1958-(1+Overview!$F$35/'='!F1958)/(Overview!$F$37*Overview!$F$33))/('='!G1958+Overview!$F$36)</f>
        <v>2.8694590827817173E-4</v>
      </c>
      <c r="R1958" s="128">
        <f>(O1958/F1958-Q1958)*G1958*Overview!$F$29*'='!F1958^3</f>
        <v>459.16129706350603</v>
      </c>
      <c r="S1958" s="57">
        <f t="shared" si="180"/>
        <v>3.4169135940551811E-18</v>
      </c>
      <c r="T1958" s="58">
        <f t="shared" si="181"/>
        <v>3.0289455313363422E-4</v>
      </c>
      <c r="U1958" s="58">
        <f>IF(I1958&lt;Overview!$F$18,(1-Overview!$F$9)*'='!R1958-'='!I1958*'='!P1958,0)</f>
        <v>0</v>
      </c>
      <c r="V1958" s="54">
        <f>IF(I1958&gt;=Overview!$F$18,(1-Overview!$F$9)*'='!R1958-Overview!$F$18*'='!P1958,0)</f>
        <v>38.792999652938008</v>
      </c>
      <c r="W1958" s="2"/>
      <c r="X1958" s="60">
        <f>F1958^3*(1+G1958*Overview!$F$38)</f>
        <v>39.028032871664578</v>
      </c>
      <c r="Y1958" s="61">
        <f>F1958^3*Overview!$F$42*(1+Overview!$F$38*G1958)+J1958*Overview!$F$39/Overview!$F$40</f>
        <v>3.7578468352651888</v>
      </c>
    </row>
    <row r="1959" spans="1:25">
      <c r="A1959" s="34">
        <v>1956</v>
      </c>
      <c r="B1959">
        <v>0.77</v>
      </c>
      <c r="C1959" s="85">
        <v>18.739999999999998</v>
      </c>
      <c r="D1959" s="125">
        <f>B1959/(B1959+Overview!$F$22)</f>
        <v>0.52380952380952384</v>
      </c>
      <c r="E1959" s="118">
        <f>EXP(Overview!$F$21/Overview!$F$5-Overview!$F$21/('='!C1959+273.15))</f>
        <v>0.94169028070695959</v>
      </c>
      <c r="F1959" s="77">
        <f t="shared" si="182"/>
        <v>3.1670448943031513</v>
      </c>
      <c r="G1959" s="115">
        <f t="shared" si="183"/>
        <v>0.52380952380952372</v>
      </c>
      <c r="H1959" s="112">
        <f>F1959/Overview!$F$19</f>
        <v>4.6759853747278184</v>
      </c>
      <c r="I1959" s="149">
        <f t="shared" si="184"/>
        <v>178.24101031296112</v>
      </c>
      <c r="J1959" s="80">
        <f>IF((A1959-Overview!$F$43)/365=ROUND((A1959-Overview!$F$43)/365,0),J1958*0.05,J1958+V1958)</f>
        <v>5684.3215456135022</v>
      </c>
      <c r="K1959" s="70">
        <f>IF(I1959&lt;Overview!$F$16,1,'='!F1959/Overview!$F$26)</f>
        <v>137.101510575894</v>
      </c>
      <c r="L1959" s="71">
        <f>IF(I1959&lt;Overview!$F$17,'='!F1959/Overview!$F$26,Overview!$F$33)</f>
        <v>9.1428571428571423</v>
      </c>
      <c r="M1959" s="72">
        <f t="shared" si="185"/>
        <v>9.1428571428571423</v>
      </c>
      <c r="N1959" s="81">
        <f>MIN(1,Overview!$F$44*E1959*(F1959-Overview!$F$25)^2+0.2)</f>
        <v>1</v>
      </c>
      <c r="O1959" s="48">
        <f>M1959*E1959*Overview!$F$8</f>
        <v>9.746225350951114E-2</v>
      </c>
      <c r="P1959" s="48">
        <f>E1959*Overview!$F$6</f>
        <v>1.8494797113084687E-3</v>
      </c>
      <c r="Q1959" s="122">
        <f>O1959*(G1959/F1959-(1+Overview!$F$35/'='!F1959)/(Overview!$F$37*Overview!$F$33))/('='!G1959+Overview!$F$36)</f>
        <v>2.8648704746805947E-4</v>
      </c>
      <c r="R1959" s="128">
        <f>(O1959/F1959-Q1959)*G1959*Overview!$F$29*'='!F1959^3</f>
        <v>459.25563634942768</v>
      </c>
      <c r="S1959" s="57">
        <f t="shared" si="180"/>
        <v>3.4165868021874594E-18</v>
      </c>
      <c r="T1959" s="58">
        <f t="shared" si="181"/>
        <v>3.0243911365590077E-4</v>
      </c>
      <c r="U1959" s="58">
        <f>IF(I1959&lt;Overview!$F$18,(1-Overview!$F$9)*'='!R1959-'='!I1959*'='!P1959,0)</f>
        <v>0</v>
      </c>
      <c r="V1959" s="54">
        <f>IF(I1959&gt;=Overview!$F$18,(1-Overview!$F$9)*'='!R1959-Overview!$F$18*'='!P1959,0)</f>
        <v>38.801037360098533</v>
      </c>
      <c r="W1959" s="2"/>
      <c r="X1959" s="60">
        <f>F1959^3*(1+G1959*Overview!$F$38)</f>
        <v>39.039232877202195</v>
      </c>
      <c r="Y1959" s="61">
        <f>F1959^3*Overview!$F$42*(1+Overview!$F$38*G1959)+J1959*Overview!$F$39/Overview!$F$40</f>
        <v>3.7605405679303114</v>
      </c>
    </row>
    <row r="1960" spans="1:25">
      <c r="A1960" s="34">
        <v>1957</v>
      </c>
      <c r="B1960">
        <v>0.77</v>
      </c>
      <c r="C1960" s="85">
        <v>18.739999999999998</v>
      </c>
      <c r="D1960" s="125">
        <f>B1960/(B1960+Overview!$F$22)</f>
        <v>0.52380952380952384</v>
      </c>
      <c r="E1960" s="118">
        <f>EXP(Overview!$F$21/Overview!$F$5-Overview!$F$21/('='!C1960+273.15))</f>
        <v>0.94169028070695959</v>
      </c>
      <c r="F1960" s="77">
        <f t="shared" si="182"/>
        <v>3.167347333416807</v>
      </c>
      <c r="G1960" s="115">
        <f t="shared" si="183"/>
        <v>0.52380952380952372</v>
      </c>
      <c r="H1960" s="112">
        <f>F1960/Overview!$F$19</f>
        <v>4.6764319111424877</v>
      </c>
      <c r="I1960" s="149">
        <f t="shared" si="184"/>
        <v>178.24101031296112</v>
      </c>
      <c r="J1960" s="80">
        <f>IF((A1960-Overview!$F$43)/365=ROUND((A1960-Overview!$F$43)/365,0),J1959*0.05,J1959+V1959)</f>
        <v>5723.1225829736004</v>
      </c>
      <c r="K1960" s="70">
        <f>IF(I1960&lt;Overview!$F$16,1,'='!F1960/Overview!$F$26)</f>
        <v>137.11460317821675</v>
      </c>
      <c r="L1960" s="71">
        <f>IF(I1960&lt;Overview!$F$17,'='!F1960/Overview!$F$26,Overview!$F$33)</f>
        <v>9.1428571428571423</v>
      </c>
      <c r="M1960" s="72">
        <f t="shared" si="185"/>
        <v>9.1428571428571423</v>
      </c>
      <c r="N1960" s="81">
        <f>MIN(1,Overview!$F$44*E1960*(F1960-Overview!$F$25)^2+0.2)</f>
        <v>1</v>
      </c>
      <c r="O1960" s="48">
        <f>M1960*E1960*Overview!$F$8</f>
        <v>9.746225350951114E-2</v>
      </c>
      <c r="P1960" s="48">
        <f>E1960*Overview!$F$6</f>
        <v>1.8494797113084687E-3</v>
      </c>
      <c r="Q1960" s="122">
        <f>O1960*(G1960/F1960-(1+Overview!$F$35/'='!F1960)/(Overview!$F$37*Overview!$F$33))/('='!G1960+Overview!$F$36)</f>
        <v>2.8602896417621399E-4</v>
      </c>
      <c r="R1960" s="128">
        <f>(O1960/F1960-Q1960)*G1960*Overview!$F$29*'='!F1960^3</f>
        <v>459.34984464770554</v>
      </c>
      <c r="S1960" s="57">
        <f t="shared" si="180"/>
        <v>3.4162605640533339E-18</v>
      </c>
      <c r="T1960" s="58">
        <f t="shared" si="181"/>
        <v>3.0198435898783424E-4</v>
      </c>
      <c r="U1960" s="58">
        <f>IF(I1960&lt;Overview!$F$18,(1-Overview!$F$9)*'='!R1960-'='!I1960*'='!P1960,0)</f>
        <v>0</v>
      </c>
      <c r="V1960" s="54">
        <f>IF(I1960&gt;=Overview!$F$18,(1-Overview!$F$9)*'='!R1960-Overview!$F$18*'='!P1960,0)</f>
        <v>38.809063907111806</v>
      </c>
      <c r="W1960" s="2"/>
      <c r="X1960" s="60">
        <f>F1960^3*(1+G1960*Overview!$F$38)</f>
        <v>39.050418179844698</v>
      </c>
      <c r="Y1960" s="61">
        <f>F1960^3*Overview!$F$42*(1+Overview!$F$38*G1960)+J1960*Overview!$F$39/Overview!$F$40</f>
        <v>3.7632333266097846</v>
      </c>
    </row>
    <row r="1961" spans="1:25">
      <c r="A1961" s="34">
        <v>1958</v>
      </c>
      <c r="B1961">
        <v>0.77</v>
      </c>
      <c r="C1961" s="85">
        <v>18.739999999999998</v>
      </c>
      <c r="D1961" s="125">
        <f>B1961/(B1961+Overview!$F$22)</f>
        <v>0.52380952380952384</v>
      </c>
      <c r="E1961" s="118">
        <f>EXP(Overview!$F$21/Overview!$F$5-Overview!$F$21/('='!C1961+273.15))</f>
        <v>0.94169028070695959</v>
      </c>
      <c r="F1961" s="77">
        <f t="shared" si="182"/>
        <v>3.1676493177757949</v>
      </c>
      <c r="G1961" s="115">
        <f t="shared" si="183"/>
        <v>0.52380952380952372</v>
      </c>
      <c r="H1961" s="112">
        <f>F1961/Overview!$F$19</f>
        <v>4.6768777761343499</v>
      </c>
      <c r="I1961" s="149">
        <f t="shared" si="184"/>
        <v>178.24101031296112</v>
      </c>
      <c r="J1961" s="80">
        <f>IF((A1961-Overview!$F$43)/365=ROUND((A1961-Overview!$F$43)/365,0),J1960*0.05,J1960+V1960)</f>
        <v>5761.9316468807119</v>
      </c>
      <c r="K1961" s="70">
        <f>IF(I1961&lt;Overview!$F$16,1,'='!F1961/Overview!$F$26)</f>
        <v>137.12767609419026</v>
      </c>
      <c r="L1961" s="71">
        <f>IF(I1961&lt;Overview!$F$17,'='!F1961/Overview!$F$26,Overview!$F$33)</f>
        <v>9.1428571428571423</v>
      </c>
      <c r="M1961" s="72">
        <f t="shared" si="185"/>
        <v>9.1428571428571423</v>
      </c>
      <c r="N1961" s="81">
        <f>MIN(1,Overview!$F$44*E1961*(F1961-Overview!$F$25)^2+0.2)</f>
        <v>1</v>
      </c>
      <c r="O1961" s="48">
        <f>M1961*E1961*Overview!$F$8</f>
        <v>9.746225350951114E-2</v>
      </c>
      <c r="P1961" s="48">
        <f>E1961*Overview!$F$6</f>
        <v>1.8494797113084687E-3</v>
      </c>
      <c r="Q1961" s="122">
        <f>O1961*(G1961/F1961-(1+Overview!$F$35/'='!F1961)/(Overview!$F$37*Overview!$F$33))/('='!G1961+Overview!$F$36)</f>
        <v>2.8557165694540366E-4</v>
      </c>
      <c r="R1961" s="128">
        <f>(O1961/F1961-Q1961)*G1961*Overview!$F$29*'='!F1961^3</f>
        <v>459.44392212300664</v>
      </c>
      <c r="S1961" s="57">
        <f t="shared" si="180"/>
        <v>3.4159348786149922E-18</v>
      </c>
      <c r="T1961" s="58">
        <f t="shared" si="181"/>
        <v>3.015302880997371E-4</v>
      </c>
      <c r="U1961" s="58">
        <f>IF(I1961&lt;Overview!$F$18,(1-Overview!$F$9)*'='!R1961-'='!I1961*'='!P1961,0)</f>
        <v>0</v>
      </c>
      <c r="V1961" s="54">
        <f>IF(I1961&gt;=Overview!$F$18,(1-Overview!$F$9)*'='!R1961-Overview!$F$18*'='!P1961,0)</f>
        <v>38.817079308007457</v>
      </c>
      <c r="W1961" s="2"/>
      <c r="X1961" s="60">
        <f>F1961^3*(1+G1961*Overview!$F$38)</f>
        <v>39.061588795479516</v>
      </c>
      <c r="Y1961" s="61">
        <f>F1961^3*Overview!$F$42*(1+Overview!$F$38*G1961)+J1961*Overview!$F$39/Overview!$F$40</f>
        <v>3.7659251122485182</v>
      </c>
    </row>
    <row r="1962" spans="1:25">
      <c r="A1962" s="34">
        <v>1959</v>
      </c>
      <c r="B1962">
        <v>0.77</v>
      </c>
      <c r="C1962" s="85">
        <v>18.739999999999998</v>
      </c>
      <c r="D1962" s="125">
        <f>B1962/(B1962+Overview!$F$22)</f>
        <v>0.52380952380952384</v>
      </c>
      <c r="E1962" s="118">
        <f>EXP(Overview!$F$21/Overview!$F$5-Overview!$F$21/('='!C1962+273.15))</f>
        <v>0.94169028070695959</v>
      </c>
      <c r="F1962" s="77">
        <f t="shared" si="182"/>
        <v>3.1679508480638945</v>
      </c>
      <c r="G1962" s="115">
        <f t="shared" si="183"/>
        <v>0.52380952380952372</v>
      </c>
      <c r="H1962" s="112">
        <f>F1962/Overview!$F$19</f>
        <v>4.6773229707129698</v>
      </c>
      <c r="I1962" s="149">
        <f t="shared" si="184"/>
        <v>178.24101031296112</v>
      </c>
      <c r="J1962" s="80">
        <f>IF((A1962-Overview!$F$43)/365=ROUND((A1962-Overview!$F$43)/365,0),J1961*0.05,J1961+V1961)</f>
        <v>5800.748726188719</v>
      </c>
      <c r="K1962" s="70">
        <f>IF(I1962&lt;Overview!$F$16,1,'='!F1962/Overview!$F$26)</f>
        <v>137.14072935341534</v>
      </c>
      <c r="L1962" s="71">
        <f>IF(I1962&lt;Overview!$F$17,'='!F1962/Overview!$F$26,Overview!$F$33)</f>
        <v>9.1428571428571423</v>
      </c>
      <c r="M1962" s="72">
        <f t="shared" si="185"/>
        <v>9.1428571428571423</v>
      </c>
      <c r="N1962" s="81">
        <f>MIN(1,Overview!$F$44*E1962*(F1962-Overview!$F$25)^2+0.2)</f>
        <v>1</v>
      </c>
      <c r="O1962" s="48">
        <f>M1962*E1962*Overview!$F$8</f>
        <v>9.746225350951114E-2</v>
      </c>
      <c r="P1962" s="48">
        <f>E1962*Overview!$F$6</f>
        <v>1.8494797113084687E-3</v>
      </c>
      <c r="Q1962" s="122">
        <f>O1962*(G1962/F1962-(1+Overview!$F$35/'='!F1962)/(Overview!$F$37*Overview!$F$33))/('='!G1962+Overview!$F$36)</f>
        <v>2.8511512432157903E-4</v>
      </c>
      <c r="R1962" s="128">
        <f>(O1962/F1962-Q1962)*G1962*Overview!$F$29*'='!F1962^3</f>
        <v>459.53786893984523</v>
      </c>
      <c r="S1962" s="57">
        <f t="shared" si="180"/>
        <v>3.4156097448368888E-18</v>
      </c>
      <c r="T1962" s="58">
        <f t="shared" si="181"/>
        <v>3.0107689996346302E-4</v>
      </c>
      <c r="U1962" s="58">
        <f>IF(I1962&lt;Overview!$F$18,(1-Overview!$F$9)*'='!R1962-'='!I1962*'='!P1962,0)</f>
        <v>0</v>
      </c>
      <c r="V1962" s="54">
        <f>IF(I1962&gt;=Overview!$F$18,(1-Overview!$F$9)*'='!R1962-Overview!$F$18*'='!P1962,0)</f>
        <v>38.825083576802108</v>
      </c>
      <c r="W1962" s="2"/>
      <c r="X1962" s="60">
        <f>F1962^3*(1+G1962*Overview!$F$38)</f>
        <v>39.07274473998789</v>
      </c>
      <c r="Y1962" s="61">
        <f>F1962^3*Overview!$F$42*(1+Overview!$F$38*G1962)+J1962*Overview!$F$39/Overview!$F$40</f>
        <v>3.7686159257914738</v>
      </c>
    </row>
    <row r="1963" spans="1:25">
      <c r="A1963" s="34">
        <v>1960</v>
      </c>
      <c r="B1963">
        <v>0.77</v>
      </c>
      <c r="C1963" s="85">
        <v>18.739999999999998</v>
      </c>
      <c r="D1963" s="125">
        <f>B1963/(B1963+Overview!$F$22)</f>
        <v>0.52380952380952384</v>
      </c>
      <c r="E1963" s="118">
        <f>EXP(Overview!$F$21/Overview!$F$5-Overview!$F$21/('='!C1963+273.15))</f>
        <v>0.94169028070695959</v>
      </c>
      <c r="F1963" s="77">
        <f t="shared" si="182"/>
        <v>3.1682519249638581</v>
      </c>
      <c r="G1963" s="115">
        <f t="shared" si="183"/>
        <v>0.52380952380952372</v>
      </c>
      <c r="H1963" s="112">
        <f>F1963/Overview!$F$19</f>
        <v>4.6777674958863988</v>
      </c>
      <c r="I1963" s="149">
        <f t="shared" si="184"/>
        <v>178.24101031296112</v>
      </c>
      <c r="J1963" s="80">
        <f>IF((A1963-Overview!$F$43)/365=ROUND((A1963-Overview!$F$43)/365,0),J1962*0.05,J1962+V1962)</f>
        <v>5839.5738097655212</v>
      </c>
      <c r="K1963" s="70">
        <f>IF(I1963&lt;Overview!$F$16,1,'='!F1963/Overview!$F$26)</f>
        <v>137.1537629854484</v>
      </c>
      <c r="L1963" s="71">
        <f>IF(I1963&lt;Overview!$F$17,'='!F1963/Overview!$F$26,Overview!$F$33)</f>
        <v>9.1428571428571423</v>
      </c>
      <c r="M1963" s="72">
        <f t="shared" si="185"/>
        <v>9.1428571428571423</v>
      </c>
      <c r="N1963" s="81">
        <f>MIN(1,Overview!$F$44*E1963*(F1963-Overview!$F$25)^2+0.2)</f>
        <v>1</v>
      </c>
      <c r="O1963" s="48">
        <f>M1963*E1963*Overview!$F$8</f>
        <v>9.746225350951114E-2</v>
      </c>
      <c r="P1963" s="48">
        <f>E1963*Overview!$F$6</f>
        <v>1.8494797113084687E-3</v>
      </c>
      <c r="Q1963" s="122">
        <f>O1963*(G1963/F1963-(1+Overview!$F$35/'='!F1963)/(Overview!$F$37*Overview!$F$33))/('='!G1963+Overview!$F$36)</f>
        <v>2.8465936485385881E-4</v>
      </c>
      <c r="R1963" s="128">
        <f>(O1963/F1963-Q1963)*G1963*Overview!$F$29*'='!F1963^3</f>
        <v>459.63168526258403</v>
      </c>
      <c r="S1963" s="57">
        <f t="shared" si="180"/>
        <v>3.4152851616857326E-18</v>
      </c>
      <c r="T1963" s="58">
        <f t="shared" si="181"/>
        <v>3.0062419355240911E-4</v>
      </c>
      <c r="U1963" s="58">
        <f>IF(I1963&lt;Overview!$F$18,(1-Overview!$F$9)*'='!R1963-'='!I1963*'='!P1963,0)</f>
        <v>0</v>
      </c>
      <c r="V1963" s="54">
        <f>IF(I1963&gt;=Overview!$F$18,(1-Overview!$F$9)*'='!R1963-Overview!$F$18*'='!P1963,0)</f>
        <v>38.833076727499453</v>
      </c>
      <c r="W1963" s="2"/>
      <c r="X1963" s="60">
        <f>F1963^3*(1+G1963*Overview!$F$38)</f>
        <v>39.083886029244958</v>
      </c>
      <c r="Y1963" s="61">
        <f>F1963^3*Overview!$F$42*(1+Overview!$F$38*G1963)+J1963*Overview!$F$39/Overview!$F$40</f>
        <v>3.7713057681836748</v>
      </c>
    </row>
    <row r="1964" spans="1:25">
      <c r="A1964" s="34">
        <v>1961</v>
      </c>
      <c r="B1964">
        <v>0.77</v>
      </c>
      <c r="C1964" s="85">
        <v>18.739999999999998</v>
      </c>
      <c r="D1964" s="125">
        <f>B1964/(B1964+Overview!$F$22)</f>
        <v>0.52380952380952384</v>
      </c>
      <c r="E1964" s="118">
        <f>EXP(Overview!$F$21/Overview!$F$5-Overview!$F$21/('='!C1964+273.15))</f>
        <v>0.94169028070695959</v>
      </c>
      <c r="F1964" s="77">
        <f t="shared" si="182"/>
        <v>3.1685525491574107</v>
      </c>
      <c r="G1964" s="115">
        <f t="shared" si="183"/>
        <v>0.52380952380952372</v>
      </c>
      <c r="H1964" s="112">
        <f>F1964/Overview!$F$19</f>
        <v>4.6782113526611706</v>
      </c>
      <c r="I1964" s="149">
        <f t="shared" si="184"/>
        <v>178.24101031296112</v>
      </c>
      <c r="J1964" s="80">
        <f>IF((A1964-Overview!$F$43)/365=ROUND((A1964-Overview!$F$43)/365,0),J1963*0.05,J1963+V1963)</f>
        <v>5878.4068864930205</v>
      </c>
      <c r="K1964" s="70">
        <f>IF(I1964&lt;Overview!$F$16,1,'='!F1964/Overview!$F$26)</f>
        <v>137.16677701980134</v>
      </c>
      <c r="L1964" s="71">
        <f>IF(I1964&lt;Overview!$F$17,'='!F1964/Overview!$F$26,Overview!$F$33)</f>
        <v>9.1428571428571423</v>
      </c>
      <c r="M1964" s="72">
        <f t="shared" si="185"/>
        <v>9.1428571428571423</v>
      </c>
      <c r="N1964" s="81">
        <f>MIN(1,Overview!$F$44*E1964*(F1964-Overview!$F$25)^2+0.2)</f>
        <v>1</v>
      </c>
      <c r="O1964" s="48">
        <f>M1964*E1964*Overview!$F$8</f>
        <v>9.746225350951114E-2</v>
      </c>
      <c r="P1964" s="48">
        <f>E1964*Overview!$F$6</f>
        <v>1.8494797113084687E-3</v>
      </c>
      <c r="Q1964" s="122">
        <f>O1964*(G1964/F1964-(1+Overview!$F$35/'='!F1964)/(Overview!$F$37*Overview!$F$33))/('='!G1964+Overview!$F$36)</f>
        <v>2.8420437709452469E-4</v>
      </c>
      <c r="R1964" s="128">
        <f>(O1964/F1964-Q1964)*G1964*Overview!$F$29*'='!F1964^3</f>
        <v>459.72537125543289</v>
      </c>
      <c r="S1964" s="57">
        <f t="shared" si="180"/>
        <v>3.4149611281304876E-18</v>
      </c>
      <c r="T1964" s="58">
        <f t="shared" si="181"/>
        <v>3.0017216784151675E-4</v>
      </c>
      <c r="U1964" s="58">
        <f>IF(I1964&lt;Overview!$F$18,(1-Overview!$F$9)*'='!R1964-'='!I1964*'='!P1964,0)</f>
        <v>0</v>
      </c>
      <c r="V1964" s="54">
        <f>IF(I1964&gt;=Overview!$F$18,(1-Overview!$F$9)*'='!R1964-Overview!$F$18*'='!P1964,0)</f>
        <v>38.841058774090172</v>
      </c>
      <c r="W1964" s="2"/>
      <c r="X1964" s="60">
        <f>F1964^3*(1+G1964*Overview!$F$38)</f>
        <v>39.095012679119648</v>
      </c>
      <c r="Y1964" s="61">
        <f>F1964^3*Overview!$F$42*(1+Overview!$F$38*G1964)+J1964*Overview!$F$39/Overview!$F$40</f>
        <v>3.7739946403701925</v>
      </c>
    </row>
    <row r="1965" spans="1:25">
      <c r="A1965" s="34">
        <v>1962</v>
      </c>
      <c r="B1965">
        <v>0.77</v>
      </c>
      <c r="C1965" s="85">
        <v>18.739999999999998</v>
      </c>
      <c r="D1965" s="125">
        <f>B1965/(B1965+Overview!$F$22)</f>
        <v>0.52380952380952384</v>
      </c>
      <c r="E1965" s="118">
        <f>EXP(Overview!$F$21/Overview!$F$5-Overview!$F$21/('='!C1965+273.15))</f>
        <v>0.94169028070695959</v>
      </c>
      <c r="F1965" s="77">
        <f t="shared" si="182"/>
        <v>3.1688527213252522</v>
      </c>
      <c r="G1965" s="115">
        <f t="shared" si="183"/>
        <v>0.52380952380952372</v>
      </c>
      <c r="H1965" s="112">
        <f>F1965/Overview!$F$19</f>
        <v>4.6786545420423034</v>
      </c>
      <c r="I1965" s="149">
        <f t="shared" si="184"/>
        <v>178.24101031296112</v>
      </c>
      <c r="J1965" s="80">
        <f>IF((A1965-Overview!$F$43)/365=ROUND((A1965-Overview!$F$43)/365,0),J1964*0.05,J1964+V1964)</f>
        <v>5917.2479452671105</v>
      </c>
      <c r="K1965" s="70">
        <f>IF(I1965&lt;Overview!$F$16,1,'='!F1965/Overview!$F$26)</f>
        <v>137.17977148594167</v>
      </c>
      <c r="L1965" s="71">
        <f>IF(I1965&lt;Overview!$F$17,'='!F1965/Overview!$F$26,Overview!$F$33)</f>
        <v>9.1428571428571423</v>
      </c>
      <c r="M1965" s="72">
        <f t="shared" si="185"/>
        <v>9.1428571428571423</v>
      </c>
      <c r="N1965" s="81">
        <f>MIN(1,Overview!$F$44*E1965*(F1965-Overview!$F$25)^2+0.2)</f>
        <v>1</v>
      </c>
      <c r="O1965" s="48">
        <f>M1965*E1965*Overview!$F$8</f>
        <v>9.746225350951114E-2</v>
      </c>
      <c r="P1965" s="48">
        <f>E1965*Overview!$F$6</f>
        <v>1.8494797113084687E-3</v>
      </c>
      <c r="Q1965" s="122">
        <f>O1965*(G1965/F1965-(1+Overview!$F$35/'='!F1965)/(Overview!$F$37*Overview!$F$33))/('='!G1965+Overview!$F$36)</f>
        <v>2.8375015959901362E-4</v>
      </c>
      <c r="R1965" s="128">
        <f>(O1965/F1965-Q1965)*G1965*Overview!$F$29*'='!F1965^3</f>
        <v>459.8189270824497</v>
      </c>
      <c r="S1965" s="57">
        <f t="shared" si="180"/>
        <v>3.4146376431423635E-18</v>
      </c>
      <c r="T1965" s="58">
        <f t="shared" si="181"/>
        <v>2.9972082180726965E-4</v>
      </c>
      <c r="U1965" s="58">
        <f>IF(I1965&lt;Overview!$F$18,(1-Overview!$F$9)*'='!R1965-'='!I1965*'='!P1965,0)</f>
        <v>0</v>
      </c>
      <c r="V1965" s="54">
        <f>IF(I1965&gt;=Overview!$F$18,(1-Overview!$F$9)*'='!R1965-Overview!$F$18*'='!P1965,0)</f>
        <v>38.849029730552004</v>
      </c>
      <c r="W1965" s="2"/>
      <c r="X1965" s="60">
        <f>F1965^3*(1+G1965*Overview!$F$38)</f>
        <v>39.106124705474649</v>
      </c>
      <c r="Y1965" s="61">
        <f>F1965^3*Overview!$F$42*(1+Overview!$F$38*G1965)+J1965*Overview!$F$39/Overview!$F$40</f>
        <v>3.7766825432961437</v>
      </c>
    </row>
    <row r="1966" spans="1:25">
      <c r="A1966" s="34">
        <v>1963</v>
      </c>
      <c r="B1966">
        <v>0.77</v>
      </c>
      <c r="C1966" s="85">
        <v>18.739999999999998</v>
      </c>
      <c r="D1966" s="125">
        <f>B1966/(B1966+Overview!$F$22)</f>
        <v>0.52380952380952384</v>
      </c>
      <c r="E1966" s="118">
        <f>EXP(Overview!$F$21/Overview!$F$5-Overview!$F$21/('='!C1966+273.15))</f>
        <v>0.94169028070695959</v>
      </c>
      <c r="F1966" s="77">
        <f t="shared" si="182"/>
        <v>3.1691524421470594</v>
      </c>
      <c r="G1966" s="115">
        <f t="shared" si="183"/>
        <v>0.52380952380952372</v>
      </c>
      <c r="H1966" s="112">
        <f>F1966/Overview!$F$19</f>
        <v>4.6790970650333081</v>
      </c>
      <c r="I1966" s="149">
        <f t="shared" si="184"/>
        <v>178.24101031296112</v>
      </c>
      <c r="J1966" s="80">
        <f>IF((A1966-Overview!$F$43)/365=ROUND((A1966-Overview!$F$43)/365,0),J1965*0.05,J1965+V1965)</f>
        <v>5956.0969749976621</v>
      </c>
      <c r="K1966" s="70">
        <f>IF(I1966&lt;Overview!$F$16,1,'='!F1966/Overview!$F$26)</f>
        <v>137.19274641329261</v>
      </c>
      <c r="L1966" s="71">
        <f>IF(I1966&lt;Overview!$F$17,'='!F1966/Overview!$F$26,Overview!$F$33)</f>
        <v>9.1428571428571423</v>
      </c>
      <c r="M1966" s="72">
        <f t="shared" si="185"/>
        <v>9.1428571428571423</v>
      </c>
      <c r="N1966" s="81">
        <f>MIN(1,Overview!$F$44*E1966*(F1966-Overview!$F$25)^2+0.2)</f>
        <v>1</v>
      </c>
      <c r="O1966" s="48">
        <f>M1966*E1966*Overview!$F$8</f>
        <v>9.746225350951114E-2</v>
      </c>
      <c r="P1966" s="48">
        <f>E1966*Overview!$F$6</f>
        <v>1.8494797113084687E-3</v>
      </c>
      <c r="Q1966" s="122">
        <f>O1966*(G1966/F1966-(1+Overview!$F$35/'='!F1966)/(Overview!$F$37*Overview!$F$33))/('='!G1966+Overview!$F$36)</f>
        <v>2.8329671092590771E-4</v>
      </c>
      <c r="R1966" s="128">
        <f>(O1966/F1966-Q1966)*G1966*Overview!$F$29*'='!F1966^3</f>
        <v>459.91235290753986</v>
      </c>
      <c r="S1966" s="57">
        <f t="shared" si="180"/>
        <v>3.4143147056948095E-18</v>
      </c>
      <c r="T1966" s="58">
        <f t="shared" si="181"/>
        <v>2.9927015442769001E-4</v>
      </c>
      <c r="U1966" s="58">
        <f>IF(I1966&lt;Overview!$F$18,(1-Overview!$F$9)*'='!R1966-'='!I1966*'='!P1966,0)</f>
        <v>0</v>
      </c>
      <c r="V1966" s="54">
        <f>IF(I1966&gt;=Overview!$F$18,(1-Overview!$F$9)*'='!R1966-Overview!$F$18*'='!P1966,0)</f>
        <v>38.856989610849688</v>
      </c>
      <c r="W1966" s="2"/>
      <c r="X1966" s="60">
        <f>F1966^3*(1+G1966*Overview!$F$38)</f>
        <v>39.117222124166382</v>
      </c>
      <c r="Y1966" s="61">
        <f>F1966^3*Overview!$F$42*(1+Overview!$F$38*G1966)+J1966*Overview!$F$39/Overview!$F$40</f>
        <v>3.7793694779066911</v>
      </c>
    </row>
    <row r="1967" spans="1:25">
      <c r="A1967" s="34">
        <v>1964</v>
      </c>
      <c r="B1967">
        <v>0.77</v>
      </c>
      <c r="C1967" s="85">
        <v>18.739999999999998</v>
      </c>
      <c r="D1967" s="125">
        <f>B1967/(B1967+Overview!$F$22)</f>
        <v>0.52380952380952384</v>
      </c>
      <c r="E1967" s="118">
        <f>EXP(Overview!$F$21/Overview!$F$5-Overview!$F$21/('='!C1967+273.15))</f>
        <v>0.94169028070695959</v>
      </c>
      <c r="F1967" s="77">
        <f t="shared" si="182"/>
        <v>3.1694517123014871</v>
      </c>
      <c r="G1967" s="115">
        <f t="shared" si="183"/>
        <v>0.52380952380952372</v>
      </c>
      <c r="H1967" s="112">
        <f>F1967/Overview!$F$19</f>
        <v>4.6795389226361834</v>
      </c>
      <c r="I1967" s="149">
        <f t="shared" si="184"/>
        <v>178.24101031296112</v>
      </c>
      <c r="J1967" s="80">
        <f>IF((A1967-Overview!$F$43)/365=ROUND((A1967-Overview!$F$43)/365,0),J1966*0.05,J1966+V1966)</f>
        <v>5994.9539646085113</v>
      </c>
      <c r="K1967" s="70">
        <f>IF(I1967&lt;Overview!$F$16,1,'='!F1967/Overview!$F$26)</f>
        <v>137.20570183123323</v>
      </c>
      <c r="L1967" s="71">
        <f>IF(I1967&lt;Overview!$F$17,'='!F1967/Overview!$F$26,Overview!$F$33)</f>
        <v>9.1428571428571423</v>
      </c>
      <c r="M1967" s="72">
        <f t="shared" si="185"/>
        <v>9.1428571428571423</v>
      </c>
      <c r="N1967" s="81">
        <f>MIN(1,Overview!$F$44*E1967*(F1967-Overview!$F$25)^2+0.2)</f>
        <v>1</v>
      </c>
      <c r="O1967" s="48">
        <f>M1967*E1967*Overview!$F$8</f>
        <v>9.746225350951114E-2</v>
      </c>
      <c r="P1967" s="48">
        <f>E1967*Overview!$F$6</f>
        <v>1.8494797113084687E-3</v>
      </c>
      <c r="Q1967" s="122">
        <f>O1967*(G1967/F1967-(1+Overview!$F$35/'='!F1967)/(Overview!$F$37*Overview!$F$33))/('='!G1967+Overview!$F$36)</f>
        <v>2.8284402963692663E-4</v>
      </c>
      <c r="R1967" s="128">
        <f>(O1967/F1967-Q1967)*G1967*Overview!$F$29*'='!F1967^3</f>
        <v>460.00564889445644</v>
      </c>
      <c r="S1967" s="57">
        <f t="shared" si="180"/>
        <v>3.4139923147635097E-18</v>
      </c>
      <c r="T1967" s="58">
        <f t="shared" si="181"/>
        <v>2.9882016468233655E-4</v>
      </c>
      <c r="U1967" s="58">
        <f>IF(I1967&lt;Overview!$F$18,(1-Overview!$F$9)*'='!R1967-'='!I1967*'='!P1967,0)</f>
        <v>0</v>
      </c>
      <c r="V1967" s="54">
        <f>IF(I1967&gt;=Overview!$F$18,(1-Overview!$F$9)*'='!R1967-Overview!$F$18*'='!P1967,0)</f>
        <v>38.864938428934984</v>
      </c>
      <c r="W1967" s="2"/>
      <c r="X1967" s="60">
        <f>F1967^3*(1+G1967*Overview!$F$38)</f>
        <v>39.128304951044967</v>
      </c>
      <c r="Y1967" s="61">
        <f>F1967^3*Overview!$F$42*(1+Overview!$F$38*G1967)+J1967*Overview!$F$39/Overview!$F$40</f>
        <v>3.782055445147035</v>
      </c>
    </row>
    <row r="1968" spans="1:25">
      <c r="A1968" s="34">
        <v>1965</v>
      </c>
      <c r="B1968">
        <v>0.77</v>
      </c>
      <c r="C1968" s="85">
        <v>18.739999999999998</v>
      </c>
      <c r="D1968" s="125">
        <f>B1968/(B1968+Overview!$F$22)</f>
        <v>0.52380952380952384</v>
      </c>
      <c r="E1968" s="118">
        <f>EXP(Overview!$F$21/Overview!$F$5-Overview!$F$21/('='!C1968+273.15))</f>
        <v>0.94169028070695959</v>
      </c>
      <c r="F1968" s="77">
        <f t="shared" si="182"/>
        <v>3.1697505324661694</v>
      </c>
      <c r="G1968" s="115">
        <f t="shared" si="183"/>
        <v>0.52380952380952372</v>
      </c>
      <c r="H1968" s="112">
        <f>F1968/Overview!$F$19</f>
        <v>4.679980115851424</v>
      </c>
      <c r="I1968" s="149">
        <f t="shared" si="184"/>
        <v>178.24101031296112</v>
      </c>
      <c r="J1968" s="80">
        <f>IF((A1968-Overview!$F$43)/365=ROUND((A1968-Overview!$F$43)/365,0),J1967*0.05,J1967+V1967)</f>
        <v>6033.818903037446</v>
      </c>
      <c r="K1968" s="70">
        <f>IF(I1968&lt;Overview!$F$16,1,'='!F1968/Overview!$F$26)</f>
        <v>137.21863776909825</v>
      </c>
      <c r="L1968" s="71">
        <f>IF(I1968&lt;Overview!$F$17,'='!F1968/Overview!$F$26,Overview!$F$33)</f>
        <v>9.1428571428571423</v>
      </c>
      <c r="M1968" s="72">
        <f t="shared" si="185"/>
        <v>9.1428571428571423</v>
      </c>
      <c r="N1968" s="81">
        <f>MIN(1,Overview!$F$44*E1968*(F1968-Overview!$F$25)^2+0.2)</f>
        <v>1</v>
      </c>
      <c r="O1968" s="48">
        <f>M1968*E1968*Overview!$F$8</f>
        <v>9.746225350951114E-2</v>
      </c>
      <c r="P1968" s="48">
        <f>E1968*Overview!$F$6</f>
        <v>1.8494797113084687E-3</v>
      </c>
      <c r="Q1968" s="122">
        <f>O1968*(G1968/F1968-(1+Overview!$F$35/'='!F1968)/(Overview!$F$37*Overview!$F$33))/('='!G1968+Overview!$F$36)</f>
        <v>2.8239211429691754E-4</v>
      </c>
      <c r="R1968" s="128">
        <f>(O1968/F1968-Q1968)*G1968*Overview!$F$29*'='!F1968^3</f>
        <v>460.09881520680005</v>
      </c>
      <c r="S1968" s="57">
        <f t="shared" si="180"/>
        <v>3.4136704693263774E-18</v>
      </c>
      <c r="T1968" s="58">
        <f t="shared" si="181"/>
        <v>2.9837085155230057E-4</v>
      </c>
      <c r="U1968" s="58">
        <f>IF(I1968&lt;Overview!$F$18,(1-Overview!$F$9)*'='!R1968-'='!I1968*'='!P1968,0)</f>
        <v>0</v>
      </c>
      <c r="V1968" s="54">
        <f>IF(I1968&gt;=Overview!$F$18,(1-Overview!$F$9)*'='!R1968-Overview!$F$18*'='!P1968,0)</f>
        <v>38.87287619874666</v>
      </c>
      <c r="W1968" s="2"/>
      <c r="X1968" s="60">
        <f>F1968^3*(1+G1968*Overview!$F$38)</f>
        <v>39.139373201954164</v>
      </c>
      <c r="Y1968" s="61">
        <f>F1968^3*Overview!$F$42*(1+Overview!$F$38*G1968)+J1968*Overview!$F$39/Overview!$F$40</f>
        <v>3.7847404459624112</v>
      </c>
    </row>
    <row r="1969" spans="1:25">
      <c r="A1969" s="34">
        <v>1966</v>
      </c>
      <c r="B1969">
        <v>0.77</v>
      </c>
      <c r="C1969" s="85">
        <v>18.739999999999998</v>
      </c>
      <c r="D1969" s="125">
        <f>B1969/(B1969+Overview!$F$22)</f>
        <v>0.52380952380952384</v>
      </c>
      <c r="E1969" s="118">
        <f>EXP(Overview!$F$21/Overview!$F$5-Overview!$F$21/('='!C1969+273.15))</f>
        <v>0.94169028070695959</v>
      </c>
      <c r="F1969" s="77">
        <f t="shared" si="182"/>
        <v>3.1700489033177219</v>
      </c>
      <c r="G1969" s="115">
        <f t="shared" si="183"/>
        <v>0.52380952380952372</v>
      </c>
      <c r="H1969" s="112">
        <f>F1969/Overview!$F$19</f>
        <v>4.6804206456780184</v>
      </c>
      <c r="I1969" s="149">
        <f t="shared" si="184"/>
        <v>178.24101031296112</v>
      </c>
      <c r="J1969" s="80">
        <f>IF((A1969-Overview!$F$43)/365=ROUND((A1969-Overview!$F$43)/365,0),J1968*0.05,J1968+V1968)</f>
        <v>6072.6917792361928</v>
      </c>
      <c r="K1969" s="70">
        <f>IF(I1969&lt;Overview!$F$16,1,'='!F1969/Overview!$F$26)</f>
        <v>137.23155425617844</v>
      </c>
      <c r="L1969" s="71">
        <f>IF(I1969&lt;Overview!$F$17,'='!F1969/Overview!$F$26,Overview!$F$33)</f>
        <v>9.1428571428571423</v>
      </c>
      <c r="M1969" s="72">
        <f t="shared" si="185"/>
        <v>9.1428571428571423</v>
      </c>
      <c r="N1969" s="81">
        <f>MIN(1,Overview!$F$44*E1969*(F1969-Overview!$F$25)^2+0.2)</f>
        <v>1</v>
      </c>
      <c r="O1969" s="48">
        <f>M1969*E1969*Overview!$F$8</f>
        <v>9.746225350951114E-2</v>
      </c>
      <c r="P1969" s="48">
        <f>E1969*Overview!$F$6</f>
        <v>1.8494797113084687E-3</v>
      </c>
      <c r="Q1969" s="122">
        <f>O1969*(G1969/F1969-(1+Overview!$F$35/'='!F1969)/(Overview!$F$37*Overview!$F$33))/('='!G1969+Overview!$F$36)</f>
        <v>2.819409634738523E-4</v>
      </c>
      <c r="R1969" s="128">
        <f>(O1969/F1969-Q1969)*G1969*Overview!$F$29*'='!F1969^3</f>
        <v>460.19185200801883</v>
      </c>
      <c r="S1969" s="57">
        <f t="shared" si="180"/>
        <v>3.4133491683635479E-18</v>
      </c>
      <c r="T1969" s="58">
        <f t="shared" si="181"/>
        <v>2.9792221402020911E-4</v>
      </c>
      <c r="U1969" s="58">
        <f>IF(I1969&lt;Overview!$F$18,(1-Overview!$F$9)*'='!R1969-'='!I1969*'='!P1969,0)</f>
        <v>0</v>
      </c>
      <c r="V1969" s="54">
        <f>IF(I1969&gt;=Overview!$F$18,(1-Overview!$F$9)*'='!R1969-Overview!$F$18*'='!P1969,0)</f>
        <v>38.880802934210493</v>
      </c>
      <c r="W1969" s="2"/>
      <c r="X1969" s="60">
        <f>F1969^3*(1+G1969*Overview!$F$38)</f>
        <v>39.150426892731332</v>
      </c>
      <c r="Y1969" s="61">
        <f>F1969^3*Overview!$F$42*(1+Overview!$F$38*G1969)+J1969*Overview!$F$39/Overview!$F$40</f>
        <v>3.7874244812980837</v>
      </c>
    </row>
    <row r="1970" spans="1:25">
      <c r="A1970" s="34">
        <v>1967</v>
      </c>
      <c r="B1970">
        <v>0.77</v>
      </c>
      <c r="C1970" s="85">
        <v>18.739999999999998</v>
      </c>
      <c r="D1970" s="125">
        <f>B1970/(B1970+Overview!$F$22)</f>
        <v>0.52380952380952384</v>
      </c>
      <c r="E1970" s="118">
        <f>EXP(Overview!$F$21/Overview!$F$5-Overview!$F$21/('='!C1970+273.15))</f>
        <v>0.94169028070695959</v>
      </c>
      <c r="F1970" s="77">
        <f t="shared" si="182"/>
        <v>3.170346825531742</v>
      </c>
      <c r="G1970" s="115">
        <f t="shared" si="183"/>
        <v>0.52380952380952372</v>
      </c>
      <c r="H1970" s="112">
        <f>F1970/Overview!$F$19</f>
        <v>4.6808605131134531</v>
      </c>
      <c r="I1970" s="149">
        <f t="shared" si="184"/>
        <v>178.24101031296112</v>
      </c>
      <c r="J1970" s="80">
        <f>IF((A1970-Overview!$F$43)/365=ROUND((A1970-Overview!$F$43)/365,0),J1969*0.05,J1969+V1969)</f>
        <v>6111.5725821704036</v>
      </c>
      <c r="K1970" s="70">
        <f>IF(I1970&lt;Overview!$F$16,1,'='!F1970/Overview!$F$26)</f>
        <v>137.24445132172045</v>
      </c>
      <c r="L1970" s="71">
        <f>IF(I1970&lt;Overview!$F$17,'='!F1970/Overview!$F$26,Overview!$F$33)</f>
        <v>9.1428571428571423</v>
      </c>
      <c r="M1970" s="72">
        <f t="shared" si="185"/>
        <v>9.1428571428571423</v>
      </c>
      <c r="N1970" s="81">
        <f>MIN(1,Overview!$F$44*E1970*(F1970-Overview!$F$25)^2+0.2)</f>
        <v>1</v>
      </c>
      <c r="O1970" s="48">
        <f>M1970*E1970*Overview!$F$8</f>
        <v>9.746225350951114E-2</v>
      </c>
      <c r="P1970" s="48">
        <f>E1970*Overview!$F$6</f>
        <v>1.8494797113084687E-3</v>
      </c>
      <c r="Q1970" s="122">
        <f>O1970*(G1970/F1970-(1+Overview!$F$35/'='!F1970)/(Overview!$F$37*Overview!$F$33))/('='!G1970+Overview!$F$36)</f>
        <v>2.8149057573881347E-4</v>
      </c>
      <c r="R1970" s="128">
        <f>(O1970/F1970-Q1970)*G1970*Overview!$F$29*'='!F1970^3</f>
        <v>460.28475946140816</v>
      </c>
      <c r="S1970" s="57">
        <f t="shared" si="180"/>
        <v>3.4130284108573748E-18</v>
      </c>
      <c r="T1970" s="58">
        <f t="shared" si="181"/>
        <v>2.9747425107021658E-4</v>
      </c>
      <c r="U1970" s="58">
        <f>IF(I1970&lt;Overview!$F$18,(1-Overview!$F$9)*'='!R1970-'='!I1970*'='!P1970,0)</f>
        <v>0</v>
      </c>
      <c r="V1970" s="54">
        <f>IF(I1970&gt;=Overview!$F$18,(1-Overview!$F$9)*'='!R1970-Overview!$F$18*'='!P1970,0)</f>
        <v>38.888718649239266</v>
      </c>
      <c r="W1970" s="2"/>
      <c r="X1970" s="60">
        <f>F1970^3*(1+G1970*Overview!$F$38)</f>
        <v>39.161466039207411</v>
      </c>
      <c r="Y1970" s="61">
        <f>F1970^3*Overview!$F$42*(1+Overview!$F$38*G1970)+J1970*Overview!$F$39/Overview!$F$40</f>
        <v>3.7901075520993448</v>
      </c>
    </row>
    <row r="1971" spans="1:25">
      <c r="A1971" s="34">
        <v>1968</v>
      </c>
      <c r="B1971">
        <v>0.77</v>
      </c>
      <c r="C1971" s="85">
        <v>18.739999999999998</v>
      </c>
      <c r="D1971" s="125">
        <f>B1971/(B1971+Overview!$F$22)</f>
        <v>0.52380952380952384</v>
      </c>
      <c r="E1971" s="118">
        <f>EXP(Overview!$F$21/Overview!$F$5-Overview!$F$21/('='!C1971+273.15))</f>
        <v>0.94169028070695959</v>
      </c>
      <c r="F1971" s="77">
        <f t="shared" si="182"/>
        <v>3.1706442997828121</v>
      </c>
      <c r="G1971" s="115">
        <f t="shared" si="183"/>
        <v>0.52380952380952372</v>
      </c>
      <c r="H1971" s="112">
        <f>F1971/Overview!$F$19</f>
        <v>4.6812997191537162</v>
      </c>
      <c r="I1971" s="149">
        <f t="shared" si="184"/>
        <v>178.24101031296112</v>
      </c>
      <c r="J1971" s="80">
        <f>IF((A1971-Overview!$F$43)/365=ROUND((A1971-Overview!$F$43)/365,0),J1970*0.05,J1970+V1970)</f>
        <v>6150.4613008196429</v>
      </c>
      <c r="K1971" s="70">
        <f>IF(I1971&lt;Overview!$F$16,1,'='!F1971/Overview!$F$26)</f>
        <v>137.25732899492695</v>
      </c>
      <c r="L1971" s="71">
        <f>IF(I1971&lt;Overview!$F$17,'='!F1971/Overview!$F$26,Overview!$F$33)</f>
        <v>9.1428571428571423</v>
      </c>
      <c r="M1971" s="72">
        <f t="shared" si="185"/>
        <v>9.1428571428571423</v>
      </c>
      <c r="N1971" s="81">
        <f>MIN(1,Overview!$F$44*E1971*(F1971-Overview!$F$25)^2+0.2)</f>
        <v>1</v>
      </c>
      <c r="O1971" s="48">
        <f>M1971*E1971*Overview!$F$8</f>
        <v>9.746225350951114E-2</v>
      </c>
      <c r="P1971" s="48">
        <f>E1971*Overview!$F$6</f>
        <v>1.8494797113084687E-3</v>
      </c>
      <c r="Q1971" s="122">
        <f>O1971*(G1971/F1971-(1+Overview!$F$35/'='!F1971)/(Overview!$F$37*Overview!$F$33))/('='!G1971+Overview!$F$36)</f>
        <v>2.8104094966598781E-4</v>
      </c>
      <c r="R1971" s="128">
        <f>(O1971/F1971-Q1971)*G1971*Overview!$F$29*'='!F1971^3</f>
        <v>460.37753773011093</v>
      </c>
      <c r="S1971" s="57">
        <f t="shared" si="180"/>
        <v>3.4127081957924204E-18</v>
      </c>
      <c r="T1971" s="58">
        <f t="shared" si="181"/>
        <v>2.9702696168800417E-4</v>
      </c>
      <c r="U1971" s="58">
        <f>IF(I1971&lt;Overview!$F$18,(1-Overview!$F$9)*'='!R1971-'='!I1971*'='!P1971,0)</f>
        <v>0</v>
      </c>
      <c r="V1971" s="54">
        <f>IF(I1971&gt;=Overview!$F$18,(1-Overview!$F$9)*'='!R1971-Overview!$F$18*'='!P1971,0)</f>
        <v>38.896623357732743</v>
      </c>
      <c r="W1971" s="2"/>
      <c r="X1971" s="60">
        <f>F1971^3*(1+G1971*Overview!$F$38)</f>
        <v>39.172490657206886</v>
      </c>
      <c r="Y1971" s="61">
        <f>F1971^3*Overview!$F$42*(1+Overview!$F$38*G1971)+J1971*Overview!$F$39/Overview!$F$40</f>
        <v>3.7927896593115094</v>
      </c>
    </row>
    <row r="1972" spans="1:25">
      <c r="A1972" s="34">
        <v>1969</v>
      </c>
      <c r="B1972">
        <v>0.77</v>
      </c>
      <c r="C1972" s="85">
        <v>18.739999999999998</v>
      </c>
      <c r="D1972" s="125">
        <f>B1972/(B1972+Overview!$F$22)</f>
        <v>0.52380952380952384</v>
      </c>
      <c r="E1972" s="118">
        <f>EXP(Overview!$F$21/Overview!$F$5-Overview!$F$21/('='!C1972+273.15))</f>
        <v>0.94169028070695959</v>
      </c>
      <c r="F1972" s="77">
        <f t="shared" si="182"/>
        <v>3.1709413267445004</v>
      </c>
      <c r="G1972" s="115">
        <f t="shared" si="183"/>
        <v>0.52380952380952372</v>
      </c>
      <c r="H1972" s="112">
        <f>F1972/Overview!$F$19</f>
        <v>4.6817382647932977</v>
      </c>
      <c r="I1972" s="149">
        <f t="shared" si="184"/>
        <v>178.24101031296112</v>
      </c>
      <c r="J1972" s="80">
        <f>IF((A1972-Overview!$F$43)/365=ROUND((A1972-Overview!$F$43)/365,0),J1971*0.05,J1971+V1971)</f>
        <v>6189.3579241773759</v>
      </c>
      <c r="K1972" s="70">
        <f>IF(I1972&lt;Overview!$F$16,1,'='!F1972/Overview!$F$26)</f>
        <v>137.27018730495672</v>
      </c>
      <c r="L1972" s="71">
        <f>IF(I1972&lt;Overview!$F$17,'='!F1972/Overview!$F$26,Overview!$F$33)</f>
        <v>9.1428571428571423</v>
      </c>
      <c r="M1972" s="72">
        <f t="shared" si="185"/>
        <v>9.1428571428571423</v>
      </c>
      <c r="N1972" s="81">
        <f>MIN(1,Overview!$F$44*E1972*(F1972-Overview!$F$25)^2+0.2)</f>
        <v>1</v>
      </c>
      <c r="O1972" s="48">
        <f>M1972*E1972*Overview!$F$8</f>
        <v>9.746225350951114E-2</v>
      </c>
      <c r="P1972" s="48">
        <f>E1972*Overview!$F$6</f>
        <v>1.8494797113084687E-3</v>
      </c>
      <c r="Q1972" s="122">
        <f>O1972*(G1972/F1972-(1+Overview!$F$35/'='!F1972)/(Overview!$F$37*Overview!$F$33))/('='!G1972+Overview!$F$36)</f>
        <v>2.80592083832661E-4</v>
      </c>
      <c r="R1972" s="128">
        <f>(O1972/F1972-Q1972)*G1972*Overview!$F$29*'='!F1972^3</f>
        <v>460.47018697711763</v>
      </c>
      <c r="S1972" s="57">
        <f t="shared" si="180"/>
        <v>3.412388522155455E-18</v>
      </c>
      <c r="T1972" s="58">
        <f t="shared" si="181"/>
        <v>2.9658034486078073E-4</v>
      </c>
      <c r="U1972" s="58">
        <f>IF(I1972&lt;Overview!$F$18,(1-Overview!$F$9)*'='!R1972-'='!I1972*'='!P1972,0)</f>
        <v>0</v>
      </c>
      <c r="V1972" s="54">
        <f>IF(I1972&gt;=Overview!$F$18,(1-Overview!$F$9)*'='!R1972-Overview!$F$18*'='!P1972,0)</f>
        <v>38.904517073577715</v>
      </c>
      <c r="W1972" s="2"/>
      <c r="X1972" s="60">
        <f>F1972^3*(1+G1972*Overview!$F$38)</f>
        <v>39.183500762547716</v>
      </c>
      <c r="Y1972" s="61">
        <f>F1972^3*Overview!$F$42*(1+Overview!$F$38*G1972)+J1972*Overview!$F$39/Overview!$F$40</f>
        <v>3.7954708038799114</v>
      </c>
    </row>
    <row r="1973" spans="1:25">
      <c r="A1973" s="34">
        <v>1970</v>
      </c>
      <c r="B1973">
        <v>0.77</v>
      </c>
      <c r="C1973" s="85">
        <v>18.739999999999998</v>
      </c>
      <c r="D1973" s="125">
        <f>B1973/(B1973+Overview!$F$22)</f>
        <v>0.52380952380952384</v>
      </c>
      <c r="E1973" s="118">
        <f>EXP(Overview!$F$21/Overview!$F$5-Overview!$F$21/('='!C1973+273.15))</f>
        <v>0.94169028070695959</v>
      </c>
      <c r="F1973" s="77">
        <f t="shared" si="182"/>
        <v>3.171237907089361</v>
      </c>
      <c r="G1973" s="115">
        <f t="shared" si="183"/>
        <v>0.52380952380952372</v>
      </c>
      <c r="H1973" s="112">
        <f>F1973/Overview!$F$19</f>
        <v>4.6821761510251898</v>
      </c>
      <c r="I1973" s="149">
        <f t="shared" si="184"/>
        <v>178.24101031296112</v>
      </c>
      <c r="J1973" s="80">
        <f>IF((A1973-Overview!$F$43)/365=ROUND((A1973-Overview!$F$43)/365,0),J1972*0.05,J1972+V1972)</f>
        <v>6228.262441250954</v>
      </c>
      <c r="K1973" s="70">
        <f>IF(I1973&lt;Overview!$F$16,1,'='!F1973/Overview!$F$26)</f>
        <v>137.28302628092473</v>
      </c>
      <c r="L1973" s="71">
        <f>IF(I1973&lt;Overview!$F$17,'='!F1973/Overview!$F$26,Overview!$F$33)</f>
        <v>9.1428571428571423</v>
      </c>
      <c r="M1973" s="72">
        <f t="shared" si="185"/>
        <v>9.1428571428571423</v>
      </c>
      <c r="N1973" s="81">
        <f>MIN(1,Overview!$F$44*E1973*(F1973-Overview!$F$25)^2+0.2)</f>
        <v>1</v>
      </c>
      <c r="O1973" s="48">
        <f>M1973*E1973*Overview!$F$8</f>
        <v>9.746225350951114E-2</v>
      </c>
      <c r="P1973" s="48">
        <f>E1973*Overview!$F$6</f>
        <v>1.8494797113084687E-3</v>
      </c>
      <c r="Q1973" s="122">
        <f>O1973*(G1973/F1973-(1+Overview!$F$35/'='!F1973)/(Overview!$F$37*Overview!$F$33))/('='!G1973+Overview!$F$36)</f>
        <v>2.8014397681920533E-4</v>
      </c>
      <c r="R1973" s="128">
        <f>(O1973/F1973-Q1973)*G1973*Overview!$F$29*'='!F1973^3</f>
        <v>460.56270736526591</v>
      </c>
      <c r="S1973" s="57">
        <f t="shared" si="180"/>
        <v>3.4120693889354477E-18</v>
      </c>
      <c r="T1973" s="58">
        <f t="shared" si="181"/>
        <v>2.9613439957727571E-4</v>
      </c>
      <c r="U1973" s="58">
        <f>IF(I1973&lt;Overview!$F$18,(1-Overview!$F$9)*'='!R1973-'='!I1973*'='!P1973,0)</f>
        <v>0</v>
      </c>
      <c r="V1973" s="54">
        <f>IF(I1973&gt;=Overview!$F$18,(1-Overview!$F$9)*'='!R1973-Overview!$F$18*'='!P1973,0)</f>
        <v>38.912399810647948</v>
      </c>
      <c r="W1973" s="2"/>
      <c r="X1973" s="60">
        <f>F1973^3*(1+G1973*Overview!$F$38)</f>
        <v>39.194496371041303</v>
      </c>
      <c r="Y1973" s="61">
        <f>F1973^3*Overview!$F$42*(1+Overview!$F$38*G1973)+J1973*Overview!$F$39/Overview!$F$40</f>
        <v>3.7981509867498948</v>
      </c>
    </row>
    <row r="1974" spans="1:25">
      <c r="A1974" s="34">
        <v>1971</v>
      </c>
      <c r="B1974">
        <v>0.77</v>
      </c>
      <c r="C1974" s="85">
        <v>18.739999999999998</v>
      </c>
      <c r="D1974" s="125">
        <f>B1974/(B1974+Overview!$F$22)</f>
        <v>0.52380952380952384</v>
      </c>
      <c r="E1974" s="118">
        <f>EXP(Overview!$F$21/Overview!$F$5-Overview!$F$21/('='!C1974+273.15))</f>
        <v>0.94169028070695959</v>
      </c>
      <c r="F1974" s="77">
        <f t="shared" si="182"/>
        <v>3.1715340414889384</v>
      </c>
      <c r="G1974" s="115">
        <f t="shared" si="183"/>
        <v>0.52380952380952372</v>
      </c>
      <c r="H1974" s="112">
        <f>F1974/Overview!$F$19</f>
        <v>4.6826133788408955</v>
      </c>
      <c r="I1974" s="149">
        <f t="shared" si="184"/>
        <v>178.24101031296112</v>
      </c>
      <c r="J1974" s="80">
        <f>IF((A1974-Overview!$F$43)/365=ROUND((A1974-Overview!$F$43)/365,0),J1973*0.05,J1973+V1973)</f>
        <v>6267.1748410616019</v>
      </c>
      <c r="K1974" s="70">
        <f>IF(I1974&lt;Overview!$F$16,1,'='!F1974/Overview!$F$26)</f>
        <v>137.29584595190209</v>
      </c>
      <c r="L1974" s="71">
        <f>IF(I1974&lt;Overview!$F$17,'='!F1974/Overview!$F$26,Overview!$F$33)</f>
        <v>9.1428571428571423</v>
      </c>
      <c r="M1974" s="72">
        <f t="shared" si="185"/>
        <v>9.1428571428571423</v>
      </c>
      <c r="N1974" s="81">
        <f>MIN(1,Overview!$F$44*E1974*(F1974-Overview!$F$25)^2+0.2)</f>
        <v>1</v>
      </c>
      <c r="O1974" s="48">
        <f>M1974*E1974*Overview!$F$8</f>
        <v>9.746225350951114E-2</v>
      </c>
      <c r="P1974" s="48">
        <f>E1974*Overview!$F$6</f>
        <v>1.8494797113084687E-3</v>
      </c>
      <c r="Q1974" s="122">
        <f>O1974*(G1974/F1974-(1+Overview!$F$35/'='!F1974)/(Overview!$F$37*Overview!$F$33))/('='!G1974+Overview!$F$36)</f>
        <v>2.7969662720907386E-4</v>
      </c>
      <c r="R1974" s="128">
        <f>(O1974/F1974-Q1974)*G1974*Overview!$F$29*'='!F1974^3</f>
        <v>460.65509905724065</v>
      </c>
      <c r="S1974" s="57">
        <f t="shared" si="180"/>
        <v>3.4117507951235602E-18</v>
      </c>
      <c r="T1974" s="58">
        <f t="shared" si="181"/>
        <v>2.9568912482773969E-4</v>
      </c>
      <c r="U1974" s="58">
        <f>IF(I1974&lt;Overview!$F$18,(1-Overview!$F$9)*'='!R1974-'='!I1974*'='!P1974,0)</f>
        <v>0</v>
      </c>
      <c r="V1974" s="54">
        <f>IF(I1974&gt;=Overview!$F$18,(1-Overview!$F$9)*'='!R1974-Overview!$F$18*'='!P1974,0)</f>
        <v>38.920271582804197</v>
      </c>
      <c r="W1974" s="2"/>
      <c r="X1974" s="60">
        <f>F1974^3*(1+G1974*Overview!$F$38)</f>
        <v>39.205477498492527</v>
      </c>
      <c r="Y1974" s="61">
        <f>F1974^3*Overview!$F$42*(1+Overview!$F$38*G1974)+J1974*Overview!$F$39/Overview!$F$40</f>
        <v>3.800830208866822</v>
      </c>
    </row>
    <row r="1975" spans="1:25">
      <c r="A1975" s="34">
        <v>1972</v>
      </c>
      <c r="B1975">
        <v>0.77</v>
      </c>
      <c r="C1975" s="85">
        <v>18.739999999999998</v>
      </c>
      <c r="D1975" s="125">
        <f>B1975/(B1975+Overview!$F$22)</f>
        <v>0.52380952380952384</v>
      </c>
      <c r="E1975" s="118">
        <f>EXP(Overview!$F$21/Overview!$F$5-Overview!$F$21/('='!C1975+273.15))</f>
        <v>0.94169028070695959</v>
      </c>
      <c r="F1975" s="77">
        <f t="shared" si="182"/>
        <v>3.1718297306137662</v>
      </c>
      <c r="G1975" s="115">
        <f t="shared" si="183"/>
        <v>0.52380952380952372</v>
      </c>
      <c r="H1975" s="112">
        <f>F1975/Overview!$F$19</f>
        <v>4.6830499492304236</v>
      </c>
      <c r="I1975" s="149">
        <f t="shared" si="184"/>
        <v>178.24101031296112</v>
      </c>
      <c r="J1975" s="80">
        <f>IF((A1975-Overview!$F$43)/365=ROUND((A1975-Overview!$F$43)/365,0),J1974*0.05,J1974+V1974)</f>
        <v>6306.0951126444061</v>
      </c>
      <c r="K1975" s="70">
        <f>IF(I1975&lt;Overview!$F$16,1,'='!F1975/Overview!$F$26)</f>
        <v>137.30864634691628</v>
      </c>
      <c r="L1975" s="71">
        <f>IF(I1975&lt;Overview!$F$17,'='!F1975/Overview!$F$26,Overview!$F$33)</f>
        <v>9.1428571428571423</v>
      </c>
      <c r="M1975" s="72">
        <f t="shared" si="185"/>
        <v>9.1428571428571423</v>
      </c>
      <c r="N1975" s="81">
        <f>MIN(1,Overview!$F$44*E1975*(F1975-Overview!$F$25)^2+0.2)</f>
        <v>1</v>
      </c>
      <c r="O1975" s="48">
        <f>M1975*E1975*Overview!$F$8</f>
        <v>9.746225350951114E-2</v>
      </c>
      <c r="P1975" s="48">
        <f>E1975*Overview!$F$6</f>
        <v>1.8494797113084687E-3</v>
      </c>
      <c r="Q1975" s="122">
        <f>O1975*(G1975/F1975-(1+Overview!$F$35/'='!F1975)/(Overview!$F$37*Overview!$F$33))/('='!G1975+Overview!$F$36)</f>
        <v>2.7925003358879297E-4</v>
      </c>
      <c r="R1975" s="128">
        <f>(O1975/F1975-Q1975)*G1975*Overview!$F$29*'='!F1975^3</f>
        <v>460.7473622155739</v>
      </c>
      <c r="S1975" s="57">
        <f t="shared" si="180"/>
        <v>3.411432739713144E-18</v>
      </c>
      <c r="T1975" s="58">
        <f t="shared" si="181"/>
        <v>2.9524451960394213E-4</v>
      </c>
      <c r="U1975" s="58">
        <f>IF(I1975&lt;Overview!$F$18,(1-Overview!$F$9)*'='!R1975-'='!I1975*'='!P1975,0)</f>
        <v>0</v>
      </c>
      <c r="V1975" s="54">
        <f>IF(I1975&gt;=Overview!$F$18,(1-Overview!$F$9)*'='!R1975-Overview!$F$18*'='!P1975,0)</f>
        <v>38.928132403894189</v>
      </c>
      <c r="W1975" s="2"/>
      <c r="X1975" s="60">
        <f>F1975^3*(1+G1975*Overview!$F$38)</f>
        <v>39.216444160699574</v>
      </c>
      <c r="Y1975" s="61">
        <f>F1975^3*Overview!$F$42*(1+Overview!$F$38*G1975)+J1975*Overview!$F$39/Overview!$F$40</f>
        <v>3.8035084711760545</v>
      </c>
    </row>
    <row r="1976" spans="1:25">
      <c r="A1976" s="34">
        <v>1973</v>
      </c>
      <c r="B1976">
        <v>0.77</v>
      </c>
      <c r="C1976" s="85">
        <v>18.739999999999998</v>
      </c>
      <c r="D1976" s="125">
        <f>B1976/(B1976+Overview!$F$22)</f>
        <v>0.52380952380952384</v>
      </c>
      <c r="E1976" s="118">
        <f>EXP(Overview!$F$21/Overview!$F$5-Overview!$F$21/('='!C1976+273.15))</f>
        <v>0.94169028070695959</v>
      </c>
      <c r="F1976" s="77">
        <f t="shared" si="182"/>
        <v>3.1721249751333702</v>
      </c>
      <c r="G1976" s="115">
        <f t="shared" si="183"/>
        <v>0.52380952380952372</v>
      </c>
      <c r="H1976" s="112">
        <f>F1976/Overview!$F$19</f>
        <v>4.6834858631822973</v>
      </c>
      <c r="I1976" s="149">
        <f t="shared" si="184"/>
        <v>178.24101031296112</v>
      </c>
      <c r="J1976" s="80">
        <f>IF((A1976-Overview!$F$43)/365=ROUND((A1976-Overview!$F$43)/365,0),J1975*0.05,J1975+V1975)</f>
        <v>6345.0232450482999</v>
      </c>
      <c r="K1976" s="70">
        <f>IF(I1976&lt;Overview!$F$16,1,'='!F1976/Overview!$F$26)</f>
        <v>137.32142749495111</v>
      </c>
      <c r="L1976" s="71">
        <f>IF(I1976&lt;Overview!$F$17,'='!F1976/Overview!$F$26,Overview!$F$33)</f>
        <v>9.1428571428571423</v>
      </c>
      <c r="M1976" s="72">
        <f t="shared" si="185"/>
        <v>9.1428571428571423</v>
      </c>
      <c r="N1976" s="81">
        <f>MIN(1,Overview!$F$44*E1976*(F1976-Overview!$F$25)^2+0.2)</f>
        <v>1</v>
      </c>
      <c r="O1976" s="48">
        <f>M1976*E1976*Overview!$F$8</f>
        <v>9.746225350951114E-2</v>
      </c>
      <c r="P1976" s="48">
        <f>E1976*Overview!$F$6</f>
        <v>1.8494797113084687E-3</v>
      </c>
      <c r="Q1976" s="122">
        <f>O1976*(G1976/F1976-(1+Overview!$F$35/'='!F1976)/(Overview!$F$37*Overview!$F$33))/('='!G1976+Overview!$F$36)</f>
        <v>2.7880419454795279E-4</v>
      </c>
      <c r="R1976" s="128">
        <f>(O1976/F1976-Q1976)*G1976*Overview!$F$29*'='!F1976^3</f>
        <v>460.83949700264509</v>
      </c>
      <c r="S1976" s="57">
        <f t="shared" si="180"/>
        <v>3.4111152216997323E-18</v>
      </c>
      <c r="T1976" s="58">
        <f t="shared" si="181"/>
        <v>2.9480058289916802E-4</v>
      </c>
      <c r="U1976" s="58">
        <f>IF(I1976&lt;Overview!$F$18,(1-Overview!$F$9)*'='!R1976-'='!I1976*'='!P1976,0)</f>
        <v>0</v>
      </c>
      <c r="V1976" s="54">
        <f>IF(I1976&gt;=Overview!$F$18,(1-Overview!$F$9)*'='!R1976-Overview!$F$18*'='!P1976,0)</f>
        <v>38.935982287752651</v>
      </c>
      <c r="W1976" s="2"/>
      <c r="X1976" s="60">
        <f>F1976^3*(1+G1976*Overview!$F$38)</f>
        <v>39.22739637345402</v>
      </c>
      <c r="Y1976" s="61">
        <f>F1976^3*Overview!$F$42*(1+Overview!$F$38*G1976)+J1976*Overview!$F$39/Overview!$F$40</f>
        <v>3.8061857746229606</v>
      </c>
    </row>
    <row r="1977" spans="1:25">
      <c r="A1977" s="34">
        <v>1974</v>
      </c>
      <c r="B1977">
        <v>0.77</v>
      </c>
      <c r="C1977" s="85">
        <v>18.739999999999998</v>
      </c>
      <c r="D1977" s="125">
        <f>B1977/(B1977+Overview!$F$22)</f>
        <v>0.52380952380952384</v>
      </c>
      <c r="E1977" s="118">
        <f>EXP(Overview!$F$21/Overview!$F$5-Overview!$F$21/('='!C1977+273.15))</f>
        <v>0.94169028070695959</v>
      </c>
      <c r="F1977" s="77">
        <f t="shared" si="182"/>
        <v>3.1724197757162695</v>
      </c>
      <c r="G1977" s="115">
        <f t="shared" si="183"/>
        <v>0.52380952380952372</v>
      </c>
      <c r="H1977" s="112">
        <f>F1977/Overview!$F$19</f>
        <v>4.6839211216835519</v>
      </c>
      <c r="I1977" s="149">
        <f t="shared" si="184"/>
        <v>178.24101031296112</v>
      </c>
      <c r="J1977" s="80">
        <f>IF((A1977-Overview!$F$43)/365=ROUND((A1977-Overview!$F$43)/365,0),J1976*0.05,J1976+V1976)</f>
        <v>6383.9592273360522</v>
      </c>
      <c r="K1977" s="70">
        <f>IF(I1977&lt;Overview!$F$16,1,'='!F1977/Overview!$F$26)</f>
        <v>137.33418942494674</v>
      </c>
      <c r="L1977" s="71">
        <f>IF(I1977&lt;Overview!$F$17,'='!F1977/Overview!$F$26,Overview!$F$33)</f>
        <v>9.1428571428571423</v>
      </c>
      <c r="M1977" s="72">
        <f t="shared" si="185"/>
        <v>9.1428571428571423</v>
      </c>
      <c r="N1977" s="81">
        <f>MIN(1,Overview!$F$44*E1977*(F1977-Overview!$F$25)^2+0.2)</f>
        <v>1</v>
      </c>
      <c r="O1977" s="48">
        <f>M1977*E1977*Overview!$F$8</f>
        <v>9.746225350951114E-2</v>
      </c>
      <c r="P1977" s="48">
        <f>E1977*Overview!$F$6</f>
        <v>1.8494797113084687E-3</v>
      </c>
      <c r="Q1977" s="122">
        <f>O1977*(G1977/F1977-(1+Overview!$F$35/'='!F1977)/(Overview!$F$37*Overview!$F$33))/('='!G1977+Overview!$F$36)</f>
        <v>2.7835910867920056E-4</v>
      </c>
      <c r="R1977" s="128">
        <f>(O1977/F1977-Q1977)*G1977*Overview!$F$29*'='!F1977^3</f>
        <v>460.93150358068078</v>
      </c>
      <c r="S1977" s="57">
        <f t="shared" si="180"/>
        <v>3.4107982400810348E-18</v>
      </c>
      <c r="T1977" s="58">
        <f t="shared" si="181"/>
        <v>2.9435731370821671E-4</v>
      </c>
      <c r="U1977" s="58">
        <f>IF(I1977&lt;Overview!$F$18,(1-Overview!$F$9)*'='!R1977-'='!I1977*'='!P1977,0)</f>
        <v>0</v>
      </c>
      <c r="V1977" s="54">
        <f>IF(I1977&gt;=Overview!$F$18,(1-Overview!$F$9)*'='!R1977-Overview!$F$18*'='!P1977,0)</f>
        <v>38.943821248201296</v>
      </c>
      <c r="W1977" s="2"/>
      <c r="X1977" s="60">
        <f>F1977^3*(1+G1977*Overview!$F$38)</f>
        <v>39.238334152540723</v>
      </c>
      <c r="Y1977" s="61">
        <f>F1977^3*Overview!$F$42*(1+Overview!$F$38*G1977)+J1977*Overview!$F$39/Overview!$F$40</f>
        <v>3.8088621201529045</v>
      </c>
    </row>
    <row r="1978" spans="1:25">
      <c r="A1978" s="34">
        <v>1975</v>
      </c>
      <c r="B1978">
        <v>0.77</v>
      </c>
      <c r="C1978" s="85">
        <v>18.739999999999998</v>
      </c>
      <c r="D1978" s="125">
        <f>B1978/(B1978+Overview!$F$22)</f>
        <v>0.52380952380952384</v>
      </c>
      <c r="E1978" s="118">
        <f>EXP(Overview!$F$21/Overview!$F$5-Overview!$F$21/('='!C1978+273.15))</f>
        <v>0.94169028070695959</v>
      </c>
      <c r="F1978" s="77">
        <f t="shared" si="182"/>
        <v>3.1727141330299777</v>
      </c>
      <c r="G1978" s="115">
        <f t="shared" si="183"/>
        <v>0.52380952380952372</v>
      </c>
      <c r="H1978" s="112">
        <f>F1978/Overview!$F$19</f>
        <v>4.6843557257197368</v>
      </c>
      <c r="I1978" s="149">
        <f t="shared" si="184"/>
        <v>178.24101031296112</v>
      </c>
      <c r="J1978" s="80">
        <f>IF((A1978-Overview!$F$43)/365=ROUND((A1978-Overview!$F$43)/365,0),J1977*0.05,J1977+V1977)</f>
        <v>6422.9030485842532</v>
      </c>
      <c r="K1978" s="70">
        <f>IF(I1978&lt;Overview!$F$16,1,'='!F1978/Overview!$F$26)</f>
        <v>137.3469321657999</v>
      </c>
      <c r="L1978" s="71">
        <f>IF(I1978&lt;Overview!$F$17,'='!F1978/Overview!$F$26,Overview!$F$33)</f>
        <v>9.1428571428571423</v>
      </c>
      <c r="M1978" s="72">
        <f t="shared" si="185"/>
        <v>9.1428571428571423</v>
      </c>
      <c r="N1978" s="81">
        <f>MIN(1,Overview!$F$44*E1978*(F1978-Overview!$F$25)^2+0.2)</f>
        <v>1</v>
      </c>
      <c r="O1978" s="48">
        <f>M1978*E1978*Overview!$F$8</f>
        <v>9.746225350951114E-2</v>
      </c>
      <c r="P1978" s="48">
        <f>E1978*Overview!$F$6</f>
        <v>1.8494797113084687E-3</v>
      </c>
      <c r="Q1978" s="122">
        <f>O1978*(G1978/F1978-(1+Overview!$F$35/'='!F1978)/(Overview!$F$37*Overview!$F$33))/('='!G1978+Overview!$F$36)</f>
        <v>2.7791477457823129E-4</v>
      </c>
      <c r="R1978" s="128">
        <f>(O1978/F1978-Q1978)*G1978*Overview!$F$29*'='!F1978^3</f>
        <v>461.02338211175464</v>
      </c>
      <c r="S1978" s="57">
        <f t="shared" si="180"/>
        <v>3.4104817938569332E-18</v>
      </c>
      <c r="T1978" s="58">
        <f t="shared" si="181"/>
        <v>2.9391471102739825E-4</v>
      </c>
      <c r="U1978" s="58">
        <f>IF(I1978&lt;Overview!$F$18,(1-Overview!$F$9)*'='!R1978-'='!I1978*'='!P1978,0)</f>
        <v>0</v>
      </c>
      <c r="V1978" s="54">
        <f>IF(I1978&gt;=Overview!$F$18,(1-Overview!$F$9)*'='!R1978-Overview!$F$18*'='!P1978,0)</f>
        <v>38.951649299048789</v>
      </c>
      <c r="W1978" s="2"/>
      <c r="X1978" s="60">
        <f>F1978^3*(1+G1978*Overview!$F$38)</f>
        <v>39.249257513737817</v>
      </c>
      <c r="Y1978" s="61">
        <f>F1978^3*Overview!$F$42*(1+Overview!$F$38*G1978)+J1978*Overview!$F$39/Overview!$F$40</f>
        <v>3.811537508711246</v>
      </c>
    </row>
    <row r="1979" spans="1:25">
      <c r="A1979" s="34">
        <v>1976</v>
      </c>
      <c r="B1979">
        <v>0.77</v>
      </c>
      <c r="C1979" s="85">
        <v>18.739999999999998</v>
      </c>
      <c r="D1979" s="125">
        <f>B1979/(B1979+Overview!$F$22)</f>
        <v>0.52380952380952384</v>
      </c>
      <c r="E1979" s="118">
        <f>EXP(Overview!$F$21/Overview!$F$5-Overview!$F$21/('='!C1979+273.15))</f>
        <v>0.94169028070695959</v>
      </c>
      <c r="F1979" s="77">
        <f t="shared" si="182"/>
        <v>3.1730080477410052</v>
      </c>
      <c r="G1979" s="115">
        <f t="shared" si="183"/>
        <v>0.52380952380952372</v>
      </c>
      <c r="H1979" s="112">
        <f>F1979/Overview!$F$19</f>
        <v>4.6847896762749226</v>
      </c>
      <c r="I1979" s="149">
        <f t="shared" si="184"/>
        <v>178.24101031296112</v>
      </c>
      <c r="J1979" s="80">
        <f>IF((A1979-Overview!$F$43)/365=ROUND((A1979-Overview!$F$43)/365,0),J1978*0.05,J1978+V1978)</f>
        <v>6461.8546978833019</v>
      </c>
      <c r="K1979" s="70">
        <f>IF(I1979&lt;Overview!$F$16,1,'='!F1979/Overview!$F$26)</f>
        <v>137.35965574636387</v>
      </c>
      <c r="L1979" s="71">
        <f>IF(I1979&lt;Overview!$F$17,'='!F1979/Overview!$F$26,Overview!$F$33)</f>
        <v>9.1428571428571423</v>
      </c>
      <c r="M1979" s="72">
        <f t="shared" si="185"/>
        <v>9.1428571428571423</v>
      </c>
      <c r="N1979" s="81">
        <f>MIN(1,Overview!$F$44*E1979*(F1979-Overview!$F$25)^2+0.2)</f>
        <v>1</v>
      </c>
      <c r="O1979" s="48">
        <f>M1979*E1979*Overview!$F$8</f>
        <v>9.746225350951114E-2</v>
      </c>
      <c r="P1979" s="48">
        <f>E1979*Overview!$F$6</f>
        <v>1.8494797113084687E-3</v>
      </c>
      <c r="Q1979" s="122">
        <f>O1979*(G1979/F1979-(1+Overview!$F$35/'='!F1979)/(Overview!$F$37*Overview!$F$33))/('='!G1979+Overview!$F$36)</f>
        <v>2.7747119084378088E-4</v>
      </c>
      <c r="R1979" s="128">
        <f>(O1979/F1979-Q1979)*G1979*Overview!$F$29*'='!F1979^3</f>
        <v>461.11513275778753</v>
      </c>
      <c r="S1979" s="57">
        <f t="shared" si="180"/>
        <v>3.4101658820294737E-18</v>
      </c>
      <c r="T1979" s="58">
        <f t="shared" si="181"/>
        <v>2.9347277385453235E-4</v>
      </c>
      <c r="U1979" s="58">
        <f>IF(I1979&lt;Overview!$F$18,(1-Overview!$F$9)*'='!R1979-'='!I1979*'='!P1979,0)</f>
        <v>0</v>
      </c>
      <c r="V1979" s="54">
        <f>IF(I1979&gt;=Overview!$F$18,(1-Overview!$F$9)*'='!R1979-Overview!$F$18*'='!P1979,0)</f>
        <v>38.959466454090787</v>
      </c>
      <c r="W1979" s="2"/>
      <c r="X1979" s="60">
        <f>F1979^3*(1+G1979*Overview!$F$38)</f>
        <v>39.260166472816671</v>
      </c>
      <c r="Y1979" s="61">
        <f>F1979^3*Overview!$F$42*(1+Overview!$F$38*G1979)+J1979*Overview!$F$39/Overview!$F$40</f>
        <v>3.8142119412433377</v>
      </c>
    </row>
    <row r="1980" spans="1:25">
      <c r="A1980" s="34">
        <v>1977</v>
      </c>
      <c r="B1980">
        <v>0.77</v>
      </c>
      <c r="C1980" s="85">
        <v>18.739999999999998</v>
      </c>
      <c r="D1980" s="125">
        <f>B1980/(B1980+Overview!$F$22)</f>
        <v>0.52380952380952384</v>
      </c>
      <c r="E1980" s="118">
        <f>EXP(Overview!$F$21/Overview!$F$5-Overview!$F$21/('='!C1980+273.15))</f>
        <v>0.94169028070695959</v>
      </c>
      <c r="F1980" s="77">
        <f t="shared" si="182"/>
        <v>3.1733015205148596</v>
      </c>
      <c r="G1980" s="115">
        <f t="shared" si="183"/>
        <v>0.52380952380952372</v>
      </c>
      <c r="H1980" s="112">
        <f>F1980/Overview!$F$19</f>
        <v>4.6852229743316984</v>
      </c>
      <c r="I1980" s="149">
        <f t="shared" si="184"/>
        <v>178.24101031296112</v>
      </c>
      <c r="J1980" s="80">
        <f>IF((A1980-Overview!$F$43)/365=ROUND((A1980-Overview!$F$43)/365,0),J1979*0.05,J1979+V1979)</f>
        <v>6500.8141643373929</v>
      </c>
      <c r="K1980" s="70">
        <f>IF(I1980&lt;Overview!$F$16,1,'='!F1980/Overview!$F$26)</f>
        <v>137.37236019544846</v>
      </c>
      <c r="L1980" s="71">
        <f>IF(I1980&lt;Overview!$F$17,'='!F1980/Overview!$F$26,Overview!$F$33)</f>
        <v>9.1428571428571423</v>
      </c>
      <c r="M1980" s="72">
        <f t="shared" si="185"/>
        <v>9.1428571428571423</v>
      </c>
      <c r="N1980" s="81">
        <f>MIN(1,Overview!$F$44*E1980*(F1980-Overview!$F$25)^2+0.2)</f>
        <v>1</v>
      </c>
      <c r="O1980" s="48">
        <f>M1980*E1980*Overview!$F$8</f>
        <v>9.746225350951114E-2</v>
      </c>
      <c r="P1980" s="48">
        <f>E1980*Overview!$F$6</f>
        <v>1.8494797113084687E-3</v>
      </c>
      <c r="Q1980" s="122">
        <f>O1980*(G1980/F1980-(1+Overview!$F$35/'='!F1980)/(Overview!$F$37*Overview!$F$33))/('='!G1980+Overview!$F$36)</f>
        <v>2.7702835607761717E-4</v>
      </c>
      <c r="R1980" s="128">
        <f>(O1980/F1980-Q1980)*G1980*Overview!$F$29*'='!F1980^3</f>
        <v>461.20675568054696</v>
      </c>
      <c r="S1980" s="57">
        <f t="shared" si="180"/>
        <v>3.4098505036028627E-18</v>
      </c>
      <c r="T1980" s="58">
        <f t="shared" si="181"/>
        <v>2.930315011889448E-4</v>
      </c>
      <c r="U1980" s="58">
        <f>IF(I1980&lt;Overview!$F$18,(1-Overview!$F$9)*'='!R1980-'='!I1980*'='!P1980,0)</f>
        <v>0</v>
      </c>
      <c r="V1980" s="54">
        <f>IF(I1980&gt;=Overview!$F$18,(1-Overview!$F$9)*'='!R1980-Overview!$F$18*'='!P1980,0)</f>
        <v>38.967272727109894</v>
      </c>
      <c r="W1980" s="2"/>
      <c r="X1980" s="60">
        <f>F1980^3*(1+G1980*Overview!$F$38)</f>
        <v>39.271061045541828</v>
      </c>
      <c r="Y1980" s="61">
        <f>F1980^3*Overview!$F$42*(1+Overview!$F$38*G1980)+J1980*Overview!$F$39/Overview!$F$40</f>
        <v>3.8168854186945165</v>
      </c>
    </row>
    <row r="1981" spans="1:25">
      <c r="A1981" s="34">
        <v>1978</v>
      </c>
      <c r="B1981">
        <v>0.77</v>
      </c>
      <c r="C1981" s="85">
        <v>18.739999999999998</v>
      </c>
      <c r="D1981" s="125">
        <f>B1981/(B1981+Overview!$F$22)</f>
        <v>0.52380952380952384</v>
      </c>
      <c r="E1981" s="118">
        <f>EXP(Overview!$F$21/Overview!$F$5-Overview!$F$21/('='!C1981+273.15))</f>
        <v>0.94169028070695959</v>
      </c>
      <c r="F1981" s="77">
        <f t="shared" si="182"/>
        <v>3.1735945520160485</v>
      </c>
      <c r="G1981" s="115">
        <f t="shared" si="183"/>
        <v>0.52380952380952372</v>
      </c>
      <c r="H1981" s="112">
        <f>F1981/Overview!$F$19</f>
        <v>4.6856556208711773</v>
      </c>
      <c r="I1981" s="149">
        <f t="shared" si="184"/>
        <v>178.24101031296112</v>
      </c>
      <c r="J1981" s="80">
        <f>IF((A1981-Overview!$F$43)/365=ROUND((A1981-Overview!$F$43)/365,0),J1980*0.05,J1980+V1980)</f>
        <v>6539.7814370645028</v>
      </c>
      <c r="K1981" s="70">
        <f>IF(I1981&lt;Overview!$F$16,1,'='!F1981/Overview!$F$26)</f>
        <v>137.38504554182029</v>
      </c>
      <c r="L1981" s="71">
        <f>IF(I1981&lt;Overview!$F$17,'='!F1981/Overview!$F$26,Overview!$F$33)</f>
        <v>9.1428571428571423</v>
      </c>
      <c r="M1981" s="72">
        <f t="shared" si="185"/>
        <v>9.1428571428571423</v>
      </c>
      <c r="N1981" s="81">
        <f>MIN(1,Overview!$F$44*E1981*(F1981-Overview!$F$25)^2+0.2)</f>
        <v>1</v>
      </c>
      <c r="O1981" s="48">
        <f>M1981*E1981*Overview!$F$8</f>
        <v>9.746225350951114E-2</v>
      </c>
      <c r="P1981" s="48">
        <f>E1981*Overview!$F$6</f>
        <v>1.8494797113084687E-3</v>
      </c>
      <c r="Q1981" s="122">
        <f>O1981*(G1981/F1981-(1+Overview!$F$35/'='!F1981)/(Overview!$F$37*Overview!$F$33))/('='!G1981+Overview!$F$36)</f>
        <v>2.7658626888453323E-4</v>
      </c>
      <c r="R1981" s="128">
        <f>(O1981/F1981-Q1981)*G1981*Overview!$F$29*'='!F1981^3</f>
        <v>461.29825104164809</v>
      </c>
      <c r="S1981" s="57">
        <f t="shared" si="180"/>
        <v>3.4095356575834598E-18</v>
      </c>
      <c r="T1981" s="58">
        <f t="shared" si="181"/>
        <v>2.9259089203146688E-4</v>
      </c>
      <c r="U1981" s="58">
        <f>IF(I1981&lt;Overview!$F$18,(1-Overview!$F$9)*'='!R1981-'='!I1981*'='!P1981,0)</f>
        <v>0</v>
      </c>
      <c r="V1981" s="54">
        <f>IF(I1981&gt;=Overview!$F$18,(1-Overview!$F$9)*'='!R1981-Overview!$F$18*'='!P1981,0)</f>
        <v>38.975068131875709</v>
      </c>
      <c r="W1981" s="2"/>
      <c r="X1981" s="60">
        <f>F1981^3*(1+G1981*Overview!$F$38)</f>
        <v>39.281941247671021</v>
      </c>
      <c r="Y1981" s="61">
        <f>F1981^3*Overview!$F$42*(1+Overview!$F$38*G1981)+J1981*Overview!$F$39/Overview!$F$40</f>
        <v>3.8195579420101038</v>
      </c>
    </row>
    <row r="1982" spans="1:25">
      <c r="A1982" s="34">
        <v>1979</v>
      </c>
      <c r="B1982">
        <v>0.77</v>
      </c>
      <c r="C1982" s="85">
        <v>18.739999999999998</v>
      </c>
      <c r="D1982" s="125">
        <f>B1982/(B1982+Overview!$F$22)</f>
        <v>0.52380952380952384</v>
      </c>
      <c r="E1982" s="118">
        <f>EXP(Overview!$F$21/Overview!$F$5-Overview!$F$21/('='!C1982+273.15))</f>
        <v>0.94169028070695959</v>
      </c>
      <c r="F1982" s="77">
        <f t="shared" si="182"/>
        <v>3.1738871429080797</v>
      </c>
      <c r="G1982" s="115">
        <f t="shared" si="183"/>
        <v>0.52380952380952372</v>
      </c>
      <c r="H1982" s="112">
        <f>F1982/Overview!$F$19</f>
        <v>4.686087616872995</v>
      </c>
      <c r="I1982" s="149">
        <f t="shared" si="184"/>
        <v>178.24101031296112</v>
      </c>
      <c r="J1982" s="80">
        <f>IF((A1982-Overview!$F$43)/365=ROUND((A1982-Overview!$F$43)/365,0),J1981*0.05,J1981+V1981)</f>
        <v>6578.7565051963784</v>
      </c>
      <c r="K1982" s="70">
        <f>IF(I1982&lt;Overview!$F$16,1,'='!F1982/Overview!$F$26)</f>
        <v>137.39771181420258</v>
      </c>
      <c r="L1982" s="71">
        <f>IF(I1982&lt;Overview!$F$17,'='!F1982/Overview!$F$26,Overview!$F$33)</f>
        <v>9.1428571428571423</v>
      </c>
      <c r="M1982" s="72">
        <f t="shared" si="185"/>
        <v>9.1428571428571423</v>
      </c>
      <c r="N1982" s="81">
        <f>MIN(1,Overview!$F$44*E1982*(F1982-Overview!$F$25)^2+0.2)</f>
        <v>1</v>
      </c>
      <c r="O1982" s="48">
        <f>M1982*E1982*Overview!$F$8</f>
        <v>9.746225350951114E-2</v>
      </c>
      <c r="P1982" s="48">
        <f>E1982*Overview!$F$6</f>
        <v>1.8494797113084687E-3</v>
      </c>
      <c r="Q1982" s="122">
        <f>O1982*(G1982/F1982-(1+Overview!$F$35/'='!F1982)/(Overview!$F$37*Overview!$F$33))/('='!G1982+Overview!$F$36)</f>
        <v>2.7614492787233894E-4</v>
      </c>
      <c r="R1982" s="128">
        <f>(O1982/F1982-Q1982)*G1982*Overview!$F$29*'='!F1982^3</f>
        <v>461.38961900255259</v>
      </c>
      <c r="S1982" s="57">
        <f t="shared" si="180"/>
        <v>3.4092213429797746E-18</v>
      </c>
      <c r="T1982" s="58">
        <f t="shared" si="181"/>
        <v>2.9215094538443184E-4</v>
      </c>
      <c r="U1982" s="58">
        <f>IF(I1982&lt;Overview!$F$18,(1-Overview!$F$9)*'='!R1982-'='!I1982*'='!P1982,0)</f>
        <v>0</v>
      </c>
      <c r="V1982" s="54">
        <f>IF(I1982&gt;=Overview!$F$18,(1-Overview!$F$9)*'='!R1982-Overview!$F$18*'='!P1982,0)</f>
        <v>38.982852682144774</v>
      </c>
      <c r="W1982" s="2"/>
      <c r="X1982" s="60">
        <f>F1982^3*(1+G1982*Overview!$F$38)</f>
        <v>39.292807094955066</v>
      </c>
      <c r="Y1982" s="61">
        <f>F1982^3*Overview!$F$42*(1+Overview!$F$38*G1982)+J1982*Overview!$F$39/Overview!$F$40</f>
        <v>3.8222295121353982</v>
      </c>
    </row>
    <row r="1983" spans="1:25">
      <c r="A1983" s="34">
        <v>1980</v>
      </c>
      <c r="B1983">
        <v>0.77</v>
      </c>
      <c r="C1983" s="85">
        <v>18.739999999999998</v>
      </c>
      <c r="D1983" s="125">
        <f>B1983/(B1983+Overview!$F$22)</f>
        <v>0.52380952380952384</v>
      </c>
      <c r="E1983" s="118">
        <f>EXP(Overview!$F$21/Overview!$F$5-Overview!$F$21/('='!C1983+273.15))</f>
        <v>0.94169028070695959</v>
      </c>
      <c r="F1983" s="77">
        <f t="shared" si="182"/>
        <v>3.1741792938534643</v>
      </c>
      <c r="G1983" s="115">
        <f t="shared" si="183"/>
        <v>0.52380952380952372</v>
      </c>
      <c r="H1983" s="112">
        <f>F1983/Overview!$F$19</f>
        <v>4.6865189633153168</v>
      </c>
      <c r="I1983" s="149">
        <f t="shared" si="184"/>
        <v>178.24101031296112</v>
      </c>
      <c r="J1983" s="80">
        <f>IF((A1983-Overview!$F$43)/365=ROUND((A1983-Overview!$F$43)/365,0),J1982*0.05,J1982+V1982)</f>
        <v>6617.7393578785232</v>
      </c>
      <c r="K1983" s="70">
        <f>IF(I1983&lt;Overview!$F$16,1,'='!F1983/Overview!$F$26)</f>
        <v>137.41035904127551</v>
      </c>
      <c r="L1983" s="71">
        <f>IF(I1983&lt;Overview!$F$17,'='!F1983/Overview!$F$26,Overview!$F$33)</f>
        <v>9.1428571428571423</v>
      </c>
      <c r="M1983" s="72">
        <f t="shared" si="185"/>
        <v>9.1428571428571423</v>
      </c>
      <c r="N1983" s="81">
        <f>MIN(1,Overview!$F$44*E1983*(F1983-Overview!$F$25)^2+0.2)</f>
        <v>1</v>
      </c>
      <c r="O1983" s="48">
        <f>M1983*E1983*Overview!$F$8</f>
        <v>9.746225350951114E-2</v>
      </c>
      <c r="P1983" s="48">
        <f>E1983*Overview!$F$6</f>
        <v>1.8494797113084687E-3</v>
      </c>
      <c r="Q1983" s="122">
        <f>O1983*(G1983/F1983-(1+Overview!$F$35/'='!F1983)/(Overview!$F$37*Overview!$F$33))/('='!G1983+Overview!$F$36)</f>
        <v>2.7570433165185262E-4</v>
      </c>
      <c r="R1983" s="128">
        <f>(O1983/F1983-Q1983)*G1983*Overview!$F$29*'='!F1983^3</f>
        <v>461.48085972456926</v>
      </c>
      <c r="S1983" s="57">
        <f t="shared" si="180"/>
        <v>3.4089075588024582E-18</v>
      </c>
      <c r="T1983" s="58">
        <f t="shared" si="181"/>
        <v>2.9171166025167294E-4</v>
      </c>
      <c r="U1983" s="58">
        <f>IF(I1983&lt;Overview!$F$18,(1-Overview!$F$9)*'='!R1983-'='!I1983*'='!P1983,0)</f>
        <v>0</v>
      </c>
      <c r="V1983" s="54">
        <f>IF(I1983&gt;=Overview!$F$18,(1-Overview!$F$9)*'='!R1983-Overview!$F$18*'='!P1983,0)</f>
        <v>38.990626391660591</v>
      </c>
      <c r="W1983" s="2"/>
      <c r="X1983" s="60">
        <f>F1983^3*(1+G1983*Overview!$F$38)</f>
        <v>39.303658603137897</v>
      </c>
      <c r="Y1983" s="61">
        <f>F1983^3*Overview!$F$42*(1+Overview!$F$38*G1983)+J1983*Overview!$F$39/Overview!$F$40</f>
        <v>3.8249001300156773</v>
      </c>
    </row>
    <row r="1984" spans="1:25">
      <c r="A1984" s="34">
        <v>1981</v>
      </c>
      <c r="B1984">
        <v>0.77</v>
      </c>
      <c r="C1984" s="85">
        <v>18.739999999999998</v>
      </c>
      <c r="D1984" s="125">
        <f>B1984/(B1984+Overview!$F$22)</f>
        <v>0.52380952380952384</v>
      </c>
      <c r="E1984" s="118">
        <f>EXP(Overview!$F$21/Overview!$F$5-Overview!$F$21/('='!C1984+273.15))</f>
        <v>0.94169028070695959</v>
      </c>
      <c r="F1984" s="77">
        <f t="shared" si="182"/>
        <v>3.1744710055137162</v>
      </c>
      <c r="G1984" s="115">
        <f t="shared" si="183"/>
        <v>0.52380952380952372</v>
      </c>
      <c r="H1984" s="112">
        <f>F1984/Overview!$F$19</f>
        <v>4.6869496611748351</v>
      </c>
      <c r="I1984" s="149">
        <f t="shared" si="184"/>
        <v>178.24101031296112</v>
      </c>
      <c r="J1984" s="80">
        <f>IF((A1984-Overview!$F$43)/365=ROUND((A1984-Overview!$F$43)/365,0),J1983*0.05,J1983+V1983)</f>
        <v>6656.7299842701841</v>
      </c>
      <c r="K1984" s="70">
        <f>IF(I1984&lt;Overview!$F$16,1,'='!F1984/Overview!$F$26)</f>
        <v>137.42298725167603</v>
      </c>
      <c r="L1984" s="71">
        <f>IF(I1984&lt;Overview!$F$17,'='!F1984/Overview!$F$26,Overview!$F$33)</f>
        <v>9.1428571428571423</v>
      </c>
      <c r="M1984" s="72">
        <f t="shared" si="185"/>
        <v>9.1428571428571423</v>
      </c>
      <c r="N1984" s="81">
        <f>MIN(1,Overview!$F$44*E1984*(F1984-Overview!$F$25)^2+0.2)</f>
        <v>1</v>
      </c>
      <c r="O1984" s="48">
        <f>M1984*E1984*Overview!$F$8</f>
        <v>9.746225350951114E-2</v>
      </c>
      <c r="P1984" s="48">
        <f>E1984*Overview!$F$6</f>
        <v>1.8494797113084687E-3</v>
      </c>
      <c r="Q1984" s="122">
        <f>O1984*(G1984/F1984-(1+Overview!$F$35/'='!F1984)/(Overview!$F$37*Overview!$F$33))/('='!G1984+Overview!$F$36)</f>
        <v>2.7526447883689472E-4</v>
      </c>
      <c r="R1984" s="128">
        <f>(O1984/F1984-Q1984)*G1984*Overview!$F$29*'='!F1984^3</f>
        <v>461.57197336885389</v>
      </c>
      <c r="S1984" s="57">
        <f t="shared" si="180"/>
        <v>3.4085943040643E-18</v>
      </c>
      <c r="T1984" s="58">
        <f t="shared" si="181"/>
        <v>2.9127303563852207E-4</v>
      </c>
      <c r="U1984" s="58">
        <f>IF(I1984&lt;Overview!$F$18,(1-Overview!$F$9)*'='!R1984-'='!I1984*'='!P1984,0)</f>
        <v>0</v>
      </c>
      <c r="V1984" s="54">
        <f>IF(I1984&gt;=Overview!$F$18,(1-Overview!$F$9)*'='!R1984-Overview!$F$18*'='!P1984,0)</f>
        <v>38.998389274153645</v>
      </c>
      <c r="W1984" s="2"/>
      <c r="X1984" s="60">
        <f>F1984^3*(1+G1984*Overview!$F$38)</f>
        <v>39.314495787956467</v>
      </c>
      <c r="Y1984" s="61">
        <f>F1984^3*Overview!$F$42*(1+Overview!$F$38*G1984)+J1984*Overview!$F$39/Overview!$F$40</f>
        <v>3.8275697965961868</v>
      </c>
    </row>
    <row r="1985" spans="1:25">
      <c r="A1985" s="34">
        <v>1982</v>
      </c>
      <c r="B1985">
        <v>0.77</v>
      </c>
      <c r="C1985" s="85">
        <v>18.739999999999998</v>
      </c>
      <c r="D1985" s="125">
        <f>B1985/(B1985+Overview!$F$22)</f>
        <v>0.52380952380952384</v>
      </c>
      <c r="E1985" s="118">
        <f>EXP(Overview!$F$21/Overview!$F$5-Overview!$F$21/('='!C1985+273.15))</f>
        <v>0.94169028070695959</v>
      </c>
      <c r="F1985" s="77">
        <f t="shared" si="182"/>
        <v>3.1747622785493546</v>
      </c>
      <c r="G1985" s="115">
        <f t="shared" si="183"/>
        <v>0.52380952380952372</v>
      </c>
      <c r="H1985" s="112">
        <f>F1985/Overview!$F$19</f>
        <v>4.6873797114267743</v>
      </c>
      <c r="I1985" s="149">
        <f t="shared" si="184"/>
        <v>178.24101031296112</v>
      </c>
      <c r="J1985" s="80">
        <f>IF((A1985-Overview!$F$43)/365=ROUND((A1985-Overview!$F$43)/365,0),J1984*0.05,J1984+V1984)</f>
        <v>6695.728373544338</v>
      </c>
      <c r="K1985" s="70">
        <f>IF(I1985&lt;Overview!$F$16,1,'='!F1985/Overview!$F$26)</f>
        <v>137.43559647399803</v>
      </c>
      <c r="L1985" s="71">
        <f>IF(I1985&lt;Overview!$F$17,'='!F1985/Overview!$F$26,Overview!$F$33)</f>
        <v>9.1428571428571423</v>
      </c>
      <c r="M1985" s="72">
        <f t="shared" si="185"/>
        <v>9.1428571428571423</v>
      </c>
      <c r="N1985" s="81">
        <f>MIN(1,Overview!$F$44*E1985*(F1985-Overview!$F$25)^2+0.2)</f>
        <v>1</v>
      </c>
      <c r="O1985" s="48">
        <f>M1985*E1985*Overview!$F$8</f>
        <v>9.746225350951114E-2</v>
      </c>
      <c r="P1985" s="48">
        <f>E1985*Overview!$F$6</f>
        <v>1.8494797113084687E-3</v>
      </c>
      <c r="Q1985" s="122">
        <f>O1985*(G1985/F1985-(1+Overview!$F$35/'='!F1985)/(Overview!$F$37*Overview!$F$33))/('='!G1985+Overview!$F$36)</f>
        <v>2.7482536804427813E-4</v>
      </c>
      <c r="R1985" s="128">
        <f>(O1985/F1985-Q1985)*G1985*Overview!$F$29*'='!F1985^3</f>
        <v>461.66296009640865</v>
      </c>
      <c r="S1985" s="57">
        <f t="shared" si="180"/>
        <v>3.4082815777802211E-18</v>
      </c>
      <c r="T1985" s="58">
        <f t="shared" si="181"/>
        <v>2.908350705518058E-4</v>
      </c>
      <c r="U1985" s="58">
        <f>IF(I1985&lt;Overview!$F$18,(1-Overview!$F$9)*'='!R1985-'='!I1985*'='!P1985,0)</f>
        <v>0</v>
      </c>
      <c r="V1985" s="54">
        <f>IF(I1985&gt;=Overview!$F$18,(1-Overview!$F$9)*'='!R1985-Overview!$F$18*'='!P1985,0)</f>
        <v>39.006141343341312</v>
      </c>
      <c r="W1985" s="2"/>
      <c r="X1985" s="60">
        <f>F1985^3*(1+G1985*Overview!$F$38)</f>
        <v>39.325318665140742</v>
      </c>
      <c r="Y1985" s="61">
        <f>F1985^3*Overview!$F$42*(1+Overview!$F$38*G1985)+J1985*Overview!$F$39/Overview!$F$40</f>
        <v>3.8302385128221386</v>
      </c>
    </row>
    <row r="1986" spans="1:25">
      <c r="A1986" s="34">
        <v>1983</v>
      </c>
      <c r="B1986">
        <v>0.77</v>
      </c>
      <c r="C1986" s="85">
        <v>18.739999999999998</v>
      </c>
      <c r="D1986" s="125">
        <f>B1986/(B1986+Overview!$F$22)</f>
        <v>0.52380952380952384</v>
      </c>
      <c r="E1986" s="118">
        <f>EXP(Overview!$F$21/Overview!$F$5-Overview!$F$21/('='!C1986+273.15))</f>
        <v>0.94169028070695959</v>
      </c>
      <c r="F1986" s="77">
        <f t="shared" si="182"/>
        <v>3.1750531136199065</v>
      </c>
      <c r="G1986" s="115">
        <f t="shared" si="183"/>
        <v>0.52380952380952372</v>
      </c>
      <c r="H1986" s="112">
        <f>F1986/Overview!$F$19</f>
        <v>4.6878091150448933</v>
      </c>
      <c r="I1986" s="149">
        <f t="shared" si="184"/>
        <v>178.24101031296112</v>
      </c>
      <c r="J1986" s="80">
        <f>IF((A1986-Overview!$F$43)/365=ROUND((A1986-Overview!$F$43)/365,0),J1985*0.05,J1985+V1985)</f>
        <v>6734.7345148876793</v>
      </c>
      <c r="K1986" s="70">
        <f>IF(I1986&lt;Overview!$F$16,1,'='!F1986/Overview!$F$26)</f>
        <v>137.44818673679251</v>
      </c>
      <c r="L1986" s="71">
        <f>IF(I1986&lt;Overview!$F$17,'='!F1986/Overview!$F$26,Overview!$F$33)</f>
        <v>9.1428571428571423</v>
      </c>
      <c r="M1986" s="72">
        <f t="shared" si="185"/>
        <v>9.1428571428571423</v>
      </c>
      <c r="N1986" s="81">
        <f>MIN(1,Overview!$F$44*E1986*(F1986-Overview!$F$25)^2+0.2)</f>
        <v>1</v>
      </c>
      <c r="O1986" s="48">
        <f>M1986*E1986*Overview!$F$8</f>
        <v>9.746225350951114E-2</v>
      </c>
      <c r="P1986" s="48">
        <f>E1986*Overview!$F$6</f>
        <v>1.8494797113084687E-3</v>
      </c>
      <c r="Q1986" s="122">
        <f>O1986*(G1986/F1986-(1+Overview!$F$35/'='!F1986)/(Overview!$F$37*Overview!$F$33))/('='!G1986+Overview!$F$36)</f>
        <v>2.7438699789380177E-4</v>
      </c>
      <c r="R1986" s="128">
        <f>(O1986/F1986-Q1986)*G1986*Overview!$F$29*'='!F1986^3</f>
        <v>461.75382006808354</v>
      </c>
      <c r="S1986" s="57">
        <f t="shared" si="180"/>
        <v>3.4079693789672682E-18</v>
      </c>
      <c r="T1986" s="58">
        <f t="shared" si="181"/>
        <v>2.9039776399984469E-4</v>
      </c>
      <c r="U1986" s="58">
        <f>IF(I1986&lt;Overview!$F$18,(1-Overview!$F$9)*'='!R1986-'='!I1986*'='!P1986,0)</f>
        <v>0</v>
      </c>
      <c r="V1986" s="54">
        <f>IF(I1986&gt;=Overview!$F$18,(1-Overview!$F$9)*'='!R1986-Overview!$F$18*'='!P1986,0)</f>
        <v>39.013882612928008</v>
      </c>
      <c r="W1986" s="2"/>
      <c r="X1986" s="60">
        <f>F1986^3*(1+G1986*Overview!$F$38)</f>
        <v>39.336127250413696</v>
      </c>
      <c r="Y1986" s="61">
        <f>F1986^3*Overview!$F$42*(1+Overview!$F$38*G1986)+J1986*Overview!$F$39/Overview!$F$40</f>
        <v>3.8329062796387152</v>
      </c>
    </row>
    <row r="1987" spans="1:25">
      <c r="A1987" s="34">
        <v>1984</v>
      </c>
      <c r="B1987">
        <v>0.77</v>
      </c>
      <c r="C1987" s="85">
        <v>18.739999999999998</v>
      </c>
      <c r="D1987" s="125">
        <f>B1987/(B1987+Overview!$F$22)</f>
        <v>0.52380952380952384</v>
      </c>
      <c r="E1987" s="118">
        <f>EXP(Overview!$F$21/Overview!$F$5-Overview!$F$21/('='!C1987+273.15))</f>
        <v>0.94169028070695959</v>
      </c>
      <c r="F1987" s="77">
        <f t="shared" si="182"/>
        <v>3.1753435113839061</v>
      </c>
      <c r="G1987" s="115">
        <f t="shared" si="183"/>
        <v>0.52380952380952372</v>
      </c>
      <c r="H1987" s="112">
        <f>F1987/Overview!$F$19</f>
        <v>4.6882378730014853</v>
      </c>
      <c r="I1987" s="149">
        <f t="shared" si="184"/>
        <v>178.24101031296112</v>
      </c>
      <c r="J1987" s="80">
        <f>IF((A1987-Overview!$F$43)/365=ROUND((A1987-Overview!$F$43)/365,0),J1986*0.05,J1986+V1986)</f>
        <v>6773.7483975006071</v>
      </c>
      <c r="K1987" s="70">
        <f>IF(I1987&lt;Overview!$F$16,1,'='!F1987/Overview!$F$26)</f>
        <v>137.46075806856737</v>
      </c>
      <c r="L1987" s="71">
        <f>IF(I1987&lt;Overview!$F$17,'='!F1987/Overview!$F$26,Overview!$F$33)</f>
        <v>9.1428571428571423</v>
      </c>
      <c r="M1987" s="72">
        <f t="shared" si="185"/>
        <v>9.1428571428571423</v>
      </c>
      <c r="N1987" s="81">
        <f>MIN(1,Overview!$F$44*E1987*(F1987-Overview!$F$25)^2+0.2)</f>
        <v>1</v>
      </c>
      <c r="O1987" s="48">
        <f>M1987*E1987*Overview!$F$8</f>
        <v>9.746225350951114E-2</v>
      </c>
      <c r="P1987" s="48">
        <f>E1987*Overview!$F$6</f>
        <v>1.8494797113084687E-3</v>
      </c>
      <c r="Q1987" s="122">
        <f>O1987*(G1987/F1987-(1+Overview!$F$35/'='!F1987)/(Overview!$F$37*Overview!$F$33))/('='!G1987+Overview!$F$36)</f>
        <v>2.7394936700824248E-4</v>
      </c>
      <c r="R1987" s="128">
        <f>(O1987/F1987-Q1987)*G1987*Overview!$F$29*'='!F1987^3</f>
        <v>461.8445534445741</v>
      </c>
      <c r="S1987" s="57">
        <f t="shared" ref="S1987:S2050" si="186">(D1987*N1987-G1987)*O1987/F1987</f>
        <v>3.4076577066446097E-18</v>
      </c>
      <c r="T1987" s="58">
        <f t="shared" ref="T1987:T2050" si="187">F1987*Q1987/3</f>
        <v>2.8996111499245033E-4</v>
      </c>
      <c r="U1987" s="58">
        <f>IF(I1987&lt;Overview!$F$18,(1-Overview!$F$9)*'='!R1987-'='!I1987*'='!P1987,0)</f>
        <v>0</v>
      </c>
      <c r="V1987" s="54">
        <f>IF(I1987&gt;=Overview!$F$18,(1-Overview!$F$9)*'='!R1987-Overview!$F$18*'='!P1987,0)</f>
        <v>39.021613096605009</v>
      </c>
      <c r="W1987" s="2"/>
      <c r="X1987" s="60">
        <f>F1987^3*(1+G1987*Overview!$F$38)</f>
        <v>39.346921559491186</v>
      </c>
      <c r="Y1987" s="61">
        <f>F1987^3*Overview!$F$42*(1+Overview!$F$38*G1987)+J1987*Overview!$F$39/Overview!$F$40</f>
        <v>3.8355730979910514</v>
      </c>
    </row>
    <row r="1988" spans="1:25">
      <c r="A1988" s="34">
        <v>1985</v>
      </c>
      <c r="B1988">
        <v>0.77</v>
      </c>
      <c r="C1988" s="85">
        <v>18.739999999999998</v>
      </c>
      <c r="D1988" s="125">
        <f>B1988/(B1988+Overview!$F$22)</f>
        <v>0.52380952380952384</v>
      </c>
      <c r="E1988" s="118">
        <f>EXP(Overview!$F$21/Overview!$F$5-Overview!$F$21/('='!C1988+273.15))</f>
        <v>0.94169028070695959</v>
      </c>
      <c r="F1988" s="77">
        <f t="shared" ref="F1988:F2051" si="188">F1987+T1987</f>
        <v>3.1756334724988986</v>
      </c>
      <c r="G1988" s="115">
        <f t="shared" ref="G1988:G2051" si="189">G1987+S1987</f>
        <v>0.52380952380952372</v>
      </c>
      <c r="H1988" s="112">
        <f>F1988/Overview!$F$19</f>
        <v>4.6886659862673827</v>
      </c>
      <c r="I1988" s="149">
        <f t="shared" ref="I1988:I2051" si="190">I1987+U1987</f>
        <v>178.24101031296112</v>
      </c>
      <c r="J1988" s="80">
        <f>IF((A1988-Overview!$F$43)/365=ROUND((A1988-Overview!$F$43)/365,0),J1987*0.05,J1987+V1987)</f>
        <v>6812.7700105972117</v>
      </c>
      <c r="K1988" s="70">
        <f>IF(I1988&lt;Overview!$F$16,1,'='!F1988/Overview!$F$26)</f>
        <v>137.47331049778782</v>
      </c>
      <c r="L1988" s="71">
        <f>IF(I1988&lt;Overview!$F$17,'='!F1988/Overview!$F$26,Overview!$F$33)</f>
        <v>9.1428571428571423</v>
      </c>
      <c r="M1988" s="72">
        <f t="shared" ref="M1988:M2051" si="191">IF(K1988=1,1,L1988)</f>
        <v>9.1428571428571423</v>
      </c>
      <c r="N1988" s="81">
        <f>MIN(1,Overview!$F$44*E1988*(F1988-Overview!$F$25)^2+0.2)</f>
        <v>1</v>
      </c>
      <c r="O1988" s="48">
        <f>M1988*E1988*Overview!$F$8</f>
        <v>9.746225350951114E-2</v>
      </c>
      <c r="P1988" s="48">
        <f>E1988*Overview!$F$6</f>
        <v>1.8494797113084687E-3</v>
      </c>
      <c r="Q1988" s="122">
        <f>O1988*(G1988/F1988-(1+Overview!$F$35/'='!F1988)/(Overview!$F$37*Overview!$F$33))/('='!G1988+Overview!$F$36)</f>
        <v>2.735124740133461E-4</v>
      </c>
      <c r="R1988" s="128">
        <f>(O1988/F1988-Q1988)*G1988*Overview!$F$29*'='!F1988^3</f>
        <v>461.93516038642412</v>
      </c>
      <c r="S1988" s="57">
        <f t="shared" si="186"/>
        <v>3.4073465598335285E-18</v>
      </c>
      <c r="T1988" s="58">
        <f t="shared" si="187"/>
        <v>2.8952512254092235E-4</v>
      </c>
      <c r="U1988" s="58">
        <f>IF(I1988&lt;Overview!$F$18,(1-Overview!$F$9)*'='!R1988-'='!I1988*'='!P1988,0)</f>
        <v>0</v>
      </c>
      <c r="V1988" s="54">
        <f>IF(I1988&gt;=Overview!$F$18,(1-Overview!$F$9)*'='!R1988-Overview!$F$18*'='!P1988,0)</f>
        <v>39.029332808050626</v>
      </c>
      <c r="W1988" s="2"/>
      <c r="X1988" s="60">
        <f>F1988^3*(1+G1988*Overview!$F$38)</f>
        <v>39.357701608082039</v>
      </c>
      <c r="Y1988" s="61">
        <f>F1988^3*Overview!$F$42*(1+Overview!$F$38*G1988)+J1988*Overview!$F$39/Overview!$F$40</f>
        <v>3.8382389688242435</v>
      </c>
    </row>
    <row r="1989" spans="1:25">
      <c r="A1989" s="34">
        <v>1986</v>
      </c>
      <c r="B1989">
        <v>0.77</v>
      </c>
      <c r="C1989" s="85">
        <v>18.739999999999998</v>
      </c>
      <c r="D1989" s="125">
        <f>B1989/(B1989+Overview!$F$22)</f>
        <v>0.52380952380952384</v>
      </c>
      <c r="E1989" s="118">
        <f>EXP(Overview!$F$21/Overview!$F$5-Overview!$F$21/('='!C1989+273.15))</f>
        <v>0.94169028070695959</v>
      </c>
      <c r="F1989" s="77">
        <f t="shared" si="188"/>
        <v>3.1759229976214396</v>
      </c>
      <c r="G1989" s="115">
        <f t="shared" si="189"/>
        <v>0.52380952380952372</v>
      </c>
      <c r="H1989" s="112">
        <f>F1989/Overview!$F$19</f>
        <v>4.6890934558119586</v>
      </c>
      <c r="I1989" s="149">
        <f t="shared" si="190"/>
        <v>178.24101031296112</v>
      </c>
      <c r="J1989" s="80">
        <f>IF((A1989-Overview!$F$43)/365=ROUND((A1989-Overview!$F$43)/365,0),J1988*0.05,J1988+V1988)</f>
        <v>6851.7993434052623</v>
      </c>
      <c r="K1989" s="70">
        <f>IF(I1989&lt;Overview!$F$16,1,'='!F1989/Overview!$F$26)</f>
        <v>137.48584405287619</v>
      </c>
      <c r="L1989" s="71">
        <f>IF(I1989&lt;Overview!$F$17,'='!F1989/Overview!$F$26,Overview!$F$33)</f>
        <v>9.1428571428571423</v>
      </c>
      <c r="M1989" s="72">
        <f t="shared" si="191"/>
        <v>9.1428571428571423</v>
      </c>
      <c r="N1989" s="81">
        <f>MIN(1,Overview!$F$44*E1989*(F1989-Overview!$F$25)^2+0.2)</f>
        <v>1</v>
      </c>
      <c r="O1989" s="48">
        <f>M1989*E1989*Overview!$F$8</f>
        <v>9.746225350951114E-2</v>
      </c>
      <c r="P1989" s="48">
        <f>E1989*Overview!$F$6</f>
        <v>1.8494797113084687E-3</v>
      </c>
      <c r="Q1989" s="122">
        <f>O1989*(G1989/F1989-(1+Overview!$F$35/'='!F1989)/(Overview!$F$37*Overview!$F$33))/('='!G1989+Overview!$F$36)</f>
        <v>2.7307631753782294E-4</v>
      </c>
      <c r="R1989" s="128">
        <f>(O1989/F1989-Q1989)*G1989*Overview!$F$29*'='!F1989^3</f>
        <v>462.02564105402303</v>
      </c>
      <c r="S1989" s="57">
        <f t="shared" si="186"/>
        <v>3.4070359375574171E-18</v>
      </c>
      <c r="T1989" s="58">
        <f t="shared" si="187"/>
        <v>2.890897856580489E-4</v>
      </c>
      <c r="U1989" s="58">
        <f>IF(I1989&lt;Overview!$F$18,(1-Overview!$F$9)*'='!R1989-'='!I1989*'='!P1989,0)</f>
        <v>0</v>
      </c>
      <c r="V1989" s="54">
        <f>IF(I1989&gt;=Overview!$F$18,(1-Overview!$F$9)*'='!R1989-Overview!$F$18*'='!P1989,0)</f>
        <v>39.037041760930052</v>
      </c>
      <c r="W1989" s="2"/>
      <c r="X1989" s="60">
        <f>F1989^3*(1+G1989*Overview!$F$38)</f>
        <v>39.368467411887899</v>
      </c>
      <c r="Y1989" s="61">
        <f>F1989^3*Overview!$F$42*(1+Overview!$F$38*G1989)+J1989*Overview!$F$39/Overview!$F$40</f>
        <v>3.8409038930833397</v>
      </c>
    </row>
    <row r="1990" spans="1:25">
      <c r="A1990" s="34">
        <v>1987</v>
      </c>
      <c r="B1990">
        <v>0.77</v>
      </c>
      <c r="C1990" s="85">
        <v>18.739999999999998</v>
      </c>
      <c r="D1990" s="125">
        <f>B1990/(B1990+Overview!$F$22)</f>
        <v>0.52380952380952384</v>
      </c>
      <c r="E1990" s="118">
        <f>EXP(Overview!$F$21/Overview!$F$5-Overview!$F$21/('='!C1990+273.15))</f>
        <v>0.94169028070695959</v>
      </c>
      <c r="F1990" s="77">
        <f t="shared" si="188"/>
        <v>3.1762120874070976</v>
      </c>
      <c r="G1990" s="115">
        <f t="shared" si="189"/>
        <v>0.52380952380952372</v>
      </c>
      <c r="H1990" s="112">
        <f>F1990/Overview!$F$19</f>
        <v>4.6895202826031266</v>
      </c>
      <c r="I1990" s="149">
        <f t="shared" si="190"/>
        <v>178.24101031296112</v>
      </c>
      <c r="J1990" s="80">
        <f>IF((A1990-Overview!$F$43)/365=ROUND((A1990-Overview!$F$43)/365,0),J1989*0.05,J1989+V1989)</f>
        <v>6890.8363851661925</v>
      </c>
      <c r="K1990" s="70">
        <f>IF(I1990&lt;Overview!$F$16,1,'='!F1990/Overview!$F$26)</f>
        <v>137.49835876221204</v>
      </c>
      <c r="L1990" s="71">
        <f>IF(I1990&lt;Overview!$F$17,'='!F1990/Overview!$F$26,Overview!$F$33)</f>
        <v>9.1428571428571423</v>
      </c>
      <c r="M1990" s="72">
        <f t="shared" si="191"/>
        <v>9.1428571428571423</v>
      </c>
      <c r="N1990" s="81">
        <f>MIN(1,Overview!$F$44*E1990*(F1990-Overview!$F$25)^2+0.2)</f>
        <v>1</v>
      </c>
      <c r="O1990" s="48">
        <f>M1990*E1990*Overview!$F$8</f>
        <v>9.746225350951114E-2</v>
      </c>
      <c r="P1990" s="48">
        <f>E1990*Overview!$F$6</f>
        <v>1.8494797113084687E-3</v>
      </c>
      <c r="Q1990" s="122">
        <f>O1990*(G1990/F1990-(1+Overview!$F$35/'='!F1990)/(Overview!$F$37*Overview!$F$33))/('='!G1990+Overview!$F$36)</f>
        <v>2.7264089621333536E-4</v>
      </c>
      <c r="R1990" s="128">
        <f>(O1990/F1990-Q1990)*G1990*Overview!$F$29*'='!F1990^3</f>
        <v>462.11599560760732</v>
      </c>
      <c r="S1990" s="57">
        <f t="shared" si="186"/>
        <v>3.4067258388417731E-18</v>
      </c>
      <c r="T1990" s="58">
        <f t="shared" si="187"/>
        <v>2.8865510335809993E-4</v>
      </c>
      <c r="U1990" s="58">
        <f>IF(I1990&lt;Overview!$F$18,(1-Overview!$F$9)*'='!R1990-'='!I1990*'='!P1990,0)</f>
        <v>0</v>
      </c>
      <c r="V1990" s="54">
        <f>IF(I1990&gt;=Overview!$F$18,(1-Overview!$F$9)*'='!R1990-Overview!$F$18*'='!P1990,0)</f>
        <v>39.044739968895435</v>
      </c>
      <c r="W1990" s="2"/>
      <c r="X1990" s="60">
        <f>F1990^3*(1+G1990*Overview!$F$38)</f>
        <v>39.37921898660327</v>
      </c>
      <c r="Y1990" s="61">
        <f>F1990^3*Overview!$F$42*(1+Overview!$F$38*G1990)+J1990*Overview!$F$39/Overview!$F$40</f>
        <v>3.8435678717133337</v>
      </c>
    </row>
    <row r="1991" spans="1:25">
      <c r="A1991" s="34">
        <v>1988</v>
      </c>
      <c r="B1991">
        <v>0.77</v>
      </c>
      <c r="C1991" s="85">
        <v>18.739999999999998</v>
      </c>
      <c r="D1991" s="125">
        <f>B1991/(B1991+Overview!$F$22)</f>
        <v>0.52380952380952384</v>
      </c>
      <c r="E1991" s="118">
        <f>EXP(Overview!$F$21/Overview!$F$5-Overview!$F$21/('='!C1991+273.15))</f>
        <v>0.94169028070695959</v>
      </c>
      <c r="F1991" s="77">
        <f t="shared" si="188"/>
        <v>3.1765007425104557</v>
      </c>
      <c r="G1991" s="115">
        <f t="shared" si="189"/>
        <v>0.52380952380952372</v>
      </c>
      <c r="H1991" s="112">
        <f>F1991/Overview!$F$19</f>
        <v>4.6899464676073466</v>
      </c>
      <c r="I1991" s="149">
        <f t="shared" si="190"/>
        <v>178.24101031296112</v>
      </c>
      <c r="J1991" s="80">
        <f>IF((A1991-Overview!$F$43)/365=ROUND((A1991-Overview!$F$43)/365,0),J1990*0.05,J1990+V1990)</f>
        <v>6929.881125135088</v>
      </c>
      <c r="K1991" s="70">
        <f>IF(I1991&lt;Overview!$F$16,1,'='!F1991/Overview!$F$26)</f>
        <v>137.51085465413229</v>
      </c>
      <c r="L1991" s="71">
        <f>IF(I1991&lt;Overview!$F$17,'='!F1991/Overview!$F$26,Overview!$F$33)</f>
        <v>9.1428571428571423</v>
      </c>
      <c r="M1991" s="72">
        <f t="shared" si="191"/>
        <v>9.1428571428571423</v>
      </c>
      <c r="N1991" s="81">
        <f>MIN(1,Overview!$F$44*E1991*(F1991-Overview!$F$25)^2+0.2)</f>
        <v>1</v>
      </c>
      <c r="O1991" s="48">
        <f>M1991*E1991*Overview!$F$8</f>
        <v>9.746225350951114E-2</v>
      </c>
      <c r="P1991" s="48">
        <f>E1991*Overview!$F$6</f>
        <v>1.8494797113084687E-3</v>
      </c>
      <c r="Q1991" s="122">
        <f>O1991*(G1991/F1991-(1+Overview!$F$35/'='!F1991)/(Overview!$F$37*Overview!$F$33))/('='!G1991+Overview!$F$36)</f>
        <v>2.7220620867449472E-4</v>
      </c>
      <c r="R1991" s="128">
        <f>(O1991/F1991-Q1991)*G1991*Overview!$F$29*'='!F1991^3</f>
        <v>462.20622420726045</v>
      </c>
      <c r="S1991" s="57">
        <f t="shared" si="186"/>
        <v>3.4064162627141925E-18</v>
      </c>
      <c r="T1991" s="58">
        <f t="shared" si="187"/>
        <v>2.8822107465682951E-4</v>
      </c>
      <c r="U1991" s="58">
        <f>IF(I1991&lt;Overview!$F$18,(1-Overview!$F$9)*'='!R1991-'='!I1991*'='!P1991,0)</f>
        <v>0</v>
      </c>
      <c r="V1991" s="54">
        <f>IF(I1991&gt;=Overview!$F$18,(1-Overview!$F$9)*'='!R1991-Overview!$F$18*'='!P1991,0)</f>
        <v>39.052427445585884</v>
      </c>
      <c r="W1991" s="2"/>
      <c r="X1991" s="60">
        <f>F1991^3*(1+G1991*Overview!$F$38)</f>
        <v>39.389956347915444</v>
      </c>
      <c r="Y1991" s="61">
        <f>F1991^3*Overview!$F$42*(1+Overview!$F$38*G1991)+J1991*Overview!$F$39/Overview!$F$40</f>
        <v>3.8462309056591693</v>
      </c>
    </row>
    <row r="1992" spans="1:25">
      <c r="A1992" s="34">
        <v>1989</v>
      </c>
      <c r="B1992">
        <v>0.77</v>
      </c>
      <c r="C1992" s="85">
        <v>18.739999999999998</v>
      </c>
      <c r="D1992" s="125">
        <f>B1992/(B1992+Overview!$F$22)</f>
        <v>0.52380952380952384</v>
      </c>
      <c r="E1992" s="118">
        <f>EXP(Overview!$F$21/Overview!$F$5-Overview!$F$21/('='!C1992+273.15))</f>
        <v>0.94169028070695959</v>
      </c>
      <c r="F1992" s="77">
        <f t="shared" si="188"/>
        <v>3.1767889635851123</v>
      </c>
      <c r="G1992" s="115">
        <f t="shared" si="189"/>
        <v>0.52380952380952372</v>
      </c>
      <c r="H1992" s="112">
        <f>F1992/Overview!$F$19</f>
        <v>4.6903720117896235</v>
      </c>
      <c r="I1992" s="149">
        <f t="shared" si="190"/>
        <v>178.24101031296112</v>
      </c>
      <c r="J1992" s="80">
        <f>IF((A1992-Overview!$F$43)/365=ROUND((A1992-Overview!$F$43)/365,0),J1991*0.05,J1991+V1991)</f>
        <v>6968.9335525806737</v>
      </c>
      <c r="K1992" s="70">
        <f>IF(I1992&lt;Overview!$F$16,1,'='!F1992/Overview!$F$26)</f>
        <v>137.52333175693127</v>
      </c>
      <c r="L1992" s="71">
        <f>IF(I1992&lt;Overview!$F$17,'='!F1992/Overview!$F$26,Overview!$F$33)</f>
        <v>9.1428571428571423</v>
      </c>
      <c r="M1992" s="72">
        <f t="shared" si="191"/>
        <v>9.1428571428571423</v>
      </c>
      <c r="N1992" s="81">
        <f>MIN(1,Overview!$F$44*E1992*(F1992-Overview!$F$25)^2+0.2)</f>
        <v>1</v>
      </c>
      <c r="O1992" s="48">
        <f>M1992*E1992*Overview!$F$8</f>
        <v>9.746225350951114E-2</v>
      </c>
      <c r="P1992" s="48">
        <f>E1992*Overview!$F$6</f>
        <v>1.8494797113084687E-3</v>
      </c>
      <c r="Q1992" s="122">
        <f>O1992*(G1992/F1992-(1+Overview!$F$35/'='!F1992)/(Overview!$F$37*Overview!$F$33))/('='!G1992+Overview!$F$36)</f>
        <v>2.7177225355885169E-4</v>
      </c>
      <c r="R1992" s="128">
        <f>(O1992/F1992-Q1992)*G1992*Overview!$F$29*'='!F1992^3</f>
        <v>462.29632701291223</v>
      </c>
      <c r="S1992" s="57">
        <f t="shared" si="186"/>
        <v>3.4061072082043645E-18</v>
      </c>
      <c r="T1992" s="58">
        <f t="shared" si="187"/>
        <v>2.8778769857147163E-4</v>
      </c>
      <c r="U1992" s="58">
        <f>IF(I1992&lt;Overview!$F$18,(1-Overview!$F$9)*'='!R1992-'='!I1992*'='!P1992,0)</f>
        <v>0</v>
      </c>
      <c r="V1992" s="54">
        <f>IF(I1992&gt;=Overview!$F$18,(1-Overview!$F$9)*'='!R1992-Overview!$F$18*'='!P1992,0)</f>
        <v>39.060104204627415</v>
      </c>
      <c r="W1992" s="2"/>
      <c r="X1992" s="60">
        <f>F1992^3*(1+G1992*Overview!$F$38)</f>
        <v>39.400679511504478</v>
      </c>
      <c r="Y1992" s="61">
        <f>F1992^3*Overview!$F$42*(1+Overview!$F$38*G1992)+J1992*Overview!$F$39/Overview!$F$40</f>
        <v>3.8488929958657265</v>
      </c>
    </row>
    <row r="1993" spans="1:25">
      <c r="A1993" s="34">
        <v>1990</v>
      </c>
      <c r="B1993">
        <v>0.77</v>
      </c>
      <c r="C1993" s="85">
        <v>18.739999999999998</v>
      </c>
      <c r="D1993" s="125">
        <f>B1993/(B1993+Overview!$F$22)</f>
        <v>0.52380952380952384</v>
      </c>
      <c r="E1993" s="118">
        <f>EXP(Overview!$F$21/Overview!$F$5-Overview!$F$21/('='!C1993+273.15))</f>
        <v>0.94169028070695959</v>
      </c>
      <c r="F1993" s="77">
        <f t="shared" si="188"/>
        <v>3.1770767512836837</v>
      </c>
      <c r="G1993" s="115">
        <f t="shared" si="189"/>
        <v>0.52380952380952372</v>
      </c>
      <c r="H1993" s="112">
        <f>F1993/Overview!$F$19</f>
        <v>4.6907969161135146</v>
      </c>
      <c r="I1993" s="149">
        <f t="shared" si="190"/>
        <v>178.24101031296112</v>
      </c>
      <c r="J1993" s="80">
        <f>IF((A1993-Overview!$F$43)/365=ROUND((A1993-Overview!$F$43)/365,0),J1992*0.05,J1992+V1992)</f>
        <v>7007.993656785301</v>
      </c>
      <c r="K1993" s="70">
        <f>IF(I1993&lt;Overview!$F$16,1,'='!F1993/Overview!$F$26)</f>
        <v>137.53579009886079</v>
      </c>
      <c r="L1993" s="71">
        <f>IF(I1993&lt;Overview!$F$17,'='!F1993/Overview!$F$26,Overview!$F$33)</f>
        <v>9.1428571428571423</v>
      </c>
      <c r="M1993" s="72">
        <f t="shared" si="191"/>
        <v>9.1428571428571423</v>
      </c>
      <c r="N1993" s="81">
        <f>MIN(1,Overview!$F$44*E1993*(F1993-Overview!$F$25)^2+0.2)</f>
        <v>1</v>
      </c>
      <c r="O1993" s="48">
        <f>M1993*E1993*Overview!$F$8</f>
        <v>9.746225350951114E-2</v>
      </c>
      <c r="P1993" s="48">
        <f>E1993*Overview!$F$6</f>
        <v>1.8494797113084687E-3</v>
      </c>
      <c r="Q1993" s="122">
        <f>O1993*(G1993/F1993-(1+Overview!$F$35/'='!F1993)/(Overview!$F$37*Overview!$F$33))/('='!G1993+Overview!$F$36)</f>
        <v>2.7133902950688662E-4</v>
      </c>
      <c r="R1993" s="128">
        <f>(O1993/F1993-Q1993)*G1993*Overview!$F$29*'='!F1993^3</f>
        <v>462.38630418433917</v>
      </c>
      <c r="S1993" s="57">
        <f t="shared" si="186"/>
        <v>3.4057986743440667E-18</v>
      </c>
      <c r="T1993" s="58">
        <f t="shared" si="187"/>
        <v>2.8735497412073565E-4</v>
      </c>
      <c r="U1993" s="58">
        <f>IF(I1993&lt;Overview!$F$18,(1-Overview!$F$9)*'='!R1993-'='!I1993*'='!P1993,0)</f>
        <v>0</v>
      </c>
      <c r="V1993" s="54">
        <f>IF(I1993&gt;=Overview!$F$18,(1-Overview!$F$9)*'='!R1993-Overview!$F$18*'='!P1993,0)</f>
        <v>39.067770259632987</v>
      </c>
      <c r="W1993" s="2"/>
      <c r="X1993" s="60">
        <f>F1993^3*(1+G1993*Overview!$F$38)</f>
        <v>39.411388493043155</v>
      </c>
      <c r="Y1993" s="61">
        <f>F1993^3*Overview!$F$42*(1+Overview!$F$38*G1993)+J1993*Overview!$F$39/Overview!$F$40</f>
        <v>3.8515541432778275</v>
      </c>
    </row>
    <row r="1994" spans="1:25">
      <c r="A1994" s="34">
        <v>1991</v>
      </c>
      <c r="B1994">
        <v>0.77</v>
      </c>
      <c r="C1994" s="85">
        <v>18.739999999999998</v>
      </c>
      <c r="D1994" s="125">
        <f>B1994/(B1994+Overview!$F$22)</f>
        <v>0.52380952380952384</v>
      </c>
      <c r="E1994" s="118">
        <f>EXP(Overview!$F$21/Overview!$F$5-Overview!$F$21/('='!C1994+273.15))</f>
        <v>0.94169028070695959</v>
      </c>
      <c r="F1994" s="77">
        <f t="shared" si="188"/>
        <v>3.1773641062578046</v>
      </c>
      <c r="G1994" s="115">
        <f t="shared" si="189"/>
        <v>0.52380952380952372</v>
      </c>
      <c r="H1994" s="112">
        <f>F1994/Overview!$F$19</f>
        <v>4.6912211815411258</v>
      </c>
      <c r="I1994" s="149">
        <f t="shared" si="190"/>
        <v>178.24101031296112</v>
      </c>
      <c r="J1994" s="80">
        <f>IF((A1994-Overview!$F$43)/365=ROUND((A1994-Overview!$F$43)/365,0),J1993*0.05,J1993+V1993)</f>
        <v>7047.0614270449341</v>
      </c>
      <c r="K1994" s="70">
        <f>IF(I1994&lt;Overview!$F$16,1,'='!F1994/Overview!$F$26)</f>
        <v>137.54822970813007</v>
      </c>
      <c r="L1994" s="71">
        <f>IF(I1994&lt;Overview!$F$17,'='!F1994/Overview!$F$26,Overview!$F$33)</f>
        <v>9.1428571428571423</v>
      </c>
      <c r="M1994" s="72">
        <f t="shared" si="191"/>
        <v>9.1428571428571423</v>
      </c>
      <c r="N1994" s="81">
        <f>MIN(1,Overview!$F$44*E1994*(F1994-Overview!$F$25)^2+0.2)</f>
        <v>1</v>
      </c>
      <c r="O1994" s="48">
        <f>M1994*E1994*Overview!$F$8</f>
        <v>9.746225350951114E-2</v>
      </c>
      <c r="P1994" s="48">
        <f>E1994*Overview!$F$6</f>
        <v>1.8494797113084687E-3</v>
      </c>
      <c r="Q1994" s="122">
        <f>O1994*(G1994/F1994-(1+Overview!$F$35/'='!F1994)/(Overview!$F$37*Overview!$F$33))/('='!G1994+Overview!$F$36)</f>
        <v>2.7090653516200776E-4</v>
      </c>
      <c r="R1994" s="128">
        <f>(O1994/F1994-Q1994)*G1994*Overview!$F$29*'='!F1994^3</f>
        <v>462.4761558811648</v>
      </c>
      <c r="S1994" s="57">
        <f t="shared" si="186"/>
        <v>3.4054906601671582E-18</v>
      </c>
      <c r="T1994" s="58">
        <f t="shared" si="187"/>
        <v>2.8692290032481042E-4</v>
      </c>
      <c r="U1994" s="58">
        <f>IF(I1994&lt;Overview!$F$18,(1-Overview!$F$9)*'='!R1994-'='!I1994*'='!P1994,0)</f>
        <v>0</v>
      </c>
      <c r="V1994" s="54">
        <f>IF(I1994&gt;=Overview!$F$18,(1-Overview!$F$9)*'='!R1994-Overview!$F$18*'='!P1994,0)</f>
        <v>39.075425624202531</v>
      </c>
      <c r="W1994" s="2"/>
      <c r="X1994" s="60">
        <f>F1994^3*(1+G1994*Overview!$F$38)</f>
        <v>39.422083308196981</v>
      </c>
      <c r="Y1994" s="61">
        <f>F1994^3*Overview!$F$42*(1+Overview!$F$38*G1994)+J1994*Overview!$F$39/Overview!$F$40</f>
        <v>3.8542143488402258</v>
      </c>
    </row>
    <row r="1995" spans="1:25">
      <c r="A1995" s="34">
        <v>1992</v>
      </c>
      <c r="B1995">
        <v>0.77</v>
      </c>
      <c r="C1995" s="85">
        <v>18.739999999999998</v>
      </c>
      <c r="D1995" s="125">
        <f>B1995/(B1995+Overview!$F$22)</f>
        <v>0.52380952380952384</v>
      </c>
      <c r="E1995" s="118">
        <f>EXP(Overview!$F$21/Overview!$F$5-Overview!$F$21/('='!C1995+273.15))</f>
        <v>0.94169028070695959</v>
      </c>
      <c r="F1995" s="77">
        <f t="shared" si="188"/>
        <v>3.1776510291581292</v>
      </c>
      <c r="G1995" s="115">
        <f t="shared" si="189"/>
        <v>0.52380952380952372</v>
      </c>
      <c r="H1995" s="112">
        <f>F1995/Overview!$F$19</f>
        <v>4.6916448090331153</v>
      </c>
      <c r="I1995" s="149">
        <f t="shared" si="190"/>
        <v>178.24101031296112</v>
      </c>
      <c r="J1995" s="80">
        <f>IF((A1995-Overview!$F$43)/365=ROUND((A1995-Overview!$F$43)/365,0),J1994*0.05,J1994+V1994)</f>
        <v>7086.1368526691367</v>
      </c>
      <c r="K1995" s="70">
        <f>IF(I1995&lt;Overview!$F$16,1,'='!F1995/Overview!$F$26)</f>
        <v>137.56065061290604</v>
      </c>
      <c r="L1995" s="71">
        <f>IF(I1995&lt;Overview!$F$17,'='!F1995/Overview!$F$26,Overview!$F$33)</f>
        <v>9.1428571428571423</v>
      </c>
      <c r="M1995" s="72">
        <f t="shared" si="191"/>
        <v>9.1428571428571423</v>
      </c>
      <c r="N1995" s="81">
        <f>MIN(1,Overview!$F$44*E1995*(F1995-Overview!$F$25)^2+0.2)</f>
        <v>1</v>
      </c>
      <c r="O1995" s="48">
        <f>M1995*E1995*Overview!$F$8</f>
        <v>9.746225350951114E-2</v>
      </c>
      <c r="P1995" s="48">
        <f>E1995*Overview!$F$6</f>
        <v>1.8494797113084687E-3</v>
      </c>
      <c r="Q1995" s="122">
        <f>O1995*(G1995/F1995-(1+Overview!$F$35/'='!F1995)/(Overview!$F$37*Overview!$F$33))/('='!G1995+Overview!$F$36)</f>
        <v>2.7047476917053714E-4</v>
      </c>
      <c r="R1995" s="128">
        <f>(O1995/F1995-Q1995)*G1995*Overview!$F$29*'='!F1995^3</f>
        <v>462.56588226285851</v>
      </c>
      <c r="S1995" s="57">
        <f t="shared" si="186"/>
        <v>3.4051831647095772E-18</v>
      </c>
      <c r="T1995" s="58">
        <f t="shared" si="187"/>
        <v>2.8649147620535493E-4</v>
      </c>
      <c r="U1995" s="58">
        <f>IF(I1995&lt;Overview!$F$18,(1-Overview!$F$9)*'='!R1995-'='!I1995*'='!P1995,0)</f>
        <v>0</v>
      </c>
      <c r="V1995" s="54">
        <f>IF(I1995&gt;=Overview!$F$18,(1-Overview!$F$9)*'='!R1995-Overview!$F$18*'='!P1995,0)</f>
        <v>39.083070311922839</v>
      </c>
      <c r="W1995" s="2"/>
      <c r="X1995" s="60">
        <f>F1995^3*(1+G1995*Overview!$F$38)</f>
        <v>39.432763972624066</v>
      </c>
      <c r="Y1995" s="61">
        <f>F1995^3*Overview!$F$42*(1+Overview!$F$38*G1995)+J1995*Overview!$F$39/Overview!$F$40</f>
        <v>3.8568736134976067</v>
      </c>
    </row>
    <row r="1996" spans="1:25">
      <c r="A1996" s="34">
        <v>1993</v>
      </c>
      <c r="B1996">
        <v>0.77</v>
      </c>
      <c r="C1996" s="85">
        <v>18.739999999999998</v>
      </c>
      <c r="D1996" s="125">
        <f>B1996/(B1996+Overview!$F$22)</f>
        <v>0.52380952380952384</v>
      </c>
      <c r="E1996" s="118">
        <f>EXP(Overview!$F$21/Overview!$F$5-Overview!$F$21/('='!C1996+273.15))</f>
        <v>0.94169028070695959</v>
      </c>
      <c r="F1996" s="77">
        <f t="shared" si="188"/>
        <v>3.1779375206343348</v>
      </c>
      <c r="G1996" s="115">
        <f t="shared" si="189"/>
        <v>0.52380952380952372</v>
      </c>
      <c r="H1996" s="112">
        <f>F1996/Overview!$F$19</f>
        <v>4.6920677995486999</v>
      </c>
      <c r="I1996" s="149">
        <f t="shared" si="190"/>
        <v>178.24101031296112</v>
      </c>
      <c r="J1996" s="80">
        <f>IF((A1996-Overview!$F$43)/365=ROUND((A1996-Overview!$F$43)/365,0),J1995*0.05,J1995+V1995)</f>
        <v>7125.2199229810594</v>
      </c>
      <c r="K1996" s="70">
        <f>IF(I1996&lt;Overview!$F$16,1,'='!F1996/Overview!$F$26)</f>
        <v>137.5730528413132</v>
      </c>
      <c r="L1996" s="71">
        <f>IF(I1996&lt;Overview!$F$17,'='!F1996/Overview!$F$26,Overview!$F$33)</f>
        <v>9.1428571428571423</v>
      </c>
      <c r="M1996" s="72">
        <f t="shared" si="191"/>
        <v>9.1428571428571423</v>
      </c>
      <c r="N1996" s="81">
        <f>MIN(1,Overview!$F$44*E1996*(F1996-Overview!$F$25)^2+0.2)</f>
        <v>1</v>
      </c>
      <c r="O1996" s="48">
        <f>M1996*E1996*Overview!$F$8</f>
        <v>9.746225350951114E-2</v>
      </c>
      <c r="P1996" s="48">
        <f>E1996*Overview!$F$6</f>
        <v>1.8494797113084687E-3</v>
      </c>
      <c r="Q1996" s="122">
        <f>O1996*(G1996/F1996-(1+Overview!$F$35/'='!F1996)/(Overview!$F$37*Overview!$F$33))/('='!G1996+Overview!$F$36)</f>
        <v>2.7004373018170609E-4</v>
      </c>
      <c r="R1996" s="128">
        <f>(O1996/F1996-Q1996)*G1996*Overview!$F$29*'='!F1996^3</f>
        <v>462.65548348873739</v>
      </c>
      <c r="S1996" s="57">
        <f t="shared" si="186"/>
        <v>3.4048761870093318E-18</v>
      </c>
      <c r="T1996" s="58">
        <f t="shared" si="187"/>
        <v>2.8606070078549944E-4</v>
      </c>
      <c r="U1996" s="58">
        <f>IF(I1996&lt;Overview!$F$18,(1-Overview!$F$9)*'='!R1996-'='!I1996*'='!P1996,0)</f>
        <v>0</v>
      </c>
      <c r="V1996" s="54">
        <f>IF(I1996&gt;=Overview!$F$18,(1-Overview!$F$9)*'='!R1996-Overview!$F$18*'='!P1996,0)</f>
        <v>39.090704336367715</v>
      </c>
      <c r="W1996" s="2"/>
      <c r="X1996" s="60">
        <f>F1996^3*(1+G1996*Overview!$F$38)</f>
        <v>39.443430501975222</v>
      </c>
      <c r="Y1996" s="61">
        <f>F1996^3*Overview!$F$42*(1+Overview!$F$38*G1996)+J1996*Overview!$F$39/Overview!$F$40</f>
        <v>3.859531938194583</v>
      </c>
    </row>
    <row r="1997" spans="1:25">
      <c r="A1997" s="34">
        <v>1994</v>
      </c>
      <c r="B1997">
        <v>0.77</v>
      </c>
      <c r="C1997" s="85">
        <v>18.739999999999998</v>
      </c>
      <c r="D1997" s="125">
        <f>B1997/(B1997+Overview!$F$22)</f>
        <v>0.52380952380952384</v>
      </c>
      <c r="E1997" s="118">
        <f>EXP(Overview!$F$21/Overview!$F$5-Overview!$F$21/('='!C1997+273.15))</f>
        <v>0.94169028070695959</v>
      </c>
      <c r="F1997" s="77">
        <f t="shared" si="188"/>
        <v>3.1782235813351201</v>
      </c>
      <c r="G1997" s="115">
        <f t="shared" si="189"/>
        <v>0.52380952380952372</v>
      </c>
      <c r="H1997" s="112">
        <f>F1997/Overview!$F$19</f>
        <v>4.6924901540456521</v>
      </c>
      <c r="I1997" s="149">
        <f t="shared" si="190"/>
        <v>178.24101031296112</v>
      </c>
      <c r="J1997" s="80">
        <f>IF((A1997-Overview!$F$43)/365=ROUND((A1997-Overview!$F$43)/365,0),J1996*0.05,J1996+V1996)</f>
        <v>7164.3106273174271</v>
      </c>
      <c r="K1997" s="70">
        <f>IF(I1997&lt;Overview!$F$16,1,'='!F1997/Overview!$F$26)</f>
        <v>137.58543642143377</v>
      </c>
      <c r="L1997" s="71">
        <f>IF(I1997&lt;Overview!$F$17,'='!F1997/Overview!$F$26,Overview!$F$33)</f>
        <v>9.1428571428571423</v>
      </c>
      <c r="M1997" s="72">
        <f t="shared" si="191"/>
        <v>9.1428571428571423</v>
      </c>
      <c r="N1997" s="81">
        <f>MIN(1,Overview!$F$44*E1997*(F1997-Overview!$F$25)^2+0.2)</f>
        <v>1</v>
      </c>
      <c r="O1997" s="48">
        <f>M1997*E1997*Overview!$F$8</f>
        <v>9.746225350951114E-2</v>
      </c>
      <c r="P1997" s="48">
        <f>E1997*Overview!$F$6</f>
        <v>1.8494797113084687E-3</v>
      </c>
      <c r="Q1997" s="122">
        <f>O1997*(G1997/F1997-(1+Overview!$F$35/'='!F1997)/(Overview!$F$37*Overview!$F$33))/('='!G1997+Overview!$F$36)</f>
        <v>2.6961341684764915E-4</v>
      </c>
      <c r="R1997" s="128">
        <f>(O1997/F1997-Q1997)*G1997*Overview!$F$29*'='!F1997^3</f>
        <v>462.74495971796352</v>
      </c>
      <c r="S1997" s="57">
        <f t="shared" si="186"/>
        <v>3.4045697261064984E-18</v>
      </c>
      <c r="T1997" s="58">
        <f t="shared" si="187"/>
        <v>2.8563057308984466E-4</v>
      </c>
      <c r="U1997" s="58">
        <f>IF(I1997&lt;Overview!$F$18,(1-Overview!$F$9)*'='!R1997-'='!I1997*'='!P1997,0)</f>
        <v>0</v>
      </c>
      <c r="V1997" s="54">
        <f>IF(I1997&gt;=Overview!$F$18,(1-Overview!$F$9)*'='!R1997-Overview!$F$18*'='!P1997,0)</f>
        <v>39.098327711097788</v>
      </c>
      <c r="W1997" s="2"/>
      <c r="X1997" s="60">
        <f>F1997^3*(1+G1997*Overview!$F$38)</f>
        <v>39.454082911893749</v>
      </c>
      <c r="Y1997" s="61">
        <f>F1997^3*Overview!$F$42*(1+Overview!$F$38*G1997)+J1997*Overview!$F$39/Overview!$F$40</f>
        <v>3.8621893238756857</v>
      </c>
    </row>
    <row r="1998" spans="1:25">
      <c r="A1998" s="34">
        <v>1995</v>
      </c>
      <c r="B1998">
        <v>0.77</v>
      </c>
      <c r="C1998" s="85">
        <v>18.739999999999998</v>
      </c>
      <c r="D1998" s="125">
        <f>B1998/(B1998+Overview!$F$22)</f>
        <v>0.52380952380952384</v>
      </c>
      <c r="E1998" s="118">
        <f>EXP(Overview!$F$21/Overview!$F$5-Overview!$F$21/('='!C1998+273.15))</f>
        <v>0.94169028070695959</v>
      </c>
      <c r="F1998" s="77">
        <f t="shared" si="188"/>
        <v>3.1785092119082101</v>
      </c>
      <c r="G1998" s="115">
        <f t="shared" si="189"/>
        <v>0.52380952380952372</v>
      </c>
      <c r="H1998" s="112">
        <f>F1998/Overview!$F$19</f>
        <v>4.6929118734803046</v>
      </c>
      <c r="I1998" s="149">
        <f t="shared" si="190"/>
        <v>178.24101031296112</v>
      </c>
      <c r="J1998" s="80">
        <f>IF((A1998-Overview!$F$43)/365=ROUND((A1998-Overview!$F$43)/365,0),J1997*0.05,J1997+V1997)</f>
        <v>7203.4089550285253</v>
      </c>
      <c r="K1998" s="70">
        <f>IF(I1998&lt;Overview!$F$16,1,'='!F1998/Overview!$F$26)</f>
        <v>137.59780138130779</v>
      </c>
      <c r="L1998" s="71">
        <f>IF(I1998&lt;Overview!$F$17,'='!F1998/Overview!$F$26,Overview!$F$33)</f>
        <v>9.1428571428571423</v>
      </c>
      <c r="M1998" s="72">
        <f t="shared" si="191"/>
        <v>9.1428571428571423</v>
      </c>
      <c r="N1998" s="81">
        <f>MIN(1,Overview!$F$44*E1998*(F1998-Overview!$F$25)^2+0.2)</f>
        <v>1</v>
      </c>
      <c r="O1998" s="48">
        <f>M1998*E1998*Overview!$F$8</f>
        <v>9.746225350951114E-2</v>
      </c>
      <c r="P1998" s="48">
        <f>E1998*Overview!$F$6</f>
        <v>1.8494797113084687E-3</v>
      </c>
      <c r="Q1998" s="122">
        <f>O1998*(G1998/F1998-(1+Overview!$F$35/'='!F1998)/(Overview!$F$37*Overview!$F$33))/('='!G1998+Overview!$F$36)</f>
        <v>2.6918382782339337E-4</v>
      </c>
      <c r="R1998" s="128">
        <f>(O1998/F1998-Q1998)*G1998*Overview!$F$29*'='!F1998^3</f>
        <v>462.83431110954729</v>
      </c>
      <c r="S1998" s="57">
        <f t="shared" si="186"/>
        <v>3.404263781043212E-18</v>
      </c>
      <c r="T1998" s="58">
        <f t="shared" si="187"/>
        <v>2.8520109214445646E-4</v>
      </c>
      <c r="U1998" s="58">
        <f>IF(I1998&lt;Overview!$F$18,(1-Overview!$F$9)*'='!R1998-'='!I1998*'='!P1998,0)</f>
        <v>0</v>
      </c>
      <c r="V1998" s="54">
        <f>IF(I1998&gt;=Overview!$F$18,(1-Overview!$F$9)*'='!R1998-Overview!$F$18*'='!P1998,0)</f>
        <v>39.105940449660721</v>
      </c>
      <c r="W1998" s="2"/>
      <c r="X1998" s="60">
        <f>F1998^3*(1+G1998*Overview!$F$38)</f>
        <v>39.46472121801564</v>
      </c>
      <c r="Y1998" s="61">
        <f>F1998^3*Overview!$F$42*(1+Overview!$F$38*G1998)+J1998*Overview!$F$39/Overview!$F$40</f>
        <v>3.8648457714853741</v>
      </c>
    </row>
    <row r="1999" spans="1:25">
      <c r="A1999" s="34">
        <v>1996</v>
      </c>
      <c r="B1999">
        <v>0.77</v>
      </c>
      <c r="C1999" s="85">
        <v>18.739999999999998</v>
      </c>
      <c r="D1999" s="125">
        <f>B1999/(B1999+Overview!$F$22)</f>
        <v>0.52380952380952384</v>
      </c>
      <c r="E1999" s="118">
        <f>EXP(Overview!$F$21/Overview!$F$5-Overview!$F$21/('='!C1999+273.15))</f>
        <v>0.94169028070695959</v>
      </c>
      <c r="F1999" s="77">
        <f t="shared" si="188"/>
        <v>3.1787944130003547</v>
      </c>
      <c r="G1999" s="115">
        <f t="shared" si="189"/>
        <v>0.52380952380952372</v>
      </c>
      <c r="H1999" s="112">
        <f>F1999/Overview!$F$19</f>
        <v>4.6933329588075514</v>
      </c>
      <c r="I1999" s="149">
        <f t="shared" si="190"/>
        <v>178.24101031296112</v>
      </c>
      <c r="J1999" s="80">
        <f>IF((A1999-Overview!$F$43)/365=ROUND((A1999-Overview!$F$43)/365,0),J1998*0.05,J1998+V1998)</f>
        <v>7242.5148954781862</v>
      </c>
      <c r="K1999" s="70">
        <f>IF(I1999&lt;Overview!$F$16,1,'='!F1999/Overview!$F$26)</f>
        <v>137.61014774893312</v>
      </c>
      <c r="L1999" s="71">
        <f>IF(I1999&lt;Overview!$F$17,'='!F1999/Overview!$F$26,Overview!$F$33)</f>
        <v>9.1428571428571423</v>
      </c>
      <c r="M1999" s="72">
        <f t="shared" si="191"/>
        <v>9.1428571428571423</v>
      </c>
      <c r="N1999" s="81">
        <f>MIN(1,Overview!$F$44*E1999*(F1999-Overview!$F$25)^2+0.2)</f>
        <v>1</v>
      </c>
      <c r="O1999" s="48">
        <f>M1999*E1999*Overview!$F$8</f>
        <v>9.746225350951114E-2</v>
      </c>
      <c r="P1999" s="48">
        <f>E1999*Overview!$F$6</f>
        <v>1.8494797113084687E-3</v>
      </c>
      <c r="Q1999" s="122">
        <f>O1999*(G1999/F1999-(1+Overview!$F$35/'='!F1999)/(Overview!$F$37*Overview!$F$33))/('='!G1999+Overview!$F$36)</f>
        <v>2.6875496176685291E-4</v>
      </c>
      <c r="R1999" s="128">
        <f>(O1999/F1999-Q1999)*G1999*Overview!$F$29*'='!F1999^3</f>
        <v>462.92353782234426</v>
      </c>
      <c r="S1999" s="57">
        <f t="shared" si="186"/>
        <v>3.4039583508636665E-18</v>
      </c>
      <c r="T1999" s="58">
        <f t="shared" si="187"/>
        <v>2.8477225697686533E-4</v>
      </c>
      <c r="U1999" s="58">
        <f>IF(I1999&lt;Overview!$F$18,(1-Overview!$F$9)*'='!R1999-'='!I1999*'='!P1999,0)</f>
        <v>0</v>
      </c>
      <c r="V1999" s="54">
        <f>IF(I1999&gt;=Overview!$F$18,(1-Overview!$F$9)*'='!R1999-Overview!$F$18*'='!P1999,0)</f>
        <v>39.113542565591025</v>
      </c>
      <c r="W1999" s="2"/>
      <c r="X1999" s="60">
        <f>F1999^3*(1+G1999*Overview!$F$38)</f>
        <v>39.475345435969281</v>
      </c>
      <c r="Y1999" s="61">
        <f>F1999^3*Overview!$F$42*(1+Overview!$F$38*G1999)+J1999*Overview!$F$39/Overview!$F$40</f>
        <v>3.8675012819680146</v>
      </c>
    </row>
    <row r="2000" spans="1:25">
      <c r="A2000" s="34">
        <v>1997</v>
      </c>
      <c r="B2000">
        <v>0.77</v>
      </c>
      <c r="C2000" s="85">
        <v>18.739999999999998</v>
      </c>
      <c r="D2000" s="125">
        <f>B2000/(B2000+Overview!$F$22)</f>
        <v>0.52380952380952384</v>
      </c>
      <c r="E2000" s="118">
        <f>EXP(Overview!$F$21/Overview!$F$5-Overview!$F$21/('='!C2000+273.15))</f>
        <v>0.94169028070695959</v>
      </c>
      <c r="F2000" s="77">
        <f t="shared" si="188"/>
        <v>3.1790791852573315</v>
      </c>
      <c r="G2000" s="115">
        <f t="shared" si="189"/>
        <v>0.52380952380952372</v>
      </c>
      <c r="H2000" s="112">
        <f>F2000/Overview!$F$19</f>
        <v>4.6937534109808521</v>
      </c>
      <c r="I2000" s="149">
        <f t="shared" si="190"/>
        <v>178.24101031296112</v>
      </c>
      <c r="J2000" s="80">
        <f>IF((A2000-Overview!$F$43)/365=ROUND((A2000-Overview!$F$43)/365,0),J1999*0.05,J1999+V1999)</f>
        <v>7281.6284380437774</v>
      </c>
      <c r="K2000" s="70">
        <f>IF(I2000&lt;Overview!$F$16,1,'='!F2000/Overview!$F$26)</f>
        <v>137.62247555226543</v>
      </c>
      <c r="L2000" s="71">
        <f>IF(I2000&lt;Overview!$F$17,'='!F2000/Overview!$F$26,Overview!$F$33)</f>
        <v>9.1428571428571423</v>
      </c>
      <c r="M2000" s="72">
        <f t="shared" si="191"/>
        <v>9.1428571428571423</v>
      </c>
      <c r="N2000" s="81">
        <f>MIN(1,Overview!$F$44*E2000*(F2000-Overview!$F$25)^2+0.2)</f>
        <v>1</v>
      </c>
      <c r="O2000" s="48">
        <f>M2000*E2000*Overview!$F$8</f>
        <v>9.746225350951114E-2</v>
      </c>
      <c r="P2000" s="48">
        <f>E2000*Overview!$F$6</f>
        <v>1.8494797113084687E-3</v>
      </c>
      <c r="Q2000" s="122">
        <f>O2000*(G2000/F2000-(1+Overview!$F$35/'='!F2000)/(Overview!$F$37*Overview!$F$33))/('='!G2000+Overview!$F$36)</f>
        <v>2.6832681733882324E-4</v>
      </c>
      <c r="R2000" s="128">
        <f>(O2000/F2000-Q2000)*G2000*Overview!$F$29*'='!F2000^3</f>
        <v>463.01264001505695</v>
      </c>
      <c r="S2000" s="57">
        <f t="shared" si="186"/>
        <v>3.4036534346141039E-18</v>
      </c>
      <c r="T2000" s="58">
        <f t="shared" si="187"/>
        <v>2.843440666160663E-4</v>
      </c>
      <c r="U2000" s="58">
        <f>IF(I2000&lt;Overview!$F$18,(1-Overview!$F$9)*'='!R2000-'='!I2000*'='!P2000,0)</f>
        <v>0</v>
      </c>
      <c r="V2000" s="54">
        <f>IF(I2000&gt;=Overview!$F$18,(1-Overview!$F$9)*'='!R2000-Overview!$F$18*'='!P2000,0)</f>
        <v>39.121134072410143</v>
      </c>
      <c r="W2000" s="2"/>
      <c r="X2000" s="60">
        <f>F2000^3*(1+G2000*Overview!$F$38)</f>
        <v>39.485955581375634</v>
      </c>
      <c r="Y2000" s="61">
        <f>F2000^3*Overview!$F$42*(1+Overview!$F$38*G2000)+J2000*Overview!$F$39/Overview!$F$40</f>
        <v>3.8701558562678913</v>
      </c>
    </row>
    <row r="2001" spans="1:25">
      <c r="A2001" s="34">
        <v>1998</v>
      </c>
      <c r="B2001">
        <v>0.77</v>
      </c>
      <c r="C2001" s="85">
        <v>18.739999999999998</v>
      </c>
      <c r="D2001" s="125">
        <f>B2001/(B2001+Overview!$F$22)</f>
        <v>0.52380952380952384</v>
      </c>
      <c r="E2001" s="118">
        <f>EXP(Overview!$F$21/Overview!$F$5-Overview!$F$21/('='!C2001+273.15))</f>
        <v>0.94169028070695959</v>
      </c>
      <c r="F2001" s="77">
        <f t="shared" si="188"/>
        <v>3.1793635293239477</v>
      </c>
      <c r="G2001" s="115">
        <f t="shared" si="189"/>
        <v>0.52380952380952372</v>
      </c>
      <c r="H2001" s="112">
        <f>F2001/Overview!$F$19</f>
        <v>4.6941732309522335</v>
      </c>
      <c r="I2001" s="149">
        <f t="shared" si="190"/>
        <v>178.24101031296112</v>
      </c>
      <c r="J2001" s="80">
        <f>IF((A2001-Overview!$F$43)/365=ROUND((A2001-Overview!$F$43)/365,0),J2000*0.05,J2000+V2000)</f>
        <v>7320.7495721161877</v>
      </c>
      <c r="K2001" s="70">
        <f>IF(I2001&lt;Overview!$F$16,1,'='!F2001/Overview!$F$26)</f>
        <v>137.63478481921851</v>
      </c>
      <c r="L2001" s="71">
        <f>IF(I2001&lt;Overview!$F$17,'='!F2001/Overview!$F$26,Overview!$F$33)</f>
        <v>9.1428571428571423</v>
      </c>
      <c r="M2001" s="72">
        <f t="shared" si="191"/>
        <v>9.1428571428571423</v>
      </c>
      <c r="N2001" s="81">
        <f>MIN(1,Overview!$F$44*E2001*(F2001-Overview!$F$25)^2+0.2)</f>
        <v>1</v>
      </c>
      <c r="O2001" s="48">
        <f>M2001*E2001*Overview!$F$8</f>
        <v>9.746225350951114E-2</v>
      </c>
      <c r="P2001" s="48">
        <f>E2001*Overview!$F$6</f>
        <v>1.8494797113084687E-3</v>
      </c>
      <c r="Q2001" s="122">
        <f>O2001*(G2001/F2001-(1+Overview!$F$35/'='!F2001)/(Overview!$F$37*Overview!$F$33))/('='!G2001+Overview!$F$36)</f>
        <v>2.6789939320296811E-4</v>
      </c>
      <c r="R2001" s="128">
        <f>(O2001/F2001-Q2001)*G2001*Overview!$F$29*'='!F2001^3</f>
        <v>463.10161784623472</v>
      </c>
      <c r="S2001" s="57">
        <f t="shared" si="186"/>
        <v>3.4033490313428125E-18</v>
      </c>
      <c r="T2001" s="58">
        <f t="shared" si="187"/>
        <v>2.8391652009251094E-4</v>
      </c>
      <c r="U2001" s="58">
        <f>IF(I2001&lt;Overview!$F$18,(1-Overview!$F$9)*'='!R2001-'='!I2001*'='!P2001,0)</f>
        <v>0</v>
      </c>
      <c r="V2001" s="54">
        <f>IF(I2001&gt;=Overview!$F$18,(1-Overview!$F$9)*'='!R2001-Overview!$F$18*'='!P2001,0)</f>
        <v>39.128714983626487</v>
      </c>
      <c r="W2001" s="2"/>
      <c r="X2001" s="60">
        <f>F2001^3*(1+G2001*Overview!$F$38)</f>
        <v>39.496551669848103</v>
      </c>
      <c r="Y2001" s="61">
        <f>F2001^3*Overview!$F$42*(1+Overview!$F$38*G2001)+J2001*Overview!$F$39/Overview!$F$40</f>
        <v>3.8728094953291961</v>
      </c>
    </row>
    <row r="2002" spans="1:25">
      <c r="A2002" s="34">
        <v>1999</v>
      </c>
      <c r="B2002">
        <v>0.77</v>
      </c>
      <c r="C2002" s="85">
        <v>18.739999999999998</v>
      </c>
      <c r="D2002" s="125">
        <f>B2002/(B2002+Overview!$F$22)</f>
        <v>0.52380952380952384</v>
      </c>
      <c r="E2002" s="118">
        <f>EXP(Overview!$F$21/Overview!$F$5-Overview!$F$21/('='!C2002+273.15))</f>
        <v>0.94169028070695959</v>
      </c>
      <c r="F2002" s="77">
        <f t="shared" si="188"/>
        <v>3.17964744584404</v>
      </c>
      <c r="G2002" s="115">
        <f t="shared" si="189"/>
        <v>0.52380952380952372</v>
      </c>
      <c r="H2002" s="112">
        <f>F2002/Overview!$F$19</f>
        <v>4.6945924196722872</v>
      </c>
      <c r="I2002" s="149">
        <f t="shared" si="190"/>
        <v>178.24101031296112</v>
      </c>
      <c r="J2002" s="80">
        <f>IF((A2002-Overview!$F$43)/365=ROUND((A2002-Overview!$F$43)/365,0),J2001*0.05,J2001+V2001)</f>
        <v>7359.8782870998139</v>
      </c>
      <c r="K2002" s="70">
        <f>IF(I2002&lt;Overview!$F$16,1,'='!F2002/Overview!$F$26)</f>
        <v>137.64707557766408</v>
      </c>
      <c r="L2002" s="71">
        <f>IF(I2002&lt;Overview!$F$17,'='!F2002/Overview!$F$26,Overview!$F$33)</f>
        <v>9.1428571428571423</v>
      </c>
      <c r="M2002" s="72">
        <f t="shared" si="191"/>
        <v>9.1428571428571423</v>
      </c>
      <c r="N2002" s="81">
        <f>MIN(1,Overview!$F$44*E2002*(F2002-Overview!$F$25)^2+0.2)</f>
        <v>1</v>
      </c>
      <c r="O2002" s="48">
        <f>M2002*E2002*Overview!$F$8</f>
        <v>9.746225350951114E-2</v>
      </c>
      <c r="P2002" s="48">
        <f>E2002*Overview!$F$6</f>
        <v>1.8494797113084687E-3</v>
      </c>
      <c r="Q2002" s="122">
        <f>O2002*(G2002/F2002-(1+Overview!$F$35/'='!F2002)/(Overview!$F$37*Overview!$F$33))/('='!G2002+Overview!$F$36)</f>
        <v>2.6747268802581757E-4</v>
      </c>
      <c r="R2002" s="128">
        <f>(O2002/F2002-Q2002)*G2002*Overview!$F$29*'='!F2002^3</f>
        <v>463.19047147427267</v>
      </c>
      <c r="S2002" s="57">
        <f t="shared" si="186"/>
        <v>3.4030451401001213E-18</v>
      </c>
      <c r="T2002" s="58">
        <f t="shared" si="187"/>
        <v>2.8348961643811019E-4</v>
      </c>
      <c r="U2002" s="58">
        <f>IF(I2002&lt;Overview!$F$18,(1-Overview!$F$9)*'='!R2002-'='!I2002*'='!P2002,0)</f>
        <v>0</v>
      </c>
      <c r="V2002" s="54">
        <f>IF(I2002&gt;=Overview!$F$18,(1-Overview!$F$9)*'='!R2002-Overview!$F$18*'='!P2002,0)</f>
        <v>39.136285312735325</v>
      </c>
      <c r="W2002" s="2"/>
      <c r="X2002" s="60">
        <f>F2002^3*(1+G2002*Overview!$F$38)</f>
        <v>39.507133716992463</v>
      </c>
      <c r="Y2002" s="61">
        <f>F2002^3*Overview!$F$42*(1+Overview!$F$38*G2002)+J2002*Overview!$F$39/Overview!$F$40</f>
        <v>3.8754622000960222</v>
      </c>
    </row>
    <row r="2003" spans="1:25">
      <c r="A2003" s="34">
        <v>2000</v>
      </c>
      <c r="B2003">
        <v>0.77</v>
      </c>
      <c r="C2003" s="85">
        <v>18.739999999999998</v>
      </c>
      <c r="D2003" s="125">
        <f>B2003/(B2003+Overview!$F$22)</f>
        <v>0.52380952380952384</v>
      </c>
      <c r="E2003" s="118">
        <f>EXP(Overview!$F$21/Overview!$F$5-Overview!$F$21/('='!C2003+273.15))</f>
        <v>0.94169028070695959</v>
      </c>
      <c r="F2003" s="77">
        <f t="shared" si="188"/>
        <v>3.1799309354604781</v>
      </c>
      <c r="G2003" s="115">
        <f t="shared" si="189"/>
        <v>0.52380952380952372</v>
      </c>
      <c r="H2003" s="112">
        <f>F2003/Overview!$F$19</f>
        <v>4.6950109780901785</v>
      </c>
      <c r="I2003" s="149">
        <f t="shared" si="190"/>
        <v>178.24101031296112</v>
      </c>
      <c r="J2003" s="80">
        <f>IF((A2003-Overview!$F$43)/365=ROUND((A2003-Overview!$F$43)/365,0),J2002*0.05,J2002+V2002)</f>
        <v>7399.0145724125496</v>
      </c>
      <c r="K2003" s="70">
        <f>IF(I2003&lt;Overview!$F$16,1,'='!F2003/Overview!$F$26)</f>
        <v>137.65934785543195</v>
      </c>
      <c r="L2003" s="71">
        <f>IF(I2003&lt;Overview!$F$17,'='!F2003/Overview!$F$26,Overview!$F$33)</f>
        <v>9.1428571428571423</v>
      </c>
      <c r="M2003" s="72">
        <f t="shared" si="191"/>
        <v>9.1428571428571423</v>
      </c>
      <c r="N2003" s="81">
        <f>MIN(1,Overview!$F$44*E2003*(F2003-Overview!$F$25)^2+0.2)</f>
        <v>1</v>
      </c>
      <c r="O2003" s="48">
        <f>M2003*E2003*Overview!$F$8</f>
        <v>9.746225350951114E-2</v>
      </c>
      <c r="P2003" s="48">
        <f>E2003*Overview!$F$6</f>
        <v>1.8494797113084687E-3</v>
      </c>
      <c r="Q2003" s="122">
        <f>O2003*(G2003/F2003-(1+Overview!$F$35/'='!F2003)/(Overview!$F$37*Overview!$F$33))/('='!G2003+Overview!$F$36)</f>
        <v>2.670467004767588E-4</v>
      </c>
      <c r="R2003" s="128">
        <f>(O2003/F2003-Q2003)*G2003*Overview!$F$29*'='!F2003^3</f>
        <v>463.27920105741288</v>
      </c>
      <c r="S2003" s="57">
        <f t="shared" si="186"/>
        <v>3.4027417599383917E-18</v>
      </c>
      <c r="T2003" s="58">
        <f t="shared" si="187"/>
        <v>2.8306335468623124E-4</v>
      </c>
      <c r="U2003" s="58">
        <f>IF(I2003&lt;Overview!$F$18,(1-Overview!$F$9)*'='!R2003-'='!I2003*'='!P2003,0)</f>
        <v>0</v>
      </c>
      <c r="V2003" s="54">
        <f>IF(I2003&gt;=Overview!$F$18,(1-Overview!$F$9)*'='!R2003-Overview!$F$18*'='!P2003,0)</f>
        <v>39.14384507321887</v>
      </c>
      <c r="W2003" s="2"/>
      <c r="X2003" s="60">
        <f>F2003^3*(1+G2003*Overview!$F$38)</f>
        <v>39.517701738406977</v>
      </c>
      <c r="Y2003" s="61">
        <f>F2003^3*Overview!$F$42*(1+Overview!$F$38*G2003)+J2003*Overview!$F$39/Overview!$F$40</f>
        <v>3.8781139715123727</v>
      </c>
    </row>
    <row r="2004" spans="1:25">
      <c r="A2004" s="34">
        <v>2001</v>
      </c>
      <c r="B2004">
        <v>0.77</v>
      </c>
      <c r="C2004" s="85">
        <v>18.739999999999998</v>
      </c>
      <c r="D2004" s="125">
        <f>B2004/(B2004+Overview!$F$22)</f>
        <v>0.52380952380952384</v>
      </c>
      <c r="E2004" s="118">
        <f>EXP(Overview!$F$21/Overview!$F$5-Overview!$F$21/('='!C2004+273.15))</f>
        <v>0.94169028070695959</v>
      </c>
      <c r="F2004" s="77">
        <f t="shared" si="188"/>
        <v>3.1802139988151645</v>
      </c>
      <c r="G2004" s="115">
        <f t="shared" si="189"/>
        <v>0.52380952380952372</v>
      </c>
      <c r="H2004" s="112">
        <f>F2004/Overview!$F$19</f>
        <v>4.6954289071536461</v>
      </c>
      <c r="I2004" s="149">
        <f t="shared" si="190"/>
        <v>178.24101031296112</v>
      </c>
      <c r="J2004" s="80">
        <f>IF((A2004-Overview!$F$43)/365=ROUND((A2004-Overview!$F$43)/365,0),J2003*0.05,J2003+V2003)</f>
        <v>7438.158417485768</v>
      </c>
      <c r="K2004" s="70">
        <f>IF(I2004&lt;Overview!$F$16,1,'='!F2004/Overview!$F$26)</f>
        <v>137.67160168031015</v>
      </c>
      <c r="L2004" s="71">
        <f>IF(I2004&lt;Overview!$F$17,'='!F2004/Overview!$F$26,Overview!$F$33)</f>
        <v>9.1428571428571423</v>
      </c>
      <c r="M2004" s="72">
        <f t="shared" si="191"/>
        <v>9.1428571428571423</v>
      </c>
      <c r="N2004" s="81">
        <f>MIN(1,Overview!$F$44*E2004*(F2004-Overview!$F$25)^2+0.2)</f>
        <v>1</v>
      </c>
      <c r="O2004" s="48">
        <f>M2004*E2004*Overview!$F$8</f>
        <v>9.746225350951114E-2</v>
      </c>
      <c r="P2004" s="48">
        <f>E2004*Overview!$F$6</f>
        <v>1.8494797113084687E-3</v>
      </c>
      <c r="Q2004" s="122">
        <f>O2004*(G2004/F2004-(1+Overview!$F$35/'='!F2004)/(Overview!$F$37*Overview!$F$33))/('='!G2004+Overview!$F$36)</f>
        <v>2.6662142922802799E-4</v>
      </c>
      <c r="R2004" s="128">
        <f>(O2004/F2004-Q2004)*G2004*Overview!$F$29*'='!F2004^3</f>
        <v>463.36780675374399</v>
      </c>
      <c r="S2004" s="57">
        <f t="shared" si="186"/>
        <v>3.4024388899120166E-18</v>
      </c>
      <c r="T2004" s="58">
        <f t="shared" si="187"/>
        <v>2.8263773387169375E-4</v>
      </c>
      <c r="U2004" s="58">
        <f>IF(I2004&lt;Overview!$F$18,(1-Overview!$F$9)*'='!R2004-'='!I2004*'='!P2004,0)</f>
        <v>0</v>
      </c>
      <c r="V2004" s="54">
        <f>IF(I2004&gt;=Overview!$F$18,(1-Overview!$F$9)*'='!R2004-Overview!$F$18*'='!P2004,0)</f>
        <v>39.151394278546277</v>
      </c>
      <c r="W2004" s="2"/>
      <c r="X2004" s="60">
        <f>F2004^3*(1+G2004*Overview!$F$38)</f>
        <v>39.528255749682202</v>
      </c>
      <c r="Y2004" s="61">
        <f>F2004^3*Overview!$F$42*(1+Overview!$F$38*G2004)+J2004*Overview!$F$39/Overview!$F$40</f>
        <v>3.8807648105221433</v>
      </c>
    </row>
    <row r="2005" spans="1:25">
      <c r="A2005" s="34">
        <v>2002</v>
      </c>
      <c r="B2005">
        <v>0.77</v>
      </c>
      <c r="C2005" s="85">
        <v>18.739999999999998</v>
      </c>
      <c r="D2005" s="125">
        <f>B2005/(B2005+Overview!$F$22)</f>
        <v>0.52380952380952384</v>
      </c>
      <c r="E2005" s="118">
        <f>EXP(Overview!$F$21/Overview!$F$5-Overview!$F$21/('='!C2005+273.15))</f>
        <v>0.94169028070695959</v>
      </c>
      <c r="F2005" s="77">
        <f t="shared" si="188"/>
        <v>3.1804966365490364</v>
      </c>
      <c r="G2005" s="115">
        <f t="shared" si="189"/>
        <v>0.52380952380952372</v>
      </c>
      <c r="H2005" s="112">
        <f>F2005/Overview!$F$19</f>
        <v>4.6958462078090006</v>
      </c>
      <c r="I2005" s="149">
        <f t="shared" si="190"/>
        <v>178.24101031296112</v>
      </c>
      <c r="J2005" s="80">
        <f>IF((A2005-Overview!$F$43)/365=ROUND((A2005-Overview!$F$43)/365,0),J2004*0.05,J2004+V2004)</f>
        <v>7477.309811764314</v>
      </c>
      <c r="K2005" s="70">
        <f>IF(I2005&lt;Overview!$F$16,1,'='!F2005/Overview!$F$26)</f>
        <v>137.68383708004487</v>
      </c>
      <c r="L2005" s="71">
        <f>IF(I2005&lt;Overview!$F$17,'='!F2005/Overview!$F$26,Overview!$F$33)</f>
        <v>9.1428571428571423</v>
      </c>
      <c r="M2005" s="72">
        <f t="shared" si="191"/>
        <v>9.1428571428571423</v>
      </c>
      <c r="N2005" s="81">
        <f>MIN(1,Overview!$F$44*E2005*(F2005-Overview!$F$25)^2+0.2)</f>
        <v>1</v>
      </c>
      <c r="O2005" s="48">
        <f>M2005*E2005*Overview!$F$8</f>
        <v>9.746225350951114E-2</v>
      </c>
      <c r="P2005" s="48">
        <f>E2005*Overview!$F$6</f>
        <v>1.8494797113084687E-3</v>
      </c>
      <c r="Q2005" s="122">
        <f>O2005*(G2005/F2005-(1+Overview!$F$35/'='!F2005)/(Overview!$F$37*Overview!$F$33))/('='!G2005+Overview!$F$36)</f>
        <v>2.6619687295470327E-4</v>
      </c>
      <c r="R2005" s="128">
        <f>(O2005/F2005-Q2005)*G2005*Overview!$F$29*'='!F2005^3</f>
        <v>463.45628872120028</v>
      </c>
      <c r="S2005" s="57">
        <f t="shared" si="186"/>
        <v>3.4021365290774127E-18</v>
      </c>
      <c r="T2005" s="58">
        <f t="shared" si="187"/>
        <v>2.8221275303076833E-4</v>
      </c>
      <c r="U2005" s="58">
        <f>IF(I2005&lt;Overview!$F$18,(1-Overview!$F$9)*'='!R2005-'='!I2005*'='!P2005,0)</f>
        <v>0</v>
      </c>
      <c r="V2005" s="54">
        <f>IF(I2005&gt;=Overview!$F$18,(1-Overview!$F$9)*'='!R2005-Overview!$F$18*'='!P2005,0)</f>
        <v>39.158932942173557</v>
      </c>
      <c r="W2005" s="2"/>
      <c r="X2005" s="60">
        <f>F2005^3*(1+G2005*Overview!$F$38)</f>
        <v>39.538795766401016</v>
      </c>
      <c r="Y2005" s="61">
        <f>F2005^3*Overview!$F$42*(1+Overview!$F$38*G2005)+J2005*Overview!$F$39/Overview!$F$40</f>
        <v>3.8834147180691225</v>
      </c>
    </row>
    <row r="2006" spans="1:25">
      <c r="A2006" s="34">
        <v>2003</v>
      </c>
      <c r="B2006">
        <v>0.77</v>
      </c>
      <c r="C2006" s="85">
        <v>18.739999999999998</v>
      </c>
      <c r="D2006" s="125">
        <f>B2006/(B2006+Overview!$F$22)</f>
        <v>0.52380952380952384</v>
      </c>
      <c r="E2006" s="118">
        <f>EXP(Overview!$F$21/Overview!$F$5-Overview!$F$21/('='!C2006+273.15))</f>
        <v>0.94169028070695959</v>
      </c>
      <c r="F2006" s="77">
        <f t="shared" si="188"/>
        <v>3.180778849302067</v>
      </c>
      <c r="G2006" s="115">
        <f t="shared" si="189"/>
        <v>0.52380952380952372</v>
      </c>
      <c r="H2006" s="112">
        <f>F2006/Overview!$F$19</f>
        <v>4.6962628810011324</v>
      </c>
      <c r="I2006" s="149">
        <f t="shared" si="190"/>
        <v>178.24101031296112</v>
      </c>
      <c r="J2006" s="80">
        <f>IF((A2006-Overview!$F$43)/365=ROUND((A2006-Overview!$F$43)/365,0),J2005*0.05,J2005+V2005)</f>
        <v>7516.4687447064871</v>
      </c>
      <c r="K2006" s="70">
        <f>IF(I2006&lt;Overview!$F$16,1,'='!F2006/Overview!$F$26)</f>
        <v>137.69605408234057</v>
      </c>
      <c r="L2006" s="71">
        <f>IF(I2006&lt;Overview!$F$17,'='!F2006/Overview!$F$26,Overview!$F$33)</f>
        <v>9.1428571428571423</v>
      </c>
      <c r="M2006" s="72">
        <f t="shared" si="191"/>
        <v>9.1428571428571423</v>
      </c>
      <c r="N2006" s="81">
        <f>MIN(1,Overview!$F$44*E2006*(F2006-Overview!$F$25)^2+0.2)</f>
        <v>1</v>
      </c>
      <c r="O2006" s="48">
        <f>M2006*E2006*Overview!$F$8</f>
        <v>9.746225350951114E-2</v>
      </c>
      <c r="P2006" s="48">
        <f>E2006*Overview!$F$6</f>
        <v>1.8494797113084687E-3</v>
      </c>
      <c r="Q2006" s="122">
        <f>O2006*(G2006/F2006-(1+Overview!$F$35/'='!F2006)/(Overview!$F$37*Overview!$F$33))/('='!G2006+Overview!$F$36)</f>
        <v>2.6577303033469999E-4</v>
      </c>
      <c r="R2006" s="128">
        <f>(O2006/F2006-Q2006)*G2006*Overview!$F$29*'='!F2006^3</f>
        <v>463.54464711756287</v>
      </c>
      <c r="S2006" s="57">
        <f t="shared" si="186"/>
        <v>3.4018346764930155E-18</v>
      </c>
      <c r="T2006" s="58">
        <f t="shared" si="187"/>
        <v>2.8178841120117678E-4</v>
      </c>
      <c r="U2006" s="58">
        <f>IF(I2006&lt;Overview!$F$18,(1-Overview!$F$9)*'='!R2006-'='!I2006*'='!P2006,0)</f>
        <v>0</v>
      </c>
      <c r="V2006" s="54">
        <f>IF(I2006&gt;=Overview!$F$18,(1-Overview!$F$9)*'='!R2006-Overview!$F$18*'='!P2006,0)</f>
        <v>39.166461077543651</v>
      </c>
      <c r="W2006" s="2"/>
      <c r="X2006" s="60">
        <f>F2006^3*(1+G2006*Overview!$F$38)</f>
        <v>39.549321804138614</v>
      </c>
      <c r="Y2006" s="61">
        <f>F2006^3*Overview!$F$42*(1+Overview!$F$38*G2006)+J2006*Overview!$F$39/Overview!$F$40</f>
        <v>3.8860636950969933</v>
      </c>
    </row>
    <row r="2007" spans="1:25">
      <c r="A2007" s="34">
        <v>2004</v>
      </c>
      <c r="B2007">
        <v>0.77</v>
      </c>
      <c r="C2007" s="85">
        <v>18.739999999999998</v>
      </c>
      <c r="D2007" s="125">
        <f>B2007/(B2007+Overview!$F$22)</f>
        <v>0.52380952380952384</v>
      </c>
      <c r="E2007" s="118">
        <f>EXP(Overview!$F$21/Overview!$F$5-Overview!$F$21/('='!C2007+273.15))</f>
        <v>0.94169028070695959</v>
      </c>
      <c r="F2007" s="77">
        <f t="shared" si="188"/>
        <v>3.181060637713268</v>
      </c>
      <c r="G2007" s="115">
        <f t="shared" si="189"/>
        <v>0.52380952380952372</v>
      </c>
      <c r="H2007" s="112">
        <f>F2007/Overview!$F$19</f>
        <v>4.696678927673509</v>
      </c>
      <c r="I2007" s="149">
        <f t="shared" si="190"/>
        <v>178.24101031296112</v>
      </c>
      <c r="J2007" s="80">
        <f>IF((A2007-Overview!$F$43)/365=ROUND((A2007-Overview!$F$43)/365,0),J2006*0.05,J2006+V2006)</f>
        <v>7555.6352057840304</v>
      </c>
      <c r="K2007" s="70">
        <f>IF(I2007&lt;Overview!$F$16,1,'='!F2007/Overview!$F$26)</f>
        <v>137.70825271486009</v>
      </c>
      <c r="L2007" s="71">
        <f>IF(I2007&lt;Overview!$F$17,'='!F2007/Overview!$F$26,Overview!$F$33)</f>
        <v>9.1428571428571423</v>
      </c>
      <c r="M2007" s="72">
        <f t="shared" si="191"/>
        <v>9.1428571428571423</v>
      </c>
      <c r="N2007" s="81">
        <f>MIN(1,Overview!$F$44*E2007*(F2007-Overview!$F$25)^2+0.2)</f>
        <v>1</v>
      </c>
      <c r="O2007" s="48">
        <f>M2007*E2007*Overview!$F$8</f>
        <v>9.746225350951114E-2</v>
      </c>
      <c r="P2007" s="48">
        <f>E2007*Overview!$F$6</f>
        <v>1.8494797113084687E-3</v>
      </c>
      <c r="Q2007" s="122">
        <f>O2007*(G2007/F2007-(1+Overview!$F$35/'='!F2007)/(Overview!$F$37*Overview!$F$33))/('='!G2007+Overview!$F$36)</f>
        <v>2.6534990004875987E-4</v>
      </c>
      <c r="R2007" s="128">
        <f>(O2007/F2007-Q2007)*G2007*Overview!$F$29*'='!F2007^3</f>
        <v>463.63288210045971</v>
      </c>
      <c r="S2007" s="57">
        <f t="shared" si="186"/>
        <v>3.4015333312192748E-18</v>
      </c>
      <c r="T2007" s="58">
        <f t="shared" si="187"/>
        <v>2.8136470742208666E-4</v>
      </c>
      <c r="U2007" s="58">
        <f>IF(I2007&lt;Overview!$F$18,(1-Overview!$F$9)*'='!R2007-'='!I2007*'='!P2007,0)</f>
        <v>0</v>
      </c>
      <c r="V2007" s="54">
        <f>IF(I2007&gt;=Overview!$F$18,(1-Overview!$F$9)*'='!R2007-Overview!$F$18*'='!P2007,0)</f>
        <v>39.173978698086458</v>
      </c>
      <c r="W2007" s="2"/>
      <c r="X2007" s="60">
        <f>F2007^3*(1+G2007*Overview!$F$38)</f>
        <v>39.559833878462456</v>
      </c>
      <c r="Y2007" s="61">
        <f>F2007^3*Overview!$F$42*(1+Overview!$F$38*G2007)+J2007*Overview!$F$39/Overview!$F$40</f>
        <v>3.8887117425493272</v>
      </c>
    </row>
    <row r="2008" spans="1:25">
      <c r="A2008" s="34">
        <v>2005</v>
      </c>
      <c r="B2008">
        <v>0.77</v>
      </c>
      <c r="C2008" s="85">
        <v>18.739999999999998</v>
      </c>
      <c r="D2008" s="125">
        <f>B2008/(B2008+Overview!$F$22)</f>
        <v>0.52380952380952384</v>
      </c>
      <c r="E2008" s="118">
        <f>EXP(Overview!$F$21/Overview!$F$5-Overview!$F$21/('='!C2008+273.15))</f>
        <v>0.94169028070695959</v>
      </c>
      <c r="F2008" s="77">
        <f t="shared" si="188"/>
        <v>3.1813420024206902</v>
      </c>
      <c r="G2008" s="115">
        <f t="shared" si="189"/>
        <v>0.52380952380952372</v>
      </c>
      <c r="H2008" s="112">
        <f>F2008/Overview!$F$19</f>
        <v>4.6970943487681831</v>
      </c>
      <c r="I2008" s="149">
        <f t="shared" si="190"/>
        <v>178.24101031296112</v>
      </c>
      <c r="J2008" s="80">
        <f>IF((A2008-Overview!$F$43)/365=ROUND((A2008-Overview!$F$43)/365,0),J2007*0.05,J2007+V2007)</f>
        <v>7594.8091844821165</v>
      </c>
      <c r="K2008" s="70">
        <f>IF(I2008&lt;Overview!$F$16,1,'='!F2008/Overview!$F$26)</f>
        <v>137.72043300522469</v>
      </c>
      <c r="L2008" s="71">
        <f>IF(I2008&lt;Overview!$F$17,'='!F2008/Overview!$F$26,Overview!$F$33)</f>
        <v>9.1428571428571423</v>
      </c>
      <c r="M2008" s="72">
        <f t="shared" si="191"/>
        <v>9.1428571428571423</v>
      </c>
      <c r="N2008" s="81">
        <f>MIN(1,Overview!$F$44*E2008*(F2008-Overview!$F$25)^2+0.2)</f>
        <v>1</v>
      </c>
      <c r="O2008" s="48">
        <f>M2008*E2008*Overview!$F$8</f>
        <v>9.746225350951114E-2</v>
      </c>
      <c r="P2008" s="48">
        <f>E2008*Overview!$F$6</f>
        <v>1.8494797113084687E-3</v>
      </c>
      <c r="Q2008" s="122">
        <f>O2008*(G2008/F2008-(1+Overview!$F$35/'='!F2008)/(Overview!$F$37*Overview!$F$33))/('='!G2008+Overview!$F$36)</f>
        <v>2.6492748078044338E-4</v>
      </c>
      <c r="R2008" s="128">
        <f>(O2008/F2008-Q2008)*G2008*Overview!$F$29*'='!F2008^3</f>
        <v>463.72099382736451</v>
      </c>
      <c r="S2008" s="57">
        <f t="shared" si="186"/>
        <v>3.4012324923186483E-18</v>
      </c>
      <c r="T2008" s="58">
        <f t="shared" si="187"/>
        <v>2.8094164073410823E-4</v>
      </c>
      <c r="U2008" s="58">
        <f>IF(I2008&lt;Overview!$F$18,(1-Overview!$F$9)*'='!R2008-'='!I2008*'='!P2008,0)</f>
        <v>0</v>
      </c>
      <c r="V2008" s="54">
        <f>IF(I2008&gt;=Overview!$F$18,(1-Overview!$F$9)*'='!R2008-Overview!$F$18*'='!P2008,0)</f>
        <v>39.18148581721875</v>
      </c>
      <c r="W2008" s="2"/>
      <c r="X2008" s="60">
        <f>F2008^3*(1+G2008*Overview!$F$38)</f>
        <v>39.570332004932247</v>
      </c>
      <c r="Y2008" s="61">
        <f>F2008^3*Overview!$F$42*(1+Overview!$F$38*G2008)+J2008*Overview!$F$39/Overview!$F$40</f>
        <v>3.89135886136958</v>
      </c>
    </row>
    <row r="2009" spans="1:25">
      <c r="A2009" s="34">
        <v>2006</v>
      </c>
      <c r="B2009">
        <v>0.77</v>
      </c>
      <c r="C2009" s="85">
        <v>18.739999999999998</v>
      </c>
      <c r="D2009" s="125">
        <f>B2009/(B2009+Overview!$F$22)</f>
        <v>0.52380952380952384</v>
      </c>
      <c r="E2009" s="118">
        <f>EXP(Overview!$F$21/Overview!$F$5-Overview!$F$21/('='!C2009+273.15))</f>
        <v>0.94169028070695959</v>
      </c>
      <c r="F2009" s="77">
        <f t="shared" si="188"/>
        <v>3.1816229440614241</v>
      </c>
      <c r="G2009" s="115">
        <f t="shared" si="189"/>
        <v>0.52380952380952372</v>
      </c>
      <c r="H2009" s="112">
        <f>F2009/Overview!$F$19</f>
        <v>4.6975091452257844</v>
      </c>
      <c r="I2009" s="149">
        <f t="shared" si="190"/>
        <v>178.24101031296112</v>
      </c>
      <c r="J2009" s="80">
        <f>IF((A2009-Overview!$F$43)/365=ROUND((A2009-Overview!$F$43)/365,0),J2008*0.05,J2008+V2008)</f>
        <v>7633.9906702993349</v>
      </c>
      <c r="K2009" s="70">
        <f>IF(I2009&lt;Overview!$F$16,1,'='!F2009/Overview!$F$26)</f>
        <v>137.73259498101405</v>
      </c>
      <c r="L2009" s="71">
        <f>IF(I2009&lt;Overview!$F$17,'='!F2009/Overview!$F$26,Overview!$F$33)</f>
        <v>9.1428571428571423</v>
      </c>
      <c r="M2009" s="72">
        <f t="shared" si="191"/>
        <v>9.1428571428571423</v>
      </c>
      <c r="N2009" s="81">
        <f>MIN(1,Overview!$F$44*E2009*(F2009-Overview!$F$25)^2+0.2)</f>
        <v>1</v>
      </c>
      <c r="O2009" s="48">
        <f>M2009*E2009*Overview!$F$8</f>
        <v>9.746225350951114E-2</v>
      </c>
      <c r="P2009" s="48">
        <f>E2009*Overview!$F$6</f>
        <v>1.8494797113084687E-3</v>
      </c>
      <c r="Q2009" s="122">
        <f>O2009*(G2009/F2009-(1+Overview!$F$35/'='!F2009)/(Overview!$F$37*Overview!$F$33))/('='!G2009+Overview!$F$36)</f>
        <v>2.6450577121612699E-4</v>
      </c>
      <c r="R2009" s="128">
        <f>(O2009/F2009-Q2009)*G2009*Overview!$F$29*'='!F2009^3</f>
        <v>463.8089824555974</v>
      </c>
      <c r="S2009" s="57">
        <f t="shared" si="186"/>
        <v>3.4009321588555982E-18</v>
      </c>
      <c r="T2009" s="58">
        <f t="shared" si="187"/>
        <v>2.8051921017929716E-4</v>
      </c>
      <c r="U2009" s="58">
        <f>IF(I2009&lt;Overview!$F$18,(1-Overview!$F$9)*'='!R2009-'='!I2009*'='!P2009,0)</f>
        <v>0</v>
      </c>
      <c r="V2009" s="54">
        <f>IF(I2009&gt;=Overview!$F$18,(1-Overview!$F$9)*'='!R2009-Overview!$F$18*'='!P2009,0)</f>
        <v>39.188982448344191</v>
      </c>
      <c r="W2009" s="2"/>
      <c r="X2009" s="60">
        <f>F2009^3*(1+G2009*Overview!$F$38)</f>
        <v>39.580816199099829</v>
      </c>
      <c r="Y2009" s="61">
        <f>F2009^3*Overview!$F$42*(1+Overview!$F$38*G2009)+J2009*Overview!$F$39/Overview!$F$40</f>
        <v>3.894005052501083</v>
      </c>
    </row>
    <row r="2010" spans="1:25">
      <c r="A2010" s="34">
        <v>2007</v>
      </c>
      <c r="B2010">
        <v>0.77</v>
      </c>
      <c r="C2010" s="85">
        <v>18.739999999999998</v>
      </c>
      <c r="D2010" s="125">
        <f>B2010/(B2010+Overview!$F$22)</f>
        <v>0.52380952380952384</v>
      </c>
      <c r="E2010" s="118">
        <f>EXP(Overview!$F$21/Overview!$F$5-Overview!$F$21/('='!C2010+273.15))</f>
        <v>0.94169028070695959</v>
      </c>
      <c r="F2010" s="77">
        <f t="shared" si="188"/>
        <v>3.1819034632716034</v>
      </c>
      <c r="G2010" s="115">
        <f t="shared" si="189"/>
        <v>0.52380952380952372</v>
      </c>
      <c r="H2010" s="112">
        <f>F2010/Overview!$F$19</f>
        <v>4.697923317985536</v>
      </c>
      <c r="I2010" s="149">
        <f t="shared" si="190"/>
        <v>178.24101031296112</v>
      </c>
      <c r="J2010" s="80">
        <f>IF((A2010-Overview!$F$43)/365=ROUND((A2010-Overview!$F$43)/365,0),J2009*0.05,J2009+V2009)</f>
        <v>7673.179652747679</v>
      </c>
      <c r="K2010" s="70">
        <f>IF(I2010&lt;Overview!$F$16,1,'='!F2010/Overview!$F$26)</f>
        <v>137.74473866976638</v>
      </c>
      <c r="L2010" s="71">
        <f>IF(I2010&lt;Overview!$F$17,'='!F2010/Overview!$F$26,Overview!$F$33)</f>
        <v>9.1428571428571423</v>
      </c>
      <c r="M2010" s="72">
        <f t="shared" si="191"/>
        <v>9.1428571428571423</v>
      </c>
      <c r="N2010" s="81">
        <f>MIN(1,Overview!$F$44*E2010*(F2010-Overview!$F$25)^2+0.2)</f>
        <v>1</v>
      </c>
      <c r="O2010" s="48">
        <f>M2010*E2010*Overview!$F$8</f>
        <v>9.746225350951114E-2</v>
      </c>
      <c r="P2010" s="48">
        <f>E2010*Overview!$F$6</f>
        <v>1.8494797113084687E-3</v>
      </c>
      <c r="Q2010" s="122">
        <f>O2010*(G2010/F2010-(1+Overview!$F$35/'='!F2010)/(Overview!$F$37*Overview!$F$33))/('='!G2010+Overview!$F$36)</f>
        <v>2.6408477004499201E-4</v>
      </c>
      <c r="R2010" s="128">
        <f>(O2010/F2010-Q2010)*G2010*Overview!$F$29*'='!F2010^3</f>
        <v>463.89684814232504</v>
      </c>
      <c r="S2010" s="57">
        <f t="shared" si="186"/>
        <v>3.4006323298965843E-18</v>
      </c>
      <c r="T2010" s="58">
        <f t="shared" si="187"/>
        <v>2.8009741480114833E-4</v>
      </c>
      <c r="U2010" s="58">
        <f>IF(I2010&lt;Overview!$F$18,(1-Overview!$F$9)*'='!R2010-'='!I2010*'='!P2010,0)</f>
        <v>0</v>
      </c>
      <c r="V2010" s="54">
        <f>IF(I2010&gt;=Overview!$F$18,(1-Overview!$F$9)*'='!R2010-Overview!$F$18*'='!P2010,0)</f>
        <v>39.196468604853386</v>
      </c>
      <c r="W2010" s="2"/>
      <c r="X2010" s="60">
        <f>F2010^3*(1+G2010*Overview!$F$38)</f>
        <v>39.591286476509275</v>
      </c>
      <c r="Y2010" s="61">
        <f>F2010^3*Overview!$F$42*(1+Overview!$F$38*G2010)+J2010*Overview!$F$39/Overview!$F$40</f>
        <v>3.8966503168870523</v>
      </c>
    </row>
    <row r="2011" spans="1:25">
      <c r="A2011" s="34">
        <v>2008</v>
      </c>
      <c r="B2011">
        <v>0.77</v>
      </c>
      <c r="C2011" s="85">
        <v>18.739999999999998</v>
      </c>
      <c r="D2011" s="125">
        <f>B2011/(B2011+Overview!$F$22)</f>
        <v>0.52380952380952384</v>
      </c>
      <c r="E2011" s="118">
        <f>EXP(Overview!$F$21/Overview!$F$5-Overview!$F$21/('='!C2011+273.15))</f>
        <v>0.94169028070695959</v>
      </c>
      <c r="F2011" s="77">
        <f t="shared" si="188"/>
        <v>3.1821835606864046</v>
      </c>
      <c r="G2011" s="115">
        <f t="shared" si="189"/>
        <v>0.52380952380952372</v>
      </c>
      <c r="H2011" s="112">
        <f>F2011/Overview!$F$19</f>
        <v>4.6983368679852422</v>
      </c>
      <c r="I2011" s="149">
        <f t="shared" si="190"/>
        <v>178.24101031296112</v>
      </c>
      <c r="J2011" s="80">
        <f>IF((A2011-Overview!$F$43)/365=ROUND((A2011-Overview!$F$43)/365,0),J2010*0.05,J2010+V2010)</f>
        <v>7712.3761213525322</v>
      </c>
      <c r="K2011" s="70">
        <f>IF(I2011&lt;Overview!$F$16,1,'='!F2011/Overview!$F$26)</f>
        <v>137.75686409897855</v>
      </c>
      <c r="L2011" s="71">
        <f>IF(I2011&lt;Overview!$F$17,'='!F2011/Overview!$F$26,Overview!$F$33)</f>
        <v>9.1428571428571423</v>
      </c>
      <c r="M2011" s="72">
        <f t="shared" si="191"/>
        <v>9.1428571428571423</v>
      </c>
      <c r="N2011" s="81">
        <f>MIN(1,Overview!$F$44*E2011*(F2011-Overview!$F$25)^2+0.2)</f>
        <v>1</v>
      </c>
      <c r="O2011" s="48">
        <f>M2011*E2011*Overview!$F$8</f>
        <v>9.746225350951114E-2</v>
      </c>
      <c r="P2011" s="48">
        <f>E2011*Overview!$F$6</f>
        <v>1.8494797113084687E-3</v>
      </c>
      <c r="Q2011" s="122">
        <f>O2011*(G2011/F2011-(1+Overview!$F$35/'='!F2011)/(Overview!$F$37*Overview!$F$33))/('='!G2011+Overview!$F$36)</f>
        <v>2.6366447595901833E-4</v>
      </c>
      <c r="R2011" s="128">
        <f>(O2011/F2011-Q2011)*G2011*Overview!$F$29*'='!F2011^3</f>
        <v>463.98459104456026</v>
      </c>
      <c r="S2011" s="57">
        <f t="shared" si="186"/>
        <v>3.4003330045100603E-18</v>
      </c>
      <c r="T2011" s="58">
        <f t="shared" si="187"/>
        <v>2.7967625364459461E-4</v>
      </c>
      <c r="U2011" s="58">
        <f>IF(I2011&lt;Overview!$F$18,(1-Overview!$F$9)*'='!R2011-'='!I2011*'='!P2011,0)</f>
        <v>0</v>
      </c>
      <c r="V2011" s="54">
        <f>IF(I2011&gt;=Overview!$F$18,(1-Overview!$F$9)*'='!R2011-Overview!$F$18*'='!P2011,0)</f>
        <v>39.20394430012383</v>
      </c>
      <c r="W2011" s="2"/>
      <c r="X2011" s="60">
        <f>F2011^3*(1+G2011*Overview!$F$38)</f>
        <v>39.601742852696759</v>
      </c>
      <c r="Y2011" s="61">
        <f>F2011^3*Overview!$F$42*(1+Overview!$F$38*G2011)+J2011*Overview!$F$39/Overview!$F$40</f>
        <v>3.8992946554705732</v>
      </c>
    </row>
    <row r="2012" spans="1:25">
      <c r="A2012" s="34">
        <v>2009</v>
      </c>
      <c r="B2012">
        <v>0.77</v>
      </c>
      <c r="C2012" s="85">
        <v>18.739999999999998</v>
      </c>
      <c r="D2012" s="125">
        <f>B2012/(B2012+Overview!$F$22)</f>
        <v>0.52380952380952384</v>
      </c>
      <c r="E2012" s="118">
        <f>EXP(Overview!$F$21/Overview!$F$5-Overview!$F$21/('='!C2012+273.15))</f>
        <v>0.94169028070695959</v>
      </c>
      <c r="F2012" s="77">
        <f t="shared" si="188"/>
        <v>3.1824632369400492</v>
      </c>
      <c r="G2012" s="115">
        <f t="shared" si="189"/>
        <v>0.52380952380952372</v>
      </c>
      <c r="H2012" s="112">
        <f>F2012/Overview!$F$19</f>
        <v>4.6987497961613007</v>
      </c>
      <c r="I2012" s="149">
        <f t="shared" si="190"/>
        <v>178.24101031296112</v>
      </c>
      <c r="J2012" s="80">
        <f>IF((A2012-Overview!$F$43)/365=ROUND((A2012-Overview!$F$43)/365,0),J2011*0.05,J2011+V2011)</f>
        <v>7751.5800656526562</v>
      </c>
      <c r="K2012" s="70">
        <f>IF(I2012&lt;Overview!$F$16,1,'='!F2012/Overview!$F$26)</f>
        <v>137.76897129610603</v>
      </c>
      <c r="L2012" s="71">
        <f>IF(I2012&lt;Overview!$F$17,'='!F2012/Overview!$F$26,Overview!$F$33)</f>
        <v>9.1428571428571423</v>
      </c>
      <c r="M2012" s="72">
        <f t="shared" si="191"/>
        <v>9.1428571428571423</v>
      </c>
      <c r="N2012" s="81">
        <f>MIN(1,Overview!$F$44*E2012*(F2012-Overview!$F$25)^2+0.2)</f>
        <v>1</v>
      </c>
      <c r="O2012" s="48">
        <f>M2012*E2012*Overview!$F$8</f>
        <v>9.746225350951114E-2</v>
      </c>
      <c r="P2012" s="48">
        <f>E2012*Overview!$F$6</f>
        <v>1.8494797113084687E-3</v>
      </c>
      <c r="Q2012" s="122">
        <f>O2012*(G2012/F2012-(1+Overview!$F$35/'='!F2012)/(Overview!$F$37*Overview!$F$33))/('='!G2012+Overview!$F$36)</f>
        <v>2.6324488765297932E-4</v>
      </c>
      <c r="R2012" s="128">
        <f>(O2012/F2012-Q2012)*G2012*Overview!$F$29*'='!F2012^3</f>
        <v>464.07221131916236</v>
      </c>
      <c r="S2012" s="57">
        <f t="shared" si="186"/>
        <v>3.4000341817664674E-18</v>
      </c>
      <c r="T2012" s="58">
        <f t="shared" si="187"/>
        <v>2.7925572575600673E-4</v>
      </c>
      <c r="U2012" s="58">
        <f>IF(I2012&lt;Overview!$F$18,(1-Overview!$F$9)*'='!R2012-'='!I2012*'='!P2012,0)</f>
        <v>0</v>
      </c>
      <c r="V2012" s="54">
        <f>IF(I2012&gt;=Overview!$F$18,(1-Overview!$F$9)*'='!R2012-Overview!$F$18*'='!P2012,0)</f>
        <v>39.211409547519928</v>
      </c>
      <c r="W2012" s="2"/>
      <c r="X2012" s="60">
        <f>F2012^3*(1+G2012*Overview!$F$38)</f>
        <v>39.612185343190575</v>
      </c>
      <c r="Y2012" s="61">
        <f>F2012^3*Overview!$F$42*(1+Overview!$F$38*G2012)+J2012*Overview!$F$39/Overview!$F$40</f>
        <v>3.9019380691946028</v>
      </c>
    </row>
    <row r="2013" spans="1:25">
      <c r="A2013" s="34">
        <v>2010</v>
      </c>
      <c r="B2013">
        <v>0.77</v>
      </c>
      <c r="C2013" s="85">
        <v>18.739999999999998</v>
      </c>
      <c r="D2013" s="125">
        <f>B2013/(B2013+Overview!$F$22)</f>
        <v>0.52380952380952384</v>
      </c>
      <c r="E2013" s="118">
        <f>EXP(Overview!$F$21/Overview!$F$5-Overview!$F$21/('='!C2013+273.15))</f>
        <v>0.94169028070695959</v>
      </c>
      <c r="F2013" s="77">
        <f t="shared" si="188"/>
        <v>3.1827424926658052</v>
      </c>
      <c r="G2013" s="115">
        <f t="shared" si="189"/>
        <v>0.52380952380952372</v>
      </c>
      <c r="H2013" s="112">
        <f>F2013/Overview!$F$19</f>
        <v>4.6991621034487006</v>
      </c>
      <c r="I2013" s="149">
        <f t="shared" si="190"/>
        <v>178.24101031296112</v>
      </c>
      <c r="J2013" s="80">
        <f>IF((A2013-Overview!$F$43)/365=ROUND((A2013-Overview!$F$43)/365,0),J2012*0.05,J2012+V2012)</f>
        <v>7790.7914752001761</v>
      </c>
      <c r="K2013" s="70">
        <f>IF(I2013&lt;Overview!$F$16,1,'='!F2013/Overview!$F$26)</f>
        <v>137.781060288563</v>
      </c>
      <c r="L2013" s="71">
        <f>IF(I2013&lt;Overview!$F$17,'='!F2013/Overview!$F$26,Overview!$F$33)</f>
        <v>9.1428571428571423</v>
      </c>
      <c r="M2013" s="72">
        <f t="shared" si="191"/>
        <v>9.1428571428571423</v>
      </c>
      <c r="N2013" s="81">
        <f>MIN(1,Overview!$F$44*E2013*(F2013-Overview!$F$25)^2+0.2)</f>
        <v>1</v>
      </c>
      <c r="O2013" s="48">
        <f>M2013*E2013*Overview!$F$8</f>
        <v>9.746225350951114E-2</v>
      </c>
      <c r="P2013" s="48">
        <f>E2013*Overview!$F$6</f>
        <v>1.8494797113084687E-3</v>
      </c>
      <c r="Q2013" s="122">
        <f>O2013*(G2013/F2013-(1+Overview!$F$35/'='!F2013)/(Overview!$F$37*Overview!$F$33))/('='!G2013+Overview!$F$36)</f>
        <v>2.6282600382442902E-4</v>
      </c>
      <c r="R2013" s="128">
        <f>(O2013/F2013-Q2013)*G2013*Overview!$F$29*'='!F2013^3</f>
        <v>464.15970912283683</v>
      </c>
      <c r="S2013" s="57">
        <f t="shared" si="186"/>
        <v>3.3997358607382308E-18</v>
      </c>
      <c r="T2013" s="58">
        <f t="shared" si="187"/>
        <v>2.7883583018318523E-4</v>
      </c>
      <c r="U2013" s="58">
        <f>IF(I2013&lt;Overview!$F$18,(1-Overview!$F$9)*'='!R2013-'='!I2013*'='!P2013,0)</f>
        <v>0</v>
      </c>
      <c r="V2013" s="54">
        <f>IF(I2013&gt;=Overview!$F$18,(1-Overview!$F$9)*'='!R2013-Overview!$F$18*'='!P2013,0)</f>
        <v>39.218864360392992</v>
      </c>
      <c r="W2013" s="2"/>
      <c r="X2013" s="60">
        <f>F2013^3*(1+G2013*Overview!$F$38)</f>
        <v>39.622613963511064</v>
      </c>
      <c r="Y2013" s="61">
        <f>F2013^3*Overview!$F$42*(1+Overview!$F$38*G2013)+J2013*Overview!$F$39/Overview!$F$40</f>
        <v>3.9045805590019675</v>
      </c>
    </row>
    <row r="2014" spans="1:25">
      <c r="A2014" s="34">
        <v>2011</v>
      </c>
      <c r="B2014">
        <v>0.77</v>
      </c>
      <c r="C2014" s="85">
        <v>18.739999999999998</v>
      </c>
      <c r="D2014" s="125">
        <f>B2014/(B2014+Overview!$F$22)</f>
        <v>0.52380952380952384</v>
      </c>
      <c r="E2014" s="118">
        <f>EXP(Overview!$F$21/Overview!$F$5-Overview!$F$21/('='!C2014+273.15))</f>
        <v>0.94169028070695959</v>
      </c>
      <c r="F2014" s="77">
        <f t="shared" si="188"/>
        <v>3.1830213284959883</v>
      </c>
      <c r="G2014" s="115">
        <f t="shared" si="189"/>
        <v>0.52380952380952372</v>
      </c>
      <c r="H2014" s="112">
        <f>F2014/Overview!$F$19</f>
        <v>4.6995737907810247</v>
      </c>
      <c r="I2014" s="149">
        <f t="shared" si="190"/>
        <v>178.24101031296112</v>
      </c>
      <c r="J2014" s="80">
        <f>IF((A2014-Overview!$F$43)/365=ROUND((A2014-Overview!$F$43)/365,0),J2013*0.05,J2013+V2013)</f>
        <v>7830.0103395605693</v>
      </c>
      <c r="K2014" s="70">
        <f>IF(I2014&lt;Overview!$F$16,1,'='!F2014/Overview!$F$26)</f>
        <v>137.79313110372243</v>
      </c>
      <c r="L2014" s="71">
        <f>IF(I2014&lt;Overview!$F$17,'='!F2014/Overview!$F$26,Overview!$F$33)</f>
        <v>9.1428571428571423</v>
      </c>
      <c r="M2014" s="72">
        <f t="shared" si="191"/>
        <v>9.1428571428571423</v>
      </c>
      <c r="N2014" s="81">
        <f>MIN(1,Overview!$F$44*E2014*(F2014-Overview!$F$25)^2+0.2)</f>
        <v>1</v>
      </c>
      <c r="O2014" s="48">
        <f>M2014*E2014*Overview!$F$8</f>
        <v>9.746225350951114E-2</v>
      </c>
      <c r="P2014" s="48">
        <f>E2014*Overview!$F$6</f>
        <v>1.8494797113084687E-3</v>
      </c>
      <c r="Q2014" s="122">
        <f>O2014*(G2014/F2014-(1+Overview!$F$35/'='!F2014)/(Overview!$F$37*Overview!$F$33))/('='!G2014+Overview!$F$36)</f>
        <v>2.6240782317370393E-4</v>
      </c>
      <c r="R2014" s="128">
        <f>(O2014/F2014-Q2014)*G2014*Overview!$F$29*'='!F2014^3</f>
        <v>464.24708461213527</v>
      </c>
      <c r="S2014" s="57">
        <f t="shared" si="186"/>
        <v>3.3994380404997531E-18</v>
      </c>
      <c r="T2014" s="58">
        <f t="shared" si="187"/>
        <v>2.7841656597536784E-4</v>
      </c>
      <c r="U2014" s="58">
        <f>IF(I2014&lt;Overview!$F$18,(1-Overview!$F$9)*'='!R2014-'='!I2014*'='!P2014,0)</f>
        <v>0</v>
      </c>
      <c r="V2014" s="54">
        <f>IF(I2014&gt;=Overview!$F$18,(1-Overview!$F$9)*'='!R2014-Overview!$F$18*'='!P2014,0)</f>
        <v>39.226308752081216</v>
      </c>
      <c r="W2014" s="2"/>
      <c r="X2014" s="60">
        <f>F2014^3*(1+G2014*Overview!$F$38)</f>
        <v>39.633028729170626</v>
      </c>
      <c r="Y2014" s="61">
        <f>F2014^3*Overview!$F$42*(1+Overview!$F$38*G2014)+J2014*Overview!$F$39/Overview!$F$40</f>
        <v>3.9072221258353519</v>
      </c>
    </row>
    <row r="2015" spans="1:25">
      <c r="A2015" s="34">
        <v>2012</v>
      </c>
      <c r="B2015">
        <v>0.77</v>
      </c>
      <c r="C2015" s="85">
        <v>18.739999999999998</v>
      </c>
      <c r="D2015" s="125">
        <f>B2015/(B2015+Overview!$F$22)</f>
        <v>0.52380952380952384</v>
      </c>
      <c r="E2015" s="118">
        <f>EXP(Overview!$F$21/Overview!$F$5-Overview!$F$21/('='!C2015+273.15))</f>
        <v>0.94169028070695959</v>
      </c>
      <c r="F2015" s="77">
        <f t="shared" si="188"/>
        <v>3.1832997450619636</v>
      </c>
      <c r="G2015" s="115">
        <f t="shared" si="189"/>
        <v>0.52380952380952372</v>
      </c>
      <c r="H2015" s="112">
        <f>F2015/Overview!$F$19</f>
        <v>4.6999848590904527</v>
      </c>
      <c r="I2015" s="149">
        <f t="shared" si="190"/>
        <v>178.24101031296112</v>
      </c>
      <c r="J2015" s="80">
        <f>IF((A2015-Overview!$F$43)/365=ROUND((A2015-Overview!$F$43)/365,0),J2014*0.05,J2014+V2014)</f>
        <v>7869.2366483126507</v>
      </c>
      <c r="K2015" s="70">
        <f>IF(I2015&lt;Overview!$F$16,1,'='!F2015/Overview!$F$26)</f>
        <v>137.80518376891618</v>
      </c>
      <c r="L2015" s="71">
        <f>IF(I2015&lt;Overview!$F$17,'='!F2015/Overview!$F$26,Overview!$F$33)</f>
        <v>9.1428571428571423</v>
      </c>
      <c r="M2015" s="72">
        <f t="shared" si="191"/>
        <v>9.1428571428571423</v>
      </c>
      <c r="N2015" s="81">
        <f>MIN(1,Overview!$F$44*E2015*(F2015-Overview!$F$25)^2+0.2)</f>
        <v>1</v>
      </c>
      <c r="O2015" s="48">
        <f>M2015*E2015*Overview!$F$8</f>
        <v>9.746225350951114E-2</v>
      </c>
      <c r="P2015" s="48">
        <f>E2015*Overview!$F$6</f>
        <v>1.8494797113084687E-3</v>
      </c>
      <c r="Q2015" s="122">
        <f>O2015*(G2015/F2015-(1+Overview!$F$35/'='!F2015)/(Overview!$F$37*Overview!$F$33))/('='!G2015+Overview!$F$36)</f>
        <v>2.6199034440390652E-4</v>
      </c>
      <c r="R2015" s="128">
        <f>(O2015/F2015-Q2015)*G2015*Overview!$F$29*'='!F2015^3</f>
        <v>464.33433794345609</v>
      </c>
      <c r="S2015" s="57">
        <f t="shared" si="186"/>
        <v>3.3991407201274099E-18</v>
      </c>
      <c r="T2015" s="58">
        <f t="shared" si="187"/>
        <v>2.7799793218321722E-4</v>
      </c>
      <c r="U2015" s="58">
        <f>IF(I2015&lt;Overview!$F$18,(1-Overview!$F$9)*'='!R2015-'='!I2015*'='!P2015,0)</f>
        <v>0</v>
      </c>
      <c r="V2015" s="54">
        <f>IF(I2015&gt;=Overview!$F$18,(1-Overview!$F$9)*'='!R2015-Overview!$F$18*'='!P2015,0)</f>
        <v>39.23374273590975</v>
      </c>
      <c r="W2015" s="2"/>
      <c r="X2015" s="60">
        <f>F2015^3*(1+G2015*Overview!$F$38)</f>
        <v>39.643429655673671</v>
      </c>
      <c r="Y2015" s="61">
        <f>F2015^3*Overview!$F$42*(1+Overview!$F$38*G2015)+J2015*Overview!$F$39/Overview!$F$40</f>
        <v>3.9098627706373072</v>
      </c>
    </row>
    <row r="2016" spans="1:25">
      <c r="A2016" s="34">
        <v>2013</v>
      </c>
      <c r="B2016">
        <v>0.77</v>
      </c>
      <c r="C2016" s="85">
        <v>18.739999999999998</v>
      </c>
      <c r="D2016" s="125">
        <f>B2016/(B2016+Overview!$F$22)</f>
        <v>0.52380952380952384</v>
      </c>
      <c r="E2016" s="118">
        <f>EXP(Overview!$F$21/Overview!$F$5-Overview!$F$21/('='!C2016+273.15))</f>
        <v>0.94169028070695959</v>
      </c>
      <c r="F2016" s="77">
        <f t="shared" si="188"/>
        <v>3.1835777429941468</v>
      </c>
      <c r="G2016" s="115">
        <f t="shared" si="189"/>
        <v>0.52380952380952372</v>
      </c>
      <c r="H2016" s="112">
        <f>F2016/Overview!$F$19</f>
        <v>4.7003953093077611</v>
      </c>
      <c r="I2016" s="149">
        <f t="shared" si="190"/>
        <v>178.24101031296112</v>
      </c>
      <c r="J2016" s="80">
        <f>IF((A2016-Overview!$F$43)/365=ROUND((A2016-Overview!$F$43)/365,0),J2015*0.05,J2015+V2015)</f>
        <v>7908.4703910485605</v>
      </c>
      <c r="K2016" s="70">
        <f>IF(I2016&lt;Overview!$F$16,1,'='!F2016/Overview!$F$26)</f>
        <v>137.81721831143494</v>
      </c>
      <c r="L2016" s="71">
        <f>IF(I2016&lt;Overview!$F$17,'='!F2016/Overview!$F$26,Overview!$F$33)</f>
        <v>9.1428571428571423</v>
      </c>
      <c r="M2016" s="72">
        <f t="shared" si="191"/>
        <v>9.1428571428571423</v>
      </c>
      <c r="N2016" s="81">
        <f>MIN(1,Overview!$F$44*E2016*(F2016-Overview!$F$25)^2+0.2)</f>
        <v>1</v>
      </c>
      <c r="O2016" s="48">
        <f>M2016*E2016*Overview!$F$8</f>
        <v>9.746225350951114E-2</v>
      </c>
      <c r="P2016" s="48">
        <f>E2016*Overview!$F$6</f>
        <v>1.8494797113084687E-3</v>
      </c>
      <c r="Q2016" s="122">
        <f>O2016*(G2016/F2016-(1+Overview!$F$35/'='!F2016)/(Overview!$F$37*Overview!$F$33))/('='!G2016+Overview!$F$36)</f>
        <v>2.6157356622090417E-4</v>
      </c>
      <c r="R2016" s="128">
        <f>(O2016/F2016-Q2016)*G2016*Overview!$F$29*'='!F2016^3</f>
        <v>464.42146927304339</v>
      </c>
      <c r="S2016" s="57">
        <f t="shared" si="186"/>
        <v>3.3988438986995451E-18</v>
      </c>
      <c r="T2016" s="58">
        <f t="shared" si="187"/>
        <v>2.7757992785882533E-4</v>
      </c>
      <c r="U2016" s="58">
        <f>IF(I2016&lt;Overview!$F$18,(1-Overview!$F$9)*'='!R2016-'='!I2016*'='!P2016,0)</f>
        <v>0</v>
      </c>
      <c r="V2016" s="54">
        <f>IF(I2016&gt;=Overview!$F$18,(1-Overview!$F$9)*'='!R2016-Overview!$F$18*'='!P2016,0)</f>
        <v>39.241166325190591</v>
      </c>
      <c r="W2016" s="2"/>
      <c r="X2016" s="60">
        <f>F2016^3*(1+G2016*Overview!$F$38)</f>
        <v>39.653816758516584</v>
      </c>
      <c r="Y2016" s="61">
        <f>F2016^3*Overview!$F$42*(1+Overview!$F$38*G2016)+J2016*Overview!$F$39/Overview!$F$40</f>
        <v>3.9125024943502393</v>
      </c>
    </row>
    <row r="2017" spans="1:25">
      <c r="A2017" s="34">
        <v>2014</v>
      </c>
      <c r="B2017">
        <v>0.77</v>
      </c>
      <c r="C2017" s="85">
        <v>18.739999999999998</v>
      </c>
      <c r="D2017" s="125">
        <f>B2017/(B2017+Overview!$F$22)</f>
        <v>0.52380952380952384</v>
      </c>
      <c r="E2017" s="118">
        <f>EXP(Overview!$F$21/Overview!$F$5-Overview!$F$21/('='!C2017+273.15))</f>
        <v>0.94169028070695959</v>
      </c>
      <c r="F2017" s="77">
        <f t="shared" si="188"/>
        <v>3.1838553229220055</v>
      </c>
      <c r="G2017" s="115">
        <f t="shared" si="189"/>
        <v>0.52380952380952372</v>
      </c>
      <c r="H2017" s="112">
        <f>F2017/Overview!$F$19</f>
        <v>4.7008051423623289</v>
      </c>
      <c r="I2017" s="149">
        <f t="shared" si="190"/>
        <v>178.24101031296112</v>
      </c>
      <c r="J2017" s="80">
        <f>IF((A2017-Overview!$F$43)/365=ROUND((A2017-Overview!$F$43)/365,0),J2016*0.05,J2016+V2016)</f>
        <v>7947.711557373751</v>
      </c>
      <c r="K2017" s="70">
        <f>IF(I2017&lt;Overview!$F$16,1,'='!F2017/Overview!$F$26)</f>
        <v>137.82923475852837</v>
      </c>
      <c r="L2017" s="71">
        <f>IF(I2017&lt;Overview!$F$17,'='!F2017/Overview!$F$26,Overview!$F$33)</f>
        <v>9.1428571428571423</v>
      </c>
      <c r="M2017" s="72">
        <f t="shared" si="191"/>
        <v>9.1428571428571423</v>
      </c>
      <c r="N2017" s="81">
        <f>MIN(1,Overview!$F$44*E2017*(F2017-Overview!$F$25)^2+0.2)</f>
        <v>1</v>
      </c>
      <c r="O2017" s="48">
        <f>M2017*E2017*Overview!$F$8</f>
        <v>9.746225350951114E-2</v>
      </c>
      <c r="P2017" s="48">
        <f>E2017*Overview!$F$6</f>
        <v>1.8494797113084687E-3</v>
      </c>
      <c r="Q2017" s="122">
        <f>O2017*(G2017/F2017-(1+Overview!$F$35/'='!F2017)/(Overview!$F$37*Overview!$F$33))/('='!G2017+Overview!$F$36)</f>
        <v>2.6115748733332146E-4</v>
      </c>
      <c r="R2017" s="128">
        <f>(O2017/F2017-Q2017)*G2017*Overview!$F$29*'='!F2017^3</f>
        <v>464.50847875698787</v>
      </c>
      <c r="S2017" s="57">
        <f t="shared" si="186"/>
        <v>3.3985475752964645E-18</v>
      </c>
      <c r="T2017" s="58">
        <f t="shared" si="187"/>
        <v>2.7716255205571062E-4</v>
      </c>
      <c r="U2017" s="58">
        <f>IF(I2017&lt;Overview!$F$18,(1-Overview!$F$9)*'='!R2017-'='!I2017*'='!P2017,0)</f>
        <v>0</v>
      </c>
      <c r="V2017" s="54">
        <f>IF(I2017&gt;=Overview!$F$18,(1-Overview!$F$9)*'='!R2017-Overview!$F$18*'='!P2017,0)</f>
        <v>39.24857953322266</v>
      </c>
      <c r="W2017" s="2"/>
      <c r="X2017" s="60">
        <f>F2017^3*(1+G2017*Overview!$F$38)</f>
        <v>39.664190053187703</v>
      </c>
      <c r="Y2017" s="61">
        <f>F2017^3*Overview!$F$42*(1+Overview!$F$38*G2017)+J2017*Overview!$F$39/Overview!$F$40</f>
        <v>3.9151412979164064</v>
      </c>
    </row>
    <row r="2018" spans="1:25">
      <c r="A2018" s="34">
        <v>2015</v>
      </c>
      <c r="B2018">
        <v>0.77</v>
      </c>
      <c r="C2018" s="85">
        <v>18.739999999999998</v>
      </c>
      <c r="D2018" s="125">
        <f>B2018/(B2018+Overview!$F$22)</f>
        <v>0.52380952380952384</v>
      </c>
      <c r="E2018" s="118">
        <f>EXP(Overview!$F$21/Overview!$F$5-Overview!$F$21/('='!C2018+273.15))</f>
        <v>0.94169028070695959</v>
      </c>
      <c r="F2018" s="77">
        <f t="shared" si="188"/>
        <v>3.1841324854740614</v>
      </c>
      <c r="G2018" s="115">
        <f t="shared" si="189"/>
        <v>0.52380952380952372</v>
      </c>
      <c r="H2018" s="112">
        <f>F2018/Overview!$F$19</f>
        <v>4.7012143591821367</v>
      </c>
      <c r="I2018" s="149">
        <f t="shared" si="190"/>
        <v>178.24101031296112</v>
      </c>
      <c r="J2018" s="80">
        <f>IF((A2018-Overview!$F$43)/365=ROUND((A2018-Overview!$F$43)/365,0),J2017*0.05,J2017+V2017)</f>
        <v>7986.9601369069733</v>
      </c>
      <c r="K2018" s="70">
        <f>IF(I2018&lt;Overview!$F$16,1,'='!F2018/Overview!$F$26)</f>
        <v>137.84123313740525</v>
      </c>
      <c r="L2018" s="71">
        <f>IF(I2018&lt;Overview!$F$17,'='!F2018/Overview!$F$26,Overview!$F$33)</f>
        <v>9.1428571428571423</v>
      </c>
      <c r="M2018" s="72">
        <f t="shared" si="191"/>
        <v>9.1428571428571423</v>
      </c>
      <c r="N2018" s="81">
        <f>MIN(1,Overview!$F$44*E2018*(F2018-Overview!$F$25)^2+0.2)</f>
        <v>1</v>
      </c>
      <c r="O2018" s="48">
        <f>M2018*E2018*Overview!$F$8</f>
        <v>9.746225350951114E-2</v>
      </c>
      <c r="P2018" s="48">
        <f>E2018*Overview!$F$6</f>
        <v>1.8494797113084687E-3</v>
      </c>
      <c r="Q2018" s="122">
        <f>O2018*(G2018/F2018-(1+Overview!$F$35/'='!F2018)/(Overview!$F$37*Overview!$F$33))/('='!G2018+Overview!$F$36)</f>
        <v>2.6074210645253066E-4</v>
      </c>
      <c r="R2018" s="128">
        <f>(O2018/F2018-Q2018)*G2018*Overview!$F$29*'='!F2018^3</f>
        <v>464.59536655122645</v>
      </c>
      <c r="S2018" s="57">
        <f t="shared" si="186"/>
        <v>3.3982517490004326E-18</v>
      </c>
      <c r="T2018" s="58">
        <f t="shared" si="187"/>
        <v>2.7674580382881293E-4</v>
      </c>
      <c r="U2018" s="58">
        <f>IF(I2018&lt;Overview!$F$18,(1-Overview!$F$9)*'='!R2018-'='!I2018*'='!P2018,0)</f>
        <v>0</v>
      </c>
      <c r="V2018" s="54">
        <f>IF(I2018&gt;=Overview!$F$18,(1-Overview!$F$9)*'='!R2018-Overview!$F$18*'='!P2018,0)</f>
        <v>39.255982373291786</v>
      </c>
      <c r="W2018" s="2"/>
      <c r="X2018" s="60">
        <f>F2018^3*(1+G2018*Overview!$F$38)</f>
        <v>39.674549555167275</v>
      </c>
      <c r="Y2018" s="61">
        <f>F2018^3*Overview!$F$42*(1+Overview!$F$38*G2018)+J2018*Overview!$F$39/Overview!$F$40</f>
        <v>3.9177791822779215</v>
      </c>
    </row>
    <row r="2019" spans="1:25">
      <c r="A2019" s="34">
        <v>2016</v>
      </c>
      <c r="B2019">
        <v>0.77</v>
      </c>
      <c r="C2019" s="85">
        <v>18.739999999999998</v>
      </c>
      <c r="D2019" s="125">
        <f>B2019/(B2019+Overview!$F$22)</f>
        <v>0.52380952380952384</v>
      </c>
      <c r="E2019" s="118">
        <f>EXP(Overview!$F$21/Overview!$F$5-Overview!$F$21/('='!C2019+273.15))</f>
        <v>0.94169028070695959</v>
      </c>
      <c r="F2019" s="77">
        <f t="shared" si="188"/>
        <v>3.1844092312778902</v>
      </c>
      <c r="G2019" s="115">
        <f t="shared" si="189"/>
        <v>0.52380952380952372</v>
      </c>
      <c r="H2019" s="112">
        <f>F2019/Overview!$F$19</f>
        <v>4.7016229606937694</v>
      </c>
      <c r="I2019" s="149">
        <f t="shared" si="190"/>
        <v>178.24101031296112</v>
      </c>
      <c r="J2019" s="80">
        <f>IF((A2019-Overview!$F$43)/365=ROUND((A2019-Overview!$F$43)/365,0),J2018*0.05,J2018+V2018)</f>
        <v>8026.216119280265</v>
      </c>
      <c r="K2019" s="70">
        <f>IF(I2019&lt;Overview!$F$16,1,'='!F2019/Overview!$F$26)</f>
        <v>137.85321347523336</v>
      </c>
      <c r="L2019" s="71">
        <f>IF(I2019&lt;Overview!$F$17,'='!F2019/Overview!$F$26,Overview!$F$33)</f>
        <v>9.1428571428571423</v>
      </c>
      <c r="M2019" s="72">
        <f t="shared" si="191"/>
        <v>9.1428571428571423</v>
      </c>
      <c r="N2019" s="81">
        <f>MIN(1,Overview!$F$44*E2019*(F2019-Overview!$F$25)^2+0.2)</f>
        <v>1</v>
      </c>
      <c r="O2019" s="48">
        <f>M2019*E2019*Overview!$F$8</f>
        <v>9.746225350951114E-2</v>
      </c>
      <c r="P2019" s="48">
        <f>E2019*Overview!$F$6</f>
        <v>1.8494797113084687E-3</v>
      </c>
      <c r="Q2019" s="122">
        <f>O2019*(G2019/F2019-(1+Overview!$F$35/'='!F2019)/(Overview!$F$37*Overview!$F$33))/('='!G2019+Overview!$F$36)</f>
        <v>2.6032742229264614E-4</v>
      </c>
      <c r="R2019" s="128">
        <f>(O2019/F2019-Q2019)*G2019*Overview!$F$29*'='!F2019^3</f>
        <v>464.6821328115422</v>
      </c>
      <c r="S2019" s="57">
        <f t="shared" si="186"/>
        <v>3.3979564188956669E-18</v>
      </c>
      <c r="T2019" s="58">
        <f t="shared" si="187"/>
        <v>2.7632968223449331E-4</v>
      </c>
      <c r="U2019" s="58">
        <f>IF(I2019&lt;Overview!$F$18,(1-Overview!$F$9)*'='!R2019-'='!I2019*'='!P2019,0)</f>
        <v>0</v>
      </c>
      <c r="V2019" s="54">
        <f>IF(I2019&gt;=Overview!$F$18,(1-Overview!$F$9)*'='!R2019-Overview!$F$18*'='!P2019,0)</f>
        <v>39.263374858670687</v>
      </c>
      <c r="W2019" s="2"/>
      <c r="X2019" s="60">
        <f>F2019^3*(1+G2019*Overview!$F$38)</f>
        <v>39.684895279927439</v>
      </c>
      <c r="Y2019" s="61">
        <f>F2019^3*Overview!$F$42*(1+Overview!$F$38*G2019)+J2019*Overview!$F$39/Overview!$F$40</f>
        <v>3.9204161483767392</v>
      </c>
    </row>
    <row r="2020" spans="1:25">
      <c r="A2020" s="34">
        <v>2017</v>
      </c>
      <c r="B2020">
        <v>0.77</v>
      </c>
      <c r="C2020" s="85">
        <v>18.739999999999998</v>
      </c>
      <c r="D2020" s="125">
        <f>B2020/(B2020+Overview!$F$22)</f>
        <v>0.52380952380952384</v>
      </c>
      <c r="E2020" s="118">
        <f>EXP(Overview!$F$21/Overview!$F$5-Overview!$F$21/('='!C2020+273.15))</f>
        <v>0.94169028070695959</v>
      </c>
      <c r="F2020" s="77">
        <f t="shared" si="188"/>
        <v>3.1846855609601246</v>
      </c>
      <c r="G2020" s="115">
        <f t="shared" si="189"/>
        <v>0.52380952380952372</v>
      </c>
      <c r="H2020" s="112">
        <f>F2020/Overview!$F$19</f>
        <v>4.7020309478224194</v>
      </c>
      <c r="I2020" s="149">
        <f t="shared" si="190"/>
        <v>178.24101031296112</v>
      </c>
      <c r="J2020" s="80">
        <f>IF((A2020-Overview!$F$43)/365=ROUND((A2020-Overview!$F$43)/365,0),J2019*0.05,J2019+V2019)</f>
        <v>8065.4794941389355</v>
      </c>
      <c r="K2020" s="70">
        <f>IF(I2020&lt;Overview!$F$16,1,'='!F2020/Overview!$F$26)</f>
        <v>137.86517579913959</v>
      </c>
      <c r="L2020" s="71">
        <f>IF(I2020&lt;Overview!$F$17,'='!F2020/Overview!$F$26,Overview!$F$33)</f>
        <v>9.1428571428571423</v>
      </c>
      <c r="M2020" s="72">
        <f t="shared" si="191"/>
        <v>9.1428571428571423</v>
      </c>
      <c r="N2020" s="81">
        <f>MIN(1,Overview!$F$44*E2020*(F2020-Overview!$F$25)^2+0.2)</f>
        <v>1</v>
      </c>
      <c r="O2020" s="48">
        <f>M2020*E2020*Overview!$F$8</f>
        <v>9.746225350951114E-2</v>
      </c>
      <c r="P2020" s="48">
        <f>E2020*Overview!$F$6</f>
        <v>1.8494797113084687E-3</v>
      </c>
      <c r="Q2020" s="122">
        <f>O2020*(G2020/F2020-(1+Overview!$F$35/'='!F2020)/(Overview!$F$37*Overview!$F$33))/('='!G2020+Overview!$F$36)</f>
        <v>2.5991343357051788E-4</v>
      </c>
      <c r="R2020" s="128">
        <f>(O2020/F2020-Q2020)*G2020*Overview!$F$29*'='!F2020^3</f>
        <v>464.76877769356446</v>
      </c>
      <c r="S2020" s="57">
        <f t="shared" si="186"/>
        <v>3.3976615840683327E-18</v>
      </c>
      <c r="T2020" s="58">
        <f t="shared" si="187"/>
        <v>2.7591418633053226E-4</v>
      </c>
      <c r="U2020" s="58">
        <f>IF(I2020&lt;Overview!$F$18,(1-Overview!$F$9)*'='!R2020-'='!I2020*'='!P2020,0)</f>
        <v>0</v>
      </c>
      <c r="V2020" s="54">
        <f>IF(I2020&gt;=Overview!$F$18,(1-Overview!$F$9)*'='!R2020-Overview!$F$18*'='!P2020,0)</f>
        <v>39.270757002618986</v>
      </c>
      <c r="W2020" s="2"/>
      <c r="X2020" s="60">
        <f>F2020^3*(1+G2020*Overview!$F$38)</f>
        <v>39.695227242932177</v>
      </c>
      <c r="Y2020" s="61">
        <f>F2020^3*Overview!$F$42*(1+Overview!$F$38*G2020)+J2020*Overview!$F$39/Overview!$F$40</f>
        <v>3.9230521971546604</v>
      </c>
    </row>
    <row r="2021" spans="1:25">
      <c r="A2021" s="34">
        <v>2018</v>
      </c>
      <c r="B2021">
        <v>0.77</v>
      </c>
      <c r="C2021" s="85">
        <v>18.739999999999998</v>
      </c>
      <c r="D2021" s="125">
        <f>B2021/(B2021+Overview!$F$22)</f>
        <v>0.52380952380952384</v>
      </c>
      <c r="E2021" s="118">
        <f>EXP(Overview!$F$21/Overview!$F$5-Overview!$F$21/('='!C2021+273.15))</f>
        <v>0.94169028070695959</v>
      </c>
      <c r="F2021" s="77">
        <f t="shared" si="188"/>
        <v>3.184961475146455</v>
      </c>
      <c r="G2021" s="115">
        <f t="shared" si="189"/>
        <v>0.52380952380952372</v>
      </c>
      <c r="H2021" s="112">
        <f>F2021/Overview!$F$19</f>
        <v>4.7024383214918872</v>
      </c>
      <c r="I2021" s="149">
        <f t="shared" si="190"/>
        <v>178.24101031296112</v>
      </c>
      <c r="J2021" s="80">
        <f>IF((A2021-Overview!$F$43)/365=ROUND((A2021-Overview!$F$43)/365,0),J2020*0.05,J2020+V2020)</f>
        <v>8104.7502511415541</v>
      </c>
      <c r="K2021" s="70">
        <f>IF(I2021&lt;Overview!$F$16,1,'='!F2021/Overview!$F$26)</f>
        <v>137.87712013621018</v>
      </c>
      <c r="L2021" s="71">
        <f>IF(I2021&lt;Overview!$F$17,'='!F2021/Overview!$F$26,Overview!$F$33)</f>
        <v>9.1428571428571423</v>
      </c>
      <c r="M2021" s="72">
        <f t="shared" si="191"/>
        <v>9.1428571428571423</v>
      </c>
      <c r="N2021" s="81">
        <f>MIN(1,Overview!$F$44*E2021*(F2021-Overview!$F$25)^2+0.2)</f>
        <v>1</v>
      </c>
      <c r="O2021" s="48">
        <f>M2021*E2021*Overview!$F$8</f>
        <v>9.746225350951114E-2</v>
      </c>
      <c r="P2021" s="48">
        <f>E2021*Overview!$F$6</f>
        <v>1.8494797113084687E-3</v>
      </c>
      <c r="Q2021" s="122">
        <f>O2021*(G2021/F2021-(1+Overview!$F$35/'='!F2021)/(Overview!$F$37*Overview!$F$33))/('='!G2021+Overview!$F$36)</f>
        <v>2.5950013900572432E-4</v>
      </c>
      <c r="R2021" s="128">
        <f>(O2021/F2021-Q2021)*G2021*Overview!$F$29*'='!F2021^3</f>
        <v>464.85530135276889</v>
      </c>
      <c r="S2021" s="57">
        <f t="shared" si="186"/>
        <v>3.3973672436065377E-18</v>
      </c>
      <c r="T2021" s="58">
        <f t="shared" si="187"/>
        <v>2.7549931517612729E-4</v>
      </c>
      <c r="U2021" s="58">
        <f>IF(I2021&lt;Overview!$F$18,(1-Overview!$F$9)*'='!R2021-'='!I2021*'='!P2021,0)</f>
        <v>0</v>
      </c>
      <c r="V2021" s="54">
        <f>IF(I2021&gt;=Overview!$F$18,(1-Overview!$F$9)*'='!R2021-Overview!$F$18*'='!P2021,0)</f>
        <v>39.278128818383202</v>
      </c>
      <c r="W2021" s="2"/>
      <c r="X2021" s="60">
        <f>F2021^3*(1+G2021*Overview!$F$38)</f>
        <v>39.705545459637321</v>
      </c>
      <c r="Y2021" s="61">
        <f>F2021^3*Overview!$F$42*(1+Overview!$F$38*G2021)+J2021*Overview!$F$39/Overview!$F$40</f>
        <v>3.9256873295533277</v>
      </c>
    </row>
    <row r="2022" spans="1:25">
      <c r="A2022" s="34">
        <v>2019</v>
      </c>
      <c r="B2022">
        <v>0.77</v>
      </c>
      <c r="C2022" s="85">
        <v>18.739999999999998</v>
      </c>
      <c r="D2022" s="125">
        <f>B2022/(B2022+Overview!$F$22)</f>
        <v>0.52380952380952384</v>
      </c>
      <c r="E2022" s="118">
        <f>EXP(Overview!$F$21/Overview!$F$5-Overview!$F$21/('='!C2022+273.15))</f>
        <v>0.94169028070695959</v>
      </c>
      <c r="F2022" s="77">
        <f t="shared" si="188"/>
        <v>3.1852369744616311</v>
      </c>
      <c r="G2022" s="115">
        <f t="shared" si="189"/>
        <v>0.52380952380952372</v>
      </c>
      <c r="H2022" s="112">
        <f>F2022/Overview!$F$19</f>
        <v>4.7028450826245844</v>
      </c>
      <c r="I2022" s="149">
        <f t="shared" si="190"/>
        <v>178.24101031296112</v>
      </c>
      <c r="J2022" s="80">
        <f>IF((A2022-Overview!$F$43)/365=ROUND((A2022-Overview!$F$43)/365,0),J2021*0.05,J2021+V2021)</f>
        <v>8144.0283799599374</v>
      </c>
      <c r="K2022" s="70">
        <f>IF(I2022&lt;Overview!$F$16,1,'='!F2022/Overview!$F$26)</f>
        <v>137.88904651349054</v>
      </c>
      <c r="L2022" s="71">
        <f>IF(I2022&lt;Overview!$F$17,'='!F2022/Overview!$F$26,Overview!$F$33)</f>
        <v>9.1428571428571423</v>
      </c>
      <c r="M2022" s="72">
        <f t="shared" si="191"/>
        <v>9.1428571428571423</v>
      </c>
      <c r="N2022" s="81">
        <f>MIN(1,Overview!$F$44*E2022*(F2022-Overview!$F$25)^2+0.2)</f>
        <v>1</v>
      </c>
      <c r="O2022" s="48">
        <f>M2022*E2022*Overview!$F$8</f>
        <v>9.746225350951114E-2</v>
      </c>
      <c r="P2022" s="48">
        <f>E2022*Overview!$F$6</f>
        <v>1.8494797113084687E-3</v>
      </c>
      <c r="Q2022" s="122">
        <f>O2022*(G2022/F2022-(1+Overview!$F$35/'='!F2022)/(Overview!$F$37*Overview!$F$33))/('='!G2022+Overview!$F$36)</f>
        <v>2.5908753732056409E-4</v>
      </c>
      <c r="R2022" s="128">
        <f>(O2022/F2022-Q2022)*G2022*Overview!$F$29*'='!F2022^3</f>
        <v>464.9417039444773</v>
      </c>
      <c r="S2022" s="57">
        <f t="shared" si="186"/>
        <v>3.3970733966003273E-18</v>
      </c>
      <c r="T2022" s="58">
        <f t="shared" si="187"/>
        <v>2.7508506783188952E-4</v>
      </c>
      <c r="U2022" s="58">
        <f>IF(I2022&lt;Overview!$F$18,(1-Overview!$F$9)*'='!R2022-'='!I2022*'='!P2022,0)</f>
        <v>0</v>
      </c>
      <c r="V2022" s="54">
        <f>IF(I2022&gt;=Overview!$F$18,(1-Overview!$F$9)*'='!R2022-Overview!$F$18*'='!P2022,0)</f>
        <v>39.285490319196761</v>
      </c>
      <c r="W2022" s="2"/>
      <c r="X2022" s="60">
        <f>F2022^3*(1+G2022*Overview!$F$38)</f>
        <v>39.715849945490504</v>
      </c>
      <c r="Y2022" s="61">
        <f>F2022^3*Overview!$F$42*(1+Overview!$F$38*G2022)+J2022*Overview!$F$39/Overview!$F$40</f>
        <v>3.9283215465142223</v>
      </c>
    </row>
    <row r="2023" spans="1:25">
      <c r="A2023" s="34">
        <v>2020</v>
      </c>
      <c r="B2023">
        <v>0.77</v>
      </c>
      <c r="C2023" s="85">
        <v>18.739999999999998</v>
      </c>
      <c r="D2023" s="125">
        <f>B2023/(B2023+Overview!$F$22)</f>
        <v>0.52380952380952384</v>
      </c>
      <c r="E2023" s="118">
        <f>EXP(Overview!$F$21/Overview!$F$5-Overview!$F$21/('='!C2023+273.15))</f>
        <v>0.94169028070695959</v>
      </c>
      <c r="F2023" s="77">
        <f t="shared" si="188"/>
        <v>3.1855120595294628</v>
      </c>
      <c r="G2023" s="115">
        <f t="shared" si="189"/>
        <v>0.52380952380952372</v>
      </c>
      <c r="H2023" s="112">
        <f>F2023/Overview!$F$19</f>
        <v>4.703251232141537</v>
      </c>
      <c r="I2023" s="149">
        <f t="shared" si="190"/>
        <v>178.24101031296112</v>
      </c>
      <c r="J2023" s="80">
        <f>IF((A2023-Overview!$F$43)/365=ROUND((A2023-Overview!$F$43)/365,0),J2022*0.05,J2022+V2022)</f>
        <v>8183.3138702791339</v>
      </c>
      <c r="K2023" s="70">
        <f>IF(I2023&lt;Overview!$F$16,1,'='!F2023/Overview!$F$26)</f>
        <v>137.90095495798542</v>
      </c>
      <c r="L2023" s="71">
        <f>IF(I2023&lt;Overview!$F$17,'='!F2023/Overview!$F$26,Overview!$F$33)</f>
        <v>9.1428571428571423</v>
      </c>
      <c r="M2023" s="72">
        <f t="shared" si="191"/>
        <v>9.1428571428571423</v>
      </c>
      <c r="N2023" s="81">
        <f>MIN(1,Overview!$F$44*E2023*(F2023-Overview!$F$25)^2+0.2)</f>
        <v>1</v>
      </c>
      <c r="O2023" s="48">
        <f>M2023*E2023*Overview!$F$8</f>
        <v>9.746225350951114E-2</v>
      </c>
      <c r="P2023" s="48">
        <f>E2023*Overview!$F$6</f>
        <v>1.8494797113084687E-3</v>
      </c>
      <c r="Q2023" s="122">
        <f>O2023*(G2023/F2023-(1+Overview!$F$35/'='!F2023)/(Overview!$F$37*Overview!$F$33))/('='!G2023+Overview!$F$36)</f>
        <v>2.5867562724005139E-4</v>
      </c>
      <c r="R2023" s="128">
        <f>(O2023/F2023-Q2023)*G2023*Overview!$F$29*'='!F2023^3</f>
        <v>465.02798562385772</v>
      </c>
      <c r="S2023" s="57">
        <f t="shared" si="186"/>
        <v>3.3967800421416815E-18</v>
      </c>
      <c r="T2023" s="58">
        <f t="shared" si="187"/>
        <v>2.7467144335984389E-4</v>
      </c>
      <c r="U2023" s="58">
        <f>IF(I2023&lt;Overview!$F$18,(1-Overview!$F$9)*'='!R2023-'='!I2023*'='!P2023,0)</f>
        <v>0</v>
      </c>
      <c r="V2023" s="54">
        <f>IF(I2023&gt;=Overview!$F$18,(1-Overview!$F$9)*'='!R2023-Overview!$F$18*'='!P2023,0)</f>
        <v>39.292841518279971</v>
      </c>
      <c r="W2023" s="2"/>
      <c r="X2023" s="60">
        <f>F2023^3*(1+G2023*Overview!$F$38)</f>
        <v>39.726140715931088</v>
      </c>
      <c r="Y2023" s="61">
        <f>F2023^3*Overview!$F$42*(1+Overview!$F$38*G2023)+J2023*Overview!$F$39/Overview!$F$40</f>
        <v>3.9309548489786548</v>
      </c>
    </row>
    <row r="2024" spans="1:25">
      <c r="A2024" s="34">
        <v>2021</v>
      </c>
      <c r="B2024">
        <v>0.77</v>
      </c>
      <c r="C2024" s="85">
        <v>18.739999999999998</v>
      </c>
      <c r="D2024" s="125">
        <f>B2024/(B2024+Overview!$F$22)</f>
        <v>0.52380952380952384</v>
      </c>
      <c r="E2024" s="118">
        <f>EXP(Overview!$F$21/Overview!$F$5-Overview!$F$21/('='!C2024+273.15))</f>
        <v>0.94169028070695959</v>
      </c>
      <c r="F2024" s="77">
        <f t="shared" si="188"/>
        <v>3.1857867309728225</v>
      </c>
      <c r="G2024" s="115">
        <f t="shared" si="189"/>
        <v>0.52380952380952372</v>
      </c>
      <c r="H2024" s="112">
        <f>F2024/Overview!$F$19</f>
        <v>4.7036567709623833</v>
      </c>
      <c r="I2024" s="149">
        <f t="shared" si="190"/>
        <v>178.24101031296112</v>
      </c>
      <c r="J2024" s="80">
        <f>IF((A2024-Overview!$F$43)/365=ROUND((A2024-Overview!$F$43)/365,0),J2023*0.05,J2023+V2023)</f>
        <v>8222.6067117974144</v>
      </c>
      <c r="K2024" s="70">
        <f>IF(I2024&lt;Overview!$F$16,1,'='!F2024/Overview!$F$26)</f>
        <v>137.912845496659</v>
      </c>
      <c r="L2024" s="71">
        <f>IF(I2024&lt;Overview!$F$17,'='!F2024/Overview!$F$26,Overview!$F$33)</f>
        <v>9.1428571428571423</v>
      </c>
      <c r="M2024" s="72">
        <f t="shared" si="191"/>
        <v>9.1428571428571423</v>
      </c>
      <c r="N2024" s="81">
        <f>MIN(1,Overview!$F$44*E2024*(F2024-Overview!$F$25)^2+0.2)</f>
        <v>1</v>
      </c>
      <c r="O2024" s="48">
        <f>M2024*E2024*Overview!$F$8</f>
        <v>9.746225350951114E-2</v>
      </c>
      <c r="P2024" s="48">
        <f>E2024*Overview!$F$6</f>
        <v>1.8494797113084687E-3</v>
      </c>
      <c r="Q2024" s="122">
        <f>O2024*(G2024/F2024-(1+Overview!$F$35/'='!F2024)/(Overview!$F$37*Overview!$F$33))/('='!G2024+Overview!$F$36)</f>
        <v>2.5826440749190547E-4</v>
      </c>
      <c r="R2024" s="128">
        <f>(O2024/F2024-Q2024)*G2024*Overview!$F$29*'='!F2024^3</f>
        <v>465.11414654592465</v>
      </c>
      <c r="S2024" s="57">
        <f t="shared" si="186"/>
        <v>3.3964871793245067E-18</v>
      </c>
      <c r="T2024" s="58">
        <f t="shared" si="187"/>
        <v>2.7425844082342349E-4</v>
      </c>
      <c r="U2024" s="58">
        <f>IF(I2024&lt;Overview!$F$18,(1-Overview!$F$9)*'='!R2024-'='!I2024*'='!P2024,0)</f>
        <v>0</v>
      </c>
      <c r="V2024" s="54">
        <f>IF(I2024&gt;=Overview!$F$18,(1-Overview!$F$9)*'='!R2024-Overview!$F$18*'='!P2024,0)</f>
        <v>39.300182428840074</v>
      </c>
      <c r="W2024" s="2"/>
      <c r="X2024" s="60">
        <f>F2024^3*(1+G2024*Overview!$F$38)</f>
        <v>39.736417786390213</v>
      </c>
      <c r="Y2024" s="61">
        <f>F2024^3*Overview!$F$42*(1+Overview!$F$38*G2024)+J2024*Overview!$F$39/Overview!$F$40</f>
        <v>3.9335872378877705</v>
      </c>
    </row>
    <row r="2025" spans="1:25">
      <c r="A2025" s="34">
        <v>2022</v>
      </c>
      <c r="B2025">
        <v>0.77</v>
      </c>
      <c r="C2025" s="85">
        <v>18.739999999999998</v>
      </c>
      <c r="D2025" s="125">
        <f>B2025/(B2025+Overview!$F$22)</f>
        <v>0.52380952380952384</v>
      </c>
      <c r="E2025" s="118">
        <f>EXP(Overview!$F$21/Overview!$F$5-Overview!$F$21/('='!C2025+273.15))</f>
        <v>0.94169028070695959</v>
      </c>
      <c r="F2025" s="77">
        <f t="shared" si="188"/>
        <v>3.186060989413646</v>
      </c>
      <c r="G2025" s="115">
        <f t="shared" si="189"/>
        <v>0.52380952380952372</v>
      </c>
      <c r="H2025" s="112">
        <f>F2025/Overview!$F$19</f>
        <v>4.7040617000053828</v>
      </c>
      <c r="I2025" s="149">
        <f t="shared" si="190"/>
        <v>178.24101031296112</v>
      </c>
      <c r="J2025" s="80">
        <f>IF((A2025-Overview!$F$43)/365=ROUND((A2025-Overview!$F$43)/365,0),J2024*0.05,J2024+V2024)</f>
        <v>8261.9068942262547</v>
      </c>
      <c r="K2025" s="70">
        <f>IF(I2025&lt;Overview!$F$16,1,'='!F2025/Overview!$F$26)</f>
        <v>137.92471815643489</v>
      </c>
      <c r="L2025" s="71">
        <f>IF(I2025&lt;Overview!$F$17,'='!F2025/Overview!$F$26,Overview!$F$33)</f>
        <v>9.1428571428571423</v>
      </c>
      <c r="M2025" s="72">
        <f t="shared" si="191"/>
        <v>9.1428571428571423</v>
      </c>
      <c r="N2025" s="81">
        <f>MIN(1,Overview!$F$44*E2025*(F2025-Overview!$F$25)^2+0.2)</f>
        <v>1</v>
      </c>
      <c r="O2025" s="48">
        <f>M2025*E2025*Overview!$F$8</f>
        <v>9.746225350951114E-2</v>
      </c>
      <c r="P2025" s="48">
        <f>E2025*Overview!$F$6</f>
        <v>1.8494797113084687E-3</v>
      </c>
      <c r="Q2025" s="122">
        <f>O2025*(G2025/F2025-(1+Overview!$F$35/'='!F2025)/(Overview!$F$37*Overview!$F$33))/('='!G2025+Overview!$F$36)</f>
        <v>2.5785387680654821E-4</v>
      </c>
      <c r="R2025" s="128">
        <f>(O2025/F2025-Q2025)*G2025*Overview!$F$29*'='!F2025^3</f>
        <v>465.20018686553863</v>
      </c>
      <c r="S2025" s="57">
        <f t="shared" si="186"/>
        <v>3.3961948072446333E-18</v>
      </c>
      <c r="T2025" s="58">
        <f t="shared" si="187"/>
        <v>2.738460592874718E-4</v>
      </c>
      <c r="U2025" s="58">
        <f>IF(I2025&lt;Overview!$F$18,(1-Overview!$F$9)*'='!R2025-'='!I2025*'='!P2025,0)</f>
        <v>0</v>
      </c>
      <c r="V2025" s="54">
        <f>IF(I2025&gt;=Overview!$F$18,(1-Overview!$F$9)*'='!R2025-Overview!$F$18*'='!P2025,0)</f>
        <v>39.307513064071181</v>
      </c>
      <c r="W2025" s="2"/>
      <c r="X2025" s="60">
        <f>F2025^3*(1+G2025*Overview!$F$38)</f>
        <v>39.746681172290721</v>
      </c>
      <c r="Y2025" s="61">
        <f>F2025^3*Overview!$F$42*(1+Overview!$F$38*G2025)+J2025*Overview!$F$39/Overview!$F$40</f>
        <v>3.9362187141825422</v>
      </c>
    </row>
    <row r="2026" spans="1:25">
      <c r="A2026" s="34">
        <v>2023</v>
      </c>
      <c r="B2026">
        <v>0.77</v>
      </c>
      <c r="C2026" s="85">
        <v>18.739999999999998</v>
      </c>
      <c r="D2026" s="125">
        <f>B2026/(B2026+Overview!$F$22)</f>
        <v>0.52380952380952384</v>
      </c>
      <c r="E2026" s="118">
        <f>EXP(Overview!$F$21/Overview!$F$5-Overview!$F$21/('='!C2026+273.15))</f>
        <v>0.94169028070695959</v>
      </c>
      <c r="F2026" s="77">
        <f t="shared" si="188"/>
        <v>3.1863348354729335</v>
      </c>
      <c r="G2026" s="115">
        <f t="shared" si="189"/>
        <v>0.52380952380952372</v>
      </c>
      <c r="H2026" s="112">
        <f>F2026/Overview!$F$19</f>
        <v>4.7044660201874109</v>
      </c>
      <c r="I2026" s="149">
        <f t="shared" si="190"/>
        <v>178.24101031296112</v>
      </c>
      <c r="J2026" s="80">
        <f>IF((A2026-Overview!$F$43)/365=ROUND((A2026-Overview!$F$43)/365,0),J2025*0.05,J2025+V2025)</f>
        <v>8301.2144072903266</v>
      </c>
      <c r="K2026" s="70">
        <f>IF(I2026&lt;Overview!$F$16,1,'='!F2026/Overview!$F$26)</f>
        <v>137.93657296419627</v>
      </c>
      <c r="L2026" s="71">
        <f>IF(I2026&lt;Overview!$F$17,'='!F2026/Overview!$F$26,Overview!$F$33)</f>
        <v>9.1428571428571423</v>
      </c>
      <c r="M2026" s="72">
        <f t="shared" si="191"/>
        <v>9.1428571428571423</v>
      </c>
      <c r="N2026" s="81">
        <f>MIN(1,Overview!$F$44*E2026*(F2026-Overview!$F$25)^2+0.2)</f>
        <v>1</v>
      </c>
      <c r="O2026" s="48">
        <f>M2026*E2026*Overview!$F$8</f>
        <v>9.746225350951114E-2</v>
      </c>
      <c r="P2026" s="48">
        <f>E2026*Overview!$F$6</f>
        <v>1.8494797113084687E-3</v>
      </c>
      <c r="Q2026" s="122">
        <f>O2026*(G2026/F2026-(1+Overview!$F$35/'='!F2026)/(Overview!$F$37*Overview!$F$33))/('='!G2026+Overview!$F$36)</f>
        <v>2.574440339170944E-4</v>
      </c>
      <c r="R2026" s="128">
        <f>(O2026/F2026-Q2026)*G2026*Overview!$F$29*'='!F2026^3</f>
        <v>465.28610673740627</v>
      </c>
      <c r="S2026" s="57">
        <f t="shared" si="186"/>
        <v>3.39590292499981E-18</v>
      </c>
      <c r="T2026" s="58">
        <f t="shared" si="187"/>
        <v>2.7343429781823776E-4</v>
      </c>
      <c r="U2026" s="58">
        <f>IF(I2026&lt;Overview!$F$18,(1-Overview!$F$9)*'='!R2026-'='!I2026*'='!P2026,0)</f>
        <v>0</v>
      </c>
      <c r="V2026" s="54">
        <f>IF(I2026&gt;=Overview!$F$18,(1-Overview!$F$9)*'='!R2026-Overview!$F$18*'='!P2026,0)</f>
        <v>39.314833437154306</v>
      </c>
      <c r="W2026" s="2"/>
      <c r="X2026" s="60">
        <f>F2026^3*(1+G2026*Overview!$F$38)</f>
        <v>39.756930889047119</v>
      </c>
      <c r="Y2026" s="61">
        <f>F2026^3*Overview!$F$42*(1+Overview!$F$38*G2026)+J2026*Overview!$F$39/Overview!$F$40</f>
        <v>3.9388492788037661</v>
      </c>
    </row>
    <row r="2027" spans="1:25">
      <c r="A2027" s="34">
        <v>2024</v>
      </c>
      <c r="B2027">
        <v>0.77</v>
      </c>
      <c r="C2027" s="85">
        <v>18.739999999999998</v>
      </c>
      <c r="D2027" s="125">
        <f>B2027/(B2027+Overview!$F$22)</f>
        <v>0.52380952380952384</v>
      </c>
      <c r="E2027" s="118">
        <f>EXP(Overview!$F$21/Overview!$F$5-Overview!$F$21/('='!C2027+273.15))</f>
        <v>0.94169028070695959</v>
      </c>
      <c r="F2027" s="77">
        <f t="shared" si="188"/>
        <v>3.1866082697707516</v>
      </c>
      <c r="G2027" s="115">
        <f t="shared" si="189"/>
        <v>0.52380952380952372</v>
      </c>
      <c r="H2027" s="112">
        <f>F2027/Overview!$F$19</f>
        <v>4.7048697324239654</v>
      </c>
      <c r="I2027" s="149">
        <f t="shared" si="190"/>
        <v>178.24101031296112</v>
      </c>
      <c r="J2027" s="80">
        <f>IF((A2027-Overview!$F$43)/365=ROUND((A2027-Overview!$F$43)/365,0),J2026*0.05,J2026+V2026)</f>
        <v>8340.529240727481</v>
      </c>
      <c r="K2027" s="70">
        <f>IF(I2027&lt;Overview!$F$16,1,'='!F2027/Overview!$F$26)</f>
        <v>137.9484099467858</v>
      </c>
      <c r="L2027" s="71">
        <f>IF(I2027&lt;Overview!$F$17,'='!F2027/Overview!$F$26,Overview!$F$33)</f>
        <v>9.1428571428571423</v>
      </c>
      <c r="M2027" s="72">
        <f t="shared" si="191"/>
        <v>9.1428571428571423</v>
      </c>
      <c r="N2027" s="81">
        <f>MIN(1,Overview!$F$44*E2027*(F2027-Overview!$F$25)^2+0.2)</f>
        <v>1</v>
      </c>
      <c r="O2027" s="48">
        <f>M2027*E2027*Overview!$F$8</f>
        <v>9.746225350951114E-2</v>
      </c>
      <c r="P2027" s="48">
        <f>E2027*Overview!$F$6</f>
        <v>1.8494797113084687E-3</v>
      </c>
      <c r="Q2027" s="122">
        <f>O2027*(G2027/F2027-(1+Overview!$F$35/'='!F2027)/(Overview!$F$37*Overview!$F$33))/('='!G2027+Overview!$F$36)</f>
        <v>2.5703487755934616E-4</v>
      </c>
      <c r="R2027" s="128">
        <f>(O2027/F2027-Q2027)*G2027*Overview!$F$29*'='!F2027^3</f>
        <v>465.37190631608041</v>
      </c>
      <c r="S2027" s="57">
        <f t="shared" si="186"/>
        <v>3.3956115316896989E-18</v>
      </c>
      <c r="T2027" s="58">
        <f t="shared" si="187"/>
        <v>2.7302315548337499E-4</v>
      </c>
      <c r="U2027" s="58">
        <f>IF(I2027&lt;Overview!$F$18,(1-Overview!$F$9)*'='!R2027-'='!I2027*'='!P2027,0)</f>
        <v>0</v>
      </c>
      <c r="V2027" s="54">
        <f>IF(I2027&gt;=Overview!$F$18,(1-Overview!$F$9)*'='!R2027-Overview!$F$18*'='!P2027,0)</f>
        <v>39.322143561257342</v>
      </c>
      <c r="W2027" s="2"/>
      <c r="X2027" s="60">
        <f>F2027^3*(1+G2027*Overview!$F$38)</f>
        <v>39.767166952065544</v>
      </c>
      <c r="Y2027" s="61">
        <f>F2027^3*Overview!$F$42*(1+Overview!$F$38*G2027)+J2027*Overview!$F$39/Overview!$F$40</f>
        <v>3.941478932692057</v>
      </c>
    </row>
    <row r="2028" spans="1:25">
      <c r="A2028" s="34">
        <v>2025</v>
      </c>
      <c r="B2028">
        <v>0.77</v>
      </c>
      <c r="C2028" s="85">
        <v>18.739999999999998</v>
      </c>
      <c r="D2028" s="125">
        <f>B2028/(B2028+Overview!$F$22)</f>
        <v>0.52380952380952384</v>
      </c>
      <c r="E2028" s="118">
        <f>EXP(Overview!$F$21/Overview!$F$5-Overview!$F$21/('='!C2028+273.15))</f>
        <v>0.94169028070695959</v>
      </c>
      <c r="F2028" s="77">
        <f t="shared" si="188"/>
        <v>3.1868812929262349</v>
      </c>
      <c r="G2028" s="115">
        <f t="shared" si="189"/>
        <v>0.52380952380952372</v>
      </c>
      <c r="H2028" s="112">
        <f>F2028/Overview!$F$19</f>
        <v>4.7052728376291668</v>
      </c>
      <c r="I2028" s="149">
        <f t="shared" si="190"/>
        <v>178.24101031296112</v>
      </c>
      <c r="J2028" s="80">
        <f>IF((A2028-Overview!$F$43)/365=ROUND((A2028-Overview!$F$43)/365,0),J2027*0.05,J2027+V2027)</f>
        <v>8379.8513842887387</v>
      </c>
      <c r="K2028" s="70">
        <f>IF(I2028&lt;Overview!$F$16,1,'='!F2028/Overview!$F$26)</f>
        <v>137.96022913100583</v>
      </c>
      <c r="L2028" s="71">
        <f>IF(I2028&lt;Overview!$F$17,'='!F2028/Overview!$F$26,Overview!$F$33)</f>
        <v>9.1428571428571423</v>
      </c>
      <c r="M2028" s="72">
        <f t="shared" si="191"/>
        <v>9.1428571428571423</v>
      </c>
      <c r="N2028" s="81">
        <f>MIN(1,Overview!$F$44*E2028*(F2028-Overview!$F$25)^2+0.2)</f>
        <v>1</v>
      </c>
      <c r="O2028" s="48">
        <f>M2028*E2028*Overview!$F$8</f>
        <v>9.746225350951114E-2</v>
      </c>
      <c r="P2028" s="48">
        <f>E2028*Overview!$F$6</f>
        <v>1.8494797113084687E-3</v>
      </c>
      <c r="Q2028" s="122">
        <f>O2028*(G2028/F2028-(1+Overview!$F$35/'='!F2028)/(Overview!$F$37*Overview!$F$33))/('='!G2028+Overview!$F$36)</f>
        <v>2.5662640647178411E-4</v>
      </c>
      <c r="R2028" s="128">
        <f>(O2028/F2028-Q2028)*G2028*Overview!$F$29*'='!F2028^3</f>
        <v>465.45758575596074</v>
      </c>
      <c r="S2028" s="57">
        <f t="shared" si="186"/>
        <v>3.3953206264158706E-18</v>
      </c>
      <c r="T2028" s="58">
        <f t="shared" si="187"/>
        <v>2.7261263135193762E-4</v>
      </c>
      <c r="U2028" s="58">
        <f>IF(I2028&lt;Overview!$F$18,(1-Overview!$F$9)*'='!R2028-'='!I2028*'='!P2028,0)</f>
        <v>0</v>
      </c>
      <c r="V2028" s="54">
        <f>IF(I2028&gt;=Overview!$F$18,(1-Overview!$F$9)*'='!R2028-Overview!$F$18*'='!P2028,0)</f>
        <v>39.329443449535148</v>
      </c>
      <c r="W2028" s="2"/>
      <c r="X2028" s="60">
        <f>F2028^3*(1+G2028*Overview!$F$38)</f>
        <v>39.777389376743827</v>
      </c>
      <c r="Y2028" s="61">
        <f>F2028^3*Overview!$F$42*(1+Overview!$F$38*G2028)+J2028*Overview!$F$39/Overview!$F$40</f>
        <v>3.9441076767878549</v>
      </c>
    </row>
    <row r="2029" spans="1:25">
      <c r="A2029" s="34">
        <v>2026</v>
      </c>
      <c r="B2029">
        <v>0.77</v>
      </c>
      <c r="C2029" s="85">
        <v>18.739999999999998</v>
      </c>
      <c r="D2029" s="125">
        <f>B2029/(B2029+Overview!$F$22)</f>
        <v>0.52380952380952384</v>
      </c>
      <c r="E2029" s="118">
        <f>EXP(Overview!$F$21/Overview!$F$5-Overview!$F$21/('='!C2029+273.15))</f>
        <v>0.94169028070695959</v>
      </c>
      <c r="F2029" s="77">
        <f t="shared" si="188"/>
        <v>3.187153905557587</v>
      </c>
      <c r="G2029" s="115">
        <f t="shared" si="189"/>
        <v>0.52380952380952372</v>
      </c>
      <c r="H2029" s="112">
        <f>F2029/Overview!$F$19</f>
        <v>4.705675336715764</v>
      </c>
      <c r="I2029" s="149">
        <f t="shared" si="190"/>
        <v>178.24101031296112</v>
      </c>
      <c r="J2029" s="80">
        <f>IF((A2029-Overview!$F$43)/365=ROUND((A2029-Overview!$F$43)/365,0),J2028*0.05,J2028+V2028)</f>
        <v>8419.1808277382734</v>
      </c>
      <c r="K2029" s="70">
        <f>IF(I2029&lt;Overview!$F$16,1,'='!F2029/Overview!$F$26)</f>
        <v>137.9720305436185</v>
      </c>
      <c r="L2029" s="71">
        <f>IF(I2029&lt;Overview!$F$17,'='!F2029/Overview!$F$26,Overview!$F$33)</f>
        <v>9.1428571428571423</v>
      </c>
      <c r="M2029" s="72">
        <f t="shared" si="191"/>
        <v>9.1428571428571423</v>
      </c>
      <c r="N2029" s="81">
        <f>MIN(1,Overview!$F$44*E2029*(F2029-Overview!$F$25)^2+0.2)</f>
        <v>1</v>
      </c>
      <c r="O2029" s="48">
        <f>M2029*E2029*Overview!$F$8</f>
        <v>9.746225350951114E-2</v>
      </c>
      <c r="P2029" s="48">
        <f>E2029*Overview!$F$6</f>
        <v>1.8494797113084687E-3</v>
      </c>
      <c r="Q2029" s="122">
        <f>O2029*(G2029/F2029-(1+Overview!$F$35/'='!F2029)/(Overview!$F$37*Overview!$F$33))/('='!G2029+Overview!$F$36)</f>
        <v>2.5621861939556159E-4</v>
      </c>
      <c r="R2029" s="128">
        <f>(O2029/F2029-Q2029)*G2029*Overview!$F$29*'='!F2029^3</f>
        <v>465.54314521129231</v>
      </c>
      <c r="S2029" s="57">
        <f t="shared" si="186"/>
        <v>3.3950302082817989E-18</v>
      </c>
      <c r="T2029" s="58">
        <f t="shared" si="187"/>
        <v>2.7220272449437902E-4</v>
      </c>
      <c r="U2029" s="58">
        <f>IF(I2029&lt;Overview!$F$18,(1-Overview!$F$9)*'='!R2029-'='!I2029*'='!P2029,0)</f>
        <v>0</v>
      </c>
      <c r="V2029" s="54">
        <f>IF(I2029&gt;=Overview!$F$18,(1-Overview!$F$9)*'='!R2029-Overview!$F$18*'='!P2029,0)</f>
        <v>39.336733115129398</v>
      </c>
      <c r="W2029" s="2"/>
      <c r="X2029" s="60">
        <f>F2029^3*(1+G2029*Overview!$F$38)</f>
        <v>39.787598178471313</v>
      </c>
      <c r="Y2029" s="61">
        <f>F2029^3*Overview!$F$42*(1+Overview!$F$38*G2029)+J2029*Overview!$F$39/Overview!$F$40</f>
        <v>3.9467355120314083</v>
      </c>
    </row>
    <row r="2030" spans="1:25">
      <c r="A2030" s="34">
        <v>2027</v>
      </c>
      <c r="B2030">
        <v>0.77</v>
      </c>
      <c r="C2030" s="85">
        <v>18.739999999999998</v>
      </c>
      <c r="D2030" s="125">
        <f>B2030/(B2030+Overview!$F$22)</f>
        <v>0.52380952380952384</v>
      </c>
      <c r="E2030" s="118">
        <f>EXP(Overview!$F$21/Overview!$F$5-Overview!$F$21/('='!C2030+273.15))</f>
        <v>0.94169028070695959</v>
      </c>
      <c r="F2030" s="77">
        <f t="shared" si="188"/>
        <v>3.1874261082820814</v>
      </c>
      <c r="G2030" s="115">
        <f t="shared" si="189"/>
        <v>0.52380952380952372</v>
      </c>
      <c r="H2030" s="112">
        <f>F2030/Overview!$F$19</f>
        <v>4.7060772305951293</v>
      </c>
      <c r="I2030" s="149">
        <f t="shared" si="190"/>
        <v>178.24101031296112</v>
      </c>
      <c r="J2030" s="80">
        <f>IF((A2030-Overview!$F$43)/365=ROUND((A2030-Overview!$F$43)/365,0),J2029*0.05,J2029+V2029)</f>
        <v>8458.5175608534028</v>
      </c>
      <c r="K2030" s="70">
        <f>IF(I2030&lt;Overview!$F$16,1,'='!F2030/Overview!$F$26)</f>
        <v>137.98381421134553</v>
      </c>
      <c r="L2030" s="71">
        <f>IF(I2030&lt;Overview!$F$17,'='!F2030/Overview!$F$26,Overview!$F$33)</f>
        <v>9.1428571428571423</v>
      </c>
      <c r="M2030" s="72">
        <f t="shared" si="191"/>
        <v>9.1428571428571423</v>
      </c>
      <c r="N2030" s="81">
        <f>MIN(1,Overview!$F$44*E2030*(F2030-Overview!$F$25)^2+0.2)</f>
        <v>1</v>
      </c>
      <c r="O2030" s="48">
        <f>M2030*E2030*Overview!$F$8</f>
        <v>9.746225350951114E-2</v>
      </c>
      <c r="P2030" s="48">
        <f>E2030*Overview!$F$6</f>
        <v>1.8494797113084687E-3</v>
      </c>
      <c r="Q2030" s="122">
        <f>O2030*(G2030/F2030-(1+Overview!$F$35/'='!F2030)/(Overview!$F$37*Overview!$F$33))/('='!G2030+Overview!$F$36)</f>
        <v>2.5581151507450095E-4</v>
      </c>
      <c r="R2030" s="128">
        <f>(O2030/F2030-Q2030)*G2030*Overview!$F$29*'='!F2030^3</f>
        <v>465.62858483616691</v>
      </c>
      <c r="S2030" s="57">
        <f t="shared" si="186"/>
        <v>3.3947402763928578E-18</v>
      </c>
      <c r="T2030" s="58">
        <f t="shared" si="187"/>
        <v>2.7179343398255317E-4</v>
      </c>
      <c r="U2030" s="58">
        <f>IF(I2030&lt;Overview!$F$18,(1-Overview!$F$9)*'='!R2030-'='!I2030*'='!P2030,0)</f>
        <v>0</v>
      </c>
      <c r="V2030" s="54">
        <f>IF(I2030&gt;=Overview!$F$18,(1-Overview!$F$9)*'='!R2030-Overview!$F$18*'='!P2030,0)</f>
        <v>39.344012571168712</v>
      </c>
      <c r="W2030" s="2"/>
      <c r="X2030" s="60">
        <f>F2030^3*(1+G2030*Overview!$F$38)</f>
        <v>39.797793372628952</v>
      </c>
      <c r="Y2030" s="61">
        <f>F2030^3*Overview!$F$42*(1+Overview!$F$38*G2030)+J2030*Overview!$F$39/Overview!$F$40</f>
        <v>3.9493624393627811</v>
      </c>
    </row>
    <row r="2031" spans="1:25">
      <c r="A2031" s="34">
        <v>2028</v>
      </c>
      <c r="B2031">
        <v>0.77</v>
      </c>
      <c r="C2031" s="85">
        <v>18.739999999999998</v>
      </c>
      <c r="D2031" s="125">
        <f>B2031/(B2031+Overview!$F$22)</f>
        <v>0.52380952380952384</v>
      </c>
      <c r="E2031" s="118">
        <f>EXP(Overview!$F$21/Overview!$F$5-Overview!$F$21/('='!C2031+273.15))</f>
        <v>0.94169028070695959</v>
      </c>
      <c r="F2031" s="77">
        <f t="shared" si="188"/>
        <v>3.187697901716064</v>
      </c>
      <c r="G2031" s="115">
        <f t="shared" si="189"/>
        <v>0.52380952380952372</v>
      </c>
      <c r="H2031" s="112">
        <f>F2031/Overview!$F$19</f>
        <v>4.706478520177269</v>
      </c>
      <c r="I2031" s="149">
        <f t="shared" si="190"/>
        <v>178.24101031296112</v>
      </c>
      <c r="J2031" s="80">
        <f>IF((A2031-Overview!$F$43)/365=ROUND((A2031-Overview!$F$43)/365,0),J2030*0.05,J2030+V2030)</f>
        <v>8497.8615734245723</v>
      </c>
      <c r="K2031" s="70">
        <f>IF(I2031&lt;Overview!$F$16,1,'='!F2031/Overview!$F$26)</f>
        <v>137.99558016086857</v>
      </c>
      <c r="L2031" s="71">
        <f>IF(I2031&lt;Overview!$F$17,'='!F2031/Overview!$F$26,Overview!$F$33)</f>
        <v>9.1428571428571423</v>
      </c>
      <c r="M2031" s="72">
        <f t="shared" si="191"/>
        <v>9.1428571428571423</v>
      </c>
      <c r="N2031" s="81">
        <f>MIN(1,Overview!$F$44*E2031*(F2031-Overview!$F$25)^2+0.2)</f>
        <v>1</v>
      </c>
      <c r="O2031" s="48">
        <f>M2031*E2031*Overview!$F$8</f>
        <v>9.746225350951114E-2</v>
      </c>
      <c r="P2031" s="48">
        <f>E2031*Overview!$F$6</f>
        <v>1.8494797113084687E-3</v>
      </c>
      <c r="Q2031" s="122">
        <f>O2031*(G2031/F2031-(1+Overview!$F$35/'='!F2031)/(Overview!$F$37*Overview!$F$33))/('='!G2031+Overview!$F$36)</f>
        <v>2.5540509225508183E-4</v>
      </c>
      <c r="R2031" s="128">
        <f>(O2031/F2031-Q2031)*G2031*Overview!$F$29*'='!F2031^3</f>
        <v>465.71390478452236</v>
      </c>
      <c r="S2031" s="57">
        <f t="shared" si="186"/>
        <v>3.3944508298563136E-18</v>
      </c>
      <c r="T2031" s="58">
        <f t="shared" si="187"/>
        <v>2.7138475888970737E-4</v>
      </c>
      <c r="U2031" s="58">
        <f>IF(I2031&lt;Overview!$F$18,(1-Overview!$F$9)*'='!R2031-'='!I2031*'='!P2031,0)</f>
        <v>0</v>
      </c>
      <c r="V2031" s="54">
        <f>IF(I2031&gt;=Overview!$F$18,(1-Overview!$F$9)*'='!R2031-Overview!$F$18*'='!P2031,0)</f>
        <v>39.351281830768599</v>
      </c>
      <c r="W2031" s="2"/>
      <c r="X2031" s="60">
        <f>F2031^3*(1+G2031*Overview!$F$38)</f>
        <v>39.807974974589222</v>
      </c>
      <c r="Y2031" s="61">
        <f>F2031^3*Overview!$F$42*(1+Overview!$F$38*G2031)+J2031*Overview!$F$39/Overview!$F$40</f>
        <v>3.9519884597218429</v>
      </c>
    </row>
    <row r="2032" spans="1:25">
      <c r="A2032" s="34">
        <v>2029</v>
      </c>
      <c r="B2032">
        <v>0.77</v>
      </c>
      <c r="C2032" s="85">
        <v>18.739999999999998</v>
      </c>
      <c r="D2032" s="125">
        <f>B2032/(B2032+Overview!$F$22)</f>
        <v>0.52380952380952384</v>
      </c>
      <c r="E2032" s="118">
        <f>EXP(Overview!$F$21/Overview!$F$5-Overview!$F$21/('='!C2032+273.15))</f>
        <v>0.94169028070695959</v>
      </c>
      <c r="F2032" s="77">
        <f t="shared" si="188"/>
        <v>3.1879692864749538</v>
      </c>
      <c r="G2032" s="115">
        <f t="shared" si="189"/>
        <v>0.52380952380952372</v>
      </c>
      <c r="H2032" s="112">
        <f>F2032/Overview!$F$19</f>
        <v>4.7068792063708162</v>
      </c>
      <c r="I2032" s="149">
        <f t="shared" si="190"/>
        <v>178.24101031296112</v>
      </c>
      <c r="J2032" s="80">
        <f>IF((A2032-Overview!$F$43)/365=ROUND((A2032-Overview!$F$43)/365,0),J2031*0.05,J2031+V2031)</f>
        <v>8537.2128552553404</v>
      </c>
      <c r="K2032" s="70">
        <f>IF(I2032&lt;Overview!$F$16,1,'='!F2032/Overview!$F$26)</f>
        <v>138.00732841882919</v>
      </c>
      <c r="L2032" s="71">
        <f>IF(I2032&lt;Overview!$F$17,'='!F2032/Overview!$F$26,Overview!$F$33)</f>
        <v>9.1428571428571423</v>
      </c>
      <c r="M2032" s="72">
        <f t="shared" si="191"/>
        <v>9.1428571428571423</v>
      </c>
      <c r="N2032" s="81">
        <f>MIN(1,Overview!$F$44*E2032*(F2032-Overview!$F$25)^2+0.2)</f>
        <v>1</v>
      </c>
      <c r="O2032" s="48">
        <f>M2032*E2032*Overview!$F$8</f>
        <v>9.746225350951114E-2</v>
      </c>
      <c r="P2032" s="48">
        <f>E2032*Overview!$F$6</f>
        <v>1.8494797113084687E-3</v>
      </c>
      <c r="Q2032" s="122">
        <f>O2032*(G2032/F2032-(1+Overview!$F$35/'='!F2032)/(Overview!$F$37*Overview!$F$33))/('='!G2032+Overview!$F$36)</f>
        <v>2.5499934968643763E-4</v>
      </c>
      <c r="R2032" s="128">
        <f>(O2032/F2032-Q2032)*G2032*Overview!$F$29*'='!F2032^3</f>
        <v>465.79910521014261</v>
      </c>
      <c r="S2032" s="57">
        <f t="shared" si="186"/>
        <v>3.3941618677813237E-18</v>
      </c>
      <c r="T2032" s="58">
        <f t="shared" si="187"/>
        <v>2.7097669829048325E-4</v>
      </c>
      <c r="U2032" s="58">
        <f>IF(I2032&lt;Overview!$F$18,(1-Overview!$F$9)*'='!R2032-'='!I2032*'='!P2032,0)</f>
        <v>0</v>
      </c>
      <c r="V2032" s="54">
        <f>IF(I2032&gt;=Overview!$F$18,(1-Overview!$F$9)*'='!R2032-Overview!$F$18*'='!P2032,0)</f>
        <v>39.358540907031447</v>
      </c>
      <c r="W2032" s="2"/>
      <c r="X2032" s="60">
        <f>F2032^3*(1+G2032*Overview!$F$38)</f>
        <v>39.818142999716088</v>
      </c>
      <c r="Y2032" s="61">
        <f>F2032^3*Overview!$F$42*(1+Overview!$F$38*G2032)+J2032*Overview!$F$39/Overview!$F$40</f>
        <v>3.9546135740482704</v>
      </c>
    </row>
    <row r="2033" spans="1:25">
      <c r="A2033" s="34">
        <v>2030</v>
      </c>
      <c r="B2033">
        <v>0.77</v>
      </c>
      <c r="C2033" s="85">
        <v>18.739999999999998</v>
      </c>
      <c r="D2033" s="125">
        <f>B2033/(B2033+Overview!$F$22)</f>
        <v>0.52380952380952384</v>
      </c>
      <c r="E2033" s="118">
        <f>EXP(Overview!$F$21/Overview!$F$5-Overview!$F$21/('='!C2033+273.15))</f>
        <v>0.94169028070695959</v>
      </c>
      <c r="F2033" s="77">
        <f t="shared" si="188"/>
        <v>3.1882402631732445</v>
      </c>
      <c r="G2033" s="115">
        <f t="shared" si="189"/>
        <v>0.52380952380952372</v>
      </c>
      <c r="H2033" s="112">
        <f>F2033/Overview!$F$19</f>
        <v>4.7072792900830418</v>
      </c>
      <c r="I2033" s="149">
        <f t="shared" si="190"/>
        <v>178.24101031296112</v>
      </c>
      <c r="J2033" s="80">
        <f>IF((A2033-Overview!$F$43)/365=ROUND((A2033-Overview!$F$43)/365,0),J2032*0.05,J2032+V2032)</f>
        <v>8576.5713961623715</v>
      </c>
      <c r="K2033" s="70">
        <f>IF(I2033&lt;Overview!$F$16,1,'='!F2033/Overview!$F$26)</f>
        <v>138.01905901182877</v>
      </c>
      <c r="L2033" s="71">
        <f>IF(I2033&lt;Overview!$F$17,'='!F2033/Overview!$F$26,Overview!$F$33)</f>
        <v>9.1428571428571423</v>
      </c>
      <c r="M2033" s="72">
        <f t="shared" si="191"/>
        <v>9.1428571428571423</v>
      </c>
      <c r="N2033" s="81">
        <f>MIN(1,Overview!$F$44*E2033*(F2033-Overview!$F$25)^2+0.2)</f>
        <v>1</v>
      </c>
      <c r="O2033" s="48">
        <f>M2033*E2033*Overview!$F$8</f>
        <v>9.746225350951114E-2</v>
      </c>
      <c r="P2033" s="48">
        <f>E2033*Overview!$F$6</f>
        <v>1.8494797113084687E-3</v>
      </c>
      <c r="Q2033" s="122">
        <f>O2033*(G2033/F2033-(1+Overview!$F$35/'='!F2033)/(Overview!$F$37*Overview!$F$33))/('='!G2033+Overview!$F$36)</f>
        <v>2.5459428612034619E-4</v>
      </c>
      <c r="R2033" s="128">
        <f>(O2033/F2033-Q2033)*G2033*Overview!$F$29*'='!F2033^3</f>
        <v>465.8841862666585</v>
      </c>
      <c r="S2033" s="57">
        <f t="shared" si="186"/>
        <v>3.3938733892789288E-18</v>
      </c>
      <c r="T2033" s="58">
        <f t="shared" si="187"/>
        <v>2.7056925126091227E-4</v>
      </c>
      <c r="U2033" s="58">
        <f>IF(I2033&lt;Overview!$F$18,(1-Overview!$F$9)*'='!R2033-'='!I2033*'='!P2033,0)</f>
        <v>0</v>
      </c>
      <c r="V2033" s="54">
        <f>IF(I2033&gt;=Overview!$F$18,(1-Overview!$F$9)*'='!R2033-Overview!$F$18*'='!P2033,0)</f>
        <v>39.365789813046597</v>
      </c>
      <c r="W2033" s="2"/>
      <c r="X2033" s="60">
        <f>F2033^3*(1+G2033*Overview!$F$38)</f>
        <v>39.828297463365054</v>
      </c>
      <c r="Y2033" s="61">
        <f>F2033^3*Overview!$F$42*(1+Overview!$F$38*G2033)+J2033*Overview!$F$39/Overview!$F$40</f>
        <v>3.9572377832815464</v>
      </c>
    </row>
    <row r="2034" spans="1:25">
      <c r="A2034" s="34">
        <v>2031</v>
      </c>
      <c r="B2034">
        <v>0.77</v>
      </c>
      <c r="C2034" s="85">
        <v>18.739999999999998</v>
      </c>
      <c r="D2034" s="125">
        <f>B2034/(B2034+Overview!$F$22)</f>
        <v>0.52380952380952384</v>
      </c>
      <c r="E2034" s="118">
        <f>EXP(Overview!$F$21/Overview!$F$5-Overview!$F$21/('='!C2034+273.15))</f>
        <v>0.94169028070695959</v>
      </c>
      <c r="F2034" s="77">
        <f t="shared" si="188"/>
        <v>3.1885108324245053</v>
      </c>
      <c r="G2034" s="115">
        <f t="shared" si="189"/>
        <v>0.52380952380952372</v>
      </c>
      <c r="H2034" s="112">
        <f>F2034/Overview!$F$19</f>
        <v>4.7076787722198512</v>
      </c>
      <c r="I2034" s="149">
        <f t="shared" si="190"/>
        <v>178.24101031296112</v>
      </c>
      <c r="J2034" s="80">
        <f>IF((A2034-Overview!$F$43)/365=ROUND((A2034-Overview!$F$43)/365,0),J2033*0.05,J2033+V2033)</f>
        <v>8615.9371859754174</v>
      </c>
      <c r="K2034" s="70">
        <f>IF(I2034&lt;Overview!$F$16,1,'='!F2034/Overview!$F$26)</f>
        <v>138.0307719664288</v>
      </c>
      <c r="L2034" s="71">
        <f>IF(I2034&lt;Overview!$F$17,'='!F2034/Overview!$F$26,Overview!$F$33)</f>
        <v>9.1428571428571423</v>
      </c>
      <c r="M2034" s="72">
        <f t="shared" si="191"/>
        <v>9.1428571428571423</v>
      </c>
      <c r="N2034" s="81">
        <f>MIN(1,Overview!$F$44*E2034*(F2034-Overview!$F$25)^2+0.2)</f>
        <v>1</v>
      </c>
      <c r="O2034" s="48">
        <f>M2034*E2034*Overview!$F$8</f>
        <v>9.746225350951114E-2</v>
      </c>
      <c r="P2034" s="48">
        <f>E2034*Overview!$F$6</f>
        <v>1.8494797113084687E-3</v>
      </c>
      <c r="Q2034" s="122">
        <f>O2034*(G2034/F2034-(1+Overview!$F$35/'='!F2034)/(Overview!$F$37*Overview!$F$33))/('='!G2034+Overview!$F$36)</f>
        <v>2.5418990031122763E-4</v>
      </c>
      <c r="R2034" s="128">
        <f>(O2034/F2034-Q2034)*G2034*Overview!$F$29*'='!F2034^3</f>
        <v>465.96914810754618</v>
      </c>
      <c r="S2034" s="57">
        <f t="shared" si="186"/>
        <v>3.3935853934620502E-18</v>
      </c>
      <c r="T2034" s="58">
        <f t="shared" si="187"/>
        <v>2.7016241687841813E-4</v>
      </c>
      <c r="U2034" s="58">
        <f>IF(I2034&lt;Overview!$F$18,(1-Overview!$F$9)*'='!R2034-'='!I2034*'='!P2034,0)</f>
        <v>0</v>
      </c>
      <c r="V2034" s="54">
        <f>IF(I2034&gt;=Overview!$F$18,(1-Overview!$F$9)*'='!R2034-Overview!$F$18*'='!P2034,0)</f>
        <v>39.37302856189023</v>
      </c>
      <c r="W2034" s="2"/>
      <c r="X2034" s="60">
        <f>F2034^3*(1+G2034*Overview!$F$38)</f>
        <v>39.838438380882984</v>
      </c>
      <c r="Y2034" s="61">
        <f>F2034^3*Overview!$F$42*(1+Overview!$F$38*G2034)+J2034*Overview!$F$39/Overview!$F$40</f>
        <v>3.9598610883609453</v>
      </c>
    </row>
    <row r="2035" spans="1:25">
      <c r="A2035" s="34">
        <v>2032</v>
      </c>
      <c r="B2035">
        <v>0.77</v>
      </c>
      <c r="C2035" s="85">
        <v>18.739999999999998</v>
      </c>
      <c r="D2035" s="125">
        <f>B2035/(B2035+Overview!$F$22)</f>
        <v>0.52380952380952384</v>
      </c>
      <c r="E2035" s="118">
        <f>EXP(Overview!$F$21/Overview!$F$5-Overview!$F$21/('='!C2035+273.15))</f>
        <v>0.94169028070695959</v>
      </c>
      <c r="F2035" s="77">
        <f t="shared" si="188"/>
        <v>3.1887809948413839</v>
      </c>
      <c r="G2035" s="115">
        <f t="shared" si="189"/>
        <v>0.52380952380952372</v>
      </c>
      <c r="H2035" s="112">
        <f>F2035/Overview!$F$19</f>
        <v>4.7080776536857876</v>
      </c>
      <c r="I2035" s="149">
        <f t="shared" si="190"/>
        <v>178.24101031296112</v>
      </c>
      <c r="J2035" s="80">
        <f>IF((A2035-Overview!$F$43)/365=ROUND((A2035-Overview!$F$43)/365,0),J2034*0.05,J2034+V2034)</f>
        <v>8655.3102145373068</v>
      </c>
      <c r="K2035" s="70">
        <f>IF(I2035&lt;Overview!$F$16,1,'='!F2035/Overview!$F$26)</f>
        <v>138.04246730915082</v>
      </c>
      <c r="L2035" s="71">
        <f>IF(I2035&lt;Overview!$F$17,'='!F2035/Overview!$F$26,Overview!$F$33)</f>
        <v>9.1428571428571423</v>
      </c>
      <c r="M2035" s="72">
        <f t="shared" si="191"/>
        <v>9.1428571428571423</v>
      </c>
      <c r="N2035" s="81">
        <f>MIN(1,Overview!$F$44*E2035*(F2035-Overview!$F$25)^2+0.2)</f>
        <v>1</v>
      </c>
      <c r="O2035" s="48">
        <f>M2035*E2035*Overview!$F$8</f>
        <v>9.746225350951114E-2</v>
      </c>
      <c r="P2035" s="48">
        <f>E2035*Overview!$F$6</f>
        <v>1.8494797113084687E-3</v>
      </c>
      <c r="Q2035" s="122">
        <f>O2035*(G2035/F2035-(1+Overview!$F$35/'='!F2035)/(Overview!$F$37*Overview!$F$33))/('='!G2035+Overview!$F$36)</f>
        <v>2.5378619101613237E-4</v>
      </c>
      <c r="R2035" s="128">
        <f>(O2035/F2035-Q2035)*G2035*Overview!$F$29*'='!F2035^3</f>
        <v>466.05399088612859</v>
      </c>
      <c r="S2035" s="57">
        <f t="shared" si="186"/>
        <v>3.3932978794454823E-18</v>
      </c>
      <c r="T2035" s="58">
        <f t="shared" si="187"/>
        <v>2.6975619422180938E-4</v>
      </c>
      <c r="U2035" s="58">
        <f>IF(I2035&lt;Overview!$F$18,(1-Overview!$F$9)*'='!R2035-'='!I2035*'='!P2035,0)</f>
        <v>0</v>
      </c>
      <c r="V2035" s="54">
        <f>IF(I2035&gt;=Overview!$F$18,(1-Overview!$F$9)*'='!R2035-Overview!$F$18*'='!P2035,0)</f>
        <v>39.380257166625448</v>
      </c>
      <c r="W2035" s="2"/>
      <c r="X2035" s="60">
        <f>F2035^3*(1+G2035*Overview!$F$38)</f>
        <v>39.84856576760825</v>
      </c>
      <c r="Y2035" s="61">
        <f>F2035^3*Overview!$F$42*(1+Overview!$F$38*G2035)+J2035*Overview!$F$39/Overview!$F$40</f>
        <v>3.9624834902255457</v>
      </c>
    </row>
    <row r="2036" spans="1:25">
      <c r="A2036" s="34">
        <v>2033</v>
      </c>
      <c r="B2036">
        <v>0.77</v>
      </c>
      <c r="C2036" s="85">
        <v>18.739999999999998</v>
      </c>
      <c r="D2036" s="125">
        <f>B2036/(B2036+Overview!$F$22)</f>
        <v>0.52380952380952384</v>
      </c>
      <c r="E2036" s="118">
        <f>EXP(Overview!$F$21/Overview!$F$5-Overview!$F$21/('='!C2036+273.15))</f>
        <v>0.94169028070695959</v>
      </c>
      <c r="F2036" s="77">
        <f t="shared" si="188"/>
        <v>3.1890507510356056</v>
      </c>
      <c r="G2036" s="115">
        <f t="shared" si="189"/>
        <v>0.52380952380952372</v>
      </c>
      <c r="H2036" s="112">
        <f>F2036/Overview!$F$19</f>
        <v>4.7084759353840333</v>
      </c>
      <c r="I2036" s="149">
        <f t="shared" si="190"/>
        <v>178.24101031296112</v>
      </c>
      <c r="J2036" s="80">
        <f>IF((A2036-Overview!$F$43)/365=ROUND((A2036-Overview!$F$43)/365,0),J2035*0.05,J2035+V2035)</f>
        <v>8694.6904717039324</v>
      </c>
      <c r="K2036" s="70">
        <f>IF(I2036&lt;Overview!$F$16,1,'='!F2036/Overview!$F$26)</f>
        <v>138.05414506647645</v>
      </c>
      <c r="L2036" s="71">
        <f>IF(I2036&lt;Overview!$F$17,'='!F2036/Overview!$F$26,Overview!$F$33)</f>
        <v>9.1428571428571423</v>
      </c>
      <c r="M2036" s="72">
        <f t="shared" si="191"/>
        <v>9.1428571428571423</v>
      </c>
      <c r="N2036" s="81">
        <f>MIN(1,Overview!$F$44*E2036*(F2036-Overview!$F$25)^2+0.2)</f>
        <v>1</v>
      </c>
      <c r="O2036" s="48">
        <f>M2036*E2036*Overview!$F$8</f>
        <v>9.746225350951114E-2</v>
      </c>
      <c r="P2036" s="48">
        <f>E2036*Overview!$F$6</f>
        <v>1.8494797113084687E-3</v>
      </c>
      <c r="Q2036" s="122">
        <f>O2036*(G2036/F2036-(1+Overview!$F$35/'='!F2036)/(Overview!$F$37*Overview!$F$33))/('='!G2036+Overview!$F$36)</f>
        <v>2.5338315699473767E-4</v>
      </c>
      <c r="R2036" s="128">
        <f>(O2036/F2036-Q2036)*G2036*Overview!$F$29*'='!F2036^3</f>
        <v>466.13871475557499</v>
      </c>
      <c r="S2036" s="57">
        <f t="shared" si="186"/>
        <v>3.3930108463458924E-18</v>
      </c>
      <c r="T2036" s="58">
        <f t="shared" si="187"/>
        <v>2.6935058237128028E-4</v>
      </c>
      <c r="U2036" s="58">
        <f>IF(I2036&lt;Overview!$F$18,(1-Overview!$F$9)*'='!R2036-'='!I2036*'='!P2036,0)</f>
        <v>0</v>
      </c>
      <c r="V2036" s="54">
        <f>IF(I2036&gt;=Overview!$F$18,(1-Overview!$F$9)*'='!R2036-Overview!$F$18*'='!P2036,0)</f>
        <v>39.387475640302284</v>
      </c>
      <c r="W2036" s="2"/>
      <c r="X2036" s="60">
        <f>F2036^3*(1+G2036*Overview!$F$38)</f>
        <v>39.858679638870569</v>
      </c>
      <c r="Y2036" s="61">
        <f>F2036^3*Overview!$F$42*(1+Overview!$F$38*G2036)+J2036*Overview!$F$39/Overview!$F$40</f>
        <v>3.965104989814213</v>
      </c>
    </row>
    <row r="2037" spans="1:25">
      <c r="A2037" s="34">
        <v>2034</v>
      </c>
      <c r="B2037">
        <v>0.77</v>
      </c>
      <c r="C2037" s="85">
        <v>18.739999999999998</v>
      </c>
      <c r="D2037" s="125">
        <f>B2037/(B2037+Overview!$F$22)</f>
        <v>0.52380952380952384</v>
      </c>
      <c r="E2037" s="118">
        <f>EXP(Overview!$F$21/Overview!$F$5-Overview!$F$21/('='!C2037+273.15))</f>
        <v>0.94169028070695959</v>
      </c>
      <c r="F2037" s="77">
        <f t="shared" si="188"/>
        <v>3.1893201016179771</v>
      </c>
      <c r="G2037" s="115">
        <f t="shared" si="189"/>
        <v>0.52380952380952372</v>
      </c>
      <c r="H2037" s="112">
        <f>F2037/Overview!$F$19</f>
        <v>4.7088736182164137</v>
      </c>
      <c r="I2037" s="149">
        <f t="shared" si="190"/>
        <v>178.24101031296112</v>
      </c>
      <c r="J2037" s="80">
        <f>IF((A2037-Overview!$F$43)/365=ROUND((A2037-Overview!$F$43)/365,0),J2036*0.05,J2036+V2036)</f>
        <v>8734.0779473442344</v>
      </c>
      <c r="K2037" s="70">
        <f>IF(I2037&lt;Overview!$F$16,1,'='!F2037/Overview!$F$26)</f>
        <v>138.06580526484751</v>
      </c>
      <c r="L2037" s="71">
        <f>IF(I2037&lt;Overview!$F$17,'='!F2037/Overview!$F$26,Overview!$F$33)</f>
        <v>9.1428571428571423</v>
      </c>
      <c r="M2037" s="72">
        <f t="shared" si="191"/>
        <v>9.1428571428571423</v>
      </c>
      <c r="N2037" s="81">
        <f>MIN(1,Overview!$F$44*E2037*(F2037-Overview!$F$25)^2+0.2)</f>
        <v>1</v>
      </c>
      <c r="O2037" s="48">
        <f>M2037*E2037*Overview!$F$8</f>
        <v>9.746225350951114E-2</v>
      </c>
      <c r="P2037" s="48">
        <f>E2037*Overview!$F$6</f>
        <v>1.8494797113084687E-3</v>
      </c>
      <c r="Q2037" s="122">
        <f>O2037*(G2037/F2037-(1+Overview!$F$35/'='!F2037)/(Overview!$F$37*Overview!$F$33))/('='!G2037+Overview!$F$36)</f>
        <v>2.5298079700933964E-4</v>
      </c>
      <c r="R2037" s="128">
        <f>(O2037/F2037-Q2037)*G2037*Overview!$F$29*'='!F2037^3</f>
        <v>466.22331986890026</v>
      </c>
      <c r="S2037" s="57">
        <f t="shared" si="186"/>
        <v>3.3927242932818105E-18</v>
      </c>
      <c r="T2037" s="58">
        <f t="shared" si="187"/>
        <v>2.6894558040840795E-4</v>
      </c>
      <c r="U2037" s="58">
        <f>IF(I2037&lt;Overview!$F$18,(1-Overview!$F$9)*'='!R2037-'='!I2037*'='!P2037,0)</f>
        <v>0</v>
      </c>
      <c r="V2037" s="54">
        <f>IF(I2037&gt;=Overview!$F$18,(1-Overview!$F$9)*'='!R2037-Overview!$F$18*'='!P2037,0)</f>
        <v>39.394683995957593</v>
      </c>
      <c r="W2037" s="2"/>
      <c r="X2037" s="60">
        <f>F2037^3*(1+G2037*Overview!$F$38)</f>
        <v>39.868780009991056</v>
      </c>
      <c r="Y2037" s="61">
        <f>F2037^3*Overview!$F$42*(1+Overview!$F$38*G2037)+J2037*Overview!$F$39/Overview!$F$40</f>
        <v>3.9677255880656079</v>
      </c>
    </row>
    <row r="2038" spans="1:25">
      <c r="A2038" s="34">
        <v>2035</v>
      </c>
      <c r="B2038">
        <v>0.77</v>
      </c>
      <c r="C2038" s="85">
        <v>18.739999999999998</v>
      </c>
      <c r="D2038" s="125">
        <f>B2038/(B2038+Overview!$F$22)</f>
        <v>0.52380952380952384</v>
      </c>
      <c r="E2038" s="118">
        <f>EXP(Overview!$F$21/Overview!$F$5-Overview!$F$21/('='!C2038+273.15))</f>
        <v>0.94169028070695959</v>
      </c>
      <c r="F2038" s="77">
        <f t="shared" si="188"/>
        <v>3.1895890471983854</v>
      </c>
      <c r="G2038" s="115">
        <f t="shared" si="189"/>
        <v>0.52380952380952372</v>
      </c>
      <c r="H2038" s="112">
        <f>F2038/Overview!$F$19</f>
        <v>4.7092707030833978</v>
      </c>
      <c r="I2038" s="149">
        <f t="shared" si="190"/>
        <v>178.24101031296112</v>
      </c>
      <c r="J2038" s="80">
        <f>IF((A2038-Overview!$F$43)/365=ROUND((A2038-Overview!$F$43)/365,0),J2037*0.05,J2037+V2037)</f>
        <v>8773.4726313401916</v>
      </c>
      <c r="K2038" s="70">
        <f>IF(I2038&lt;Overview!$F$16,1,'='!F2038/Overview!$F$26)</f>
        <v>138.07744793066604</v>
      </c>
      <c r="L2038" s="71">
        <f>IF(I2038&lt;Overview!$F$17,'='!F2038/Overview!$F$26,Overview!$F$33)</f>
        <v>9.1428571428571423</v>
      </c>
      <c r="M2038" s="72">
        <f t="shared" si="191"/>
        <v>9.1428571428571423</v>
      </c>
      <c r="N2038" s="81">
        <f>MIN(1,Overview!$F$44*E2038*(F2038-Overview!$F$25)^2+0.2)</f>
        <v>1</v>
      </c>
      <c r="O2038" s="48">
        <f>M2038*E2038*Overview!$F$8</f>
        <v>9.746225350951114E-2</v>
      </c>
      <c r="P2038" s="48">
        <f>E2038*Overview!$F$6</f>
        <v>1.8494797113084687E-3</v>
      </c>
      <c r="Q2038" s="122">
        <f>O2038*(G2038/F2038-(1+Overview!$F$35/'='!F2038)/(Overview!$F$37*Overview!$F$33))/('='!G2038+Overview!$F$36)</f>
        <v>2.5257910982484844E-4</v>
      </c>
      <c r="R2038" s="128">
        <f>(O2038/F2038-Q2038)*G2038*Overview!$F$29*'='!F2038^3</f>
        <v>466.30780637896635</v>
      </c>
      <c r="S2038" s="57">
        <f t="shared" si="186"/>
        <v>3.3924382193736301E-18</v>
      </c>
      <c r="T2038" s="58">
        <f t="shared" si="187"/>
        <v>2.6854118741615157E-4</v>
      </c>
      <c r="U2038" s="58">
        <f>IF(I2038&lt;Overview!$F$18,(1-Overview!$F$9)*'='!R2038-'='!I2038*'='!P2038,0)</f>
        <v>0</v>
      </c>
      <c r="V2038" s="54">
        <f>IF(I2038&gt;=Overview!$F$18,(1-Overview!$F$9)*'='!R2038-Overview!$F$18*'='!P2038,0)</f>
        <v>39.401882246615223</v>
      </c>
      <c r="W2038" s="2"/>
      <c r="X2038" s="60">
        <f>F2038^3*(1+G2038*Overview!$F$38)</f>
        <v>39.87886689628214</v>
      </c>
      <c r="Y2038" s="61">
        <f>F2038^3*Overview!$F$42*(1+Overview!$F$38*G2038)+J2038*Overview!$F$39/Overview!$F$40</f>
        <v>3.9703452859181749</v>
      </c>
    </row>
    <row r="2039" spans="1:25">
      <c r="A2039" s="34">
        <v>2036</v>
      </c>
      <c r="B2039">
        <v>0.77</v>
      </c>
      <c r="C2039" s="85">
        <v>18.739999999999998</v>
      </c>
      <c r="D2039" s="125">
        <f>B2039/(B2039+Overview!$F$22)</f>
        <v>0.52380952380952384</v>
      </c>
      <c r="E2039" s="118">
        <f>EXP(Overview!$F$21/Overview!$F$5-Overview!$F$21/('='!C2039+273.15))</f>
        <v>0.94169028070695959</v>
      </c>
      <c r="F2039" s="77">
        <f t="shared" si="188"/>
        <v>3.1898575883858018</v>
      </c>
      <c r="G2039" s="115">
        <f t="shared" si="189"/>
        <v>0.52380952380952372</v>
      </c>
      <c r="H2039" s="112">
        <f>F2039/Overview!$F$19</f>
        <v>4.709667190884101</v>
      </c>
      <c r="I2039" s="149">
        <f t="shared" si="190"/>
        <v>178.24101031296112</v>
      </c>
      <c r="J2039" s="80">
        <f>IF((A2039-Overview!$F$43)/365=ROUND((A2039-Overview!$F$43)/365,0),J2038*0.05,J2038+V2038)</f>
        <v>8812.8745135868066</v>
      </c>
      <c r="K2039" s="70">
        <f>IF(I2039&lt;Overview!$F$16,1,'='!F2039/Overview!$F$26)</f>
        <v>138.08907309029445</v>
      </c>
      <c r="L2039" s="71">
        <f>IF(I2039&lt;Overview!$F$17,'='!F2039/Overview!$F$26,Overview!$F$33)</f>
        <v>9.1428571428571423</v>
      </c>
      <c r="M2039" s="72">
        <f t="shared" si="191"/>
        <v>9.1428571428571423</v>
      </c>
      <c r="N2039" s="81">
        <f>MIN(1,Overview!$F$44*E2039*(F2039-Overview!$F$25)^2+0.2)</f>
        <v>1</v>
      </c>
      <c r="O2039" s="48">
        <f>M2039*E2039*Overview!$F$8</f>
        <v>9.746225350951114E-2</v>
      </c>
      <c r="P2039" s="48">
        <f>E2039*Overview!$F$6</f>
        <v>1.8494797113084687E-3</v>
      </c>
      <c r="Q2039" s="122">
        <f>O2039*(G2039/F2039-(1+Overview!$F$35/'='!F2039)/(Overview!$F$37*Overview!$F$33))/('='!G2039+Overview!$F$36)</f>
        <v>2.5217809420877878E-4</v>
      </c>
      <c r="R2039" s="128">
        <f>(O2039/F2039-Q2039)*G2039*Overview!$F$29*'='!F2039^3</f>
        <v>466.39217443848111</v>
      </c>
      <c r="S2039" s="57">
        <f t="shared" si="186"/>
        <v>3.3921526237435982E-18</v>
      </c>
      <c r="T2039" s="58">
        <f t="shared" si="187"/>
        <v>2.6813740247884756E-4</v>
      </c>
      <c r="U2039" s="58">
        <f>IF(I2039&lt;Overview!$F$18,(1-Overview!$F$9)*'='!R2039-'='!I2039*'='!P2039,0)</f>
        <v>0</v>
      </c>
      <c r="V2039" s="54">
        <f>IF(I2039&gt;=Overview!$F$18,(1-Overview!$F$9)*'='!R2039-Overview!$F$18*'='!P2039,0)</f>
        <v>39.409070405285881</v>
      </c>
      <c r="W2039" s="2"/>
      <c r="X2039" s="60">
        <f>F2039^3*(1+G2039*Overview!$F$38)</f>
        <v>39.88894031304757</v>
      </c>
      <c r="Y2039" s="61">
        <f>F2039^3*Overview!$F$42*(1+Overview!$F$38*G2039)+J2039*Overview!$F$39/Overview!$F$40</f>
        <v>3.9729640843101444</v>
      </c>
    </row>
    <row r="2040" spans="1:25">
      <c r="A2040" s="34">
        <v>2037</v>
      </c>
      <c r="B2040">
        <v>0.77</v>
      </c>
      <c r="C2040" s="85">
        <v>18.739999999999998</v>
      </c>
      <c r="D2040" s="125">
        <f>B2040/(B2040+Overview!$F$22)</f>
        <v>0.52380952380952384</v>
      </c>
      <c r="E2040" s="118">
        <f>EXP(Overview!$F$21/Overview!$F$5-Overview!$F$21/('='!C2040+273.15))</f>
        <v>0.94169028070695959</v>
      </c>
      <c r="F2040" s="77">
        <f t="shared" si="188"/>
        <v>3.1901257257882807</v>
      </c>
      <c r="G2040" s="115">
        <f t="shared" si="189"/>
        <v>0.52380952380952372</v>
      </c>
      <c r="H2040" s="112">
        <f>F2040/Overview!$F$19</f>
        <v>4.7100630825162861</v>
      </c>
      <c r="I2040" s="149">
        <f t="shared" si="190"/>
        <v>178.24101031296112</v>
      </c>
      <c r="J2040" s="80">
        <f>IF((A2040-Overview!$F$43)/365=ROUND((A2040-Overview!$F$43)/365,0),J2039*0.05,J2039+V2039)</f>
        <v>8852.2835839920917</v>
      </c>
      <c r="K2040" s="70">
        <f>IF(I2040&lt;Overview!$F$16,1,'='!F2040/Overview!$F$26)</f>
        <v>138.10068077005545</v>
      </c>
      <c r="L2040" s="71">
        <f>IF(I2040&lt;Overview!$F$17,'='!F2040/Overview!$F$26,Overview!$F$33)</f>
        <v>9.1428571428571423</v>
      </c>
      <c r="M2040" s="72">
        <f t="shared" si="191"/>
        <v>9.1428571428571423</v>
      </c>
      <c r="N2040" s="81">
        <f>MIN(1,Overview!$F$44*E2040*(F2040-Overview!$F$25)^2+0.2)</f>
        <v>1</v>
      </c>
      <c r="O2040" s="48">
        <f>M2040*E2040*Overview!$F$8</f>
        <v>9.746225350951114E-2</v>
      </c>
      <c r="P2040" s="48">
        <f>E2040*Overview!$F$6</f>
        <v>1.8494797113084687E-3</v>
      </c>
      <c r="Q2040" s="122">
        <f>O2040*(G2040/F2040-(1+Overview!$F$35/'='!F2040)/(Overview!$F$37*Overview!$F$33))/('='!G2040+Overview!$F$36)</f>
        <v>2.517777489312464E-4</v>
      </c>
      <c r="R2040" s="128">
        <f>(O2040/F2040-Q2040)*G2040*Overview!$F$29*'='!F2040^3</f>
        <v>466.47642419999846</v>
      </c>
      <c r="S2040" s="57">
        <f t="shared" si="186"/>
        <v>3.3918675055158145E-18</v>
      </c>
      <c r="T2040" s="58">
        <f t="shared" si="187"/>
        <v>2.6773422468221066E-4</v>
      </c>
      <c r="U2040" s="58">
        <f>IF(I2040&lt;Overview!$F$18,(1-Overview!$F$9)*'='!R2040-'='!I2040*'='!P2040,0)</f>
        <v>0</v>
      </c>
      <c r="V2040" s="54">
        <f>IF(I2040&gt;=Overview!$F$18,(1-Overview!$F$9)*'='!R2040-Overview!$F$18*'='!P2040,0)</f>
        <v>39.416248484967163</v>
      </c>
      <c r="W2040" s="2"/>
      <c r="X2040" s="60">
        <f>F2040^3*(1+G2040*Overview!$F$38)</f>
        <v>39.899000275582402</v>
      </c>
      <c r="Y2040" s="61">
        <f>F2040^3*Overview!$F$42*(1+Overview!$F$38*G2040)+J2040*Overview!$F$39/Overview!$F$40</f>
        <v>3.9755819841795272</v>
      </c>
    </row>
    <row r="2041" spans="1:25">
      <c r="A2041" s="34">
        <v>2038</v>
      </c>
      <c r="B2041">
        <v>0.77</v>
      </c>
      <c r="C2041" s="85">
        <v>18.739999999999998</v>
      </c>
      <c r="D2041" s="125">
        <f>B2041/(B2041+Overview!$F$22)</f>
        <v>0.52380952380952384</v>
      </c>
      <c r="E2041" s="118">
        <f>EXP(Overview!$F$21/Overview!$F$5-Overview!$F$21/('='!C2041+273.15))</f>
        <v>0.94169028070695959</v>
      </c>
      <c r="F2041" s="77">
        <f t="shared" si="188"/>
        <v>3.1903934600129631</v>
      </c>
      <c r="G2041" s="115">
        <f t="shared" si="189"/>
        <v>0.52380952380952372</v>
      </c>
      <c r="H2041" s="112">
        <f>F2041/Overview!$F$19</f>
        <v>4.7104583788763668</v>
      </c>
      <c r="I2041" s="149">
        <f t="shared" si="190"/>
        <v>178.24101031296112</v>
      </c>
      <c r="J2041" s="80">
        <f>IF((A2041-Overview!$F$43)/365=ROUND((A2041-Overview!$F$43)/365,0),J2040*0.05,J2040+V2040)</f>
        <v>8891.6998324770593</v>
      </c>
      <c r="K2041" s="70">
        <f>IF(I2041&lt;Overview!$F$16,1,'='!F2041/Overview!$F$26)</f>
        <v>138.11227099623218</v>
      </c>
      <c r="L2041" s="71">
        <f>IF(I2041&lt;Overview!$F$17,'='!F2041/Overview!$F$26,Overview!$F$33)</f>
        <v>9.1428571428571423</v>
      </c>
      <c r="M2041" s="72">
        <f t="shared" si="191"/>
        <v>9.1428571428571423</v>
      </c>
      <c r="N2041" s="81">
        <f>MIN(1,Overview!$F$44*E2041*(F2041-Overview!$F$25)^2+0.2)</f>
        <v>1</v>
      </c>
      <c r="O2041" s="48">
        <f>M2041*E2041*Overview!$F$8</f>
        <v>9.746225350951114E-2</v>
      </c>
      <c r="P2041" s="48">
        <f>E2041*Overview!$F$6</f>
        <v>1.8494797113084687E-3</v>
      </c>
      <c r="Q2041" s="122">
        <f>O2041*(G2041/F2041-(1+Overview!$F$35/'='!F2041)/(Overview!$F$37*Overview!$F$33))/('='!G2041+Overview!$F$36)</f>
        <v>2.5137807276495863E-4</v>
      </c>
      <c r="R2041" s="128">
        <f>(O2041/F2041-Q2041)*G2041*Overview!$F$29*'='!F2041^3</f>
        <v>466.5605558159188</v>
      </c>
      <c r="S2041" s="57">
        <f t="shared" si="186"/>
        <v>3.3915828638162259E-18</v>
      </c>
      <c r="T2041" s="58">
        <f t="shared" si="187"/>
        <v>2.6733165311332893E-4</v>
      </c>
      <c r="U2041" s="58">
        <f>IF(I2041&lt;Overview!$F$18,(1-Overview!$F$9)*'='!R2041-'='!I2041*'='!P2041,0)</f>
        <v>0</v>
      </c>
      <c r="V2041" s="54">
        <f>IF(I2041&gt;=Overview!$F$18,(1-Overview!$F$9)*'='!R2041-Overview!$F$18*'='!P2041,0)</f>
        <v>39.423416498643576</v>
      </c>
      <c r="W2041" s="2"/>
      <c r="X2041" s="60">
        <f>F2041^3*(1+G2041*Overview!$F$38)</f>
        <v>39.909046799172927</v>
      </c>
      <c r="Y2041" s="61">
        <f>F2041^3*Overview!$F$42*(1+Overview!$F$38*G2041)+J2041*Overview!$F$39/Overview!$F$40</f>
        <v>3.9781989864641121</v>
      </c>
    </row>
    <row r="2042" spans="1:25">
      <c r="A2042" s="34">
        <v>2039</v>
      </c>
      <c r="B2042">
        <v>0.77</v>
      </c>
      <c r="C2042" s="85">
        <v>18.739999999999998</v>
      </c>
      <c r="D2042" s="125">
        <f>B2042/(B2042+Overview!$F$22)</f>
        <v>0.52380952380952384</v>
      </c>
      <c r="E2042" s="118">
        <f>EXP(Overview!$F$21/Overview!$F$5-Overview!$F$21/('='!C2042+273.15))</f>
        <v>0.94169028070695959</v>
      </c>
      <c r="F2042" s="77">
        <f t="shared" si="188"/>
        <v>3.1906607916660765</v>
      </c>
      <c r="G2042" s="115">
        <f t="shared" si="189"/>
        <v>0.52380952380952372</v>
      </c>
      <c r="H2042" s="112">
        <f>F2042/Overview!$F$19</f>
        <v>4.7108530808594073</v>
      </c>
      <c r="I2042" s="149">
        <f t="shared" si="190"/>
        <v>178.24101031296112</v>
      </c>
      <c r="J2042" s="80">
        <f>IF((A2042-Overview!$F$43)/365=ROUND((A2042-Overview!$F$43)/365,0),J2041*0.05,J2041+V2041)</f>
        <v>8931.1232489757022</v>
      </c>
      <c r="K2042" s="70">
        <f>IF(I2042&lt;Overview!$F$16,1,'='!F2042/Overview!$F$26)</f>
        <v>138.12384379506824</v>
      </c>
      <c r="L2042" s="71">
        <f>IF(I2042&lt;Overview!$F$17,'='!F2042/Overview!$F$26,Overview!$F$33)</f>
        <v>9.1428571428571423</v>
      </c>
      <c r="M2042" s="72">
        <f t="shared" si="191"/>
        <v>9.1428571428571423</v>
      </c>
      <c r="N2042" s="81">
        <f>MIN(1,Overview!$F$44*E2042*(F2042-Overview!$F$25)^2+0.2)</f>
        <v>1</v>
      </c>
      <c r="O2042" s="48">
        <f>M2042*E2042*Overview!$F$8</f>
        <v>9.746225350951114E-2</v>
      </c>
      <c r="P2042" s="48">
        <f>E2042*Overview!$F$6</f>
        <v>1.8494797113084687E-3</v>
      </c>
      <c r="Q2042" s="122">
        <f>O2042*(G2042/F2042-(1+Overview!$F$35/'='!F2042)/(Overview!$F$37*Overview!$F$33))/('='!G2042+Overview!$F$36)</f>
        <v>2.5097906448521109E-4</v>
      </c>
      <c r="R2042" s="128">
        <f>(O2042/F2042-Q2042)*G2042*Overview!$F$29*'='!F2042^3</f>
        <v>466.64456943848882</v>
      </c>
      <c r="S2042" s="57">
        <f t="shared" si="186"/>
        <v>3.3912986977726206E-18</v>
      </c>
      <c r="T2042" s="58">
        <f t="shared" si="187"/>
        <v>2.6692968686066498E-4</v>
      </c>
      <c r="U2042" s="58">
        <f>IF(I2042&lt;Overview!$F$18,(1-Overview!$F$9)*'='!R2042-'='!I2042*'='!P2042,0)</f>
        <v>0</v>
      </c>
      <c r="V2042" s="54">
        <f>IF(I2042&gt;=Overview!$F$18,(1-Overview!$F$9)*'='!R2042-Overview!$F$18*'='!P2042,0)</f>
        <v>39.430574459286539</v>
      </c>
      <c r="W2042" s="2"/>
      <c r="X2042" s="60">
        <f>F2042^3*(1+G2042*Overview!$F$38)</f>
        <v>39.919079899096666</v>
      </c>
      <c r="Y2042" s="61">
        <f>F2042^3*Overview!$F$42*(1+Overview!$F$38*G2042)+J2042*Overview!$F$39/Overview!$F$40</f>
        <v>3.9808150921014622</v>
      </c>
    </row>
    <row r="2043" spans="1:25">
      <c r="A2043" s="34">
        <v>2040</v>
      </c>
      <c r="B2043">
        <v>0.77</v>
      </c>
      <c r="C2043" s="85">
        <v>18.739999999999998</v>
      </c>
      <c r="D2043" s="125">
        <f>B2043/(B2043+Overview!$F$22)</f>
        <v>0.52380952380952384</v>
      </c>
      <c r="E2043" s="118">
        <f>EXP(Overview!$F$21/Overview!$F$5-Overview!$F$21/('='!C2043+273.15))</f>
        <v>0.94169028070695959</v>
      </c>
      <c r="F2043" s="77">
        <f t="shared" si="188"/>
        <v>3.1909277213529372</v>
      </c>
      <c r="G2043" s="115">
        <f t="shared" si="189"/>
        <v>0.52380952380952372</v>
      </c>
      <c r="H2043" s="112">
        <f>F2043/Overview!$F$19</f>
        <v>4.7112471893591277</v>
      </c>
      <c r="I2043" s="149">
        <f t="shared" si="190"/>
        <v>178.24101031296112</v>
      </c>
      <c r="J2043" s="80">
        <f>IF((A2043-Overview!$F$43)/365=ROUND((A2043-Overview!$F$43)/365,0),J2042*0.05,J2042+V2042)</f>
        <v>8970.5538234349879</v>
      </c>
      <c r="K2043" s="70">
        <f>IF(I2043&lt;Overview!$F$16,1,'='!F2043/Overview!$F$26)</f>
        <v>138.13539919276786</v>
      </c>
      <c r="L2043" s="71">
        <f>IF(I2043&lt;Overview!$F$17,'='!F2043/Overview!$F$26,Overview!$F$33)</f>
        <v>9.1428571428571423</v>
      </c>
      <c r="M2043" s="72">
        <f t="shared" si="191"/>
        <v>9.1428571428571423</v>
      </c>
      <c r="N2043" s="81">
        <f>MIN(1,Overview!$F$44*E2043*(F2043-Overview!$F$25)^2+0.2)</f>
        <v>1</v>
      </c>
      <c r="O2043" s="48">
        <f>M2043*E2043*Overview!$F$8</f>
        <v>9.746225350951114E-2</v>
      </c>
      <c r="P2043" s="48">
        <f>E2043*Overview!$F$6</f>
        <v>1.8494797113084687E-3</v>
      </c>
      <c r="Q2043" s="122">
        <f>O2043*(G2043/F2043-(1+Overview!$F$35/'='!F2043)/(Overview!$F$37*Overview!$F$33))/('='!G2043+Overview!$F$36)</f>
        <v>2.5058072286987716E-4</v>
      </c>
      <c r="R2043" s="128">
        <f>(O2043/F2043-Q2043)*G2043*Overview!$F$29*'='!F2043^3</f>
        <v>466.72846521980154</v>
      </c>
      <c r="S2043" s="57">
        <f t="shared" si="186"/>
        <v>3.3910150065146236E-18</v>
      </c>
      <c r="T2043" s="58">
        <f t="shared" si="187"/>
        <v>2.6652832501404967E-4</v>
      </c>
      <c r="U2043" s="58">
        <f>IF(I2043&lt;Overview!$F$18,(1-Overview!$F$9)*'='!R2043-'='!I2043*'='!P2043,0)</f>
        <v>0</v>
      </c>
      <c r="V2043" s="54">
        <f>IF(I2043&gt;=Overview!$F$18,(1-Overview!$F$9)*'='!R2043-Overview!$F$18*'='!P2043,0)</f>
        <v>39.437722379854385</v>
      </c>
      <c r="W2043" s="2"/>
      <c r="X2043" s="60">
        <f>F2043^3*(1+G2043*Overview!$F$38)</f>
        <v>39.929099590622371</v>
      </c>
      <c r="Y2043" s="61">
        <f>F2043^3*Overview!$F$42*(1+Overview!$F$38*G2043)+J2043*Overview!$F$39/Overview!$F$40</f>
        <v>3.9834303020289155</v>
      </c>
    </row>
    <row r="2044" spans="1:25">
      <c r="A2044" s="34">
        <v>2041</v>
      </c>
      <c r="B2044">
        <v>0.77</v>
      </c>
      <c r="C2044" s="85">
        <v>18.739999999999998</v>
      </c>
      <c r="D2044" s="125">
        <f>B2044/(B2044+Overview!$F$22)</f>
        <v>0.52380952380952384</v>
      </c>
      <c r="E2044" s="118">
        <f>EXP(Overview!$F$21/Overview!$F$5-Overview!$F$21/('='!C2044+273.15))</f>
        <v>0.94169028070695959</v>
      </c>
      <c r="F2044" s="77">
        <f t="shared" si="188"/>
        <v>3.1911942496779511</v>
      </c>
      <c r="G2044" s="115">
        <f t="shared" si="189"/>
        <v>0.52380952380952372</v>
      </c>
      <c r="H2044" s="112">
        <f>F2044/Overview!$F$19</f>
        <v>4.7116407052679037</v>
      </c>
      <c r="I2044" s="149">
        <f t="shared" si="190"/>
        <v>178.24101031296112</v>
      </c>
      <c r="J2044" s="80">
        <f>IF((A2044-Overview!$F$43)/365=ROUND((A2044-Overview!$F$43)/365,0),J2043*0.05,J2043+V2043)</f>
        <v>9009.9915458148425</v>
      </c>
      <c r="K2044" s="70">
        <f>IF(I2044&lt;Overview!$F$16,1,'='!F2044/Overview!$F$26)</f>
        <v>138.14693721549571</v>
      </c>
      <c r="L2044" s="71">
        <f>IF(I2044&lt;Overview!$F$17,'='!F2044/Overview!$F$26,Overview!$F$33)</f>
        <v>9.1428571428571423</v>
      </c>
      <c r="M2044" s="72">
        <f t="shared" si="191"/>
        <v>9.1428571428571423</v>
      </c>
      <c r="N2044" s="81">
        <f>MIN(1,Overview!$F$44*E2044*(F2044-Overview!$F$25)^2+0.2)</f>
        <v>1</v>
      </c>
      <c r="O2044" s="48">
        <f>M2044*E2044*Overview!$F$8</f>
        <v>9.746225350951114E-2</v>
      </c>
      <c r="P2044" s="48">
        <f>E2044*Overview!$F$6</f>
        <v>1.8494797113084687E-3</v>
      </c>
      <c r="Q2044" s="122">
        <f>O2044*(G2044/F2044-(1+Overview!$F$35/'='!F2044)/(Overview!$F$37*Overview!$F$33))/('='!G2044+Overview!$F$36)</f>
        <v>2.5018304669940575E-4</v>
      </c>
      <c r="R2044" s="128">
        <f>(O2044/F2044-Q2044)*G2044*Overview!$F$29*'='!F2044^3</f>
        <v>466.81224331179641</v>
      </c>
      <c r="S2044" s="57">
        <f t="shared" si="186"/>
        <v>3.3907317891736942E-18</v>
      </c>
      <c r="T2044" s="58">
        <f t="shared" si="187"/>
        <v>2.6612756666468464E-4</v>
      </c>
      <c r="U2044" s="58">
        <f>IF(I2044&lt;Overview!$F$18,(1-Overview!$F$9)*'='!R2044-'='!I2044*'='!P2044,0)</f>
        <v>0</v>
      </c>
      <c r="V2044" s="54">
        <f>IF(I2044&gt;=Overview!$F$18,(1-Overview!$F$9)*'='!R2044-Overview!$F$18*'='!P2044,0)</f>
        <v>39.444860273292349</v>
      </c>
      <c r="W2044" s="2"/>
      <c r="X2044" s="60">
        <f>F2044^3*(1+G2044*Overview!$F$38)</f>
        <v>39.939105889009959</v>
      </c>
      <c r="Y2044" s="61">
        <f>F2044^3*Overview!$F$42*(1+Overview!$F$38*G2044)+J2044*Overview!$F$39/Overview!$F$40</f>
        <v>3.9860446171835768</v>
      </c>
    </row>
    <row r="2045" spans="1:25">
      <c r="A2045" s="34">
        <v>2042</v>
      </c>
      <c r="B2045">
        <v>0.77</v>
      </c>
      <c r="C2045" s="85">
        <v>18.739999999999998</v>
      </c>
      <c r="D2045" s="125">
        <f>B2045/(B2045+Overview!$F$22)</f>
        <v>0.52380952380952384</v>
      </c>
      <c r="E2045" s="118">
        <f>EXP(Overview!$F$21/Overview!$F$5-Overview!$F$21/('='!C2045+273.15))</f>
        <v>0.94169028070695959</v>
      </c>
      <c r="F2045" s="77">
        <f t="shared" si="188"/>
        <v>3.1914603772446157</v>
      </c>
      <c r="G2045" s="115">
        <f t="shared" si="189"/>
        <v>0.52380952380952372</v>
      </c>
      <c r="H2045" s="112">
        <f>F2045/Overview!$F$19</f>
        <v>4.7120336294767693</v>
      </c>
      <c r="I2045" s="149">
        <f t="shared" si="190"/>
        <v>178.24101031296112</v>
      </c>
      <c r="J2045" s="80">
        <f>IF((A2045-Overview!$F$43)/365=ROUND((A2045-Overview!$F$43)/365,0),J2044*0.05,J2044+V2044)</f>
        <v>9049.4364060881344</v>
      </c>
      <c r="K2045" s="70">
        <f>IF(I2045&lt;Overview!$F$16,1,'='!F2045/Overview!$F$26)</f>
        <v>138.1584578893773</v>
      </c>
      <c r="L2045" s="71">
        <f>IF(I2045&lt;Overview!$F$17,'='!F2045/Overview!$F$26,Overview!$F$33)</f>
        <v>9.1428571428571423</v>
      </c>
      <c r="M2045" s="72">
        <f t="shared" si="191"/>
        <v>9.1428571428571423</v>
      </c>
      <c r="N2045" s="81">
        <f>MIN(1,Overview!$F$44*E2045*(F2045-Overview!$F$25)^2+0.2)</f>
        <v>1</v>
      </c>
      <c r="O2045" s="48">
        <f>M2045*E2045*Overview!$F$8</f>
        <v>9.746225350951114E-2</v>
      </c>
      <c r="P2045" s="48">
        <f>E2045*Overview!$F$6</f>
        <v>1.8494797113084687E-3</v>
      </c>
      <c r="Q2045" s="122">
        <f>O2045*(G2045/F2045-(1+Overview!$F$35/'='!F2045)/(Overview!$F$37*Overview!$F$33))/('='!G2045+Overview!$F$36)</f>
        <v>2.4978603475681147E-4</v>
      </c>
      <c r="R2045" s="128">
        <f>(O2045/F2045-Q2045)*G2045*Overview!$F$29*'='!F2045^3</f>
        <v>466.89590386625866</v>
      </c>
      <c r="S2045" s="57">
        <f t="shared" si="186"/>
        <v>3.3904490448831183E-18</v>
      </c>
      <c r="T2045" s="58">
        <f t="shared" si="187"/>
        <v>2.6572741090513674E-4</v>
      </c>
      <c r="U2045" s="58">
        <f>IF(I2045&lt;Overview!$F$18,(1-Overview!$F$9)*'='!R2045-'='!I2045*'='!P2045,0)</f>
        <v>0</v>
      </c>
      <c r="V2045" s="54">
        <f>IF(I2045&gt;=Overview!$F$18,(1-Overview!$F$9)*'='!R2045-Overview!$F$18*'='!P2045,0)</f>
        <v>39.451988152532529</v>
      </c>
      <c r="W2045" s="2"/>
      <c r="X2045" s="60">
        <f>F2045^3*(1+G2045*Overview!$F$38)</f>
        <v>39.949098809510488</v>
      </c>
      <c r="Y2045" s="61">
        <f>F2045^3*Overview!$F$42*(1+Overview!$F$38*G2045)+J2045*Overview!$F$39/Overview!$F$40</f>
        <v>3.9886580385023191</v>
      </c>
    </row>
    <row r="2046" spans="1:25">
      <c r="A2046" s="34">
        <v>2043</v>
      </c>
      <c r="B2046">
        <v>0.77</v>
      </c>
      <c r="C2046" s="85">
        <v>18.739999999999998</v>
      </c>
      <c r="D2046" s="125">
        <f>B2046/(B2046+Overview!$F$22)</f>
        <v>0.52380952380952384</v>
      </c>
      <c r="E2046" s="118">
        <f>EXP(Overview!$F$21/Overview!$F$5-Overview!$F$21/('='!C2046+273.15))</f>
        <v>0.94169028070695959</v>
      </c>
      <c r="F2046" s="77">
        <f t="shared" si="188"/>
        <v>3.1917261046555208</v>
      </c>
      <c r="G2046" s="115">
        <f t="shared" si="189"/>
        <v>0.52380952380952372</v>
      </c>
      <c r="H2046" s="112">
        <f>F2046/Overview!$F$19</f>
        <v>4.7124259628754182</v>
      </c>
      <c r="I2046" s="149">
        <f t="shared" si="190"/>
        <v>178.24101031296112</v>
      </c>
      <c r="J2046" s="80">
        <f>IF((A2046-Overview!$F$43)/365=ROUND((A2046-Overview!$F$43)/365,0),J2045*0.05,J2045+V2045)</f>
        <v>9088.8883942406665</v>
      </c>
      <c r="K2046" s="70">
        <f>IF(I2046&lt;Overview!$F$16,1,'='!F2046/Overview!$F$26)</f>
        <v>138.16996124049874</v>
      </c>
      <c r="L2046" s="71">
        <f>IF(I2046&lt;Overview!$F$17,'='!F2046/Overview!$F$26,Overview!$F$33)</f>
        <v>9.1428571428571423</v>
      </c>
      <c r="M2046" s="72">
        <f t="shared" si="191"/>
        <v>9.1428571428571423</v>
      </c>
      <c r="N2046" s="81">
        <f>MIN(1,Overview!$F$44*E2046*(F2046-Overview!$F$25)^2+0.2)</f>
        <v>1</v>
      </c>
      <c r="O2046" s="48">
        <f>M2046*E2046*Overview!$F$8</f>
        <v>9.746225350951114E-2</v>
      </c>
      <c r="P2046" s="48">
        <f>E2046*Overview!$F$6</f>
        <v>1.8494797113084687E-3</v>
      </c>
      <c r="Q2046" s="122">
        <f>O2046*(G2046/F2046-(1+Overview!$F$35/'='!F2046)/(Overview!$F$37*Overview!$F$33))/('='!G2046+Overview!$F$36)</f>
        <v>2.4938968582766981E-4</v>
      </c>
      <c r="R2046" s="128">
        <f>(O2046/F2046-Q2046)*G2046*Overview!$F$29*'='!F2046^3</f>
        <v>466.9794470348204</v>
      </c>
      <c r="S2046" s="57">
        <f t="shared" si="186"/>
        <v>3.3901667727780061E-18</v>
      </c>
      <c r="T2046" s="58">
        <f t="shared" si="187"/>
        <v>2.6532785682933756E-4</v>
      </c>
      <c r="U2046" s="58">
        <f>IF(I2046&lt;Overview!$F$18,(1-Overview!$F$9)*'='!R2046-'='!I2046*'='!P2046,0)</f>
        <v>0</v>
      </c>
      <c r="V2046" s="54">
        <f>IF(I2046&gt;=Overview!$F$18,(1-Overview!$F$9)*'='!R2046-Overview!$F$18*'='!P2046,0)</f>
        <v>39.459106030493992</v>
      </c>
      <c r="W2046" s="2"/>
      <c r="X2046" s="60">
        <f>F2046^3*(1+G2046*Overview!$F$38)</f>
        <v>39.95907836736616</v>
      </c>
      <c r="Y2046" s="61">
        <f>F2046^3*Overview!$F$42*(1+Overview!$F$38*G2046)+J2046*Overview!$F$39/Overview!$F$40</f>
        <v>3.9912705669217763</v>
      </c>
    </row>
    <row r="2047" spans="1:25">
      <c r="A2047" s="34">
        <v>2044</v>
      </c>
      <c r="B2047">
        <v>0.77</v>
      </c>
      <c r="C2047" s="85">
        <v>18.739999999999998</v>
      </c>
      <c r="D2047" s="125">
        <f>B2047/(B2047+Overview!$F$22)</f>
        <v>0.52380952380952384</v>
      </c>
      <c r="E2047" s="118">
        <f>EXP(Overview!$F$21/Overview!$F$5-Overview!$F$21/('='!C2047+273.15))</f>
        <v>0.94169028070695959</v>
      </c>
      <c r="F2047" s="77">
        <f t="shared" si="188"/>
        <v>3.1919914325123502</v>
      </c>
      <c r="G2047" s="115">
        <f t="shared" si="189"/>
        <v>0.52380952380952372</v>
      </c>
      <c r="H2047" s="112">
        <f>F2047/Overview!$F$19</f>
        <v>4.7128177063522072</v>
      </c>
      <c r="I2047" s="149">
        <f t="shared" si="190"/>
        <v>178.24101031296112</v>
      </c>
      <c r="J2047" s="80">
        <f>IF((A2047-Overview!$F$43)/365=ROUND((A2047-Overview!$F$43)/365,0),J2046*0.05,J2046+V2046)</f>
        <v>9128.3475002711602</v>
      </c>
      <c r="K2047" s="70">
        <f>IF(I2047&lt;Overview!$F$16,1,'='!F2047/Overview!$F$26)</f>
        <v>138.18144729490695</v>
      </c>
      <c r="L2047" s="71">
        <f>IF(I2047&lt;Overview!$F$17,'='!F2047/Overview!$F$26,Overview!$F$33)</f>
        <v>9.1428571428571423</v>
      </c>
      <c r="M2047" s="72">
        <f t="shared" si="191"/>
        <v>9.1428571428571423</v>
      </c>
      <c r="N2047" s="81">
        <f>MIN(1,Overview!$F$44*E2047*(F2047-Overview!$F$25)^2+0.2)</f>
        <v>1</v>
      </c>
      <c r="O2047" s="48">
        <f>M2047*E2047*Overview!$F$8</f>
        <v>9.746225350951114E-2</v>
      </c>
      <c r="P2047" s="48">
        <f>E2047*Overview!$F$6</f>
        <v>1.8494797113084687E-3</v>
      </c>
      <c r="Q2047" s="122">
        <f>O2047*(G2047/F2047-(1+Overview!$F$35/'='!F2047)/(Overview!$F$37*Overview!$F$33))/('='!G2047+Overview!$F$36)</f>
        <v>2.4899399870010924E-4</v>
      </c>
      <c r="R2047" s="128">
        <f>(O2047/F2047-Q2047)*G2047*Overview!$F$29*'='!F2047^3</f>
        <v>467.06287296896005</v>
      </c>
      <c r="S2047" s="57">
        <f t="shared" si="186"/>
        <v>3.3898849719952868E-18</v>
      </c>
      <c r="T2047" s="58">
        <f t="shared" si="187"/>
        <v>2.6492890353257997E-4</v>
      </c>
      <c r="U2047" s="58">
        <f>IF(I2047&lt;Overview!$F$18,(1-Overview!$F$9)*'='!R2047-'='!I2047*'='!P2047,0)</f>
        <v>0</v>
      </c>
      <c r="V2047" s="54">
        <f>IF(I2047&gt;=Overview!$F$18,(1-Overview!$F$9)*'='!R2047-Overview!$F$18*'='!P2047,0)</f>
        <v>39.466213920082687</v>
      </c>
      <c r="W2047" s="2"/>
      <c r="X2047" s="60">
        <f>F2047^3*(1+G2047*Overview!$F$38)</f>
        <v>39.96904457781028</v>
      </c>
      <c r="Y2047" s="61">
        <f>F2047^3*Overview!$F$42*(1+Overview!$F$38*G2047)+J2047*Overview!$F$39/Overview!$F$40</f>
        <v>3.993882203378345</v>
      </c>
    </row>
    <row r="2048" spans="1:25">
      <c r="A2048" s="34">
        <v>2045</v>
      </c>
      <c r="B2048">
        <v>0.77</v>
      </c>
      <c r="C2048" s="85">
        <v>18.739999999999998</v>
      </c>
      <c r="D2048" s="125">
        <f>B2048/(B2048+Overview!$F$22)</f>
        <v>0.52380952380952384</v>
      </c>
      <c r="E2048" s="118">
        <f>EXP(Overview!$F$21/Overview!$F$5-Overview!$F$21/('='!C2048+273.15))</f>
        <v>0.94169028070695959</v>
      </c>
      <c r="F2048" s="77">
        <f t="shared" si="188"/>
        <v>3.192256361415883</v>
      </c>
      <c r="G2048" s="115">
        <f t="shared" si="189"/>
        <v>0.52380952380952372</v>
      </c>
      <c r="H2048" s="112">
        <f>F2048/Overview!$F$19</f>
        <v>4.7132088607941576</v>
      </c>
      <c r="I2048" s="149">
        <f t="shared" si="190"/>
        <v>178.24101031296112</v>
      </c>
      <c r="J2048" s="80">
        <f>IF((A2048-Overview!$F$43)/365=ROUND((A2048-Overview!$F$43)/365,0),J2047*0.05,J2047+V2047)</f>
        <v>9167.813714191243</v>
      </c>
      <c r="K2048" s="70">
        <f>IF(I2048&lt;Overview!$F$16,1,'='!F2048/Overview!$F$26)</f>
        <v>138.19291607860967</v>
      </c>
      <c r="L2048" s="71">
        <f>IF(I2048&lt;Overview!$F$17,'='!F2048/Overview!$F$26,Overview!$F$33)</f>
        <v>9.1428571428571423</v>
      </c>
      <c r="M2048" s="72">
        <f t="shared" si="191"/>
        <v>9.1428571428571423</v>
      </c>
      <c r="N2048" s="81">
        <f>MIN(1,Overview!$F$44*E2048*(F2048-Overview!$F$25)^2+0.2)</f>
        <v>1</v>
      </c>
      <c r="O2048" s="48">
        <f>M2048*E2048*Overview!$F$8</f>
        <v>9.746225350951114E-2</v>
      </c>
      <c r="P2048" s="48">
        <f>E2048*Overview!$F$6</f>
        <v>1.8494797113084687E-3</v>
      </c>
      <c r="Q2048" s="122">
        <f>O2048*(G2048/F2048-(1+Overview!$F$35/'='!F2048)/(Overview!$F$37*Overview!$F$33))/('='!G2048+Overview!$F$36)</f>
        <v>2.4859897216480774E-4</v>
      </c>
      <c r="R2048" s="128">
        <f>(O2048/F2048-Q2048)*G2048*Overview!$F$29*'='!F2048^3</f>
        <v>467.14618182000208</v>
      </c>
      <c r="S2048" s="57">
        <f t="shared" si="186"/>
        <v>3.3896036416737035E-18</v>
      </c>
      <c r="T2048" s="58">
        <f t="shared" si="187"/>
        <v>2.6453055011151918E-4</v>
      </c>
      <c r="U2048" s="58">
        <f>IF(I2048&lt;Overview!$F$18,(1-Overview!$F$9)*'='!R2048-'='!I2048*'='!P2048,0)</f>
        <v>0</v>
      </c>
      <c r="V2048" s="54">
        <f>IF(I2048&gt;=Overview!$F$18,(1-Overview!$F$9)*'='!R2048-Overview!$F$18*'='!P2048,0)</f>
        <v>39.47331183419147</v>
      </c>
      <c r="W2048" s="2"/>
      <c r="X2048" s="60">
        <f>F2048^3*(1+G2048*Overview!$F$38)</f>
        <v>39.978997456067219</v>
      </c>
      <c r="Y2048" s="61">
        <f>F2048^3*Overview!$F$42*(1+Overview!$F$38*G2048)+J2048*Overview!$F$39/Overview!$F$40</f>
        <v>3.9964929488081786</v>
      </c>
    </row>
    <row r="2049" spans="1:25">
      <c r="A2049" s="34">
        <v>2046</v>
      </c>
      <c r="B2049">
        <v>0.77</v>
      </c>
      <c r="C2049" s="85">
        <v>18.739999999999998</v>
      </c>
      <c r="D2049" s="125">
        <f>B2049/(B2049+Overview!$F$22)</f>
        <v>0.52380952380952384</v>
      </c>
      <c r="E2049" s="118">
        <f>EXP(Overview!$F$21/Overview!$F$5-Overview!$F$21/('='!C2049+273.15))</f>
        <v>0.94169028070695959</v>
      </c>
      <c r="F2049" s="77">
        <f t="shared" si="188"/>
        <v>3.1925208919659944</v>
      </c>
      <c r="G2049" s="115">
        <f t="shared" si="189"/>
        <v>0.52380952380952372</v>
      </c>
      <c r="H2049" s="112">
        <f>F2049/Overview!$F$19</f>
        <v>4.7135994270869546</v>
      </c>
      <c r="I2049" s="149">
        <f t="shared" si="190"/>
        <v>178.24101031296112</v>
      </c>
      <c r="J2049" s="80">
        <f>IF((A2049-Overview!$F$43)/365=ROUND((A2049-Overview!$F$43)/365,0),J2048*0.05,J2048+V2048)</f>
        <v>9207.2870260254349</v>
      </c>
      <c r="K2049" s="70">
        <f>IF(I2049&lt;Overview!$F$16,1,'='!F2049/Overview!$F$26)</f>
        <v>138.20436761757551</v>
      </c>
      <c r="L2049" s="71">
        <f>IF(I2049&lt;Overview!$F$17,'='!F2049/Overview!$F$26,Overview!$F$33)</f>
        <v>9.1428571428571423</v>
      </c>
      <c r="M2049" s="72">
        <f t="shared" si="191"/>
        <v>9.1428571428571423</v>
      </c>
      <c r="N2049" s="81">
        <f>MIN(1,Overview!$F$44*E2049*(F2049-Overview!$F$25)^2+0.2)</f>
        <v>1</v>
      </c>
      <c r="O2049" s="48">
        <f>M2049*E2049*Overview!$F$8</f>
        <v>9.746225350951114E-2</v>
      </c>
      <c r="P2049" s="48">
        <f>E2049*Overview!$F$6</f>
        <v>1.8494797113084687E-3</v>
      </c>
      <c r="Q2049" s="122">
        <f>O2049*(G2049/F2049-(1+Overview!$F$35/'='!F2049)/(Overview!$F$37*Overview!$F$33))/('='!G2049+Overview!$F$36)</f>
        <v>2.4820460501498432E-4</v>
      </c>
      <c r="R2049" s="128">
        <f>(O2049/F2049-Q2049)*G2049*Overview!$F$29*'='!F2049^3</f>
        <v>467.22937373911753</v>
      </c>
      <c r="S2049" s="57">
        <f t="shared" si="186"/>
        <v>3.3893227809538105E-18</v>
      </c>
      <c r="T2049" s="58">
        <f t="shared" si="187"/>
        <v>2.6413279566416833E-4</v>
      </c>
      <c r="U2049" s="58">
        <f>IF(I2049&lt;Overview!$F$18,(1-Overview!$F$9)*'='!R2049-'='!I2049*'='!P2049,0)</f>
        <v>0</v>
      </c>
      <c r="V2049" s="54">
        <f>IF(I2049&gt;=Overview!$F$18,(1-Overview!$F$9)*'='!R2049-Overview!$F$18*'='!P2049,0)</f>
        <v>39.480399785700108</v>
      </c>
      <c r="W2049" s="2"/>
      <c r="X2049" s="60">
        <f>F2049^3*(1+G2049*Overview!$F$38)</f>
        <v>39.988937017352384</v>
      </c>
      <c r="Y2049" s="61">
        <f>F2049^3*Overview!$F$42*(1+Overview!$F$38*G2049)+J2049*Overview!$F$39/Overview!$F$40</f>
        <v>3.9991028041471837</v>
      </c>
    </row>
    <row r="2050" spans="1:25">
      <c r="A2050" s="34">
        <v>2047</v>
      </c>
      <c r="B2050">
        <v>0.77</v>
      </c>
      <c r="C2050" s="85">
        <v>18.739999999999998</v>
      </c>
      <c r="D2050" s="125">
        <f>B2050/(B2050+Overview!$F$22)</f>
        <v>0.52380952380952384</v>
      </c>
      <c r="E2050" s="118">
        <f>EXP(Overview!$F$21/Overview!$F$5-Overview!$F$21/('='!C2050+273.15))</f>
        <v>0.94169028070695959</v>
      </c>
      <c r="F2050" s="77">
        <f t="shared" si="188"/>
        <v>3.1927850247616587</v>
      </c>
      <c r="G2050" s="115">
        <f t="shared" si="189"/>
        <v>0.52380952380952372</v>
      </c>
      <c r="H2050" s="112">
        <f>F2050/Overview!$F$19</f>
        <v>4.7139894061149548</v>
      </c>
      <c r="I2050" s="149">
        <f t="shared" si="190"/>
        <v>178.24101031296112</v>
      </c>
      <c r="J2050" s="80">
        <f>IF((A2050-Overview!$F$43)/365=ROUND((A2050-Overview!$F$43)/365,0),J2049*0.05,J2049+V2049)</f>
        <v>9246.7674258111347</v>
      </c>
      <c r="K2050" s="70">
        <f>IF(I2050&lt;Overview!$F$16,1,'='!F2050/Overview!$F$26)</f>
        <v>138.21580193773414</v>
      </c>
      <c r="L2050" s="71">
        <f>IF(I2050&lt;Overview!$F$17,'='!F2050/Overview!$F$26,Overview!$F$33)</f>
        <v>9.1428571428571423</v>
      </c>
      <c r="M2050" s="72">
        <f t="shared" si="191"/>
        <v>9.1428571428571423</v>
      </c>
      <c r="N2050" s="81">
        <f>MIN(1,Overview!$F$44*E2050*(F2050-Overview!$F$25)^2+0.2)</f>
        <v>1</v>
      </c>
      <c r="O2050" s="48">
        <f>M2050*E2050*Overview!$F$8</f>
        <v>9.746225350951114E-2</v>
      </c>
      <c r="P2050" s="48">
        <f>E2050*Overview!$F$6</f>
        <v>1.8494797113084687E-3</v>
      </c>
      <c r="Q2050" s="122">
        <f>O2050*(G2050/F2050-(1+Overview!$F$35/'='!F2050)/(Overview!$F$37*Overview!$F$33))/('='!G2050+Overview!$F$36)</f>
        <v>2.4781089604639127E-4</v>
      </c>
      <c r="R2050" s="128">
        <f>(O2050/F2050-Q2050)*G2050*Overview!$F$29*'='!F2050^3</f>
        <v>467.31244887732362</v>
      </c>
      <c r="S2050" s="57">
        <f t="shared" si="186"/>
        <v>3.3890423889779652E-18</v>
      </c>
      <c r="T2050" s="58">
        <f t="shared" si="187"/>
        <v>2.637356392898954E-4</v>
      </c>
      <c r="U2050" s="58">
        <f>IF(I2050&lt;Overview!$F$18,(1-Overview!$F$9)*'='!R2050-'='!I2050*'='!P2050,0)</f>
        <v>0</v>
      </c>
      <c r="V2050" s="54">
        <f>IF(I2050&gt;=Overview!$F$18,(1-Overview!$F$9)*'='!R2050-Overview!$F$18*'='!P2050,0)</f>
        <v>39.487477787475264</v>
      </c>
      <c r="W2050" s="2"/>
      <c r="X2050" s="60">
        <f>F2050^3*(1+G2050*Overview!$F$38)</f>
        <v>39.998863276872221</v>
      </c>
      <c r="Y2050" s="61">
        <f>F2050^3*Overview!$F$42*(1+Overview!$F$38*G2050)+J2050*Overview!$F$39/Overview!$F$40</f>
        <v>4.0017117703310197</v>
      </c>
    </row>
    <row r="2051" spans="1:25">
      <c r="A2051" s="34">
        <v>2048</v>
      </c>
      <c r="B2051">
        <v>0.77</v>
      </c>
      <c r="C2051" s="85">
        <v>18.739999999999998</v>
      </c>
      <c r="D2051" s="125">
        <f>B2051/(B2051+Overview!$F$22)</f>
        <v>0.52380952380952384</v>
      </c>
      <c r="E2051" s="118">
        <f>EXP(Overview!$F$21/Overview!$F$5-Overview!$F$21/('='!C2051+273.15))</f>
        <v>0.94169028070695959</v>
      </c>
      <c r="F2051" s="77">
        <f t="shared" si="188"/>
        <v>3.1930487604009485</v>
      </c>
      <c r="G2051" s="115">
        <f t="shared" si="189"/>
        <v>0.52380952380952372</v>
      </c>
      <c r="H2051" s="112">
        <f>F2051/Overview!$F$19</f>
        <v>4.7143787987611816</v>
      </c>
      <c r="I2051" s="149">
        <f t="shared" si="190"/>
        <v>178.24101031296112</v>
      </c>
      <c r="J2051" s="80">
        <f>IF((A2051-Overview!$F$43)/365=ROUND((A2051-Overview!$F$43)/365,0),J2050*0.05,J2050+V2050)</f>
        <v>9286.2549035986103</v>
      </c>
      <c r="K2051" s="70">
        <f>IF(I2051&lt;Overview!$F$16,1,'='!F2051/Overview!$F$26)</f>
        <v>138.22721906497614</v>
      </c>
      <c r="L2051" s="71">
        <f>IF(I2051&lt;Overview!$F$17,'='!F2051/Overview!$F$26,Overview!$F$33)</f>
        <v>9.1428571428571423</v>
      </c>
      <c r="M2051" s="72">
        <f t="shared" si="191"/>
        <v>9.1428571428571423</v>
      </c>
      <c r="N2051" s="81">
        <f>MIN(1,Overview!$F$44*E2051*(F2051-Overview!$F$25)^2+0.2)</f>
        <v>1</v>
      </c>
      <c r="O2051" s="48">
        <f>M2051*E2051*Overview!$F$8</f>
        <v>9.746225350951114E-2</v>
      </c>
      <c r="P2051" s="48">
        <f>E2051*Overview!$F$6</f>
        <v>1.8494797113084687E-3</v>
      </c>
      <c r="Q2051" s="122">
        <f>O2051*(G2051/F2051-(1+Overview!$F$35/'='!F2051)/(Overview!$F$37*Overview!$F$33))/('='!G2051+Overview!$F$36)</f>
        <v>2.474178440573114E-4</v>
      </c>
      <c r="R2051" s="128">
        <f>(O2051/F2051-Q2051)*G2051*Overview!$F$29*'='!F2051^3</f>
        <v>467.39540738548436</v>
      </c>
      <c r="S2051" s="57">
        <f t="shared" ref="S2051:S2114" si="192">(D2051*N2051-G2051)*O2051/F2051</f>
        <v>3.3887624648903278E-18</v>
      </c>
      <c r="T2051" s="58">
        <f t="shared" ref="T2051:T2114" si="193">F2051*Q2051/3</f>
        <v>2.6333908008942443E-4</v>
      </c>
      <c r="U2051" s="58">
        <f>IF(I2051&lt;Overview!$F$18,(1-Overview!$F$9)*'='!R2051-'='!I2051*'='!P2051,0)</f>
        <v>0</v>
      </c>
      <c r="V2051" s="54">
        <f>IF(I2051&gt;=Overview!$F$18,(1-Overview!$F$9)*'='!R2051-Overview!$F$18*'='!P2051,0)</f>
        <v>39.494545852370564</v>
      </c>
      <c r="W2051" s="2"/>
      <c r="X2051" s="60">
        <f>F2051^3*(1+G2051*Overview!$F$38)</f>
        <v>40.008776249824173</v>
      </c>
      <c r="Y2051" s="61">
        <f>F2051^3*Overview!$F$42*(1+Overview!$F$38*G2051)+J2051*Overview!$F$39/Overview!$F$40</f>
        <v>4.004319848295097</v>
      </c>
    </row>
    <row r="2052" spans="1:25">
      <c r="A2052" s="34">
        <v>2049</v>
      </c>
      <c r="B2052">
        <v>0.77</v>
      </c>
      <c r="C2052" s="85">
        <v>18.739999999999998</v>
      </c>
      <c r="D2052" s="125">
        <f>B2052/(B2052+Overview!$F$22)</f>
        <v>0.52380952380952384</v>
      </c>
      <c r="E2052" s="118">
        <f>EXP(Overview!$F$21/Overview!$F$5-Overview!$F$21/('='!C2052+273.15))</f>
        <v>0.94169028070695959</v>
      </c>
      <c r="F2052" s="77">
        <f t="shared" ref="F2052:F2115" si="194">F2051+T2051</f>
        <v>3.1933120994810378</v>
      </c>
      <c r="G2052" s="115">
        <f t="shared" ref="G2052:G2115" si="195">G2051+S2051</f>
        <v>0.52380952380952372</v>
      </c>
      <c r="H2052" s="112">
        <f>F2052/Overview!$F$19</f>
        <v>4.7147676059073342</v>
      </c>
      <c r="I2052" s="149">
        <f t="shared" ref="I2052:I2115" si="196">I2051+U2051</f>
        <v>178.24101031296112</v>
      </c>
      <c r="J2052" s="80">
        <f>IF((A2052-Overview!$F$43)/365=ROUND((A2052-Overview!$F$43)/365,0),J2051*0.05,J2051+V2051)</f>
        <v>9325.749449450981</v>
      </c>
      <c r="K2052" s="70">
        <f>IF(I2052&lt;Overview!$F$16,1,'='!F2052/Overview!$F$26)</f>
        <v>138.23861902515316</v>
      </c>
      <c r="L2052" s="71">
        <f>IF(I2052&lt;Overview!$F$17,'='!F2052/Overview!$F$26,Overview!$F$33)</f>
        <v>9.1428571428571423</v>
      </c>
      <c r="M2052" s="72">
        <f t="shared" ref="M2052:M2115" si="197">IF(K2052=1,1,L2052)</f>
        <v>9.1428571428571423</v>
      </c>
      <c r="N2052" s="81">
        <f>MIN(1,Overview!$F$44*E2052*(F2052-Overview!$F$25)^2+0.2)</f>
        <v>1</v>
      </c>
      <c r="O2052" s="48">
        <f>M2052*E2052*Overview!$F$8</f>
        <v>9.746225350951114E-2</v>
      </c>
      <c r="P2052" s="48">
        <f>E2052*Overview!$F$6</f>
        <v>1.8494797113084687E-3</v>
      </c>
      <c r="Q2052" s="122">
        <f>O2052*(G2052/F2052-(1+Overview!$F$35/'='!F2052)/(Overview!$F$37*Overview!$F$33))/('='!G2052+Overview!$F$36)</f>
        <v>2.4702544784854726E-4</v>
      </c>
      <c r="R2052" s="128">
        <f>(O2052/F2052-Q2052)*G2052*Overview!$F$29*'='!F2052^3</f>
        <v>467.4782494143098</v>
      </c>
      <c r="S2052" s="57">
        <f t="shared" si="192"/>
        <v>3.3884830078368531E-18</v>
      </c>
      <c r="T2052" s="58">
        <f t="shared" si="193"/>
        <v>2.6294311716482935E-4</v>
      </c>
      <c r="U2052" s="58">
        <f>IF(I2052&lt;Overview!$F$18,(1-Overview!$F$9)*'='!R2052-'='!I2052*'='!P2052,0)</f>
        <v>0</v>
      </c>
      <c r="V2052" s="54">
        <f>IF(I2052&gt;=Overview!$F$18,(1-Overview!$F$9)*'='!R2052-Overview!$F$18*'='!P2052,0)</f>
        <v>39.501603993226489</v>
      </c>
      <c r="W2052" s="2"/>
      <c r="X2052" s="60">
        <f>F2052^3*(1+G2052*Overview!$F$38)</f>
        <v>40.018675951396659</v>
      </c>
      <c r="Y2052" s="61">
        <f>F2052^3*Overview!$F$42*(1+Overview!$F$38*G2052)+J2052*Overview!$F$39/Overview!$F$40</f>
        <v>4.0069270389745695</v>
      </c>
    </row>
    <row r="2053" spans="1:25">
      <c r="A2053" s="34">
        <v>2050</v>
      </c>
      <c r="B2053">
        <v>0.77</v>
      </c>
      <c r="C2053" s="85">
        <v>18.739999999999998</v>
      </c>
      <c r="D2053" s="125">
        <f>B2053/(B2053+Overview!$F$22)</f>
        <v>0.52380952380952384</v>
      </c>
      <c r="E2053" s="118">
        <f>EXP(Overview!$F$21/Overview!$F$5-Overview!$F$21/('='!C2053+273.15))</f>
        <v>0.94169028070695959</v>
      </c>
      <c r="F2053" s="77">
        <f t="shared" si="194"/>
        <v>3.1935750425982028</v>
      </c>
      <c r="G2053" s="115">
        <f t="shared" si="195"/>
        <v>0.52380952380952372</v>
      </c>
      <c r="H2053" s="112">
        <f>F2053/Overview!$F$19</f>
        <v>4.7151558284337849</v>
      </c>
      <c r="I2053" s="149">
        <f t="shared" si="196"/>
        <v>178.24101031296112</v>
      </c>
      <c r="J2053" s="80">
        <f>IF((A2053-Overview!$F$43)/365=ROUND((A2053-Overview!$F$43)/365,0),J2052*0.05,J2052+V2052)</f>
        <v>9365.2510534442081</v>
      </c>
      <c r="K2053" s="70">
        <f>IF(I2053&lt;Overview!$F$16,1,'='!F2053/Overview!$F$26)</f>
        <v>138.25000184407804</v>
      </c>
      <c r="L2053" s="71">
        <f>IF(I2053&lt;Overview!$F$17,'='!F2053/Overview!$F$26,Overview!$F$33)</f>
        <v>9.1428571428571423</v>
      </c>
      <c r="M2053" s="72">
        <f t="shared" si="197"/>
        <v>9.1428571428571423</v>
      </c>
      <c r="N2053" s="81">
        <f>MIN(1,Overview!$F$44*E2053*(F2053-Overview!$F$25)^2+0.2)</f>
        <v>1</v>
      </c>
      <c r="O2053" s="48">
        <f>M2053*E2053*Overview!$F$8</f>
        <v>9.746225350951114E-2</v>
      </c>
      <c r="P2053" s="48">
        <f>E2053*Overview!$F$6</f>
        <v>1.8494797113084687E-3</v>
      </c>
      <c r="Q2053" s="122">
        <f>O2053*(G2053/F2053-(1+Overview!$F$35/'='!F2053)/(Overview!$F$37*Overview!$F$33))/('='!G2053+Overview!$F$36)</f>
        <v>2.46633706223419E-4</v>
      </c>
      <c r="R2053" s="128">
        <f>(O2053/F2053-Q2053)*G2053*Overview!$F$29*'='!F2053^3</f>
        <v>467.56097511435672</v>
      </c>
      <c r="S2053" s="57">
        <f t="shared" si="192"/>
        <v>3.3882040169652886E-18</v>
      </c>
      <c r="T2053" s="58">
        <f t="shared" si="193"/>
        <v>2.6254774961953601E-4</v>
      </c>
      <c r="U2053" s="58">
        <f>IF(I2053&lt;Overview!$F$18,(1-Overview!$F$9)*'='!R2053-'='!I2053*'='!P2053,0)</f>
        <v>0</v>
      </c>
      <c r="V2053" s="54">
        <f>IF(I2053&gt;=Overview!$F$18,(1-Overview!$F$9)*'='!R2053-Overview!$F$18*'='!P2053,0)</f>
        <v>39.508652222870488</v>
      </c>
      <c r="W2053" s="2"/>
      <c r="X2053" s="60">
        <f>F2053^3*(1+G2053*Overview!$F$38)</f>
        <v>40.028562396769047</v>
      </c>
      <c r="Y2053" s="61">
        <f>F2053^3*Overview!$F$42*(1+Overview!$F$38*G2053)+J2053*Overview!$F$39/Overview!$F$40</f>
        <v>4.0095333433043345</v>
      </c>
    </row>
    <row r="2054" spans="1:25">
      <c r="A2054" s="34">
        <v>2051</v>
      </c>
      <c r="B2054">
        <v>0.77</v>
      </c>
      <c r="C2054" s="85">
        <v>18.739999999999998</v>
      </c>
      <c r="D2054" s="125">
        <f>B2054/(B2054+Overview!$F$22)</f>
        <v>0.52380952380952384</v>
      </c>
      <c r="E2054" s="118">
        <f>EXP(Overview!$F$21/Overview!$F$5-Overview!$F$21/('='!C2054+273.15))</f>
        <v>0.94169028070695959</v>
      </c>
      <c r="F2054" s="77">
        <f t="shared" si="194"/>
        <v>3.1938375903478224</v>
      </c>
      <c r="G2054" s="115">
        <f t="shared" si="195"/>
        <v>0.52380952380952372</v>
      </c>
      <c r="H2054" s="112">
        <f>F2054/Overview!$F$19</f>
        <v>4.7155434672195815</v>
      </c>
      <c r="I2054" s="149">
        <f t="shared" si="196"/>
        <v>178.24101031296112</v>
      </c>
      <c r="J2054" s="80">
        <f>IF((A2054-Overview!$F$43)/365=ROUND((A2054-Overview!$F$43)/365,0),J2053*0.05,J2053+V2053)</f>
        <v>9404.7597056670784</v>
      </c>
      <c r="K2054" s="70">
        <f>IF(I2054&lt;Overview!$F$16,1,'='!F2054/Overview!$F$26)</f>
        <v>138.2613675475248</v>
      </c>
      <c r="L2054" s="71">
        <f>IF(I2054&lt;Overview!$F$17,'='!F2054/Overview!$F$26,Overview!$F$33)</f>
        <v>9.1428571428571423</v>
      </c>
      <c r="M2054" s="72">
        <f t="shared" si="197"/>
        <v>9.1428571428571423</v>
      </c>
      <c r="N2054" s="81">
        <f>MIN(1,Overview!$F$44*E2054*(F2054-Overview!$F$25)^2+0.2)</f>
        <v>1</v>
      </c>
      <c r="O2054" s="48">
        <f>M2054*E2054*Overview!$F$8</f>
        <v>9.746225350951114E-2</v>
      </c>
      <c r="P2054" s="48">
        <f>E2054*Overview!$F$6</f>
        <v>1.8494797113084687E-3</v>
      </c>
      <c r="Q2054" s="122">
        <f>O2054*(G2054/F2054-(1+Overview!$F$35/'='!F2054)/(Overview!$F$37*Overview!$F$33))/('='!G2054+Overview!$F$36)</f>
        <v>2.4624261798775611E-4</v>
      </c>
      <c r="R2054" s="128">
        <f>(O2054/F2054-Q2054)*G2054*Overview!$F$29*'='!F2054^3</f>
        <v>467.64358463602798</v>
      </c>
      <c r="S2054" s="57">
        <f t="shared" si="192"/>
        <v>3.3879254914251688E-18</v>
      </c>
      <c r="T2054" s="58">
        <f t="shared" si="193"/>
        <v>2.6215297655831808E-4</v>
      </c>
      <c r="U2054" s="58">
        <f>IF(I2054&lt;Overview!$F$18,(1-Overview!$F$9)*'='!R2054-'='!I2054*'='!P2054,0)</f>
        <v>0</v>
      </c>
      <c r="V2054" s="54">
        <f>IF(I2054&gt;=Overview!$F$18,(1-Overview!$F$9)*'='!R2054-Overview!$F$18*'='!P2054,0)</f>
        <v>39.51569055411688</v>
      </c>
      <c r="W2054" s="2"/>
      <c r="X2054" s="60">
        <f>F2054^3*(1+G2054*Overview!$F$38)</f>
        <v>40.038435601111608</v>
      </c>
      <c r="Y2054" s="61">
        <f>F2054^3*Overview!$F$42*(1+Overview!$F$38*G2054)+J2054*Overview!$F$39/Overview!$F$40</f>
        <v>4.0121387622190321</v>
      </c>
    </row>
    <row r="2055" spans="1:25">
      <c r="A2055" s="34">
        <v>2052</v>
      </c>
      <c r="B2055">
        <v>0.77</v>
      </c>
      <c r="C2055" s="85">
        <v>18.739999999999998</v>
      </c>
      <c r="D2055" s="125">
        <f>B2055/(B2055+Overview!$F$22)</f>
        <v>0.52380952380952384</v>
      </c>
      <c r="E2055" s="118">
        <f>EXP(Overview!$F$21/Overview!$F$5-Overview!$F$21/('='!C2055+273.15))</f>
        <v>0.94169028070695959</v>
      </c>
      <c r="F2055" s="77">
        <f t="shared" si="194"/>
        <v>3.1940997433243807</v>
      </c>
      <c r="G2055" s="115">
        <f t="shared" si="195"/>
        <v>0.52380952380952372</v>
      </c>
      <c r="H2055" s="112">
        <f>F2055/Overview!$F$19</f>
        <v>4.7159305231424486</v>
      </c>
      <c r="I2055" s="149">
        <f t="shared" si="196"/>
        <v>178.24101031296112</v>
      </c>
      <c r="J2055" s="80">
        <f>IF((A2055-Overview!$F$43)/365=ROUND((A2055-Overview!$F$43)/365,0),J2054*0.05,J2054+V2054)</f>
        <v>9444.2753962211955</v>
      </c>
      <c r="K2055" s="70">
        <f>IF(I2055&lt;Overview!$F$16,1,'='!F2055/Overview!$F$26)</f>
        <v>138.2727161612286</v>
      </c>
      <c r="L2055" s="71">
        <f>IF(I2055&lt;Overview!$F$17,'='!F2055/Overview!$F$26,Overview!$F$33)</f>
        <v>9.1428571428571423</v>
      </c>
      <c r="M2055" s="72">
        <f t="shared" si="197"/>
        <v>9.1428571428571423</v>
      </c>
      <c r="N2055" s="81">
        <f>MIN(1,Overview!$F$44*E2055*(F2055-Overview!$F$25)^2+0.2)</f>
        <v>1</v>
      </c>
      <c r="O2055" s="48">
        <f>M2055*E2055*Overview!$F$8</f>
        <v>9.746225350951114E-2</v>
      </c>
      <c r="P2055" s="48">
        <f>E2055*Overview!$F$6</f>
        <v>1.8494797113084687E-3</v>
      </c>
      <c r="Q2055" s="122">
        <f>O2055*(G2055/F2055-(1+Overview!$F$35/'='!F2055)/(Overview!$F$37*Overview!$F$33))/('='!G2055+Overview!$F$36)</f>
        <v>2.4585218194989088E-4</v>
      </c>
      <c r="R2055" s="128">
        <f>(O2055/F2055-Q2055)*G2055*Overview!$F$29*'='!F2055^3</f>
        <v>467.72607812957301</v>
      </c>
      <c r="S2055" s="57">
        <f t="shared" si="192"/>
        <v>3.3876474303678113E-18</v>
      </c>
      <c r="T2055" s="58">
        <f t="shared" si="193"/>
        <v>2.6175879708729516E-4</v>
      </c>
      <c r="U2055" s="58">
        <f>IF(I2055&lt;Overview!$F$18,(1-Overview!$F$9)*'='!R2055-'='!I2055*'='!P2055,0)</f>
        <v>0</v>
      </c>
      <c r="V2055" s="54">
        <f>IF(I2055&gt;=Overview!$F$18,(1-Overview!$F$9)*'='!R2055-Overview!$F$18*'='!P2055,0)</f>
        <v>39.522718999766916</v>
      </c>
      <c r="W2055" s="2"/>
      <c r="X2055" s="60">
        <f>F2055^3*(1+G2055*Overview!$F$38)</f>
        <v>40.048295579585506</v>
      </c>
      <c r="Y2055" s="61">
        <f>F2055^3*Overview!$F$42*(1+Overview!$F$38*G2055)+J2055*Overview!$F$39/Overview!$F$40</f>
        <v>4.0147432966530348</v>
      </c>
    </row>
    <row r="2056" spans="1:25">
      <c r="A2056" s="34">
        <v>2053</v>
      </c>
      <c r="B2056">
        <v>0.77</v>
      </c>
      <c r="C2056" s="85">
        <v>18.739999999999998</v>
      </c>
      <c r="D2056" s="125">
        <f>B2056/(B2056+Overview!$F$22)</f>
        <v>0.52380952380952384</v>
      </c>
      <c r="E2056" s="118">
        <f>EXP(Overview!$F$21/Overview!$F$5-Overview!$F$21/('='!C2056+273.15))</f>
        <v>0.94169028070695959</v>
      </c>
      <c r="F2056" s="77">
        <f t="shared" si="194"/>
        <v>3.1943615021214682</v>
      </c>
      <c r="G2056" s="115">
        <f t="shared" si="195"/>
        <v>0.52380952380952372</v>
      </c>
      <c r="H2056" s="112">
        <f>F2056/Overview!$F$19</f>
        <v>4.7163169970787955</v>
      </c>
      <c r="I2056" s="149">
        <f t="shared" si="196"/>
        <v>178.24101031296112</v>
      </c>
      <c r="J2056" s="80">
        <f>IF((A2056-Overview!$F$43)/365=ROUND((A2056-Overview!$F$43)/365,0),J2055*0.05,J2055+V2055)</f>
        <v>9483.7981152209632</v>
      </c>
      <c r="K2056" s="70">
        <f>IF(I2056&lt;Overview!$F$16,1,'='!F2056/Overview!$F$26)</f>
        <v>138.28404771088609</v>
      </c>
      <c r="L2056" s="71">
        <f>IF(I2056&lt;Overview!$F$17,'='!F2056/Overview!$F$26,Overview!$F$33)</f>
        <v>9.1428571428571423</v>
      </c>
      <c r="M2056" s="72">
        <f t="shared" si="197"/>
        <v>9.1428571428571423</v>
      </c>
      <c r="N2056" s="81">
        <f>MIN(1,Overview!$F$44*E2056*(F2056-Overview!$F$25)^2+0.2)</f>
        <v>1</v>
      </c>
      <c r="O2056" s="48">
        <f>M2056*E2056*Overview!$F$8</f>
        <v>9.746225350951114E-2</v>
      </c>
      <c r="P2056" s="48">
        <f>E2056*Overview!$F$6</f>
        <v>1.8494797113084687E-3</v>
      </c>
      <c r="Q2056" s="122">
        <f>O2056*(G2056/F2056-(1+Overview!$F$35/'='!F2056)/(Overview!$F$37*Overview!$F$33))/('='!G2056+Overview!$F$36)</f>
        <v>2.4546239692065238E-4</v>
      </c>
      <c r="R2056" s="128">
        <f>(O2056/F2056-Q2056)*G2056*Overview!$F$29*'='!F2056^3</f>
        <v>467.80845574508788</v>
      </c>
      <c r="S2056" s="57">
        <f t="shared" si="192"/>
        <v>3.3873698329463105E-18</v>
      </c>
      <c r="T2056" s="58">
        <f t="shared" si="193"/>
        <v>2.6136521031393039E-4</v>
      </c>
      <c r="U2056" s="58">
        <f>IF(I2056&lt;Overview!$F$18,(1-Overview!$F$9)*'='!R2056-'='!I2056*'='!P2056,0)</f>
        <v>0</v>
      </c>
      <c r="V2056" s="54">
        <f>IF(I2056&gt;=Overview!$F$18,(1-Overview!$F$9)*'='!R2056-Overview!$F$18*'='!P2056,0)</f>
        <v>39.529737572608781</v>
      </c>
      <c r="W2056" s="2"/>
      <c r="X2056" s="60">
        <f>F2056^3*(1+G2056*Overview!$F$38)</f>
        <v>40.058142347342823</v>
      </c>
      <c r="Y2056" s="61">
        <f>F2056^3*Overview!$F$42*(1+Overview!$F$38*G2056)+J2056*Overview!$F$39/Overview!$F$40</f>
        <v>4.0173469475404557</v>
      </c>
    </row>
    <row r="2057" spans="1:25">
      <c r="A2057" s="34">
        <v>2054</v>
      </c>
      <c r="B2057">
        <v>0.77</v>
      </c>
      <c r="C2057" s="85">
        <v>18.739999999999998</v>
      </c>
      <c r="D2057" s="125">
        <f>B2057/(B2057+Overview!$F$22)</f>
        <v>0.52380952380952384</v>
      </c>
      <c r="E2057" s="118">
        <f>EXP(Overview!$F$21/Overview!$F$5-Overview!$F$21/('='!C2057+273.15))</f>
        <v>0.94169028070695959</v>
      </c>
      <c r="F2057" s="77">
        <f t="shared" si="194"/>
        <v>3.1946228673317822</v>
      </c>
      <c r="G2057" s="115">
        <f t="shared" si="195"/>
        <v>0.52380952380952372</v>
      </c>
      <c r="H2057" s="112">
        <f>F2057/Overview!$F$19</f>
        <v>4.7167028899037087</v>
      </c>
      <c r="I2057" s="149">
        <f t="shared" si="196"/>
        <v>178.24101031296112</v>
      </c>
      <c r="J2057" s="80">
        <f>IF((A2057-Overview!$F$43)/365=ROUND((A2057-Overview!$F$43)/365,0),J2056*0.05,J2056+V2056)</f>
        <v>9523.3278527935727</v>
      </c>
      <c r="K2057" s="70">
        <f>IF(I2057&lt;Overview!$F$16,1,'='!F2057/Overview!$F$26)</f>
        <v>138.29536222215509</v>
      </c>
      <c r="L2057" s="71">
        <f>IF(I2057&lt;Overview!$F$17,'='!F2057/Overview!$F$26,Overview!$F$33)</f>
        <v>9.1428571428571423</v>
      </c>
      <c r="M2057" s="72">
        <f t="shared" si="197"/>
        <v>9.1428571428571423</v>
      </c>
      <c r="N2057" s="81">
        <f>MIN(1,Overview!$F$44*E2057*(F2057-Overview!$F$25)^2+0.2)</f>
        <v>1</v>
      </c>
      <c r="O2057" s="48">
        <f>M2057*E2057*Overview!$F$8</f>
        <v>9.746225350951114E-2</v>
      </c>
      <c r="P2057" s="48">
        <f>E2057*Overview!$F$6</f>
        <v>1.8494797113084687E-3</v>
      </c>
      <c r="Q2057" s="122">
        <f>O2057*(G2057/F2057-(1+Overview!$F$35/'='!F2057)/(Overview!$F$37*Overview!$F$33))/('='!G2057+Overview!$F$36)</f>
        <v>2.450732617133604E-4</v>
      </c>
      <c r="R2057" s="128">
        <f>(O2057/F2057-Q2057)*G2057*Overview!$F$29*'='!F2057^3</f>
        <v>467.89071763251525</v>
      </c>
      <c r="S2057" s="57">
        <f t="shared" si="192"/>
        <v>3.3870926983155367E-18</v>
      </c>
      <c r="T2057" s="58">
        <f t="shared" si="193"/>
        <v>2.6097221534702927E-4</v>
      </c>
      <c r="U2057" s="58">
        <f>IF(I2057&lt;Overview!$F$18,(1-Overview!$F$9)*'='!R2057-'='!I2057*'='!P2057,0)</f>
        <v>0</v>
      </c>
      <c r="V2057" s="54">
        <f>IF(I2057&gt;=Overview!$F$18,(1-Overview!$F$9)*'='!R2057-Overview!$F$18*'='!P2057,0)</f>
        <v>39.536746285417593</v>
      </c>
      <c r="W2057" s="2"/>
      <c r="X2057" s="60">
        <f>F2057^3*(1+G2057*Overview!$F$38)</f>
        <v>40.06797591952644</v>
      </c>
      <c r="Y2057" s="61">
        <f>F2057^3*Overview!$F$42*(1+Overview!$F$38*G2057)+J2057*Overview!$F$39/Overview!$F$40</f>
        <v>4.0199497158151365</v>
      </c>
    </row>
    <row r="2058" spans="1:25">
      <c r="A2058" s="34">
        <v>2055</v>
      </c>
      <c r="B2058">
        <v>0.77</v>
      </c>
      <c r="C2058" s="85">
        <v>18.739999999999998</v>
      </c>
      <c r="D2058" s="125">
        <f>B2058/(B2058+Overview!$F$22)</f>
        <v>0.52380952380952384</v>
      </c>
      <c r="E2058" s="118">
        <f>EXP(Overview!$F$21/Overview!$F$5-Overview!$F$21/('='!C2058+273.15))</f>
        <v>0.94169028070695959</v>
      </c>
      <c r="F2058" s="77">
        <f t="shared" si="194"/>
        <v>3.1948838395471291</v>
      </c>
      <c r="G2058" s="115">
        <f t="shared" si="195"/>
        <v>0.52380952380952372</v>
      </c>
      <c r="H2058" s="112">
        <f>F2058/Overview!$F$19</f>
        <v>4.7170882024909631</v>
      </c>
      <c r="I2058" s="149">
        <f t="shared" si="196"/>
        <v>178.24101031296112</v>
      </c>
      <c r="J2058" s="80">
        <f>IF((A2058-Overview!$F$43)/365=ROUND((A2058-Overview!$F$43)/365,0),J2057*0.05,J2057+V2057)</f>
        <v>9562.8645990789901</v>
      </c>
      <c r="K2058" s="70">
        <f>IF(I2058&lt;Overview!$F$16,1,'='!F2058/Overview!$F$26)</f>
        <v>138.30665972065495</v>
      </c>
      <c r="L2058" s="71">
        <f>IF(I2058&lt;Overview!$F$17,'='!F2058/Overview!$F$26,Overview!$F$33)</f>
        <v>9.1428571428571423</v>
      </c>
      <c r="M2058" s="72">
        <f t="shared" si="197"/>
        <v>9.1428571428571423</v>
      </c>
      <c r="N2058" s="81">
        <f>MIN(1,Overview!$F$44*E2058*(F2058-Overview!$F$25)^2+0.2)</f>
        <v>1</v>
      </c>
      <c r="O2058" s="48">
        <f>M2058*E2058*Overview!$F$8</f>
        <v>9.746225350951114E-2</v>
      </c>
      <c r="P2058" s="48">
        <f>E2058*Overview!$F$6</f>
        <v>1.8494797113084687E-3</v>
      </c>
      <c r="Q2058" s="122">
        <f>O2058*(G2058/F2058-(1+Overview!$F$35/'='!F2058)/(Overview!$F$37*Overview!$F$33))/('='!G2058+Overview!$F$36)</f>
        <v>2.4468477514382164E-4</v>
      </c>
      <c r="R2058" s="128">
        <f>(O2058/F2058-Q2058)*G2058*Overview!$F$29*'='!F2058^3</f>
        <v>467.97286394164382</v>
      </c>
      <c r="S2058" s="57">
        <f t="shared" si="192"/>
        <v>3.3868160256321287E-18</v>
      </c>
      <c r="T2058" s="58">
        <f t="shared" si="193"/>
        <v>2.6057981129673963E-4</v>
      </c>
      <c r="U2058" s="58">
        <f>IF(I2058&lt;Overview!$F$18,(1-Overview!$F$9)*'='!R2058-'='!I2058*'='!P2058,0)</f>
        <v>0</v>
      </c>
      <c r="V2058" s="54">
        <f>IF(I2058&gt;=Overview!$F$18,(1-Overview!$F$9)*'='!R2058-Overview!$F$18*'='!P2058,0)</f>
        <v>39.543745150955345</v>
      </c>
      <c r="W2058" s="2"/>
      <c r="X2058" s="60">
        <f>F2058^3*(1+G2058*Overview!$F$38)</f>
        <v>40.077796311270077</v>
      </c>
      <c r="Y2058" s="61">
        <f>F2058^3*Overview!$F$42*(1+Overview!$F$38*G2058)+J2058*Overview!$F$39/Overview!$F$40</f>
        <v>4.0225516024106485</v>
      </c>
    </row>
    <row r="2059" spans="1:25">
      <c r="A2059" s="34">
        <v>2056</v>
      </c>
      <c r="B2059">
        <v>0.77</v>
      </c>
      <c r="C2059" s="85">
        <v>18.739999999999998</v>
      </c>
      <c r="D2059" s="125">
        <f>B2059/(B2059+Overview!$F$22)</f>
        <v>0.52380952380952384</v>
      </c>
      <c r="E2059" s="118">
        <f>EXP(Overview!$F$21/Overview!$F$5-Overview!$F$21/('='!C2059+273.15))</f>
        <v>0.94169028070695959</v>
      </c>
      <c r="F2059" s="77">
        <f t="shared" si="194"/>
        <v>3.1951444193584257</v>
      </c>
      <c r="G2059" s="115">
        <f t="shared" si="195"/>
        <v>0.52380952380952372</v>
      </c>
      <c r="H2059" s="112">
        <f>F2059/Overview!$F$19</f>
        <v>4.7174729357130163</v>
      </c>
      <c r="I2059" s="149">
        <f t="shared" si="196"/>
        <v>178.24101031296112</v>
      </c>
      <c r="J2059" s="80">
        <f>IF((A2059-Overview!$F$43)/365=ROUND((A2059-Overview!$F$43)/365,0),J2058*0.05,J2058+V2058)</f>
        <v>9602.4083442299452</v>
      </c>
      <c r="K2059" s="70">
        <f>IF(I2059&lt;Overview!$F$16,1,'='!F2059/Overview!$F$26)</f>
        <v>138.31794023196647</v>
      </c>
      <c r="L2059" s="71">
        <f>IF(I2059&lt;Overview!$F$17,'='!F2059/Overview!$F$26,Overview!$F$33)</f>
        <v>9.1428571428571423</v>
      </c>
      <c r="M2059" s="72">
        <f t="shared" si="197"/>
        <v>9.1428571428571423</v>
      </c>
      <c r="N2059" s="81">
        <f>MIN(1,Overview!$F$44*E2059*(F2059-Overview!$F$25)^2+0.2)</f>
        <v>1</v>
      </c>
      <c r="O2059" s="48">
        <f>M2059*E2059*Overview!$F$8</f>
        <v>9.746225350951114E-2</v>
      </c>
      <c r="P2059" s="48">
        <f>E2059*Overview!$F$6</f>
        <v>1.8494797113084687E-3</v>
      </c>
      <c r="Q2059" s="122">
        <f>O2059*(G2059/F2059-(1+Overview!$F$35/'='!F2059)/(Overview!$F$37*Overview!$F$33))/('='!G2059+Overview!$F$36)</f>
        <v>2.4429693603031681E-4</v>
      </c>
      <c r="R2059" s="128">
        <f>(O2059/F2059-Q2059)*G2059*Overview!$F$29*'='!F2059^3</f>
        <v>468.05489482210919</v>
      </c>
      <c r="S2059" s="57">
        <f t="shared" si="192"/>
        <v>3.3865398140544897E-18</v>
      </c>
      <c r="T2059" s="58">
        <f t="shared" si="193"/>
        <v>2.60187997274543E-4</v>
      </c>
      <c r="U2059" s="58">
        <f>IF(I2059&lt;Overview!$F$18,(1-Overview!$F$9)*'='!R2059-'='!I2059*'='!P2059,0)</f>
        <v>0</v>
      </c>
      <c r="V2059" s="54">
        <f>IF(I2059&gt;=Overview!$F$18,(1-Overview!$F$9)*'='!R2059-Overview!$F$18*'='!P2059,0)</f>
        <v>39.550734181970995</v>
      </c>
      <c r="W2059" s="2"/>
      <c r="X2059" s="60">
        <f>F2059^3*(1+G2059*Overview!$F$38)</f>
        <v>40.087603537698257</v>
      </c>
      <c r="Y2059" s="61">
        <f>F2059^3*Overview!$F$42*(1+Overview!$F$38*G2059)+J2059*Overview!$F$39/Overview!$F$40</f>
        <v>4.0251526082602904</v>
      </c>
    </row>
    <row r="2060" spans="1:25">
      <c r="A2060" s="34">
        <v>2057</v>
      </c>
      <c r="B2060">
        <v>0.77</v>
      </c>
      <c r="C2060" s="85">
        <v>18.739999999999998</v>
      </c>
      <c r="D2060" s="125">
        <f>B2060/(B2060+Overview!$F$22)</f>
        <v>0.52380952380952384</v>
      </c>
      <c r="E2060" s="118">
        <f>EXP(Overview!$F$21/Overview!$F$5-Overview!$F$21/('='!C2060+273.15))</f>
        <v>0.94169028070695959</v>
      </c>
      <c r="F2060" s="77">
        <f t="shared" si="194"/>
        <v>3.1954046073557003</v>
      </c>
      <c r="G2060" s="115">
        <f t="shared" si="195"/>
        <v>0.52380952380952372</v>
      </c>
      <c r="H2060" s="112">
        <f>F2060/Overview!$F$19</f>
        <v>4.717857090441016</v>
      </c>
      <c r="I2060" s="149">
        <f t="shared" si="196"/>
        <v>178.24101031296112</v>
      </c>
      <c r="J2060" s="80">
        <f>IF((A2060-Overview!$F$43)/365=ROUND((A2060-Overview!$F$43)/365,0),J2059*0.05,J2059+V2059)</f>
        <v>9641.9590784119155</v>
      </c>
      <c r="K2060" s="70">
        <f>IF(I2060&lt;Overview!$F$16,1,'='!F2060/Overview!$F$26)</f>
        <v>138.32920378163206</v>
      </c>
      <c r="L2060" s="71">
        <f>IF(I2060&lt;Overview!$F$17,'='!F2060/Overview!$F$26,Overview!$F$33)</f>
        <v>9.1428571428571423</v>
      </c>
      <c r="M2060" s="72">
        <f t="shared" si="197"/>
        <v>9.1428571428571423</v>
      </c>
      <c r="N2060" s="81">
        <f>MIN(1,Overview!$F$44*E2060*(F2060-Overview!$F$25)^2+0.2)</f>
        <v>1</v>
      </c>
      <c r="O2060" s="48">
        <f>M2060*E2060*Overview!$F$8</f>
        <v>9.746225350951114E-2</v>
      </c>
      <c r="P2060" s="48">
        <f>E2060*Overview!$F$6</f>
        <v>1.8494797113084687E-3</v>
      </c>
      <c r="Q2060" s="122">
        <f>O2060*(G2060/F2060-(1+Overview!$F$35/'='!F2060)/(Overview!$F$37*Overview!$F$33))/('='!G2060+Overview!$F$36)</f>
        <v>2.4390974319360052E-4</v>
      </c>
      <c r="R2060" s="128">
        <f>(O2060/F2060-Q2060)*G2060*Overview!$F$29*'='!F2060^3</f>
        <v>468.13681042339363</v>
      </c>
      <c r="S2060" s="57">
        <f t="shared" si="192"/>
        <v>3.3862640627427837E-18</v>
      </c>
      <c r="T2060" s="58">
        <f t="shared" si="193"/>
        <v>2.5979677239325891E-4</v>
      </c>
      <c r="U2060" s="58">
        <f>IF(I2060&lt;Overview!$F$18,(1-Overview!$F$9)*'='!R2060-'='!I2060*'='!P2060,0)</f>
        <v>0</v>
      </c>
      <c r="V2060" s="54">
        <f>IF(I2060&gt;=Overview!$F$18,(1-Overview!$F$9)*'='!R2060-Overview!$F$18*'='!P2060,0)</f>
        <v>39.55771339120043</v>
      </c>
      <c r="W2060" s="2"/>
      <c r="X2060" s="60">
        <f>F2060^3*(1+G2060*Overview!$F$38)</f>
        <v>40.09739761392629</v>
      </c>
      <c r="Y2060" s="61">
        <f>F2060^3*Overview!$F$42*(1+Overview!$F$38*G2060)+J2060*Overview!$F$39/Overview!$F$40</f>
        <v>4.027752734297084</v>
      </c>
    </row>
    <row r="2061" spans="1:25">
      <c r="A2061" s="34">
        <v>2058</v>
      </c>
      <c r="B2061">
        <v>0.77</v>
      </c>
      <c r="C2061" s="85">
        <v>18.739999999999998</v>
      </c>
      <c r="D2061" s="125">
        <f>B2061/(B2061+Overview!$F$22)</f>
        <v>0.52380952380952384</v>
      </c>
      <c r="E2061" s="118">
        <f>EXP(Overview!$F$21/Overview!$F$5-Overview!$F$21/('='!C2061+273.15))</f>
        <v>0.94169028070695959</v>
      </c>
      <c r="F2061" s="77">
        <f t="shared" si="194"/>
        <v>3.1956644041280935</v>
      </c>
      <c r="G2061" s="115">
        <f t="shared" si="195"/>
        <v>0.52380952380952372</v>
      </c>
      <c r="H2061" s="112">
        <f>F2061/Overview!$F$19</f>
        <v>4.7182406675448005</v>
      </c>
      <c r="I2061" s="149">
        <f t="shared" si="196"/>
        <v>178.24101031296112</v>
      </c>
      <c r="J2061" s="80">
        <f>IF((A2061-Overview!$F$43)/365=ROUND((A2061-Overview!$F$43)/365,0),J2060*0.05,J2060+V2060)</f>
        <v>9681.5167918031166</v>
      </c>
      <c r="K2061" s="70">
        <f>IF(I2061&lt;Overview!$F$16,1,'='!F2061/Overview!$F$26)</f>
        <v>138.34045039515556</v>
      </c>
      <c r="L2061" s="71">
        <f>IF(I2061&lt;Overview!$F$17,'='!F2061/Overview!$F$26,Overview!$F$33)</f>
        <v>9.1428571428571423</v>
      </c>
      <c r="M2061" s="72">
        <f t="shared" si="197"/>
        <v>9.1428571428571423</v>
      </c>
      <c r="N2061" s="81">
        <f>MIN(1,Overview!$F$44*E2061*(F2061-Overview!$F$25)^2+0.2)</f>
        <v>1</v>
      </c>
      <c r="O2061" s="48">
        <f>M2061*E2061*Overview!$F$8</f>
        <v>9.746225350951114E-2</v>
      </c>
      <c r="P2061" s="48">
        <f>E2061*Overview!$F$6</f>
        <v>1.8494797113084687E-3</v>
      </c>
      <c r="Q2061" s="122">
        <f>O2061*(G2061/F2061-(1+Overview!$F$35/'='!F2061)/(Overview!$F$37*Overview!$F$33))/('='!G2061+Overview!$F$36)</f>
        <v>2.4352319545689494E-4</v>
      </c>
      <c r="R2061" s="128">
        <f>(O2061/F2061-Q2061)*G2061*Overview!$F$29*'='!F2061^3</f>
        <v>468.21861089482576</v>
      </c>
      <c r="S2061" s="57">
        <f t="shared" si="192"/>
        <v>3.3859887708589318E-18</v>
      </c>
      <c r="T2061" s="58">
        <f t="shared" si="193"/>
        <v>2.5940613576704247E-4</v>
      </c>
      <c r="U2061" s="58">
        <f>IF(I2061&lt;Overview!$F$18,(1-Overview!$F$9)*'='!R2061-'='!I2061*'='!P2061,0)</f>
        <v>0</v>
      </c>
      <c r="V2061" s="54">
        <f>IF(I2061&gt;=Overview!$F$18,(1-Overview!$F$9)*'='!R2061-Overview!$F$18*'='!P2061,0)</f>
        <v>39.564682791366451</v>
      </c>
      <c r="W2061" s="2"/>
      <c r="X2061" s="60">
        <f>F2061^3*(1+G2061*Overview!$F$38)</f>
        <v>40.107178555060223</v>
      </c>
      <c r="Y2061" s="61">
        <f>F2061^3*Overview!$F$42*(1+Overview!$F$38*G2061)+J2061*Overview!$F$39/Overview!$F$40</f>
        <v>4.0303519814537738</v>
      </c>
    </row>
    <row r="2062" spans="1:25">
      <c r="A2062" s="34">
        <v>2059</v>
      </c>
      <c r="B2062">
        <v>0.77</v>
      </c>
      <c r="C2062" s="85">
        <v>18.739999999999998</v>
      </c>
      <c r="D2062" s="125">
        <f>B2062/(B2062+Overview!$F$22)</f>
        <v>0.52380952380952384</v>
      </c>
      <c r="E2062" s="118">
        <f>EXP(Overview!$F$21/Overview!$F$5-Overview!$F$21/('='!C2062+273.15))</f>
        <v>0.94169028070695959</v>
      </c>
      <c r="F2062" s="77">
        <f t="shared" si="194"/>
        <v>3.1959238102638605</v>
      </c>
      <c r="G2062" s="115">
        <f t="shared" si="195"/>
        <v>0.52380952380952372</v>
      </c>
      <c r="H2062" s="112">
        <f>F2062/Overview!$F$19</f>
        <v>4.7186236678928992</v>
      </c>
      <c r="I2062" s="149">
        <f t="shared" si="196"/>
        <v>178.24101031296112</v>
      </c>
      <c r="J2062" s="80">
        <f>IF((A2062-Overview!$F$43)/365=ROUND((A2062-Overview!$F$43)/365,0),J2061*0.05,J2061+V2061)</f>
        <v>9721.0814745944826</v>
      </c>
      <c r="K2062" s="70">
        <f>IF(I2062&lt;Overview!$F$16,1,'='!F2062/Overview!$F$26)</f>
        <v>138.35168009800262</v>
      </c>
      <c r="L2062" s="71">
        <f>IF(I2062&lt;Overview!$F$17,'='!F2062/Overview!$F$26,Overview!$F$33)</f>
        <v>9.1428571428571423</v>
      </c>
      <c r="M2062" s="72">
        <f t="shared" si="197"/>
        <v>9.1428571428571423</v>
      </c>
      <c r="N2062" s="81">
        <f>MIN(1,Overview!$F$44*E2062*(F2062-Overview!$F$25)^2+0.2)</f>
        <v>1</v>
      </c>
      <c r="O2062" s="48">
        <f>M2062*E2062*Overview!$F$8</f>
        <v>9.746225350951114E-2</v>
      </c>
      <c r="P2062" s="48">
        <f>E2062*Overview!$F$6</f>
        <v>1.8494797113084687E-3</v>
      </c>
      <c r="Q2062" s="122">
        <f>O2062*(G2062/F2062-(1+Overview!$F$35/'='!F2062)/(Overview!$F$37*Overview!$F$33))/('='!G2062+Overview!$F$36)</f>
        <v>2.4313729164587934E-4</v>
      </c>
      <c r="R2062" s="128">
        <f>(O2062/F2062-Q2062)*G2062*Overview!$F$29*'='!F2062^3</f>
        <v>468.30029638558051</v>
      </c>
      <c r="S2062" s="57">
        <f t="shared" si="192"/>
        <v>3.3857139375666053E-18</v>
      </c>
      <c r="T2062" s="58">
        <f t="shared" si="193"/>
        <v>2.5901608651137807E-4</v>
      </c>
      <c r="U2062" s="58">
        <f>IF(I2062&lt;Overview!$F$18,(1-Overview!$F$9)*'='!R2062-'='!I2062*'='!P2062,0)</f>
        <v>0</v>
      </c>
      <c r="V2062" s="54">
        <f>IF(I2062&gt;=Overview!$F$18,(1-Overview!$F$9)*'='!R2062-Overview!$F$18*'='!P2062,0)</f>
        <v>39.571642395178749</v>
      </c>
      <c r="W2062" s="2"/>
      <c r="X2062" s="60">
        <f>F2062^3*(1+G2062*Overview!$F$38)</f>
        <v>40.1169463761968</v>
      </c>
      <c r="Y2062" s="61">
        <f>F2062^3*Overview!$F$42*(1+Overview!$F$38*G2062)+J2062*Overview!$F$39/Overview!$F$40</f>
        <v>4.0329503506628175</v>
      </c>
    </row>
    <row r="2063" spans="1:25">
      <c r="A2063" s="34">
        <v>2060</v>
      </c>
      <c r="B2063">
        <v>0.77</v>
      </c>
      <c r="C2063" s="85">
        <v>18.739999999999998</v>
      </c>
      <c r="D2063" s="125">
        <f>B2063/(B2063+Overview!$F$22)</f>
        <v>0.52380952380952384</v>
      </c>
      <c r="E2063" s="118">
        <f>EXP(Overview!$F$21/Overview!$F$5-Overview!$F$21/('='!C2063+273.15))</f>
        <v>0.94169028070695959</v>
      </c>
      <c r="F2063" s="77">
        <f t="shared" si="194"/>
        <v>3.196182826350372</v>
      </c>
      <c r="G2063" s="115">
        <f t="shared" si="195"/>
        <v>0.52380952380952372</v>
      </c>
      <c r="H2063" s="112">
        <f>F2063/Overview!$F$19</f>
        <v>4.7190060923525348</v>
      </c>
      <c r="I2063" s="149">
        <f t="shared" si="196"/>
        <v>178.24101031296112</v>
      </c>
      <c r="J2063" s="80">
        <f>IF((A2063-Overview!$F$43)/365=ROUND((A2063-Overview!$F$43)/365,0),J2062*0.05,J2062+V2062)</f>
        <v>9760.6531169896607</v>
      </c>
      <c r="K2063" s="70">
        <f>IF(I2063&lt;Overview!$F$16,1,'='!F2063/Overview!$F$26)</f>
        <v>138.36289291560053</v>
      </c>
      <c r="L2063" s="71">
        <f>IF(I2063&lt;Overview!$F$17,'='!F2063/Overview!$F$26,Overview!$F$33)</f>
        <v>9.1428571428571423</v>
      </c>
      <c r="M2063" s="72">
        <f t="shared" si="197"/>
        <v>9.1428571428571423</v>
      </c>
      <c r="N2063" s="81">
        <f>MIN(1,Overview!$F$44*E2063*(F2063-Overview!$F$25)^2+0.2)</f>
        <v>1</v>
      </c>
      <c r="O2063" s="48">
        <f>M2063*E2063*Overview!$F$8</f>
        <v>9.746225350951114E-2</v>
      </c>
      <c r="P2063" s="48">
        <f>E2063*Overview!$F$6</f>
        <v>1.8494797113084687E-3</v>
      </c>
      <c r="Q2063" s="122">
        <f>O2063*(G2063/F2063-(1+Overview!$F$35/'='!F2063)/(Overview!$F$37*Overview!$F$33))/('='!G2063+Overview!$F$36)</f>
        <v>2.4275203058868767E-4</v>
      </c>
      <c r="R2063" s="128">
        <f>(O2063/F2063-Q2063)*G2063*Overview!$F$29*'='!F2063^3</f>
        <v>468.38186704468018</v>
      </c>
      <c r="S2063" s="57">
        <f t="shared" si="192"/>
        <v>3.3854395620312242E-18</v>
      </c>
      <c r="T2063" s="58">
        <f t="shared" si="193"/>
        <v>2.5862662374308125E-4</v>
      </c>
      <c r="U2063" s="58">
        <f>IF(I2063&lt;Overview!$F$18,(1-Overview!$F$9)*'='!R2063-'='!I2063*'='!P2063,0)</f>
        <v>0</v>
      </c>
      <c r="V2063" s="54">
        <f>IF(I2063&gt;=Overview!$F$18,(1-Overview!$F$9)*'='!R2063-Overview!$F$18*'='!P2063,0)</f>
        <v>39.578592215334041</v>
      </c>
      <c r="W2063" s="2"/>
      <c r="X2063" s="60">
        <f>F2063^3*(1+G2063*Overview!$F$38)</f>
        <v>40.126701092423531</v>
      </c>
      <c r="Y2063" s="61">
        <f>F2063^3*Overview!$F$42*(1+Overview!$F$38*G2063)+J2063*Overview!$F$39/Overview!$F$40</f>
        <v>4.0355478428563956</v>
      </c>
    </row>
    <row r="2064" spans="1:25">
      <c r="A2064" s="34">
        <v>2061</v>
      </c>
      <c r="B2064">
        <v>0.77</v>
      </c>
      <c r="C2064" s="85">
        <v>18.739999999999998</v>
      </c>
      <c r="D2064" s="125">
        <f>B2064/(B2064+Overview!$F$22)</f>
        <v>0.52380952380952384</v>
      </c>
      <c r="E2064" s="118">
        <f>EXP(Overview!$F$21/Overview!$F$5-Overview!$F$21/('='!C2064+273.15))</f>
        <v>0.94169028070695959</v>
      </c>
      <c r="F2064" s="77">
        <f t="shared" si="194"/>
        <v>3.1964414529741152</v>
      </c>
      <c r="G2064" s="115">
        <f t="shared" si="195"/>
        <v>0.52380952380952372</v>
      </c>
      <c r="H2064" s="112">
        <f>F2064/Overview!$F$19</f>
        <v>4.7193879417896278</v>
      </c>
      <c r="I2064" s="149">
        <f t="shared" si="196"/>
        <v>178.24101031296112</v>
      </c>
      <c r="J2064" s="80">
        <f>IF((A2064-Overview!$F$43)/365=ROUND((A2064-Overview!$F$43)/365,0),J2063*0.05,J2063+V2063)</f>
        <v>9800.2317092049943</v>
      </c>
      <c r="K2064" s="70">
        <f>IF(I2064&lt;Overview!$F$16,1,'='!F2064/Overview!$F$26)</f>
        <v>138.37408887333834</v>
      </c>
      <c r="L2064" s="71">
        <f>IF(I2064&lt;Overview!$F$17,'='!F2064/Overview!$F$26,Overview!$F$33)</f>
        <v>9.1428571428571423</v>
      </c>
      <c r="M2064" s="72">
        <f t="shared" si="197"/>
        <v>9.1428571428571423</v>
      </c>
      <c r="N2064" s="81">
        <f>MIN(1,Overview!$F$44*E2064*(F2064-Overview!$F$25)^2+0.2)</f>
        <v>1</v>
      </c>
      <c r="O2064" s="48">
        <f>M2064*E2064*Overview!$F$8</f>
        <v>9.746225350951114E-2</v>
      </c>
      <c r="P2064" s="48">
        <f>E2064*Overview!$F$6</f>
        <v>1.8494797113084687E-3</v>
      </c>
      <c r="Q2064" s="122">
        <f>O2064*(G2064/F2064-(1+Overview!$F$35/'='!F2064)/(Overview!$F$37*Overview!$F$33))/('='!G2064+Overview!$F$36)</f>
        <v>2.423674111159028E-4</v>
      </c>
      <c r="R2064" s="128">
        <f>(O2064/F2064-Q2064)*G2064*Overview!$F$29*'='!F2064^3</f>
        <v>468.46332302099296</v>
      </c>
      <c r="S2064" s="57">
        <f t="shared" si="192"/>
        <v>3.385165643419951E-18</v>
      </c>
      <c r="T2064" s="58">
        <f t="shared" si="193"/>
        <v>2.5823774658029702E-4</v>
      </c>
      <c r="U2064" s="58">
        <f>IF(I2064&lt;Overview!$F$18,(1-Overview!$F$9)*'='!R2064-'='!I2064*'='!P2064,0)</f>
        <v>0</v>
      </c>
      <c r="V2064" s="54">
        <f>IF(I2064&gt;=Overview!$F$18,(1-Overview!$F$9)*'='!R2064-Overview!$F$18*'='!P2064,0)</f>
        <v>39.585532264515891</v>
      </c>
      <c r="W2064" s="2"/>
      <c r="X2064" s="60">
        <f>F2064^3*(1+G2064*Overview!$F$38)</f>
        <v>40.136442718818557</v>
      </c>
      <c r="Y2064" s="61">
        <f>F2064^3*Overview!$F$42*(1+Overview!$F$38*G2064)+J2064*Overview!$F$39/Overview!$F$40</f>
        <v>4.0381444589663955</v>
      </c>
    </row>
    <row r="2065" spans="1:25">
      <c r="A2065" s="34">
        <v>2062</v>
      </c>
      <c r="B2065">
        <v>0.77</v>
      </c>
      <c r="C2065" s="85">
        <v>18.739999999999998</v>
      </c>
      <c r="D2065" s="125">
        <f>B2065/(B2065+Overview!$F$22)</f>
        <v>0.52380952380952384</v>
      </c>
      <c r="E2065" s="118">
        <f>EXP(Overview!$F$21/Overview!$F$5-Overview!$F$21/('='!C2065+273.15))</f>
        <v>0.94169028070695959</v>
      </c>
      <c r="F2065" s="77">
        <f t="shared" si="194"/>
        <v>3.1966996907206955</v>
      </c>
      <c r="G2065" s="115">
        <f t="shared" si="195"/>
        <v>0.52380952380952372</v>
      </c>
      <c r="H2065" s="112">
        <f>F2065/Overview!$F$19</f>
        <v>4.7197692170687962</v>
      </c>
      <c r="I2065" s="149">
        <f t="shared" si="196"/>
        <v>178.24101031296112</v>
      </c>
      <c r="J2065" s="80">
        <f>IF((A2065-Overview!$F$43)/365=ROUND((A2065-Overview!$F$43)/365,0),J2064*0.05,J2064+V2064)</f>
        <v>9839.8172414695109</v>
      </c>
      <c r="K2065" s="70">
        <f>IF(I2065&lt;Overview!$F$16,1,'='!F2065/Overview!$F$26)</f>
        <v>138.38526799656691</v>
      </c>
      <c r="L2065" s="71">
        <f>IF(I2065&lt;Overview!$F$17,'='!F2065/Overview!$F$26,Overview!$F$33)</f>
        <v>9.1428571428571423</v>
      </c>
      <c r="M2065" s="72">
        <f t="shared" si="197"/>
        <v>9.1428571428571423</v>
      </c>
      <c r="N2065" s="81">
        <f>MIN(1,Overview!$F$44*E2065*(F2065-Overview!$F$25)^2+0.2)</f>
        <v>1</v>
      </c>
      <c r="O2065" s="48">
        <f>M2065*E2065*Overview!$F$8</f>
        <v>9.746225350951114E-2</v>
      </c>
      <c r="P2065" s="48">
        <f>E2065*Overview!$F$6</f>
        <v>1.8494797113084687E-3</v>
      </c>
      <c r="Q2065" s="122">
        <f>O2065*(G2065/F2065-(1+Overview!$F$35/'='!F2065)/(Overview!$F$37*Overview!$F$33))/('='!G2065+Overview!$F$36)</f>
        <v>2.4198343206054628E-4</v>
      </c>
      <c r="R2065" s="128">
        <f>(O2065/F2065-Q2065)*G2065*Overview!$F$29*'='!F2065^3</f>
        <v>468.54466446323408</v>
      </c>
      <c r="S2065" s="57">
        <f t="shared" si="192"/>
        <v>3.3848921809016872E-18</v>
      </c>
      <c r="T2065" s="58">
        <f t="shared" si="193"/>
        <v>2.5784945414249357E-4</v>
      </c>
      <c r="U2065" s="58">
        <f>IF(I2065&lt;Overview!$F$18,(1-Overview!$F$9)*'='!R2065-'='!I2065*'='!P2065,0)</f>
        <v>0</v>
      </c>
      <c r="V2065" s="54">
        <f>IF(I2065&gt;=Overview!$F$18,(1-Overview!$F$9)*'='!R2065-Overview!$F$18*'='!P2065,0)</f>
        <v>39.592462555394839</v>
      </c>
      <c r="W2065" s="2"/>
      <c r="X2065" s="60">
        <f>F2065^3*(1+G2065*Overview!$F$38)</f>
        <v>40.146171270450679</v>
      </c>
      <c r="Y2065" s="61">
        <f>F2065^3*Overview!$F$42*(1+Overview!$F$38*G2065)+J2065*Overview!$F$39/Overview!$F$40</f>
        <v>4.0407401999244179</v>
      </c>
    </row>
    <row r="2066" spans="1:25">
      <c r="A2066" s="34">
        <v>2063</v>
      </c>
      <c r="B2066">
        <v>0.77</v>
      </c>
      <c r="C2066" s="85">
        <v>18.739999999999998</v>
      </c>
      <c r="D2066" s="125">
        <f>B2066/(B2066+Overview!$F$22)</f>
        <v>0.52380952380952384</v>
      </c>
      <c r="E2066" s="118">
        <f>EXP(Overview!$F$21/Overview!$F$5-Overview!$F$21/('='!C2066+273.15))</f>
        <v>0.94169028070695959</v>
      </c>
      <c r="F2066" s="77">
        <f t="shared" si="194"/>
        <v>3.196957540174838</v>
      </c>
      <c r="G2066" s="115">
        <f t="shared" si="195"/>
        <v>0.52380952380952372</v>
      </c>
      <c r="H2066" s="112">
        <f>F2066/Overview!$F$19</f>
        <v>4.7201499190533562</v>
      </c>
      <c r="I2066" s="149">
        <f t="shared" si="196"/>
        <v>178.24101031296112</v>
      </c>
      <c r="J2066" s="80">
        <f>IF((A2066-Overview!$F$43)/365=ROUND((A2066-Overview!$F$43)/365,0),J2065*0.05,J2065+V2065)</f>
        <v>9879.4097040249053</v>
      </c>
      <c r="K2066" s="70">
        <f>IF(I2066&lt;Overview!$F$16,1,'='!F2066/Overview!$F$26)</f>
        <v>138.39643031059904</v>
      </c>
      <c r="L2066" s="71">
        <f>IF(I2066&lt;Overview!$F$17,'='!F2066/Overview!$F$26,Overview!$F$33)</f>
        <v>9.1428571428571423</v>
      </c>
      <c r="M2066" s="72">
        <f t="shared" si="197"/>
        <v>9.1428571428571423</v>
      </c>
      <c r="N2066" s="81">
        <f>MIN(1,Overview!$F$44*E2066*(F2066-Overview!$F$25)^2+0.2)</f>
        <v>1</v>
      </c>
      <c r="O2066" s="48">
        <f>M2066*E2066*Overview!$F$8</f>
        <v>9.746225350951114E-2</v>
      </c>
      <c r="P2066" s="48">
        <f>E2066*Overview!$F$6</f>
        <v>1.8494797113084687E-3</v>
      </c>
      <c r="Q2066" s="122">
        <f>O2066*(G2066/F2066-(1+Overview!$F$35/'='!F2066)/(Overview!$F$37*Overview!$F$33))/('='!G2066+Overview!$F$36)</f>
        <v>2.4160009225807731E-4</v>
      </c>
      <c r="R2066" s="128">
        <f>(O2066/F2066-Q2066)*G2066*Overview!$F$29*'='!F2066^3</f>
        <v>468.62589151996536</v>
      </c>
      <c r="S2066" s="57">
        <f t="shared" si="192"/>
        <v>3.3846191736470681E-18</v>
      </c>
      <c r="T2066" s="58">
        <f t="shared" si="193"/>
        <v>2.5746174555046556E-4</v>
      </c>
      <c r="U2066" s="58">
        <f>IF(I2066&lt;Overview!$F$18,(1-Overview!$F$9)*'='!R2066-'='!I2066*'='!P2066,0)</f>
        <v>0</v>
      </c>
      <c r="V2066" s="54">
        <f>IF(I2066&gt;=Overview!$F$18,(1-Overview!$F$9)*'='!R2066-Overview!$F$18*'='!P2066,0)</f>
        <v>39.599383100628344</v>
      </c>
      <c r="W2066" s="2"/>
      <c r="X2066" s="60">
        <f>F2066^3*(1+G2066*Overview!$F$38)</f>
        <v>40.155886762379353</v>
      </c>
      <c r="Y2066" s="61">
        <f>F2066^3*Overview!$F$42*(1+Overview!$F$38*G2066)+J2066*Overview!$F$39/Overview!$F$40</f>
        <v>4.0433350666617693</v>
      </c>
    </row>
    <row r="2067" spans="1:25">
      <c r="A2067" s="34">
        <v>2064</v>
      </c>
      <c r="B2067">
        <v>0.77</v>
      </c>
      <c r="C2067" s="85">
        <v>18.739999999999998</v>
      </c>
      <c r="D2067" s="125">
        <f>B2067/(B2067+Overview!$F$22)</f>
        <v>0.52380952380952384</v>
      </c>
      <c r="E2067" s="118">
        <f>EXP(Overview!$F$21/Overview!$F$5-Overview!$F$21/('='!C2067+273.15))</f>
        <v>0.94169028070695959</v>
      </c>
      <c r="F2067" s="77">
        <f t="shared" si="194"/>
        <v>3.1972150019203887</v>
      </c>
      <c r="G2067" s="115">
        <f t="shared" si="195"/>
        <v>0.52380952380952372</v>
      </c>
      <c r="H2067" s="112">
        <f>F2067/Overview!$F$19</f>
        <v>4.7205300486053279</v>
      </c>
      <c r="I2067" s="149">
        <f t="shared" si="196"/>
        <v>178.24101031296112</v>
      </c>
      <c r="J2067" s="80">
        <f>IF((A2067-Overview!$F$43)/365=ROUND((A2067-Overview!$F$43)/365,0),J2066*0.05,J2066+V2066)</f>
        <v>9919.0090871255343</v>
      </c>
      <c r="K2067" s="70">
        <f>IF(I2067&lt;Overview!$F$16,1,'='!F2067/Overview!$F$26)</f>
        <v>138.40757584070948</v>
      </c>
      <c r="L2067" s="71">
        <f>IF(I2067&lt;Overview!$F$17,'='!F2067/Overview!$F$26,Overview!$F$33)</f>
        <v>9.1428571428571423</v>
      </c>
      <c r="M2067" s="72">
        <f t="shared" si="197"/>
        <v>9.1428571428571423</v>
      </c>
      <c r="N2067" s="81">
        <f>MIN(1,Overview!$F$44*E2067*(F2067-Overview!$F$25)^2+0.2)</f>
        <v>1</v>
      </c>
      <c r="O2067" s="48">
        <f>M2067*E2067*Overview!$F$8</f>
        <v>9.746225350951114E-2</v>
      </c>
      <c r="P2067" s="48">
        <f>E2067*Overview!$F$6</f>
        <v>1.8494797113084687E-3</v>
      </c>
      <c r="Q2067" s="122">
        <f>O2067*(G2067/F2067-(1+Overview!$F$35/'='!F2067)/(Overview!$F$37*Overview!$F$33))/('='!G2067+Overview!$F$36)</f>
        <v>2.4121739054638162E-4</v>
      </c>
      <c r="R2067" s="128">
        <f>(O2067/F2067-Q2067)*G2067*Overview!$F$29*'='!F2067^3</f>
        <v>468.70700433959536</v>
      </c>
      <c r="S2067" s="57">
        <f t="shared" si="192"/>
        <v>3.3843466208284596E-18</v>
      </c>
      <c r="T2067" s="58">
        <f t="shared" si="193"/>
        <v>2.5707461992632689E-4</v>
      </c>
      <c r="U2067" s="58">
        <f>IF(I2067&lt;Overview!$F$18,(1-Overview!$F$9)*'='!R2067-'='!I2067*'='!P2067,0)</f>
        <v>0</v>
      </c>
      <c r="V2067" s="54">
        <f>IF(I2067&gt;=Overview!$F$18,(1-Overview!$F$9)*'='!R2067-Overview!$F$18*'='!P2067,0)</f>
        <v>39.606293912860821</v>
      </c>
      <c r="W2067" s="2"/>
      <c r="X2067" s="60">
        <f>F2067^3*(1+G2067*Overview!$F$38)</f>
        <v>40.16558920965462</v>
      </c>
      <c r="Y2067" s="61">
        <f>F2067^3*Overview!$F$42*(1+Overview!$F$38*G2067)+J2067*Overview!$F$39/Overview!$F$40</f>
        <v>4.0459290601094615</v>
      </c>
    </row>
    <row r="2068" spans="1:25">
      <c r="A2068" s="34">
        <v>2065</v>
      </c>
      <c r="B2068">
        <v>0.77</v>
      </c>
      <c r="C2068" s="85">
        <v>18.739999999999998</v>
      </c>
      <c r="D2068" s="125">
        <f>B2068/(B2068+Overview!$F$22)</f>
        <v>0.52380952380952384</v>
      </c>
      <c r="E2068" s="118">
        <f>EXP(Overview!$F$21/Overview!$F$5-Overview!$F$21/('='!C2068+273.15))</f>
        <v>0.94169028070695959</v>
      </c>
      <c r="F2068" s="77">
        <f t="shared" si="194"/>
        <v>3.1974720765403148</v>
      </c>
      <c r="G2068" s="115">
        <f t="shared" si="195"/>
        <v>0.52380952380952372</v>
      </c>
      <c r="H2068" s="112">
        <f>F2068/Overview!$F$19</f>
        <v>4.7209096065854341</v>
      </c>
      <c r="I2068" s="149">
        <f t="shared" si="196"/>
        <v>178.24101031296112</v>
      </c>
      <c r="J2068" s="80">
        <f>IF((A2068-Overview!$F$43)/365=ROUND((A2068-Overview!$F$43)/365,0),J2067*0.05,J2067+V2067)</f>
        <v>9958.6153810383948</v>
      </c>
      <c r="K2068" s="70">
        <f>IF(I2068&lt;Overview!$F$16,1,'='!F2068/Overview!$F$26)</f>
        <v>138.41870461213486</v>
      </c>
      <c r="L2068" s="71">
        <f>IF(I2068&lt;Overview!$F$17,'='!F2068/Overview!$F$26,Overview!$F$33)</f>
        <v>9.1428571428571423</v>
      </c>
      <c r="M2068" s="72">
        <f t="shared" si="197"/>
        <v>9.1428571428571423</v>
      </c>
      <c r="N2068" s="81">
        <f>MIN(1,Overview!$F$44*E2068*(F2068-Overview!$F$25)^2+0.2)</f>
        <v>1</v>
      </c>
      <c r="O2068" s="48">
        <f>M2068*E2068*Overview!$F$8</f>
        <v>9.746225350951114E-2</v>
      </c>
      <c r="P2068" s="48">
        <f>E2068*Overview!$F$6</f>
        <v>1.8494797113084687E-3</v>
      </c>
      <c r="Q2068" s="122">
        <f>O2068*(G2068/F2068-(1+Overview!$F$35/'='!F2068)/(Overview!$F$37*Overview!$F$33))/('='!G2068+Overview!$F$36)</f>
        <v>2.4083532576577222E-4</v>
      </c>
      <c r="R2068" s="128">
        <f>(O2068/F2068-Q2068)*G2068*Overview!$F$29*'='!F2068^3</f>
        <v>468.78800307037915</v>
      </c>
      <c r="S2068" s="57">
        <f t="shared" si="192"/>
        <v>3.3840745216199531E-18</v>
      </c>
      <c r="T2068" s="58">
        <f t="shared" si="193"/>
        <v>2.5668807639351562E-4</v>
      </c>
      <c r="U2068" s="58">
        <f>IF(I2068&lt;Overview!$F$18,(1-Overview!$F$9)*'='!R2068-'='!I2068*'='!P2068,0)</f>
        <v>0</v>
      </c>
      <c r="V2068" s="54">
        <f>IF(I2068&gt;=Overview!$F$18,(1-Overview!$F$9)*'='!R2068-Overview!$F$18*'='!P2068,0)</f>
        <v>39.613195004723593</v>
      </c>
      <c r="W2068" s="2"/>
      <c r="X2068" s="60">
        <f>F2068^3*(1+G2068*Overview!$F$38)</f>
        <v>40.175278627317113</v>
      </c>
      <c r="Y2068" s="61">
        <f>F2068^3*Overview!$F$42*(1+Overview!$F$38*G2068)+J2068*Overview!$F$39/Overview!$F$40</f>
        <v>4.0485221811982086</v>
      </c>
    </row>
    <row r="2069" spans="1:25">
      <c r="A2069" s="34">
        <v>2066</v>
      </c>
      <c r="B2069">
        <v>0.77</v>
      </c>
      <c r="C2069" s="85">
        <v>18.739999999999998</v>
      </c>
      <c r="D2069" s="125">
        <f>B2069/(B2069+Overview!$F$22)</f>
        <v>0.52380952380952384</v>
      </c>
      <c r="E2069" s="118">
        <f>EXP(Overview!$F$21/Overview!$F$5-Overview!$F$21/('='!C2069+273.15))</f>
        <v>0.94169028070695959</v>
      </c>
      <c r="F2069" s="77">
        <f t="shared" si="194"/>
        <v>3.1977287646167083</v>
      </c>
      <c r="G2069" s="115">
        <f t="shared" si="195"/>
        <v>0.52380952380952372</v>
      </c>
      <c r="H2069" s="112">
        <f>F2069/Overview!$F$19</f>
        <v>4.7212885938531057</v>
      </c>
      <c r="I2069" s="149">
        <f t="shared" si="196"/>
        <v>178.24101031296112</v>
      </c>
      <c r="J2069" s="80">
        <f>IF((A2069-Overview!$F$43)/365=ROUND((A2069-Overview!$F$43)/365,0),J2068*0.05,J2068+V2068)</f>
        <v>9998.2285760431187</v>
      </c>
      <c r="K2069" s="70">
        <f>IF(I2069&lt;Overview!$F$16,1,'='!F2069/Overview!$F$26)</f>
        <v>138.42981665007395</v>
      </c>
      <c r="L2069" s="71">
        <f>IF(I2069&lt;Overview!$F$17,'='!F2069/Overview!$F$26,Overview!$F$33)</f>
        <v>9.1428571428571423</v>
      </c>
      <c r="M2069" s="72">
        <f t="shared" si="197"/>
        <v>9.1428571428571423</v>
      </c>
      <c r="N2069" s="81">
        <f>MIN(1,Overview!$F$44*E2069*(F2069-Overview!$F$25)^2+0.2)</f>
        <v>1</v>
      </c>
      <c r="O2069" s="48">
        <f>M2069*E2069*Overview!$F$8</f>
        <v>9.746225350951114E-2</v>
      </c>
      <c r="P2069" s="48">
        <f>E2069*Overview!$F$6</f>
        <v>1.8494797113084687E-3</v>
      </c>
      <c r="Q2069" s="122">
        <f>O2069*(G2069/F2069-(1+Overview!$F$35/'='!F2069)/(Overview!$F$37*Overview!$F$33))/('='!G2069+Overview!$F$36)</f>
        <v>2.4045389675897489E-4</v>
      </c>
      <c r="R2069" s="128">
        <f>(O2069/F2069-Q2069)*G2069*Overview!$F$29*'='!F2069^3</f>
        <v>468.86888786041914</v>
      </c>
      <c r="S2069" s="57">
        <f t="shared" si="192"/>
        <v>3.3838028751973612E-18</v>
      </c>
      <c r="T2069" s="58">
        <f t="shared" si="193"/>
        <v>2.5630211407678342E-4</v>
      </c>
      <c r="U2069" s="58">
        <f>IF(I2069&lt;Overview!$F$18,(1-Overview!$F$9)*'='!R2069-'='!I2069*'='!P2069,0)</f>
        <v>0</v>
      </c>
      <c r="V2069" s="54">
        <f>IF(I2069&gt;=Overview!$F$18,(1-Overview!$F$9)*'='!R2069-Overview!$F$18*'='!P2069,0)</f>
        <v>39.620086388835006</v>
      </c>
      <c r="W2069" s="2"/>
      <c r="X2069" s="60">
        <f>F2069^3*(1+G2069*Overview!$F$38)</f>
        <v>40.184955030398044</v>
      </c>
      <c r="Y2069" s="61">
        <f>F2069^3*Overview!$F$42*(1+Overview!$F$38*G2069)+J2069*Overview!$F$39/Overview!$F$40</f>
        <v>4.0511144308584246</v>
      </c>
    </row>
    <row r="2070" spans="1:25">
      <c r="A2070" s="34">
        <v>2067</v>
      </c>
      <c r="B2070">
        <v>0.77</v>
      </c>
      <c r="C2070" s="85">
        <v>18.739999999999998</v>
      </c>
      <c r="D2070" s="125">
        <f>B2070/(B2070+Overview!$F$22)</f>
        <v>0.52380952380952384</v>
      </c>
      <c r="E2070" s="118">
        <f>EXP(Overview!$F$21/Overview!$F$5-Overview!$F$21/('='!C2070+273.15))</f>
        <v>0.94169028070695959</v>
      </c>
      <c r="F2070" s="77">
        <f t="shared" si="194"/>
        <v>3.197985066730785</v>
      </c>
      <c r="G2070" s="115">
        <f t="shared" si="195"/>
        <v>0.52380952380952372</v>
      </c>
      <c r="H2070" s="112">
        <f>F2070/Overview!$F$19</f>
        <v>4.7216670112664767</v>
      </c>
      <c r="I2070" s="149">
        <f t="shared" si="196"/>
        <v>178.24101031296112</v>
      </c>
      <c r="J2070" s="80">
        <f>IF((A2070-Overview!$F$43)/365=ROUND((A2070-Overview!$F$43)/365,0),J2069*0.05,J2069+V2069)</f>
        <v>10037.848662431954</v>
      </c>
      <c r="K2070" s="70">
        <f>IF(I2070&lt;Overview!$F$16,1,'='!F2070/Overview!$F$26)</f>
        <v>138.44091197968766</v>
      </c>
      <c r="L2070" s="71">
        <f>IF(I2070&lt;Overview!$F$17,'='!F2070/Overview!$F$26,Overview!$F$33)</f>
        <v>9.1428571428571423</v>
      </c>
      <c r="M2070" s="72">
        <f t="shared" si="197"/>
        <v>9.1428571428571423</v>
      </c>
      <c r="N2070" s="81">
        <f>MIN(1,Overview!$F$44*E2070*(F2070-Overview!$F$25)^2+0.2)</f>
        <v>1</v>
      </c>
      <c r="O2070" s="48">
        <f>M2070*E2070*Overview!$F$8</f>
        <v>9.746225350951114E-2</v>
      </c>
      <c r="P2070" s="48">
        <f>E2070*Overview!$F$6</f>
        <v>1.8494797113084687E-3</v>
      </c>
      <c r="Q2070" s="122">
        <f>O2070*(G2070/F2070-(1+Overview!$F$35/'='!F2070)/(Overview!$F$37*Overview!$F$33))/('='!G2070+Overview!$F$36)</f>
        <v>2.4007310237112906E-4</v>
      </c>
      <c r="R2070" s="128">
        <f>(O2070/F2070-Q2070)*G2070*Overview!$F$29*'='!F2070^3</f>
        <v>468.94965885766385</v>
      </c>
      <c r="S2070" s="57">
        <f t="shared" si="192"/>
        <v>3.3835316807382144E-18</v>
      </c>
      <c r="T2070" s="58">
        <f t="shared" si="193"/>
        <v>2.5591673210220055E-4</v>
      </c>
      <c r="U2070" s="58">
        <f>IF(I2070&lt;Overview!$F$18,(1-Overview!$F$9)*'='!R2070-'='!I2070*'='!P2070,0)</f>
        <v>0</v>
      </c>
      <c r="V2070" s="54">
        <f>IF(I2070&gt;=Overview!$F$18,(1-Overview!$F$9)*'='!R2070-Overview!$F$18*'='!P2070,0)</f>
        <v>39.62696807780025</v>
      </c>
      <c r="W2070" s="2"/>
      <c r="X2070" s="60">
        <f>F2070^3*(1+G2070*Overview!$F$38)</f>
        <v>40.194618433919139</v>
      </c>
      <c r="Y2070" s="61">
        <f>F2070^3*Overview!$F$42*(1+Overview!$F$38*G2070)+J2070*Overview!$F$39/Overview!$F$40</f>
        <v>4.0537058100202197</v>
      </c>
    </row>
    <row r="2071" spans="1:25">
      <c r="A2071" s="34">
        <v>2068</v>
      </c>
      <c r="B2071">
        <v>0.77</v>
      </c>
      <c r="C2071" s="85">
        <v>18.739999999999998</v>
      </c>
      <c r="D2071" s="125">
        <f>B2071/(B2071+Overview!$F$22)</f>
        <v>0.52380952380952384</v>
      </c>
      <c r="E2071" s="118">
        <f>EXP(Overview!$F$21/Overview!$F$5-Overview!$F$21/('='!C2071+273.15))</f>
        <v>0.94169028070695959</v>
      </c>
      <c r="F2071" s="77">
        <f t="shared" si="194"/>
        <v>3.1982409834628873</v>
      </c>
      <c r="G2071" s="115">
        <f t="shared" si="195"/>
        <v>0.52380952380952372</v>
      </c>
      <c r="H2071" s="112">
        <f>F2071/Overview!$F$19</f>
        <v>4.7220448596823967</v>
      </c>
      <c r="I2071" s="149">
        <f t="shared" si="196"/>
        <v>178.24101031296112</v>
      </c>
      <c r="J2071" s="80">
        <f>IF((A2071-Overview!$F$43)/365=ROUND((A2071-Overview!$F$43)/365,0),J2070*0.05,J2070+V2070)</f>
        <v>10077.475630509754</v>
      </c>
      <c r="K2071" s="70">
        <f>IF(I2071&lt;Overview!$F$16,1,'='!F2071/Overview!$F$26)</f>
        <v>138.45199062609902</v>
      </c>
      <c r="L2071" s="71">
        <f>IF(I2071&lt;Overview!$F$17,'='!F2071/Overview!$F$26,Overview!$F$33)</f>
        <v>9.1428571428571423</v>
      </c>
      <c r="M2071" s="72">
        <f t="shared" si="197"/>
        <v>9.1428571428571423</v>
      </c>
      <c r="N2071" s="81">
        <f>MIN(1,Overview!$F$44*E2071*(F2071-Overview!$F$25)^2+0.2)</f>
        <v>1</v>
      </c>
      <c r="O2071" s="48">
        <f>M2071*E2071*Overview!$F$8</f>
        <v>9.746225350951114E-2</v>
      </c>
      <c r="P2071" s="48">
        <f>E2071*Overview!$F$6</f>
        <v>1.8494797113084687E-3</v>
      </c>
      <c r="Q2071" s="122">
        <f>O2071*(G2071/F2071-(1+Overview!$F$35/'='!F2071)/(Overview!$F$37*Overview!$F$33))/('='!G2071+Overview!$F$36)</f>
        <v>2.3969294144977803E-4</v>
      </c>
      <c r="R2071" s="128">
        <f>(O2071/F2071-Q2071)*G2071*Overview!$F$29*'='!F2071^3</f>
        <v>469.03031620990924</v>
      </c>
      <c r="S2071" s="57">
        <f t="shared" si="192"/>
        <v>3.3832609374217549E-18</v>
      </c>
      <c r="T2071" s="58">
        <f t="shared" si="193"/>
        <v>2.555319295971501E-4</v>
      </c>
      <c r="U2071" s="58">
        <f>IF(I2071&lt;Overview!$F$18,(1-Overview!$F$9)*'='!R2071-'='!I2071*'='!P2071,0)</f>
        <v>0</v>
      </c>
      <c r="V2071" s="54">
        <f>IF(I2071&gt;=Overview!$F$18,(1-Overview!$F$9)*'='!R2071-Overview!$F$18*'='!P2071,0)</f>
        <v>39.633840084211563</v>
      </c>
      <c r="W2071" s="2"/>
      <c r="X2071" s="60">
        <f>F2071^3*(1+G2071*Overview!$F$38)</f>
        <v>40.204268852892682</v>
      </c>
      <c r="Y2071" s="61">
        <f>F2071^3*Overview!$F$42*(1+Overview!$F$38*G2071)+J2071*Overview!$F$39/Overview!$F$40</f>
        <v>4.0562963196134012</v>
      </c>
    </row>
    <row r="2072" spans="1:25">
      <c r="A2072" s="34">
        <v>2069</v>
      </c>
      <c r="B2072">
        <v>0.77</v>
      </c>
      <c r="C2072" s="85">
        <v>18.739999999999998</v>
      </c>
      <c r="D2072" s="125">
        <f>B2072/(B2072+Overview!$F$22)</f>
        <v>0.52380952380952384</v>
      </c>
      <c r="E2072" s="118">
        <f>EXP(Overview!$F$21/Overview!$F$5-Overview!$F$21/('='!C2072+273.15))</f>
        <v>0.94169028070695959</v>
      </c>
      <c r="F2072" s="77">
        <f t="shared" si="194"/>
        <v>3.1984965153924843</v>
      </c>
      <c r="G2072" s="115">
        <f t="shared" si="195"/>
        <v>0.52380952380952372</v>
      </c>
      <c r="H2072" s="112">
        <f>F2072/Overview!$F$19</f>
        <v>4.7224221399564215</v>
      </c>
      <c r="I2072" s="149">
        <f t="shared" si="196"/>
        <v>178.24101031296112</v>
      </c>
      <c r="J2072" s="80">
        <f>IF((A2072-Overview!$F$43)/365=ROUND((A2072-Overview!$F$43)/365,0),J2071*0.05,J2071+V2071)</f>
        <v>10117.109470593967</v>
      </c>
      <c r="K2072" s="70">
        <f>IF(I2072&lt;Overview!$F$16,1,'='!F2072/Overview!$F$26)</f>
        <v>138.46305261439326</v>
      </c>
      <c r="L2072" s="71">
        <f>IF(I2072&lt;Overview!$F$17,'='!F2072/Overview!$F$26,Overview!$F$33)</f>
        <v>9.1428571428571423</v>
      </c>
      <c r="M2072" s="72">
        <f t="shared" si="197"/>
        <v>9.1428571428571423</v>
      </c>
      <c r="N2072" s="81">
        <f>MIN(1,Overview!$F$44*E2072*(F2072-Overview!$F$25)^2+0.2)</f>
        <v>1</v>
      </c>
      <c r="O2072" s="48">
        <f>M2072*E2072*Overview!$F$8</f>
        <v>9.746225350951114E-2</v>
      </c>
      <c r="P2072" s="48">
        <f>E2072*Overview!$F$6</f>
        <v>1.8494797113084687E-3</v>
      </c>
      <c r="Q2072" s="122">
        <f>O2072*(G2072/F2072-(1+Overview!$F$35/'='!F2072)/(Overview!$F$37*Overview!$F$33))/('='!G2072+Overview!$F$36)</f>
        <v>2.3931341284486664E-4</v>
      </c>
      <c r="R2072" s="128">
        <f>(O2072/F2072-Q2072)*G2072*Overview!$F$29*'='!F2072^3</f>
        <v>469.11086006479724</v>
      </c>
      <c r="S2072" s="57">
        <f t="shared" si="192"/>
        <v>3.3829906444289351E-18</v>
      </c>
      <c r="T2072" s="58">
        <f t="shared" si="193"/>
        <v>2.5514770569032963E-4</v>
      </c>
      <c r="U2072" s="58">
        <f>IF(I2072&lt;Overview!$F$18,(1-Overview!$F$9)*'='!R2072-'='!I2072*'='!P2072,0)</f>
        <v>0</v>
      </c>
      <c r="V2072" s="54">
        <f>IF(I2072&gt;=Overview!$F$18,(1-Overview!$F$9)*'='!R2072-Overview!$F$18*'='!P2072,0)</f>
        <v>39.640702420648019</v>
      </c>
      <c r="W2072" s="2"/>
      <c r="X2072" s="60">
        <f>F2072^3*(1+G2072*Overview!$F$38)</f>
        <v>40.213906302321369</v>
      </c>
      <c r="Y2072" s="61">
        <f>F2072^3*Overview!$F$42*(1+Overview!$F$38*G2072)+J2072*Overview!$F$39/Overview!$F$40</f>
        <v>4.0588859605674612</v>
      </c>
    </row>
    <row r="2073" spans="1:25">
      <c r="A2073" s="34">
        <v>2070</v>
      </c>
      <c r="B2073">
        <v>0.77</v>
      </c>
      <c r="C2073" s="85">
        <v>18.739999999999998</v>
      </c>
      <c r="D2073" s="125">
        <f>B2073/(B2073+Overview!$F$22)</f>
        <v>0.52380952380952384</v>
      </c>
      <c r="E2073" s="118">
        <f>EXP(Overview!$F$21/Overview!$F$5-Overview!$F$21/('='!C2073+273.15))</f>
        <v>0.94169028070695959</v>
      </c>
      <c r="F2073" s="77">
        <f t="shared" si="194"/>
        <v>3.1987516630981747</v>
      </c>
      <c r="G2073" s="115">
        <f t="shared" si="195"/>
        <v>0.52380952380952372</v>
      </c>
      <c r="H2073" s="112">
        <f>F2073/Overview!$F$19</f>
        <v>4.722798852942824</v>
      </c>
      <c r="I2073" s="149">
        <f t="shared" si="196"/>
        <v>178.24101031296112</v>
      </c>
      <c r="J2073" s="80">
        <f>IF((A2073-Overview!$F$43)/365=ROUND((A2073-Overview!$F$43)/365,0),J2072*0.05,J2072+V2072)</f>
        <v>10156.750173014614</v>
      </c>
      <c r="K2073" s="70">
        <f>IF(I2073&lt;Overview!$F$16,1,'='!F2073/Overview!$F$26)</f>
        <v>138.47409796961796</v>
      </c>
      <c r="L2073" s="71">
        <f>IF(I2073&lt;Overview!$F$17,'='!F2073/Overview!$F$26,Overview!$F$33)</f>
        <v>9.1428571428571423</v>
      </c>
      <c r="M2073" s="72">
        <f t="shared" si="197"/>
        <v>9.1428571428571423</v>
      </c>
      <c r="N2073" s="81">
        <f>MIN(1,Overview!$F$44*E2073*(F2073-Overview!$F$25)^2+0.2)</f>
        <v>1</v>
      </c>
      <c r="O2073" s="48">
        <f>M2073*E2073*Overview!$F$8</f>
        <v>9.746225350951114E-2</v>
      </c>
      <c r="P2073" s="48">
        <f>E2073*Overview!$F$6</f>
        <v>1.8494797113084687E-3</v>
      </c>
      <c r="Q2073" s="122">
        <f>O2073*(G2073/F2073-(1+Overview!$F$35/'='!F2073)/(Overview!$F$37*Overview!$F$33))/('='!G2073+Overview!$F$36)</f>
        <v>2.3893451540872839E-4</v>
      </c>
      <c r="R2073" s="128">
        <f>(O2073/F2073-Q2073)*G2073*Overview!$F$29*'='!F2073^3</f>
        <v>469.19129056981762</v>
      </c>
      <c r="S2073" s="57">
        <f t="shared" si="192"/>
        <v>3.3827208009424101E-18</v>
      </c>
      <c r="T2073" s="58">
        <f t="shared" si="193"/>
        <v>2.5476405951174215E-4</v>
      </c>
      <c r="U2073" s="58">
        <f>IF(I2073&lt;Overview!$F$18,(1-Overview!$F$9)*'='!R2073-'='!I2073*'='!P2073,0)</f>
        <v>0</v>
      </c>
      <c r="V2073" s="54">
        <f>IF(I2073&gt;=Overview!$F$18,(1-Overview!$F$9)*'='!R2073-Overview!$F$18*'='!P2073,0)</f>
        <v>39.647555099675756</v>
      </c>
      <c r="W2073" s="2"/>
      <c r="X2073" s="60">
        <f>F2073^3*(1+G2073*Overview!$F$38)</f>
        <v>40.223530797198485</v>
      </c>
      <c r="Y2073" s="61">
        <f>F2073^3*Overview!$F$42*(1+Overview!$F$38*G2073)+J2073*Overview!$F$39/Overview!$F$40</f>
        <v>4.0614747338115897</v>
      </c>
    </row>
    <row r="2074" spans="1:25">
      <c r="A2074" s="34">
        <v>2071</v>
      </c>
      <c r="B2074">
        <v>0.77</v>
      </c>
      <c r="C2074" s="85">
        <v>18.739999999999998</v>
      </c>
      <c r="D2074" s="125">
        <f>B2074/(B2074+Overview!$F$22)</f>
        <v>0.52380952380952384</v>
      </c>
      <c r="E2074" s="118">
        <f>EXP(Overview!$F$21/Overview!$F$5-Overview!$F$21/('='!C2074+273.15))</f>
        <v>0.94169028070695959</v>
      </c>
      <c r="F2074" s="77">
        <f t="shared" si="194"/>
        <v>3.1990064271576863</v>
      </c>
      <c r="G2074" s="115">
        <f t="shared" si="195"/>
        <v>0.52380952380952372</v>
      </c>
      <c r="H2074" s="112">
        <f>F2074/Overview!$F$19</f>
        <v>4.7231749994945904</v>
      </c>
      <c r="I2074" s="149">
        <f t="shared" si="196"/>
        <v>178.24101031296112</v>
      </c>
      <c r="J2074" s="80">
        <f>IF((A2074-Overview!$F$43)/365=ROUND((A2074-Overview!$F$43)/365,0),J2073*0.05,J2073+V2073)</f>
        <v>10196.397728114291</v>
      </c>
      <c r="K2074" s="70">
        <f>IF(I2074&lt;Overview!$F$16,1,'='!F2074/Overview!$F$26)</f>
        <v>138.48512671678296</v>
      </c>
      <c r="L2074" s="71">
        <f>IF(I2074&lt;Overview!$F$17,'='!F2074/Overview!$F$26,Overview!$F$33)</f>
        <v>9.1428571428571423</v>
      </c>
      <c r="M2074" s="72">
        <f t="shared" si="197"/>
        <v>9.1428571428571423</v>
      </c>
      <c r="N2074" s="81">
        <f>MIN(1,Overview!$F$44*E2074*(F2074-Overview!$F$25)^2+0.2)</f>
        <v>1</v>
      </c>
      <c r="O2074" s="48">
        <f>M2074*E2074*Overview!$F$8</f>
        <v>9.746225350951114E-2</v>
      </c>
      <c r="P2074" s="48">
        <f>E2074*Overview!$F$6</f>
        <v>1.8494797113084687E-3</v>
      </c>
      <c r="Q2074" s="122">
        <f>O2074*(G2074/F2074-(1+Overview!$F$35/'='!F2074)/(Overview!$F$37*Overview!$F$33))/('='!G2074+Overview!$F$36)</f>
        <v>2.3855624799608944E-4</v>
      </c>
      <c r="R2074" s="128">
        <f>(O2074/F2074-Q2074)*G2074*Overview!$F$29*'='!F2074^3</f>
        <v>469.27160787230639</v>
      </c>
      <c r="S2074" s="57">
        <f t="shared" si="192"/>
        <v>3.3824514061465365E-18</v>
      </c>
      <c r="T2074" s="58">
        <f t="shared" si="193"/>
        <v>2.5438099019270437E-4</v>
      </c>
      <c r="U2074" s="58">
        <f>IF(I2074&lt;Overview!$F$18,(1-Overview!$F$9)*'='!R2074-'='!I2074*'='!P2074,0)</f>
        <v>0</v>
      </c>
      <c r="V2074" s="54">
        <f>IF(I2074&gt;=Overview!$F$18,(1-Overview!$F$9)*'='!R2074-Overview!$F$18*'='!P2074,0)</f>
        <v>39.654398133847799</v>
      </c>
      <c r="W2074" s="2"/>
      <c r="X2074" s="60">
        <f>F2074^3*(1+G2074*Overview!$F$38)</f>
        <v>40.23314235250767</v>
      </c>
      <c r="Y2074" s="61">
        <f>F2074^3*Overview!$F$42*(1+Overview!$F$38*G2074)+J2074*Overview!$F$39/Overview!$F$40</f>
        <v>4.0640626402746562</v>
      </c>
    </row>
    <row r="2075" spans="1:25">
      <c r="A2075" s="34">
        <v>2072</v>
      </c>
      <c r="B2075">
        <v>0.77</v>
      </c>
      <c r="C2075" s="85">
        <v>18.739999999999998</v>
      </c>
      <c r="D2075" s="125">
        <f>B2075/(B2075+Overview!$F$22)</f>
        <v>0.52380952380952384</v>
      </c>
      <c r="E2075" s="118">
        <f>EXP(Overview!$F$21/Overview!$F$5-Overview!$F$21/('='!C2075+273.15))</f>
        <v>0.94169028070695959</v>
      </c>
      <c r="F2075" s="77">
        <f t="shared" si="194"/>
        <v>3.1992608081478791</v>
      </c>
      <c r="G2075" s="115">
        <f t="shared" si="195"/>
        <v>0.52380952380952372</v>
      </c>
      <c r="H2075" s="112">
        <f>F2075/Overview!$F$19</f>
        <v>4.723550580463427</v>
      </c>
      <c r="I2075" s="149">
        <f t="shared" si="196"/>
        <v>178.24101031296112</v>
      </c>
      <c r="J2075" s="80">
        <f>IF((A2075-Overview!$F$43)/365=ROUND((A2075-Overview!$F$43)/365,0),J2074*0.05,J2074+V2074)</f>
        <v>10236.052126248138</v>
      </c>
      <c r="K2075" s="70">
        <f>IF(I2075&lt;Overview!$F$16,1,'='!F2075/Overview!$F$26)</f>
        <v>138.49613888086057</v>
      </c>
      <c r="L2075" s="71">
        <f>IF(I2075&lt;Overview!$F$17,'='!F2075/Overview!$F$26,Overview!$F$33)</f>
        <v>9.1428571428571423</v>
      </c>
      <c r="M2075" s="72">
        <f t="shared" si="197"/>
        <v>9.1428571428571423</v>
      </c>
      <c r="N2075" s="81">
        <f>MIN(1,Overview!$F$44*E2075*(F2075-Overview!$F$25)^2+0.2)</f>
        <v>1</v>
      </c>
      <c r="O2075" s="48">
        <f>M2075*E2075*Overview!$F$8</f>
        <v>9.746225350951114E-2</v>
      </c>
      <c r="P2075" s="48">
        <f>E2075*Overview!$F$6</f>
        <v>1.8494797113084687E-3</v>
      </c>
      <c r="Q2075" s="122">
        <f>O2075*(G2075/F2075-(1+Overview!$F$35/'='!F2075)/(Overview!$F$37*Overview!$F$33))/('='!G2075+Overview!$F$36)</f>
        <v>2.381786094640533E-4</v>
      </c>
      <c r="R2075" s="128">
        <f>(O2075/F2075-Q2075)*G2075*Overview!$F$29*'='!F2075^3</f>
        <v>469.35181211944661</v>
      </c>
      <c r="S2075" s="57">
        <f t="shared" si="192"/>
        <v>3.382182459227366E-18</v>
      </c>
      <c r="T2075" s="58">
        <f t="shared" si="193"/>
        <v>2.5399849686583506E-4</v>
      </c>
      <c r="U2075" s="58">
        <f>IF(I2075&lt;Overview!$F$18,(1-Overview!$F$9)*'='!R2075-'='!I2075*'='!P2075,0)</f>
        <v>0</v>
      </c>
      <c r="V2075" s="54">
        <f>IF(I2075&gt;=Overview!$F$18,(1-Overview!$F$9)*'='!R2075-Overview!$F$18*'='!P2075,0)</f>
        <v>39.661231535704147</v>
      </c>
      <c r="W2075" s="2"/>
      <c r="X2075" s="60">
        <f>F2075^3*(1+G2075*Overview!$F$38)</f>
        <v>40.242740983223023</v>
      </c>
      <c r="Y2075" s="61">
        <f>F2075^3*Overview!$F$42*(1+Overview!$F$38*G2075)+J2075*Overview!$F$39/Overview!$F$40</f>
        <v>4.0666496808852184</v>
      </c>
    </row>
    <row r="2076" spans="1:25">
      <c r="A2076" s="34">
        <v>2073</v>
      </c>
      <c r="B2076">
        <v>0.77</v>
      </c>
      <c r="C2076" s="85">
        <v>18.739999999999998</v>
      </c>
      <c r="D2076" s="125">
        <f>B2076/(B2076+Overview!$F$22)</f>
        <v>0.52380952380952384</v>
      </c>
      <c r="E2076" s="118">
        <f>EXP(Overview!$F$21/Overview!$F$5-Overview!$F$21/('='!C2076+273.15))</f>
        <v>0.94169028070695959</v>
      </c>
      <c r="F2076" s="77">
        <f t="shared" si="194"/>
        <v>3.199514806644745</v>
      </c>
      <c r="G2076" s="115">
        <f t="shared" si="195"/>
        <v>0.52380952380952372</v>
      </c>
      <c r="H2076" s="112">
        <f>F2076/Overview!$F$19</f>
        <v>4.7239255966997566</v>
      </c>
      <c r="I2076" s="149">
        <f t="shared" si="196"/>
        <v>178.24101031296112</v>
      </c>
      <c r="J2076" s="80">
        <f>IF((A2076-Overview!$F$43)/365=ROUND((A2076-Overview!$F$43)/365,0),J2075*0.05,J2075+V2075)</f>
        <v>10275.713357783841</v>
      </c>
      <c r="K2076" s="70">
        <f>IF(I2076&lt;Overview!$F$16,1,'='!F2076/Overview!$F$26)</f>
        <v>138.5071344867855</v>
      </c>
      <c r="L2076" s="71">
        <f>IF(I2076&lt;Overview!$F$17,'='!F2076/Overview!$F$26,Overview!$F$33)</f>
        <v>9.1428571428571423</v>
      </c>
      <c r="M2076" s="72">
        <f t="shared" si="197"/>
        <v>9.1428571428571423</v>
      </c>
      <c r="N2076" s="81">
        <f>MIN(1,Overview!$F$44*E2076*(F2076-Overview!$F$25)^2+0.2)</f>
        <v>1</v>
      </c>
      <c r="O2076" s="48">
        <f>M2076*E2076*Overview!$F$8</f>
        <v>9.746225350951114E-2</v>
      </c>
      <c r="P2076" s="48">
        <f>E2076*Overview!$F$6</f>
        <v>1.8494797113084687E-3</v>
      </c>
      <c r="Q2076" s="122">
        <f>O2076*(G2076/F2076-(1+Overview!$F$35/'='!F2076)/(Overview!$F$37*Overview!$F$33))/('='!G2076+Overview!$F$36)</f>
        <v>2.3780159867210093E-4</v>
      </c>
      <c r="R2076" s="128">
        <f>(O2076/F2076-Q2076)*G2076*Overview!$F$29*'='!F2076^3</f>
        <v>469.43190345826849</v>
      </c>
      <c r="S2076" s="57">
        <f t="shared" si="192"/>
        <v>3.3819139593726424E-18</v>
      </c>
      <c r="T2076" s="58">
        <f t="shared" si="193"/>
        <v>2.5361657866505941E-4</v>
      </c>
      <c r="U2076" s="58">
        <f>IF(I2076&lt;Overview!$F$18,(1-Overview!$F$9)*'='!R2076-'='!I2076*'='!P2076,0)</f>
        <v>0</v>
      </c>
      <c r="V2076" s="54">
        <f>IF(I2076&gt;=Overview!$F$18,(1-Overview!$F$9)*'='!R2076-Overview!$F$18*'='!P2076,0)</f>
        <v>39.668055317771767</v>
      </c>
      <c r="W2076" s="2"/>
      <c r="X2076" s="60">
        <f>F2076^3*(1+G2076*Overview!$F$38)</f>
        <v>40.252326704309063</v>
      </c>
      <c r="Y2076" s="61">
        <f>F2076^3*Overview!$F$42*(1+Overview!$F$38*G2076)+J2076*Overview!$F$39/Overview!$F$40</f>
        <v>4.0692358565715132</v>
      </c>
    </row>
    <row r="2077" spans="1:25">
      <c r="A2077" s="34">
        <v>2074</v>
      </c>
      <c r="B2077">
        <v>0.77</v>
      </c>
      <c r="C2077" s="85">
        <v>18.739999999999998</v>
      </c>
      <c r="D2077" s="125">
        <f>B2077/(B2077+Overview!$F$22)</f>
        <v>0.52380952380952384</v>
      </c>
      <c r="E2077" s="118">
        <f>EXP(Overview!$F$21/Overview!$F$5-Overview!$F$21/('='!C2077+273.15))</f>
        <v>0.94169028070695959</v>
      </c>
      <c r="F2077" s="77">
        <f t="shared" si="194"/>
        <v>3.1997684232234098</v>
      </c>
      <c r="G2077" s="115">
        <f t="shared" si="195"/>
        <v>0.52380952380952372</v>
      </c>
      <c r="H2077" s="112">
        <f>F2077/Overview!$F$19</f>
        <v>4.724300049052724</v>
      </c>
      <c r="I2077" s="149">
        <f t="shared" si="196"/>
        <v>178.24101031296112</v>
      </c>
      <c r="J2077" s="80">
        <f>IF((A2077-Overview!$F$43)/365=ROUND((A2077-Overview!$F$43)/365,0),J2076*0.05,J2076+V2076)</f>
        <v>10315.381413101613</v>
      </c>
      <c r="K2077" s="70">
        <f>IF(I2077&lt;Overview!$F$16,1,'='!F2077/Overview!$F$26)</f>
        <v>138.51811355945497</v>
      </c>
      <c r="L2077" s="71">
        <f>IF(I2077&lt;Overview!$F$17,'='!F2077/Overview!$F$26,Overview!$F$33)</f>
        <v>9.1428571428571423</v>
      </c>
      <c r="M2077" s="72">
        <f t="shared" si="197"/>
        <v>9.1428571428571423</v>
      </c>
      <c r="N2077" s="81">
        <f>MIN(1,Overview!$F$44*E2077*(F2077-Overview!$F$25)^2+0.2)</f>
        <v>1</v>
      </c>
      <c r="O2077" s="48">
        <f>M2077*E2077*Overview!$F$8</f>
        <v>9.746225350951114E-2</v>
      </c>
      <c r="P2077" s="48">
        <f>E2077*Overview!$F$6</f>
        <v>1.8494797113084687E-3</v>
      </c>
      <c r="Q2077" s="122">
        <f>O2077*(G2077/F2077-(1+Overview!$F$35/'='!F2077)/(Overview!$F$37*Overview!$F$33))/('='!G2077+Overview!$F$36)</f>
        <v>2.3742521448208168E-4</v>
      </c>
      <c r="R2077" s="128">
        <f>(O2077/F2077-Q2077)*G2077*Overview!$F$29*'='!F2077^3</f>
        <v>469.51188203564908</v>
      </c>
      <c r="S2077" s="57">
        <f t="shared" si="192"/>
        <v>3.3816459057717975E-18</v>
      </c>
      <c r="T2077" s="58">
        <f t="shared" si="193"/>
        <v>2.5323523472560347E-4</v>
      </c>
      <c r="U2077" s="58">
        <f>IF(I2077&lt;Overview!$F$18,(1-Overview!$F$9)*'='!R2077-'='!I2077*'='!P2077,0)</f>
        <v>0</v>
      </c>
      <c r="V2077" s="54">
        <f>IF(I2077&gt;=Overview!$F$18,(1-Overview!$F$9)*'='!R2077-Overview!$F$18*'='!P2077,0)</f>
        <v>39.674869492564596</v>
      </c>
      <c r="W2077" s="2"/>
      <c r="X2077" s="60">
        <f>F2077^3*(1+G2077*Overview!$F$38)</f>
        <v>40.261899530720655</v>
      </c>
      <c r="Y2077" s="61">
        <f>F2077^3*Overview!$F$42*(1+Overview!$F$38*G2077)+J2077*Overview!$F$39/Overview!$F$40</f>
        <v>4.0718211682614562</v>
      </c>
    </row>
    <row r="2078" spans="1:25">
      <c r="A2078" s="34">
        <v>2075</v>
      </c>
      <c r="B2078">
        <v>0.77</v>
      </c>
      <c r="C2078" s="85">
        <v>18.739999999999998</v>
      </c>
      <c r="D2078" s="125">
        <f>B2078/(B2078+Overview!$F$22)</f>
        <v>0.52380952380952384</v>
      </c>
      <c r="E2078" s="118">
        <f>EXP(Overview!$F$21/Overview!$F$5-Overview!$F$21/('='!C2078+273.15))</f>
        <v>0.94169028070695959</v>
      </c>
      <c r="F2078" s="77">
        <f t="shared" si="194"/>
        <v>3.2000216584581356</v>
      </c>
      <c r="G2078" s="115">
        <f t="shared" si="195"/>
        <v>0.52380952380952372</v>
      </c>
      <c r="H2078" s="112">
        <f>F2078/Overview!$F$19</f>
        <v>4.7246739383701986</v>
      </c>
      <c r="I2078" s="149">
        <f t="shared" si="196"/>
        <v>178.24101031296112</v>
      </c>
      <c r="J2078" s="80">
        <f>IF((A2078-Overview!$F$43)/365=ROUND((A2078-Overview!$F$43)/365,0),J2077*0.05,J2077+V2077)</f>
        <v>10355.056282594178</v>
      </c>
      <c r="K2078" s="70">
        <f>IF(I2078&lt;Overview!$F$16,1,'='!F2078/Overview!$F$26)</f>
        <v>138.52907612372883</v>
      </c>
      <c r="L2078" s="71">
        <f>IF(I2078&lt;Overview!$F$17,'='!F2078/Overview!$F$26,Overview!$F$33)</f>
        <v>9.1428571428571423</v>
      </c>
      <c r="M2078" s="72">
        <f t="shared" si="197"/>
        <v>9.1428571428571423</v>
      </c>
      <c r="N2078" s="81">
        <f>MIN(1,Overview!$F$44*E2078*(F2078-Overview!$F$25)^2+0.2)</f>
        <v>1</v>
      </c>
      <c r="O2078" s="48">
        <f>M2078*E2078*Overview!$F$8</f>
        <v>9.746225350951114E-2</v>
      </c>
      <c r="P2078" s="48">
        <f>E2078*Overview!$F$6</f>
        <v>1.8494797113084687E-3</v>
      </c>
      <c r="Q2078" s="122">
        <f>O2078*(G2078/F2078-(1+Overview!$F$35/'='!F2078)/(Overview!$F$37*Overview!$F$33))/('='!G2078+Overview!$F$36)</f>
        <v>2.3704945575820941E-4</v>
      </c>
      <c r="R2078" s="128">
        <f>(O2078/F2078-Q2078)*G2078*Overview!$F$29*'='!F2078^3</f>
        <v>469.59174799831226</v>
      </c>
      <c r="S2078" s="57">
        <f t="shared" si="192"/>
        <v>3.3813782976159449E-18</v>
      </c>
      <c r="T2078" s="58">
        <f t="shared" si="193"/>
        <v>2.5285446418399457E-4</v>
      </c>
      <c r="U2078" s="58">
        <f>IF(I2078&lt;Overview!$F$18,(1-Overview!$F$9)*'='!R2078-'='!I2078*'='!P2078,0)</f>
        <v>0</v>
      </c>
      <c r="V2078" s="54">
        <f>IF(I2078&gt;=Overview!$F$18,(1-Overview!$F$9)*'='!R2078-Overview!$F$18*'='!P2078,0)</f>
        <v>39.681674072583498</v>
      </c>
      <c r="W2078" s="2"/>
      <c r="X2078" s="60">
        <f>F2078^3*(1+G2078*Overview!$F$38)</f>
        <v>40.271459477403077</v>
      </c>
      <c r="Y2078" s="61">
        <f>F2078^3*Overview!$F$42*(1+Overview!$F$38*G2078)+J2078*Overview!$F$39/Overview!$F$40</f>
        <v>4.0744056168826424</v>
      </c>
    </row>
    <row r="2079" spans="1:25">
      <c r="A2079" s="34">
        <v>2076</v>
      </c>
      <c r="B2079">
        <v>0.77</v>
      </c>
      <c r="C2079" s="85">
        <v>18.739999999999998</v>
      </c>
      <c r="D2079" s="125">
        <f>B2079/(B2079+Overview!$F$22)</f>
        <v>0.52380952380952384</v>
      </c>
      <c r="E2079" s="118">
        <f>EXP(Overview!$F$21/Overview!$F$5-Overview!$F$21/('='!C2079+273.15))</f>
        <v>0.94169028070695959</v>
      </c>
      <c r="F2079" s="77">
        <f t="shared" si="194"/>
        <v>3.2002745129223196</v>
      </c>
      <c r="G2079" s="115">
        <f t="shared" si="195"/>
        <v>0.52380952380952372</v>
      </c>
      <c r="H2079" s="112">
        <f>F2079/Overview!$F$19</f>
        <v>4.7250472654987741</v>
      </c>
      <c r="I2079" s="149">
        <f t="shared" si="196"/>
        <v>178.24101031296112</v>
      </c>
      <c r="J2079" s="80">
        <f>IF((A2079-Overview!$F$43)/365=ROUND((A2079-Overview!$F$43)/365,0),J2078*0.05,J2078+V2078)</f>
        <v>10394.737956666761</v>
      </c>
      <c r="K2079" s="70">
        <f>IF(I2079&lt;Overview!$F$16,1,'='!F2079/Overview!$F$26)</f>
        <v>138.54002220442942</v>
      </c>
      <c r="L2079" s="71">
        <f>IF(I2079&lt;Overview!$F$17,'='!F2079/Overview!$F$26,Overview!$F$33)</f>
        <v>9.1428571428571423</v>
      </c>
      <c r="M2079" s="72">
        <f t="shared" si="197"/>
        <v>9.1428571428571423</v>
      </c>
      <c r="N2079" s="81">
        <f>MIN(1,Overview!$F$44*E2079*(F2079-Overview!$F$25)^2+0.2)</f>
        <v>1</v>
      </c>
      <c r="O2079" s="48">
        <f>M2079*E2079*Overview!$F$8</f>
        <v>9.746225350951114E-2</v>
      </c>
      <c r="P2079" s="48">
        <f>E2079*Overview!$F$6</f>
        <v>1.8494797113084687E-3</v>
      </c>
      <c r="Q2079" s="122">
        <f>O2079*(G2079/F2079-(1+Overview!$F$35/'='!F2079)/(Overview!$F$37*Overview!$F$33))/('='!G2079+Overview!$F$36)</f>
        <v>2.3667432136705537E-4</v>
      </c>
      <c r="R2079" s="128">
        <f>(O2079/F2079-Q2079)*G2079*Overview!$F$29*'='!F2079^3</f>
        <v>469.67150149282924</v>
      </c>
      <c r="S2079" s="57">
        <f t="shared" si="192"/>
        <v>3.3811111340978799E-18</v>
      </c>
      <c r="T2079" s="58">
        <f t="shared" si="193"/>
        <v>2.5247426617805788E-4</v>
      </c>
      <c r="U2079" s="58">
        <f>IF(I2079&lt;Overview!$F$18,(1-Overview!$F$9)*'='!R2079-'='!I2079*'='!P2079,0)</f>
        <v>0</v>
      </c>
      <c r="V2079" s="54">
        <f>IF(I2079&gt;=Overview!$F$18,(1-Overview!$F$9)*'='!R2079-Overview!$F$18*'='!P2079,0)</f>
        <v>39.688469070316344</v>
      </c>
      <c r="W2079" s="2"/>
      <c r="X2079" s="60">
        <f>F2079^3*(1+G2079*Overview!$F$38)</f>
        <v>40.281006559291903</v>
      </c>
      <c r="Y2079" s="61">
        <f>F2079^3*Overview!$F$42*(1+Overview!$F$38*G2079)+J2079*Overview!$F$39/Overview!$F$40</f>
        <v>4.0769892033623352</v>
      </c>
    </row>
    <row r="2080" spans="1:25">
      <c r="A2080" s="34">
        <v>2077</v>
      </c>
      <c r="B2080">
        <v>0.77</v>
      </c>
      <c r="C2080" s="85">
        <v>18.739999999999998</v>
      </c>
      <c r="D2080" s="125">
        <f>B2080/(B2080+Overview!$F$22)</f>
        <v>0.52380952380952384</v>
      </c>
      <c r="E2080" s="118">
        <f>EXP(Overview!$F$21/Overview!$F$5-Overview!$F$21/('='!C2080+273.15))</f>
        <v>0.94169028070695959</v>
      </c>
      <c r="F2080" s="77">
        <f t="shared" si="194"/>
        <v>3.2005269871884976</v>
      </c>
      <c r="G2080" s="115">
        <f t="shared" si="195"/>
        <v>0.52380952380952372</v>
      </c>
      <c r="H2080" s="112">
        <f>F2080/Overview!$F$19</f>
        <v>4.72542003128377</v>
      </c>
      <c r="I2080" s="149">
        <f t="shared" si="196"/>
        <v>178.24101031296112</v>
      </c>
      <c r="J2080" s="80">
        <f>IF((A2080-Overview!$F$43)/365=ROUND((A2080-Overview!$F$43)/365,0),J2079*0.05,J2079+V2079)</f>
        <v>10434.426425737076</v>
      </c>
      <c r="K2080" s="70">
        <f>IF(I2080&lt;Overview!$F$16,1,'='!F2080/Overview!$F$26)</f>
        <v>138.5509518263419</v>
      </c>
      <c r="L2080" s="71">
        <f>IF(I2080&lt;Overview!$F$17,'='!F2080/Overview!$F$26,Overview!$F$33)</f>
        <v>9.1428571428571423</v>
      </c>
      <c r="M2080" s="72">
        <f t="shared" si="197"/>
        <v>9.1428571428571423</v>
      </c>
      <c r="N2080" s="81">
        <f>MIN(1,Overview!$F$44*E2080*(F2080-Overview!$F$25)^2+0.2)</f>
        <v>1</v>
      </c>
      <c r="O2080" s="48">
        <f>M2080*E2080*Overview!$F$8</f>
        <v>9.746225350951114E-2</v>
      </c>
      <c r="P2080" s="48">
        <f>E2080*Overview!$F$6</f>
        <v>1.8494797113084687E-3</v>
      </c>
      <c r="Q2080" s="122">
        <f>O2080*(G2080/F2080-(1+Overview!$F$35/'='!F2080)/(Overview!$F$37*Overview!$F$33))/('='!G2080+Overview!$F$36)</f>
        <v>2.3629981017754304E-4</v>
      </c>
      <c r="R2080" s="128">
        <f>(O2080/F2080-Q2080)*G2080*Overview!$F$29*'='!F2080^3</f>
        <v>469.75114266561798</v>
      </c>
      <c r="S2080" s="57">
        <f t="shared" si="192"/>
        <v>3.3808444144120704E-18</v>
      </c>
      <c r="T2080" s="58">
        <f t="shared" si="193"/>
        <v>2.5209463984691521E-4</v>
      </c>
      <c r="U2080" s="58">
        <f>IF(I2080&lt;Overview!$F$18,(1-Overview!$F$9)*'='!R2080-'='!I2080*'='!P2080,0)</f>
        <v>0</v>
      </c>
      <c r="V2080" s="54">
        <f>IF(I2080&gt;=Overview!$F$18,(1-Overview!$F$9)*'='!R2080-Overview!$F$18*'='!P2080,0)</f>
        <v>39.695254498237944</v>
      </c>
      <c r="W2080" s="2"/>
      <c r="X2080" s="60">
        <f>F2080^3*(1+G2080*Overview!$F$38)</f>
        <v>40.290540791313035</v>
      </c>
      <c r="Y2080" s="61">
        <f>F2080^3*Overview!$F$42*(1+Overview!$F$38*G2080)+J2080*Overview!$F$39/Overview!$F$40</f>
        <v>4.079571928627475</v>
      </c>
    </row>
    <row r="2081" spans="1:25">
      <c r="A2081" s="34">
        <v>2078</v>
      </c>
      <c r="B2081">
        <v>0.77</v>
      </c>
      <c r="C2081" s="85">
        <v>18.739999999999998</v>
      </c>
      <c r="D2081" s="125">
        <f>B2081/(B2081+Overview!$F$22)</f>
        <v>0.52380952380952384</v>
      </c>
      <c r="E2081" s="118">
        <f>EXP(Overview!$F$21/Overview!$F$5-Overview!$F$21/('='!C2081+273.15))</f>
        <v>0.94169028070695959</v>
      </c>
      <c r="F2081" s="77">
        <f t="shared" si="194"/>
        <v>3.2007790818283444</v>
      </c>
      <c r="G2081" s="115">
        <f t="shared" si="195"/>
        <v>0.52380952380952372</v>
      </c>
      <c r="H2081" s="112">
        <f>F2081/Overview!$F$19</f>
        <v>4.7257922365692373</v>
      </c>
      <c r="I2081" s="149">
        <f t="shared" si="196"/>
        <v>178.24101031296112</v>
      </c>
      <c r="J2081" s="80">
        <f>IF((A2081-Overview!$F$43)/365=ROUND((A2081-Overview!$F$43)/365,0),J2080*0.05,J2080+V2080)</f>
        <v>10474.121680235314</v>
      </c>
      <c r="K2081" s="70">
        <f>IF(I2081&lt;Overview!$F$16,1,'='!F2081/Overview!$F$26)</f>
        <v>138.56186501421405</v>
      </c>
      <c r="L2081" s="71">
        <f>IF(I2081&lt;Overview!$F$17,'='!F2081/Overview!$F$26,Overview!$F$33)</f>
        <v>9.1428571428571423</v>
      </c>
      <c r="M2081" s="72">
        <f t="shared" si="197"/>
        <v>9.1428571428571423</v>
      </c>
      <c r="N2081" s="81">
        <f>MIN(1,Overview!$F$44*E2081*(F2081-Overview!$F$25)^2+0.2)</f>
        <v>1</v>
      </c>
      <c r="O2081" s="48">
        <f>M2081*E2081*Overview!$F$8</f>
        <v>9.746225350951114E-2</v>
      </c>
      <c r="P2081" s="48">
        <f>E2081*Overview!$F$6</f>
        <v>1.8494797113084687E-3</v>
      </c>
      <c r="Q2081" s="122">
        <f>O2081*(G2081/F2081-(1+Overview!$F$35/'='!F2081)/(Overview!$F$37*Overview!$F$33))/('='!G2081+Overview!$F$36)</f>
        <v>2.3592592106094196E-4</v>
      </c>
      <c r="R2081" s="128">
        <f>(O2081/F2081-Q2081)*G2081*Overview!$F$29*'='!F2081^3</f>
        <v>469.83067166294393</v>
      </c>
      <c r="S2081" s="57">
        <f t="shared" si="192"/>
        <v>3.3805781377546564E-18</v>
      </c>
      <c r="T2081" s="58">
        <f t="shared" si="193"/>
        <v>2.5171558433098275E-4</v>
      </c>
      <c r="U2081" s="58">
        <f>IF(I2081&lt;Overview!$F$18,(1-Overview!$F$9)*'='!R2081-'='!I2081*'='!P2081,0)</f>
        <v>0</v>
      </c>
      <c r="V2081" s="54">
        <f>IF(I2081&gt;=Overview!$F$18,(1-Overview!$F$9)*'='!R2081-Overview!$F$18*'='!P2081,0)</f>
        <v>39.702030368810114</v>
      </c>
      <c r="W2081" s="2"/>
      <c r="X2081" s="60">
        <f>F2081^3*(1+G2081*Overview!$F$38)</f>
        <v>40.300062188382697</v>
      </c>
      <c r="Y2081" s="61">
        <f>F2081^3*Overview!$F$42*(1+Overview!$F$38*G2081)+J2081*Overview!$F$39/Overview!$F$40</f>
        <v>4.0821537936046681</v>
      </c>
    </row>
    <row r="2082" spans="1:25">
      <c r="A2082" s="34">
        <v>2079</v>
      </c>
      <c r="B2082">
        <v>0.77</v>
      </c>
      <c r="C2082" s="85">
        <v>18.739999999999998</v>
      </c>
      <c r="D2082" s="125">
        <f>B2082/(B2082+Overview!$F$22)</f>
        <v>0.52380952380952384</v>
      </c>
      <c r="E2082" s="118">
        <f>EXP(Overview!$F$21/Overview!$F$5-Overview!$F$21/('='!C2082+273.15))</f>
        <v>0.94169028070695959</v>
      </c>
      <c r="F2082" s="77">
        <f t="shared" si="194"/>
        <v>3.2010307974126753</v>
      </c>
      <c r="G2082" s="115">
        <f t="shared" si="195"/>
        <v>0.52380952380952372</v>
      </c>
      <c r="H2082" s="112">
        <f>F2082/Overview!$F$19</f>
        <v>4.7261638821979552</v>
      </c>
      <c r="I2082" s="149">
        <f t="shared" si="196"/>
        <v>178.24101031296112</v>
      </c>
      <c r="J2082" s="80">
        <f>IF((A2082-Overview!$F$43)/365=ROUND((A2082-Overview!$F$43)/365,0),J2081*0.05,J2081+V2081)</f>
        <v>10513.823710604123</v>
      </c>
      <c r="K2082" s="70">
        <f>IF(I2082&lt;Overview!$F$16,1,'='!F2082/Overview!$F$26)</f>
        <v>138.57276179275652</v>
      </c>
      <c r="L2082" s="71">
        <f>IF(I2082&lt;Overview!$F$17,'='!F2082/Overview!$F$26,Overview!$F$33)</f>
        <v>9.1428571428571423</v>
      </c>
      <c r="M2082" s="72">
        <f t="shared" si="197"/>
        <v>9.1428571428571423</v>
      </c>
      <c r="N2082" s="81">
        <f>MIN(1,Overview!$F$44*E2082*(F2082-Overview!$F$25)^2+0.2)</f>
        <v>1</v>
      </c>
      <c r="O2082" s="48">
        <f>M2082*E2082*Overview!$F$8</f>
        <v>9.746225350951114E-2</v>
      </c>
      <c r="P2082" s="48">
        <f>E2082*Overview!$F$6</f>
        <v>1.8494797113084687E-3</v>
      </c>
      <c r="Q2082" s="122">
        <f>O2082*(G2082/F2082-(1+Overview!$F$35/'='!F2082)/(Overview!$F$37*Overview!$F$33))/('='!G2082+Overview!$F$36)</f>
        <v>2.3555265289086202E-4</v>
      </c>
      <c r="R2082" s="128">
        <f>(O2082/F2082-Q2082)*G2082*Overview!$F$29*'='!F2082^3</f>
        <v>469.91008863091952</v>
      </c>
      <c r="S2082" s="57">
        <f t="shared" si="192"/>
        <v>3.3803123033234448E-18</v>
      </c>
      <c r="T2082" s="58">
        <f t="shared" si="193"/>
        <v>2.5133709877196903E-4</v>
      </c>
      <c r="U2082" s="58">
        <f>IF(I2082&lt;Overview!$F$18,(1-Overview!$F$9)*'='!R2082-'='!I2082*'='!P2082,0)</f>
        <v>0</v>
      </c>
      <c r="V2082" s="54">
        <f>IF(I2082&gt;=Overview!$F$18,(1-Overview!$F$9)*'='!R2082-Overview!$F$18*'='!P2082,0)</f>
        <v>39.708796694481634</v>
      </c>
      <c r="W2082" s="2"/>
      <c r="X2082" s="60">
        <f>F2082^3*(1+G2082*Overview!$F$38)</f>
        <v>40.309570765407372</v>
      </c>
      <c r="Y2082" s="61">
        <f>F2082^3*Overview!$F$42*(1+Overview!$F$38*G2082)+J2082*Overview!$F$39/Overview!$F$40</f>
        <v>4.0847347992201879</v>
      </c>
    </row>
    <row r="2083" spans="1:25">
      <c r="A2083" s="34">
        <v>2080</v>
      </c>
      <c r="B2083">
        <v>0.77</v>
      </c>
      <c r="C2083" s="85">
        <v>18.739999999999998</v>
      </c>
      <c r="D2083" s="125">
        <f>B2083/(B2083+Overview!$F$22)</f>
        <v>0.52380952380952384</v>
      </c>
      <c r="E2083" s="118">
        <f>EXP(Overview!$F$21/Overview!$F$5-Overview!$F$21/('='!C2083+273.15))</f>
        <v>0.94169028070695959</v>
      </c>
      <c r="F2083" s="77">
        <f t="shared" si="194"/>
        <v>3.2012821345114473</v>
      </c>
      <c r="G2083" s="115">
        <f t="shared" si="195"/>
        <v>0.52380952380952372</v>
      </c>
      <c r="H2083" s="112">
        <f>F2083/Overview!$F$19</f>
        <v>4.7265349690114382</v>
      </c>
      <c r="I2083" s="149">
        <f t="shared" si="196"/>
        <v>178.24101031296112</v>
      </c>
      <c r="J2083" s="80">
        <f>IF((A2083-Overview!$F$43)/365=ROUND((A2083-Overview!$F$43)/365,0),J2082*0.05,J2082+V2082)</f>
        <v>10553.532507298605</v>
      </c>
      <c r="K2083" s="70">
        <f>IF(I2083&lt;Overview!$F$16,1,'='!F2083/Overview!$F$26)</f>
        <v>138.58364218664275</v>
      </c>
      <c r="L2083" s="71">
        <f>IF(I2083&lt;Overview!$F$17,'='!F2083/Overview!$F$26,Overview!$F$33)</f>
        <v>9.1428571428571423</v>
      </c>
      <c r="M2083" s="72">
        <f t="shared" si="197"/>
        <v>9.1428571428571423</v>
      </c>
      <c r="N2083" s="81">
        <f>MIN(1,Overview!$F$44*E2083*(F2083-Overview!$F$25)^2+0.2)</f>
        <v>1</v>
      </c>
      <c r="O2083" s="48">
        <f>M2083*E2083*Overview!$F$8</f>
        <v>9.746225350951114E-2</v>
      </c>
      <c r="P2083" s="48">
        <f>E2083*Overview!$F$6</f>
        <v>1.8494797113084687E-3</v>
      </c>
      <c r="Q2083" s="122">
        <f>O2083*(G2083/F2083-(1+Overview!$F$35/'='!F2083)/(Overview!$F$37*Overview!$F$33))/('='!G2083+Overview!$F$36)</f>
        <v>2.3518000454324689E-4</v>
      </c>
      <c r="R2083" s="128">
        <f>(O2083/F2083-Q2083)*G2083*Overview!$F$29*'='!F2083^3</f>
        <v>469.98939371550409</v>
      </c>
      <c r="S2083" s="57">
        <f t="shared" si="192"/>
        <v>3.3800469103179045E-18</v>
      </c>
      <c r="T2083" s="58">
        <f t="shared" si="193"/>
        <v>2.5095918231287241E-4</v>
      </c>
      <c r="U2083" s="58">
        <f>IF(I2083&lt;Overview!$F$18,(1-Overview!$F$9)*'='!R2083-'='!I2083*'='!P2083,0)</f>
        <v>0</v>
      </c>
      <c r="V2083" s="54">
        <f>IF(I2083&gt;=Overview!$F$18,(1-Overview!$F$9)*'='!R2083-Overview!$F$18*'='!P2083,0)</f>
        <v>39.71555348768824</v>
      </c>
      <c r="W2083" s="2"/>
      <c r="X2083" s="60">
        <f>F2083^3*(1+G2083*Overview!$F$38)</f>
        <v>40.319066537283781</v>
      </c>
      <c r="Y2083" s="61">
        <f>F2083^3*Overview!$F$42*(1+Overview!$F$38*G2083)+J2083*Overview!$F$39/Overview!$F$40</f>
        <v>4.0873149463999701</v>
      </c>
    </row>
    <row r="2084" spans="1:25">
      <c r="A2084" s="34">
        <v>2081</v>
      </c>
      <c r="B2084">
        <v>0.77</v>
      </c>
      <c r="C2084" s="85">
        <v>18.739999999999998</v>
      </c>
      <c r="D2084" s="125">
        <f>B2084/(B2084+Overview!$F$22)</f>
        <v>0.52380952380952384</v>
      </c>
      <c r="E2084" s="118">
        <f>EXP(Overview!$F$21/Overview!$F$5-Overview!$F$21/('='!C2084+273.15))</f>
        <v>0.94169028070695959</v>
      </c>
      <c r="F2084" s="77">
        <f t="shared" si="194"/>
        <v>3.2015330936937603</v>
      </c>
      <c r="G2084" s="115">
        <f t="shared" si="195"/>
        <v>0.52380952380952372</v>
      </c>
      <c r="H2084" s="112">
        <f>F2084/Overview!$F$19</f>
        <v>4.7269054978499341</v>
      </c>
      <c r="I2084" s="149">
        <f t="shared" si="196"/>
        <v>178.24101031296112</v>
      </c>
      <c r="J2084" s="80">
        <f>IF((A2084-Overview!$F$43)/365=ROUND((A2084-Overview!$F$43)/365,0),J2083*0.05,J2083+V2083)</f>
        <v>10593.248060786293</v>
      </c>
      <c r="K2084" s="70">
        <f>IF(I2084&lt;Overview!$F$16,1,'='!F2084/Overview!$F$26)</f>
        <v>138.59450622050912</v>
      </c>
      <c r="L2084" s="71">
        <f>IF(I2084&lt;Overview!$F$17,'='!F2084/Overview!$F$26,Overview!$F$33)</f>
        <v>9.1428571428571423</v>
      </c>
      <c r="M2084" s="72">
        <f t="shared" si="197"/>
        <v>9.1428571428571423</v>
      </c>
      <c r="N2084" s="81">
        <f>MIN(1,Overview!$F$44*E2084*(F2084-Overview!$F$25)^2+0.2)</f>
        <v>1</v>
      </c>
      <c r="O2084" s="48">
        <f>M2084*E2084*Overview!$F$8</f>
        <v>9.746225350951114E-2</v>
      </c>
      <c r="P2084" s="48">
        <f>E2084*Overview!$F$6</f>
        <v>1.8494797113084687E-3</v>
      </c>
      <c r="Q2084" s="122">
        <f>O2084*(G2084/F2084-(1+Overview!$F$35/'='!F2084)/(Overview!$F$37*Overview!$F$33))/('='!G2084+Overview!$F$36)</f>
        <v>2.3480797489637111E-4</v>
      </c>
      <c r="R2084" s="128">
        <f>(O2084/F2084-Q2084)*G2084*Overview!$F$29*'='!F2084^3</f>
        <v>470.06858706250438</v>
      </c>
      <c r="S2084" s="57">
        <f t="shared" si="192"/>
        <v>3.3797819579391632E-18</v>
      </c>
      <c r="T2084" s="58">
        <f t="shared" si="193"/>
        <v>2.5058183409798192E-4</v>
      </c>
      <c r="U2084" s="58">
        <f>IF(I2084&lt;Overview!$F$18,(1-Overview!$F$9)*'='!R2084-'='!I2084*'='!P2084,0)</f>
        <v>0</v>
      </c>
      <c r="V2084" s="54">
        <f>IF(I2084&gt;=Overview!$F$18,(1-Overview!$F$9)*'='!R2084-Overview!$F$18*'='!P2084,0)</f>
        <v>39.722300760852669</v>
      </c>
      <c r="W2084" s="2"/>
      <c r="X2084" s="60">
        <f>F2084^3*(1+G2084*Overview!$F$38)</f>
        <v>40.328549518898903</v>
      </c>
      <c r="Y2084" s="61">
        <f>F2084^3*Overview!$F$42*(1+Overview!$F$38*G2084)+J2084*Overview!$F$39/Overview!$F$40</f>
        <v>4.0898942360696147</v>
      </c>
    </row>
    <row r="2085" spans="1:25">
      <c r="A2085" s="34">
        <v>2082</v>
      </c>
      <c r="B2085">
        <v>0.77</v>
      </c>
      <c r="C2085" s="85">
        <v>18.739999999999998</v>
      </c>
      <c r="D2085" s="125">
        <f>B2085/(B2085+Overview!$F$22)</f>
        <v>0.52380952380952384</v>
      </c>
      <c r="E2085" s="118">
        <f>EXP(Overview!$F$21/Overview!$F$5-Overview!$F$21/('='!C2085+273.15))</f>
        <v>0.94169028070695959</v>
      </c>
      <c r="F2085" s="77">
        <f t="shared" si="194"/>
        <v>3.2017836755278584</v>
      </c>
      <c r="G2085" s="115">
        <f t="shared" si="195"/>
        <v>0.52380952380952372</v>
      </c>
      <c r="H2085" s="112">
        <f>F2085/Overview!$F$19</f>
        <v>4.7272754695524259</v>
      </c>
      <c r="I2085" s="149">
        <f t="shared" si="196"/>
        <v>178.24101031296112</v>
      </c>
      <c r="J2085" s="80">
        <f>IF((A2085-Overview!$F$43)/365=ROUND((A2085-Overview!$F$43)/365,0),J2084*0.05,J2084+V2084)</f>
        <v>10632.970361547144</v>
      </c>
      <c r="K2085" s="70">
        <f>IF(I2085&lt;Overview!$F$16,1,'='!F2085/Overview!$F$26)</f>
        <v>138.6053539189549</v>
      </c>
      <c r="L2085" s="71">
        <f>IF(I2085&lt;Overview!$F$17,'='!F2085/Overview!$F$26,Overview!$F$33)</f>
        <v>9.1428571428571423</v>
      </c>
      <c r="M2085" s="72">
        <f t="shared" si="197"/>
        <v>9.1428571428571423</v>
      </c>
      <c r="N2085" s="81">
        <f>MIN(1,Overview!$F$44*E2085*(F2085-Overview!$F$25)^2+0.2)</f>
        <v>1</v>
      </c>
      <c r="O2085" s="48">
        <f>M2085*E2085*Overview!$F$8</f>
        <v>9.746225350951114E-2</v>
      </c>
      <c r="P2085" s="48">
        <f>E2085*Overview!$F$6</f>
        <v>1.8494797113084687E-3</v>
      </c>
      <c r="Q2085" s="122">
        <f>O2085*(G2085/F2085-(1+Overview!$F$35/'='!F2085)/(Overview!$F$37*Overview!$F$33))/('='!G2085+Overview!$F$36)</f>
        <v>2.3443656283083091E-4</v>
      </c>
      <c r="R2085" s="128">
        <f>(O2085/F2085-Q2085)*G2085*Overview!$F$29*'='!F2085^3</f>
        <v>470.14766881757458</v>
      </c>
      <c r="S2085" s="57">
        <f t="shared" si="192"/>
        <v>3.3795174453900033E-18</v>
      </c>
      <c r="T2085" s="58">
        <f t="shared" si="193"/>
        <v>2.5020505327287183E-4</v>
      </c>
      <c r="U2085" s="58">
        <f>IF(I2085&lt;Overview!$F$18,(1-Overview!$F$9)*'='!R2085-'='!I2085*'='!P2085,0)</f>
        <v>0</v>
      </c>
      <c r="V2085" s="54">
        <f>IF(I2085&gt;=Overview!$F$18,(1-Overview!$F$9)*'='!R2085-Overview!$F$18*'='!P2085,0)</f>
        <v>39.729038526384649</v>
      </c>
      <c r="W2085" s="2"/>
      <c r="X2085" s="60">
        <f>F2085^3*(1+G2085*Overview!$F$38)</f>
        <v>40.338019725129925</v>
      </c>
      <c r="Y2085" s="61">
        <f>F2085^3*Overview!$F$42*(1+Overview!$F$38*G2085)+J2085*Overview!$F$39/Overview!$F$40</f>
        <v>4.092472669154378</v>
      </c>
    </row>
    <row r="2086" spans="1:25">
      <c r="A2086" s="34">
        <v>2083</v>
      </c>
      <c r="B2086">
        <v>0.77</v>
      </c>
      <c r="C2086" s="85">
        <v>18.739999999999998</v>
      </c>
      <c r="D2086" s="125">
        <f>B2086/(B2086+Overview!$F$22)</f>
        <v>0.52380952380952384</v>
      </c>
      <c r="E2086" s="118">
        <f>EXP(Overview!$F$21/Overview!$F$5-Overview!$F$21/('='!C2086+273.15))</f>
        <v>0.94169028070695959</v>
      </c>
      <c r="F2086" s="77">
        <f t="shared" si="194"/>
        <v>3.2020338805811313</v>
      </c>
      <c r="G2086" s="115">
        <f t="shared" si="195"/>
        <v>0.52380952380952372</v>
      </c>
      <c r="H2086" s="112">
        <f>F2086/Overview!$F$19</f>
        <v>4.7276448849566384</v>
      </c>
      <c r="I2086" s="149">
        <f t="shared" si="196"/>
        <v>178.24101031296112</v>
      </c>
      <c r="J2086" s="80">
        <f>IF((A2086-Overview!$F$43)/365=ROUND((A2086-Overview!$F$43)/365,0),J2085*0.05,J2085+V2085)</f>
        <v>10672.699400073529</v>
      </c>
      <c r="K2086" s="70">
        <f>IF(I2086&lt;Overview!$F$16,1,'='!F2086/Overview!$F$26)</f>
        <v>138.61618530654249</v>
      </c>
      <c r="L2086" s="71">
        <f>IF(I2086&lt;Overview!$F$17,'='!F2086/Overview!$F$26,Overview!$F$33)</f>
        <v>9.1428571428571423</v>
      </c>
      <c r="M2086" s="72">
        <f t="shared" si="197"/>
        <v>9.1428571428571423</v>
      </c>
      <c r="N2086" s="81">
        <f>MIN(1,Overview!$F$44*E2086*(F2086-Overview!$F$25)^2+0.2)</f>
        <v>1</v>
      </c>
      <c r="O2086" s="48">
        <f>M2086*E2086*Overview!$F$8</f>
        <v>9.746225350951114E-2</v>
      </c>
      <c r="P2086" s="48">
        <f>E2086*Overview!$F$6</f>
        <v>1.8494797113084687E-3</v>
      </c>
      <c r="Q2086" s="122">
        <f>O2086*(G2086/F2086-(1+Overview!$F$35/'='!F2086)/(Overview!$F$37*Overview!$F$33))/('='!G2086+Overview!$F$36)</f>
        <v>2.3406576722954031E-4</v>
      </c>
      <c r="R2086" s="128">
        <f>(O2086/F2086-Q2086)*G2086*Overview!$F$29*'='!F2086^3</f>
        <v>470.22663912621567</v>
      </c>
      <c r="S2086" s="57">
        <f t="shared" si="192"/>
        <v>3.3792533718748578E-18</v>
      </c>
      <c r="T2086" s="58">
        <f t="shared" si="193"/>
        <v>2.4982883898440155E-4</v>
      </c>
      <c r="U2086" s="58">
        <f>IF(I2086&lt;Overview!$F$18,(1-Overview!$F$9)*'='!R2086-'='!I2086*'='!P2086,0)</f>
        <v>0</v>
      </c>
      <c r="V2086" s="54">
        <f>IF(I2086&gt;=Overview!$F$18,(1-Overview!$F$9)*'='!R2086-Overview!$F$18*'='!P2086,0)</f>
        <v>39.735766796680871</v>
      </c>
      <c r="W2086" s="2"/>
      <c r="X2086" s="60">
        <f>F2086^3*(1+G2086*Overview!$F$38)</f>
        <v>40.347477170844208</v>
      </c>
      <c r="Y2086" s="61">
        <f>F2086^3*Overview!$F$42*(1+Overview!$F$38*G2086)+J2086*Overview!$F$39/Overview!$F$40</f>
        <v>4.0950502465791736</v>
      </c>
    </row>
    <row r="2087" spans="1:25">
      <c r="A2087" s="34">
        <v>2084</v>
      </c>
      <c r="B2087">
        <v>0.77</v>
      </c>
      <c r="C2087" s="85">
        <v>18.739999999999998</v>
      </c>
      <c r="D2087" s="125">
        <f>B2087/(B2087+Overview!$F$22)</f>
        <v>0.52380952380952384</v>
      </c>
      <c r="E2087" s="118">
        <f>EXP(Overview!$F$21/Overview!$F$5-Overview!$F$21/('='!C2087+273.15))</f>
        <v>0.94169028070695959</v>
      </c>
      <c r="F2087" s="77">
        <f t="shared" si="194"/>
        <v>3.2022837094201155</v>
      </c>
      <c r="G2087" s="115">
        <f t="shared" si="195"/>
        <v>0.52380952380952372</v>
      </c>
      <c r="H2087" s="112">
        <f>F2087/Overview!$F$19</f>
        <v>4.7280137448990338</v>
      </c>
      <c r="I2087" s="149">
        <f t="shared" si="196"/>
        <v>178.24101031296112</v>
      </c>
      <c r="J2087" s="80">
        <f>IF((A2087-Overview!$F$43)/365=ROUND((A2087-Overview!$F$43)/365,0),J2086*0.05,J2086+V2086)</f>
        <v>10712.435166870209</v>
      </c>
      <c r="K2087" s="70">
        <f>IF(I2087&lt;Overview!$F$16,1,'='!F2087/Overview!$F$26)</f>
        <v>138.62700040779723</v>
      </c>
      <c r="L2087" s="71">
        <f>IF(I2087&lt;Overview!$F$17,'='!F2087/Overview!$F$26,Overview!$F$33)</f>
        <v>9.1428571428571423</v>
      </c>
      <c r="M2087" s="72">
        <f t="shared" si="197"/>
        <v>9.1428571428571423</v>
      </c>
      <c r="N2087" s="81">
        <f>MIN(1,Overview!$F$44*E2087*(F2087-Overview!$F$25)^2+0.2)</f>
        <v>1</v>
      </c>
      <c r="O2087" s="48">
        <f>M2087*E2087*Overview!$F$8</f>
        <v>9.746225350951114E-2</v>
      </c>
      <c r="P2087" s="48">
        <f>E2087*Overview!$F$6</f>
        <v>1.8494797113084687E-3</v>
      </c>
      <c r="Q2087" s="122">
        <f>O2087*(G2087/F2087-(1+Overview!$F$35/'='!F2087)/(Overview!$F$37*Overview!$F$33))/('='!G2087+Overview!$F$36)</f>
        <v>2.336955869777239E-4</v>
      </c>
      <c r="R2087" s="128">
        <f>(O2087/F2087-Q2087)*G2087*Overview!$F$29*'='!F2087^3</f>
        <v>470.30549813377615</v>
      </c>
      <c r="S2087" s="57">
        <f t="shared" si="192"/>
        <v>3.3789897365998054E-18</v>
      </c>
      <c r="T2087" s="58">
        <f t="shared" si="193"/>
        <v>2.4945319038071229E-4</v>
      </c>
      <c r="U2087" s="58">
        <f>IF(I2087&lt;Overview!$F$18,(1-Overview!$F$9)*'='!R2087-'='!I2087*'='!P2087,0)</f>
        <v>0</v>
      </c>
      <c r="V2087" s="54">
        <f>IF(I2087&gt;=Overview!$F$18,(1-Overview!$F$9)*'='!R2087-Overview!$F$18*'='!P2087,0)</f>
        <v>39.742485584125021</v>
      </c>
      <c r="W2087" s="2"/>
      <c r="X2087" s="60">
        <f>F2087^3*(1+G2087*Overview!$F$38)</f>
        <v>40.356921870899292</v>
      </c>
      <c r="Y2087" s="61">
        <f>F2087^3*Overview!$F$42*(1+Overview!$F$38*G2087)+J2087*Overview!$F$39/Overview!$F$40</f>
        <v>4.0976269692685685</v>
      </c>
    </row>
    <row r="2088" spans="1:25">
      <c r="A2088" s="34">
        <v>2085</v>
      </c>
      <c r="B2088">
        <v>0.77</v>
      </c>
      <c r="C2088" s="85">
        <v>18.739999999999998</v>
      </c>
      <c r="D2088" s="125">
        <f>B2088/(B2088+Overview!$F$22)</f>
        <v>0.52380952380952384</v>
      </c>
      <c r="E2088" s="118">
        <f>EXP(Overview!$F$21/Overview!$F$5-Overview!$F$21/('='!C2088+273.15))</f>
        <v>0.94169028070695959</v>
      </c>
      <c r="F2088" s="77">
        <f t="shared" si="194"/>
        <v>3.202533162610496</v>
      </c>
      <c r="G2088" s="115">
        <f t="shared" si="195"/>
        <v>0.52380952380952372</v>
      </c>
      <c r="H2088" s="112">
        <f>F2088/Overview!$F$19</f>
        <v>4.7283820502148179</v>
      </c>
      <c r="I2088" s="149">
        <f t="shared" si="196"/>
        <v>178.24101031296112</v>
      </c>
      <c r="J2088" s="80">
        <f>IF((A2088-Overview!$F$43)/365=ROUND((A2088-Overview!$F$43)/365,0),J2087*0.05,J2087+V2087)</f>
        <v>10752.177652454335</v>
      </c>
      <c r="K2088" s="70">
        <f>IF(I2088&lt;Overview!$F$16,1,'='!F2088/Overview!$F$26)</f>
        <v>138.63779924720762</v>
      </c>
      <c r="L2088" s="71">
        <f>IF(I2088&lt;Overview!$F$17,'='!F2088/Overview!$F$26,Overview!$F$33)</f>
        <v>9.1428571428571423</v>
      </c>
      <c r="M2088" s="72">
        <f t="shared" si="197"/>
        <v>9.1428571428571423</v>
      </c>
      <c r="N2088" s="81">
        <f>MIN(1,Overview!$F$44*E2088*(F2088-Overview!$F$25)^2+0.2)</f>
        <v>1</v>
      </c>
      <c r="O2088" s="48">
        <f>M2088*E2088*Overview!$F$8</f>
        <v>9.746225350951114E-2</v>
      </c>
      <c r="P2088" s="48">
        <f>E2088*Overview!$F$6</f>
        <v>1.8494797113084687E-3</v>
      </c>
      <c r="Q2088" s="122">
        <f>O2088*(G2088/F2088-(1+Overview!$F$35/'='!F2088)/(Overview!$F$37*Overview!$F$33))/('='!G2088+Overview!$F$36)</f>
        <v>2.3332602096291362E-4</v>
      </c>
      <c r="R2088" s="128">
        <f>(O2088/F2088-Q2088)*G2088*Overview!$F$29*'='!F2088^3</f>
        <v>470.38424598545208</v>
      </c>
      <c r="S2088" s="57">
        <f t="shared" si="192"/>
        <v>3.3787265387725668E-18</v>
      </c>
      <c r="T2088" s="58">
        <f t="shared" si="193"/>
        <v>2.4907810661122757E-4</v>
      </c>
      <c r="U2088" s="58">
        <f>IF(I2088&lt;Overview!$F$18,(1-Overview!$F$9)*'='!R2088-'='!I2088*'='!P2088,0)</f>
        <v>0</v>
      </c>
      <c r="V2088" s="54">
        <f>IF(I2088&gt;=Overview!$F$18,(1-Overview!$F$9)*'='!R2088-Overview!$F$18*'='!P2088,0)</f>
        <v>39.749194901087812</v>
      </c>
      <c r="W2088" s="2"/>
      <c r="X2088" s="60">
        <f>F2088^3*(1+G2088*Overview!$F$38)</f>
        <v>40.366353840142899</v>
      </c>
      <c r="Y2088" s="61">
        <f>F2088^3*Overview!$F$42*(1+Overview!$F$38*G2088)+J2088*Overview!$F$39/Overview!$F$40</f>
        <v>4.1002028381467861</v>
      </c>
    </row>
    <row r="2089" spans="1:25">
      <c r="A2089" s="34">
        <v>2086</v>
      </c>
      <c r="B2089">
        <v>0.77</v>
      </c>
      <c r="C2089" s="85">
        <v>18.739999999999998</v>
      </c>
      <c r="D2089" s="125">
        <f>B2089/(B2089+Overview!$F$22)</f>
        <v>0.52380952380952384</v>
      </c>
      <c r="E2089" s="118">
        <f>EXP(Overview!$F$21/Overview!$F$5-Overview!$F$21/('='!C2089+273.15))</f>
        <v>0.94169028070695959</v>
      </c>
      <c r="F2089" s="77">
        <f t="shared" si="194"/>
        <v>3.2027822407171072</v>
      </c>
      <c r="G2089" s="115">
        <f t="shared" si="195"/>
        <v>0.52380952380952372</v>
      </c>
      <c r="H2089" s="112">
        <f>F2089/Overview!$F$19</f>
        <v>4.7287498017379406</v>
      </c>
      <c r="I2089" s="149">
        <f t="shared" si="196"/>
        <v>178.24101031296112</v>
      </c>
      <c r="J2089" s="80">
        <f>IF((A2089-Overview!$F$43)/365=ROUND((A2089-Overview!$F$43)/365,0),J2088*0.05,J2088+V2088)</f>
        <v>10791.926847355422</v>
      </c>
      <c r="K2089" s="70">
        <f>IF(I2089&lt;Overview!$F$16,1,'='!F2089/Overview!$F$26)</f>
        <v>138.64858184922542</v>
      </c>
      <c r="L2089" s="71">
        <f>IF(I2089&lt;Overview!$F$17,'='!F2089/Overview!$F$26,Overview!$F$33)</f>
        <v>9.1428571428571423</v>
      </c>
      <c r="M2089" s="72">
        <f t="shared" si="197"/>
        <v>9.1428571428571423</v>
      </c>
      <c r="N2089" s="81">
        <f>MIN(1,Overview!$F$44*E2089*(F2089-Overview!$F$25)^2+0.2)</f>
        <v>1</v>
      </c>
      <c r="O2089" s="48">
        <f>M2089*E2089*Overview!$F$8</f>
        <v>9.746225350951114E-2</v>
      </c>
      <c r="P2089" s="48">
        <f>E2089*Overview!$F$6</f>
        <v>1.8494797113084687E-3</v>
      </c>
      <c r="Q2089" s="122">
        <f>O2089*(G2089/F2089-(1+Overview!$F$35/'='!F2089)/(Overview!$F$37*Overview!$F$33))/('='!G2089+Overview!$F$36)</f>
        <v>2.3295706807493986E-4</v>
      </c>
      <c r="R2089" s="128">
        <f>(O2089/F2089-Q2089)*G2089*Overview!$F$29*'='!F2089^3</f>
        <v>470.4628828262866</v>
      </c>
      <c r="S2089" s="57">
        <f t="shared" si="192"/>
        <v>3.3784637776025021E-18</v>
      </c>
      <c r="T2089" s="58">
        <f t="shared" si="193"/>
        <v>2.4870358682664784E-4</v>
      </c>
      <c r="U2089" s="58">
        <f>IF(I2089&lt;Overview!$F$18,(1-Overview!$F$9)*'='!R2089-'='!I2089*'='!P2089,0)</f>
        <v>0</v>
      </c>
      <c r="V2089" s="54">
        <f>IF(I2089&gt;=Overview!$F$18,(1-Overview!$F$9)*'='!R2089-Overview!$F$18*'='!P2089,0)</f>
        <v>39.75589475992691</v>
      </c>
      <c r="W2089" s="2"/>
      <c r="X2089" s="60">
        <f>F2089^3*(1+G2089*Overview!$F$38)</f>
        <v>40.375773093412846</v>
      </c>
      <c r="Y2089" s="61">
        <f>F2089^3*Overview!$F$42*(1+Overview!$F$38*G2089)+J2089*Overview!$F$39/Overview!$F$40</f>
        <v>4.1027778541376918</v>
      </c>
    </row>
    <row r="2090" spans="1:25">
      <c r="A2090" s="34">
        <v>2087</v>
      </c>
      <c r="B2090">
        <v>0.77</v>
      </c>
      <c r="C2090" s="85">
        <v>18.739999999999998</v>
      </c>
      <c r="D2090" s="125">
        <f>B2090/(B2090+Overview!$F$22)</f>
        <v>0.52380952380952384</v>
      </c>
      <c r="E2090" s="118">
        <f>EXP(Overview!$F$21/Overview!$F$5-Overview!$F$21/('='!C2090+273.15))</f>
        <v>0.94169028070695959</v>
      </c>
      <c r="F2090" s="77">
        <f t="shared" si="194"/>
        <v>3.2030309443039338</v>
      </c>
      <c r="G2090" s="115">
        <f t="shared" si="195"/>
        <v>0.52380952380952372</v>
      </c>
      <c r="H2090" s="112">
        <f>F2090/Overview!$F$19</f>
        <v>4.7291170003010983</v>
      </c>
      <c r="I2090" s="149">
        <f t="shared" si="196"/>
        <v>178.24101031296112</v>
      </c>
      <c r="J2090" s="80">
        <f>IF((A2090-Overview!$F$43)/365=ROUND((A2090-Overview!$F$43)/365,0),J2089*0.05,J2089+V2089)</f>
        <v>10831.682742115348</v>
      </c>
      <c r="K2090" s="70">
        <f>IF(I2090&lt;Overview!$F$16,1,'='!F2090/Overview!$F$26)</f>
        <v>138.65934823826552</v>
      </c>
      <c r="L2090" s="71">
        <f>IF(I2090&lt;Overview!$F$17,'='!F2090/Overview!$F$26,Overview!$F$33)</f>
        <v>9.1428571428571423</v>
      </c>
      <c r="M2090" s="72">
        <f t="shared" si="197"/>
        <v>9.1428571428571423</v>
      </c>
      <c r="N2090" s="81">
        <f>MIN(1,Overview!$F$44*E2090*(F2090-Overview!$F$25)^2+0.2)</f>
        <v>1</v>
      </c>
      <c r="O2090" s="48">
        <f>M2090*E2090*Overview!$F$8</f>
        <v>9.746225350951114E-2</v>
      </c>
      <c r="P2090" s="48">
        <f>E2090*Overview!$F$6</f>
        <v>1.8494797113084687E-3</v>
      </c>
      <c r="Q2090" s="122">
        <f>O2090*(G2090/F2090-(1+Overview!$F$35/'='!F2090)/(Overview!$F$37*Overview!$F$33))/('='!G2090+Overview!$F$36)</f>
        <v>2.3258872720593069E-4</v>
      </c>
      <c r="R2090" s="128">
        <f>(O2090/F2090-Q2090)*G2090*Overview!$F$29*'='!F2090^3</f>
        <v>470.54140880117023</v>
      </c>
      <c r="S2090" s="57">
        <f t="shared" si="192"/>
        <v>3.3782014523006039E-18</v>
      </c>
      <c r="T2090" s="58">
        <f t="shared" si="193"/>
        <v>2.4832963017895409E-4</v>
      </c>
      <c r="U2090" s="58">
        <f>IF(I2090&lt;Overview!$F$18,(1-Overview!$F$9)*'='!R2090-'='!I2090*'='!P2090,0)</f>
        <v>0</v>
      </c>
      <c r="V2090" s="54">
        <f>IF(I2090&gt;=Overview!$F$18,(1-Overview!$F$9)*'='!R2090-Overview!$F$18*'='!P2090,0)</f>
        <v>39.762585172986995</v>
      </c>
      <c r="W2090" s="2"/>
      <c r="X2090" s="60">
        <f>F2090^3*(1+G2090*Overview!$F$38)</f>
        <v>40.385179645537065</v>
      </c>
      <c r="Y2090" s="61">
        <f>F2090^3*Overview!$F$42*(1+Overview!$F$38*G2090)+J2090*Overview!$F$39/Overview!$F$40</f>
        <v>4.105352018164802</v>
      </c>
    </row>
    <row r="2091" spans="1:25">
      <c r="A2091" s="34">
        <v>2088</v>
      </c>
      <c r="B2091">
        <v>0.77</v>
      </c>
      <c r="C2091" s="85">
        <v>18.739999999999998</v>
      </c>
      <c r="D2091" s="125">
        <f>B2091/(B2091+Overview!$F$22)</f>
        <v>0.52380952380952384</v>
      </c>
      <c r="E2091" s="118">
        <f>EXP(Overview!$F$21/Overview!$F$5-Overview!$F$21/('='!C2091+273.15))</f>
        <v>0.94169028070695959</v>
      </c>
      <c r="F2091" s="77">
        <f t="shared" si="194"/>
        <v>3.2032792739341125</v>
      </c>
      <c r="G2091" s="115">
        <f t="shared" si="195"/>
        <v>0.52380952380952372</v>
      </c>
      <c r="H2091" s="112">
        <f>F2091/Overview!$F$19</f>
        <v>4.7294836467357335</v>
      </c>
      <c r="I2091" s="149">
        <f t="shared" si="196"/>
        <v>178.24101031296112</v>
      </c>
      <c r="J2091" s="80">
        <f>IF((A2091-Overview!$F$43)/365=ROUND((A2091-Overview!$F$43)/365,0),J2090*0.05,J2090+V2090)</f>
        <v>10871.445327288335</v>
      </c>
      <c r="K2091" s="70">
        <f>IF(I2091&lt;Overview!$F$16,1,'='!F2091/Overview!$F$26)</f>
        <v>138.67009843870616</v>
      </c>
      <c r="L2091" s="71">
        <f>IF(I2091&lt;Overview!$F$17,'='!F2091/Overview!$F$26,Overview!$F$33)</f>
        <v>9.1428571428571423</v>
      </c>
      <c r="M2091" s="72">
        <f t="shared" si="197"/>
        <v>9.1428571428571423</v>
      </c>
      <c r="N2091" s="81">
        <f>MIN(1,Overview!$F$44*E2091*(F2091-Overview!$F$25)^2+0.2)</f>
        <v>1</v>
      </c>
      <c r="O2091" s="48">
        <f>M2091*E2091*Overview!$F$8</f>
        <v>9.746225350951114E-2</v>
      </c>
      <c r="P2091" s="48">
        <f>E2091*Overview!$F$6</f>
        <v>1.8494797113084687E-3</v>
      </c>
      <c r="Q2091" s="122">
        <f>O2091*(G2091/F2091-(1+Overview!$F$35/'='!F2091)/(Overview!$F$37*Overview!$F$33))/('='!G2091+Overview!$F$36)</f>
        <v>2.322209972502998E-4</v>
      </c>
      <c r="R2091" s="128">
        <f>(O2091/F2091-Q2091)*G2091*Overview!$F$29*'='!F2091^3</f>
        <v>470.6198240548411</v>
      </c>
      <c r="S2091" s="57">
        <f t="shared" si="192"/>
        <v>3.3779395620794967E-18</v>
      </c>
      <c r="T2091" s="58">
        <f t="shared" si="193"/>
        <v>2.4795623582139862E-4</v>
      </c>
      <c r="U2091" s="58">
        <f>IF(I2091&lt;Overview!$F$18,(1-Overview!$F$9)*'='!R2091-'='!I2091*'='!P2091,0)</f>
        <v>0</v>
      </c>
      <c r="V2091" s="54">
        <f>IF(I2091&gt;=Overview!$F$18,(1-Overview!$F$9)*'='!R2091-Overview!$F$18*'='!P2091,0)</f>
        <v>39.769266152599755</v>
      </c>
      <c r="W2091" s="2"/>
      <c r="X2091" s="60">
        <f>F2091^3*(1+G2091*Overview!$F$38)</f>
        <v>40.394573511333583</v>
      </c>
      <c r="Y2091" s="61">
        <f>F2091^3*Overview!$F$42*(1+Overview!$F$38*G2091)+J2091*Overview!$F$39/Overview!$F$40</f>
        <v>4.1079253311512787</v>
      </c>
    </row>
    <row r="2092" spans="1:25">
      <c r="A2092" s="34">
        <v>2089</v>
      </c>
      <c r="B2092">
        <v>0.77</v>
      </c>
      <c r="C2092" s="85">
        <v>18.739999999999998</v>
      </c>
      <c r="D2092" s="125">
        <f>B2092/(B2092+Overview!$F$22)</f>
        <v>0.52380952380952384</v>
      </c>
      <c r="E2092" s="118">
        <f>EXP(Overview!$F$21/Overview!$F$5-Overview!$F$21/('='!C2092+273.15))</f>
        <v>0.94169028070695959</v>
      </c>
      <c r="F2092" s="77">
        <f t="shared" si="194"/>
        <v>3.203527230169934</v>
      </c>
      <c r="G2092" s="115">
        <f t="shared" si="195"/>
        <v>0.52380952380952372</v>
      </c>
      <c r="H2092" s="112">
        <f>F2092/Overview!$F$19</f>
        <v>4.7298497418720418</v>
      </c>
      <c r="I2092" s="149">
        <f t="shared" si="196"/>
        <v>178.24101031296112</v>
      </c>
      <c r="J2092" s="80">
        <f>IF((A2092-Overview!$F$43)/365=ROUND((A2092-Overview!$F$43)/365,0),J2091*0.05,J2091+V2091)</f>
        <v>10911.214593440935</v>
      </c>
      <c r="K2092" s="70">
        <f>IF(I2092&lt;Overview!$F$16,1,'='!F2092/Overview!$F$26)</f>
        <v>138.68083247488892</v>
      </c>
      <c r="L2092" s="71">
        <f>IF(I2092&lt;Overview!$F$17,'='!F2092/Overview!$F$26,Overview!$F$33)</f>
        <v>9.1428571428571423</v>
      </c>
      <c r="M2092" s="72">
        <f t="shared" si="197"/>
        <v>9.1428571428571423</v>
      </c>
      <c r="N2092" s="81">
        <f>MIN(1,Overview!$F$44*E2092*(F2092-Overview!$F$25)^2+0.2)</f>
        <v>1</v>
      </c>
      <c r="O2092" s="48">
        <f>M2092*E2092*Overview!$F$8</f>
        <v>9.746225350951114E-2</v>
      </c>
      <c r="P2092" s="48">
        <f>E2092*Overview!$F$6</f>
        <v>1.8494797113084687E-3</v>
      </c>
      <c r="Q2092" s="122">
        <f>O2092*(G2092/F2092-(1+Overview!$F$35/'='!F2092)/(Overview!$F$37*Overview!$F$33))/('='!G2092+Overview!$F$36)</f>
        <v>2.318538771047456E-4</v>
      </c>
      <c r="R2092" s="128">
        <f>(O2092/F2092-Q2092)*G2092*Overview!$F$29*'='!F2092^3</f>
        <v>470.69812873188494</v>
      </c>
      <c r="S2092" s="57">
        <f t="shared" si="192"/>
        <v>3.3776781061534291E-18</v>
      </c>
      <c r="T2092" s="58">
        <f t="shared" si="193"/>
        <v>2.4758340290850864E-4</v>
      </c>
      <c r="U2092" s="58">
        <f>IF(I2092&lt;Overview!$F$18,(1-Overview!$F$9)*'='!R2092-'='!I2092*'='!P2092,0)</f>
        <v>0</v>
      </c>
      <c r="V2092" s="54">
        <f>IF(I2092&gt;=Overview!$F$18,(1-Overview!$F$9)*'='!R2092-Overview!$F$18*'='!P2092,0)</f>
        <v>39.775937711083891</v>
      </c>
      <c r="W2092" s="2"/>
      <c r="X2092" s="60">
        <f>F2092^3*(1+G2092*Overview!$F$38)</f>
        <v>40.403954705610516</v>
      </c>
      <c r="Y2092" s="61">
        <f>F2092^3*Overview!$F$42*(1+Overview!$F$38*G2092)+J2092*Overview!$F$39/Overview!$F$40</f>
        <v>4.110497794019925</v>
      </c>
    </row>
    <row r="2093" spans="1:25">
      <c r="A2093" s="34">
        <v>2090</v>
      </c>
      <c r="B2093">
        <v>0.77</v>
      </c>
      <c r="C2093" s="85">
        <v>18.739999999999998</v>
      </c>
      <c r="D2093" s="125">
        <f>B2093/(B2093+Overview!$F$22)</f>
        <v>0.52380952380952384</v>
      </c>
      <c r="E2093" s="118">
        <f>EXP(Overview!$F$21/Overview!$F$5-Overview!$F$21/('='!C2093+273.15))</f>
        <v>0.94169028070695959</v>
      </c>
      <c r="F2093" s="77">
        <f t="shared" si="194"/>
        <v>3.2037748135728426</v>
      </c>
      <c r="G2093" s="115">
        <f t="shared" si="195"/>
        <v>0.52380952380952372</v>
      </c>
      <c r="H2093" s="112">
        <f>F2093/Overview!$F$19</f>
        <v>4.7302152865389671</v>
      </c>
      <c r="I2093" s="149">
        <f t="shared" si="196"/>
        <v>178.24101031296112</v>
      </c>
      <c r="J2093" s="80">
        <f>IF((A2093-Overview!$F$43)/365=ROUND((A2093-Overview!$F$43)/365,0),J2092*0.05,J2092+V2092)</f>
        <v>10950.990531152018</v>
      </c>
      <c r="K2093" s="70">
        <f>IF(I2093&lt;Overview!$F$16,1,'='!F2093/Overview!$F$26)</f>
        <v>138.69155037111872</v>
      </c>
      <c r="L2093" s="71">
        <f>IF(I2093&lt;Overview!$F$17,'='!F2093/Overview!$F$26,Overview!$F$33)</f>
        <v>9.1428571428571423</v>
      </c>
      <c r="M2093" s="72">
        <f t="shared" si="197"/>
        <v>9.1428571428571423</v>
      </c>
      <c r="N2093" s="81">
        <f>MIN(1,Overview!$F$44*E2093*(F2093-Overview!$F$25)^2+0.2)</f>
        <v>1</v>
      </c>
      <c r="O2093" s="48">
        <f>M2093*E2093*Overview!$F$8</f>
        <v>9.746225350951114E-2</v>
      </c>
      <c r="P2093" s="48">
        <f>E2093*Overview!$F$6</f>
        <v>1.8494797113084687E-3</v>
      </c>
      <c r="Q2093" s="122">
        <f>O2093*(G2093/F2093-(1+Overview!$F$35/'='!F2093)/(Overview!$F$37*Overview!$F$33))/('='!G2093+Overview!$F$36)</f>
        <v>2.314873656682449E-4</v>
      </c>
      <c r="R2093" s="128">
        <f>(O2093/F2093-Q2093)*G2093*Overview!$F$29*'='!F2093^3</f>
        <v>470.77632297673466</v>
      </c>
      <c r="S2093" s="57">
        <f t="shared" si="192"/>
        <v>3.3774170837382746E-18</v>
      </c>
      <c r="T2093" s="58">
        <f t="shared" si="193"/>
        <v>2.4721113059608327E-4</v>
      </c>
      <c r="U2093" s="58">
        <f>IF(I2093&lt;Overview!$F$18,(1-Overview!$F$9)*'='!R2093-'='!I2093*'='!P2093,0)</f>
        <v>0</v>
      </c>
      <c r="V2093" s="54">
        <f>IF(I2093&gt;=Overview!$F$18,(1-Overview!$F$9)*'='!R2093-Overview!$F$18*'='!P2093,0)</f>
        <v>39.782599860745087</v>
      </c>
      <c r="W2093" s="2"/>
      <c r="X2093" s="60">
        <f>F2093^3*(1+G2093*Overview!$F$38)</f>
        <v>40.413323243165991</v>
      </c>
      <c r="Y2093" s="61">
        <f>F2093^3*Overview!$F$42*(1+Overview!$F$38*G2093)+J2093*Overview!$F$39/Overview!$F$40</f>
        <v>4.1130694076931809</v>
      </c>
    </row>
    <row r="2094" spans="1:25">
      <c r="A2094" s="34">
        <v>2091</v>
      </c>
      <c r="B2094">
        <v>0.77</v>
      </c>
      <c r="C2094" s="85">
        <v>18.739999999999998</v>
      </c>
      <c r="D2094" s="125">
        <f>B2094/(B2094+Overview!$F$22)</f>
        <v>0.52380952380952384</v>
      </c>
      <c r="E2094" s="118">
        <f>EXP(Overview!$F$21/Overview!$F$5-Overview!$F$21/('='!C2094+273.15))</f>
        <v>0.94169028070695959</v>
      </c>
      <c r="F2094" s="77">
        <f t="shared" si="194"/>
        <v>3.2040220247034386</v>
      </c>
      <c r="G2094" s="115">
        <f t="shared" si="195"/>
        <v>0.52380952380952372</v>
      </c>
      <c r="H2094" s="112">
        <f>F2094/Overview!$F$19</f>
        <v>4.7305802815642082</v>
      </c>
      <c r="I2094" s="149">
        <f t="shared" si="196"/>
        <v>178.24101031296112</v>
      </c>
      <c r="J2094" s="80">
        <f>IF((A2094-Overview!$F$43)/365=ROUND((A2094-Overview!$F$43)/365,0),J2093*0.05,J2093+V2093)</f>
        <v>10990.773131012764</v>
      </c>
      <c r="K2094" s="70">
        <f>IF(I2094&lt;Overview!$F$16,1,'='!F2094/Overview!$F$26)</f>
        <v>138.70225215166403</v>
      </c>
      <c r="L2094" s="71">
        <f>IF(I2094&lt;Overview!$F$17,'='!F2094/Overview!$F$26,Overview!$F$33)</f>
        <v>9.1428571428571423</v>
      </c>
      <c r="M2094" s="72">
        <f t="shared" si="197"/>
        <v>9.1428571428571423</v>
      </c>
      <c r="N2094" s="81">
        <f>MIN(1,Overview!$F$44*E2094*(F2094-Overview!$F$25)^2+0.2)</f>
        <v>1</v>
      </c>
      <c r="O2094" s="48">
        <f>M2094*E2094*Overview!$F$8</f>
        <v>9.746225350951114E-2</v>
      </c>
      <c r="P2094" s="48">
        <f>E2094*Overview!$F$6</f>
        <v>1.8494797113084687E-3</v>
      </c>
      <c r="Q2094" s="122">
        <f>O2094*(G2094/F2094-(1+Overview!$F$35/'='!F2094)/(Overview!$F$37*Overview!$F$33))/('='!G2094+Overview!$F$36)</f>
        <v>2.3112146184204634E-4</v>
      </c>
      <c r="R2094" s="128">
        <f>(O2094/F2094-Q2094)*G2094*Overview!$F$29*'='!F2094^3</f>
        <v>470.8544069336707</v>
      </c>
      <c r="S2094" s="57">
        <f t="shared" si="192"/>
        <v>3.377156494051522E-18</v>
      </c>
      <c r="T2094" s="58">
        <f t="shared" si="193"/>
        <v>2.4683941804119058E-4</v>
      </c>
      <c r="U2094" s="58">
        <f>IF(I2094&lt;Overview!$F$18,(1-Overview!$F$9)*'='!R2094-'='!I2094*'='!P2094,0)</f>
        <v>0</v>
      </c>
      <c r="V2094" s="54">
        <f>IF(I2094&gt;=Overview!$F$18,(1-Overview!$F$9)*'='!R2094-Overview!$F$18*'='!P2094,0)</f>
        <v>39.789252613876037</v>
      </c>
      <c r="W2094" s="2"/>
      <c r="X2094" s="60">
        <f>F2094^3*(1+G2094*Overview!$F$38)</f>
        <v>40.422679138788183</v>
      </c>
      <c r="Y2094" s="61">
        <f>F2094^3*Overview!$F$42*(1+Overview!$F$38*G2094)+J2094*Overview!$F$39/Overview!$F$40</f>
        <v>4.1156401730931274</v>
      </c>
    </row>
    <row r="2095" spans="1:25">
      <c r="A2095" s="34">
        <v>2092</v>
      </c>
      <c r="B2095">
        <v>0.77</v>
      </c>
      <c r="C2095" s="85">
        <v>18.739999999999998</v>
      </c>
      <c r="D2095" s="125">
        <f>B2095/(B2095+Overview!$F$22)</f>
        <v>0.52380952380952384</v>
      </c>
      <c r="E2095" s="118">
        <f>EXP(Overview!$F$21/Overview!$F$5-Overview!$F$21/('='!C2095+273.15))</f>
        <v>0.94169028070695959</v>
      </c>
      <c r="F2095" s="77">
        <f t="shared" si="194"/>
        <v>3.2042688641214796</v>
      </c>
      <c r="G2095" s="115">
        <f t="shared" si="195"/>
        <v>0.52380952380952372</v>
      </c>
      <c r="H2095" s="112">
        <f>F2095/Overview!$F$19</f>
        <v>4.7309447277742205</v>
      </c>
      <c r="I2095" s="149">
        <f t="shared" si="196"/>
        <v>178.24101031296112</v>
      </c>
      <c r="J2095" s="80">
        <f>IF((A2095-Overview!$F$43)/365=ROUND((A2095-Overview!$F$43)/365,0),J2094*0.05,J2094+V2094)</f>
        <v>11030.56238362664</v>
      </c>
      <c r="K2095" s="70">
        <f>IF(I2095&lt;Overview!$F$16,1,'='!F2095/Overview!$F$26)</f>
        <v>138.71293784075669</v>
      </c>
      <c r="L2095" s="71">
        <f>IF(I2095&lt;Overview!$F$17,'='!F2095/Overview!$F$26,Overview!$F$33)</f>
        <v>9.1428571428571423</v>
      </c>
      <c r="M2095" s="72">
        <f t="shared" si="197"/>
        <v>9.1428571428571423</v>
      </c>
      <c r="N2095" s="81">
        <f>MIN(1,Overview!$F$44*E2095*(F2095-Overview!$F$25)^2+0.2)</f>
        <v>1</v>
      </c>
      <c r="O2095" s="48">
        <f>M2095*E2095*Overview!$F$8</f>
        <v>9.746225350951114E-2</v>
      </c>
      <c r="P2095" s="48">
        <f>E2095*Overview!$F$6</f>
        <v>1.8494797113084687E-3</v>
      </c>
      <c r="Q2095" s="122">
        <f>O2095*(G2095/F2095-(1+Overview!$F$35/'='!F2095)/(Overview!$F$37*Overview!$F$33))/('='!G2095+Overview!$F$36)</f>
        <v>2.3075616452966334E-4</v>
      </c>
      <c r="R2095" s="128">
        <f>(O2095/F2095-Q2095)*G2095*Overview!$F$29*'='!F2095^3</f>
        <v>470.93238074682148</v>
      </c>
      <c r="S2095" s="57">
        <f t="shared" si="192"/>
        <v>3.3768963363122765E-18</v>
      </c>
      <c r="T2095" s="58">
        <f t="shared" si="193"/>
        <v>2.4646826440216451E-4</v>
      </c>
      <c r="U2095" s="58">
        <f>IF(I2095&lt;Overview!$F$18,(1-Overview!$F$9)*'='!R2095-'='!I2095*'='!P2095,0)</f>
        <v>0</v>
      </c>
      <c r="V2095" s="54">
        <f>IF(I2095&gt;=Overview!$F$18,(1-Overview!$F$9)*'='!R2095-Overview!$F$18*'='!P2095,0)</f>
        <v>39.795895982756484</v>
      </c>
      <c r="W2095" s="2"/>
      <c r="X2095" s="60">
        <f>F2095^3*(1+G2095*Overview!$F$38)</f>
        <v>40.432022407255289</v>
      </c>
      <c r="Y2095" s="61">
        <f>F2095^3*Overview!$F$42*(1+Overview!$F$38*G2095)+J2095*Overview!$F$39/Overview!$F$40</f>
        <v>4.1182100911414796</v>
      </c>
    </row>
    <row r="2096" spans="1:25">
      <c r="A2096" s="34">
        <v>2093</v>
      </c>
      <c r="B2096">
        <v>0.77</v>
      </c>
      <c r="C2096" s="85">
        <v>18.739999999999998</v>
      </c>
      <c r="D2096" s="125">
        <f>B2096/(B2096+Overview!$F$22)</f>
        <v>0.52380952380952384</v>
      </c>
      <c r="E2096" s="118">
        <f>EXP(Overview!$F$21/Overview!$F$5-Overview!$F$21/('='!C2096+273.15))</f>
        <v>0.94169028070695959</v>
      </c>
      <c r="F2096" s="77">
        <f t="shared" si="194"/>
        <v>3.2045153323858817</v>
      </c>
      <c r="G2096" s="115">
        <f t="shared" si="195"/>
        <v>0.52380952380952372</v>
      </c>
      <c r="H2096" s="112">
        <f>F2096/Overview!$F$19</f>
        <v>4.731308625994215</v>
      </c>
      <c r="I2096" s="149">
        <f t="shared" si="196"/>
        <v>178.24101031296112</v>
      </c>
      <c r="J2096" s="80">
        <f>IF((A2096-Overview!$F$43)/365=ROUND((A2096-Overview!$F$43)/365,0),J2095*0.05,J2095+V2095)</f>
        <v>11070.358279609396</v>
      </c>
      <c r="K2096" s="70">
        <f>IF(I2096&lt;Overview!$F$16,1,'='!F2096/Overview!$F$26)</f>
        <v>138.7236074625923</v>
      </c>
      <c r="L2096" s="71">
        <f>IF(I2096&lt;Overview!$F$17,'='!F2096/Overview!$F$26,Overview!$F$33)</f>
        <v>9.1428571428571423</v>
      </c>
      <c r="M2096" s="72">
        <f t="shared" si="197"/>
        <v>9.1428571428571423</v>
      </c>
      <c r="N2096" s="81">
        <f>MIN(1,Overview!$F$44*E2096*(F2096-Overview!$F$25)^2+0.2)</f>
        <v>1</v>
      </c>
      <c r="O2096" s="48">
        <f>M2096*E2096*Overview!$F$8</f>
        <v>9.746225350951114E-2</v>
      </c>
      <c r="P2096" s="48">
        <f>E2096*Overview!$F$6</f>
        <v>1.8494797113084687E-3</v>
      </c>
      <c r="Q2096" s="122">
        <f>O2096*(G2096/F2096-(1+Overview!$F$35/'='!F2096)/(Overview!$F$37*Overview!$F$33))/('='!G2096+Overview!$F$36)</f>
        <v>2.3039147263687225E-4</v>
      </c>
      <c r="R2096" s="128">
        <f>(O2096/F2096-Q2096)*G2096*Overview!$F$29*'='!F2096^3</f>
        <v>471.01024456016296</v>
      </c>
      <c r="S2096" s="57">
        <f t="shared" si="192"/>
        <v>3.3766366097412517E-18</v>
      </c>
      <c r="T2096" s="58">
        <f t="shared" si="193"/>
        <v>2.4609766883860649E-4</v>
      </c>
      <c r="U2096" s="58">
        <f>IF(I2096&lt;Overview!$F$18,(1-Overview!$F$9)*'='!R2096-'='!I2096*'='!P2096,0)</f>
        <v>0</v>
      </c>
      <c r="V2096" s="54">
        <f>IF(I2096&gt;=Overview!$F$18,(1-Overview!$F$9)*'='!R2096-Overview!$F$18*'='!P2096,0)</f>
        <v>39.80252997965318</v>
      </c>
      <c r="W2096" s="2"/>
      <c r="X2096" s="60">
        <f>F2096^3*(1+G2096*Overview!$F$38)</f>
        <v>40.441353063335505</v>
      </c>
      <c r="Y2096" s="61">
        <f>F2096^3*Overview!$F$42*(1+Overview!$F$38*G2096)+J2096*Overview!$F$39/Overview!$F$40</f>
        <v>4.120779162759586</v>
      </c>
    </row>
    <row r="2097" spans="1:25">
      <c r="A2097" s="34">
        <v>2094</v>
      </c>
      <c r="B2097">
        <v>0.77</v>
      </c>
      <c r="C2097" s="85">
        <v>18.739999999999998</v>
      </c>
      <c r="D2097" s="125">
        <f>B2097/(B2097+Overview!$F$22)</f>
        <v>0.52380952380952384</v>
      </c>
      <c r="E2097" s="118">
        <f>EXP(Overview!$F$21/Overview!$F$5-Overview!$F$21/('='!C2097+273.15))</f>
        <v>0.94169028070695959</v>
      </c>
      <c r="F2097" s="77">
        <f t="shared" si="194"/>
        <v>3.2047614300547203</v>
      </c>
      <c r="G2097" s="115">
        <f t="shared" si="195"/>
        <v>0.52380952380952372</v>
      </c>
      <c r="H2097" s="112">
        <f>F2097/Overview!$F$19</f>
        <v>4.7316719770481619</v>
      </c>
      <c r="I2097" s="149">
        <f t="shared" si="196"/>
        <v>178.24101031296112</v>
      </c>
      <c r="J2097" s="80">
        <f>IF((A2097-Overview!$F$43)/365=ROUND((A2097-Overview!$F$43)/365,0),J2096*0.05,J2096+V2096)</f>
        <v>11110.16080958905</v>
      </c>
      <c r="K2097" s="70">
        <f>IF(I2097&lt;Overview!$F$16,1,'='!F2097/Overview!$F$26)</f>
        <v>138.73426104132989</v>
      </c>
      <c r="L2097" s="71">
        <f>IF(I2097&lt;Overview!$F$17,'='!F2097/Overview!$F$26,Overview!$F$33)</f>
        <v>9.1428571428571423</v>
      </c>
      <c r="M2097" s="72">
        <f t="shared" si="197"/>
        <v>9.1428571428571423</v>
      </c>
      <c r="N2097" s="81">
        <f>MIN(1,Overview!$F$44*E2097*(F2097-Overview!$F$25)^2+0.2)</f>
        <v>1</v>
      </c>
      <c r="O2097" s="48">
        <f>M2097*E2097*Overview!$F$8</f>
        <v>9.746225350951114E-2</v>
      </c>
      <c r="P2097" s="48">
        <f>E2097*Overview!$F$6</f>
        <v>1.8494797113084687E-3</v>
      </c>
      <c r="Q2097" s="122">
        <f>O2097*(G2097/F2097-(1+Overview!$F$35/'='!F2097)/(Overview!$F$37*Overview!$F$33))/('='!G2097+Overview!$F$36)</f>
        <v>2.3002738507170458E-4</v>
      </c>
      <c r="R2097" s="128">
        <f>(O2097/F2097-Q2097)*G2097*Overview!$F$29*'='!F2097^3</f>
        <v>471.08799851751832</v>
      </c>
      <c r="S2097" s="57">
        <f t="shared" si="192"/>
        <v>3.3763773135607687E-18</v>
      </c>
      <c r="T2097" s="58">
        <f t="shared" si="193"/>
        <v>2.4572763051138128E-4</v>
      </c>
      <c r="U2097" s="58">
        <f>IF(I2097&lt;Overview!$F$18,(1-Overview!$F$9)*'='!R2097-'='!I2097*'='!P2097,0)</f>
        <v>0</v>
      </c>
      <c r="V2097" s="54">
        <f>IF(I2097&gt;=Overview!$F$18,(1-Overview!$F$9)*'='!R2097-Overview!$F$18*'='!P2097,0)</f>
        <v>39.809154616819853</v>
      </c>
      <c r="W2097" s="2"/>
      <c r="X2097" s="60">
        <f>F2097^3*(1+G2097*Overview!$F$38)</f>
        <v>40.450671121786961</v>
      </c>
      <c r="Y2097" s="61">
        <f>F2097^3*Overview!$F$42*(1+Overview!$F$38*G2097)+J2097*Overview!$F$39/Overview!$F$40</f>
        <v>4.1233473888684236</v>
      </c>
    </row>
    <row r="2098" spans="1:25">
      <c r="A2098" s="34">
        <v>2095</v>
      </c>
      <c r="B2098">
        <v>0.77</v>
      </c>
      <c r="C2098" s="85">
        <v>18.739999999999998</v>
      </c>
      <c r="D2098" s="125">
        <f>B2098/(B2098+Overview!$F$22)</f>
        <v>0.52380952380952384</v>
      </c>
      <c r="E2098" s="118">
        <f>EXP(Overview!$F$21/Overview!$F$5-Overview!$F$21/('='!C2098+273.15))</f>
        <v>0.94169028070695959</v>
      </c>
      <c r="F2098" s="77">
        <f t="shared" si="194"/>
        <v>3.2050071576852317</v>
      </c>
      <c r="G2098" s="115">
        <f t="shared" si="195"/>
        <v>0.52380952380952372</v>
      </c>
      <c r="H2098" s="112">
        <f>F2098/Overview!$F$19</f>
        <v>4.7320347817587951</v>
      </c>
      <c r="I2098" s="149">
        <f t="shared" si="196"/>
        <v>178.24101031296112</v>
      </c>
      <c r="J2098" s="80">
        <f>IF((A2098-Overview!$F$43)/365=ROUND((A2098-Overview!$F$43)/365,0),J2097*0.05,J2097+V2097)</f>
        <v>11149.969964205869</v>
      </c>
      <c r="K2098" s="70">
        <f>IF(I2098&lt;Overview!$F$16,1,'='!F2098/Overview!$F$26)</f>
        <v>138.74489860109227</v>
      </c>
      <c r="L2098" s="71">
        <f>IF(I2098&lt;Overview!$F$17,'='!F2098/Overview!$F$26,Overview!$F$33)</f>
        <v>9.1428571428571423</v>
      </c>
      <c r="M2098" s="72">
        <f t="shared" si="197"/>
        <v>9.1428571428571423</v>
      </c>
      <c r="N2098" s="81">
        <f>MIN(1,Overview!$F$44*E2098*(F2098-Overview!$F$25)^2+0.2)</f>
        <v>1</v>
      </c>
      <c r="O2098" s="48">
        <f>M2098*E2098*Overview!$F$8</f>
        <v>9.746225350951114E-2</v>
      </c>
      <c r="P2098" s="48">
        <f>E2098*Overview!$F$6</f>
        <v>1.8494797113084687E-3</v>
      </c>
      <c r="Q2098" s="122">
        <f>O2098*(G2098/F2098-(1+Overview!$F$35/'='!F2098)/(Overview!$F$37*Overview!$F$33))/('='!G2098+Overview!$F$36)</f>
        <v>2.2966390074444096E-4</v>
      </c>
      <c r="R2098" s="128">
        <f>(O2098/F2098-Q2098)*G2098*Overview!$F$29*'='!F2098^3</f>
        <v>471.16564276255912</v>
      </c>
      <c r="S2098" s="57">
        <f t="shared" si="192"/>
        <v>3.3761184469947505E-18</v>
      </c>
      <c r="T2098" s="58">
        <f t="shared" si="193"/>
        <v>2.4535814858261463E-4</v>
      </c>
      <c r="U2098" s="58">
        <f>IF(I2098&lt;Overview!$F$18,(1-Overview!$F$9)*'='!R2098-'='!I2098*'='!P2098,0)</f>
        <v>0</v>
      </c>
      <c r="V2098" s="54">
        <f>IF(I2098&gt;=Overview!$F$18,(1-Overview!$F$9)*'='!R2098-Overview!$F$18*'='!P2098,0)</f>
        <v>39.81576990649733</v>
      </c>
      <c r="W2098" s="2"/>
      <c r="X2098" s="60">
        <f>F2098^3*(1+G2098*Overview!$F$38)</f>
        <v>40.459976597357773</v>
      </c>
      <c r="Y2098" s="61">
        <f>F2098^3*Overview!$F$42*(1+Overview!$F$38*G2098)+J2098*Overview!$F$39/Overview!$F$40</f>
        <v>4.125914770388599</v>
      </c>
    </row>
    <row r="2099" spans="1:25">
      <c r="A2099" s="34">
        <v>2096</v>
      </c>
      <c r="B2099">
        <v>0.77</v>
      </c>
      <c r="C2099" s="85">
        <v>18.739999999999998</v>
      </c>
      <c r="D2099" s="125">
        <f>B2099/(B2099+Overview!$F$22)</f>
        <v>0.52380952380952384</v>
      </c>
      <c r="E2099" s="118">
        <f>EXP(Overview!$F$21/Overview!$F$5-Overview!$F$21/('='!C2099+273.15))</f>
        <v>0.94169028070695959</v>
      </c>
      <c r="F2099" s="77">
        <f t="shared" si="194"/>
        <v>3.2052525158338141</v>
      </c>
      <c r="G2099" s="115">
        <f t="shared" si="195"/>
        <v>0.52380952380952372</v>
      </c>
      <c r="H2099" s="112">
        <f>F2099/Overview!$F$19</f>
        <v>4.7323970409476068</v>
      </c>
      <c r="I2099" s="149">
        <f t="shared" si="196"/>
        <v>178.24101031296112</v>
      </c>
      <c r="J2099" s="80">
        <f>IF((A2099-Overview!$F$43)/365=ROUND((A2099-Overview!$F$43)/365,0),J2098*0.05,J2098+V2098)</f>
        <v>11189.785734112367</v>
      </c>
      <c r="K2099" s="70">
        <f>IF(I2099&lt;Overview!$F$16,1,'='!F2099/Overview!$F$26)</f>
        <v>138.75552016596598</v>
      </c>
      <c r="L2099" s="71">
        <f>IF(I2099&lt;Overview!$F$17,'='!F2099/Overview!$F$26,Overview!$F$33)</f>
        <v>9.1428571428571423</v>
      </c>
      <c r="M2099" s="72">
        <f t="shared" si="197"/>
        <v>9.1428571428571423</v>
      </c>
      <c r="N2099" s="81">
        <f>MIN(1,Overview!$F$44*E2099*(F2099-Overview!$F$25)^2+0.2)</f>
        <v>1</v>
      </c>
      <c r="O2099" s="48">
        <f>M2099*E2099*Overview!$F$8</f>
        <v>9.746225350951114E-2</v>
      </c>
      <c r="P2099" s="48">
        <f>E2099*Overview!$F$6</f>
        <v>1.8494797113084687E-3</v>
      </c>
      <c r="Q2099" s="122">
        <f>O2099*(G2099/F2099-(1+Overview!$F$35/'='!F2099)/(Overview!$F$37*Overview!$F$33))/('='!G2099+Overview!$F$36)</f>
        <v>2.2930101856760677E-4</v>
      </c>
      <c r="R2099" s="128">
        <f>(O2099/F2099-Q2099)*G2099*Overview!$F$29*'='!F2099^3</f>
        <v>471.24317743880414</v>
      </c>
      <c r="S2099" s="57">
        <f t="shared" si="192"/>
        <v>3.3758600092687187E-18</v>
      </c>
      <c r="T2099" s="58">
        <f t="shared" si="193"/>
        <v>2.4498922221569255E-4</v>
      </c>
      <c r="U2099" s="58">
        <f>IF(I2099&lt;Overview!$F$18,(1-Overview!$F$9)*'='!R2099-'='!I2099*'='!P2099,0)</f>
        <v>0</v>
      </c>
      <c r="V2099" s="54">
        <f>IF(I2099&gt;=Overview!$F$18,(1-Overview!$F$9)*'='!R2099-Overview!$F$18*'='!P2099,0)</f>
        <v>39.822375860913404</v>
      </c>
      <c r="W2099" s="2"/>
      <c r="X2099" s="60">
        <f>F2099^3*(1+G2099*Overview!$F$38)</f>
        <v>40.469269504785956</v>
      </c>
      <c r="Y2099" s="61">
        <f>F2099^3*Overview!$F$42*(1+Overview!$F$38*G2099)+J2099*Overview!$F$39/Overview!$F$40</f>
        <v>4.128481308240346</v>
      </c>
    </row>
    <row r="2100" spans="1:25">
      <c r="A2100" s="34">
        <v>2097</v>
      </c>
      <c r="B2100">
        <v>0.77</v>
      </c>
      <c r="C2100" s="85">
        <v>18.739999999999998</v>
      </c>
      <c r="D2100" s="125">
        <f>B2100/(B2100+Overview!$F$22)</f>
        <v>0.52380952380952384</v>
      </c>
      <c r="E2100" s="118">
        <f>EXP(Overview!$F$21/Overview!$F$5-Overview!$F$21/('='!C2100+273.15))</f>
        <v>0.94169028070695959</v>
      </c>
      <c r="F2100" s="77">
        <f t="shared" si="194"/>
        <v>3.2054975050560297</v>
      </c>
      <c r="G2100" s="115">
        <f t="shared" si="195"/>
        <v>0.52380952380952372</v>
      </c>
      <c r="H2100" s="112">
        <f>F2100/Overview!$F$19</f>
        <v>4.7327587554348582</v>
      </c>
      <c r="I2100" s="149">
        <f t="shared" si="196"/>
        <v>178.24101031296112</v>
      </c>
      <c r="J2100" s="80">
        <f>IF((A2100-Overview!$F$43)/365=ROUND((A2100-Overview!$F$43)/365,0),J2099*0.05,J2099+V2099)</f>
        <v>11229.60810997328</v>
      </c>
      <c r="K2100" s="70">
        <f>IF(I2100&lt;Overview!$F$16,1,'='!F2100/Overview!$F$26)</f>
        <v>138.7661257600013</v>
      </c>
      <c r="L2100" s="71">
        <f>IF(I2100&lt;Overview!$F$17,'='!F2100/Overview!$F$26,Overview!$F$33)</f>
        <v>9.1428571428571423</v>
      </c>
      <c r="M2100" s="72">
        <f t="shared" si="197"/>
        <v>9.1428571428571423</v>
      </c>
      <c r="N2100" s="81">
        <f>MIN(1,Overview!$F$44*E2100*(F2100-Overview!$F$25)^2+0.2)</f>
        <v>1</v>
      </c>
      <c r="O2100" s="48">
        <f>M2100*E2100*Overview!$F$8</f>
        <v>9.746225350951114E-2</v>
      </c>
      <c r="P2100" s="48">
        <f>E2100*Overview!$F$6</f>
        <v>1.8494797113084687E-3</v>
      </c>
      <c r="Q2100" s="122">
        <f>O2100*(G2100/F2100-(1+Overview!$F$35/'='!F2100)/(Overview!$F$37*Overview!$F$33))/('='!G2100+Overview!$F$36)</f>
        <v>2.2893873745596702E-4</v>
      </c>
      <c r="R2100" s="128">
        <f>(O2100/F2100-Q2100)*G2100*Overview!$F$29*'='!F2100^3</f>
        <v>471.3206026896201</v>
      </c>
      <c r="S2100" s="57">
        <f t="shared" si="192"/>
        <v>3.375601999609789E-18</v>
      </c>
      <c r="T2100" s="58">
        <f t="shared" si="193"/>
        <v>2.4462085057525988E-4</v>
      </c>
      <c r="U2100" s="58">
        <f>IF(I2100&lt;Overview!$F$18,(1-Overview!$F$9)*'='!R2100-'='!I2100*'='!P2100,0)</f>
        <v>0</v>
      </c>
      <c r="V2100" s="54">
        <f>IF(I2100&gt;=Overview!$F$18,(1-Overview!$F$9)*'='!R2100-Overview!$F$18*'='!P2100,0)</f>
        <v>39.828972492282929</v>
      </c>
      <c r="W2100" s="2"/>
      <c r="X2100" s="60">
        <f>F2100^3*(1+G2100*Overview!$F$38)</f>
        <v>40.478549858799482</v>
      </c>
      <c r="Y2100" s="61">
        <f>F2100^3*Overview!$F$42*(1+Overview!$F$38*G2100)+J2100*Overview!$F$39/Overview!$F$40</f>
        <v>4.1310470033435198</v>
      </c>
    </row>
    <row r="2101" spans="1:25">
      <c r="A2101" s="34">
        <v>2098</v>
      </c>
      <c r="B2101">
        <v>0.77</v>
      </c>
      <c r="C2101" s="85">
        <v>18.739999999999998</v>
      </c>
      <c r="D2101" s="125">
        <f>B2101/(B2101+Overview!$F$22)</f>
        <v>0.52380952380952384</v>
      </c>
      <c r="E2101" s="118">
        <f>EXP(Overview!$F$21/Overview!$F$5-Overview!$F$21/('='!C2101+273.15))</f>
        <v>0.94169028070695959</v>
      </c>
      <c r="F2101" s="77">
        <f t="shared" si="194"/>
        <v>3.205742125906605</v>
      </c>
      <c r="G2101" s="115">
        <f t="shared" si="195"/>
        <v>0.52380952380952372</v>
      </c>
      <c r="H2101" s="112">
        <f>F2101/Overview!$F$19</f>
        <v>4.733119926039576</v>
      </c>
      <c r="I2101" s="149">
        <f t="shared" si="196"/>
        <v>178.24101031296112</v>
      </c>
      <c r="J2101" s="80">
        <f>IF((A2101-Overview!$F$43)/365=ROUND((A2101-Overview!$F$43)/365,0),J2100*0.05,J2100+V2100)</f>
        <v>11269.437082465563</v>
      </c>
      <c r="K2101" s="70">
        <f>IF(I2101&lt;Overview!$F$16,1,'='!F2101/Overview!$F$26)</f>
        <v>138.77671540721235</v>
      </c>
      <c r="L2101" s="71">
        <f>IF(I2101&lt;Overview!$F$17,'='!F2101/Overview!$F$26,Overview!$F$33)</f>
        <v>9.1428571428571423</v>
      </c>
      <c r="M2101" s="72">
        <f t="shared" si="197"/>
        <v>9.1428571428571423</v>
      </c>
      <c r="N2101" s="81">
        <f>MIN(1,Overview!$F$44*E2101*(F2101-Overview!$F$25)^2+0.2)</f>
        <v>1</v>
      </c>
      <c r="O2101" s="48">
        <f>M2101*E2101*Overview!$F$8</f>
        <v>9.746225350951114E-2</v>
      </c>
      <c r="P2101" s="48">
        <f>E2101*Overview!$F$6</f>
        <v>1.8494797113084687E-3</v>
      </c>
      <c r="Q2101" s="122">
        <f>O2101*(G2101/F2101-(1+Overview!$F$35/'='!F2101)/(Overview!$F$37*Overview!$F$33))/('='!G2101+Overview!$F$36)</f>
        <v>2.285770563265175E-4</v>
      </c>
      <c r="R2101" s="128">
        <f>(O2101/F2101-Q2101)*G2101*Overview!$F$29*'='!F2101^3</f>
        <v>471.39791865822195</v>
      </c>
      <c r="S2101" s="57">
        <f t="shared" si="192"/>
        <v>3.3753444172466679E-18</v>
      </c>
      <c r="T2101" s="58">
        <f t="shared" si="193"/>
        <v>2.4425303282721468E-4</v>
      </c>
      <c r="U2101" s="58">
        <f>IF(I2101&lt;Overview!$F$18,(1-Overview!$F$9)*'='!R2101-'='!I2101*'='!P2101,0)</f>
        <v>0</v>
      </c>
      <c r="V2101" s="54">
        <f>IF(I2101&gt;=Overview!$F$18,(1-Overview!$F$9)*'='!R2101-Overview!$F$18*'='!P2101,0)</f>
        <v>39.835559812807801</v>
      </c>
      <c r="W2101" s="2"/>
      <c r="X2101" s="60">
        <f>F2101^3*(1+G2101*Overview!$F$38)</f>
        <v>40.487817674116208</v>
      </c>
      <c r="Y2101" s="61">
        <f>F2101^3*Overview!$F$42*(1+Overview!$F$38*G2101)+J2101*Overview!$F$39/Overview!$F$40</f>
        <v>4.1336118566175983</v>
      </c>
    </row>
    <row r="2102" spans="1:25">
      <c r="A2102" s="34">
        <v>2099</v>
      </c>
      <c r="B2102">
        <v>0.77</v>
      </c>
      <c r="C2102" s="85">
        <v>18.739999999999998</v>
      </c>
      <c r="D2102" s="125">
        <f>B2102/(B2102+Overview!$F$22)</f>
        <v>0.52380952380952384</v>
      </c>
      <c r="E2102" s="118">
        <f>EXP(Overview!$F$21/Overview!$F$5-Overview!$F$21/('='!C2102+273.15))</f>
        <v>0.94169028070695959</v>
      </c>
      <c r="F2102" s="77">
        <f t="shared" si="194"/>
        <v>3.2059863789394321</v>
      </c>
      <c r="G2102" s="115">
        <f t="shared" si="195"/>
        <v>0.52380952380952372</v>
      </c>
      <c r="H2102" s="112">
        <f>F2102/Overview!$F$19</f>
        <v>4.7334805535795539</v>
      </c>
      <c r="I2102" s="149">
        <f t="shared" si="196"/>
        <v>178.24101031296112</v>
      </c>
      <c r="J2102" s="80">
        <f>IF((A2102-Overview!$F$43)/365=ROUND((A2102-Overview!$F$43)/365,0),J2101*0.05,J2101+V2101)</f>
        <v>11309.272642278371</v>
      </c>
      <c r="K2102" s="70">
        <f>IF(I2102&lt;Overview!$F$16,1,'='!F2102/Overview!$F$26)</f>
        <v>138.78728913157715</v>
      </c>
      <c r="L2102" s="71">
        <f>IF(I2102&lt;Overview!$F$17,'='!F2102/Overview!$F$26,Overview!$F$33)</f>
        <v>9.1428571428571423</v>
      </c>
      <c r="M2102" s="72">
        <f t="shared" si="197"/>
        <v>9.1428571428571423</v>
      </c>
      <c r="N2102" s="81">
        <f>MIN(1,Overview!$F$44*E2102*(F2102-Overview!$F$25)^2+0.2)</f>
        <v>1</v>
      </c>
      <c r="O2102" s="48">
        <f>M2102*E2102*Overview!$F$8</f>
        <v>9.746225350951114E-2</v>
      </c>
      <c r="P2102" s="48">
        <f>E2102*Overview!$F$6</f>
        <v>1.8494797113084687E-3</v>
      </c>
      <c r="Q2102" s="122">
        <f>O2102*(G2102/F2102-(1+Overview!$F$35/'='!F2102)/(Overview!$F$37*Overview!$F$33))/('='!G2102+Overview!$F$36)</f>
        <v>2.2821597409848577E-4</v>
      </c>
      <c r="R2102" s="128">
        <f>(O2102/F2102-Q2102)*G2102*Overview!$F$29*'='!F2102^3</f>
        <v>471.47512548767173</v>
      </c>
      <c r="S2102" s="57">
        <f t="shared" si="192"/>
        <v>3.3750872614096484E-18</v>
      </c>
      <c r="T2102" s="58">
        <f t="shared" si="193"/>
        <v>2.4388576813871323E-4</v>
      </c>
      <c r="U2102" s="58">
        <f>IF(I2102&lt;Overview!$F$18,(1-Overview!$F$9)*'='!R2102-'='!I2102*'='!P2102,0)</f>
        <v>0</v>
      </c>
      <c r="V2102" s="54">
        <f>IF(I2102&gt;=Overview!$F$18,(1-Overview!$F$9)*'='!R2102-Overview!$F$18*'='!P2102,0)</f>
        <v>39.842137834676926</v>
      </c>
      <c r="W2102" s="2"/>
      <c r="X2102" s="60">
        <f>F2102^3*(1+G2102*Overview!$F$38)</f>
        <v>40.497072965443834</v>
      </c>
      <c r="Y2102" s="61">
        <f>F2102^3*Overview!$F$42*(1+Overview!$F$38*G2102)+J2102*Overview!$F$39/Overview!$F$40</f>
        <v>4.1361758689816783</v>
      </c>
    </row>
    <row r="2103" spans="1:25">
      <c r="A2103" s="34">
        <v>2100</v>
      </c>
      <c r="B2103">
        <v>0.77</v>
      </c>
      <c r="C2103" s="85">
        <v>18.739999999999998</v>
      </c>
      <c r="D2103" s="125">
        <f>B2103/(B2103+Overview!$F$22)</f>
        <v>0.52380952380952384</v>
      </c>
      <c r="E2103" s="118">
        <f>EXP(Overview!$F$21/Overview!$F$5-Overview!$F$21/('='!C2103+273.15))</f>
        <v>0.94169028070695959</v>
      </c>
      <c r="F2103" s="77">
        <f t="shared" si="194"/>
        <v>3.2062302647075707</v>
      </c>
      <c r="G2103" s="115">
        <f t="shared" si="195"/>
        <v>0.52380952380952372</v>
      </c>
      <c r="H2103" s="112">
        <f>F2103/Overview!$F$19</f>
        <v>4.7338406388713574</v>
      </c>
      <c r="I2103" s="149">
        <f t="shared" si="196"/>
        <v>178.24101031296112</v>
      </c>
      <c r="J2103" s="80">
        <f>IF((A2103-Overview!$F$43)/365=ROUND((A2103-Overview!$F$43)/365,0),J2102*0.05,J2102+V2102)</f>
        <v>11349.114780113048</v>
      </c>
      <c r="K2103" s="70">
        <f>IF(I2103&lt;Overview!$F$16,1,'='!F2103/Overview!$F$26)</f>
        <v>138.79784695703771</v>
      </c>
      <c r="L2103" s="71">
        <f>IF(I2103&lt;Overview!$F$17,'='!F2103/Overview!$F$26,Overview!$F$33)</f>
        <v>9.1428571428571423</v>
      </c>
      <c r="M2103" s="72">
        <f t="shared" si="197"/>
        <v>9.1428571428571423</v>
      </c>
      <c r="N2103" s="81">
        <f>MIN(1,Overview!$F$44*E2103*(F2103-Overview!$F$25)^2+0.2)</f>
        <v>1</v>
      </c>
      <c r="O2103" s="48">
        <f>M2103*E2103*Overview!$F$8</f>
        <v>9.746225350951114E-2</v>
      </c>
      <c r="P2103" s="48">
        <f>E2103*Overview!$F$6</f>
        <v>1.8494797113084687E-3</v>
      </c>
      <c r="Q2103" s="122">
        <f>O2103*(G2103/F2103-(1+Overview!$F$35/'='!F2103)/(Overview!$F$37*Overview!$F$33))/('='!G2103+Overview!$F$36)</f>
        <v>2.2785548969331807E-4</v>
      </c>
      <c r="R2103" s="128">
        <f>(O2103/F2103-Q2103)*G2103*Overview!$F$29*'='!F2103^3</f>
        <v>471.55222332088005</v>
      </c>
      <c r="S2103" s="57">
        <f t="shared" si="192"/>
        <v>3.374830531330607E-18</v>
      </c>
      <c r="T2103" s="58">
        <f t="shared" si="193"/>
        <v>2.4351905567816012E-4</v>
      </c>
      <c r="U2103" s="58">
        <f>IF(I2103&lt;Overview!$F$18,(1-Overview!$F$9)*'='!R2103-'='!I2103*'='!P2103,0)</f>
        <v>0</v>
      </c>
      <c r="V2103" s="54">
        <f>IF(I2103&gt;=Overview!$F$18,(1-Overview!$F$9)*'='!R2103-Overview!$F$18*'='!P2103,0)</f>
        <v>39.84870657006627</v>
      </c>
      <c r="W2103" s="2"/>
      <c r="X2103" s="60">
        <f>F2103^3*(1+G2103*Overview!$F$38)</f>
        <v>40.50631574747996</v>
      </c>
      <c r="Y2103" s="61">
        <f>F2103^3*Overview!$F$42*(1+Overview!$F$38*G2103)+J2103*Overview!$F$39/Overview!$F$40</f>
        <v>4.1387390413544729</v>
      </c>
    </row>
    <row r="2104" spans="1:25">
      <c r="A2104" s="34">
        <v>2101</v>
      </c>
      <c r="B2104">
        <v>0.77</v>
      </c>
      <c r="C2104" s="85">
        <v>18.739999999999998</v>
      </c>
      <c r="D2104" s="125">
        <f>B2104/(B2104+Overview!$F$22)</f>
        <v>0.52380952380952384</v>
      </c>
      <c r="E2104" s="118">
        <f>EXP(Overview!$F$21/Overview!$F$5-Overview!$F$21/('='!C2104+273.15))</f>
        <v>0.94169028070695959</v>
      </c>
      <c r="F2104" s="77">
        <f t="shared" si="194"/>
        <v>3.2064737837632489</v>
      </c>
      <c r="G2104" s="115">
        <f t="shared" si="195"/>
        <v>0.52380952380952372</v>
      </c>
      <c r="H2104" s="112">
        <f>F2104/Overview!$F$19</f>
        <v>4.7342001827303246</v>
      </c>
      <c r="I2104" s="149">
        <f t="shared" si="196"/>
        <v>178.24101031296112</v>
      </c>
      <c r="J2104" s="80">
        <f>IF((A2104-Overview!$F$43)/365=ROUND((A2104-Overview!$F$43)/365,0),J2103*0.05,J2103+V2103)</f>
        <v>11388.963486683115</v>
      </c>
      <c r="K2104" s="70">
        <f>IF(I2104&lt;Overview!$F$16,1,'='!F2104/Overview!$F$26)</f>
        <v>138.80838890749996</v>
      </c>
      <c r="L2104" s="71">
        <f>IF(I2104&lt;Overview!$F$17,'='!F2104/Overview!$F$26,Overview!$F$33)</f>
        <v>9.1428571428571423</v>
      </c>
      <c r="M2104" s="72">
        <f t="shared" si="197"/>
        <v>9.1428571428571423</v>
      </c>
      <c r="N2104" s="81">
        <f>MIN(1,Overview!$F$44*E2104*(F2104-Overview!$F$25)^2+0.2)</f>
        <v>1</v>
      </c>
      <c r="O2104" s="48">
        <f>M2104*E2104*Overview!$F$8</f>
        <v>9.746225350951114E-2</v>
      </c>
      <c r="P2104" s="48">
        <f>E2104*Overview!$F$6</f>
        <v>1.8494797113084687E-3</v>
      </c>
      <c r="Q2104" s="122">
        <f>O2104*(G2104/F2104-(1+Overview!$F$35/'='!F2104)/(Overview!$F$37*Overview!$F$33))/('='!G2104+Overview!$F$36)</f>
        <v>2.274956020346803E-4</v>
      </c>
      <c r="R2104" s="128">
        <f>(O2104/F2104-Q2104)*G2104*Overview!$F$29*'='!F2104^3</f>
        <v>471.62921230060545</v>
      </c>
      <c r="S2104" s="57">
        <f t="shared" si="192"/>
        <v>3.3745742262429982E-18</v>
      </c>
      <c r="T2104" s="58">
        <f t="shared" si="193"/>
        <v>2.4315289461521321E-4</v>
      </c>
      <c r="U2104" s="58">
        <f>IF(I2104&lt;Overview!$F$18,(1-Overview!$F$9)*'='!R2104-'='!I2104*'='!P2104,0)</f>
        <v>0</v>
      </c>
      <c r="V2104" s="54">
        <f>IF(I2104&gt;=Overview!$F$18,(1-Overview!$F$9)*'='!R2104-Overview!$F$18*'='!P2104,0)</f>
        <v>39.855266031138875</v>
      </c>
      <c r="W2104" s="2"/>
      <c r="X2104" s="60">
        <f>F2104^3*(1+G2104*Overview!$F$38)</f>
        <v>40.515546034911999</v>
      </c>
      <c r="Y2104" s="61">
        <f>F2104^3*Overview!$F$42*(1+Overview!$F$38*G2104)+J2104*Overview!$F$39/Overview!$F$40</f>
        <v>4.1413013746543097</v>
      </c>
    </row>
    <row r="2105" spans="1:25">
      <c r="A2105" s="34">
        <v>2102</v>
      </c>
      <c r="B2105">
        <v>0.77</v>
      </c>
      <c r="C2105" s="85">
        <v>18.739999999999998</v>
      </c>
      <c r="D2105" s="125">
        <f>B2105/(B2105+Overview!$F$22)</f>
        <v>0.52380952380952384</v>
      </c>
      <c r="E2105" s="118">
        <f>EXP(Overview!$F$21/Overview!$F$5-Overview!$F$21/('='!C2105+273.15))</f>
        <v>0.94169028070695959</v>
      </c>
      <c r="F2105" s="77">
        <f t="shared" si="194"/>
        <v>3.2067169366578643</v>
      </c>
      <c r="G2105" s="115">
        <f t="shared" si="195"/>
        <v>0.52380952380952372</v>
      </c>
      <c r="H2105" s="112">
        <f>F2105/Overview!$F$19</f>
        <v>4.734559185970566</v>
      </c>
      <c r="I2105" s="149">
        <f t="shared" si="196"/>
        <v>178.24101031296112</v>
      </c>
      <c r="J2105" s="80">
        <f>IF((A2105-Overview!$F$43)/365=ROUND((A2105-Overview!$F$43)/365,0),J2104*0.05,J2104+V2104)</f>
        <v>11428.818752714255</v>
      </c>
      <c r="K2105" s="70">
        <f>IF(I2105&lt;Overview!$F$16,1,'='!F2105/Overview!$F$26)</f>
        <v>138.81891500683395</v>
      </c>
      <c r="L2105" s="71">
        <f>IF(I2105&lt;Overview!$F$17,'='!F2105/Overview!$F$26,Overview!$F$33)</f>
        <v>9.1428571428571423</v>
      </c>
      <c r="M2105" s="72">
        <f t="shared" si="197"/>
        <v>9.1428571428571423</v>
      </c>
      <c r="N2105" s="81">
        <f>MIN(1,Overview!$F$44*E2105*(F2105-Overview!$F$25)^2+0.2)</f>
        <v>1</v>
      </c>
      <c r="O2105" s="48">
        <f>M2105*E2105*Overview!$F$8</f>
        <v>9.746225350951114E-2</v>
      </c>
      <c r="P2105" s="48">
        <f>E2105*Overview!$F$6</f>
        <v>1.8494797113084687E-3</v>
      </c>
      <c r="Q2105" s="122">
        <f>O2105*(G2105/F2105-(1+Overview!$F$35/'='!F2105)/(Overview!$F$37*Overview!$F$33))/('='!G2105+Overview!$F$36)</f>
        <v>2.2713631004844898E-4</v>
      </c>
      <c r="R2105" s="128">
        <f>(O2105/F2105-Q2105)*G2105*Overview!$F$29*'='!F2105^3</f>
        <v>471.70609256945409</v>
      </c>
      <c r="S2105" s="57">
        <f t="shared" si="192"/>
        <v>3.3743183453818513E-18</v>
      </c>
      <c r="T2105" s="58">
        <f t="shared" si="193"/>
        <v>2.4278728412077775E-4</v>
      </c>
      <c r="U2105" s="58">
        <f>IF(I2105&lt;Overview!$F$18,(1-Overview!$F$9)*'='!R2105-'='!I2105*'='!P2105,0)</f>
        <v>0</v>
      </c>
      <c r="V2105" s="54">
        <f>IF(I2105&gt;=Overview!$F$18,(1-Overview!$F$9)*'='!R2105-Overview!$F$18*'='!P2105,0)</f>
        <v>39.861816230044781</v>
      </c>
      <c r="W2105" s="2"/>
      <c r="X2105" s="60">
        <f>F2105^3*(1+G2105*Overview!$F$38)</f>
        <v>40.524763842417201</v>
      </c>
      <c r="Y2105" s="61">
        <f>F2105^3*Overview!$F$42*(1+Overview!$F$38*G2105)+J2105*Overview!$F$39/Overview!$F$40</f>
        <v>4.1438628697991309</v>
      </c>
    </row>
    <row r="2106" spans="1:25">
      <c r="A2106" s="34">
        <v>2103</v>
      </c>
      <c r="B2106">
        <v>0.77</v>
      </c>
      <c r="C2106" s="85">
        <v>18.739999999999998</v>
      </c>
      <c r="D2106" s="125">
        <f>B2106/(B2106+Overview!$F$22)</f>
        <v>0.52380952380952384</v>
      </c>
      <c r="E2106" s="118">
        <f>EXP(Overview!$F$21/Overview!$F$5-Overview!$F$21/('='!C2106+273.15))</f>
        <v>0.94169028070695959</v>
      </c>
      <c r="F2106" s="77">
        <f t="shared" si="194"/>
        <v>3.2069597239419849</v>
      </c>
      <c r="G2106" s="115">
        <f t="shared" si="195"/>
        <v>0.52380952380952372</v>
      </c>
      <c r="H2106" s="112">
        <f>F2106/Overview!$F$19</f>
        <v>4.7349176494049683</v>
      </c>
      <c r="I2106" s="149">
        <f t="shared" si="196"/>
        <v>178.24101031296112</v>
      </c>
      <c r="J2106" s="80">
        <f>IF((A2106-Overview!$F$43)/365=ROUND((A2106-Overview!$F$43)/365,0),J2105*0.05,J2105+V2105)</f>
        <v>11468.680568944299</v>
      </c>
      <c r="K2106" s="70">
        <f>IF(I2106&lt;Overview!$F$16,1,'='!F2106/Overview!$F$26)</f>
        <v>138.8294252788738</v>
      </c>
      <c r="L2106" s="71">
        <f>IF(I2106&lt;Overview!$F$17,'='!F2106/Overview!$F$26,Overview!$F$33)</f>
        <v>9.1428571428571423</v>
      </c>
      <c r="M2106" s="72">
        <f t="shared" si="197"/>
        <v>9.1428571428571423</v>
      </c>
      <c r="N2106" s="81">
        <f>MIN(1,Overview!$F$44*E2106*(F2106-Overview!$F$25)^2+0.2)</f>
        <v>1</v>
      </c>
      <c r="O2106" s="48">
        <f>M2106*E2106*Overview!$F$8</f>
        <v>9.746225350951114E-2</v>
      </c>
      <c r="P2106" s="48">
        <f>E2106*Overview!$F$6</f>
        <v>1.8494797113084687E-3</v>
      </c>
      <c r="Q2106" s="122">
        <f>O2106*(G2106/F2106-(1+Overview!$F$35/'='!F2106)/(Overview!$F$37*Overview!$F$33))/('='!G2106+Overview!$F$36)</f>
        <v>2.2677761266270819E-4</v>
      </c>
      <c r="R2106" s="128">
        <f>(O2106/F2106-Q2106)*G2106*Overview!$F$29*'='!F2106^3</f>
        <v>471.78286426988018</v>
      </c>
      <c r="S2106" s="57">
        <f t="shared" si="192"/>
        <v>3.3740628879837687E-18</v>
      </c>
      <c r="T2106" s="58">
        <f t="shared" si="193"/>
        <v>2.4242222336700702E-4</v>
      </c>
      <c r="U2106" s="58">
        <f>IF(I2106&lt;Overview!$F$18,(1-Overview!$F$9)*'='!R2106-'='!I2106*'='!P2106,0)</f>
        <v>0</v>
      </c>
      <c r="V2106" s="54">
        <f>IF(I2106&gt;=Overview!$F$18,(1-Overview!$F$9)*'='!R2106-Overview!$F$18*'='!P2106,0)</f>
        <v>39.868357178921087</v>
      </c>
      <c r="W2106" s="2"/>
      <c r="X2106" s="60">
        <f>F2106^3*(1+G2106*Overview!$F$38)</f>
        <v>40.533969184662588</v>
      </c>
      <c r="Y2106" s="61">
        <f>F2106^3*Overview!$F$42*(1+Overview!$F$38*G2106)+J2106*Overview!$F$39/Overview!$F$40</f>
        <v>4.1464235277064851</v>
      </c>
    </row>
    <row r="2107" spans="1:25">
      <c r="A2107" s="34">
        <v>2104</v>
      </c>
      <c r="B2107">
        <v>0.77</v>
      </c>
      <c r="C2107" s="85">
        <v>18.739999999999998</v>
      </c>
      <c r="D2107" s="125">
        <f>B2107/(B2107+Overview!$F$22)</f>
        <v>0.52380952380952384</v>
      </c>
      <c r="E2107" s="118">
        <f>EXP(Overview!$F$21/Overview!$F$5-Overview!$F$21/('='!C2107+273.15))</f>
        <v>0.94169028070695959</v>
      </c>
      <c r="F2107" s="77">
        <f t="shared" si="194"/>
        <v>3.2072021461653519</v>
      </c>
      <c r="G2107" s="115">
        <f t="shared" si="195"/>
        <v>0.52380952380952372</v>
      </c>
      <c r="H2107" s="112">
        <f>F2107/Overview!$F$19</f>
        <v>4.7352755738451968</v>
      </c>
      <c r="I2107" s="149">
        <f t="shared" si="196"/>
        <v>178.24101031296112</v>
      </c>
      <c r="J2107" s="80">
        <f>IF((A2107-Overview!$F$43)/365=ROUND((A2107-Overview!$F$43)/365,0),J2106*0.05,J2106+V2106)</f>
        <v>11508.54892612322</v>
      </c>
      <c r="K2107" s="70">
        <f>IF(I2107&lt;Overview!$F$16,1,'='!F2107/Overview!$F$26)</f>
        <v>138.83991974741784</v>
      </c>
      <c r="L2107" s="71">
        <f>IF(I2107&lt;Overview!$F$17,'='!F2107/Overview!$F$26,Overview!$F$33)</f>
        <v>9.1428571428571423</v>
      </c>
      <c r="M2107" s="72">
        <f t="shared" si="197"/>
        <v>9.1428571428571423</v>
      </c>
      <c r="N2107" s="81">
        <f>MIN(1,Overview!$F$44*E2107*(F2107-Overview!$F$25)^2+0.2)</f>
        <v>1</v>
      </c>
      <c r="O2107" s="48">
        <f>M2107*E2107*Overview!$F$8</f>
        <v>9.746225350951114E-2</v>
      </c>
      <c r="P2107" s="48">
        <f>E2107*Overview!$F$6</f>
        <v>1.8494797113084687E-3</v>
      </c>
      <c r="Q2107" s="122">
        <f>O2107*(G2107/F2107-(1+Overview!$F$35/'='!F2107)/(Overview!$F$37*Overview!$F$33))/('='!G2107+Overview!$F$36)</f>
        <v>2.2641950880773905E-4</v>
      </c>
      <c r="R2107" s="128">
        <f>(O2107/F2107-Q2107)*G2107*Overview!$F$29*'='!F2107^3</f>
        <v>471.85952754418696</v>
      </c>
      <c r="S2107" s="57">
        <f t="shared" si="192"/>
        <v>3.3738078532869186E-18</v>
      </c>
      <c r="T2107" s="58">
        <f t="shared" si="193"/>
        <v>2.4205771152729515E-4</v>
      </c>
      <c r="U2107" s="58">
        <f>IF(I2107&lt;Overview!$F$18,(1-Overview!$F$9)*'='!R2107-'='!I2107*'='!P2107,0)</f>
        <v>0</v>
      </c>
      <c r="V2107" s="54">
        <f>IF(I2107&gt;=Overview!$F$18,(1-Overview!$F$9)*'='!R2107-Overview!$F$18*'='!P2107,0)</f>
        <v>39.87488888989202</v>
      </c>
      <c r="W2107" s="2"/>
      <c r="X2107" s="60">
        <f>F2107^3*(1+G2107*Overview!$F$38)</f>
        <v>40.543162076305016</v>
      </c>
      <c r="Y2107" s="61">
        <f>F2107^3*Overview!$F$42*(1+Overview!$F$38*G2107)+J2107*Overview!$F$39/Overview!$F$40</f>
        <v>4.1489833492935331</v>
      </c>
    </row>
    <row r="2108" spans="1:25">
      <c r="A2108" s="34">
        <v>2105</v>
      </c>
      <c r="B2108">
        <v>0.77</v>
      </c>
      <c r="C2108" s="85">
        <v>18.739999999999998</v>
      </c>
      <c r="D2108" s="125">
        <f>B2108/(B2108+Overview!$F$22)</f>
        <v>0.52380952380952384</v>
      </c>
      <c r="E2108" s="118">
        <f>EXP(Overview!$F$21/Overview!$F$5-Overview!$F$21/('='!C2108+273.15))</f>
        <v>0.94169028070695959</v>
      </c>
      <c r="F2108" s="77">
        <f t="shared" si="194"/>
        <v>3.2074442038768791</v>
      </c>
      <c r="G2108" s="115">
        <f t="shared" si="195"/>
        <v>0.52380952380952372</v>
      </c>
      <c r="H2108" s="112">
        <f>F2108/Overview!$F$19</f>
        <v>4.7356329601016967</v>
      </c>
      <c r="I2108" s="149">
        <f t="shared" si="196"/>
        <v>178.24101031296112</v>
      </c>
      <c r="J2108" s="80">
        <f>IF((A2108-Overview!$F$43)/365=ROUND((A2108-Overview!$F$43)/365,0),J2107*0.05,J2107+V2107)</f>
        <v>11548.423815013111</v>
      </c>
      <c r="K2108" s="70">
        <f>IF(I2108&lt;Overview!$F$16,1,'='!F2108/Overview!$F$26)</f>
        <v>138.85039843622855</v>
      </c>
      <c r="L2108" s="71">
        <f>IF(I2108&lt;Overview!$F$17,'='!F2108/Overview!$F$26,Overview!$F$33)</f>
        <v>9.1428571428571423</v>
      </c>
      <c r="M2108" s="72">
        <f t="shared" si="197"/>
        <v>9.1428571428571423</v>
      </c>
      <c r="N2108" s="81">
        <f>MIN(1,Overview!$F$44*E2108*(F2108-Overview!$F$25)^2+0.2)</f>
        <v>1</v>
      </c>
      <c r="O2108" s="48">
        <f>M2108*E2108*Overview!$F$8</f>
        <v>9.746225350951114E-2</v>
      </c>
      <c r="P2108" s="48">
        <f>E2108*Overview!$F$6</f>
        <v>1.8494797113084687E-3</v>
      </c>
      <c r="Q2108" s="122">
        <f>O2108*(G2108/F2108-(1+Overview!$F$35/'='!F2108)/(Overview!$F$37*Overview!$F$33))/('='!G2108+Overview!$F$36)</f>
        <v>2.2606199741602288E-4</v>
      </c>
      <c r="R2108" s="128">
        <f>(O2108/F2108-Q2108)*G2108*Overview!$F$29*'='!F2108^3</f>
        <v>471.9360825345243</v>
      </c>
      <c r="S2108" s="57">
        <f t="shared" si="192"/>
        <v>3.3735532405310325E-18</v>
      </c>
      <c r="T2108" s="58">
        <f t="shared" si="193"/>
        <v>2.4169374777628422E-4</v>
      </c>
      <c r="U2108" s="58">
        <f>IF(I2108&lt;Overview!$F$18,(1-Overview!$F$9)*'='!R2108-'='!I2108*'='!P2108,0)</f>
        <v>0</v>
      </c>
      <c r="V2108" s="54">
        <f>IF(I2108&gt;=Overview!$F$18,(1-Overview!$F$9)*'='!R2108-Overview!$F$18*'='!P2108,0)</f>
        <v>39.881411375068765</v>
      </c>
      <c r="W2108" s="2"/>
      <c r="X2108" s="60">
        <f>F2108^3*(1+G2108*Overview!$F$38)</f>
        <v>40.552342531991066</v>
      </c>
      <c r="Y2108" s="61">
        <f>F2108^3*Overview!$F$42*(1+Overview!$F$38*G2108)+J2108*Overview!$F$39/Overview!$F$40</f>
        <v>4.1515423354770382</v>
      </c>
    </row>
    <row r="2109" spans="1:25">
      <c r="A2109" s="34">
        <v>2106</v>
      </c>
      <c r="B2109">
        <v>0.77</v>
      </c>
      <c r="C2109" s="85">
        <v>18.739999999999998</v>
      </c>
      <c r="D2109" s="125">
        <f>B2109/(B2109+Overview!$F$22)</f>
        <v>0.52380952380952384</v>
      </c>
      <c r="E2109" s="118">
        <f>EXP(Overview!$F$21/Overview!$F$5-Overview!$F$21/('='!C2109+273.15))</f>
        <v>0.94169028070695959</v>
      </c>
      <c r="F2109" s="77">
        <f t="shared" si="194"/>
        <v>3.2076858976246556</v>
      </c>
      <c r="G2109" s="115">
        <f t="shared" si="195"/>
        <v>0.52380952380952372</v>
      </c>
      <c r="H2109" s="112">
        <f>F2109/Overview!$F$19</f>
        <v>4.7359898089836934</v>
      </c>
      <c r="I2109" s="149">
        <f t="shared" si="196"/>
        <v>178.24101031296112</v>
      </c>
      <c r="J2109" s="80">
        <f>IF((A2109-Overview!$F$43)/365=ROUND((A2109-Overview!$F$43)/365,0),J2108*0.05,J2108+V2108)</f>
        <v>11588.30522638818</v>
      </c>
      <c r="K2109" s="70">
        <f>IF(I2109&lt;Overview!$F$16,1,'='!F2109/Overview!$F$26)</f>
        <v>138.8608613690327</v>
      </c>
      <c r="L2109" s="71">
        <f>IF(I2109&lt;Overview!$F$17,'='!F2109/Overview!$F$26,Overview!$F$33)</f>
        <v>9.1428571428571423</v>
      </c>
      <c r="M2109" s="72">
        <f t="shared" si="197"/>
        <v>9.1428571428571423</v>
      </c>
      <c r="N2109" s="81">
        <f>MIN(1,Overview!$F$44*E2109*(F2109-Overview!$F$25)^2+0.2)</f>
        <v>1</v>
      </c>
      <c r="O2109" s="48">
        <f>M2109*E2109*Overview!$F$8</f>
        <v>9.746225350951114E-2</v>
      </c>
      <c r="P2109" s="48">
        <f>E2109*Overview!$F$6</f>
        <v>1.8494797113084687E-3</v>
      </c>
      <c r="Q2109" s="122">
        <f>O2109*(G2109/F2109-(1+Overview!$F$35/'='!F2109)/(Overview!$F$37*Overview!$F$33))/('='!G2109+Overview!$F$36)</f>
        <v>2.2570507742222847E-4</v>
      </c>
      <c r="R2109" s="128">
        <f>(O2109/F2109-Q2109)*G2109*Overview!$F$29*'='!F2109^3</f>
        <v>472.01252938289173</v>
      </c>
      <c r="S2109" s="57">
        <f t="shared" si="192"/>
        <v>3.3732990489574027E-18</v>
      </c>
      <c r="T2109" s="58">
        <f t="shared" si="193"/>
        <v>2.4133033128985446E-4</v>
      </c>
      <c r="U2109" s="58">
        <f>IF(I2109&lt;Overview!$F$18,(1-Overview!$F$9)*'='!R2109-'='!I2109*'='!P2109,0)</f>
        <v>0</v>
      </c>
      <c r="V2109" s="54">
        <f>IF(I2109&gt;=Overview!$F$18,(1-Overview!$F$9)*'='!R2109-Overview!$F$18*'='!P2109,0)</f>
        <v>39.887924646549671</v>
      </c>
      <c r="W2109" s="2"/>
      <c r="X2109" s="60">
        <f>F2109^3*(1+G2109*Overview!$F$38)</f>
        <v>40.561510566357114</v>
      </c>
      <c r="Y2109" s="61">
        <f>F2109^3*Overview!$F$42*(1+Overview!$F$38*G2109)+J2109*Overview!$F$39/Overview!$F$40</f>
        <v>4.1541004871733715</v>
      </c>
    </row>
    <row r="2110" spans="1:25">
      <c r="A2110" s="34">
        <v>2107</v>
      </c>
      <c r="B2110">
        <v>0.77</v>
      </c>
      <c r="C2110" s="85">
        <v>18.739999999999998</v>
      </c>
      <c r="D2110" s="125">
        <f>B2110/(B2110+Overview!$F$22)</f>
        <v>0.52380952380952384</v>
      </c>
      <c r="E2110" s="118">
        <f>EXP(Overview!$F$21/Overview!$F$5-Overview!$F$21/('='!C2110+273.15))</f>
        <v>0.94169028070695959</v>
      </c>
      <c r="F2110" s="77">
        <f t="shared" si="194"/>
        <v>3.2079272279559454</v>
      </c>
      <c r="G2110" s="115">
        <f t="shared" si="195"/>
        <v>0.52380952380952372</v>
      </c>
      <c r="H2110" s="112">
        <f>F2110/Overview!$F$19</f>
        <v>4.7363461212991957</v>
      </c>
      <c r="I2110" s="149">
        <f t="shared" si="196"/>
        <v>178.24101031296112</v>
      </c>
      <c r="J2110" s="80">
        <f>IF((A2110-Overview!$F$43)/365=ROUND((A2110-Overview!$F$43)/365,0),J2109*0.05,J2109+V2109)</f>
        <v>11628.193151034729</v>
      </c>
      <c r="K2110" s="70">
        <f>IF(I2110&lt;Overview!$F$16,1,'='!F2110/Overview!$F$26)</f>
        <v>138.87130856952146</v>
      </c>
      <c r="L2110" s="71">
        <f>IF(I2110&lt;Overview!$F$17,'='!F2110/Overview!$F$26,Overview!$F$33)</f>
        <v>9.1428571428571423</v>
      </c>
      <c r="M2110" s="72">
        <f t="shared" si="197"/>
        <v>9.1428571428571423</v>
      </c>
      <c r="N2110" s="81">
        <f>MIN(1,Overview!$F$44*E2110*(F2110-Overview!$F$25)^2+0.2)</f>
        <v>1</v>
      </c>
      <c r="O2110" s="48">
        <f>M2110*E2110*Overview!$F$8</f>
        <v>9.746225350951114E-2</v>
      </c>
      <c r="P2110" s="48">
        <f>E2110*Overview!$F$6</f>
        <v>1.8494797113084687E-3</v>
      </c>
      <c r="Q2110" s="122">
        <f>O2110*(G2110/F2110-(1+Overview!$F$35/'='!F2110)/(Overview!$F$37*Overview!$F$33))/('='!G2110+Overview!$F$36)</f>
        <v>2.2534874776320948E-4</v>
      </c>
      <c r="R2110" s="128">
        <f>(O2110/F2110-Q2110)*G2110*Overview!$F$29*'='!F2110^3</f>
        <v>472.08886823113568</v>
      </c>
      <c r="S2110" s="57">
        <f t="shared" si="192"/>
        <v>3.3730452778088772E-18</v>
      </c>
      <c r="T2110" s="58">
        <f t="shared" si="193"/>
        <v>2.4096746124512537E-4</v>
      </c>
      <c r="U2110" s="58">
        <f>IF(I2110&lt;Overview!$F$18,(1-Overview!$F$9)*'='!R2110-'='!I2110*'='!P2110,0)</f>
        <v>0</v>
      </c>
      <c r="V2110" s="54">
        <f>IF(I2110&gt;=Overview!$F$18,(1-Overview!$F$9)*'='!R2110-Overview!$F$18*'='!P2110,0)</f>
        <v>39.894428716420052</v>
      </c>
      <c r="W2110" s="2"/>
      <c r="X2110" s="60">
        <f>F2110^3*(1+G2110*Overview!$F$38)</f>
        <v>40.570666194029187</v>
      </c>
      <c r="Y2110" s="61">
        <f>F2110^3*Overview!$F$42*(1+Overview!$F$38*G2110)+J2110*Overview!$F$39/Overview!$F$40</f>
        <v>4.156657805298499</v>
      </c>
    </row>
    <row r="2111" spans="1:25">
      <c r="A2111" s="34">
        <v>2108</v>
      </c>
      <c r="B2111">
        <v>0.77</v>
      </c>
      <c r="C2111" s="85">
        <v>18.739999999999998</v>
      </c>
      <c r="D2111" s="125">
        <f>B2111/(B2111+Overview!$F$22)</f>
        <v>0.52380952380952384</v>
      </c>
      <c r="E2111" s="118">
        <f>EXP(Overview!$F$21/Overview!$F$5-Overview!$F$21/('='!C2111+273.15))</f>
        <v>0.94169028070695959</v>
      </c>
      <c r="F2111" s="77">
        <f t="shared" si="194"/>
        <v>3.2081681954171906</v>
      </c>
      <c r="G2111" s="115">
        <f t="shared" si="195"/>
        <v>0.52380952380952372</v>
      </c>
      <c r="H2111" s="112">
        <f>F2111/Overview!$F$19</f>
        <v>4.7367018978549984</v>
      </c>
      <c r="I2111" s="149">
        <f t="shared" si="196"/>
        <v>178.24101031296112</v>
      </c>
      <c r="J2111" s="80">
        <f>IF((A2111-Overview!$F$43)/365=ROUND((A2111-Overview!$F$43)/365,0),J2110*0.05,J2110+V2110)</f>
        <v>11668.087579751149</v>
      </c>
      <c r="K2111" s="70">
        <f>IF(I2111&lt;Overview!$F$16,1,'='!F2111/Overview!$F$26)</f>
        <v>138.88174006135026</v>
      </c>
      <c r="L2111" s="71">
        <f>IF(I2111&lt;Overview!$F$17,'='!F2111/Overview!$F$26,Overview!$F$33)</f>
        <v>9.1428571428571423</v>
      </c>
      <c r="M2111" s="72">
        <f t="shared" si="197"/>
        <v>9.1428571428571423</v>
      </c>
      <c r="N2111" s="81">
        <f>MIN(1,Overview!$F$44*E2111*(F2111-Overview!$F$25)^2+0.2)</f>
        <v>1</v>
      </c>
      <c r="O2111" s="48">
        <f>M2111*E2111*Overview!$F$8</f>
        <v>9.746225350951114E-2</v>
      </c>
      <c r="P2111" s="48">
        <f>E2111*Overview!$F$6</f>
        <v>1.8494797113084687E-3</v>
      </c>
      <c r="Q2111" s="122">
        <f>O2111*(G2111/F2111-(1+Overview!$F$35/'='!F2111)/(Overview!$F$37*Overview!$F$33))/('='!G2111+Overview!$F$36)</f>
        <v>2.2499300737799887E-4</v>
      </c>
      <c r="R2111" s="128">
        <f>(O2111/F2111-Q2111)*G2111*Overview!$F$29*'='!F2111^3</f>
        <v>472.16509922095196</v>
      </c>
      <c r="S2111" s="57">
        <f t="shared" si="192"/>
        <v>3.3727919263298558E-18</v>
      </c>
      <c r="T2111" s="58">
        <f t="shared" si="193"/>
        <v>2.4060513682045377E-4</v>
      </c>
      <c r="U2111" s="58">
        <f>IF(I2111&lt;Overview!$F$18,(1-Overview!$F$9)*'='!R2111-'='!I2111*'='!P2111,0)</f>
        <v>0</v>
      </c>
      <c r="V2111" s="54">
        <f>IF(I2111&gt;=Overview!$F$18,(1-Overview!$F$9)*'='!R2111-Overview!$F$18*'='!P2111,0)</f>
        <v>39.900923596752399</v>
      </c>
      <c r="W2111" s="2"/>
      <c r="X2111" s="60">
        <f>F2111^3*(1+G2111*Overview!$F$38)</f>
        <v>40.579809429623104</v>
      </c>
      <c r="Y2111" s="61">
        <f>F2111^3*Overview!$F$42*(1+Overview!$F$38*G2111)+J2111*Overview!$F$39/Overview!$F$40</f>
        <v>4.1592142907679932</v>
      </c>
    </row>
    <row r="2112" spans="1:25">
      <c r="A2112" s="34">
        <v>2109</v>
      </c>
      <c r="B2112">
        <v>0.77</v>
      </c>
      <c r="C2112" s="85">
        <v>18.739999999999998</v>
      </c>
      <c r="D2112" s="125">
        <f>B2112/(B2112+Overview!$F$22)</f>
        <v>0.52380952380952384</v>
      </c>
      <c r="E2112" s="118">
        <f>EXP(Overview!$F$21/Overview!$F$5-Overview!$F$21/('='!C2112+273.15))</f>
        <v>0.94169028070695959</v>
      </c>
      <c r="F2112" s="77">
        <f t="shared" si="194"/>
        <v>3.208408800554011</v>
      </c>
      <c r="G2112" s="115">
        <f t="shared" si="195"/>
        <v>0.52380952380952372</v>
      </c>
      <c r="H2112" s="112">
        <f>F2112/Overview!$F$19</f>
        <v>4.7370571394566827</v>
      </c>
      <c r="I2112" s="149">
        <f t="shared" si="196"/>
        <v>178.24101031296112</v>
      </c>
      <c r="J2112" s="80">
        <f>IF((A2112-Overview!$F$43)/365=ROUND((A2112-Overview!$F$43)/365,0),J2111*0.05,J2111+V2111)</f>
        <v>11707.988503347902</v>
      </c>
      <c r="K2112" s="70">
        <f>IF(I2112&lt;Overview!$F$16,1,'='!F2112/Overview!$F$26)</f>
        <v>138.89215586813901</v>
      </c>
      <c r="L2112" s="71">
        <f>IF(I2112&lt;Overview!$F$17,'='!F2112/Overview!$F$26,Overview!$F$33)</f>
        <v>9.1428571428571423</v>
      </c>
      <c r="M2112" s="72">
        <f t="shared" si="197"/>
        <v>9.1428571428571423</v>
      </c>
      <c r="N2112" s="81">
        <f>MIN(1,Overview!$F$44*E2112*(F2112-Overview!$F$25)^2+0.2)</f>
        <v>1</v>
      </c>
      <c r="O2112" s="48">
        <f>M2112*E2112*Overview!$F$8</f>
        <v>9.746225350951114E-2</v>
      </c>
      <c r="P2112" s="48">
        <f>E2112*Overview!$F$6</f>
        <v>1.8494797113084687E-3</v>
      </c>
      <c r="Q2112" s="122">
        <f>O2112*(G2112/F2112-(1+Overview!$F$35/'='!F2112)/(Overview!$F$37*Overview!$F$33))/('='!G2112+Overview!$F$36)</f>
        <v>2.2463785520780504E-4</v>
      </c>
      <c r="R2112" s="128">
        <f>(O2112/F2112-Q2112)*G2112*Overview!$F$29*'='!F2112^3</f>
        <v>472.24122249388421</v>
      </c>
      <c r="S2112" s="57">
        <f t="shared" si="192"/>
        <v>3.3725389937662869E-18</v>
      </c>
      <c r="T2112" s="58">
        <f t="shared" si="193"/>
        <v>2.402433571954331E-4</v>
      </c>
      <c r="U2112" s="58">
        <f>IF(I2112&lt;Overview!$F$18,(1-Overview!$F$9)*'='!R2112-'='!I2112*'='!P2112,0)</f>
        <v>0</v>
      </c>
      <c r="V2112" s="54">
        <f>IF(I2112&gt;=Overview!$F$18,(1-Overview!$F$9)*'='!R2112-Overview!$F$18*'='!P2112,0)</f>
        <v>39.907409299606229</v>
      </c>
      <c r="W2112" s="2"/>
      <c r="X2112" s="60">
        <f>F2112^3*(1+G2112*Overview!$F$38)</f>
        <v>40.588940287744343</v>
      </c>
      <c r="Y2112" s="61">
        <f>F2112^3*Overview!$F$42*(1+Overview!$F$38*G2112)+J2112*Overview!$F$39/Overview!$F$40</f>
        <v>4.161769944497018</v>
      </c>
    </row>
    <row r="2113" spans="1:25">
      <c r="A2113" s="34">
        <v>2110</v>
      </c>
      <c r="B2113">
        <v>0.77</v>
      </c>
      <c r="C2113" s="85">
        <v>18.739999999999998</v>
      </c>
      <c r="D2113" s="125">
        <f>B2113/(B2113+Overview!$F$22)</f>
        <v>0.52380952380952384</v>
      </c>
      <c r="E2113" s="118">
        <f>EXP(Overview!$F$21/Overview!$F$5-Overview!$F$21/('='!C2113+273.15))</f>
        <v>0.94169028070695959</v>
      </c>
      <c r="F2113" s="77">
        <f t="shared" si="194"/>
        <v>3.2086490439112065</v>
      </c>
      <c r="G2113" s="115">
        <f t="shared" si="195"/>
        <v>0.52380952380952372</v>
      </c>
      <c r="H2113" s="112">
        <f>F2113/Overview!$F$19</f>
        <v>4.7374118469086168</v>
      </c>
      <c r="I2113" s="149">
        <f t="shared" si="196"/>
        <v>178.24101031296112</v>
      </c>
      <c r="J2113" s="80">
        <f>IF((A2113-Overview!$F$43)/365=ROUND((A2113-Overview!$F$43)/365,0),J2112*0.05,J2112+V2112)</f>
        <v>11747.895912647509</v>
      </c>
      <c r="K2113" s="70">
        <f>IF(I2113&lt;Overview!$F$16,1,'='!F2113/Overview!$F$26)</f>
        <v>138.90255601347215</v>
      </c>
      <c r="L2113" s="71">
        <f>IF(I2113&lt;Overview!$F$17,'='!F2113/Overview!$F$26,Overview!$F$33)</f>
        <v>9.1428571428571423</v>
      </c>
      <c r="M2113" s="72">
        <f t="shared" si="197"/>
        <v>9.1428571428571423</v>
      </c>
      <c r="N2113" s="81">
        <f>MIN(1,Overview!$F$44*E2113*(F2113-Overview!$F$25)^2+0.2)</f>
        <v>1</v>
      </c>
      <c r="O2113" s="48">
        <f>M2113*E2113*Overview!$F$8</f>
        <v>9.746225350951114E-2</v>
      </c>
      <c r="P2113" s="48">
        <f>E2113*Overview!$F$6</f>
        <v>1.8494797113084687E-3</v>
      </c>
      <c r="Q2113" s="122">
        <f>O2113*(G2113/F2113-(1+Overview!$F$35/'='!F2113)/(Overview!$F$37*Overview!$F$33))/('='!G2113+Overview!$F$36)</f>
        <v>2.2428329019600428E-4</v>
      </c>
      <c r="R2113" s="128">
        <f>(O2113/F2113-Q2113)*G2113*Overview!$F$29*'='!F2113^3</f>
        <v>472.31723819132429</v>
      </c>
      <c r="S2113" s="57">
        <f t="shared" si="192"/>
        <v>3.372286479365663E-18</v>
      </c>
      <c r="T2113" s="58">
        <f t="shared" si="193"/>
        <v>2.3988212155088962E-4</v>
      </c>
      <c r="U2113" s="58">
        <f>IF(I2113&lt;Overview!$F$18,(1-Overview!$F$9)*'='!R2113-'='!I2113*'='!P2113,0)</f>
        <v>0</v>
      </c>
      <c r="V2113" s="54">
        <f>IF(I2113&gt;=Overview!$F$18,(1-Overview!$F$9)*'='!R2113-Overview!$F$18*'='!P2113,0)</f>
        <v>39.913885837028126</v>
      </c>
      <c r="W2113" s="2"/>
      <c r="X2113" s="60">
        <f>F2113^3*(1+G2113*Overview!$F$38)</f>
        <v>40.598058782988069</v>
      </c>
      <c r="Y2113" s="61">
        <f>F2113^3*Overview!$F$42*(1+Overview!$F$38*G2113)+J2113*Overview!$F$39/Overview!$F$40</f>
        <v>4.1643247674003359</v>
      </c>
    </row>
    <row r="2114" spans="1:25">
      <c r="A2114" s="34">
        <v>2111</v>
      </c>
      <c r="B2114">
        <v>0.77</v>
      </c>
      <c r="C2114" s="85">
        <v>18.739999999999998</v>
      </c>
      <c r="D2114" s="125">
        <f>B2114/(B2114+Overview!$F$22)</f>
        <v>0.52380952380952384</v>
      </c>
      <c r="E2114" s="118">
        <f>EXP(Overview!$F$21/Overview!$F$5-Overview!$F$21/('='!C2114+273.15))</f>
        <v>0.94169028070695959</v>
      </c>
      <c r="F2114" s="77">
        <f t="shared" si="194"/>
        <v>3.2088889260327575</v>
      </c>
      <c r="G2114" s="115">
        <f t="shared" si="195"/>
        <v>0.52380952380952372</v>
      </c>
      <c r="H2114" s="112">
        <f>F2114/Overview!$F$19</f>
        <v>4.7377660210139636</v>
      </c>
      <c r="I2114" s="149">
        <f t="shared" si="196"/>
        <v>178.24101031296112</v>
      </c>
      <c r="J2114" s="80">
        <f>IF((A2114-Overview!$F$43)/365=ROUND((A2114-Overview!$F$43)/365,0),J2113*0.05,J2113+V2113)</f>
        <v>11787.809798484537</v>
      </c>
      <c r="K2114" s="70">
        <f>IF(I2114&lt;Overview!$F$16,1,'='!F2114/Overview!$F$26)</f>
        <v>138.91294052089859</v>
      </c>
      <c r="L2114" s="71">
        <f>IF(I2114&lt;Overview!$F$17,'='!F2114/Overview!$F$26,Overview!$F$33)</f>
        <v>9.1428571428571423</v>
      </c>
      <c r="M2114" s="72">
        <f t="shared" si="197"/>
        <v>9.1428571428571423</v>
      </c>
      <c r="N2114" s="81">
        <f>MIN(1,Overview!$F$44*E2114*(F2114-Overview!$F$25)^2+0.2)</f>
        <v>1</v>
      </c>
      <c r="O2114" s="48">
        <f>M2114*E2114*Overview!$F$8</f>
        <v>9.746225350951114E-2</v>
      </c>
      <c r="P2114" s="48">
        <f>E2114*Overview!$F$6</f>
        <v>1.8494797113084687E-3</v>
      </c>
      <c r="Q2114" s="122">
        <f>O2114*(G2114/F2114-(1+Overview!$F$35/'='!F2114)/(Overview!$F$37*Overview!$F$33))/('='!G2114+Overview!$F$36)</f>
        <v>2.2392931128813624E-4</v>
      </c>
      <c r="R2114" s="128">
        <f>(O2114/F2114-Q2114)*G2114*Overview!$F$29*'='!F2114^3</f>
        <v>472.39314645451259</v>
      </c>
      <c r="S2114" s="57">
        <f t="shared" si="192"/>
        <v>3.3720343823770183E-18</v>
      </c>
      <c r="T2114" s="58">
        <f t="shared" si="193"/>
        <v>2.3952142906888085E-4</v>
      </c>
      <c r="U2114" s="58">
        <f>IF(I2114&lt;Overview!$F$18,(1-Overview!$F$9)*'='!R2114-'='!I2114*'='!P2114,0)</f>
        <v>0</v>
      </c>
      <c r="V2114" s="54">
        <f>IF(I2114&gt;=Overview!$F$18,(1-Overview!$F$9)*'='!R2114-Overview!$F$18*'='!P2114,0)</f>
        <v>39.920353221051762</v>
      </c>
      <c r="W2114" s="2"/>
      <c r="X2114" s="60">
        <f>F2114^3*(1+G2114*Overview!$F$38)</f>
        <v>40.607164929939088</v>
      </c>
      <c r="Y2114" s="61">
        <f>F2114^3*Overview!$F$42*(1+Overview!$F$38*G2114)+J2114*Overview!$F$39/Overview!$F$40</f>
        <v>4.1668787603923008</v>
      </c>
    </row>
    <row r="2115" spans="1:25">
      <c r="A2115" s="34">
        <v>2112</v>
      </c>
      <c r="B2115">
        <v>0.77</v>
      </c>
      <c r="C2115" s="85">
        <v>18.739999999999998</v>
      </c>
      <c r="D2115" s="125">
        <f>B2115/(B2115+Overview!$F$22)</f>
        <v>0.52380952380952384</v>
      </c>
      <c r="E2115" s="118">
        <f>EXP(Overview!$F$21/Overview!$F$5-Overview!$F$21/('='!C2115+273.15))</f>
        <v>0.94169028070695959</v>
      </c>
      <c r="F2115" s="77">
        <f t="shared" si="194"/>
        <v>3.2091284474618265</v>
      </c>
      <c r="G2115" s="115">
        <f t="shared" si="195"/>
        <v>0.52380952380952372</v>
      </c>
      <c r="H2115" s="112">
        <f>F2115/Overview!$F$19</f>
        <v>4.7381196625746735</v>
      </c>
      <c r="I2115" s="149">
        <f t="shared" si="196"/>
        <v>178.24101031296112</v>
      </c>
      <c r="J2115" s="80">
        <f>IF((A2115-Overview!$F$43)/365=ROUND((A2115-Overview!$F$43)/365,0),J2114*0.05,J2114+V2114)</f>
        <v>11827.730151705589</v>
      </c>
      <c r="K2115" s="70">
        <f>IF(I2115&lt;Overview!$F$16,1,'='!F2115/Overview!$F$26)</f>
        <v>138.92330941393189</v>
      </c>
      <c r="L2115" s="71">
        <f>IF(I2115&lt;Overview!$F$17,'='!F2115/Overview!$F$26,Overview!$F$33)</f>
        <v>9.1428571428571423</v>
      </c>
      <c r="M2115" s="72">
        <f t="shared" si="197"/>
        <v>9.1428571428571423</v>
      </c>
      <c r="N2115" s="81">
        <f>MIN(1,Overview!$F$44*E2115*(F2115-Overview!$F$25)^2+0.2)</f>
        <v>1</v>
      </c>
      <c r="O2115" s="48">
        <f>M2115*E2115*Overview!$F$8</f>
        <v>9.746225350951114E-2</v>
      </c>
      <c r="P2115" s="48">
        <f>E2115*Overview!$F$6</f>
        <v>1.8494797113084687E-3</v>
      </c>
      <c r="Q2115" s="122">
        <f>O2115*(G2115/F2115-(1+Overview!$F$35/'='!F2115)/(Overview!$F$37*Overview!$F$33))/('='!G2115+Overview!$F$36)</f>
        <v>2.2357591743189884E-4</v>
      </c>
      <c r="R2115" s="128">
        <f>(O2115/F2115-Q2115)*G2115*Overview!$F$29*'='!F2115^3</f>
        <v>472.46894742453844</v>
      </c>
      <c r="S2115" s="57">
        <f t="shared" ref="S2115:S2178" si="198">(D2115*N2115-G2115)*O2115/F2115</f>
        <v>3.3717827020509237E-18</v>
      </c>
      <c r="T2115" s="58">
        <f t="shared" ref="T2115:T2178" si="199">F2115*Q2115/3</f>
        <v>2.3916127893269435E-4</v>
      </c>
      <c r="U2115" s="58">
        <f>IF(I2115&lt;Overview!$F$18,(1-Overview!$F$9)*'='!R2115-'='!I2115*'='!P2115,0)</f>
        <v>0</v>
      </c>
      <c r="V2115" s="54">
        <f>IF(I2115&gt;=Overview!$F$18,(1-Overview!$F$9)*'='!R2115-Overview!$F$18*'='!P2115,0)</f>
        <v>39.926811463697966</v>
      </c>
      <c r="W2115" s="2"/>
      <c r="X2115" s="60">
        <f>F2115^3*(1+G2115*Overview!$F$38)</f>
        <v>40.616258743171883</v>
      </c>
      <c r="Y2115" s="61">
        <f>F2115^3*Overview!$F$42*(1+Overview!$F$38*G2115)+J2115*Overview!$F$39/Overview!$F$40</f>
        <v>4.1694319243868581</v>
      </c>
    </row>
    <row r="2116" spans="1:25">
      <c r="A2116" s="34">
        <v>2113</v>
      </c>
      <c r="B2116">
        <v>0.77</v>
      </c>
      <c r="C2116" s="85">
        <v>18.739999999999998</v>
      </c>
      <c r="D2116" s="125">
        <f>B2116/(B2116+Overview!$F$22)</f>
        <v>0.52380952380952384</v>
      </c>
      <c r="E2116" s="118">
        <f>EXP(Overview!$F$21/Overview!$F$5-Overview!$F$21/('='!C2116+273.15))</f>
        <v>0.94169028070695959</v>
      </c>
      <c r="F2116" s="77">
        <f t="shared" ref="F2116:F2179" si="200">F2115+T2115</f>
        <v>3.209367608740759</v>
      </c>
      <c r="G2116" s="115">
        <f t="shared" ref="G2116:G2179" si="201">G2115+S2115</f>
        <v>0.52380952380952372</v>
      </c>
      <c r="H2116" s="112">
        <f>F2116/Overview!$F$19</f>
        <v>4.7384727723914937</v>
      </c>
      <c r="I2116" s="149">
        <f t="shared" ref="I2116:I2179" si="202">I2115+U2115</f>
        <v>178.24101031296112</v>
      </c>
      <c r="J2116" s="80">
        <f>IF((A2116-Overview!$F$43)/365=ROUND((A2116-Overview!$F$43)/365,0),J2115*0.05,J2115+V2115)</f>
        <v>11867.656963169287</v>
      </c>
      <c r="K2116" s="70">
        <f>IF(I2116&lt;Overview!$F$16,1,'='!F2116/Overview!$F$26)</f>
        <v>138.93366271605018</v>
      </c>
      <c r="L2116" s="71">
        <f>IF(I2116&lt;Overview!$F$17,'='!F2116/Overview!$F$26,Overview!$F$33)</f>
        <v>9.1428571428571423</v>
      </c>
      <c r="M2116" s="72">
        <f t="shared" ref="M2116:M2179" si="203">IF(K2116=1,1,L2116)</f>
        <v>9.1428571428571423</v>
      </c>
      <c r="N2116" s="81">
        <f>MIN(1,Overview!$F$44*E2116*(F2116-Overview!$F$25)^2+0.2)</f>
        <v>1</v>
      </c>
      <c r="O2116" s="48">
        <f>M2116*E2116*Overview!$F$8</f>
        <v>9.746225350951114E-2</v>
      </c>
      <c r="P2116" s="48">
        <f>E2116*Overview!$F$6</f>
        <v>1.8494797113084687E-3</v>
      </c>
      <c r="Q2116" s="122">
        <f>O2116*(G2116/F2116-(1+Overview!$F$35/'='!F2116)/(Overview!$F$37*Overview!$F$33))/('='!G2116+Overview!$F$36)</f>
        <v>2.2322310757714445E-4</v>
      </c>
      <c r="R2116" s="128">
        <f>(O2116/F2116-Q2116)*G2116*Overview!$F$29*'='!F2116^3</f>
        <v>472.54464124233897</v>
      </c>
      <c r="S2116" s="57">
        <f t="shared" si="198"/>
        <v>3.3715314376394836E-18</v>
      </c>
      <c r="T2116" s="58">
        <f t="shared" si="199"/>
        <v>2.3880167032684708E-4</v>
      </c>
      <c r="U2116" s="58">
        <f>IF(I2116&lt;Overview!$F$18,(1-Overview!$F$9)*'='!R2116-'='!I2116*'='!P2116,0)</f>
        <v>0</v>
      </c>
      <c r="V2116" s="54">
        <f>IF(I2116&gt;=Overview!$F$18,(1-Overview!$F$9)*'='!R2116-Overview!$F$18*'='!P2116,0)</f>
        <v>39.933260576974575</v>
      </c>
      <c r="W2116" s="2"/>
      <c r="X2116" s="60">
        <f>F2116^3*(1+G2116*Overview!$F$38)</f>
        <v>40.625340237250533</v>
      </c>
      <c r="Y2116" s="61">
        <f>F2116^3*Overview!$F$42*(1+Overview!$F$38*G2116)+J2116*Overview!$F$39/Overview!$F$40</f>
        <v>4.1719842602975401</v>
      </c>
    </row>
    <row r="2117" spans="1:25">
      <c r="A2117" s="34">
        <v>2114</v>
      </c>
      <c r="B2117">
        <v>0.77</v>
      </c>
      <c r="C2117" s="85">
        <v>18.739999999999998</v>
      </c>
      <c r="D2117" s="125">
        <f>B2117/(B2117+Overview!$F$22)</f>
        <v>0.52380952380952384</v>
      </c>
      <c r="E2117" s="118">
        <f>EXP(Overview!$F$21/Overview!$F$5-Overview!$F$21/('='!C2117+273.15))</f>
        <v>0.94169028070695959</v>
      </c>
      <c r="F2117" s="77">
        <f t="shared" si="200"/>
        <v>3.209606410411086</v>
      </c>
      <c r="G2117" s="115">
        <f t="shared" si="201"/>
        <v>0.52380952380952372</v>
      </c>
      <c r="H2117" s="112">
        <f>F2117/Overview!$F$19</f>
        <v>4.7388253512639684</v>
      </c>
      <c r="I2117" s="149">
        <f t="shared" si="202"/>
        <v>178.24101031296112</v>
      </c>
      <c r="J2117" s="80">
        <f>IF((A2117-Overview!$F$43)/365=ROUND((A2117-Overview!$F$43)/365,0),J2116*0.05,J2116+V2116)</f>
        <v>11907.590223746261</v>
      </c>
      <c r="K2117" s="70">
        <f>IF(I2117&lt;Overview!$F$16,1,'='!F2117/Overview!$F$26)</f>
        <v>138.94400045069636</v>
      </c>
      <c r="L2117" s="71">
        <f>IF(I2117&lt;Overview!$F$17,'='!F2117/Overview!$F$26,Overview!$F$33)</f>
        <v>9.1428571428571423</v>
      </c>
      <c r="M2117" s="72">
        <f t="shared" si="203"/>
        <v>9.1428571428571423</v>
      </c>
      <c r="N2117" s="81">
        <f>MIN(1,Overview!$F$44*E2117*(F2117-Overview!$F$25)^2+0.2)</f>
        <v>1</v>
      </c>
      <c r="O2117" s="48">
        <f>M2117*E2117*Overview!$F$8</f>
        <v>9.746225350951114E-2</v>
      </c>
      <c r="P2117" s="48">
        <f>E2117*Overview!$F$6</f>
        <v>1.8494797113084687E-3</v>
      </c>
      <c r="Q2117" s="122">
        <f>O2117*(G2117/F2117-(1+Overview!$F$35/'='!F2117)/(Overview!$F$37*Overview!$F$33))/('='!G2117+Overview!$F$36)</f>
        <v>2.2287088067587168E-4</v>
      </c>
      <c r="R2117" s="128">
        <f>(O2117/F2117-Q2117)*G2117*Overview!$F$29*'='!F2117^3</f>
        <v>472.62022804870031</v>
      </c>
      <c r="S2117" s="57">
        <f t="shared" si="198"/>
        <v>3.3712805883963316E-18</v>
      </c>
      <c r="T2117" s="58">
        <f t="shared" si="199"/>
        <v>2.3844260243708064E-4</v>
      </c>
      <c r="U2117" s="58">
        <f>IF(I2117&lt;Overview!$F$18,(1-Overview!$F$9)*'='!R2117-'='!I2117*'='!P2117,0)</f>
        <v>0</v>
      </c>
      <c r="V2117" s="54">
        <f>IF(I2117&gt;=Overview!$F$18,(1-Overview!$F$9)*'='!R2117-Overview!$F$18*'='!P2117,0)</f>
        <v>39.939700572876561</v>
      </c>
      <c r="W2117" s="2"/>
      <c r="X2117" s="60">
        <f>F2117^3*(1+G2117*Overview!$F$38)</f>
        <v>40.634409426728752</v>
      </c>
      <c r="Y2117" s="61">
        <f>F2117^3*Overview!$F$42*(1+Overview!$F$38*G2117)+J2117*Overview!$F$39/Overview!$F$40</f>
        <v>4.1745357690374698</v>
      </c>
    </row>
    <row r="2118" spans="1:25">
      <c r="A2118" s="34">
        <v>2115</v>
      </c>
      <c r="B2118">
        <v>0.77</v>
      </c>
      <c r="C2118" s="85">
        <v>18.739999999999998</v>
      </c>
      <c r="D2118" s="125">
        <f>B2118/(B2118+Overview!$F$22)</f>
        <v>0.52380952380952384</v>
      </c>
      <c r="E2118" s="118">
        <f>EXP(Overview!$F$21/Overview!$F$5-Overview!$F$21/('='!C2118+273.15))</f>
        <v>0.94169028070695959</v>
      </c>
      <c r="F2118" s="77">
        <f t="shared" si="200"/>
        <v>3.2098448530135228</v>
      </c>
      <c r="G2118" s="115">
        <f t="shared" si="201"/>
        <v>0.52380952380952372</v>
      </c>
      <c r="H2118" s="112">
        <f>F2118/Overview!$F$19</f>
        <v>4.739177399990437</v>
      </c>
      <c r="I2118" s="149">
        <f t="shared" si="202"/>
        <v>178.24101031296112</v>
      </c>
      <c r="J2118" s="80">
        <f>IF((A2118-Overview!$F$43)/365=ROUND((A2118-Overview!$F$43)/365,0),J2117*0.05,J2117+V2117)</f>
        <v>11947.529924319138</v>
      </c>
      <c r="K2118" s="70">
        <f>IF(I2118&lt;Overview!$F$16,1,'='!F2118/Overview!$F$26)</f>
        <v>138.95432264127805</v>
      </c>
      <c r="L2118" s="71">
        <f>IF(I2118&lt;Overview!$F$17,'='!F2118/Overview!$F$26,Overview!$F$33)</f>
        <v>9.1428571428571423</v>
      </c>
      <c r="M2118" s="72">
        <f t="shared" si="203"/>
        <v>9.1428571428571423</v>
      </c>
      <c r="N2118" s="81">
        <f>MIN(1,Overview!$F$44*E2118*(F2118-Overview!$F$25)^2+0.2)</f>
        <v>1</v>
      </c>
      <c r="O2118" s="48">
        <f>M2118*E2118*Overview!$F$8</f>
        <v>9.746225350951114E-2</v>
      </c>
      <c r="P2118" s="48">
        <f>E2118*Overview!$F$6</f>
        <v>1.8494797113084687E-3</v>
      </c>
      <c r="Q2118" s="122">
        <f>O2118*(G2118/F2118-(1+Overview!$F$35/'='!F2118)/(Overview!$F$37*Overview!$F$33))/('='!G2118+Overview!$F$36)</f>
        <v>2.2251923568222229E-4</v>
      </c>
      <c r="R2118" s="128">
        <f>(O2118/F2118-Q2118)*G2118*Overview!$F$29*'='!F2118^3</f>
        <v>472.69570798425724</v>
      </c>
      <c r="S2118" s="57">
        <f t="shared" si="198"/>
        <v>3.3710301535766278E-18</v>
      </c>
      <c r="T2118" s="58">
        <f t="shared" si="199"/>
        <v>2.3808407445036141E-4</v>
      </c>
      <c r="U2118" s="58">
        <f>IF(I2118&lt;Overview!$F$18,(1-Overview!$F$9)*'='!R2118-'='!I2118*'='!P2118,0)</f>
        <v>0</v>
      </c>
      <c r="V2118" s="54">
        <f>IF(I2118&gt;=Overview!$F$18,(1-Overview!$F$9)*'='!R2118-Overview!$F$18*'='!P2118,0)</f>
        <v>39.94613146338601</v>
      </c>
      <c r="W2118" s="2"/>
      <c r="X2118" s="60">
        <f>F2118^3*(1+G2118*Overview!$F$38)</f>
        <v>40.643466326149813</v>
      </c>
      <c r="Y2118" s="61">
        <f>F2118^3*Overview!$F$42*(1+Overview!$F$38*G2118)+J2118*Overview!$F$39/Overview!$F$40</f>
        <v>4.1770864515193509</v>
      </c>
    </row>
    <row r="2119" spans="1:25">
      <c r="A2119" s="34">
        <v>2116</v>
      </c>
      <c r="B2119">
        <v>0.77</v>
      </c>
      <c r="C2119" s="85">
        <v>18.739999999999998</v>
      </c>
      <c r="D2119" s="125">
        <f>B2119/(B2119+Overview!$F$22)</f>
        <v>0.52380952380952384</v>
      </c>
      <c r="E2119" s="118">
        <f>EXP(Overview!$F$21/Overview!$F$5-Overview!$F$21/('='!C2119+273.15))</f>
        <v>0.94169028070695959</v>
      </c>
      <c r="F2119" s="77">
        <f t="shared" si="200"/>
        <v>3.2100829370879733</v>
      </c>
      <c r="G2119" s="115">
        <f t="shared" si="201"/>
        <v>0.52380952380952372</v>
      </c>
      <c r="H2119" s="112">
        <f>F2119/Overview!$F$19</f>
        <v>4.7395289193680394</v>
      </c>
      <c r="I2119" s="149">
        <f t="shared" si="202"/>
        <v>178.24101031296112</v>
      </c>
      <c r="J2119" s="80">
        <f>IF((A2119-Overview!$F$43)/365=ROUND((A2119-Overview!$F$43)/365,0),J2118*0.05,J2118+V2118)</f>
        <v>11987.476055782525</v>
      </c>
      <c r="K2119" s="70">
        <f>IF(I2119&lt;Overview!$F$16,1,'='!F2119/Overview!$F$26)</f>
        <v>138.96462931116767</v>
      </c>
      <c r="L2119" s="71">
        <f>IF(I2119&lt;Overview!$F$17,'='!F2119/Overview!$F$26,Overview!$F$33)</f>
        <v>9.1428571428571423</v>
      </c>
      <c r="M2119" s="72">
        <f t="shared" si="203"/>
        <v>9.1428571428571423</v>
      </c>
      <c r="N2119" s="81">
        <f>MIN(1,Overview!$F$44*E2119*(F2119-Overview!$F$25)^2+0.2)</f>
        <v>1</v>
      </c>
      <c r="O2119" s="48">
        <f>M2119*E2119*Overview!$F$8</f>
        <v>9.746225350951114E-2</v>
      </c>
      <c r="P2119" s="48">
        <f>E2119*Overview!$F$6</f>
        <v>1.8494797113084687E-3</v>
      </c>
      <c r="Q2119" s="122">
        <f>O2119*(G2119/F2119-(1+Overview!$F$35/'='!F2119)/(Overview!$F$37*Overview!$F$33))/('='!G2119+Overview!$F$36)</f>
        <v>2.2216817155247472E-4</v>
      </c>
      <c r="R2119" s="128">
        <f>(O2119/F2119-Q2119)*G2119*Overview!$F$29*'='!F2119^3</f>
        <v>472.77108118949286</v>
      </c>
      <c r="S2119" s="57">
        <f t="shared" si="198"/>
        <v>3.3707801324370533E-18</v>
      </c>
      <c r="T2119" s="58">
        <f t="shared" si="199"/>
        <v>2.3772608555487759E-4</v>
      </c>
      <c r="U2119" s="58">
        <f>IF(I2119&lt;Overview!$F$18,(1-Overview!$F$9)*'='!R2119-'='!I2119*'='!P2119,0)</f>
        <v>0</v>
      </c>
      <c r="V2119" s="54">
        <f>IF(I2119&gt;=Overview!$F$18,(1-Overview!$F$9)*'='!R2119-Overview!$F$18*'='!P2119,0)</f>
        <v>39.952553260472087</v>
      </c>
      <c r="W2119" s="2"/>
      <c r="X2119" s="60">
        <f>F2119^3*(1+G2119*Overview!$F$38)</f>
        <v>40.652510950046626</v>
      </c>
      <c r="Y2119" s="61">
        <f>F2119^3*Overview!$F$42*(1+Overview!$F$38*G2119)+J2119*Overview!$F$39/Overview!$F$40</f>
        <v>4.1796363086554731</v>
      </c>
    </row>
    <row r="2120" spans="1:25">
      <c r="A2120" s="34">
        <v>2117</v>
      </c>
      <c r="B2120">
        <v>0.77</v>
      </c>
      <c r="C2120" s="85">
        <v>18.739999999999998</v>
      </c>
      <c r="D2120" s="125">
        <f>B2120/(B2120+Overview!$F$22)</f>
        <v>0.52380952380952384</v>
      </c>
      <c r="E2120" s="118">
        <f>EXP(Overview!$F$21/Overview!$F$5-Overview!$F$21/('='!C2120+273.15))</f>
        <v>0.94169028070695959</v>
      </c>
      <c r="F2120" s="77">
        <f t="shared" si="200"/>
        <v>3.2103206631735284</v>
      </c>
      <c r="G2120" s="115">
        <f t="shared" si="201"/>
        <v>0.52380952380952372</v>
      </c>
      <c r="H2120" s="112">
        <f>F2120/Overview!$F$19</f>
        <v>4.7398799101927187</v>
      </c>
      <c r="I2120" s="149">
        <f t="shared" si="202"/>
        <v>178.24101031296112</v>
      </c>
      <c r="J2120" s="80">
        <f>IF((A2120-Overview!$F$43)/365=ROUND((A2120-Overview!$F$43)/365,0),J2119*0.05,J2119+V2119)</f>
        <v>12027.428609042996</v>
      </c>
      <c r="K2120" s="70">
        <f>IF(I2120&lt;Overview!$F$16,1,'='!F2120/Overview!$F$26)</f>
        <v>138.97492048370253</v>
      </c>
      <c r="L2120" s="71">
        <f>IF(I2120&lt;Overview!$F$17,'='!F2120/Overview!$F$26,Overview!$F$33)</f>
        <v>9.1428571428571423</v>
      </c>
      <c r="M2120" s="72">
        <f t="shared" si="203"/>
        <v>9.1428571428571423</v>
      </c>
      <c r="N2120" s="81">
        <f>MIN(1,Overview!$F$44*E2120*(F2120-Overview!$F$25)^2+0.2)</f>
        <v>1</v>
      </c>
      <c r="O2120" s="48">
        <f>M2120*E2120*Overview!$F$8</f>
        <v>9.746225350951114E-2</v>
      </c>
      <c r="P2120" s="48">
        <f>E2120*Overview!$F$6</f>
        <v>1.8494797113084687E-3</v>
      </c>
      <c r="Q2120" s="122">
        <f>O2120*(G2120/F2120-(1+Overview!$F$35/'='!F2120)/(Overview!$F$37*Overview!$F$33))/('='!G2120+Overview!$F$36)</f>
        <v>2.2181768724504074E-4</v>
      </c>
      <c r="R2120" s="128">
        <f>(O2120/F2120-Q2120)*G2120*Overview!$F$29*'='!F2120^3</f>
        <v>472.84634780473931</v>
      </c>
      <c r="S2120" s="57">
        <f t="shared" si="198"/>
        <v>3.3705305242358092E-18</v>
      </c>
      <c r="T2120" s="58">
        <f t="shared" si="199"/>
        <v>2.3736863494003917E-4</v>
      </c>
      <c r="U2120" s="58">
        <f>IF(I2120&lt;Overview!$F$18,(1-Overview!$F$9)*'='!R2120-'='!I2120*'='!P2120,0)</f>
        <v>0</v>
      </c>
      <c r="V2120" s="54">
        <f>IF(I2120&gt;=Overview!$F$18,(1-Overview!$F$9)*'='!R2120-Overview!$F$18*'='!P2120,0)</f>
        <v>39.958965976091079</v>
      </c>
      <c r="W2120" s="2"/>
      <c r="X2120" s="60">
        <f>F2120^3*(1+G2120*Overview!$F$38)</f>
        <v>40.661543312941575</v>
      </c>
      <c r="Y2120" s="61">
        <f>F2120^3*Overview!$F$42*(1+Overview!$F$38*G2120)+J2120*Overview!$F$39/Overview!$F$40</f>
        <v>4.1821853413577017</v>
      </c>
    </row>
    <row r="2121" spans="1:25">
      <c r="A2121" s="34">
        <v>2118</v>
      </c>
      <c r="B2121">
        <v>0.77</v>
      </c>
      <c r="C2121" s="85">
        <v>18.739999999999998</v>
      </c>
      <c r="D2121" s="125">
        <f>B2121/(B2121+Overview!$F$22)</f>
        <v>0.52380952380952384</v>
      </c>
      <c r="E2121" s="118">
        <f>EXP(Overview!$F$21/Overview!$F$5-Overview!$F$21/('='!C2121+273.15))</f>
        <v>0.94169028070695959</v>
      </c>
      <c r="F2121" s="77">
        <f t="shared" si="200"/>
        <v>3.2105580318084685</v>
      </c>
      <c r="G2121" s="115">
        <f t="shared" si="201"/>
        <v>0.52380952380952372</v>
      </c>
      <c r="H2121" s="112">
        <f>F2121/Overview!$F$19</f>
        <v>4.7402303732592186</v>
      </c>
      <c r="I2121" s="149">
        <f t="shared" si="202"/>
        <v>178.24101031296112</v>
      </c>
      <c r="J2121" s="80">
        <f>IF((A2121-Overview!$F$43)/365=ROUND((A2121-Overview!$F$43)/365,0),J2120*0.05,J2120+V2120)</f>
        <v>12067.387575019087</v>
      </c>
      <c r="K2121" s="70">
        <f>IF(I2121&lt;Overview!$F$16,1,'='!F2121/Overview!$F$26)</f>
        <v>138.98519618218478</v>
      </c>
      <c r="L2121" s="71">
        <f>IF(I2121&lt;Overview!$F$17,'='!F2121/Overview!$F$26,Overview!$F$33)</f>
        <v>9.1428571428571423</v>
      </c>
      <c r="M2121" s="72">
        <f t="shared" si="203"/>
        <v>9.1428571428571423</v>
      </c>
      <c r="N2121" s="81">
        <f>MIN(1,Overview!$F$44*E2121*(F2121-Overview!$F$25)^2+0.2)</f>
        <v>1</v>
      </c>
      <c r="O2121" s="48">
        <f>M2121*E2121*Overview!$F$8</f>
        <v>9.746225350951114E-2</v>
      </c>
      <c r="P2121" s="48">
        <f>E2121*Overview!$F$6</f>
        <v>1.8494797113084687E-3</v>
      </c>
      <c r="Q2121" s="122">
        <f>O2121*(G2121/F2121-(1+Overview!$F$35/'='!F2121)/(Overview!$F$37*Overview!$F$33))/('='!G2121+Overview!$F$36)</f>
        <v>2.2146778172045926E-4</v>
      </c>
      <c r="R2121" s="128">
        <f>(O2121/F2121-Q2121)*G2121*Overview!$F$29*'='!F2121^3</f>
        <v>472.92150797017734</v>
      </c>
      <c r="S2121" s="57">
        <f t="shared" si="198"/>
        <v>3.3702813282326113E-18</v>
      </c>
      <c r="T2121" s="58">
        <f t="shared" si="199"/>
        <v>2.3701172179647507E-4</v>
      </c>
      <c r="U2121" s="58">
        <f>IF(I2121&lt;Overview!$F$18,(1-Overview!$F$9)*'='!R2121-'='!I2121*'='!P2121,0)</f>
        <v>0</v>
      </c>
      <c r="V2121" s="54">
        <f>IF(I2121&gt;=Overview!$F$18,(1-Overview!$F$9)*'='!R2121-Overview!$F$18*'='!P2121,0)</f>
        <v>39.965369622186401</v>
      </c>
      <c r="W2121" s="2"/>
      <c r="X2121" s="60">
        <f>F2121^3*(1+G2121*Overview!$F$38)</f>
        <v>40.670563429346657</v>
      </c>
      <c r="Y2121" s="61">
        <f>F2121^3*Overview!$F$42*(1+Overview!$F$38*G2121)+J2121*Overview!$F$39/Overview!$F$40</f>
        <v>4.1847335505374819</v>
      </c>
    </row>
    <row r="2122" spans="1:25">
      <c r="A2122" s="34">
        <v>2119</v>
      </c>
      <c r="B2122">
        <v>0.77</v>
      </c>
      <c r="C2122" s="85">
        <v>18.739999999999998</v>
      </c>
      <c r="D2122" s="125">
        <f>B2122/(B2122+Overview!$F$22)</f>
        <v>0.52380952380952384</v>
      </c>
      <c r="E2122" s="118">
        <f>EXP(Overview!$F$21/Overview!$F$5-Overview!$F$21/('='!C2122+273.15))</f>
        <v>0.94169028070695959</v>
      </c>
      <c r="F2122" s="77">
        <f t="shared" si="200"/>
        <v>3.2107950435302652</v>
      </c>
      <c r="G2122" s="115">
        <f t="shared" si="201"/>
        <v>0.52380952380952372</v>
      </c>
      <c r="H2122" s="112">
        <f>F2122/Overview!$F$19</f>
        <v>4.7405803093610883</v>
      </c>
      <c r="I2122" s="149">
        <f t="shared" si="202"/>
        <v>178.24101031296112</v>
      </c>
      <c r="J2122" s="80">
        <f>IF((A2122-Overview!$F$43)/365=ROUND((A2122-Overview!$F$43)/365,0),J2121*0.05,J2121+V2121)</f>
        <v>12107.352944641274</v>
      </c>
      <c r="K2122" s="70">
        <f>IF(I2122&lt;Overview!$F$16,1,'='!F2122/Overview!$F$26)</f>
        <v>138.99545642988161</v>
      </c>
      <c r="L2122" s="71">
        <f>IF(I2122&lt;Overview!$F$17,'='!F2122/Overview!$F$26,Overview!$F$33)</f>
        <v>9.1428571428571423</v>
      </c>
      <c r="M2122" s="72">
        <f t="shared" si="203"/>
        <v>9.1428571428571423</v>
      </c>
      <c r="N2122" s="81">
        <f>MIN(1,Overview!$F$44*E2122*(F2122-Overview!$F$25)^2+0.2)</f>
        <v>1</v>
      </c>
      <c r="O2122" s="48">
        <f>M2122*E2122*Overview!$F$8</f>
        <v>9.746225350951114E-2</v>
      </c>
      <c r="P2122" s="48">
        <f>E2122*Overview!$F$6</f>
        <v>1.8494797113084687E-3</v>
      </c>
      <c r="Q2122" s="122">
        <f>O2122*(G2122/F2122-(1+Overview!$F$35/'='!F2122)/(Overview!$F$37*Overview!$F$33))/('='!G2122+Overview!$F$36)</f>
        <v>2.211184539413896E-4</v>
      </c>
      <c r="R2122" s="128">
        <f>(O2122/F2122-Q2122)*G2122*Overview!$F$29*'='!F2122^3</f>
        <v>472.99656182583641</v>
      </c>
      <c r="S2122" s="57">
        <f t="shared" si="198"/>
        <v>3.3700325436886855E-18</v>
      </c>
      <c r="T2122" s="58">
        <f t="shared" si="199"/>
        <v>2.3665534531602965E-4</v>
      </c>
      <c r="U2122" s="58">
        <f>IF(I2122&lt;Overview!$F$18,(1-Overview!$F$9)*'='!R2122-'='!I2122*'='!P2122,0)</f>
        <v>0</v>
      </c>
      <c r="V2122" s="54">
        <f>IF(I2122&gt;=Overview!$F$18,(1-Overview!$F$9)*'='!R2122-Overview!$F$18*'='!P2122,0)</f>
        <v>39.971764210688555</v>
      </c>
      <c r="W2122" s="2"/>
      <c r="X2122" s="60">
        <f>F2122^3*(1+G2122*Overview!$F$38)</f>
        <v>40.67957131376334</v>
      </c>
      <c r="Y2122" s="61">
        <f>F2122^3*Overview!$F$42*(1+Overview!$F$38*G2122)+J2122*Overview!$F$39/Overview!$F$40</f>
        <v>4.1872809371058395</v>
      </c>
    </row>
    <row r="2123" spans="1:25">
      <c r="A2123" s="34">
        <v>2120</v>
      </c>
      <c r="B2123">
        <v>0.77</v>
      </c>
      <c r="C2123" s="85">
        <v>18.739999999999998</v>
      </c>
      <c r="D2123" s="125">
        <f>B2123/(B2123+Overview!$F$22)</f>
        <v>0.52380952380952384</v>
      </c>
      <c r="E2123" s="118">
        <f>EXP(Overview!$F$21/Overview!$F$5-Overview!$F$21/('='!C2123+273.15))</f>
        <v>0.94169028070695959</v>
      </c>
      <c r="F2123" s="77">
        <f t="shared" si="200"/>
        <v>3.2110316988755812</v>
      </c>
      <c r="G2123" s="115">
        <f t="shared" si="201"/>
        <v>0.52380952380952372</v>
      </c>
      <c r="H2123" s="112">
        <f>F2123/Overview!$F$19</f>
        <v>4.7409297192906852</v>
      </c>
      <c r="I2123" s="149">
        <f t="shared" si="202"/>
        <v>178.24101031296112</v>
      </c>
      <c r="J2123" s="80">
        <f>IF((A2123-Overview!$F$43)/365=ROUND((A2123-Overview!$F$43)/365,0),J2122*0.05,J2122+V2122)</f>
        <v>12147.324708851962</v>
      </c>
      <c r="K2123" s="70">
        <f>IF(I2123&lt;Overview!$F$16,1,'='!F2123/Overview!$F$26)</f>
        <v>139.00570125002517</v>
      </c>
      <c r="L2123" s="71">
        <f>IF(I2123&lt;Overview!$F$17,'='!F2123/Overview!$F$26,Overview!$F$33)</f>
        <v>9.1428571428571423</v>
      </c>
      <c r="M2123" s="72">
        <f t="shared" si="203"/>
        <v>9.1428571428571423</v>
      </c>
      <c r="N2123" s="81">
        <f>MIN(1,Overview!$F$44*E2123*(F2123-Overview!$F$25)^2+0.2)</f>
        <v>1</v>
      </c>
      <c r="O2123" s="48">
        <f>M2123*E2123*Overview!$F$8</f>
        <v>9.746225350951114E-2</v>
      </c>
      <c r="P2123" s="48">
        <f>E2123*Overview!$F$6</f>
        <v>1.8494797113084687E-3</v>
      </c>
      <c r="Q2123" s="122">
        <f>O2123*(G2123/F2123-(1+Overview!$F$35/'='!F2123)/(Overview!$F$37*Overview!$F$33))/('='!G2123+Overview!$F$36)</f>
        <v>2.2076970287261008E-4</v>
      </c>
      <c r="R2123" s="128">
        <f>(O2123/F2123-Q2123)*G2123*Overview!$F$29*'='!F2123^3</f>
        <v>473.07150951159531</v>
      </c>
      <c r="S2123" s="57">
        <f t="shared" si="198"/>
        <v>3.3697841698667666E-18</v>
      </c>
      <c r="T2123" s="58">
        <f t="shared" si="199"/>
        <v>2.3629950469176479E-4</v>
      </c>
      <c r="U2123" s="58">
        <f>IF(I2123&lt;Overview!$F$18,(1-Overview!$F$9)*'='!R2123-'='!I2123*'='!P2123,0)</f>
        <v>0</v>
      </c>
      <c r="V2123" s="54">
        <f>IF(I2123&gt;=Overview!$F$18,(1-Overview!$F$9)*'='!R2123-Overview!$F$18*'='!P2123,0)</f>
        <v>39.978149753515211</v>
      </c>
      <c r="W2123" s="2"/>
      <c r="X2123" s="60">
        <f>F2123^3*(1+G2123*Overview!$F$38)</f>
        <v>40.688566980682651</v>
      </c>
      <c r="Y2123" s="61">
        <f>F2123^3*Overview!$F$42*(1+Overview!$F$38*G2123)+J2123*Overview!$F$39/Overview!$F$40</f>
        <v>4.1898275019733688</v>
      </c>
    </row>
    <row r="2124" spans="1:25">
      <c r="A2124" s="34">
        <v>2121</v>
      </c>
      <c r="B2124">
        <v>0.77</v>
      </c>
      <c r="C2124" s="85">
        <v>18.739999999999998</v>
      </c>
      <c r="D2124" s="125">
        <f>B2124/(B2124+Overview!$F$22)</f>
        <v>0.52380952380952384</v>
      </c>
      <c r="E2124" s="118">
        <f>EXP(Overview!$F$21/Overview!$F$5-Overview!$F$21/('='!C2124+273.15))</f>
        <v>0.94169028070695959</v>
      </c>
      <c r="F2124" s="77">
        <f t="shared" si="200"/>
        <v>3.211267998380273</v>
      </c>
      <c r="G2124" s="115">
        <f t="shared" si="201"/>
        <v>0.52380952380952372</v>
      </c>
      <c r="H2124" s="112">
        <f>F2124/Overview!$F$19</f>
        <v>4.7412786038391745</v>
      </c>
      <c r="I2124" s="149">
        <f t="shared" si="202"/>
        <v>178.24101031296112</v>
      </c>
      <c r="J2124" s="80">
        <f>IF((A2124-Overview!$F$43)/365=ROUND((A2124-Overview!$F$43)/365,0),J2123*0.05,J2123+V2123)</f>
        <v>12187.302858605477</v>
      </c>
      <c r="K2124" s="70">
        <f>IF(I2124&lt;Overview!$F$16,1,'='!F2124/Overview!$F$26)</f>
        <v>139.0159306658127</v>
      </c>
      <c r="L2124" s="71">
        <f>IF(I2124&lt;Overview!$F$17,'='!F2124/Overview!$F$26,Overview!$F$33)</f>
        <v>9.1428571428571423</v>
      </c>
      <c r="M2124" s="72">
        <f t="shared" si="203"/>
        <v>9.1428571428571423</v>
      </c>
      <c r="N2124" s="81">
        <f>MIN(1,Overview!$F$44*E2124*(F2124-Overview!$F$25)^2+0.2)</f>
        <v>1</v>
      </c>
      <c r="O2124" s="48">
        <f>M2124*E2124*Overview!$F$8</f>
        <v>9.746225350951114E-2</v>
      </c>
      <c r="P2124" s="48">
        <f>E2124*Overview!$F$6</f>
        <v>1.8494797113084687E-3</v>
      </c>
      <c r="Q2124" s="122">
        <f>O2124*(G2124/F2124-(1+Overview!$F$35/'='!F2124)/(Overview!$F$37*Overview!$F$33))/('='!G2124+Overview!$F$36)</f>
        <v>2.2042152748100833E-4</v>
      </c>
      <c r="R2124" s="128">
        <f>(O2124/F2124-Q2124)*G2124*Overview!$F$29*'='!F2124^3</f>
        <v>473.14635116718091</v>
      </c>
      <c r="S2124" s="57">
        <f t="shared" si="198"/>
        <v>3.3695362060310919E-18</v>
      </c>
      <c r="T2124" s="58">
        <f t="shared" si="199"/>
        <v>2.3594419911795333E-4</v>
      </c>
      <c r="U2124" s="58">
        <f>IF(I2124&lt;Overview!$F$18,(1-Overview!$F$9)*'='!R2124-'='!I2124*'='!P2124,0)</f>
        <v>0</v>
      </c>
      <c r="V2124" s="54">
        <f>IF(I2124&gt;=Overview!$F$18,(1-Overview!$F$9)*'='!R2124-Overview!$F$18*'='!P2124,0)</f>
        <v>39.984526262571109</v>
      </c>
      <c r="W2124" s="2"/>
      <c r="X2124" s="60">
        <f>F2124^3*(1+G2124*Overview!$F$38)</f>
        <v>40.697550444585076</v>
      </c>
      <c r="Y2124" s="61">
        <f>F2124^3*Overview!$F$42*(1+Overview!$F$38*G2124)+J2124*Overview!$F$39/Overview!$F$40</f>
        <v>4.1923732460502396</v>
      </c>
    </row>
    <row r="2125" spans="1:25">
      <c r="A2125" s="34">
        <v>2122</v>
      </c>
      <c r="B2125">
        <v>0.77</v>
      </c>
      <c r="C2125" s="85">
        <v>18.739999999999998</v>
      </c>
      <c r="D2125" s="125">
        <f>B2125/(B2125+Overview!$F$22)</f>
        <v>0.52380952380952384</v>
      </c>
      <c r="E2125" s="118">
        <f>EXP(Overview!$F$21/Overview!$F$5-Overview!$F$21/('='!C2125+273.15))</f>
        <v>0.94169028070695959</v>
      </c>
      <c r="F2125" s="77">
        <f t="shared" si="200"/>
        <v>3.211503942579391</v>
      </c>
      <c r="G2125" s="115">
        <f t="shared" si="201"/>
        <v>0.52380952380952372</v>
      </c>
      <c r="H2125" s="112">
        <f>F2125/Overview!$F$19</f>
        <v>4.7416269637965316</v>
      </c>
      <c r="I2125" s="149">
        <f t="shared" si="202"/>
        <v>178.24101031296112</v>
      </c>
      <c r="J2125" s="80">
        <f>IF((A2125-Overview!$F$43)/365=ROUND((A2125-Overview!$F$43)/365,0),J2124*0.05,J2124+V2124)</f>
        <v>12227.287384868048</v>
      </c>
      <c r="K2125" s="70">
        <f>IF(I2125&lt;Overview!$F$16,1,'='!F2125/Overview!$F$26)</f>
        <v>139.02614470040655</v>
      </c>
      <c r="L2125" s="71">
        <f>IF(I2125&lt;Overview!$F$17,'='!F2125/Overview!$F$26,Overview!$F$33)</f>
        <v>9.1428571428571423</v>
      </c>
      <c r="M2125" s="72">
        <f t="shared" si="203"/>
        <v>9.1428571428571423</v>
      </c>
      <c r="N2125" s="81">
        <f>MIN(1,Overview!$F$44*E2125*(F2125-Overview!$F$25)^2+0.2)</f>
        <v>1</v>
      </c>
      <c r="O2125" s="48">
        <f>M2125*E2125*Overview!$F$8</f>
        <v>9.746225350951114E-2</v>
      </c>
      <c r="P2125" s="48">
        <f>E2125*Overview!$F$6</f>
        <v>1.8494797113084687E-3</v>
      </c>
      <c r="Q2125" s="122">
        <f>O2125*(G2125/F2125-(1+Overview!$F$35/'='!F2125)/(Overview!$F$37*Overview!$F$33))/('='!G2125+Overview!$F$36)</f>
        <v>2.2007392673558038E-4</v>
      </c>
      <c r="R2125" s="128">
        <f>(O2125/F2125-Q2125)*G2125*Overview!$F$29*'='!F2125^3</f>
        <v>473.22108693217018</v>
      </c>
      <c r="S2125" s="57">
        <f t="shared" si="198"/>
        <v>3.3692886514473998E-18</v>
      </c>
      <c r="T2125" s="58">
        <f t="shared" si="199"/>
        <v>2.3558942779008149E-4</v>
      </c>
      <c r="U2125" s="58">
        <f>IF(I2125&lt;Overview!$F$18,(1-Overview!$F$9)*'='!R2125-'='!I2125*'='!P2125,0)</f>
        <v>0</v>
      </c>
      <c r="V2125" s="54">
        <f>IF(I2125&gt;=Overview!$F$18,(1-Overview!$F$9)*'='!R2125-Overview!$F$18*'='!P2125,0)</f>
        <v>39.990893749748196</v>
      </c>
      <c r="W2125" s="2"/>
      <c r="X2125" s="60">
        <f>F2125^3*(1+G2125*Overview!$F$38)</f>
        <v>40.706521719940589</v>
      </c>
      <c r="Y2125" s="61">
        <f>F2125^3*Overview!$F$42*(1+Overview!$F$38*G2125)+J2125*Overview!$F$39/Overview!$F$40</f>
        <v>4.1949181702461917</v>
      </c>
    </row>
    <row r="2126" spans="1:25">
      <c r="A2126" s="34">
        <v>2123</v>
      </c>
      <c r="B2126">
        <v>0.77</v>
      </c>
      <c r="C2126" s="85">
        <v>18.739999999999998</v>
      </c>
      <c r="D2126" s="125">
        <f>B2126/(B2126+Overview!$F$22)</f>
        <v>0.52380952380952384</v>
      </c>
      <c r="E2126" s="118">
        <f>EXP(Overview!$F$21/Overview!$F$5-Overview!$F$21/('='!C2126+273.15))</f>
        <v>0.94169028070695959</v>
      </c>
      <c r="F2126" s="77">
        <f t="shared" si="200"/>
        <v>3.2117395320071811</v>
      </c>
      <c r="G2126" s="115">
        <f t="shared" si="201"/>
        <v>0.52380952380952372</v>
      </c>
      <c r="H2126" s="112">
        <f>F2126/Overview!$F$19</f>
        <v>4.741974799951544</v>
      </c>
      <c r="I2126" s="149">
        <f t="shared" si="202"/>
        <v>178.24101031296112</v>
      </c>
      <c r="J2126" s="80">
        <f>IF((A2126-Overview!$F$43)/365=ROUND((A2126-Overview!$F$43)/365,0),J2125*0.05,J2125+V2125)</f>
        <v>12267.278278617796</v>
      </c>
      <c r="K2126" s="70">
        <f>IF(I2126&lt;Overview!$F$16,1,'='!F2126/Overview!$F$26)</f>
        <v>139.03634337693424</v>
      </c>
      <c r="L2126" s="71">
        <f>IF(I2126&lt;Overview!$F$17,'='!F2126/Overview!$F$26,Overview!$F$33)</f>
        <v>9.1428571428571423</v>
      </c>
      <c r="M2126" s="72">
        <f t="shared" si="203"/>
        <v>9.1428571428571423</v>
      </c>
      <c r="N2126" s="81">
        <f>MIN(1,Overview!$F$44*E2126*(F2126-Overview!$F$25)^2+0.2)</f>
        <v>1</v>
      </c>
      <c r="O2126" s="48">
        <f>M2126*E2126*Overview!$F$8</f>
        <v>9.746225350951114E-2</v>
      </c>
      <c r="P2126" s="48">
        <f>E2126*Overview!$F$6</f>
        <v>1.8494797113084687E-3</v>
      </c>
      <c r="Q2126" s="122">
        <f>O2126*(G2126/F2126-(1+Overview!$F$35/'='!F2126)/(Overview!$F$37*Overview!$F$33))/('='!G2126+Overview!$F$36)</f>
        <v>2.1972689960742203E-4</v>
      </c>
      <c r="R2126" s="128">
        <f>(O2126/F2126-Q2126)*G2126*Overview!$F$29*'='!F2126^3</f>
        <v>473.29571694598815</v>
      </c>
      <c r="S2126" s="57">
        <f t="shared" si="198"/>
        <v>3.3690415053829246E-18</v>
      </c>
      <c r="T2126" s="58">
        <f t="shared" si="199"/>
        <v>2.3523518990484348E-4</v>
      </c>
      <c r="U2126" s="58">
        <f>IF(I2126&lt;Overview!$F$18,(1-Overview!$F$9)*'='!R2126-'='!I2126*'='!P2126,0)</f>
        <v>0</v>
      </c>
      <c r="V2126" s="54">
        <f>IF(I2126&gt;=Overview!$F$18,(1-Overview!$F$9)*'='!R2126-Overview!$F$18*'='!P2126,0)</f>
        <v>39.997252226925482</v>
      </c>
      <c r="W2126" s="2"/>
      <c r="X2126" s="60">
        <f>F2126^3*(1+G2126*Overview!$F$38)</f>
        <v>40.715480821208637</v>
      </c>
      <c r="Y2126" s="61">
        <f>F2126^3*Overview!$F$42*(1+Overview!$F$38*G2126)+J2126*Overview!$F$39/Overview!$F$40</f>
        <v>4.1974622754705324</v>
      </c>
    </row>
    <row r="2127" spans="1:25">
      <c r="A2127" s="34">
        <v>2124</v>
      </c>
      <c r="B2127">
        <v>0.77</v>
      </c>
      <c r="C2127" s="85">
        <v>18.739999999999998</v>
      </c>
      <c r="D2127" s="125">
        <f>B2127/(B2127+Overview!$F$22)</f>
        <v>0.52380952380952384</v>
      </c>
      <c r="E2127" s="118">
        <f>EXP(Overview!$F$21/Overview!$F$5-Overview!$F$21/('='!C2127+273.15))</f>
        <v>0.94169028070695959</v>
      </c>
      <c r="F2127" s="77">
        <f t="shared" si="200"/>
        <v>3.211974767197086</v>
      </c>
      <c r="G2127" s="115">
        <f t="shared" si="201"/>
        <v>0.52380952380952372</v>
      </c>
      <c r="H2127" s="112">
        <f>F2127/Overview!$F$19</f>
        <v>4.7423221130918147</v>
      </c>
      <c r="I2127" s="149">
        <f t="shared" si="202"/>
        <v>178.24101031296112</v>
      </c>
      <c r="J2127" s="80">
        <f>IF((A2127-Overview!$F$43)/365=ROUND((A2127-Overview!$F$43)/365,0),J2126*0.05,J2126+V2126)</f>
        <v>12307.275530844721</v>
      </c>
      <c r="K2127" s="70">
        <f>IF(I2127&lt;Overview!$F$16,1,'='!F2127/Overview!$F$26)</f>
        <v>139.04652671848856</v>
      </c>
      <c r="L2127" s="71">
        <f>IF(I2127&lt;Overview!$F$17,'='!F2127/Overview!$F$26,Overview!$F$33)</f>
        <v>9.1428571428571423</v>
      </c>
      <c r="M2127" s="72">
        <f t="shared" si="203"/>
        <v>9.1428571428571423</v>
      </c>
      <c r="N2127" s="81">
        <f>MIN(1,Overview!$F$44*E2127*(F2127-Overview!$F$25)^2+0.2)</f>
        <v>1</v>
      </c>
      <c r="O2127" s="48">
        <f>M2127*E2127*Overview!$F$8</f>
        <v>9.746225350951114E-2</v>
      </c>
      <c r="P2127" s="48">
        <f>E2127*Overview!$F$6</f>
        <v>1.8494797113084687E-3</v>
      </c>
      <c r="Q2127" s="122">
        <f>O2127*(G2127/F2127-(1+Overview!$F$35/'='!F2127)/(Overview!$F$37*Overview!$F$33))/('='!G2127+Overview!$F$36)</f>
        <v>2.1938044506972611E-4</v>
      </c>
      <c r="R2127" s="128">
        <f>(O2127/F2127-Q2127)*G2127*Overview!$F$29*'='!F2127^3</f>
        <v>473.3702413479096</v>
      </c>
      <c r="S2127" s="57">
        <f t="shared" si="198"/>
        <v>3.3687947671063948E-18</v>
      </c>
      <c r="T2127" s="58">
        <f t="shared" si="199"/>
        <v>2.3488148466014222E-4</v>
      </c>
      <c r="U2127" s="58">
        <f>IF(I2127&lt;Overview!$F$18,(1-Overview!$F$9)*'='!R2127-'='!I2127*'='!P2127,0)</f>
        <v>0</v>
      </c>
      <c r="V2127" s="54">
        <f>IF(I2127&gt;=Overview!$F$18,(1-Overview!$F$9)*'='!R2127-Overview!$F$18*'='!P2127,0)</f>
        <v>40.003601705969189</v>
      </c>
      <c r="W2127" s="2"/>
      <c r="X2127" s="60">
        <f>F2127^3*(1+G2127*Overview!$F$38)</f>
        <v>40.724427762838097</v>
      </c>
      <c r="Y2127" s="61">
        <f>F2127^3*Overview!$F$42*(1+Overview!$F$38*G2127)+J2127*Overview!$F$39/Overview!$F$40</f>
        <v>4.2000055626321364</v>
      </c>
    </row>
    <row r="2128" spans="1:25">
      <c r="A2128" s="34">
        <v>2125</v>
      </c>
      <c r="B2128">
        <v>0.77</v>
      </c>
      <c r="C2128" s="85">
        <v>18.739999999999998</v>
      </c>
      <c r="D2128" s="125">
        <f>B2128/(B2128+Overview!$F$22)</f>
        <v>0.52380952380952384</v>
      </c>
      <c r="E2128" s="118">
        <f>EXP(Overview!$F$21/Overview!$F$5-Overview!$F$21/('='!C2128+273.15))</f>
        <v>0.94169028070695959</v>
      </c>
      <c r="F2128" s="77">
        <f t="shared" si="200"/>
        <v>3.2122096486817462</v>
      </c>
      <c r="G2128" s="115">
        <f t="shared" si="201"/>
        <v>0.52380952380952372</v>
      </c>
      <c r="H2128" s="112">
        <f>F2128/Overview!$F$19</f>
        <v>4.7426689040037591</v>
      </c>
      <c r="I2128" s="149">
        <f t="shared" si="202"/>
        <v>178.24101031296112</v>
      </c>
      <c r="J2128" s="80">
        <f>IF((A2128-Overview!$F$43)/365=ROUND((A2128-Overview!$F$43)/365,0),J2127*0.05,J2127+V2127)</f>
        <v>12347.27913255069</v>
      </c>
      <c r="K2128" s="70">
        <f>IF(I2128&lt;Overview!$F$16,1,'='!F2128/Overview!$F$26)</f>
        <v>139.05669474812754</v>
      </c>
      <c r="L2128" s="71">
        <f>IF(I2128&lt;Overview!$F$17,'='!F2128/Overview!$F$26,Overview!$F$33)</f>
        <v>9.1428571428571423</v>
      </c>
      <c r="M2128" s="72">
        <f t="shared" si="203"/>
        <v>9.1428571428571423</v>
      </c>
      <c r="N2128" s="81">
        <f>MIN(1,Overview!$F$44*E2128*(F2128-Overview!$F$25)^2+0.2)</f>
        <v>1</v>
      </c>
      <c r="O2128" s="48">
        <f>M2128*E2128*Overview!$F$8</f>
        <v>9.746225350951114E-2</v>
      </c>
      <c r="P2128" s="48">
        <f>E2128*Overview!$F$6</f>
        <v>1.8494797113084687E-3</v>
      </c>
      <c r="Q2128" s="122">
        <f>O2128*(G2128/F2128-(1+Overview!$F$35/'='!F2128)/(Overview!$F$37*Overview!$F$33))/('='!G2128+Overview!$F$36)</f>
        <v>2.1903456209777713E-4</v>
      </c>
      <c r="R2128" s="128">
        <f>(O2128/F2128-Q2128)*G2128*Overview!$F$29*'='!F2128^3</f>
        <v>473.44466027705761</v>
      </c>
      <c r="S2128" s="57">
        <f t="shared" si="198"/>
        <v>3.3685484358880267E-18</v>
      </c>
      <c r="T2128" s="58">
        <f t="shared" si="199"/>
        <v>2.3452831125508693E-4</v>
      </c>
      <c r="U2128" s="58">
        <f>IF(I2128&lt;Overview!$F$18,(1-Overview!$F$9)*'='!R2128-'='!I2128*'='!P2128,0)</f>
        <v>0</v>
      </c>
      <c r="V2128" s="54">
        <f>IF(I2128&gt;=Overview!$F$18,(1-Overview!$F$9)*'='!R2128-Overview!$F$18*'='!P2128,0)</f>
        <v>40.009942198732602</v>
      </c>
      <c r="W2128" s="2"/>
      <c r="X2128" s="60">
        <f>F2128^3*(1+G2128*Overview!$F$38)</f>
        <v>40.73336255926727</v>
      </c>
      <c r="Y2128" s="61">
        <f>F2128^3*Overview!$F$42*(1+Overview!$F$38*G2128)+J2128*Overview!$F$39/Overview!$F$40</f>
        <v>4.2025480326394389</v>
      </c>
    </row>
    <row r="2129" spans="1:25">
      <c r="A2129" s="34">
        <v>2126</v>
      </c>
      <c r="B2129">
        <v>0.77</v>
      </c>
      <c r="C2129" s="85">
        <v>18.739999999999998</v>
      </c>
      <c r="D2129" s="125">
        <f>B2129/(B2129+Overview!$F$22)</f>
        <v>0.52380952380952384</v>
      </c>
      <c r="E2129" s="118">
        <f>EXP(Overview!$F$21/Overview!$F$5-Overview!$F$21/('='!C2129+273.15))</f>
        <v>0.94169028070695959</v>
      </c>
      <c r="F2129" s="77">
        <f t="shared" si="200"/>
        <v>3.2124441769930012</v>
      </c>
      <c r="G2129" s="115">
        <f t="shared" si="201"/>
        <v>0.52380952380952372</v>
      </c>
      <c r="H2129" s="112">
        <f>F2129/Overview!$F$19</f>
        <v>4.7430151734726138</v>
      </c>
      <c r="I2129" s="149">
        <f t="shared" si="202"/>
        <v>178.24101031296112</v>
      </c>
      <c r="J2129" s="80">
        <f>IF((A2129-Overview!$F$43)/365=ROUND((A2129-Overview!$F$43)/365,0),J2128*0.05,J2128+V2128)</f>
        <v>12387.289074749422</v>
      </c>
      <c r="K2129" s="70">
        <f>IF(I2129&lt;Overview!$F$16,1,'='!F2129/Overview!$F$26)</f>
        <v>139.06684748887452</v>
      </c>
      <c r="L2129" s="71">
        <f>IF(I2129&lt;Overview!$F$17,'='!F2129/Overview!$F$26,Overview!$F$33)</f>
        <v>9.1428571428571423</v>
      </c>
      <c r="M2129" s="72">
        <f t="shared" si="203"/>
        <v>9.1428571428571423</v>
      </c>
      <c r="N2129" s="81">
        <f>MIN(1,Overview!$F$44*E2129*(F2129-Overview!$F$25)^2+0.2)</f>
        <v>1</v>
      </c>
      <c r="O2129" s="48">
        <f>M2129*E2129*Overview!$F$8</f>
        <v>9.746225350951114E-2</v>
      </c>
      <c r="P2129" s="48">
        <f>E2129*Overview!$F$6</f>
        <v>1.8494797113084687E-3</v>
      </c>
      <c r="Q2129" s="122">
        <f>O2129*(G2129/F2129-(1+Overview!$F$35/'='!F2129)/(Overview!$F$37*Overview!$F$33))/('='!G2129+Overview!$F$36)</f>
        <v>2.186892496689455E-4</v>
      </c>
      <c r="R2129" s="128">
        <f>(O2129/F2129-Q2129)*G2129*Overview!$F$29*'='!F2129^3</f>
        <v>473.51897387240547</v>
      </c>
      <c r="S2129" s="57">
        <f t="shared" si="198"/>
        <v>3.3683025109995236E-18</v>
      </c>
      <c r="T2129" s="58">
        <f t="shared" si="199"/>
        <v>2.3417566888999088E-4</v>
      </c>
      <c r="U2129" s="58">
        <f>IF(I2129&lt;Overview!$F$18,(1-Overview!$F$9)*'='!R2129-'='!I2129*'='!P2129,0)</f>
        <v>0</v>
      </c>
      <c r="V2129" s="54">
        <f>IF(I2129&gt;=Overview!$F$18,(1-Overview!$F$9)*'='!R2129-Overview!$F$18*'='!P2129,0)</f>
        <v>40.016273717056237</v>
      </c>
      <c r="W2129" s="2"/>
      <c r="X2129" s="60">
        <f>F2129^3*(1+G2129*Overview!$F$38)</f>
        <v>40.742285224923897</v>
      </c>
      <c r="Y2129" s="61">
        <f>F2129^3*Overview!$F$42*(1+Overview!$F$38*G2129)+J2129*Overview!$F$39/Overview!$F$40</f>
        <v>4.2050896864004432</v>
      </c>
    </row>
    <row r="2130" spans="1:25">
      <c r="A2130" s="34">
        <v>2127</v>
      </c>
      <c r="B2130">
        <v>0.77</v>
      </c>
      <c r="C2130" s="85">
        <v>18.739999999999998</v>
      </c>
      <c r="D2130" s="125">
        <f>B2130/(B2130+Overview!$F$22)</f>
        <v>0.52380952380952384</v>
      </c>
      <c r="E2130" s="118">
        <f>EXP(Overview!$F$21/Overview!$F$5-Overview!$F$21/('='!C2130+273.15))</f>
        <v>0.94169028070695959</v>
      </c>
      <c r="F2130" s="77">
        <f t="shared" si="200"/>
        <v>3.2126783526618912</v>
      </c>
      <c r="G2130" s="115">
        <f t="shared" si="201"/>
        <v>0.52380952380952372</v>
      </c>
      <c r="H2130" s="112">
        <f>F2130/Overview!$F$19</f>
        <v>4.7433609222824318</v>
      </c>
      <c r="I2130" s="149">
        <f t="shared" si="202"/>
        <v>178.24101031296112</v>
      </c>
      <c r="J2130" s="80">
        <f>IF((A2130-Overview!$F$43)/365=ROUND((A2130-Overview!$F$43)/365,0),J2129*0.05,J2129+V2129)</f>
        <v>12427.305348466478</v>
      </c>
      <c r="K2130" s="70">
        <f>IF(I2130&lt;Overview!$F$16,1,'='!F2130/Overview!$F$26)</f>
        <v>139.07698496371825</v>
      </c>
      <c r="L2130" s="71">
        <f>IF(I2130&lt;Overview!$F$17,'='!F2130/Overview!$F$26,Overview!$F$33)</f>
        <v>9.1428571428571423</v>
      </c>
      <c r="M2130" s="72">
        <f t="shared" si="203"/>
        <v>9.1428571428571423</v>
      </c>
      <c r="N2130" s="81">
        <f>MIN(1,Overview!$F$44*E2130*(F2130-Overview!$F$25)^2+0.2)</f>
        <v>1</v>
      </c>
      <c r="O2130" s="48">
        <f>M2130*E2130*Overview!$F$8</f>
        <v>9.746225350951114E-2</v>
      </c>
      <c r="P2130" s="48">
        <f>E2130*Overview!$F$6</f>
        <v>1.8494797113084687E-3</v>
      </c>
      <c r="Q2130" s="122">
        <f>O2130*(G2130/F2130-(1+Overview!$F$35/'='!F2130)/(Overview!$F$37*Overview!$F$33))/('='!G2130+Overview!$F$36)</f>
        <v>2.1834450676268347E-4</v>
      </c>
      <c r="R2130" s="128">
        <f>(O2130/F2130-Q2130)*G2130*Overview!$F$29*'='!F2130^3</f>
        <v>473.59318227277504</v>
      </c>
      <c r="S2130" s="57">
        <f t="shared" si="198"/>
        <v>3.3680569917140701E-18</v>
      </c>
      <c r="T2130" s="58">
        <f t="shared" si="199"/>
        <v>2.3382355676637037E-4</v>
      </c>
      <c r="U2130" s="58">
        <f>IF(I2130&lt;Overview!$F$18,(1-Overview!$F$9)*'='!R2130-'='!I2130*'='!P2130,0)</f>
        <v>0</v>
      </c>
      <c r="V2130" s="54">
        <f>IF(I2130&gt;=Overview!$F$18,(1-Overview!$F$9)*'='!R2130-Overview!$F$18*'='!P2130,0)</f>
        <v>40.022596272767728</v>
      </c>
      <c r="W2130" s="2"/>
      <c r="X2130" s="60">
        <f>F2130^3*(1+G2130*Overview!$F$38)</f>
        <v>40.751195774225081</v>
      </c>
      <c r="Y2130" s="61">
        <f>F2130^3*Overview!$F$42*(1+Overview!$F$38*G2130)+J2130*Overview!$F$39/Overview!$F$40</f>
        <v>4.2076305248227097</v>
      </c>
    </row>
    <row r="2131" spans="1:25">
      <c r="A2131" s="34">
        <v>2128</v>
      </c>
      <c r="B2131">
        <v>0.77</v>
      </c>
      <c r="C2131" s="85">
        <v>18.739999999999998</v>
      </c>
      <c r="D2131" s="125">
        <f>B2131/(B2131+Overview!$F$22)</f>
        <v>0.52380952380952384</v>
      </c>
      <c r="E2131" s="118">
        <f>EXP(Overview!$F$21/Overview!$F$5-Overview!$F$21/('='!C2131+273.15))</f>
        <v>0.94169028070695959</v>
      </c>
      <c r="F2131" s="77">
        <f t="shared" si="200"/>
        <v>3.2129121762186577</v>
      </c>
      <c r="G2131" s="115">
        <f t="shared" si="201"/>
        <v>0.52380952380952372</v>
      </c>
      <c r="H2131" s="112">
        <f>F2131/Overview!$F$19</f>
        <v>4.7437061512160899</v>
      </c>
      <c r="I2131" s="149">
        <f t="shared" si="202"/>
        <v>178.24101031296112</v>
      </c>
      <c r="J2131" s="80">
        <f>IF((A2131-Overview!$F$43)/365=ROUND((A2131-Overview!$F$43)/365,0),J2130*0.05,J2130+V2130)</f>
        <v>12467.327944739245</v>
      </c>
      <c r="K2131" s="70">
        <f>IF(I2131&lt;Overview!$F$16,1,'='!F2131/Overview!$F$26)</f>
        <v>139.0871071956129</v>
      </c>
      <c r="L2131" s="71">
        <f>IF(I2131&lt;Overview!$F$17,'='!F2131/Overview!$F$26,Overview!$F$33)</f>
        <v>9.1428571428571423</v>
      </c>
      <c r="M2131" s="72">
        <f t="shared" si="203"/>
        <v>9.1428571428571423</v>
      </c>
      <c r="N2131" s="81">
        <f>MIN(1,Overview!$F$44*E2131*(F2131-Overview!$F$25)^2+0.2)</f>
        <v>1</v>
      </c>
      <c r="O2131" s="48">
        <f>M2131*E2131*Overview!$F$8</f>
        <v>9.746225350951114E-2</v>
      </c>
      <c r="P2131" s="48">
        <f>E2131*Overview!$F$6</f>
        <v>1.8494797113084687E-3</v>
      </c>
      <c r="Q2131" s="122">
        <f>O2131*(G2131/F2131-(1+Overview!$F$35/'='!F2131)/(Overview!$F$37*Overview!$F$33))/('='!G2131+Overview!$F$36)</f>
        <v>2.1800033236051732E-4</v>
      </c>
      <c r="R2131" s="128">
        <f>(O2131/F2131-Q2131)*G2131*Overview!$F$29*'='!F2131^3</f>
        <v>473.6672856168376</v>
      </c>
      <c r="S2131" s="57">
        <f t="shared" si="198"/>
        <v>3.3678118773063301E-18</v>
      </c>
      <c r="T2131" s="58">
        <f t="shared" si="199"/>
        <v>2.3347197408694011E-4</v>
      </c>
      <c r="U2131" s="58">
        <f>IF(I2131&lt;Overview!$F$18,(1-Overview!$F$9)*'='!R2131-'='!I2131*'='!P2131,0)</f>
        <v>0</v>
      </c>
      <c r="V2131" s="54">
        <f>IF(I2131&gt;=Overview!$F$18,(1-Overview!$F$9)*'='!R2131-Overview!$F$18*'='!P2131,0)</f>
        <v>40.028909877681855</v>
      </c>
      <c r="W2131" s="2"/>
      <c r="X2131" s="60">
        <f>F2131^3*(1+G2131*Overview!$F$38)</f>
        <v>40.760094221577333</v>
      </c>
      <c r="Y2131" s="61">
        <f>F2131^3*Overview!$F$42*(1+Overview!$F$38*G2131)+J2131*Overview!$F$39/Overview!$F$40</f>
        <v>4.2101705488133563</v>
      </c>
    </row>
    <row r="2132" spans="1:25">
      <c r="A2132" s="34">
        <v>2129</v>
      </c>
      <c r="B2132">
        <v>0.77</v>
      </c>
      <c r="C2132" s="85">
        <v>18.739999999999998</v>
      </c>
      <c r="D2132" s="125">
        <f>B2132/(B2132+Overview!$F$22)</f>
        <v>0.52380952380952384</v>
      </c>
      <c r="E2132" s="118">
        <f>EXP(Overview!$F$21/Overview!$F$5-Overview!$F$21/('='!C2132+273.15))</f>
        <v>0.94169028070695959</v>
      </c>
      <c r="F2132" s="77">
        <f t="shared" si="200"/>
        <v>3.2131456481927447</v>
      </c>
      <c r="G2132" s="115">
        <f t="shared" si="201"/>
        <v>0.52380952380952372</v>
      </c>
      <c r="H2132" s="112">
        <f>F2132/Overview!$F$19</f>
        <v>4.7440508610552854</v>
      </c>
      <c r="I2132" s="149">
        <f t="shared" si="202"/>
        <v>178.24101031296112</v>
      </c>
      <c r="J2132" s="80">
        <f>IF((A2132-Overview!$F$43)/365=ROUND((A2132-Overview!$F$43)/365,0),J2131*0.05,J2131+V2131)</f>
        <v>12507.356854616926</v>
      </c>
      <c r="K2132" s="70">
        <f>IF(I2132&lt;Overview!$F$16,1,'='!F2132/Overview!$F$26)</f>
        <v>139.09721420747815</v>
      </c>
      <c r="L2132" s="71">
        <f>IF(I2132&lt;Overview!$F$17,'='!F2132/Overview!$F$26,Overview!$F$33)</f>
        <v>9.1428571428571423</v>
      </c>
      <c r="M2132" s="72">
        <f t="shared" si="203"/>
        <v>9.1428571428571423</v>
      </c>
      <c r="N2132" s="81">
        <f>MIN(1,Overview!$F$44*E2132*(F2132-Overview!$F$25)^2+0.2)</f>
        <v>1</v>
      </c>
      <c r="O2132" s="48">
        <f>M2132*E2132*Overview!$F$8</f>
        <v>9.746225350951114E-2</v>
      </c>
      <c r="P2132" s="48">
        <f>E2132*Overview!$F$6</f>
        <v>1.8494797113084687E-3</v>
      </c>
      <c r="Q2132" s="122">
        <f>O2132*(G2132/F2132-(1+Overview!$F$35/'='!F2132)/(Overview!$F$37*Overview!$F$33))/('='!G2132+Overview!$F$36)</f>
        <v>2.1765672544604703E-4</v>
      </c>
      <c r="R2132" s="128">
        <f>(O2132/F2132-Q2132)*G2132*Overview!$F$29*'='!F2132^3</f>
        <v>473.74128404311404</v>
      </c>
      <c r="S2132" s="57">
        <f t="shared" si="198"/>
        <v>3.3675671670524421E-18</v>
      </c>
      <c r="T2132" s="58">
        <f t="shared" si="199"/>
        <v>2.3312092005561637E-4</v>
      </c>
      <c r="U2132" s="58">
        <f>IF(I2132&lt;Overview!$F$18,(1-Overview!$F$9)*'='!R2132-'='!I2132*'='!P2132,0)</f>
        <v>0</v>
      </c>
      <c r="V2132" s="54">
        <f>IF(I2132&gt;=Overview!$F$18,(1-Overview!$F$9)*'='!R2132-Overview!$F$18*'='!P2132,0)</f>
        <v>40.03521454360061</v>
      </c>
      <c r="W2132" s="2"/>
      <c r="X2132" s="60">
        <f>F2132^3*(1+G2132*Overview!$F$38)</f>
        <v>40.768980581376546</v>
      </c>
      <c r="Y2132" s="61">
        <f>F2132^3*Overview!$F$42*(1+Overview!$F$38*G2132)+J2132*Overview!$F$39/Overview!$F$40</f>
        <v>4.2127097592790612</v>
      </c>
    </row>
    <row r="2133" spans="1:25">
      <c r="A2133" s="34">
        <v>2130</v>
      </c>
      <c r="B2133">
        <v>0.77</v>
      </c>
      <c r="C2133" s="85">
        <v>18.739999999999998</v>
      </c>
      <c r="D2133" s="125">
        <f>B2133/(B2133+Overview!$F$22)</f>
        <v>0.52380952380952384</v>
      </c>
      <c r="E2133" s="118">
        <f>EXP(Overview!$F$21/Overview!$F$5-Overview!$F$21/('='!C2133+273.15))</f>
        <v>0.94169028070695959</v>
      </c>
      <c r="F2133" s="77">
        <f t="shared" si="200"/>
        <v>3.2133787691128002</v>
      </c>
      <c r="G2133" s="115">
        <f t="shared" si="201"/>
        <v>0.52380952380952372</v>
      </c>
      <c r="H2133" s="112">
        <f>F2133/Overview!$F$19</f>
        <v>4.7443950525805407</v>
      </c>
      <c r="I2133" s="149">
        <f t="shared" si="202"/>
        <v>178.24101031296112</v>
      </c>
      <c r="J2133" s="80">
        <f>IF((A2133-Overview!$F$43)/365=ROUND((A2133-Overview!$F$43)/365,0),J2132*0.05,J2132+V2132)</f>
        <v>12547.392069160527</v>
      </c>
      <c r="K2133" s="70">
        <f>IF(I2133&lt;Overview!$F$16,1,'='!F2133/Overview!$F$26)</f>
        <v>139.10730602219914</v>
      </c>
      <c r="L2133" s="71">
        <f>IF(I2133&lt;Overview!$F$17,'='!F2133/Overview!$F$26,Overview!$F$33)</f>
        <v>9.1428571428571423</v>
      </c>
      <c r="M2133" s="72">
        <f t="shared" si="203"/>
        <v>9.1428571428571423</v>
      </c>
      <c r="N2133" s="81">
        <f>MIN(1,Overview!$F$44*E2133*(F2133-Overview!$F$25)^2+0.2)</f>
        <v>1</v>
      </c>
      <c r="O2133" s="48">
        <f>M2133*E2133*Overview!$F$8</f>
        <v>9.746225350951114E-2</v>
      </c>
      <c r="P2133" s="48">
        <f>E2133*Overview!$F$6</f>
        <v>1.8494797113084687E-3</v>
      </c>
      <c r="Q2133" s="122">
        <f>O2133*(G2133/F2133-(1+Overview!$F$35/'='!F2133)/(Overview!$F$37*Overview!$F$33))/('='!G2133+Overview!$F$36)</f>
        <v>2.1731368500493766E-4</v>
      </c>
      <c r="R2133" s="128">
        <f>(O2133/F2133-Q2133)*G2133*Overview!$F$29*'='!F2133^3</f>
        <v>473.81517768997401</v>
      </c>
      <c r="S2133" s="57">
        <f t="shared" si="198"/>
        <v>3.3673228602300163E-18</v>
      </c>
      <c r="T2133" s="58">
        <f t="shared" si="199"/>
        <v>2.327703938775111E-4</v>
      </c>
      <c r="U2133" s="58">
        <f>IF(I2133&lt;Overview!$F$18,(1-Overview!$F$9)*'='!R2133-'='!I2133*'='!P2133,0)</f>
        <v>0</v>
      </c>
      <c r="V2133" s="54">
        <f>IF(I2133&gt;=Overview!$F$18,(1-Overview!$F$9)*'='!R2133-Overview!$F$18*'='!P2133,0)</f>
        <v>40.041510282313077</v>
      </c>
      <c r="W2133" s="2"/>
      <c r="X2133" s="60">
        <f>F2133^3*(1+G2133*Overview!$F$38)</f>
        <v>40.7778548680079</v>
      </c>
      <c r="Y2133" s="61">
        <f>F2133^3*Overview!$F$42*(1+Overview!$F$38*G2133)+J2133*Overview!$F$39/Overview!$F$40</f>
        <v>4.2152481571260498</v>
      </c>
    </row>
    <row r="2134" spans="1:25">
      <c r="A2134" s="34">
        <v>2131</v>
      </c>
      <c r="B2134">
        <v>0.77</v>
      </c>
      <c r="C2134" s="85">
        <v>18.739999999999998</v>
      </c>
      <c r="D2134" s="125">
        <f>B2134/(B2134+Overview!$F$22)</f>
        <v>0.52380952380952384</v>
      </c>
      <c r="E2134" s="118">
        <f>EXP(Overview!$F$21/Overview!$F$5-Overview!$F$21/('='!C2134+273.15))</f>
        <v>0.94169028070695959</v>
      </c>
      <c r="F2134" s="77">
        <f t="shared" si="200"/>
        <v>3.2136115395066778</v>
      </c>
      <c r="G2134" s="115">
        <f t="shared" si="201"/>
        <v>0.52380952380952372</v>
      </c>
      <c r="H2134" s="112">
        <f>F2134/Overview!$F$19</f>
        <v>4.7447387265712058</v>
      </c>
      <c r="I2134" s="149">
        <f t="shared" si="202"/>
        <v>178.24101031296112</v>
      </c>
      <c r="J2134" s="80">
        <f>IF((A2134-Overview!$F$43)/365=ROUND((A2134-Overview!$F$43)/365,0),J2133*0.05,J2133+V2133)</f>
        <v>12587.433579442841</v>
      </c>
      <c r="K2134" s="70">
        <f>IF(I2134&lt;Overview!$F$16,1,'='!F2134/Overview!$F$26)</f>
        <v>139.11738266262674</v>
      </c>
      <c r="L2134" s="71">
        <f>IF(I2134&lt;Overview!$F$17,'='!F2134/Overview!$F$26,Overview!$F$33)</f>
        <v>9.1428571428571423</v>
      </c>
      <c r="M2134" s="72">
        <f t="shared" si="203"/>
        <v>9.1428571428571423</v>
      </c>
      <c r="N2134" s="81">
        <f>MIN(1,Overview!$F$44*E2134*(F2134-Overview!$F$25)^2+0.2)</f>
        <v>1</v>
      </c>
      <c r="O2134" s="48">
        <f>M2134*E2134*Overview!$F$8</f>
        <v>9.746225350951114E-2</v>
      </c>
      <c r="P2134" s="48">
        <f>E2134*Overview!$F$6</f>
        <v>1.8494797113084687E-3</v>
      </c>
      <c r="Q2134" s="122">
        <f>O2134*(G2134/F2134-(1+Overview!$F$35/'='!F2134)/(Overview!$F$37*Overview!$F$33))/('='!G2134+Overview!$F$36)</f>
        <v>2.1697121002491523E-4</v>
      </c>
      <c r="R2134" s="128">
        <f>(O2134/F2134-Q2134)*G2134*Overview!$F$29*'='!F2134^3</f>
        <v>473.88896669563769</v>
      </c>
      <c r="S2134" s="57">
        <f t="shared" si="198"/>
        <v>3.3670789561181306E-18</v>
      </c>
      <c r="T2134" s="58">
        <f t="shared" si="199"/>
        <v>2.3242039475893152E-4</v>
      </c>
      <c r="U2134" s="58">
        <f>IF(I2134&lt;Overview!$F$18,(1-Overview!$F$9)*'='!R2134-'='!I2134*'='!P2134,0)</f>
        <v>0</v>
      </c>
      <c r="V2134" s="54">
        <f>IF(I2134&gt;=Overview!$F$18,(1-Overview!$F$9)*'='!R2134-Overview!$F$18*'='!P2134,0)</f>
        <v>40.047797105595627</v>
      </c>
      <c r="W2134" s="2"/>
      <c r="X2134" s="60">
        <f>F2134^3*(1+G2134*Overview!$F$38)</f>
        <v>40.786717095845994</v>
      </c>
      <c r="Y2134" s="61">
        <f>F2134^3*Overview!$F$42*(1+Overview!$F$38*G2134)+J2134*Overview!$F$39/Overview!$F$40</f>
        <v>4.2177857432601096</v>
      </c>
    </row>
    <row r="2135" spans="1:25">
      <c r="A2135" s="34">
        <v>2132</v>
      </c>
      <c r="B2135">
        <v>0.77</v>
      </c>
      <c r="C2135" s="85">
        <v>18.739999999999998</v>
      </c>
      <c r="D2135" s="125">
        <f>B2135/(B2135+Overview!$F$22)</f>
        <v>0.52380952380952384</v>
      </c>
      <c r="E2135" s="118">
        <f>EXP(Overview!$F$21/Overview!$F$5-Overview!$F$21/('='!C2135+273.15))</f>
        <v>0.94169028070695959</v>
      </c>
      <c r="F2135" s="77">
        <f t="shared" si="200"/>
        <v>3.2138439599014368</v>
      </c>
      <c r="G2135" s="115">
        <f t="shared" si="201"/>
        <v>0.52380952380952372</v>
      </c>
      <c r="H2135" s="112">
        <f>F2135/Overview!$F$19</f>
        <v>4.745081883805458</v>
      </c>
      <c r="I2135" s="149">
        <f t="shared" si="202"/>
        <v>178.24101031296112</v>
      </c>
      <c r="J2135" s="80">
        <f>IF((A2135-Overview!$F$43)/365=ROUND((A2135-Overview!$F$43)/365,0),J2134*0.05,J2134+V2134)</f>
        <v>12627.481376548436</v>
      </c>
      <c r="K2135" s="70">
        <f>IF(I2135&lt;Overview!$F$16,1,'='!F2135/Overview!$F$26)</f>
        <v>139.12744415157735</v>
      </c>
      <c r="L2135" s="71">
        <f>IF(I2135&lt;Overview!$F$17,'='!F2135/Overview!$F$26,Overview!$F$33)</f>
        <v>9.1428571428571423</v>
      </c>
      <c r="M2135" s="72">
        <f t="shared" si="203"/>
        <v>9.1428571428571423</v>
      </c>
      <c r="N2135" s="81">
        <f>MIN(1,Overview!$F$44*E2135*(F2135-Overview!$F$25)^2+0.2)</f>
        <v>1</v>
      </c>
      <c r="O2135" s="48">
        <f>M2135*E2135*Overview!$F$8</f>
        <v>9.746225350951114E-2</v>
      </c>
      <c r="P2135" s="48">
        <f>E2135*Overview!$F$6</f>
        <v>1.8494797113084687E-3</v>
      </c>
      <c r="Q2135" s="122">
        <f>O2135*(G2135/F2135-(1+Overview!$F$35/'='!F2135)/(Overview!$F$37*Overview!$F$33))/('='!G2135+Overview!$F$36)</f>
        <v>2.1662929949576188E-4</v>
      </c>
      <c r="R2135" s="128">
        <f>(O2135/F2135-Q2135)*G2135*Overview!$F$29*'='!F2135^3</f>
        <v>473.96265119817383</v>
      </c>
      <c r="S2135" s="57">
        <f t="shared" si="198"/>
        <v>3.3668354539973279E-18</v>
      </c>
      <c r="T2135" s="58">
        <f t="shared" si="199"/>
        <v>2.320709219073779E-4</v>
      </c>
      <c r="U2135" s="58">
        <f>IF(I2135&lt;Overview!$F$18,(1-Overview!$F$9)*'='!R2135-'='!I2135*'='!P2135,0)</f>
        <v>0</v>
      </c>
      <c r="V2135" s="54">
        <f>IF(I2135&gt;=Overview!$F$18,(1-Overview!$F$9)*'='!R2135-Overview!$F$18*'='!P2135,0)</f>
        <v>40.054075025211702</v>
      </c>
      <c r="W2135" s="2"/>
      <c r="X2135" s="60">
        <f>F2135^3*(1+G2135*Overview!$F$38)</f>
        <v>40.795567279254698</v>
      </c>
      <c r="Y2135" s="61">
        <f>F2135^3*Overview!$F$42*(1+Overview!$F$38*G2135)+J2135*Overview!$F$39/Overview!$F$40</f>
        <v>4.2203225185865731</v>
      </c>
    </row>
    <row r="2136" spans="1:25">
      <c r="A2136" s="34">
        <v>2133</v>
      </c>
      <c r="B2136">
        <v>0.77</v>
      </c>
      <c r="C2136" s="85">
        <v>18.739999999999998</v>
      </c>
      <c r="D2136" s="125">
        <f>B2136/(B2136+Overview!$F$22)</f>
        <v>0.52380952380952384</v>
      </c>
      <c r="E2136" s="118">
        <f>EXP(Overview!$F$21/Overview!$F$5-Overview!$F$21/('='!C2136+273.15))</f>
        <v>0.94169028070695959</v>
      </c>
      <c r="F2136" s="77">
        <f t="shared" si="200"/>
        <v>3.2140760308233443</v>
      </c>
      <c r="G2136" s="115">
        <f t="shared" si="201"/>
        <v>0.52380952380952372</v>
      </c>
      <c r="H2136" s="112">
        <f>F2136/Overview!$F$19</f>
        <v>4.7454245250603044</v>
      </c>
      <c r="I2136" s="149">
        <f t="shared" si="202"/>
        <v>178.24101031296112</v>
      </c>
      <c r="J2136" s="80">
        <f>IF((A2136-Overview!$F$43)/365=ROUND((A2136-Overview!$F$43)/365,0),J2135*0.05,J2135+V2135)</f>
        <v>12667.535451573647</v>
      </c>
      <c r="K2136" s="70">
        <f>IF(I2136&lt;Overview!$F$16,1,'='!F2136/Overview!$F$26)</f>
        <v>139.13749051183308</v>
      </c>
      <c r="L2136" s="71">
        <f>IF(I2136&lt;Overview!$F$17,'='!F2136/Overview!$F$26,Overview!$F$33)</f>
        <v>9.1428571428571423</v>
      </c>
      <c r="M2136" s="72">
        <f t="shared" si="203"/>
        <v>9.1428571428571423</v>
      </c>
      <c r="N2136" s="81">
        <f>MIN(1,Overview!$F$44*E2136*(F2136-Overview!$F$25)^2+0.2)</f>
        <v>1</v>
      </c>
      <c r="O2136" s="48">
        <f>M2136*E2136*Overview!$F$8</f>
        <v>9.746225350951114E-2</v>
      </c>
      <c r="P2136" s="48">
        <f>E2136*Overview!$F$6</f>
        <v>1.8494797113084687E-3</v>
      </c>
      <c r="Q2136" s="122">
        <f>O2136*(G2136/F2136-(1+Overview!$F$35/'='!F2136)/(Overview!$F$37*Overview!$F$33))/('='!G2136+Overview!$F$36)</f>
        <v>2.1628795240931188E-4</v>
      </c>
      <c r="R2136" s="128">
        <f>(O2136/F2136-Q2136)*G2136*Overview!$F$29*'='!F2136^3</f>
        <v>474.03623133550116</v>
      </c>
      <c r="S2136" s="57">
        <f t="shared" si="198"/>
        <v>3.366592353149611E-18</v>
      </c>
      <c r="T2136" s="58">
        <f t="shared" si="199"/>
        <v>2.3172197453154316E-4</v>
      </c>
      <c r="U2136" s="58">
        <f>IF(I2136&lt;Overview!$F$18,(1-Overview!$F$9)*'='!R2136-'='!I2136*'='!P2136,0)</f>
        <v>0</v>
      </c>
      <c r="V2136" s="54">
        <f>IF(I2136&gt;=Overview!$F$18,(1-Overview!$F$9)*'='!R2136-Overview!$F$18*'='!P2136,0)</f>
        <v>40.060344052911994</v>
      </c>
      <c r="W2136" s="2"/>
      <c r="X2136" s="60">
        <f>F2136^3*(1+G2136*Overview!$F$38)</f>
        <v>40.804405432587203</v>
      </c>
      <c r="Y2136" s="61">
        <f>F2136^3*Overview!$F$42*(1+Overview!$F$38*G2136)+J2136*Overview!$F$39/Overview!$F$40</f>
        <v>4.2228584840103212</v>
      </c>
    </row>
    <row r="2137" spans="1:25">
      <c r="A2137" s="34">
        <v>2134</v>
      </c>
      <c r="B2137">
        <v>0.77</v>
      </c>
      <c r="C2137" s="85">
        <v>18.739999999999998</v>
      </c>
      <c r="D2137" s="125">
        <f>B2137/(B2137+Overview!$F$22)</f>
        <v>0.52380952380952384</v>
      </c>
      <c r="E2137" s="118">
        <f>EXP(Overview!$F$21/Overview!$F$5-Overview!$F$21/('='!C2137+273.15))</f>
        <v>0.94169028070695959</v>
      </c>
      <c r="F2137" s="77">
        <f t="shared" si="200"/>
        <v>3.2143077527978758</v>
      </c>
      <c r="G2137" s="115">
        <f t="shared" si="201"/>
        <v>0.52380952380952372</v>
      </c>
      <c r="H2137" s="112">
        <f>F2137/Overview!$F$19</f>
        <v>4.7457666511115839</v>
      </c>
      <c r="I2137" s="149">
        <f t="shared" si="202"/>
        <v>178.24101031296112</v>
      </c>
      <c r="J2137" s="80">
        <f>IF((A2137-Overview!$F$43)/365=ROUND((A2137-Overview!$F$43)/365,0),J2136*0.05,J2136+V2136)</f>
        <v>12707.595795626559</v>
      </c>
      <c r="K2137" s="70">
        <f>IF(I2137&lt;Overview!$F$16,1,'='!F2137/Overview!$F$26)</f>
        <v>139.14752176614181</v>
      </c>
      <c r="L2137" s="71">
        <f>IF(I2137&lt;Overview!$F$17,'='!F2137/Overview!$F$26,Overview!$F$33)</f>
        <v>9.1428571428571423</v>
      </c>
      <c r="M2137" s="72">
        <f t="shared" si="203"/>
        <v>9.1428571428571423</v>
      </c>
      <c r="N2137" s="81">
        <f>MIN(1,Overview!$F$44*E2137*(F2137-Overview!$F$25)^2+0.2)</f>
        <v>1</v>
      </c>
      <c r="O2137" s="48">
        <f>M2137*E2137*Overview!$F$8</f>
        <v>9.746225350951114E-2</v>
      </c>
      <c r="P2137" s="48">
        <f>E2137*Overview!$F$6</f>
        <v>1.8494797113084687E-3</v>
      </c>
      <c r="Q2137" s="122">
        <f>O2137*(G2137/F2137-(1+Overview!$F$35/'='!F2137)/(Overview!$F$37*Overview!$F$33))/('='!G2137+Overview!$F$36)</f>
        <v>2.1594716775944525E-4</v>
      </c>
      <c r="R2137" s="128">
        <f>(O2137/F2137-Q2137)*G2137*Overview!$F$29*'='!F2137^3</f>
        <v>474.10970724538782</v>
      </c>
      <c r="S2137" s="57">
        <f t="shared" si="198"/>
        <v>3.3663496528584405E-18</v>
      </c>
      <c r="T2137" s="58">
        <f t="shared" si="199"/>
        <v>2.3137355184130943E-4</v>
      </c>
      <c r="U2137" s="58">
        <f>IF(I2137&lt;Overview!$F$18,(1-Overview!$F$9)*'='!R2137-'='!I2137*'='!P2137,0)</f>
        <v>0</v>
      </c>
      <c r="V2137" s="54">
        <f>IF(I2137&gt;=Overview!$F$18,(1-Overview!$F$9)*'='!R2137-Overview!$F$18*'='!P2137,0)</f>
        <v>40.066604200434334</v>
      </c>
      <c r="W2137" s="2"/>
      <c r="X2137" s="60">
        <f>F2137^3*(1+G2137*Overview!$F$38)</f>
        <v>40.813231570185998</v>
      </c>
      <c r="Y2137" s="61">
        <f>F2137^3*Overview!$F$42*(1+Overview!$F$38*G2137)+J2137*Overview!$F$39/Overview!$F$40</f>
        <v>4.2253936404357848</v>
      </c>
    </row>
    <row r="2138" spans="1:25">
      <c r="A2138" s="34">
        <v>2135</v>
      </c>
      <c r="B2138">
        <v>0.77</v>
      </c>
      <c r="C2138" s="85">
        <v>18.739999999999998</v>
      </c>
      <c r="D2138" s="125">
        <f>B2138/(B2138+Overview!$F$22)</f>
        <v>0.52380952380952384</v>
      </c>
      <c r="E2138" s="118">
        <f>EXP(Overview!$F$21/Overview!$F$5-Overview!$F$21/('='!C2138+273.15))</f>
        <v>0.94169028070695959</v>
      </c>
      <c r="F2138" s="77">
        <f t="shared" si="200"/>
        <v>3.2145391263497172</v>
      </c>
      <c r="G2138" s="115">
        <f t="shared" si="201"/>
        <v>0.52380952380952372</v>
      </c>
      <c r="H2138" s="112">
        <f>F2138/Overview!$F$19</f>
        <v>4.7461082627339692</v>
      </c>
      <c r="I2138" s="149">
        <f t="shared" si="202"/>
        <v>178.24101031296112</v>
      </c>
      <c r="J2138" s="80">
        <f>IF((A2138-Overview!$F$43)/365=ROUND((A2138-Overview!$F$43)/365,0),J2137*0.05,J2137+V2137)</f>
        <v>12747.662399826993</v>
      </c>
      <c r="K2138" s="70">
        <f>IF(I2138&lt;Overview!$F$16,1,'='!F2138/Overview!$F$26)</f>
        <v>139.1575379372172</v>
      </c>
      <c r="L2138" s="71">
        <f>IF(I2138&lt;Overview!$F$17,'='!F2138/Overview!$F$26,Overview!$F$33)</f>
        <v>9.1428571428571423</v>
      </c>
      <c r="M2138" s="72">
        <f t="shared" si="203"/>
        <v>9.1428571428571423</v>
      </c>
      <c r="N2138" s="81">
        <f>MIN(1,Overview!$F$44*E2138*(F2138-Overview!$F$25)^2+0.2)</f>
        <v>1</v>
      </c>
      <c r="O2138" s="48">
        <f>M2138*E2138*Overview!$F$8</f>
        <v>9.746225350951114E-2</v>
      </c>
      <c r="P2138" s="48">
        <f>E2138*Overview!$F$6</f>
        <v>1.8494797113084687E-3</v>
      </c>
      <c r="Q2138" s="122">
        <f>O2138*(G2138/F2138-(1+Overview!$F$35/'='!F2138)/(Overview!$F$37*Overview!$F$33))/('='!G2138+Overview!$F$36)</f>
        <v>2.1560694454208357E-4</v>
      </c>
      <c r="R2138" s="128">
        <f>(O2138/F2138-Q2138)*G2138*Overview!$F$29*'='!F2138^3</f>
        <v>474.18307906545226</v>
      </c>
      <c r="S2138" s="57">
        <f t="shared" si="198"/>
        <v>3.3661073524087318E-18</v>
      </c>
      <c r="T2138" s="58">
        <f t="shared" si="199"/>
        <v>2.3102565304774708E-4</v>
      </c>
      <c r="U2138" s="58">
        <f>IF(I2138&lt;Overview!$F$18,(1-Overview!$F$9)*'='!R2138-'='!I2138*'='!P2138,0)</f>
        <v>0</v>
      </c>
      <c r="V2138" s="54">
        <f>IF(I2138&gt;=Overview!$F$18,(1-Overview!$F$9)*'='!R2138-Overview!$F$18*'='!P2138,0)</f>
        <v>40.072855479503829</v>
      </c>
      <c r="W2138" s="2"/>
      <c r="X2138" s="60">
        <f>F2138^3*(1+G2138*Overview!$F$38)</f>
        <v>40.822045706382823</v>
      </c>
      <c r="Y2138" s="61">
        <f>F2138^3*Overview!$F$42*(1+Overview!$F$38*G2138)+J2138*Overview!$F$39/Overview!$F$40</f>
        <v>4.227927988766937</v>
      </c>
    </row>
    <row r="2139" spans="1:25">
      <c r="A2139" s="34">
        <v>2136</v>
      </c>
      <c r="B2139">
        <v>0.77</v>
      </c>
      <c r="C2139" s="85">
        <v>18.739999999999998</v>
      </c>
      <c r="D2139" s="125">
        <f>B2139/(B2139+Overview!$F$22)</f>
        <v>0.52380952380952384</v>
      </c>
      <c r="E2139" s="118">
        <f>EXP(Overview!$F$21/Overview!$F$5-Overview!$F$21/('='!C2139+273.15))</f>
        <v>0.94169028070695959</v>
      </c>
      <c r="F2139" s="77">
        <f t="shared" si="200"/>
        <v>3.2147701520027647</v>
      </c>
      <c r="G2139" s="115">
        <f t="shared" si="201"/>
        <v>0.52380952380952372</v>
      </c>
      <c r="H2139" s="112">
        <f>F2139/Overview!$F$19</f>
        <v>4.746449360700967</v>
      </c>
      <c r="I2139" s="149">
        <f t="shared" si="202"/>
        <v>178.24101031296112</v>
      </c>
      <c r="J2139" s="80">
        <f>IF((A2139-Overview!$F$43)/365=ROUND((A2139-Overview!$F$43)/365,0),J2138*0.05,J2138+V2138)</f>
        <v>12787.735255306497</v>
      </c>
      <c r="K2139" s="70">
        <f>IF(I2139&lt;Overview!$F$16,1,'='!F2139/Overview!$F$26)</f>
        <v>139.16753904773873</v>
      </c>
      <c r="L2139" s="71">
        <f>IF(I2139&lt;Overview!$F$17,'='!F2139/Overview!$F$26,Overview!$F$33)</f>
        <v>9.1428571428571423</v>
      </c>
      <c r="M2139" s="72">
        <f t="shared" si="203"/>
        <v>9.1428571428571423</v>
      </c>
      <c r="N2139" s="81">
        <f>MIN(1,Overview!$F$44*E2139*(F2139-Overview!$F$25)^2+0.2)</f>
        <v>1</v>
      </c>
      <c r="O2139" s="48">
        <f>M2139*E2139*Overview!$F$8</f>
        <v>9.746225350951114E-2</v>
      </c>
      <c r="P2139" s="48">
        <f>E2139*Overview!$F$6</f>
        <v>1.8494797113084687E-3</v>
      </c>
      <c r="Q2139" s="122">
        <f>O2139*(G2139/F2139-(1+Overview!$F$35/'='!F2139)/(Overview!$F$37*Overview!$F$33))/('='!G2139+Overview!$F$36)</f>
        <v>2.1526728175518456E-4</v>
      </c>
      <c r="R2139" s="128">
        <f>(O2139/F2139-Q2139)*G2139*Overview!$F$29*'='!F2139^3</f>
        <v>474.25634693316175</v>
      </c>
      <c r="S2139" s="57">
        <f t="shared" si="198"/>
        <v>3.3658654510868489E-18</v>
      </c>
      <c r="T2139" s="58">
        <f t="shared" si="199"/>
        <v>2.3067827736311222E-4</v>
      </c>
      <c r="U2139" s="58">
        <f>IF(I2139&lt;Overview!$F$18,(1-Overview!$F$9)*'='!R2139-'='!I2139*'='!P2139,0)</f>
        <v>0</v>
      </c>
      <c r="V2139" s="54">
        <f>IF(I2139&gt;=Overview!$F$18,(1-Overview!$F$9)*'='!R2139-Overview!$F$18*'='!P2139,0)</f>
        <v>40.079097901832675</v>
      </c>
      <c r="W2139" s="2"/>
      <c r="X2139" s="60">
        <f>F2139^3*(1+G2139*Overview!$F$38)</f>
        <v>40.830847855498703</v>
      </c>
      <c r="Y2139" s="61">
        <f>F2139^3*Overview!$F$42*(1+Overview!$F$38*G2139)+J2139*Overview!$F$39/Overview!$F$40</f>
        <v>4.2304615299072932</v>
      </c>
    </row>
    <row r="2140" spans="1:25">
      <c r="A2140" s="34">
        <v>2137</v>
      </c>
      <c r="B2140">
        <v>0.77</v>
      </c>
      <c r="C2140" s="85">
        <v>18.739999999999998</v>
      </c>
      <c r="D2140" s="125">
        <f>B2140/(B2140+Overview!$F$22)</f>
        <v>0.52380952380952384</v>
      </c>
      <c r="E2140" s="118">
        <f>EXP(Overview!$F$21/Overview!$F$5-Overview!$F$21/('='!C2140+273.15))</f>
        <v>0.94169028070695959</v>
      </c>
      <c r="F2140" s="77">
        <f t="shared" si="200"/>
        <v>3.2150008302801276</v>
      </c>
      <c r="G2140" s="115">
        <f t="shared" si="201"/>
        <v>0.52380952380952372</v>
      </c>
      <c r="H2140" s="112">
        <f>F2140/Overview!$F$19</f>
        <v>4.7467899457849221</v>
      </c>
      <c r="I2140" s="149">
        <f t="shared" si="202"/>
        <v>178.24101031296112</v>
      </c>
      <c r="J2140" s="80">
        <f>IF((A2140-Overview!$F$43)/365=ROUND((A2140-Overview!$F$43)/365,0),J2139*0.05,J2139+V2139)</f>
        <v>12827.81435320833</v>
      </c>
      <c r="K2140" s="70">
        <f>IF(I2140&lt;Overview!$F$16,1,'='!F2140/Overview!$F$26)</f>
        <v>139.17752512035185</v>
      </c>
      <c r="L2140" s="71">
        <f>IF(I2140&lt;Overview!$F$17,'='!F2140/Overview!$F$26,Overview!$F$33)</f>
        <v>9.1428571428571423</v>
      </c>
      <c r="M2140" s="72">
        <f t="shared" si="203"/>
        <v>9.1428571428571423</v>
      </c>
      <c r="N2140" s="81">
        <f>MIN(1,Overview!$F$44*E2140*(F2140-Overview!$F$25)^2+0.2)</f>
        <v>1</v>
      </c>
      <c r="O2140" s="48">
        <f>M2140*E2140*Overview!$F$8</f>
        <v>9.746225350951114E-2</v>
      </c>
      <c r="P2140" s="48">
        <f>E2140*Overview!$F$6</f>
        <v>1.8494797113084687E-3</v>
      </c>
      <c r="Q2140" s="122">
        <f>O2140*(G2140/F2140-(1+Overview!$F$35/'='!F2140)/(Overview!$F$37*Overview!$F$33))/('='!G2140+Overview!$F$36)</f>
        <v>2.1492817839873773E-4</v>
      </c>
      <c r="R2140" s="128">
        <f>(O2140/F2140-Q2140)*G2140*Overview!$F$29*'='!F2140^3</f>
        <v>474.32951098583413</v>
      </c>
      <c r="S2140" s="57">
        <f t="shared" si="198"/>
        <v>3.3656239481806041E-18</v>
      </c>
      <c r="T2140" s="58">
        <f t="shared" si="199"/>
        <v>2.3033142400084571E-4</v>
      </c>
      <c r="U2140" s="58">
        <f>IF(I2140&lt;Overview!$F$18,(1-Overview!$F$9)*'='!R2140-'='!I2140*'='!P2140,0)</f>
        <v>0</v>
      </c>
      <c r="V2140" s="54">
        <f>IF(I2140&gt;=Overview!$F$18,(1-Overview!$F$9)*'='!R2140-Overview!$F$18*'='!P2140,0)</f>
        <v>40.085331479120363</v>
      </c>
      <c r="W2140" s="2"/>
      <c r="X2140" s="60">
        <f>F2140^3*(1+G2140*Overview!$F$38)</f>
        <v>40.839638031843933</v>
      </c>
      <c r="Y2140" s="61">
        <f>F2140^3*Overview!$F$42*(1+Overview!$F$38*G2140)+J2140*Overview!$F$39/Overview!$F$40</f>
        <v>4.2329942647599159</v>
      </c>
    </row>
    <row r="2141" spans="1:25">
      <c r="A2141" s="34">
        <v>2138</v>
      </c>
      <c r="B2141">
        <v>0.77</v>
      </c>
      <c r="C2141" s="85">
        <v>18.739999999999998</v>
      </c>
      <c r="D2141" s="125">
        <f>B2141/(B2141+Overview!$F$22)</f>
        <v>0.52380952380952384</v>
      </c>
      <c r="E2141" s="118">
        <f>EXP(Overview!$F$21/Overview!$F$5-Overview!$F$21/('='!C2141+273.15))</f>
        <v>0.94169028070695959</v>
      </c>
      <c r="F2141" s="77">
        <f t="shared" si="200"/>
        <v>3.2152311617041285</v>
      </c>
      <c r="G2141" s="115">
        <f t="shared" si="201"/>
        <v>0.52380952380952372</v>
      </c>
      <c r="H2141" s="112">
        <f>F2141/Overview!$F$19</f>
        <v>4.7471300187570185</v>
      </c>
      <c r="I2141" s="149">
        <f t="shared" si="202"/>
        <v>178.24101031296112</v>
      </c>
      <c r="J2141" s="80">
        <f>IF((A2141-Overview!$F$43)/365=ROUND((A2141-Overview!$F$43)/365,0),J2140*0.05,J2140+V2140)</f>
        <v>12867.899684687451</v>
      </c>
      <c r="K2141" s="70">
        <f>IF(I2141&lt;Overview!$F$16,1,'='!F2141/Overview!$F$26)</f>
        <v>139.1874961776679</v>
      </c>
      <c r="L2141" s="71">
        <f>IF(I2141&lt;Overview!$F$17,'='!F2141/Overview!$F$26,Overview!$F$33)</f>
        <v>9.1428571428571423</v>
      </c>
      <c r="M2141" s="72">
        <f t="shared" si="203"/>
        <v>9.1428571428571423</v>
      </c>
      <c r="N2141" s="81">
        <f>MIN(1,Overview!$F$44*E2141*(F2141-Overview!$F$25)^2+0.2)</f>
        <v>1</v>
      </c>
      <c r="O2141" s="48">
        <f>M2141*E2141*Overview!$F$8</f>
        <v>9.746225350951114E-2</v>
      </c>
      <c r="P2141" s="48">
        <f>E2141*Overview!$F$6</f>
        <v>1.8494797113084687E-3</v>
      </c>
      <c r="Q2141" s="122">
        <f>O2141*(G2141/F2141-(1+Overview!$F$35/'='!F2141)/(Overview!$F$37*Overview!$F$33))/('='!G2141+Overview!$F$36)</f>
        <v>2.1458963347475917E-4</v>
      </c>
      <c r="R2141" s="128">
        <f>(O2141/F2141-Q2141)*G2141*Overview!$F$29*'='!F2141^3</f>
        <v>474.40257136063684</v>
      </c>
      <c r="S2141" s="57">
        <f t="shared" si="198"/>
        <v>3.3653828429792521E-18</v>
      </c>
      <c r="T2141" s="58">
        <f t="shared" si="199"/>
        <v>2.2998509217557101E-4</v>
      </c>
      <c r="U2141" s="58">
        <f>IF(I2141&lt;Overview!$F$18,(1-Overview!$F$9)*'='!R2141-'='!I2141*'='!P2141,0)</f>
        <v>0</v>
      </c>
      <c r="V2141" s="54">
        <f>IF(I2141&gt;=Overview!$F$18,(1-Overview!$F$9)*'='!R2141-Overview!$F$18*'='!P2141,0)</f>
        <v>40.091556223053551</v>
      </c>
      <c r="W2141" s="2"/>
      <c r="X2141" s="60">
        <f>F2141^3*(1+G2141*Overview!$F$38)</f>
        <v>40.848416249718014</v>
      </c>
      <c r="Y2141" s="61">
        <f>F2141^3*Overview!$F$42*(1+Overview!$F$38*G2141)+J2141*Overview!$F$39/Overview!$F$40</f>
        <v>4.2355261942274023</v>
      </c>
    </row>
    <row r="2142" spans="1:25">
      <c r="A2142" s="34">
        <v>2139</v>
      </c>
      <c r="B2142">
        <v>0.77</v>
      </c>
      <c r="C2142" s="85">
        <v>18.739999999999998</v>
      </c>
      <c r="D2142" s="125">
        <f>B2142/(B2142+Overview!$F$22)</f>
        <v>0.52380952380952384</v>
      </c>
      <c r="E2142" s="118">
        <f>EXP(Overview!$F$21/Overview!$F$5-Overview!$F$21/('='!C2142+273.15))</f>
        <v>0.94169028070695959</v>
      </c>
      <c r="F2142" s="77">
        <f t="shared" si="200"/>
        <v>3.2154611467963039</v>
      </c>
      <c r="G2142" s="115">
        <f t="shared" si="201"/>
        <v>0.52380952380952372</v>
      </c>
      <c r="H2142" s="112">
        <f>F2142/Overview!$F$19</f>
        <v>4.7474695803872784</v>
      </c>
      <c r="I2142" s="149">
        <f t="shared" si="202"/>
        <v>178.24101031296112</v>
      </c>
      <c r="J2142" s="80">
        <f>IF((A2142-Overview!$F$43)/365=ROUND((A2142-Overview!$F$43)/365,0),J2141*0.05,J2141+V2141)</f>
        <v>12907.991240910504</v>
      </c>
      <c r="K2142" s="70">
        <f>IF(I2142&lt;Overview!$F$16,1,'='!F2142/Overview!$F$26)</f>
        <v>139.19745224226423</v>
      </c>
      <c r="L2142" s="71">
        <f>IF(I2142&lt;Overview!$F$17,'='!F2142/Overview!$F$26,Overview!$F$33)</f>
        <v>9.1428571428571423</v>
      </c>
      <c r="M2142" s="72">
        <f t="shared" si="203"/>
        <v>9.1428571428571423</v>
      </c>
      <c r="N2142" s="81">
        <f>MIN(1,Overview!$F$44*E2142*(F2142-Overview!$F$25)^2+0.2)</f>
        <v>1</v>
      </c>
      <c r="O2142" s="48">
        <f>M2142*E2142*Overview!$F$8</f>
        <v>9.746225350951114E-2</v>
      </c>
      <c r="P2142" s="48">
        <f>E2142*Overview!$F$6</f>
        <v>1.8494797113084687E-3</v>
      </c>
      <c r="Q2142" s="122">
        <f>O2142*(G2142/F2142-(1+Overview!$F$35/'='!F2142)/(Overview!$F$37*Overview!$F$33))/('='!G2142+Overview!$F$36)</f>
        <v>2.1425164598728717E-4</v>
      </c>
      <c r="R2142" s="128">
        <f>(O2142/F2142-Q2142)*G2142*Overview!$F$29*'='!F2142^3</f>
        <v>474.47552819458713</v>
      </c>
      <c r="S2142" s="57">
        <f t="shared" si="198"/>
        <v>3.3651421347734885E-18</v>
      </c>
      <c r="T2142" s="58">
        <f t="shared" si="199"/>
        <v>2.2963928110309272E-4</v>
      </c>
      <c r="U2142" s="58">
        <f>IF(I2142&lt;Overview!$F$18,(1-Overview!$F$9)*'='!R2142-'='!I2142*'='!P2142,0)</f>
        <v>0</v>
      </c>
      <c r="V2142" s="54">
        <f>IF(I2142&gt;=Overview!$F$18,(1-Overview!$F$9)*'='!R2142-Overview!$F$18*'='!P2142,0)</f>
        <v>40.097772145306116</v>
      </c>
      <c r="W2142" s="2"/>
      <c r="X2142" s="60">
        <f>F2142^3*(1+G2142*Overview!$F$38)</f>
        <v>40.857182523409634</v>
      </c>
      <c r="Y2142" s="61">
        <f>F2142^3*Overview!$F$42*(1+Overview!$F$38*G2142)+J2142*Overview!$F$39/Overview!$F$40</f>
        <v>4.2380573192118876</v>
      </c>
    </row>
    <row r="2143" spans="1:25">
      <c r="A2143" s="34">
        <v>2140</v>
      </c>
      <c r="B2143">
        <v>0.77</v>
      </c>
      <c r="C2143" s="85">
        <v>18.739999999999998</v>
      </c>
      <c r="D2143" s="125">
        <f>B2143/(B2143+Overview!$F$22)</f>
        <v>0.52380952380952384</v>
      </c>
      <c r="E2143" s="118">
        <f>EXP(Overview!$F$21/Overview!$F$5-Overview!$F$21/('='!C2143+273.15))</f>
        <v>0.94169028070695959</v>
      </c>
      <c r="F2143" s="77">
        <f t="shared" si="200"/>
        <v>3.2156907860774071</v>
      </c>
      <c r="G2143" s="115">
        <f t="shared" si="201"/>
        <v>0.52380952380952372</v>
      </c>
      <c r="H2143" s="112">
        <f>F2143/Overview!$F$19</f>
        <v>4.7478086314445695</v>
      </c>
      <c r="I2143" s="149">
        <f t="shared" si="202"/>
        <v>178.24101031296112</v>
      </c>
      <c r="J2143" s="80">
        <f>IF((A2143-Overview!$F$43)/365=ROUND((A2143-Overview!$F$43)/365,0),J2142*0.05,J2142+V2142)</f>
        <v>12948.089013055809</v>
      </c>
      <c r="K2143" s="70">
        <f>IF(I2143&lt;Overview!$F$16,1,'='!F2143/Overview!$F$26)</f>
        <v>139.20739333668431</v>
      </c>
      <c r="L2143" s="71">
        <f>IF(I2143&lt;Overview!$F$17,'='!F2143/Overview!$F$26,Overview!$F$33)</f>
        <v>9.1428571428571423</v>
      </c>
      <c r="M2143" s="72">
        <f t="shared" si="203"/>
        <v>9.1428571428571423</v>
      </c>
      <c r="N2143" s="81">
        <f>MIN(1,Overview!$F$44*E2143*(F2143-Overview!$F$25)^2+0.2)</f>
        <v>1</v>
      </c>
      <c r="O2143" s="48">
        <f>M2143*E2143*Overview!$F$8</f>
        <v>9.746225350951114E-2</v>
      </c>
      <c r="P2143" s="48">
        <f>E2143*Overview!$F$6</f>
        <v>1.8494797113084687E-3</v>
      </c>
      <c r="Q2143" s="122">
        <f>O2143*(G2143/F2143-(1+Overview!$F$35/'='!F2143)/(Overview!$F$37*Overview!$F$33))/('='!G2143+Overview!$F$36)</f>
        <v>2.1391421494237759E-4</v>
      </c>
      <c r="R2143" s="128">
        <f>(O2143/F2143-Q2143)*G2143*Overview!$F$29*'='!F2143^3</f>
        <v>474.54838162455258</v>
      </c>
      <c r="S2143" s="57">
        <f t="shared" si="198"/>
        <v>3.3649018228554442E-18</v>
      </c>
      <c r="T2143" s="58">
        <f t="shared" si="199"/>
        <v>2.2929399000039521E-4</v>
      </c>
      <c r="U2143" s="58">
        <f>IF(I2143&lt;Overview!$F$18,(1-Overview!$F$9)*'='!R2143-'='!I2143*'='!P2143,0)</f>
        <v>0</v>
      </c>
      <c r="V2143" s="54">
        <f>IF(I2143&gt;=Overview!$F$18,(1-Overview!$F$9)*'='!R2143-Overview!$F$18*'='!P2143,0)</f>
        <v>40.103979257539173</v>
      </c>
      <c r="W2143" s="2"/>
      <c r="X2143" s="60">
        <f>F2143^3*(1+G2143*Overview!$F$38)</f>
        <v>40.86593686719678</v>
      </c>
      <c r="Y2143" s="61">
        <f>F2143^3*Overview!$F$42*(1+Overview!$F$38*G2143)+J2143*Overview!$F$39/Overview!$F$40</f>
        <v>4.2405876406150433</v>
      </c>
    </row>
    <row r="2144" spans="1:25">
      <c r="A2144" s="34">
        <v>2141</v>
      </c>
      <c r="B2144">
        <v>0.77</v>
      </c>
      <c r="C2144" s="85">
        <v>18.739999999999998</v>
      </c>
      <c r="D2144" s="125">
        <f>B2144/(B2144+Overview!$F$22)</f>
        <v>0.52380952380952384</v>
      </c>
      <c r="E2144" s="118">
        <f>EXP(Overview!$F$21/Overview!$F$5-Overview!$F$21/('='!C2144+273.15))</f>
        <v>0.94169028070695959</v>
      </c>
      <c r="F2144" s="77">
        <f t="shared" si="200"/>
        <v>3.2159200800674075</v>
      </c>
      <c r="G2144" s="115">
        <f t="shared" si="201"/>
        <v>0.52380952380952372</v>
      </c>
      <c r="H2144" s="112">
        <f>F2144/Overview!$F$19</f>
        <v>4.7481471726966005</v>
      </c>
      <c r="I2144" s="149">
        <f t="shared" si="202"/>
        <v>178.24101031296112</v>
      </c>
      <c r="J2144" s="80">
        <f>IF((A2144-Overview!$F$43)/365=ROUND((A2144-Overview!$F$43)/365,0),J2143*0.05,J2143+V2143)</f>
        <v>12988.192992313348</v>
      </c>
      <c r="K2144" s="70">
        <f>IF(I2144&lt;Overview!$F$16,1,'='!F2144/Overview!$F$26)</f>
        <v>139.21731948343756</v>
      </c>
      <c r="L2144" s="71">
        <f>IF(I2144&lt;Overview!$F$17,'='!F2144/Overview!$F$26,Overview!$F$33)</f>
        <v>9.1428571428571423</v>
      </c>
      <c r="M2144" s="72">
        <f t="shared" si="203"/>
        <v>9.1428571428571423</v>
      </c>
      <c r="N2144" s="81">
        <f>MIN(1,Overview!$F$44*E2144*(F2144-Overview!$F$25)^2+0.2)</f>
        <v>1</v>
      </c>
      <c r="O2144" s="48">
        <f>M2144*E2144*Overview!$F$8</f>
        <v>9.746225350951114E-2</v>
      </c>
      <c r="P2144" s="48">
        <f>E2144*Overview!$F$6</f>
        <v>1.8494797113084687E-3</v>
      </c>
      <c r="Q2144" s="122">
        <f>O2144*(G2144/F2144-(1+Overview!$F$35/'='!F2144)/(Overview!$F$37*Overview!$F$33))/('='!G2144+Overview!$F$36)</f>
        <v>2.1357733934809734E-4</v>
      </c>
      <c r="R2144" s="128">
        <f>(O2144/F2144-Q2144)*G2144*Overview!$F$29*'='!F2144^3</f>
        <v>474.62113178725036</v>
      </c>
      <c r="S2144" s="57">
        <f t="shared" si="198"/>
        <v>3.3646619065186846E-18</v>
      </c>
      <c r="T2144" s="58">
        <f t="shared" si="199"/>
        <v>2.2894921808563903E-4</v>
      </c>
      <c r="U2144" s="58">
        <f>IF(I2144&lt;Overview!$F$18,(1-Overview!$F$9)*'='!R2144-'='!I2144*'='!P2144,0)</f>
        <v>0</v>
      </c>
      <c r="V2144" s="54">
        <f>IF(I2144&gt;=Overview!$F$18,(1-Overview!$F$9)*'='!R2144-Overview!$F$18*'='!P2144,0)</f>
        <v>40.110177571401024</v>
      </c>
      <c r="W2144" s="2"/>
      <c r="X2144" s="60">
        <f>F2144^3*(1+G2144*Overview!$F$38)</f>
        <v>40.874679295346517</v>
      </c>
      <c r="Y2144" s="61">
        <f>F2144^3*Overview!$F$42*(1+Overview!$F$38*G2144)+J2144*Overview!$F$39/Overview!$F$40</f>
        <v>4.2431171593380759</v>
      </c>
    </row>
    <row r="2145" spans="1:25">
      <c r="A2145" s="34">
        <v>2142</v>
      </c>
      <c r="B2145">
        <v>0.77</v>
      </c>
      <c r="C2145" s="85">
        <v>18.739999999999998</v>
      </c>
      <c r="D2145" s="125">
        <f>B2145/(B2145+Overview!$F$22)</f>
        <v>0.52380952380952384</v>
      </c>
      <c r="E2145" s="118">
        <f>EXP(Overview!$F$21/Overview!$F$5-Overview!$F$21/('='!C2145+273.15))</f>
        <v>0.94169028070695959</v>
      </c>
      <c r="F2145" s="77">
        <f t="shared" si="200"/>
        <v>3.2161490292854933</v>
      </c>
      <c r="G2145" s="115">
        <f t="shared" si="201"/>
        <v>0.52380952380952372</v>
      </c>
      <c r="H2145" s="112">
        <f>F2145/Overview!$F$19</f>
        <v>4.7484852049099269</v>
      </c>
      <c r="I2145" s="149">
        <f t="shared" si="202"/>
        <v>178.24101031296112</v>
      </c>
      <c r="J2145" s="80">
        <f>IF((A2145-Overview!$F$43)/365=ROUND((A2145-Overview!$F$43)/365,0),J2144*0.05,J2144+V2144)</f>
        <v>13028.30316988475</v>
      </c>
      <c r="K2145" s="70">
        <f>IF(I2145&lt;Overview!$F$16,1,'='!F2145/Overview!$F$26)</f>
        <v>139.22723070499973</v>
      </c>
      <c r="L2145" s="71">
        <f>IF(I2145&lt;Overview!$F$17,'='!F2145/Overview!$F$26,Overview!$F$33)</f>
        <v>9.1428571428571423</v>
      </c>
      <c r="M2145" s="72">
        <f t="shared" si="203"/>
        <v>9.1428571428571423</v>
      </c>
      <c r="N2145" s="81">
        <f>MIN(1,Overview!$F$44*E2145*(F2145-Overview!$F$25)^2+0.2)</f>
        <v>1</v>
      </c>
      <c r="O2145" s="48">
        <f>M2145*E2145*Overview!$F$8</f>
        <v>9.746225350951114E-2</v>
      </c>
      <c r="P2145" s="48">
        <f>E2145*Overview!$F$6</f>
        <v>1.8494797113084687E-3</v>
      </c>
      <c r="Q2145" s="122">
        <f>O2145*(G2145/F2145-(1+Overview!$F$35/'='!F2145)/(Overview!$F$37*Overview!$F$33))/('='!G2145+Overview!$F$36)</f>
        <v>2.1324101821452031E-4</v>
      </c>
      <c r="R2145" s="128">
        <f>(O2145/F2145-Q2145)*G2145*Overview!$F$29*'='!F2145^3</f>
        <v>474.69377881924839</v>
      </c>
      <c r="S2145" s="57">
        <f t="shared" si="198"/>
        <v>3.3644223850582031E-18</v>
      </c>
      <c r="T2145" s="58">
        <f t="shared" si="199"/>
        <v>2.2860496457815987E-4</v>
      </c>
      <c r="U2145" s="58">
        <f>IF(I2145&lt;Overview!$F$18,(1-Overview!$F$9)*'='!R2145-'='!I2145*'='!P2145,0)</f>
        <v>0</v>
      </c>
      <c r="V2145" s="54">
        <f>IF(I2145&gt;=Overview!$F$18,(1-Overview!$F$9)*'='!R2145-Overview!$F$18*'='!P2145,0)</f>
        <v>40.116367098527256</v>
      </c>
      <c r="W2145" s="2"/>
      <c r="X2145" s="60">
        <f>F2145^3*(1+G2145*Overview!$F$38)</f>
        <v>40.883409822115205</v>
      </c>
      <c r="Y2145" s="61">
        <f>F2145^3*Overview!$F$42*(1+Overview!$F$38*G2145)+J2145*Overview!$F$39/Overview!$F$40</f>
        <v>4.2456458762817233</v>
      </c>
    </row>
    <row r="2146" spans="1:25">
      <c r="A2146" s="34">
        <v>2143</v>
      </c>
      <c r="B2146">
        <v>0.77</v>
      </c>
      <c r="C2146" s="85">
        <v>18.739999999999998</v>
      </c>
      <c r="D2146" s="125">
        <f>B2146/(B2146+Overview!$F$22)</f>
        <v>0.52380952380952384</v>
      </c>
      <c r="E2146" s="118">
        <f>EXP(Overview!$F$21/Overview!$F$5-Overview!$F$21/('='!C2146+273.15))</f>
        <v>0.94169028070695959</v>
      </c>
      <c r="F2146" s="77">
        <f t="shared" si="200"/>
        <v>3.2163776342500716</v>
      </c>
      <c r="G2146" s="115">
        <f t="shared" si="201"/>
        <v>0.52380952380952372</v>
      </c>
      <c r="H2146" s="112">
        <f>F2146/Overview!$F$19</f>
        <v>4.7488227288499507</v>
      </c>
      <c r="I2146" s="149">
        <f t="shared" si="202"/>
        <v>178.24101031296112</v>
      </c>
      <c r="J2146" s="80">
        <f>IF((A2146-Overview!$F$43)/365=ROUND((A2146-Overview!$F$43)/365,0),J2145*0.05,J2145+V2145)</f>
        <v>13068.419536983278</v>
      </c>
      <c r="K2146" s="70">
        <f>IF(I2146&lt;Overview!$F$16,1,'='!F2146/Overview!$F$26)</f>
        <v>139.23712702381263</v>
      </c>
      <c r="L2146" s="71">
        <f>IF(I2146&lt;Overview!$F$17,'='!F2146/Overview!$F$26,Overview!$F$33)</f>
        <v>9.1428571428571423</v>
      </c>
      <c r="M2146" s="72">
        <f t="shared" si="203"/>
        <v>9.1428571428571423</v>
      </c>
      <c r="N2146" s="81">
        <f>MIN(1,Overview!$F$44*E2146*(F2146-Overview!$F$25)^2+0.2)</f>
        <v>1</v>
      </c>
      <c r="O2146" s="48">
        <f>M2146*E2146*Overview!$F$8</f>
        <v>9.746225350951114E-2</v>
      </c>
      <c r="P2146" s="48">
        <f>E2146*Overview!$F$6</f>
        <v>1.8494797113084687E-3</v>
      </c>
      <c r="Q2146" s="122">
        <f>O2146*(G2146/F2146-(1+Overview!$F$35/'='!F2146)/(Overview!$F$37*Overview!$F$33))/('='!G2146+Overview!$F$36)</f>
        <v>2.1290525055372509E-4</v>
      </c>
      <c r="R2146" s="128">
        <f>(O2146/F2146-Q2146)*G2146*Overview!$F$29*'='!F2146^3</f>
        <v>474.76632285696394</v>
      </c>
      <c r="S2146" s="57">
        <f t="shared" si="198"/>
        <v>3.3641832577704204E-18</v>
      </c>
      <c r="T2146" s="58">
        <f t="shared" si="199"/>
        <v>2.2826122869846967E-4</v>
      </c>
      <c r="U2146" s="58">
        <f>IF(I2146&lt;Overview!$F$18,(1-Overview!$F$9)*'='!R2146-'='!I2146*'='!P2146,0)</f>
        <v>0</v>
      </c>
      <c r="V2146" s="54">
        <f>IF(I2146&gt;=Overview!$F$18,(1-Overview!$F$9)*'='!R2146-Overview!$F$18*'='!P2146,0)</f>
        <v>40.12254785054062</v>
      </c>
      <c r="W2146" s="2"/>
      <c r="X2146" s="60">
        <f>F2146^3*(1+G2146*Overview!$F$38)</f>
        <v>40.89212846174825</v>
      </c>
      <c r="Y2146" s="61">
        <f>F2146^3*Overview!$F$42*(1+Overview!$F$38*G2146)+J2146*Overview!$F$39/Overview!$F$40</f>
        <v>4.2481737923462521</v>
      </c>
    </row>
    <row r="2147" spans="1:25">
      <c r="A2147" s="34">
        <v>2144</v>
      </c>
      <c r="B2147">
        <v>0.77</v>
      </c>
      <c r="C2147" s="85">
        <v>18.739999999999998</v>
      </c>
      <c r="D2147" s="125">
        <f>B2147/(B2147+Overview!$F$22)</f>
        <v>0.52380952380952384</v>
      </c>
      <c r="E2147" s="118">
        <f>EXP(Overview!$F$21/Overview!$F$5-Overview!$F$21/('='!C2147+273.15))</f>
        <v>0.94169028070695959</v>
      </c>
      <c r="F2147" s="77">
        <f t="shared" si="200"/>
        <v>3.2166058954787702</v>
      </c>
      <c r="G2147" s="115">
        <f t="shared" si="201"/>
        <v>0.52380952380952372</v>
      </c>
      <c r="H2147" s="112">
        <f>F2147/Overview!$F$19</f>
        <v>4.7491597452809247</v>
      </c>
      <c r="I2147" s="149">
        <f t="shared" si="202"/>
        <v>178.24101031296112</v>
      </c>
      <c r="J2147" s="80">
        <f>IF((A2147-Overview!$F$43)/365=ROUND((A2147-Overview!$F$43)/365,0),J2146*0.05,J2146+V2146)</f>
        <v>13108.542084833818</v>
      </c>
      <c r="K2147" s="70">
        <f>IF(I2147&lt;Overview!$F$16,1,'='!F2147/Overview!$F$26)</f>
        <v>139.24700846228444</v>
      </c>
      <c r="L2147" s="71">
        <f>IF(I2147&lt;Overview!$F$17,'='!F2147/Overview!$F$26,Overview!$F$33)</f>
        <v>9.1428571428571423</v>
      </c>
      <c r="M2147" s="72">
        <f t="shared" si="203"/>
        <v>9.1428571428571423</v>
      </c>
      <c r="N2147" s="81">
        <f>MIN(1,Overview!$F$44*E2147*(F2147-Overview!$F$25)^2+0.2)</f>
        <v>1</v>
      </c>
      <c r="O2147" s="48">
        <f>M2147*E2147*Overview!$F$8</f>
        <v>9.746225350951114E-2</v>
      </c>
      <c r="P2147" s="48">
        <f>E2147*Overview!$F$6</f>
        <v>1.8494797113084687E-3</v>
      </c>
      <c r="Q2147" s="122">
        <f>O2147*(G2147/F2147-(1+Overview!$F$35/'='!F2147)/(Overview!$F$37*Overview!$F$33))/('='!G2147+Overview!$F$36)</f>
        <v>2.1257003537978597E-4</v>
      </c>
      <c r="R2147" s="128">
        <f>(O2147/F2147-Q2147)*G2147*Overview!$F$29*'='!F2147^3</f>
        <v>474.83876403666528</v>
      </c>
      <c r="S2147" s="57">
        <f t="shared" si="198"/>
        <v>3.3639445239531799E-18</v>
      </c>
      <c r="T2147" s="58">
        <f t="shared" si="199"/>
        <v>2.2791800966825008E-4</v>
      </c>
      <c r="U2147" s="58">
        <f>IF(I2147&lt;Overview!$F$18,(1-Overview!$F$9)*'='!R2147-'='!I2147*'='!P2147,0)</f>
        <v>0</v>
      </c>
      <c r="V2147" s="54">
        <f>IF(I2147&gt;=Overview!$F$18,(1-Overview!$F$9)*'='!R2147-Overview!$F$18*'='!P2147,0)</f>
        <v>40.128719839051172</v>
      </c>
      <c r="W2147" s="2"/>
      <c r="X2147" s="60">
        <f>F2147^3*(1+G2147*Overview!$F$38)</f>
        <v>40.900835228480297</v>
      </c>
      <c r="Y2147" s="61">
        <f>F2147^3*Overview!$F$42*(1+Overview!$F$38*G2147)+J2147*Overview!$F$39/Overview!$F$40</f>
        <v>4.25070090843146</v>
      </c>
    </row>
    <row r="2148" spans="1:25">
      <c r="A2148" s="34">
        <v>2145</v>
      </c>
      <c r="B2148">
        <v>0.77</v>
      </c>
      <c r="C2148" s="85">
        <v>18.739999999999998</v>
      </c>
      <c r="D2148" s="125">
        <f>B2148/(B2148+Overview!$F$22)</f>
        <v>0.52380952380952384</v>
      </c>
      <c r="E2148" s="118">
        <f>EXP(Overview!$F$21/Overview!$F$5-Overview!$F$21/('='!C2148+273.15))</f>
        <v>0.94169028070695959</v>
      </c>
      <c r="F2148" s="77">
        <f t="shared" si="200"/>
        <v>3.2168338134884382</v>
      </c>
      <c r="G2148" s="115">
        <f t="shared" si="201"/>
        <v>0.52380952380952372</v>
      </c>
      <c r="H2148" s="112">
        <f>F2148/Overview!$F$19</f>
        <v>4.7494962549659503</v>
      </c>
      <c r="I2148" s="149">
        <f t="shared" si="202"/>
        <v>178.24101031296112</v>
      </c>
      <c r="J2148" s="80">
        <f>IF((A2148-Overview!$F$43)/365=ROUND((A2148-Overview!$F$43)/365,0),J2147*0.05,J2147+V2147)</f>
        <v>13148.670804672869</v>
      </c>
      <c r="K2148" s="70">
        <f>IF(I2148&lt;Overview!$F$16,1,'='!F2148/Overview!$F$26)</f>
        <v>139.25687504278955</v>
      </c>
      <c r="L2148" s="71">
        <f>IF(I2148&lt;Overview!$F$17,'='!F2148/Overview!$F$26,Overview!$F$33)</f>
        <v>9.1428571428571423</v>
      </c>
      <c r="M2148" s="72">
        <f t="shared" si="203"/>
        <v>9.1428571428571423</v>
      </c>
      <c r="N2148" s="81">
        <f>MIN(1,Overview!$F$44*E2148*(F2148-Overview!$F$25)^2+0.2)</f>
        <v>1</v>
      </c>
      <c r="O2148" s="48">
        <f>M2148*E2148*Overview!$F$8</f>
        <v>9.746225350951114E-2</v>
      </c>
      <c r="P2148" s="48">
        <f>E2148*Overview!$F$6</f>
        <v>1.8494797113084687E-3</v>
      </c>
      <c r="Q2148" s="122">
        <f>O2148*(G2148/F2148-(1+Overview!$F$35/'='!F2148)/(Overview!$F$37*Overview!$F$33))/('='!G2148+Overview!$F$36)</f>
        <v>2.1223537170877229E-4</v>
      </c>
      <c r="R2148" s="128">
        <f>(O2148/F2148-Q2148)*G2148*Overview!$F$29*'='!F2148^3</f>
        <v>474.91110249447036</v>
      </c>
      <c r="S2148" s="57">
        <f t="shared" si="198"/>
        <v>3.3637061829057442E-18</v>
      </c>
      <c r="T2148" s="58">
        <f t="shared" si="199"/>
        <v>2.275753067103554E-4</v>
      </c>
      <c r="U2148" s="58">
        <f>IF(I2148&lt;Overview!$F$18,(1-Overview!$F$9)*'='!R2148-'='!I2148*'='!P2148,0)</f>
        <v>0</v>
      </c>
      <c r="V2148" s="54">
        <f>IF(I2148&gt;=Overview!$F$18,(1-Overview!$F$9)*'='!R2148-Overview!$F$18*'='!P2148,0)</f>
        <v>40.13488307565617</v>
      </c>
      <c r="W2148" s="2"/>
      <c r="X2148" s="60">
        <f>F2148^3*(1+G2148*Overview!$F$38)</f>
        <v>40.909530136535075</v>
      </c>
      <c r="Y2148" s="61">
        <f>F2148^3*Overview!$F$42*(1+Overview!$F$38*G2148)+J2148*Overview!$F$39/Overview!$F$40</f>
        <v>4.2532272254366683</v>
      </c>
    </row>
    <row r="2149" spans="1:25">
      <c r="A2149" s="34">
        <v>2146</v>
      </c>
      <c r="B2149">
        <v>0.77</v>
      </c>
      <c r="C2149" s="85">
        <v>18.739999999999998</v>
      </c>
      <c r="D2149" s="125">
        <f>B2149/(B2149+Overview!$F$22)</f>
        <v>0.52380952380952384</v>
      </c>
      <c r="E2149" s="118">
        <f>EXP(Overview!$F$21/Overview!$F$5-Overview!$F$21/('='!C2149+273.15))</f>
        <v>0.94169028070695959</v>
      </c>
      <c r="F2149" s="77">
        <f t="shared" si="200"/>
        <v>3.2170613887951487</v>
      </c>
      <c r="G2149" s="115">
        <f t="shared" si="201"/>
        <v>0.52380952380952372</v>
      </c>
      <c r="H2149" s="112">
        <f>F2149/Overview!$F$19</f>
        <v>4.7498322586669843</v>
      </c>
      <c r="I2149" s="149">
        <f t="shared" si="202"/>
        <v>178.24101031296112</v>
      </c>
      <c r="J2149" s="80">
        <f>IF((A2149-Overview!$F$43)/365=ROUND((A2149-Overview!$F$43)/365,0),J2148*0.05,J2148+V2148)</f>
        <v>13188.805687748525</v>
      </c>
      <c r="K2149" s="70">
        <f>IF(I2149&lt;Overview!$F$16,1,'='!F2149/Overview!$F$26)</f>
        <v>139.26672678766877</v>
      </c>
      <c r="L2149" s="71">
        <f>IF(I2149&lt;Overview!$F$17,'='!F2149/Overview!$F$26,Overview!$F$33)</f>
        <v>9.1428571428571423</v>
      </c>
      <c r="M2149" s="72">
        <f t="shared" si="203"/>
        <v>9.1428571428571423</v>
      </c>
      <c r="N2149" s="81">
        <f>MIN(1,Overview!$F$44*E2149*(F2149-Overview!$F$25)^2+0.2)</f>
        <v>1</v>
      </c>
      <c r="O2149" s="48">
        <f>M2149*E2149*Overview!$F$8</f>
        <v>9.746225350951114E-2</v>
      </c>
      <c r="P2149" s="48">
        <f>E2149*Overview!$F$6</f>
        <v>1.8494797113084687E-3</v>
      </c>
      <c r="Q2149" s="122">
        <f>O2149*(G2149/F2149-(1+Overview!$F$35/'='!F2149)/(Overview!$F$37*Overview!$F$33))/('='!G2149+Overview!$F$36)</f>
        <v>2.1190125855873778E-4</v>
      </c>
      <c r="R2149" s="128">
        <f>(O2149/F2149-Q2149)*G2149*Overview!$F$29*'='!F2149^3</f>
        <v>474.98333836634811</v>
      </c>
      <c r="S2149" s="57">
        <f t="shared" si="198"/>
        <v>3.3634682339287913E-18</v>
      </c>
      <c r="T2149" s="58">
        <f t="shared" si="199"/>
        <v>2.2723311904880429E-4</v>
      </c>
      <c r="U2149" s="58">
        <f>IF(I2149&lt;Overview!$F$18,(1-Overview!$F$9)*'='!R2149-'='!I2149*'='!P2149,0)</f>
        <v>0</v>
      </c>
      <c r="V2149" s="54">
        <f>IF(I2149&gt;=Overview!$F$18,(1-Overview!$F$9)*'='!R2149-Overview!$F$18*'='!P2149,0)</f>
        <v>40.141037571940153</v>
      </c>
      <c r="W2149" s="2"/>
      <c r="X2149" s="60">
        <f>F2149^3*(1+G2149*Overview!$F$38)</f>
        <v>40.918213200125464</v>
      </c>
      <c r="Y2149" s="61">
        <f>F2149^3*Overview!$F$42*(1+Overview!$F$38*G2149)+J2149*Overview!$F$39/Overview!$F$40</f>
        <v>4.2557527442607279</v>
      </c>
    </row>
    <row r="2150" spans="1:25">
      <c r="A2150" s="34">
        <v>2147</v>
      </c>
      <c r="B2150">
        <v>0.77</v>
      </c>
      <c r="C2150" s="85">
        <v>18.739999999999998</v>
      </c>
      <c r="D2150" s="125">
        <f>B2150/(B2150+Overview!$F$22)</f>
        <v>0.52380952380952384</v>
      </c>
      <c r="E2150" s="118">
        <f>EXP(Overview!$F$21/Overview!$F$5-Overview!$F$21/('='!C2150+273.15))</f>
        <v>0.94169028070695959</v>
      </c>
      <c r="F2150" s="77">
        <f t="shared" si="200"/>
        <v>3.2172886219141974</v>
      </c>
      <c r="G2150" s="115">
        <f t="shared" si="201"/>
        <v>0.52380952380952372</v>
      </c>
      <c r="H2150" s="112">
        <f>F2150/Overview!$F$19</f>
        <v>4.750167757144836</v>
      </c>
      <c r="I2150" s="149">
        <f t="shared" si="202"/>
        <v>178.24101031296112</v>
      </c>
      <c r="J2150" s="80">
        <f>IF((A2150-Overview!$F$43)/365=ROUND((A2150-Overview!$F$43)/365,0),J2149*0.05,J2149+V2149)</f>
        <v>13228.946725320466</v>
      </c>
      <c r="K2150" s="70">
        <f>IF(I2150&lt;Overview!$F$16,1,'='!F2150/Overview!$F$26)</f>
        <v>139.27656371922933</v>
      </c>
      <c r="L2150" s="71">
        <f>IF(I2150&lt;Overview!$F$17,'='!F2150/Overview!$F$26,Overview!$F$33)</f>
        <v>9.1428571428571423</v>
      </c>
      <c r="M2150" s="72">
        <f t="shared" si="203"/>
        <v>9.1428571428571423</v>
      </c>
      <c r="N2150" s="81">
        <f>MIN(1,Overview!$F$44*E2150*(F2150-Overview!$F$25)^2+0.2)</f>
        <v>1</v>
      </c>
      <c r="O2150" s="48">
        <f>M2150*E2150*Overview!$F$8</f>
        <v>9.746225350951114E-2</v>
      </c>
      <c r="P2150" s="48">
        <f>E2150*Overview!$F$6</f>
        <v>1.8494797113084687E-3</v>
      </c>
      <c r="Q2150" s="122">
        <f>O2150*(G2150/F2150-(1+Overview!$F$35/'='!F2150)/(Overview!$F$37*Overview!$F$33))/('='!G2150+Overview!$F$36)</f>
        <v>2.1156769494972479E-4</v>
      </c>
      <c r="R2150" s="128">
        <f>(O2150/F2150-Q2150)*G2150*Overview!$F$29*'='!F2150^3</f>
        <v>475.0554717881173</v>
      </c>
      <c r="S2150" s="57">
        <f t="shared" si="198"/>
        <v>3.3632306763244128E-18</v>
      </c>
      <c r="T2150" s="58">
        <f t="shared" si="199"/>
        <v>2.2689144590878779E-4</v>
      </c>
      <c r="U2150" s="58">
        <f>IF(I2150&lt;Overview!$F$18,(1-Overview!$F$9)*'='!R2150-'='!I2150*'='!P2150,0)</f>
        <v>0</v>
      </c>
      <c r="V2150" s="54">
        <f>IF(I2150&gt;=Overview!$F$18,(1-Overview!$F$9)*'='!R2150-Overview!$F$18*'='!P2150,0)</f>
        <v>40.147183339474886</v>
      </c>
      <c r="W2150" s="2"/>
      <c r="X2150" s="60">
        <f>F2150^3*(1+G2150*Overview!$F$38)</f>
        <v>40.926884433453459</v>
      </c>
      <c r="Y2150" s="61">
        <f>F2150^3*Overview!$F$42*(1+Overview!$F$38*G2150)+J2150*Overview!$F$39/Overview!$F$40</f>
        <v>4.2582774658020091</v>
      </c>
    </row>
    <row r="2151" spans="1:25">
      <c r="A2151" s="34">
        <v>2148</v>
      </c>
      <c r="B2151">
        <v>0.77</v>
      </c>
      <c r="C2151" s="85">
        <v>18.739999999999998</v>
      </c>
      <c r="D2151" s="125">
        <f>B2151/(B2151+Overview!$F$22)</f>
        <v>0.52380952380952384</v>
      </c>
      <c r="E2151" s="118">
        <f>EXP(Overview!$F$21/Overview!$F$5-Overview!$F$21/('='!C2151+273.15))</f>
        <v>0.94169028070695959</v>
      </c>
      <c r="F2151" s="77">
        <f t="shared" si="200"/>
        <v>3.2175155133601061</v>
      </c>
      <c r="G2151" s="115">
        <f t="shared" si="201"/>
        <v>0.52380952380952372</v>
      </c>
      <c r="H2151" s="112">
        <f>F2151/Overview!$F$19</f>
        <v>4.7505027511591704</v>
      </c>
      <c r="I2151" s="149">
        <f t="shared" si="202"/>
        <v>178.24101031296112</v>
      </c>
      <c r="J2151" s="80">
        <f>IF((A2151-Overview!$F$43)/365=ROUND((A2151-Overview!$F$43)/365,0),J2150*0.05,J2150+V2150)</f>
        <v>13269.093908659941</v>
      </c>
      <c r="K2151" s="70">
        <f>IF(I2151&lt;Overview!$F$16,1,'='!F2151/Overview!$F$26)</f>
        <v>139.28638585974485</v>
      </c>
      <c r="L2151" s="71">
        <f>IF(I2151&lt;Overview!$F$17,'='!F2151/Overview!$F$26,Overview!$F$33)</f>
        <v>9.1428571428571423</v>
      </c>
      <c r="M2151" s="72">
        <f t="shared" si="203"/>
        <v>9.1428571428571423</v>
      </c>
      <c r="N2151" s="81">
        <f>MIN(1,Overview!$F$44*E2151*(F2151-Overview!$F$25)^2+0.2)</f>
        <v>1</v>
      </c>
      <c r="O2151" s="48">
        <f>M2151*E2151*Overview!$F$8</f>
        <v>9.746225350951114E-2</v>
      </c>
      <c r="P2151" s="48">
        <f>E2151*Overview!$F$6</f>
        <v>1.8494797113084687E-3</v>
      </c>
      <c r="Q2151" s="122">
        <f>O2151*(G2151/F2151-(1+Overview!$F$35/'='!F2151)/(Overview!$F$37*Overview!$F$33))/('='!G2151+Overview!$F$36)</f>
        <v>2.1123467990374962E-4</v>
      </c>
      <c r="R2151" s="128">
        <f>(O2151/F2151-Q2151)*G2151*Overview!$F$29*'='!F2151^3</f>
        <v>475.12750289544761</v>
      </c>
      <c r="S2151" s="57">
        <f t="shared" si="198"/>
        <v>3.3629935093961082E-18</v>
      </c>
      <c r="T2151" s="58">
        <f t="shared" si="199"/>
        <v>2.2655028651665689E-4</v>
      </c>
      <c r="U2151" s="58">
        <f>IF(I2151&lt;Overview!$F$18,(1-Overview!$F$9)*'='!R2151-'='!I2151*'='!P2151,0)</f>
        <v>0</v>
      </c>
      <c r="V2151" s="54">
        <f>IF(I2151&gt;=Overview!$F$18,(1-Overview!$F$9)*'='!R2151-Overview!$F$18*'='!P2151,0)</f>
        <v>40.153320389819427</v>
      </c>
      <c r="W2151" s="2"/>
      <c r="X2151" s="60">
        <f>F2151^3*(1+G2151*Overview!$F$38)</f>
        <v>40.935543850710125</v>
      </c>
      <c r="Y2151" s="61">
        <f>F2151^3*Overview!$F$42*(1+Overview!$F$38*G2151)+J2151*Overview!$F$39/Overview!$F$40</f>
        <v>4.2608013909584068</v>
      </c>
    </row>
    <row r="2152" spans="1:25">
      <c r="A2152" s="34">
        <v>2149</v>
      </c>
      <c r="B2152">
        <v>0.77</v>
      </c>
      <c r="C2152" s="85">
        <v>18.739999999999998</v>
      </c>
      <c r="D2152" s="125">
        <f>B2152/(B2152+Overview!$F$22)</f>
        <v>0.52380952380952384</v>
      </c>
      <c r="E2152" s="118">
        <f>EXP(Overview!$F$21/Overview!$F$5-Overview!$F$21/('='!C2152+273.15))</f>
        <v>0.94169028070695959</v>
      </c>
      <c r="F2152" s="77">
        <f t="shared" si="200"/>
        <v>3.217742063646623</v>
      </c>
      <c r="G2152" s="115">
        <f t="shared" si="201"/>
        <v>0.52380952380952372</v>
      </c>
      <c r="H2152" s="112">
        <f>F2152/Overview!$F$19</f>
        <v>4.7508372414685116</v>
      </c>
      <c r="I2152" s="149">
        <f t="shared" si="202"/>
        <v>178.24101031296112</v>
      </c>
      <c r="J2152" s="80">
        <f>IF((A2152-Overview!$F$43)/365=ROUND((A2152-Overview!$F$43)/365,0),J2151*0.05,J2151+V2151)</f>
        <v>13309.247229049761</v>
      </c>
      <c r="K2152" s="70">
        <f>IF(I2152&lt;Overview!$F$16,1,'='!F2152/Overview!$F$26)</f>
        <v>139.29619323145553</v>
      </c>
      <c r="L2152" s="71">
        <f>IF(I2152&lt;Overview!$F$17,'='!F2152/Overview!$F$26,Overview!$F$33)</f>
        <v>9.1428571428571423</v>
      </c>
      <c r="M2152" s="72">
        <f t="shared" si="203"/>
        <v>9.1428571428571423</v>
      </c>
      <c r="N2152" s="81">
        <f>MIN(1,Overview!$F$44*E2152*(F2152-Overview!$F$25)^2+0.2)</f>
        <v>1</v>
      </c>
      <c r="O2152" s="48">
        <f>M2152*E2152*Overview!$F$8</f>
        <v>9.746225350951114E-2</v>
      </c>
      <c r="P2152" s="48">
        <f>E2152*Overview!$F$6</f>
        <v>1.8494797113084687E-3</v>
      </c>
      <c r="Q2152" s="122">
        <f>O2152*(G2152/F2152-(1+Overview!$F$35/'='!F2152)/(Overview!$F$37*Overview!$F$33))/('='!G2152+Overview!$F$36)</f>
        <v>2.1090221244480424E-4</v>
      </c>
      <c r="R2152" s="128">
        <f>(O2152/F2152-Q2152)*G2152*Overview!$F$29*'='!F2152^3</f>
        <v>475.19943182385913</v>
      </c>
      <c r="S2152" s="57">
        <f t="shared" si="198"/>
        <v>3.3627567324487834E-18</v>
      </c>
      <c r="T2152" s="58">
        <f t="shared" si="199"/>
        <v>2.2620964009992763E-4</v>
      </c>
      <c r="U2152" s="58">
        <f>IF(I2152&lt;Overview!$F$18,(1-Overview!$F$9)*'='!R2152-'='!I2152*'='!P2152,0)</f>
        <v>0</v>
      </c>
      <c r="V2152" s="54">
        <f>IF(I2152&gt;=Overview!$F$18,(1-Overview!$F$9)*'='!R2152-Overview!$F$18*'='!P2152,0)</f>
        <v>40.15944873452009</v>
      </c>
      <c r="W2152" s="2"/>
      <c r="X2152" s="60">
        <f>F2152^3*(1+G2152*Overview!$F$38)</f>
        <v>40.94419146607563</v>
      </c>
      <c r="Y2152" s="61">
        <f>F2152^3*Overview!$F$42*(1+Overview!$F$38*G2152)+J2152*Overview!$F$39/Overview!$F$40</f>
        <v>4.2633245206273322</v>
      </c>
    </row>
    <row r="2153" spans="1:25">
      <c r="A2153" s="34">
        <v>2150</v>
      </c>
      <c r="B2153">
        <v>0.77</v>
      </c>
      <c r="C2153" s="85">
        <v>18.739999999999998</v>
      </c>
      <c r="D2153" s="125">
        <f>B2153/(B2153+Overview!$F$22)</f>
        <v>0.52380952380952384</v>
      </c>
      <c r="E2153" s="118">
        <f>EXP(Overview!$F$21/Overview!$F$5-Overview!$F$21/('='!C2153+273.15))</f>
        <v>0.94169028070695959</v>
      </c>
      <c r="F2153" s="77">
        <f t="shared" si="200"/>
        <v>3.217968273286723</v>
      </c>
      <c r="G2153" s="115">
        <f t="shared" si="201"/>
        <v>0.52380952380952372</v>
      </c>
      <c r="H2153" s="112">
        <f>F2153/Overview!$F$19</f>
        <v>4.7511712288302421</v>
      </c>
      <c r="I2153" s="149">
        <f t="shared" si="202"/>
        <v>178.24101031296112</v>
      </c>
      <c r="J2153" s="80">
        <f>IF((A2153-Overview!$F$43)/365=ROUND((A2153-Overview!$F$43)/365,0),J2152*0.05,J2152+V2152)</f>
        <v>13349.406677784282</v>
      </c>
      <c r="K2153" s="70">
        <f>IF(I2153&lt;Overview!$F$16,1,'='!F2153/Overview!$F$26)</f>
        <v>139.3059858565681</v>
      </c>
      <c r="L2153" s="71">
        <f>IF(I2153&lt;Overview!$F$17,'='!F2153/Overview!$F$26,Overview!$F$33)</f>
        <v>9.1428571428571423</v>
      </c>
      <c r="M2153" s="72">
        <f t="shared" si="203"/>
        <v>9.1428571428571423</v>
      </c>
      <c r="N2153" s="81">
        <f>MIN(1,Overview!$F$44*E2153*(F2153-Overview!$F$25)^2+0.2)</f>
        <v>1</v>
      </c>
      <c r="O2153" s="48">
        <f>M2153*E2153*Overview!$F$8</f>
        <v>9.746225350951114E-2</v>
      </c>
      <c r="P2153" s="48">
        <f>E2153*Overview!$F$6</f>
        <v>1.8494797113084687E-3</v>
      </c>
      <c r="Q2153" s="122">
        <f>O2153*(G2153/F2153-(1+Overview!$F$35/'='!F2153)/(Overview!$F$37*Overview!$F$33))/('='!G2153+Overview!$F$36)</f>
        <v>2.1057029159885225E-4</v>
      </c>
      <c r="R2153" s="128">
        <f>(O2153/F2153-Q2153)*G2153*Overview!$F$29*'='!F2153^3</f>
        <v>475.27125870872231</v>
      </c>
      <c r="S2153" s="57">
        <f t="shared" si="198"/>
        <v>3.3625203447887481E-18</v>
      </c>
      <c r="T2153" s="58">
        <f t="shared" si="199"/>
        <v>2.2586950588728013E-4</v>
      </c>
      <c r="U2153" s="58">
        <f>IF(I2153&lt;Overview!$F$18,(1-Overview!$F$9)*'='!R2153-'='!I2153*'='!P2153,0)</f>
        <v>0</v>
      </c>
      <c r="V2153" s="54">
        <f>IF(I2153&gt;=Overview!$F$18,(1-Overview!$F$9)*'='!R2153-Overview!$F$18*'='!P2153,0)</f>
        <v>40.165568385110433</v>
      </c>
      <c r="W2153" s="2"/>
      <c r="X2153" s="60">
        <f>F2153^3*(1+G2153*Overview!$F$38)</f>
        <v>40.952827293719189</v>
      </c>
      <c r="Y2153" s="61">
        <f>F2153^3*Overview!$F$42*(1+Overview!$F$38*G2153)+J2153*Overview!$F$39/Overview!$F$40</f>
        <v>4.2658468557057168</v>
      </c>
    </row>
    <row r="2154" spans="1:25">
      <c r="A2154" s="34">
        <v>2151</v>
      </c>
      <c r="B2154">
        <v>0.77</v>
      </c>
      <c r="C2154" s="85">
        <v>18.739999999999998</v>
      </c>
      <c r="D2154" s="125">
        <f>B2154/(B2154+Overview!$F$22)</f>
        <v>0.52380952380952384</v>
      </c>
      <c r="E2154" s="118">
        <f>EXP(Overview!$F$21/Overview!$F$5-Overview!$F$21/('='!C2154+273.15))</f>
        <v>0.94169028070695959</v>
      </c>
      <c r="F2154" s="77">
        <f t="shared" si="200"/>
        <v>3.2181941427926102</v>
      </c>
      <c r="G2154" s="115">
        <f t="shared" si="201"/>
        <v>0.52380952380952372</v>
      </c>
      <c r="H2154" s="112">
        <f>F2154/Overview!$F$19</f>
        <v>4.7515047140006059</v>
      </c>
      <c r="I2154" s="149">
        <f t="shared" si="202"/>
        <v>178.24101031296112</v>
      </c>
      <c r="J2154" s="80">
        <f>IF((A2154-Overview!$F$43)/365=ROUND((A2154-Overview!$F$43)/365,0),J2153*0.05,J2153+V2153)</f>
        <v>13389.572246169393</v>
      </c>
      <c r="K2154" s="70">
        <f>IF(I2154&lt;Overview!$F$16,1,'='!F2154/Overview!$F$26)</f>
        <v>139.31576375725587</v>
      </c>
      <c r="L2154" s="71">
        <f>IF(I2154&lt;Overview!$F$17,'='!F2154/Overview!$F$26,Overview!$F$33)</f>
        <v>9.1428571428571423</v>
      </c>
      <c r="M2154" s="72">
        <f t="shared" si="203"/>
        <v>9.1428571428571423</v>
      </c>
      <c r="N2154" s="81">
        <f>MIN(1,Overview!$F$44*E2154*(F2154-Overview!$F$25)^2+0.2)</f>
        <v>1</v>
      </c>
      <c r="O2154" s="48">
        <f>M2154*E2154*Overview!$F$8</f>
        <v>9.746225350951114E-2</v>
      </c>
      <c r="P2154" s="48">
        <f>E2154*Overview!$F$6</f>
        <v>1.8494797113084687E-3</v>
      </c>
      <c r="Q2154" s="122">
        <f>O2154*(G2154/F2154-(1+Overview!$F$35/'='!F2154)/(Overview!$F$37*Overview!$F$33))/('='!G2154+Overview!$F$36)</f>
        <v>2.1023891639381919E-4</v>
      </c>
      <c r="R2154" s="128">
        <f>(O2154/F2154-Q2154)*G2154*Overview!$F$29*'='!F2154^3</f>
        <v>475.34298368525879</v>
      </c>
      <c r="S2154" s="57">
        <f t="shared" si="198"/>
        <v>3.3622843457237089E-18</v>
      </c>
      <c r="T2154" s="58">
        <f t="shared" si="199"/>
        <v>2.2552988310855138E-4</v>
      </c>
      <c r="U2154" s="58">
        <f>IF(I2154&lt;Overview!$F$18,(1-Overview!$F$9)*'='!R2154-'='!I2154*'='!P2154,0)</f>
        <v>0</v>
      </c>
      <c r="V2154" s="54">
        <f>IF(I2154&gt;=Overview!$F$18,(1-Overview!$F$9)*'='!R2154-Overview!$F$18*'='!P2154,0)</f>
        <v>40.171679353111344</v>
      </c>
      <c r="W2154" s="2"/>
      <c r="X2154" s="60">
        <f>F2154^3*(1+G2154*Overview!$F$38)</f>
        <v>40.961451347799098</v>
      </c>
      <c r="Y2154" s="61">
        <f>F2154^3*Overview!$F$42*(1+Overview!$F$38*G2154)+J2154*Overview!$F$39/Overview!$F$40</f>
        <v>4.2683683970900068</v>
      </c>
    </row>
    <row r="2155" spans="1:25">
      <c r="A2155" s="34">
        <v>2152</v>
      </c>
      <c r="B2155">
        <v>0.77</v>
      </c>
      <c r="C2155" s="85">
        <v>18.739999999999998</v>
      </c>
      <c r="D2155" s="125">
        <f>B2155/(B2155+Overview!$F$22)</f>
        <v>0.52380952380952384</v>
      </c>
      <c r="E2155" s="118">
        <f>EXP(Overview!$F$21/Overview!$F$5-Overview!$F$21/('='!C2155+273.15))</f>
        <v>0.94169028070695959</v>
      </c>
      <c r="F2155" s="77">
        <f t="shared" si="200"/>
        <v>3.2184196726757186</v>
      </c>
      <c r="G2155" s="115">
        <f t="shared" si="201"/>
        <v>0.52380952380952372</v>
      </c>
      <c r="H2155" s="112">
        <f>F2155/Overview!$F$19</f>
        <v>4.7518376977347092</v>
      </c>
      <c r="I2155" s="149">
        <f t="shared" si="202"/>
        <v>178.24101031296112</v>
      </c>
      <c r="J2155" s="80">
        <f>IF((A2155-Overview!$F$43)/365=ROUND((A2155-Overview!$F$43)/365,0),J2154*0.05,J2154+V2154)</f>
        <v>13429.743925522504</v>
      </c>
      <c r="K2155" s="70">
        <f>IF(I2155&lt;Overview!$F$16,1,'='!F2155/Overview!$F$26)</f>
        <v>139.32552695565883</v>
      </c>
      <c r="L2155" s="71">
        <f>IF(I2155&lt;Overview!$F$17,'='!F2155/Overview!$F$26,Overview!$F$33)</f>
        <v>9.1428571428571423</v>
      </c>
      <c r="M2155" s="72">
        <f t="shared" si="203"/>
        <v>9.1428571428571423</v>
      </c>
      <c r="N2155" s="81">
        <f>MIN(1,Overview!$F$44*E2155*(F2155-Overview!$F$25)^2+0.2)</f>
        <v>1</v>
      </c>
      <c r="O2155" s="48">
        <f>M2155*E2155*Overview!$F$8</f>
        <v>9.746225350951114E-2</v>
      </c>
      <c r="P2155" s="48">
        <f>E2155*Overview!$F$6</f>
        <v>1.8494797113084687E-3</v>
      </c>
      <c r="Q2155" s="122">
        <f>O2155*(G2155/F2155-(1+Overview!$F$35/'='!F2155)/(Overview!$F$37*Overview!$F$33))/('='!G2155+Overview!$F$36)</f>
        <v>2.0990808585959016E-4</v>
      </c>
      <c r="R2155" s="128">
        <f>(O2155/F2155-Q2155)*G2155*Overview!$F$29*'='!F2155^3</f>
        <v>475.41460688854033</v>
      </c>
      <c r="S2155" s="57">
        <f t="shared" si="198"/>
        <v>3.3620487345627698E-18</v>
      </c>
      <c r="T2155" s="58">
        <f t="shared" si="199"/>
        <v>2.2519077099473627E-4</v>
      </c>
      <c r="U2155" s="58">
        <f>IF(I2155&lt;Overview!$F$18,(1-Overview!$F$9)*'='!R2155-'='!I2155*'='!P2155,0)</f>
        <v>0</v>
      </c>
      <c r="V2155" s="54">
        <f>IF(I2155&gt;=Overview!$F$18,(1-Overview!$F$9)*'='!R2155-Overview!$F$18*'='!P2155,0)</f>
        <v>40.17778165003093</v>
      </c>
      <c r="W2155" s="2"/>
      <c r="X2155" s="60">
        <f>F2155^3*(1+G2155*Overview!$F$38)</f>
        <v>40.970063642462669</v>
      </c>
      <c r="Y2155" s="61">
        <f>F2155^3*Overview!$F$42*(1+Overview!$F$38*G2155)+J2155*Overview!$F$39/Overview!$F$40</f>
        <v>4.270889145676164</v>
      </c>
    </row>
    <row r="2156" spans="1:25">
      <c r="A2156" s="34">
        <v>2153</v>
      </c>
      <c r="B2156">
        <v>0.77</v>
      </c>
      <c r="C2156" s="85">
        <v>18.739999999999998</v>
      </c>
      <c r="D2156" s="125">
        <f>B2156/(B2156+Overview!$F$22)</f>
        <v>0.52380952380952384</v>
      </c>
      <c r="E2156" s="118">
        <f>EXP(Overview!$F$21/Overview!$F$5-Overview!$F$21/('='!C2156+273.15))</f>
        <v>0.94169028070695959</v>
      </c>
      <c r="F2156" s="77">
        <f t="shared" si="200"/>
        <v>3.2186448634467135</v>
      </c>
      <c r="G2156" s="115">
        <f t="shared" si="201"/>
        <v>0.52380952380952372</v>
      </c>
      <c r="H2156" s="112">
        <f>F2156/Overview!$F$19</f>
        <v>4.7521701807865249</v>
      </c>
      <c r="I2156" s="149">
        <f t="shared" si="202"/>
        <v>178.24101031296112</v>
      </c>
      <c r="J2156" s="80">
        <f>IF((A2156-Overview!$F$43)/365=ROUND((A2156-Overview!$F$43)/365,0),J2155*0.05,J2155+V2155)</f>
        <v>13469.921707172534</v>
      </c>
      <c r="K2156" s="70">
        <f>IF(I2156&lt;Overview!$F$16,1,'='!F2156/Overview!$F$26)</f>
        <v>139.33527547388371</v>
      </c>
      <c r="L2156" s="71">
        <f>IF(I2156&lt;Overview!$F$17,'='!F2156/Overview!$F$26,Overview!$F$33)</f>
        <v>9.1428571428571423</v>
      </c>
      <c r="M2156" s="72">
        <f t="shared" si="203"/>
        <v>9.1428571428571423</v>
      </c>
      <c r="N2156" s="81">
        <f>MIN(1,Overview!$F$44*E2156*(F2156-Overview!$F$25)^2+0.2)</f>
        <v>1</v>
      </c>
      <c r="O2156" s="48">
        <f>M2156*E2156*Overview!$F$8</f>
        <v>9.746225350951114E-2</v>
      </c>
      <c r="P2156" s="48">
        <f>E2156*Overview!$F$6</f>
        <v>1.8494797113084687E-3</v>
      </c>
      <c r="Q2156" s="122">
        <f>O2156*(G2156/F2156-(1+Overview!$F$35/'='!F2156)/(Overview!$F$37*Overview!$F$33))/('='!G2156+Overview!$F$36)</f>
        <v>2.0957779902800651E-4</v>
      </c>
      <c r="R2156" s="128">
        <f>(O2156/F2156-Q2156)*G2156*Overview!$F$29*'='!F2156^3</f>
        <v>475.48612845349027</v>
      </c>
      <c r="S2156" s="57">
        <f t="shared" si="198"/>
        <v>3.3618135106164262E-18</v>
      </c>
      <c r="T2156" s="58">
        <f t="shared" si="199"/>
        <v>2.2485216877798692E-4</v>
      </c>
      <c r="U2156" s="58">
        <f>IF(I2156&lt;Overview!$F$18,(1-Overview!$F$9)*'='!R2156-'='!I2156*'='!P2156,0)</f>
        <v>0</v>
      </c>
      <c r="V2156" s="54">
        <f>IF(I2156&gt;=Overview!$F$18,(1-Overview!$F$9)*'='!R2156-Overview!$F$18*'='!P2156,0)</f>
        <v>40.183875287364664</v>
      </c>
      <c r="W2156" s="2"/>
      <c r="X2156" s="60">
        <f>F2156^3*(1+G2156*Overview!$F$38)</f>
        <v>40.978664191846292</v>
      </c>
      <c r="Y2156" s="61">
        <f>F2156^3*Overview!$F$42*(1+Overview!$F$38*G2156)+J2156*Overview!$F$39/Overview!$F$40</f>
        <v>4.2734091023596639</v>
      </c>
    </row>
    <row r="2157" spans="1:25">
      <c r="A2157" s="34">
        <v>2154</v>
      </c>
      <c r="B2157">
        <v>0.77</v>
      </c>
      <c r="C2157" s="85">
        <v>18.739999999999998</v>
      </c>
      <c r="D2157" s="125">
        <f>B2157/(B2157+Overview!$F$22)</f>
        <v>0.52380952380952384</v>
      </c>
      <c r="E2157" s="118">
        <f>EXP(Overview!$F$21/Overview!$F$5-Overview!$F$21/('='!C2157+273.15))</f>
        <v>0.94169028070695959</v>
      </c>
      <c r="F2157" s="77">
        <f t="shared" si="200"/>
        <v>3.2188697156154915</v>
      </c>
      <c r="G2157" s="115">
        <f t="shared" si="201"/>
        <v>0.52380952380952372</v>
      </c>
      <c r="H2157" s="112">
        <f>F2157/Overview!$F$19</f>
        <v>4.7525021639088907</v>
      </c>
      <c r="I2157" s="149">
        <f t="shared" si="202"/>
        <v>178.24101031296112</v>
      </c>
      <c r="J2157" s="80">
        <f>IF((A2157-Overview!$F$43)/365=ROUND((A2157-Overview!$F$43)/365,0),J2156*0.05,J2156+V2156)</f>
        <v>13510.105582459899</v>
      </c>
      <c r="K2157" s="70">
        <f>IF(I2157&lt;Overview!$F$16,1,'='!F2157/Overview!$F$26)</f>
        <v>139.34500933400398</v>
      </c>
      <c r="L2157" s="71">
        <f>IF(I2157&lt;Overview!$F$17,'='!F2157/Overview!$F$26,Overview!$F$33)</f>
        <v>9.1428571428571423</v>
      </c>
      <c r="M2157" s="72">
        <f t="shared" si="203"/>
        <v>9.1428571428571423</v>
      </c>
      <c r="N2157" s="81">
        <f>MIN(1,Overview!$F$44*E2157*(F2157-Overview!$F$25)^2+0.2)</f>
        <v>1</v>
      </c>
      <c r="O2157" s="48">
        <f>M2157*E2157*Overview!$F$8</f>
        <v>9.746225350951114E-2</v>
      </c>
      <c r="P2157" s="48">
        <f>E2157*Overview!$F$6</f>
        <v>1.8494797113084687E-3</v>
      </c>
      <c r="Q2157" s="122">
        <f>O2157*(G2157/F2157-(1+Overview!$F$35/'='!F2157)/(Overview!$F$37*Overview!$F$33))/('='!G2157+Overview!$F$36)</f>
        <v>2.0924805493286114E-4</v>
      </c>
      <c r="R2157" s="128">
        <f>(O2157/F2157-Q2157)*G2157*Overview!$F$29*'='!F2157^3</f>
        <v>475.55754851488217</v>
      </c>
      <c r="S2157" s="57">
        <f t="shared" si="198"/>
        <v>3.3615786731965634E-18</v>
      </c>
      <c r="T2157" s="58">
        <f t="shared" si="199"/>
        <v>2.2451407569161117E-4</v>
      </c>
      <c r="U2157" s="58">
        <f>IF(I2157&lt;Overview!$F$18,(1-Overview!$F$9)*'='!R2157-'='!I2157*'='!P2157,0)</f>
        <v>0</v>
      </c>
      <c r="V2157" s="54">
        <f>IF(I2157&gt;=Overview!$F$18,(1-Overview!$F$9)*'='!R2157-Overview!$F$18*'='!P2157,0)</f>
        <v>40.189960276595251</v>
      </c>
      <c r="W2157" s="2"/>
      <c r="X2157" s="60">
        <f>F2157^3*(1+G2157*Overview!$F$38)</f>
        <v>40.987253010075335</v>
      </c>
      <c r="Y2157" s="61">
        <f>F2157^3*Overview!$F$42*(1+Overview!$F$38*G2157)+J2157*Overview!$F$39/Overview!$F$40</f>
        <v>4.275928268035492</v>
      </c>
    </row>
    <row r="2158" spans="1:25">
      <c r="A2158" s="34">
        <v>2155</v>
      </c>
      <c r="B2158">
        <v>0.77</v>
      </c>
      <c r="C2158" s="85">
        <v>18.739999999999998</v>
      </c>
      <c r="D2158" s="125">
        <f>B2158/(B2158+Overview!$F$22)</f>
        <v>0.52380952380952384</v>
      </c>
      <c r="E2158" s="118">
        <f>EXP(Overview!$F$21/Overview!$F$5-Overview!$F$21/('='!C2158+273.15))</f>
        <v>0.94169028070695959</v>
      </c>
      <c r="F2158" s="77">
        <f t="shared" si="200"/>
        <v>3.2190942296911831</v>
      </c>
      <c r="G2158" s="115">
        <f t="shared" si="201"/>
        <v>0.52380952380952372</v>
      </c>
      <c r="H2158" s="112">
        <f>F2158/Overview!$F$19</f>
        <v>4.7528336478535111</v>
      </c>
      <c r="I2158" s="149">
        <f t="shared" si="202"/>
        <v>178.24101031296112</v>
      </c>
      <c r="J2158" s="80">
        <f>IF((A2158-Overview!$F$43)/365=ROUND((A2158-Overview!$F$43)/365,0),J2157*0.05,J2157+V2157)</f>
        <v>13550.295542736494</v>
      </c>
      <c r="K2158" s="70">
        <f>IF(I2158&lt;Overview!$F$16,1,'='!F2158/Overview!$F$26)</f>
        <v>139.35472855805989</v>
      </c>
      <c r="L2158" s="71">
        <f>IF(I2158&lt;Overview!$F$17,'='!F2158/Overview!$F$26,Overview!$F$33)</f>
        <v>9.1428571428571423</v>
      </c>
      <c r="M2158" s="72">
        <f t="shared" si="203"/>
        <v>9.1428571428571423</v>
      </c>
      <c r="N2158" s="81">
        <f>MIN(1,Overview!$F$44*E2158*(F2158-Overview!$F$25)^2+0.2)</f>
        <v>1</v>
      </c>
      <c r="O2158" s="48">
        <f>M2158*E2158*Overview!$F$8</f>
        <v>9.746225350951114E-2</v>
      </c>
      <c r="P2158" s="48">
        <f>E2158*Overview!$F$6</f>
        <v>1.8494797113084687E-3</v>
      </c>
      <c r="Q2158" s="122">
        <f>O2158*(G2158/F2158-(1+Overview!$F$35/'='!F2158)/(Overview!$F$37*Overview!$F$33))/('='!G2158+Overview!$F$36)</f>
        <v>2.0891885260989043E-4</v>
      </c>
      <c r="R2158" s="128">
        <f>(O2158/F2158-Q2158)*G2158*Overview!$F$29*'='!F2158^3</f>
        <v>475.62886720734059</v>
      </c>
      <c r="S2158" s="57">
        <f t="shared" si="198"/>
        <v>3.3613442216164525E-18</v>
      </c>
      <c r="T2158" s="58">
        <f t="shared" si="199"/>
        <v>2.2417649097006701E-4</v>
      </c>
      <c r="U2158" s="58">
        <f>IF(I2158&lt;Overview!$F$18,(1-Overview!$F$9)*'='!R2158-'='!I2158*'='!P2158,0)</f>
        <v>0</v>
      </c>
      <c r="V2158" s="54">
        <f>IF(I2158&gt;=Overview!$F$18,(1-Overview!$F$9)*'='!R2158-Overview!$F$18*'='!P2158,0)</f>
        <v>40.196036629192712</v>
      </c>
      <c r="W2158" s="2"/>
      <c r="X2158" s="60">
        <f>F2158^3*(1+G2158*Overview!$F$38)</f>
        <v>40.995830111264162</v>
      </c>
      <c r="Y2158" s="61">
        <f>F2158^3*Overview!$F$42*(1+Overview!$F$38*G2158)+J2158*Overview!$F$39/Overview!$F$40</f>
        <v>4.2784466435981416</v>
      </c>
    </row>
    <row r="2159" spans="1:25">
      <c r="A2159" s="34">
        <v>2156</v>
      </c>
      <c r="B2159">
        <v>0.77</v>
      </c>
      <c r="C2159" s="85">
        <v>18.739999999999998</v>
      </c>
      <c r="D2159" s="125">
        <f>B2159/(B2159+Overview!$F$22)</f>
        <v>0.52380952380952384</v>
      </c>
      <c r="E2159" s="118">
        <f>EXP(Overview!$F$21/Overview!$F$5-Overview!$F$21/('='!C2159+273.15))</f>
        <v>0.94169028070695959</v>
      </c>
      <c r="F2159" s="77">
        <f t="shared" si="200"/>
        <v>3.2193184061821531</v>
      </c>
      <c r="G2159" s="115">
        <f t="shared" si="201"/>
        <v>0.52380952380952372</v>
      </c>
      <c r="H2159" s="112">
        <f>F2159/Overview!$F$19</f>
        <v>4.7531646333709627</v>
      </c>
      <c r="I2159" s="149">
        <f t="shared" si="202"/>
        <v>178.24101031296112</v>
      </c>
      <c r="J2159" s="80">
        <f>IF((A2159-Overview!$F$43)/365=ROUND((A2159-Overview!$F$43)/365,0),J2158*0.05,J2158+V2158)</f>
        <v>13590.491579365687</v>
      </c>
      <c r="K2159" s="70">
        <f>IF(I2159&lt;Overview!$F$16,1,'='!F2159/Overview!$F$26)</f>
        <v>139.36443316805858</v>
      </c>
      <c r="L2159" s="71">
        <f>IF(I2159&lt;Overview!$F$17,'='!F2159/Overview!$F$26,Overview!$F$33)</f>
        <v>9.1428571428571423</v>
      </c>
      <c r="M2159" s="72">
        <f t="shared" si="203"/>
        <v>9.1428571428571423</v>
      </c>
      <c r="N2159" s="81">
        <f>MIN(1,Overview!$F$44*E2159*(F2159-Overview!$F$25)^2+0.2)</f>
        <v>1</v>
      </c>
      <c r="O2159" s="48">
        <f>M2159*E2159*Overview!$F$8</f>
        <v>9.746225350951114E-2</v>
      </c>
      <c r="P2159" s="48">
        <f>E2159*Overview!$F$6</f>
        <v>1.8494797113084687E-3</v>
      </c>
      <c r="Q2159" s="122">
        <f>O2159*(G2159/F2159-(1+Overview!$F$35/'='!F2159)/(Overview!$F$37*Overview!$F$33))/('='!G2159+Overview!$F$36)</f>
        <v>2.0859019109677407E-4</v>
      </c>
      <c r="R2159" s="128">
        <f>(O2159/F2159-Q2159)*G2159*Overview!$F$29*'='!F2159^3</f>
        <v>475.70008466534148</v>
      </c>
      <c r="S2159" s="57">
        <f t="shared" si="198"/>
        <v>3.3611101551907465E-18</v>
      </c>
      <c r="T2159" s="58">
        <f t="shared" si="199"/>
        <v>2.2383941384896582E-4</v>
      </c>
      <c r="U2159" s="58">
        <f>IF(I2159&lt;Overview!$F$18,(1-Overview!$F$9)*'='!R2159-'='!I2159*'='!P2159,0)</f>
        <v>0</v>
      </c>
      <c r="V2159" s="54">
        <f>IF(I2159&gt;=Overview!$F$18,(1-Overview!$F$9)*'='!R2159-Overview!$F$18*'='!P2159,0)</f>
        <v>40.202104356614385</v>
      </c>
      <c r="W2159" s="2"/>
      <c r="X2159" s="60">
        <f>F2159^3*(1+G2159*Overview!$F$38)</f>
        <v>41.004395509516165</v>
      </c>
      <c r="Y2159" s="61">
        <f>F2159^3*Overview!$F$42*(1+Overview!$F$38*G2159)+J2159*Overview!$F$39/Overview!$F$40</f>
        <v>4.2809642299416177</v>
      </c>
    </row>
    <row r="2160" spans="1:25">
      <c r="A2160" s="34">
        <v>2157</v>
      </c>
      <c r="B2160">
        <v>0.77</v>
      </c>
      <c r="C2160" s="85">
        <v>18.739999999999998</v>
      </c>
      <c r="D2160" s="125">
        <f>B2160/(B2160+Overview!$F$22)</f>
        <v>0.52380952380952384</v>
      </c>
      <c r="E2160" s="118">
        <f>EXP(Overview!$F$21/Overview!$F$5-Overview!$F$21/('='!C2160+273.15))</f>
        <v>0.94169028070695959</v>
      </c>
      <c r="F2160" s="77">
        <f t="shared" si="200"/>
        <v>3.2195422455960023</v>
      </c>
      <c r="G2160" s="115">
        <f t="shared" si="201"/>
        <v>0.52380952380952372</v>
      </c>
      <c r="H2160" s="112">
        <f>F2160/Overview!$F$19</f>
        <v>4.7534951212106931</v>
      </c>
      <c r="I2160" s="149">
        <f t="shared" si="202"/>
        <v>178.24101031296112</v>
      </c>
      <c r="J2160" s="80">
        <f>IF((A2160-Overview!$F$43)/365=ROUND((A2160-Overview!$F$43)/365,0),J2159*0.05,J2159+V2159)</f>
        <v>13630.693683722302</v>
      </c>
      <c r="K2160" s="70">
        <f>IF(I2160&lt;Overview!$F$16,1,'='!F2160/Overview!$F$26)</f>
        <v>139.37412318597413</v>
      </c>
      <c r="L2160" s="71">
        <f>IF(I2160&lt;Overview!$F$17,'='!F2160/Overview!$F$26,Overview!$F$33)</f>
        <v>9.1428571428571423</v>
      </c>
      <c r="M2160" s="72">
        <f t="shared" si="203"/>
        <v>9.1428571428571423</v>
      </c>
      <c r="N2160" s="81">
        <f>MIN(1,Overview!$F$44*E2160*(F2160-Overview!$F$25)^2+0.2)</f>
        <v>1</v>
      </c>
      <c r="O2160" s="48">
        <f>M2160*E2160*Overview!$F$8</f>
        <v>9.746225350951114E-2</v>
      </c>
      <c r="P2160" s="48">
        <f>E2160*Overview!$F$6</f>
        <v>1.8494797113084687E-3</v>
      </c>
      <c r="Q2160" s="122">
        <f>O2160*(G2160/F2160-(1+Overview!$F$35/'='!F2160)/(Overview!$F$37*Overview!$F$33))/('='!G2160+Overview!$F$36)</f>
        <v>2.0826206943312726E-4</v>
      </c>
      <c r="R2160" s="128">
        <f>(O2160/F2160-Q2160)*G2160*Overview!$F$29*'='!F2160^3</f>
        <v>475.77120102321174</v>
      </c>
      <c r="S2160" s="57">
        <f t="shared" si="198"/>
        <v>3.3608764732354782E-18</v>
      </c>
      <c r="T2160" s="58">
        <f t="shared" si="199"/>
        <v>2.2350284356506704E-4</v>
      </c>
      <c r="U2160" s="58">
        <f>IF(I2160&lt;Overview!$F$18,(1-Overview!$F$9)*'='!R2160-'='!I2160*'='!P2160,0)</f>
        <v>0</v>
      </c>
      <c r="V2160" s="54">
        <f>IF(I2160&gt;=Overview!$F$18,(1-Overview!$F$9)*'='!R2160-Overview!$F$18*'='!P2160,0)</f>
        <v>40.208163470304932</v>
      </c>
      <c r="W2160" s="2"/>
      <c r="X2160" s="60">
        <f>F2160^3*(1+G2160*Overview!$F$38)</f>
        <v>41.012949218923701</v>
      </c>
      <c r="Y2160" s="61">
        <f>F2160^3*Overview!$F$42*(1+Overview!$F$38*G2160)+J2160*Overview!$F$39/Overview!$F$40</f>
        <v>4.2834810279594295</v>
      </c>
    </row>
    <row r="2161" spans="1:25">
      <c r="A2161" s="34">
        <v>2158</v>
      </c>
      <c r="B2161">
        <v>0.77</v>
      </c>
      <c r="C2161" s="85">
        <v>18.739999999999998</v>
      </c>
      <c r="D2161" s="125">
        <f>B2161/(B2161+Overview!$F$22)</f>
        <v>0.52380952380952384</v>
      </c>
      <c r="E2161" s="118">
        <f>EXP(Overview!$F$21/Overview!$F$5-Overview!$F$21/('='!C2161+273.15))</f>
        <v>0.94169028070695959</v>
      </c>
      <c r="F2161" s="77">
        <f t="shared" si="200"/>
        <v>3.2197657484395674</v>
      </c>
      <c r="G2161" s="115">
        <f t="shared" si="201"/>
        <v>0.52380952380952372</v>
      </c>
      <c r="H2161" s="112">
        <f>F2161/Overview!$F$19</f>
        <v>4.7538251121210209</v>
      </c>
      <c r="I2161" s="149">
        <f t="shared" si="202"/>
        <v>178.24101031296112</v>
      </c>
      <c r="J2161" s="80">
        <f>IF((A2161-Overview!$F$43)/365=ROUND((A2161-Overview!$F$43)/365,0),J2160*0.05,J2160+V2160)</f>
        <v>13670.901847192607</v>
      </c>
      <c r="K2161" s="70">
        <f>IF(I2161&lt;Overview!$F$16,1,'='!F2161/Overview!$F$26)</f>
        <v>139.38379863374752</v>
      </c>
      <c r="L2161" s="71">
        <f>IF(I2161&lt;Overview!$F$17,'='!F2161/Overview!$F$26,Overview!$F$33)</f>
        <v>9.1428571428571423</v>
      </c>
      <c r="M2161" s="72">
        <f t="shared" si="203"/>
        <v>9.1428571428571423</v>
      </c>
      <c r="N2161" s="81">
        <f>MIN(1,Overview!$F$44*E2161*(F2161-Overview!$F$25)^2+0.2)</f>
        <v>1</v>
      </c>
      <c r="O2161" s="48">
        <f>M2161*E2161*Overview!$F$8</f>
        <v>9.746225350951114E-2</v>
      </c>
      <c r="P2161" s="48">
        <f>E2161*Overview!$F$6</f>
        <v>1.8494797113084687E-3</v>
      </c>
      <c r="Q2161" s="122">
        <f>O2161*(G2161/F2161-(1+Overview!$F$35/'='!F2161)/(Overview!$F$37*Overview!$F$33))/('='!G2161+Overview!$F$36)</f>
        <v>2.0793448666049807E-4</v>
      </c>
      <c r="R2161" s="128">
        <f>(O2161/F2161-Q2161)*G2161*Overview!$F$29*'='!F2161^3</f>
        <v>475.84221641512875</v>
      </c>
      <c r="S2161" s="57">
        <f t="shared" si="198"/>
        <v>3.360643175068056E-18</v>
      </c>
      <c r="T2161" s="58">
        <f t="shared" si="199"/>
        <v>2.2316677935627861E-4</v>
      </c>
      <c r="U2161" s="58">
        <f>IF(I2161&lt;Overview!$F$18,(1-Overview!$F$9)*'='!R2161-'='!I2161*'='!P2161,0)</f>
        <v>0</v>
      </c>
      <c r="V2161" s="54">
        <f>IF(I2161&gt;=Overview!$F$18,(1-Overview!$F$9)*'='!R2161-Overview!$F$18*'='!P2161,0)</f>
        <v>40.214213981696261</v>
      </c>
      <c r="W2161" s="2"/>
      <c r="X2161" s="60">
        <f>F2161^3*(1+G2161*Overview!$F$38)</f>
        <v>41.02149125356808</v>
      </c>
      <c r="Y2161" s="61">
        <f>F2161^3*Overview!$F$42*(1+Overview!$F$38*G2161)+J2161*Overview!$F$39/Overview!$F$40</f>
        <v>4.285997038544588</v>
      </c>
    </row>
    <row r="2162" spans="1:25">
      <c r="A2162" s="34">
        <v>2159</v>
      </c>
      <c r="B2162">
        <v>0.77</v>
      </c>
      <c r="C2162" s="85">
        <v>18.739999999999998</v>
      </c>
      <c r="D2162" s="125">
        <f>B2162/(B2162+Overview!$F$22)</f>
        <v>0.52380952380952384</v>
      </c>
      <c r="E2162" s="118">
        <f>EXP(Overview!$F$21/Overview!$F$5-Overview!$F$21/('='!C2162+273.15))</f>
        <v>0.94169028070695959</v>
      </c>
      <c r="F2162" s="77">
        <f t="shared" si="200"/>
        <v>3.2199889152189236</v>
      </c>
      <c r="G2162" s="115">
        <f t="shared" si="201"/>
        <v>0.52380952380952372</v>
      </c>
      <c r="H2162" s="112">
        <f>F2162/Overview!$F$19</f>
        <v>4.7541546068491414</v>
      </c>
      <c r="I2162" s="149">
        <f t="shared" si="202"/>
        <v>178.24101031296112</v>
      </c>
      <c r="J2162" s="80">
        <f>IF((A2162-Overview!$F$43)/365=ROUND((A2162-Overview!$F$43)/365,0),J2161*0.05,J2161+V2161)</f>
        <v>13711.116061174303</v>
      </c>
      <c r="K2162" s="70">
        <f>IF(I2162&lt;Overview!$F$16,1,'='!F2162/Overview!$F$26)</f>
        <v>139.39345953328674</v>
      </c>
      <c r="L2162" s="71">
        <f>IF(I2162&lt;Overview!$F$17,'='!F2162/Overview!$F$26,Overview!$F$33)</f>
        <v>9.1428571428571423</v>
      </c>
      <c r="M2162" s="72">
        <f t="shared" si="203"/>
        <v>9.1428571428571423</v>
      </c>
      <c r="N2162" s="81">
        <f>MIN(1,Overview!$F$44*E2162*(F2162-Overview!$F$25)^2+0.2)</f>
        <v>1</v>
      </c>
      <c r="O2162" s="48">
        <f>M2162*E2162*Overview!$F$8</f>
        <v>9.746225350951114E-2</v>
      </c>
      <c r="P2162" s="48">
        <f>E2162*Overview!$F$6</f>
        <v>1.8494797113084687E-3</v>
      </c>
      <c r="Q2162" s="122">
        <f>O2162*(G2162/F2162-(1+Overview!$F$35/'='!F2162)/(Overview!$F$37*Overview!$F$33))/('='!G2162+Overview!$F$36)</f>
        <v>2.0760744182236199E-4</v>
      </c>
      <c r="R2162" s="128">
        <f>(O2162/F2162-Q2162)*G2162*Overview!$F$29*'='!F2162^3</f>
        <v>475.91313097512216</v>
      </c>
      <c r="S2162" s="57">
        <f t="shared" si="198"/>
        <v>3.3604102600072617E-18</v>
      </c>
      <c r="T2162" s="58">
        <f t="shared" si="199"/>
        <v>2.2283122046165441E-4</v>
      </c>
      <c r="U2162" s="58">
        <f>IF(I2162&lt;Overview!$F$18,(1-Overview!$F$9)*'='!R2162-'='!I2162*'='!P2162,0)</f>
        <v>0</v>
      </c>
      <c r="V2162" s="54">
        <f>IF(I2162&gt;=Overview!$F$18,(1-Overview!$F$9)*'='!R2162-Overview!$F$18*'='!P2162,0)</f>
        <v>40.220255902207704</v>
      </c>
      <c r="W2162" s="2"/>
      <c r="X2162" s="60">
        <f>F2162^3*(1+G2162*Overview!$F$38)</f>
        <v>41.030021627519595</v>
      </c>
      <c r="Y2162" s="61">
        <f>F2162^3*Overview!$F$42*(1+Overview!$F$38*G2162)+J2162*Overview!$F$39/Overview!$F$40</f>
        <v>4.2885122625896104</v>
      </c>
    </row>
    <row r="2163" spans="1:25">
      <c r="A2163" s="34">
        <v>2160</v>
      </c>
      <c r="B2163">
        <v>0.77</v>
      </c>
      <c r="C2163" s="85">
        <v>18.739999999999998</v>
      </c>
      <c r="D2163" s="125">
        <f>B2163/(B2163+Overview!$F$22)</f>
        <v>0.52380952380952384</v>
      </c>
      <c r="E2163" s="118">
        <f>EXP(Overview!$F$21/Overview!$F$5-Overview!$F$21/('='!C2163+273.15))</f>
        <v>0.94169028070695959</v>
      </c>
      <c r="F2163" s="77">
        <f t="shared" si="200"/>
        <v>3.2202117464393853</v>
      </c>
      <c r="G2163" s="115">
        <f t="shared" si="201"/>
        <v>0.52380952380952372</v>
      </c>
      <c r="H2163" s="112">
        <f>F2163/Overview!$F$19</f>
        <v>4.7544836061411271</v>
      </c>
      <c r="I2163" s="149">
        <f t="shared" si="202"/>
        <v>178.24101031296112</v>
      </c>
      <c r="J2163" s="80">
        <f>IF((A2163-Overview!$F$43)/365=ROUND((A2163-Overview!$F$43)/365,0),J2162*0.05,J2162+V2162)</f>
        <v>13751.336317076511</v>
      </c>
      <c r="K2163" s="70">
        <f>IF(I2163&lt;Overview!$F$16,1,'='!F2163/Overview!$F$26)</f>
        <v>139.40310590646689</v>
      </c>
      <c r="L2163" s="71">
        <f>IF(I2163&lt;Overview!$F$17,'='!F2163/Overview!$F$26,Overview!$F$33)</f>
        <v>9.1428571428571423</v>
      </c>
      <c r="M2163" s="72">
        <f t="shared" si="203"/>
        <v>9.1428571428571423</v>
      </c>
      <c r="N2163" s="81">
        <f>MIN(1,Overview!$F$44*E2163*(F2163-Overview!$F$25)^2+0.2)</f>
        <v>1</v>
      </c>
      <c r="O2163" s="48">
        <f>M2163*E2163*Overview!$F$8</f>
        <v>9.746225350951114E-2</v>
      </c>
      <c r="P2163" s="48">
        <f>E2163*Overview!$F$6</f>
        <v>1.8494797113084687E-3</v>
      </c>
      <c r="Q2163" s="122">
        <f>O2163*(G2163/F2163-(1+Overview!$F$35/'='!F2163)/(Overview!$F$37*Overview!$F$33))/('='!G2163+Overview!$F$36)</f>
        <v>2.0728093396411534E-4</v>
      </c>
      <c r="R2163" s="128">
        <f>(O2163/F2163-Q2163)*G2163*Overview!$F$29*'='!F2163^3</f>
        <v>475.98394483707227</v>
      </c>
      <c r="S2163" s="57">
        <f t="shared" si="198"/>
        <v>3.3601777273732453E-18</v>
      </c>
      <c r="T2163" s="58">
        <f t="shared" si="199"/>
        <v>2.2249616612139025E-4</v>
      </c>
      <c r="U2163" s="58">
        <f>IF(I2163&lt;Overview!$F$18,(1-Overview!$F$9)*'='!R2163-'='!I2163*'='!P2163,0)</f>
        <v>0</v>
      </c>
      <c r="V2163" s="54">
        <f>IF(I2163&gt;=Overview!$F$18,(1-Overview!$F$9)*'='!R2163-Overview!$F$18*'='!P2163,0)</f>
        <v>40.226289243245851</v>
      </c>
      <c r="W2163" s="2"/>
      <c r="X2163" s="60">
        <f>F2163^3*(1+G2163*Overview!$F$38)</f>
        <v>41.038540354837465</v>
      </c>
      <c r="Y2163" s="61">
        <f>F2163^3*Overview!$F$42*(1+Overview!$F$38*G2163)+J2163*Overview!$F$39/Overview!$F$40</f>
        <v>4.2910267009865155</v>
      </c>
    </row>
    <row r="2164" spans="1:25">
      <c r="A2164" s="34">
        <v>2161</v>
      </c>
      <c r="B2164">
        <v>0.77</v>
      </c>
      <c r="C2164" s="85">
        <v>18.739999999999998</v>
      </c>
      <c r="D2164" s="125">
        <f>B2164/(B2164+Overview!$F$22)</f>
        <v>0.52380952380952384</v>
      </c>
      <c r="E2164" s="118">
        <f>EXP(Overview!$F$21/Overview!$F$5-Overview!$F$21/('='!C2164+273.15))</f>
        <v>0.94169028070695959</v>
      </c>
      <c r="F2164" s="77">
        <f t="shared" si="200"/>
        <v>3.2204342426055068</v>
      </c>
      <c r="G2164" s="115">
        <f t="shared" si="201"/>
        <v>0.52380952380952372</v>
      </c>
      <c r="H2164" s="112">
        <f>F2164/Overview!$F$19</f>
        <v>4.7548121107419261</v>
      </c>
      <c r="I2164" s="149">
        <f t="shared" si="202"/>
        <v>178.24101031296112</v>
      </c>
      <c r="J2164" s="80">
        <f>IF((A2164-Overview!$F$43)/365=ROUND((A2164-Overview!$F$43)/365,0),J2163*0.05,J2163+V2163)</f>
        <v>13791.562606319758</v>
      </c>
      <c r="K2164" s="70">
        <f>IF(I2164&lt;Overview!$F$16,1,'='!F2164/Overview!$F$26)</f>
        <v>139.41273777513018</v>
      </c>
      <c r="L2164" s="71">
        <f>IF(I2164&lt;Overview!$F$17,'='!F2164/Overview!$F$26,Overview!$F$33)</f>
        <v>9.1428571428571423</v>
      </c>
      <c r="M2164" s="72">
        <f t="shared" si="203"/>
        <v>9.1428571428571423</v>
      </c>
      <c r="N2164" s="81">
        <f>MIN(1,Overview!$F$44*E2164*(F2164-Overview!$F$25)^2+0.2)</f>
        <v>1</v>
      </c>
      <c r="O2164" s="48">
        <f>M2164*E2164*Overview!$F$8</f>
        <v>9.746225350951114E-2</v>
      </c>
      <c r="P2164" s="48">
        <f>E2164*Overview!$F$6</f>
        <v>1.8494797113084687E-3</v>
      </c>
      <c r="Q2164" s="122">
        <f>O2164*(G2164/F2164-(1+Overview!$F$35/'='!F2164)/(Overview!$F$37*Overview!$F$33))/('='!G2164+Overview!$F$36)</f>
        <v>2.069549621330746E-4</v>
      </c>
      <c r="R2164" s="128">
        <f>(O2164/F2164-Q2164)*G2164*Overview!$F$29*'='!F2164^3</f>
        <v>476.05465813471096</v>
      </c>
      <c r="S2164" s="57">
        <f t="shared" si="198"/>
        <v>3.3599455764875245E-18</v>
      </c>
      <c r="T2164" s="58">
        <f t="shared" si="199"/>
        <v>2.2216161557682648E-4</v>
      </c>
      <c r="U2164" s="58">
        <f>IF(I2164&lt;Overview!$F$18,(1-Overview!$F$9)*'='!R2164-'='!I2164*'='!P2164,0)</f>
        <v>0</v>
      </c>
      <c r="V2164" s="54">
        <f>IF(I2164&gt;=Overview!$F$18,(1-Overview!$F$9)*'='!R2164-Overview!$F$18*'='!P2164,0)</f>
        <v>40.232314016204668</v>
      </c>
      <c r="W2164" s="2"/>
      <c r="X2164" s="60">
        <f>F2164^3*(1+G2164*Overview!$F$38)</f>
        <v>41.04704744956986</v>
      </c>
      <c r="Y2164" s="61">
        <f>F2164^3*Overview!$F$42*(1+Overview!$F$38*G2164)+J2164*Overview!$F$39/Overview!$F$40</f>
        <v>4.2935403546268187</v>
      </c>
    </row>
    <row r="2165" spans="1:25">
      <c r="A2165" s="34">
        <v>2162</v>
      </c>
      <c r="B2165">
        <v>0.77</v>
      </c>
      <c r="C2165" s="85">
        <v>18.739999999999998</v>
      </c>
      <c r="D2165" s="125">
        <f>B2165/(B2165+Overview!$F$22)</f>
        <v>0.52380952380952384</v>
      </c>
      <c r="E2165" s="118">
        <f>EXP(Overview!$F$21/Overview!$F$5-Overview!$F$21/('='!C2165+273.15))</f>
        <v>0.94169028070695959</v>
      </c>
      <c r="F2165" s="77">
        <f t="shared" si="200"/>
        <v>3.2206564042210837</v>
      </c>
      <c r="G2165" s="115">
        <f t="shared" si="201"/>
        <v>0.52380952380952372</v>
      </c>
      <c r="H2165" s="112">
        <f>F2165/Overview!$F$19</f>
        <v>4.7551401213953692</v>
      </c>
      <c r="I2165" s="149">
        <f t="shared" si="202"/>
        <v>178.24101031296112</v>
      </c>
      <c r="J2165" s="80">
        <f>IF((A2165-Overview!$F$43)/365=ROUND((A2165-Overview!$F$43)/365,0),J2164*0.05,J2164+V2164)</f>
        <v>13831.794920335962</v>
      </c>
      <c r="K2165" s="70">
        <f>IF(I2165&lt;Overview!$F$16,1,'='!F2165/Overview!$F$26)</f>
        <v>139.42235516108587</v>
      </c>
      <c r="L2165" s="71">
        <f>IF(I2165&lt;Overview!$F$17,'='!F2165/Overview!$F$26,Overview!$F$33)</f>
        <v>9.1428571428571423</v>
      </c>
      <c r="M2165" s="72">
        <f t="shared" si="203"/>
        <v>9.1428571428571423</v>
      </c>
      <c r="N2165" s="81">
        <f>MIN(1,Overview!$F$44*E2165*(F2165-Overview!$F$25)^2+0.2)</f>
        <v>1</v>
      </c>
      <c r="O2165" s="48">
        <f>M2165*E2165*Overview!$F$8</f>
        <v>9.746225350951114E-2</v>
      </c>
      <c r="P2165" s="48">
        <f>E2165*Overview!$F$6</f>
        <v>1.8494797113084687E-3</v>
      </c>
      <c r="Q2165" s="122">
        <f>O2165*(G2165/F2165-(1+Overview!$F$35/'='!F2165)/(Overview!$F$37*Overview!$F$33))/('='!G2165+Overview!$F$36)</f>
        <v>2.0662952537847144E-4</v>
      </c>
      <c r="R2165" s="128">
        <f>(O2165/F2165-Q2165)*G2165*Overview!$F$29*'='!F2165^3</f>
        <v>476.12527100162089</v>
      </c>
      <c r="S2165" s="57">
        <f t="shared" si="198"/>
        <v>3.3597138066729782E-18</v>
      </c>
      <c r="T2165" s="58">
        <f t="shared" si="199"/>
        <v>2.2182756807044568E-4</v>
      </c>
      <c r="U2165" s="58">
        <f>IF(I2165&lt;Overview!$F$18,(1-Overview!$F$9)*'='!R2165-'='!I2165*'='!P2165,0)</f>
        <v>0</v>
      </c>
      <c r="V2165" s="54">
        <f>IF(I2165&gt;=Overview!$F$18,(1-Overview!$F$9)*'='!R2165-Overview!$F$18*'='!P2165,0)</f>
        <v>40.238330232465394</v>
      </c>
      <c r="W2165" s="2"/>
      <c r="X2165" s="60">
        <f>F2165^3*(1+G2165*Overview!$F$38)</f>
        <v>41.055542925753812</v>
      </c>
      <c r="Y2165" s="61">
        <f>F2165^3*Overview!$F$42*(1+Overview!$F$38*G2165)+J2165*Overview!$F$39/Overview!$F$40</f>
        <v>4.2960532244015335</v>
      </c>
    </row>
    <row r="2166" spans="1:25">
      <c r="A2166" s="34">
        <v>2163</v>
      </c>
      <c r="B2166">
        <v>0.77</v>
      </c>
      <c r="C2166" s="85">
        <v>18.739999999999998</v>
      </c>
      <c r="D2166" s="125">
        <f>B2166/(B2166+Overview!$F$22)</f>
        <v>0.52380952380952384</v>
      </c>
      <c r="E2166" s="118">
        <f>EXP(Overview!$F$21/Overview!$F$5-Overview!$F$21/('='!C2166+273.15))</f>
        <v>0.94169028070695959</v>
      </c>
      <c r="F2166" s="77">
        <f t="shared" si="200"/>
        <v>3.220878231789154</v>
      </c>
      <c r="G2166" s="115">
        <f t="shared" si="201"/>
        <v>0.52380952380952372</v>
      </c>
      <c r="H2166" s="112">
        <f>F2166/Overview!$F$19</f>
        <v>4.7554676388441663</v>
      </c>
      <c r="I2166" s="149">
        <f t="shared" si="202"/>
        <v>178.24101031296112</v>
      </c>
      <c r="J2166" s="80">
        <f>IF((A2166-Overview!$F$43)/365=ROUND((A2166-Overview!$F$43)/365,0),J2165*0.05,J2165+V2165)</f>
        <v>13872.033250568427</v>
      </c>
      <c r="K2166" s="70">
        <f>IF(I2166&lt;Overview!$F$16,1,'='!F2166/Overview!$F$26)</f>
        <v>139.43195808611057</v>
      </c>
      <c r="L2166" s="71">
        <f>IF(I2166&lt;Overview!$F$17,'='!F2166/Overview!$F$26,Overview!$F$33)</f>
        <v>9.1428571428571423</v>
      </c>
      <c r="M2166" s="72">
        <f t="shared" si="203"/>
        <v>9.1428571428571423</v>
      </c>
      <c r="N2166" s="81">
        <f>MIN(1,Overview!$F$44*E2166*(F2166-Overview!$F$25)^2+0.2)</f>
        <v>1</v>
      </c>
      <c r="O2166" s="48">
        <f>M2166*E2166*Overview!$F$8</f>
        <v>9.746225350951114E-2</v>
      </c>
      <c r="P2166" s="48">
        <f>E2166*Overview!$F$6</f>
        <v>1.8494797113084687E-3</v>
      </c>
      <c r="Q2166" s="122">
        <f>O2166*(G2166/F2166-(1+Overview!$F$35/'='!F2166)/(Overview!$F$37*Overview!$F$33))/('='!G2166+Overview!$F$36)</f>
        <v>2.0630462275144401E-4</v>
      </c>
      <c r="R2166" s="128">
        <f>(O2166/F2166-Q2166)*G2166*Overview!$F$29*'='!F2166^3</f>
        <v>476.1957835712372</v>
      </c>
      <c r="S2166" s="57">
        <f t="shared" si="198"/>
        <v>3.3594824172538468E-18</v>
      </c>
      <c r="T2166" s="58">
        <f t="shared" si="199"/>
        <v>2.2149402284586648E-4</v>
      </c>
      <c r="U2166" s="58">
        <f>IF(I2166&lt;Overview!$F$18,(1-Overview!$F$9)*'='!R2166-'='!I2166*'='!P2166,0)</f>
        <v>0</v>
      </c>
      <c r="V2166" s="54">
        <f>IF(I2166&gt;=Overview!$F$18,(1-Overview!$F$9)*'='!R2166-Overview!$F$18*'='!P2166,0)</f>
        <v>40.244337903396705</v>
      </c>
      <c r="W2166" s="2"/>
      <c r="X2166" s="60">
        <f>F2166^3*(1+G2166*Overview!$F$38)</f>
        <v>41.064026797415345</v>
      </c>
      <c r="Y2166" s="61">
        <f>F2166^3*Overview!$F$42*(1+Overview!$F$38*G2166)+J2166*Overview!$F$39/Overview!$F$40</f>
        <v>4.2985653112011724</v>
      </c>
    </row>
    <row r="2167" spans="1:25">
      <c r="A2167" s="34">
        <v>2164</v>
      </c>
      <c r="B2167">
        <v>0.77</v>
      </c>
      <c r="C2167" s="85">
        <v>18.739999999999998</v>
      </c>
      <c r="D2167" s="125">
        <f>B2167/(B2167+Overview!$F$22)</f>
        <v>0.52380952380952384</v>
      </c>
      <c r="E2167" s="118">
        <f>EXP(Overview!$F$21/Overview!$F$5-Overview!$F$21/('='!C2167+273.15))</f>
        <v>0.94169028070695959</v>
      </c>
      <c r="F2167" s="77">
        <f t="shared" si="200"/>
        <v>3.221099725812</v>
      </c>
      <c r="G2167" s="115">
        <f t="shared" si="201"/>
        <v>0.52380952380952372</v>
      </c>
      <c r="H2167" s="112">
        <f>F2167/Overview!$F$19</f>
        <v>4.7557946638299127</v>
      </c>
      <c r="I2167" s="149">
        <f t="shared" si="202"/>
        <v>178.24101031296112</v>
      </c>
      <c r="J2167" s="80">
        <f>IF((A2167-Overview!$F$43)/365=ROUND((A2167-Overview!$F$43)/365,0),J2166*0.05,J2166+V2166)</f>
        <v>13912.277588471825</v>
      </c>
      <c r="K2167" s="70">
        <f>IF(I2167&lt;Overview!$F$16,1,'='!F2167/Overview!$F$26)</f>
        <v>139.44154657194807</v>
      </c>
      <c r="L2167" s="71">
        <f>IF(I2167&lt;Overview!$F$17,'='!F2167/Overview!$F$26,Overview!$F$33)</f>
        <v>9.1428571428571423</v>
      </c>
      <c r="M2167" s="72">
        <f t="shared" si="203"/>
        <v>9.1428571428571423</v>
      </c>
      <c r="N2167" s="81">
        <f>MIN(1,Overview!$F$44*E2167*(F2167-Overview!$F$25)^2+0.2)</f>
        <v>1</v>
      </c>
      <c r="O2167" s="48">
        <f>M2167*E2167*Overview!$F$8</f>
        <v>9.746225350951114E-2</v>
      </c>
      <c r="P2167" s="48">
        <f>E2167*Overview!$F$6</f>
        <v>1.8494797113084687E-3</v>
      </c>
      <c r="Q2167" s="122">
        <f>O2167*(G2167/F2167-(1+Overview!$F$35/'='!F2167)/(Overview!$F$37*Overview!$F$33))/('='!G2167+Overview!$F$36)</f>
        <v>2.0598025330503591E-4</v>
      </c>
      <c r="R2167" s="128">
        <f>(O2167/F2167-Q2167)*G2167*Overview!$F$29*'='!F2167^3</f>
        <v>476.26619597684606</v>
      </c>
      <c r="S2167" s="57">
        <f t="shared" si="198"/>
        <v>3.359251407555726E-18</v>
      </c>
      <c r="T2167" s="58">
        <f t="shared" si="199"/>
        <v>2.2116097914784581E-4</v>
      </c>
      <c r="U2167" s="58">
        <f>IF(I2167&lt;Overview!$F$18,(1-Overview!$F$9)*'='!R2167-'='!I2167*'='!P2167,0)</f>
        <v>0</v>
      </c>
      <c r="V2167" s="54">
        <f>IF(I2167&gt;=Overview!$F$18,(1-Overview!$F$9)*'='!R2167-Overview!$F$18*'='!P2167,0)</f>
        <v>40.25033704035458</v>
      </c>
      <c r="W2167" s="2"/>
      <c r="X2167" s="60">
        <f>F2167^3*(1+G2167*Overview!$F$38)</f>
        <v>41.072499078569329</v>
      </c>
      <c r="Y2167" s="61">
        <f>F2167^3*Overview!$F$42*(1+Overview!$F$38*G2167)+J2167*Overview!$F$39/Overview!$F$40</f>
        <v>4.3010766159157425</v>
      </c>
    </row>
    <row r="2168" spans="1:25">
      <c r="A2168" s="34">
        <v>2165</v>
      </c>
      <c r="B2168">
        <v>0.77</v>
      </c>
      <c r="C2168" s="85">
        <v>18.739999999999998</v>
      </c>
      <c r="D2168" s="125">
        <f>B2168/(B2168+Overview!$F$22)</f>
        <v>0.52380952380952384</v>
      </c>
      <c r="E2168" s="118">
        <f>EXP(Overview!$F$21/Overview!$F$5-Overview!$F$21/('='!C2168+273.15))</f>
        <v>0.94169028070695959</v>
      </c>
      <c r="F2168" s="77">
        <f t="shared" si="200"/>
        <v>3.221320886791148</v>
      </c>
      <c r="G2168" s="115">
        <f t="shared" si="201"/>
        <v>0.52380952380952372</v>
      </c>
      <c r="H2168" s="112">
        <f>F2168/Overview!$F$19</f>
        <v>4.756121197093087</v>
      </c>
      <c r="I2168" s="149">
        <f t="shared" si="202"/>
        <v>178.24101031296112</v>
      </c>
      <c r="J2168" s="80">
        <f>IF((A2168-Overview!$F$43)/365=ROUND((A2168-Overview!$F$43)/365,0),J2167*0.05,J2167+V2167)</f>
        <v>13952.527925512179</v>
      </c>
      <c r="K2168" s="70">
        <f>IF(I2168&lt;Overview!$F$16,1,'='!F2168/Overview!$F$26)</f>
        <v>139.45112064030945</v>
      </c>
      <c r="L2168" s="71">
        <f>IF(I2168&lt;Overview!$F$17,'='!F2168/Overview!$F$26,Overview!$F$33)</f>
        <v>9.1428571428571423</v>
      </c>
      <c r="M2168" s="72">
        <f t="shared" si="203"/>
        <v>9.1428571428571423</v>
      </c>
      <c r="N2168" s="81">
        <f>MIN(1,Overview!$F$44*E2168*(F2168-Overview!$F$25)^2+0.2)</f>
        <v>1</v>
      </c>
      <c r="O2168" s="48">
        <f>M2168*E2168*Overview!$F$8</f>
        <v>9.746225350951114E-2</v>
      </c>
      <c r="P2168" s="48">
        <f>E2168*Overview!$F$6</f>
        <v>1.8494797113084687E-3</v>
      </c>
      <c r="Q2168" s="122">
        <f>O2168*(G2168/F2168-(1+Overview!$F$35/'='!F2168)/(Overview!$F$37*Overview!$F$33))/('='!G2168+Overview!$F$36)</f>
        <v>2.0565641609419092E-4</v>
      </c>
      <c r="R2168" s="128">
        <f>(O2168/F2168-Q2168)*G2168*Overview!$F$29*'='!F2168^3</f>
        <v>476.33650835158494</v>
      </c>
      <c r="S2168" s="57">
        <f t="shared" si="198"/>
        <v>3.3590207769055644E-18</v>
      </c>
      <c r="T2168" s="58">
        <f t="shared" si="199"/>
        <v>2.2082843622227614E-4</v>
      </c>
      <c r="U2168" s="58">
        <f>IF(I2168&lt;Overview!$F$18,(1-Overview!$F$9)*'='!R2168-'='!I2168*'='!P2168,0)</f>
        <v>0</v>
      </c>
      <c r="V2168" s="54">
        <f>IF(I2168&gt;=Overview!$F$18,(1-Overview!$F$9)*'='!R2168-Overview!$F$18*'='!P2168,0)</f>
        <v>40.25632765468233</v>
      </c>
      <c r="W2168" s="2"/>
      <c r="X2168" s="60">
        <f>F2168^3*(1+G2168*Overview!$F$38)</f>
        <v>41.080959783219512</v>
      </c>
      <c r="Y2168" s="61">
        <f>F2168^3*Overview!$F$42*(1+Overview!$F$38*G2168)+J2168*Overview!$F$39/Overview!$F$40</f>
        <v>4.3035871394347396</v>
      </c>
    </row>
    <row r="2169" spans="1:25">
      <c r="A2169" s="34">
        <v>2166</v>
      </c>
      <c r="B2169">
        <v>0.77</v>
      </c>
      <c r="C2169" s="85">
        <v>18.739999999999998</v>
      </c>
      <c r="D2169" s="125">
        <f>B2169/(B2169+Overview!$F$22)</f>
        <v>0.52380952380952384</v>
      </c>
      <c r="E2169" s="118">
        <f>EXP(Overview!$F$21/Overview!$F$5-Overview!$F$21/('='!C2169+273.15))</f>
        <v>0.94169028070695959</v>
      </c>
      <c r="F2169" s="77">
        <f t="shared" si="200"/>
        <v>3.2215417152273704</v>
      </c>
      <c r="G2169" s="115">
        <f t="shared" si="201"/>
        <v>0.52380952380952372</v>
      </c>
      <c r="H2169" s="112">
        <f>F2169/Overview!$F$19</f>
        <v>4.7564472393730552</v>
      </c>
      <c r="I2169" s="149">
        <f t="shared" si="202"/>
        <v>178.24101031296112</v>
      </c>
      <c r="J2169" s="80">
        <f>IF((A2169-Overview!$F$43)/365=ROUND((A2169-Overview!$F$43)/365,0),J2168*0.05,J2168+V2168)</f>
        <v>13992.784253166861</v>
      </c>
      <c r="K2169" s="70">
        <f>IF(I2169&lt;Overview!$F$16,1,'='!F2169/Overview!$F$26)</f>
        <v>139.46068031287319</v>
      </c>
      <c r="L2169" s="71">
        <f>IF(I2169&lt;Overview!$F$17,'='!F2169/Overview!$F$26,Overview!$F$33)</f>
        <v>9.1428571428571423</v>
      </c>
      <c r="M2169" s="72">
        <f t="shared" si="203"/>
        <v>9.1428571428571423</v>
      </c>
      <c r="N2169" s="81">
        <f>MIN(1,Overview!$F$44*E2169*(F2169-Overview!$F$25)^2+0.2)</f>
        <v>1</v>
      </c>
      <c r="O2169" s="48">
        <f>M2169*E2169*Overview!$F$8</f>
        <v>9.746225350951114E-2</v>
      </c>
      <c r="P2169" s="48">
        <f>E2169*Overview!$F$6</f>
        <v>1.8494797113084687E-3</v>
      </c>
      <c r="Q2169" s="122">
        <f>O2169*(G2169/F2169-(1+Overview!$F$35/'='!F2169)/(Overview!$F$37*Overview!$F$33))/('='!G2169+Overview!$F$36)</f>
        <v>2.0533311017574855E-4</v>
      </c>
      <c r="R2169" s="128">
        <f>(O2169/F2169-Q2169)*G2169*Overview!$F$29*'='!F2169^3</f>
        <v>476.4067208284435</v>
      </c>
      <c r="S2169" s="57">
        <f t="shared" si="198"/>
        <v>3.358790524631662E-18</v>
      </c>
      <c r="T2169" s="58">
        <f t="shared" si="199"/>
        <v>2.2049639331618389E-4</v>
      </c>
      <c r="U2169" s="58">
        <f>IF(I2169&lt;Overview!$F$18,(1-Overview!$F$9)*'='!R2169-'='!I2169*'='!P2169,0)</f>
        <v>0</v>
      </c>
      <c r="V2169" s="54">
        <f>IF(I2169&gt;=Overview!$F$18,(1-Overview!$F$9)*'='!R2169-Overview!$F$18*'='!P2169,0)</f>
        <v>40.262309757710682</v>
      </c>
      <c r="W2169" s="2"/>
      <c r="X2169" s="60">
        <f>F2169^3*(1+G2169*Overview!$F$38)</f>
        <v>41.089408925358541</v>
      </c>
      <c r="Y2169" s="61">
        <f>F2169^3*Overview!$F$42*(1+Overview!$F$38*G2169)+J2169*Overview!$F$39/Overview!$F$40</f>
        <v>4.3060968826471564</v>
      </c>
    </row>
    <row r="2170" spans="1:25">
      <c r="A2170" s="34">
        <v>2167</v>
      </c>
      <c r="B2170">
        <v>0.77</v>
      </c>
      <c r="C2170" s="85">
        <v>18.739999999999998</v>
      </c>
      <c r="D2170" s="125">
        <f>B2170/(B2170+Overview!$F$22)</f>
        <v>0.52380952380952384</v>
      </c>
      <c r="E2170" s="118">
        <f>EXP(Overview!$F$21/Overview!$F$5-Overview!$F$21/('='!C2170+273.15))</f>
        <v>0.94169028070695959</v>
      </c>
      <c r="F2170" s="77">
        <f t="shared" si="200"/>
        <v>3.2217622116206868</v>
      </c>
      <c r="G2170" s="115">
        <f t="shared" si="201"/>
        <v>0.52380952380952372</v>
      </c>
      <c r="H2170" s="112">
        <f>F2170/Overview!$F$19</f>
        <v>4.7567727914080713</v>
      </c>
      <c r="I2170" s="149">
        <f t="shared" si="202"/>
        <v>178.24101031296112</v>
      </c>
      <c r="J2170" s="80">
        <f>IF((A2170-Overview!$F$43)/365=ROUND((A2170-Overview!$F$43)/365,0),J2169*0.05,J2169+V2169)</f>
        <v>14033.046562924572</v>
      </c>
      <c r="K2170" s="70">
        <f>IF(I2170&lt;Overview!$F$16,1,'='!F2170/Overview!$F$26)</f>
        <v>139.47022561128514</v>
      </c>
      <c r="L2170" s="71">
        <f>IF(I2170&lt;Overview!$F$17,'='!F2170/Overview!$F$26,Overview!$F$33)</f>
        <v>9.1428571428571423</v>
      </c>
      <c r="M2170" s="72">
        <f t="shared" si="203"/>
        <v>9.1428571428571423</v>
      </c>
      <c r="N2170" s="81">
        <f>MIN(1,Overview!$F$44*E2170*(F2170-Overview!$F$25)^2+0.2)</f>
        <v>1</v>
      </c>
      <c r="O2170" s="48">
        <f>M2170*E2170*Overview!$F$8</f>
        <v>9.746225350951114E-2</v>
      </c>
      <c r="P2170" s="48">
        <f>E2170*Overview!$F$6</f>
        <v>1.8494797113084687E-3</v>
      </c>
      <c r="Q2170" s="122">
        <f>O2170*(G2170/F2170-(1+Overview!$F$35/'='!F2170)/(Overview!$F$37*Overview!$F$33))/('='!G2170+Overview!$F$36)</f>
        <v>2.0501033460844121E-4</v>
      </c>
      <c r="R2170" s="128">
        <f>(O2170/F2170-Q2170)*G2170*Overview!$F$29*'='!F2170^3</f>
        <v>476.47683354026293</v>
      </c>
      <c r="S2170" s="57">
        <f t="shared" si="198"/>
        <v>3.3585606500636646E-18</v>
      </c>
      <c r="T2170" s="58">
        <f t="shared" si="199"/>
        <v>2.2016484967772953E-4</v>
      </c>
      <c r="U2170" s="58">
        <f>IF(I2170&lt;Overview!$F$18,(1-Overview!$F$9)*'='!R2170-'='!I2170*'='!P2170,0)</f>
        <v>0</v>
      </c>
      <c r="V2170" s="54">
        <f>IF(I2170&gt;=Overview!$F$18,(1-Overview!$F$9)*'='!R2170-Overview!$F$18*'='!P2170,0)</f>
        <v>40.268283360757692</v>
      </c>
      <c r="W2170" s="2"/>
      <c r="X2170" s="60">
        <f>F2170^3*(1+G2170*Overview!$F$38)</f>
        <v>41.097846518967899</v>
      </c>
      <c r="Y2170" s="61">
        <f>F2170^3*Overview!$F$42*(1+Overview!$F$38*G2170)+J2170*Overview!$F$39/Overview!$F$40</f>
        <v>4.3086058464414698</v>
      </c>
    </row>
    <row r="2171" spans="1:25">
      <c r="A2171" s="34">
        <v>2168</v>
      </c>
      <c r="B2171">
        <v>0.77</v>
      </c>
      <c r="C2171" s="85">
        <v>18.739999999999998</v>
      </c>
      <c r="D2171" s="125">
        <f>B2171/(B2171+Overview!$F$22)</f>
        <v>0.52380952380952384</v>
      </c>
      <c r="E2171" s="118">
        <f>EXP(Overview!$F$21/Overview!$F$5-Overview!$F$21/('='!C2171+273.15))</f>
        <v>0.94169028070695959</v>
      </c>
      <c r="F2171" s="77">
        <f t="shared" si="200"/>
        <v>3.2219823764703643</v>
      </c>
      <c r="G2171" s="115">
        <f t="shared" si="201"/>
        <v>0.52380952380952372</v>
      </c>
      <c r="H2171" s="112">
        <f>F2171/Overview!$F$19</f>
        <v>4.7570978539352788</v>
      </c>
      <c r="I2171" s="149">
        <f t="shared" si="202"/>
        <v>178.24101031296112</v>
      </c>
      <c r="J2171" s="80">
        <f>IF((A2171-Overview!$F$43)/365=ROUND((A2171-Overview!$F$43)/365,0),J2170*0.05,J2170+V2170)</f>
        <v>14073.31484628533</v>
      </c>
      <c r="K2171" s="70">
        <f>IF(I2171&lt;Overview!$F$16,1,'='!F2171/Overview!$F$26)</f>
        <v>139.47975655715862</v>
      </c>
      <c r="L2171" s="71">
        <f>IF(I2171&lt;Overview!$F$17,'='!F2171/Overview!$F$26,Overview!$F$33)</f>
        <v>9.1428571428571423</v>
      </c>
      <c r="M2171" s="72">
        <f t="shared" si="203"/>
        <v>9.1428571428571423</v>
      </c>
      <c r="N2171" s="81">
        <f>MIN(1,Overview!$F$44*E2171*(F2171-Overview!$F$25)^2+0.2)</f>
        <v>1</v>
      </c>
      <c r="O2171" s="48">
        <f>M2171*E2171*Overview!$F$8</f>
        <v>9.746225350951114E-2</v>
      </c>
      <c r="P2171" s="48">
        <f>E2171*Overview!$F$6</f>
        <v>1.8494797113084687E-3</v>
      </c>
      <c r="Q2171" s="122">
        <f>O2171*(G2171/F2171-(1+Overview!$F$35/'='!F2171)/(Overview!$F$37*Overview!$F$33))/('='!G2171+Overview!$F$36)</f>
        <v>2.0468808845288501E-4</v>
      </c>
      <c r="R2171" s="128">
        <f>(O2171/F2171-Q2171)*G2171*Overview!$F$29*'='!F2171^3</f>
        <v>476.54684661973619</v>
      </c>
      <c r="S2171" s="57">
        <f t="shared" si="198"/>
        <v>3.3583311525325626E-18</v>
      </c>
      <c r="T2171" s="58">
        <f t="shared" si="199"/>
        <v>2.1983380455620086E-4</v>
      </c>
      <c r="U2171" s="58">
        <f>IF(I2171&lt;Overview!$F$18,(1-Overview!$F$9)*'='!R2171-'='!I2171*'='!P2171,0)</f>
        <v>0</v>
      </c>
      <c r="V2171" s="54">
        <f>IF(I2171&gt;=Overview!$F$18,(1-Overview!$F$9)*'='!R2171-Overview!$F$18*'='!P2171,0)</f>
        <v>40.274248475128815</v>
      </c>
      <c r="W2171" s="2"/>
      <c r="X2171" s="60">
        <f>F2171^3*(1+G2171*Overview!$F$38)</f>
        <v>41.106272578017929</v>
      </c>
      <c r="Y2171" s="61">
        <f>F2171^3*Overview!$F$42*(1+Overview!$F$38*G2171)+J2171*Overview!$F$39/Overview!$F$40</f>
        <v>4.3111140317056487</v>
      </c>
    </row>
    <row r="2172" spans="1:25">
      <c r="A2172" s="34">
        <v>2169</v>
      </c>
      <c r="B2172">
        <v>0.77</v>
      </c>
      <c r="C2172" s="85">
        <v>18.739999999999998</v>
      </c>
      <c r="D2172" s="125">
        <f>B2172/(B2172+Overview!$F$22)</f>
        <v>0.52380952380952384</v>
      </c>
      <c r="E2172" s="118">
        <f>EXP(Overview!$F$21/Overview!$F$5-Overview!$F$21/('='!C2172+273.15))</f>
        <v>0.94169028070695959</v>
      </c>
      <c r="F2172" s="77">
        <f t="shared" si="200"/>
        <v>3.2222022102749204</v>
      </c>
      <c r="G2172" s="115">
        <f t="shared" si="201"/>
        <v>0.52380952380952372</v>
      </c>
      <c r="H2172" s="112">
        <f>F2172/Overview!$F$19</f>
        <v>4.757422427690714</v>
      </c>
      <c r="I2172" s="149">
        <f t="shared" si="202"/>
        <v>178.24101031296112</v>
      </c>
      <c r="J2172" s="80">
        <f>IF((A2172-Overview!$F$43)/365=ROUND((A2172-Overview!$F$43)/365,0),J2171*0.05,J2171+V2171)</f>
        <v>14113.589094760458</v>
      </c>
      <c r="K2172" s="70">
        <f>IF(I2172&lt;Overview!$F$16,1,'='!F2172/Overview!$F$26)</f>
        <v>139.48927317207449</v>
      </c>
      <c r="L2172" s="71">
        <f>IF(I2172&lt;Overview!$F$17,'='!F2172/Overview!$F$26,Overview!$F$33)</f>
        <v>9.1428571428571423</v>
      </c>
      <c r="M2172" s="72">
        <f t="shared" si="203"/>
        <v>9.1428571428571423</v>
      </c>
      <c r="N2172" s="81">
        <f>MIN(1,Overview!$F$44*E2172*(F2172-Overview!$F$25)^2+0.2)</f>
        <v>1</v>
      </c>
      <c r="O2172" s="48">
        <f>M2172*E2172*Overview!$F$8</f>
        <v>9.746225350951114E-2</v>
      </c>
      <c r="P2172" s="48">
        <f>E2172*Overview!$F$6</f>
        <v>1.8494797113084687E-3</v>
      </c>
      <c r="Q2172" s="122">
        <f>O2172*(G2172/F2172-(1+Overview!$F$35/'='!F2172)/(Overview!$F$37*Overview!$F$33))/('='!G2172+Overview!$F$36)</f>
        <v>2.0436637077158088E-4</v>
      </c>
      <c r="R2172" s="128">
        <f>(O2172/F2172-Q2172)*G2172*Overview!$F$29*'='!F2172^3</f>
        <v>476.61676019940853</v>
      </c>
      <c r="S2172" s="57">
        <f t="shared" si="198"/>
        <v>3.3581020313706856E-18</v>
      </c>
      <c r="T2172" s="58">
        <f t="shared" si="199"/>
        <v>2.1950325720201727E-4</v>
      </c>
      <c r="U2172" s="58">
        <f>IF(I2172&lt;Overview!$F$18,(1-Overview!$F$9)*'='!R2172-'='!I2172*'='!P2172,0)</f>
        <v>0</v>
      </c>
      <c r="V2172" s="54">
        <f>IF(I2172&gt;=Overview!$F$18,(1-Overview!$F$9)*'='!R2172-Overview!$F$18*'='!P2172,0)</f>
        <v>40.280205112116903</v>
      </c>
      <c r="W2172" s="2"/>
      <c r="X2172" s="60">
        <f>F2172^3*(1+G2172*Overview!$F$38)</f>
        <v>41.114687116467827</v>
      </c>
      <c r="Y2172" s="61">
        <f>F2172^3*Overview!$F$42*(1+Overview!$F$38*G2172)+J2172*Overview!$F$39/Overview!$F$40</f>
        <v>4.3136214393271501</v>
      </c>
    </row>
    <row r="2173" spans="1:25">
      <c r="A2173" s="34">
        <v>2170</v>
      </c>
      <c r="B2173">
        <v>0.77</v>
      </c>
      <c r="C2173" s="85">
        <v>18.739999999999998</v>
      </c>
      <c r="D2173" s="125">
        <f>B2173/(B2173+Overview!$F$22)</f>
        <v>0.52380952380952384</v>
      </c>
      <c r="E2173" s="118">
        <f>EXP(Overview!$F$21/Overview!$F$5-Overview!$F$21/('='!C2173+273.15))</f>
        <v>0.94169028070695959</v>
      </c>
      <c r="F2173" s="77">
        <f t="shared" si="200"/>
        <v>3.2224217135321225</v>
      </c>
      <c r="G2173" s="115">
        <f t="shared" si="201"/>
        <v>0.52380952380952372</v>
      </c>
      <c r="H2173" s="112">
        <f>F2173/Overview!$F$19</f>
        <v>4.7577465134093053</v>
      </c>
      <c r="I2173" s="149">
        <f t="shared" si="202"/>
        <v>178.24101031296112</v>
      </c>
      <c r="J2173" s="80">
        <f>IF((A2173-Overview!$F$43)/365=ROUND((A2173-Overview!$F$43)/365,0),J2172*0.05,J2172+V2172)</f>
        <v>14153.869299872575</v>
      </c>
      <c r="K2173" s="70">
        <f>IF(I2173&lt;Overview!$F$16,1,'='!F2173/Overview!$F$26)</f>
        <v>139.49877547758106</v>
      </c>
      <c r="L2173" s="71">
        <f>IF(I2173&lt;Overview!$F$17,'='!F2173/Overview!$F$26,Overview!$F$33)</f>
        <v>9.1428571428571423</v>
      </c>
      <c r="M2173" s="72">
        <f t="shared" si="203"/>
        <v>9.1428571428571423</v>
      </c>
      <c r="N2173" s="81">
        <f>MIN(1,Overview!$F$44*E2173*(F2173-Overview!$F$25)^2+0.2)</f>
        <v>1</v>
      </c>
      <c r="O2173" s="48">
        <f>M2173*E2173*Overview!$F$8</f>
        <v>9.746225350951114E-2</v>
      </c>
      <c r="P2173" s="48">
        <f>E2173*Overview!$F$6</f>
        <v>1.8494797113084687E-3</v>
      </c>
      <c r="Q2173" s="122">
        <f>O2173*(G2173/F2173-(1+Overview!$F$35/'='!F2173)/(Overview!$F$37*Overview!$F$33))/('='!G2173+Overview!$F$36)</f>
        <v>2.0404518062890376E-4</v>
      </c>
      <c r="R2173" s="128">
        <f>(O2173/F2173-Q2173)*G2173*Overview!$F$29*'='!F2173^3</f>
        <v>476.68657441167676</v>
      </c>
      <c r="S2173" s="57">
        <f t="shared" si="198"/>
        <v>3.3578732859117014E-18</v>
      </c>
      <c r="T2173" s="58">
        <f t="shared" si="199"/>
        <v>2.1917320686672118E-4</v>
      </c>
      <c r="U2173" s="58">
        <f>IF(I2173&lt;Overview!$F$18,(1-Overview!$F$9)*'='!R2173-'='!I2173*'='!P2173,0)</f>
        <v>0</v>
      </c>
      <c r="V2173" s="54">
        <f>IF(I2173&gt;=Overview!$F$18,(1-Overview!$F$9)*'='!R2173-Overview!$F$18*'='!P2173,0)</f>
        <v>40.28615328300215</v>
      </c>
      <c r="W2173" s="2"/>
      <c r="X2173" s="60">
        <f>F2173^3*(1+G2173*Overview!$F$38)</f>
        <v>41.123090148265611</v>
      </c>
      <c r="Y2173" s="61">
        <f>F2173^3*Overview!$F$42*(1+Overview!$F$38*G2173)+J2173*Overview!$F$39/Overview!$F$40</f>
        <v>4.3161280701929128</v>
      </c>
    </row>
    <row r="2174" spans="1:25">
      <c r="A2174" s="34">
        <v>2171</v>
      </c>
      <c r="B2174">
        <v>0.77</v>
      </c>
      <c r="C2174" s="85">
        <v>18.739999999999998</v>
      </c>
      <c r="D2174" s="125">
        <f>B2174/(B2174+Overview!$F$22)</f>
        <v>0.52380952380952384</v>
      </c>
      <c r="E2174" s="118">
        <f>EXP(Overview!$F$21/Overview!$F$5-Overview!$F$21/('='!C2174+273.15))</f>
        <v>0.94169028070695959</v>
      </c>
      <c r="F2174" s="77">
        <f t="shared" si="200"/>
        <v>3.2226408867389891</v>
      </c>
      <c r="G2174" s="115">
        <f t="shared" si="201"/>
        <v>0.52380952380952372</v>
      </c>
      <c r="H2174" s="112">
        <f>F2174/Overview!$F$19</f>
        <v>4.7580701118248765</v>
      </c>
      <c r="I2174" s="149">
        <f t="shared" si="202"/>
        <v>178.24101031296112</v>
      </c>
      <c r="J2174" s="80">
        <f>IF((A2174-Overview!$F$43)/365=ROUND((A2174-Overview!$F$43)/365,0),J2173*0.05,J2173+V2173)</f>
        <v>14194.155453155578</v>
      </c>
      <c r="K2174" s="70">
        <f>IF(I2174&lt;Overview!$F$16,1,'='!F2174/Overview!$F$26)</f>
        <v>139.50826349519434</v>
      </c>
      <c r="L2174" s="71">
        <f>IF(I2174&lt;Overview!$F$17,'='!F2174/Overview!$F$26,Overview!$F$33)</f>
        <v>9.1428571428571423</v>
      </c>
      <c r="M2174" s="72">
        <f t="shared" si="203"/>
        <v>9.1428571428571423</v>
      </c>
      <c r="N2174" s="81">
        <f>MIN(1,Overview!$F$44*E2174*(F2174-Overview!$F$25)^2+0.2)</f>
        <v>1</v>
      </c>
      <c r="O2174" s="48">
        <f>M2174*E2174*Overview!$F$8</f>
        <v>9.746225350951114E-2</v>
      </c>
      <c r="P2174" s="48">
        <f>E2174*Overview!$F$6</f>
        <v>1.8494797113084687E-3</v>
      </c>
      <c r="Q2174" s="122">
        <f>O2174*(G2174/F2174-(1+Overview!$F$35/'='!F2174)/(Overview!$F$37*Overview!$F$33))/('='!G2174+Overview!$F$36)</f>
        <v>2.0372451709110785E-4</v>
      </c>
      <c r="R2174" s="128">
        <f>(O2174/F2174-Q2174)*G2174*Overview!$F$29*'='!F2174^3</f>
        <v>476.75628938878964</v>
      </c>
      <c r="S2174" s="57">
        <f t="shared" si="198"/>
        <v>3.3576449154906121E-18</v>
      </c>
      <c r="T2174" s="58">
        <f t="shared" si="199"/>
        <v>2.1884365280298672E-4</v>
      </c>
      <c r="U2174" s="58">
        <f>IF(I2174&lt;Overview!$F$18,(1-Overview!$F$9)*'='!R2174-'='!I2174*'='!P2174,0)</f>
        <v>0</v>
      </c>
      <c r="V2174" s="54">
        <f>IF(I2174&gt;=Overview!$F$18,(1-Overview!$F$9)*'='!R2174-Overview!$F$18*'='!P2174,0)</f>
        <v>40.292092999052173</v>
      </c>
      <c r="W2174" s="2"/>
      <c r="X2174" s="60">
        <f>F2174^3*(1+G2174*Overview!$F$38)</f>
        <v>41.131481687348085</v>
      </c>
      <c r="Y2174" s="61">
        <f>F2174^3*Overview!$F$42*(1+Overview!$F$38*G2174)+J2174*Overview!$F$39/Overview!$F$40</f>
        <v>4.3186339251893608</v>
      </c>
    </row>
    <row r="2175" spans="1:25">
      <c r="A2175" s="34">
        <v>2172</v>
      </c>
      <c r="B2175">
        <v>0.77</v>
      </c>
      <c r="C2175" s="85">
        <v>18.739999999999998</v>
      </c>
      <c r="D2175" s="125">
        <f>B2175/(B2175+Overview!$F$22)</f>
        <v>0.52380952380952384</v>
      </c>
      <c r="E2175" s="118">
        <f>EXP(Overview!$F$21/Overview!$F$5-Overview!$F$21/('='!C2175+273.15))</f>
        <v>0.94169028070695959</v>
      </c>
      <c r="F2175" s="77">
        <f t="shared" si="200"/>
        <v>3.2228597303917921</v>
      </c>
      <c r="G2175" s="115">
        <f t="shared" si="201"/>
        <v>0.52380952380952372</v>
      </c>
      <c r="H2175" s="112">
        <f>F2175/Overview!$F$19</f>
        <v>4.7583932236701489</v>
      </c>
      <c r="I2175" s="149">
        <f t="shared" si="202"/>
        <v>178.24101031296112</v>
      </c>
      <c r="J2175" s="80">
        <f>IF((A2175-Overview!$F$43)/365=ROUND((A2175-Overview!$F$43)/365,0),J2174*0.05,J2174+V2174)</f>
        <v>14234.44754615463</v>
      </c>
      <c r="K2175" s="70">
        <f>IF(I2175&lt;Overview!$F$16,1,'='!F2175/Overview!$F$26)</f>
        <v>139.51773724639793</v>
      </c>
      <c r="L2175" s="71">
        <f>IF(I2175&lt;Overview!$F$17,'='!F2175/Overview!$F$26,Overview!$F$33)</f>
        <v>9.1428571428571423</v>
      </c>
      <c r="M2175" s="72">
        <f t="shared" si="203"/>
        <v>9.1428571428571423</v>
      </c>
      <c r="N2175" s="81">
        <f>MIN(1,Overview!$F$44*E2175*(F2175-Overview!$F$25)^2+0.2)</f>
        <v>1</v>
      </c>
      <c r="O2175" s="48">
        <f>M2175*E2175*Overview!$F$8</f>
        <v>9.746225350951114E-2</v>
      </c>
      <c r="P2175" s="48">
        <f>E2175*Overview!$F$6</f>
        <v>1.8494797113084687E-3</v>
      </c>
      <c r="Q2175" s="122">
        <f>O2175*(G2175/F2175-(1+Overview!$F$35/'='!F2175)/(Overview!$F$37*Overview!$F$33))/('='!G2175+Overview!$F$36)</f>
        <v>2.0340437922631012E-4</v>
      </c>
      <c r="R2175" s="128">
        <f>(O2175/F2175-Q2175)*G2175*Overview!$F$29*'='!F2175^3</f>
        <v>476.82590526284827</v>
      </c>
      <c r="S2175" s="57">
        <f t="shared" si="198"/>
        <v>3.3574169194437493E-18</v>
      </c>
      <c r="T2175" s="58">
        <f t="shared" si="199"/>
        <v>2.1851459426460522E-4</v>
      </c>
      <c r="U2175" s="58">
        <f>IF(I2175&lt;Overview!$F$18,(1-Overview!$F$9)*'='!R2175-'='!I2175*'='!P2175,0)</f>
        <v>0</v>
      </c>
      <c r="V2175" s="54">
        <f>IF(I2175&gt;=Overview!$F$18,(1-Overview!$F$9)*'='!R2175-Overview!$F$18*'='!P2175,0)</f>
        <v>40.298024271521967</v>
      </c>
      <c r="W2175" s="2"/>
      <c r="X2175" s="60">
        <f>F2175^3*(1+G2175*Overview!$F$38)</f>
        <v>41.139861747640893</v>
      </c>
      <c r="Y2175" s="61">
        <f>F2175^3*Overview!$F$42*(1+Overview!$F$38*G2175)+J2175*Overview!$F$39/Overview!$F$40</f>
        <v>4.3211390052023999</v>
      </c>
    </row>
    <row r="2176" spans="1:25">
      <c r="A2176" s="34">
        <v>2173</v>
      </c>
      <c r="B2176">
        <v>0.77</v>
      </c>
      <c r="C2176" s="85">
        <v>18.739999999999998</v>
      </c>
      <c r="D2176" s="125">
        <f>B2176/(B2176+Overview!$F$22)</f>
        <v>0.52380952380952384</v>
      </c>
      <c r="E2176" s="118">
        <f>EXP(Overview!$F$21/Overview!$F$5-Overview!$F$21/('='!C2176+273.15))</f>
        <v>0.94169028070695959</v>
      </c>
      <c r="F2176" s="77">
        <f t="shared" si="200"/>
        <v>3.2230782449860569</v>
      </c>
      <c r="G2176" s="115">
        <f t="shared" si="201"/>
        <v>0.52380952380952372</v>
      </c>
      <c r="H2176" s="112">
        <f>F2176/Overview!$F$19</f>
        <v>4.758715849676741</v>
      </c>
      <c r="I2176" s="149">
        <f t="shared" si="202"/>
        <v>178.24101031296112</v>
      </c>
      <c r="J2176" s="80">
        <f>IF((A2176-Overview!$F$43)/365=ROUND((A2176-Overview!$F$43)/365,0),J2175*0.05,J2175+V2175)</f>
        <v>14274.745570426152</v>
      </c>
      <c r="K2176" s="70">
        <f>IF(I2176&lt;Overview!$F$16,1,'='!F2176/Overview!$F$26)</f>
        <v>139.52719675264316</v>
      </c>
      <c r="L2176" s="71">
        <f>IF(I2176&lt;Overview!$F$17,'='!F2176/Overview!$F$26,Overview!$F$33)</f>
        <v>9.1428571428571423</v>
      </c>
      <c r="M2176" s="72">
        <f t="shared" si="203"/>
        <v>9.1428571428571423</v>
      </c>
      <c r="N2176" s="81">
        <f>MIN(1,Overview!$F$44*E2176*(F2176-Overview!$F$25)^2+0.2)</f>
        <v>1</v>
      </c>
      <c r="O2176" s="48">
        <f>M2176*E2176*Overview!$F$8</f>
        <v>9.746225350951114E-2</v>
      </c>
      <c r="P2176" s="48">
        <f>E2176*Overview!$F$6</f>
        <v>1.8494797113084687E-3</v>
      </c>
      <c r="Q2176" s="122">
        <f>O2176*(G2176/F2176-(1+Overview!$F$35/'='!F2176)/(Overview!$F$37*Overview!$F$33))/('='!G2176+Overview!$F$36)</f>
        <v>2.0308476610449532E-4</v>
      </c>
      <c r="R2176" s="128">
        <f>(O2176/F2176-Q2176)*G2176*Overview!$F$29*'='!F2176^3</f>
        <v>476.89542216580634</v>
      </c>
      <c r="S2176" s="57">
        <f t="shared" si="198"/>
        <v>3.3571892971087749E-18</v>
      </c>
      <c r="T2176" s="58">
        <f t="shared" si="199"/>
        <v>2.1818603050649356E-4</v>
      </c>
      <c r="U2176" s="58">
        <f>IF(I2176&lt;Overview!$F$18,(1-Overview!$F$9)*'='!R2176-'='!I2176*'='!P2176,0)</f>
        <v>0</v>
      </c>
      <c r="V2176" s="54">
        <f>IF(I2176&gt;=Overview!$F$18,(1-Overview!$F$9)*'='!R2176-Overview!$F$18*'='!P2176,0)</f>
        <v>40.30394711165399</v>
      </c>
      <c r="W2176" s="2"/>
      <c r="X2176" s="60">
        <f>F2176^3*(1+G2176*Overview!$F$38)</f>
        <v>41.148230343058472</v>
      </c>
      <c r="Y2176" s="61">
        <f>F2176^3*Overview!$F$42*(1+Overview!$F$38*G2176)+J2176*Overview!$F$39/Overview!$F$40</f>
        <v>4.3236433111174168</v>
      </c>
    </row>
    <row r="2177" spans="1:25">
      <c r="A2177" s="34">
        <v>2174</v>
      </c>
      <c r="B2177">
        <v>0.77</v>
      </c>
      <c r="C2177" s="85">
        <v>18.739999999999998</v>
      </c>
      <c r="D2177" s="125">
        <f>B2177/(B2177+Overview!$F$22)</f>
        <v>0.52380952380952384</v>
      </c>
      <c r="E2177" s="118">
        <f>EXP(Overview!$F$21/Overview!$F$5-Overview!$F$21/('='!C2177+273.15))</f>
        <v>0.94169028070695959</v>
      </c>
      <c r="F2177" s="77">
        <f t="shared" si="200"/>
        <v>3.2232964310165633</v>
      </c>
      <c r="G2177" s="115">
        <f t="shared" si="201"/>
        <v>0.52380952380952372</v>
      </c>
      <c r="H2177" s="112">
        <f>F2177/Overview!$F$19</f>
        <v>4.7590379905751705</v>
      </c>
      <c r="I2177" s="149">
        <f t="shared" si="202"/>
        <v>178.24101031296112</v>
      </c>
      <c r="J2177" s="80">
        <f>IF((A2177-Overview!$F$43)/365=ROUND((A2177-Overview!$F$43)/365,0),J2176*0.05,J2176+V2176)</f>
        <v>14315.049517537806</v>
      </c>
      <c r="K2177" s="70">
        <f>IF(I2177&lt;Overview!$F$16,1,'='!F2177/Overview!$F$26)</f>
        <v>139.53664203534908</v>
      </c>
      <c r="L2177" s="71">
        <f>IF(I2177&lt;Overview!$F$17,'='!F2177/Overview!$F$26,Overview!$F$33)</f>
        <v>9.1428571428571423</v>
      </c>
      <c r="M2177" s="72">
        <f t="shared" si="203"/>
        <v>9.1428571428571423</v>
      </c>
      <c r="N2177" s="81">
        <f>MIN(1,Overview!$F$44*E2177*(F2177-Overview!$F$25)^2+0.2)</f>
        <v>1</v>
      </c>
      <c r="O2177" s="48">
        <f>M2177*E2177*Overview!$F$8</f>
        <v>9.746225350951114E-2</v>
      </c>
      <c r="P2177" s="48">
        <f>E2177*Overview!$F$6</f>
        <v>1.8494797113084687E-3</v>
      </c>
      <c r="Q2177" s="122">
        <f>O2177*(G2177/F2177-(1+Overview!$F$35/'='!F2177)/(Overview!$F$37*Overview!$F$33))/('='!G2177+Overview!$F$36)</f>
        <v>2.0276567679750876E-4</v>
      </c>
      <c r="R2177" s="128">
        <f>(O2177/F2177-Q2177)*G2177*Overview!$F$29*'='!F2177^3</f>
        <v>476.96484022946885</v>
      </c>
      <c r="S2177" s="57">
        <f t="shared" si="198"/>
        <v>3.3569620478246735E-18</v>
      </c>
      <c r="T2177" s="58">
        <f t="shared" si="199"/>
        <v>2.1785796078468931E-4</v>
      </c>
      <c r="U2177" s="58">
        <f>IF(I2177&lt;Overview!$F$18,(1-Overview!$F$9)*'='!R2177-'='!I2177*'='!P2177,0)</f>
        <v>0</v>
      </c>
      <c r="V2177" s="54">
        <f>IF(I2177&gt;=Overview!$F$18,(1-Overview!$F$9)*'='!R2177-Overview!$F$18*'='!P2177,0)</f>
        <v>40.309861530678042</v>
      </c>
      <c r="W2177" s="2"/>
      <c r="X2177" s="60">
        <f>F2177^3*(1+G2177*Overview!$F$38)</f>
        <v>41.156587487504019</v>
      </c>
      <c r="Y2177" s="61">
        <f>F2177^3*Overview!$F$42*(1+Overview!$F$38*G2177)+J2177*Overview!$F$39/Overview!$F$40</f>
        <v>4.3261468438192772</v>
      </c>
    </row>
    <row r="2178" spans="1:25">
      <c r="A2178" s="34">
        <v>2175</v>
      </c>
      <c r="B2178">
        <v>0.77</v>
      </c>
      <c r="C2178" s="85">
        <v>18.739999999999998</v>
      </c>
      <c r="D2178" s="125">
        <f>B2178/(B2178+Overview!$F$22)</f>
        <v>0.52380952380952384</v>
      </c>
      <c r="E2178" s="118">
        <f>EXP(Overview!$F$21/Overview!$F$5-Overview!$F$21/('='!C2178+273.15))</f>
        <v>0.94169028070695959</v>
      </c>
      <c r="F2178" s="77">
        <f t="shared" si="200"/>
        <v>3.223514288977348</v>
      </c>
      <c r="G2178" s="115">
        <f t="shared" si="201"/>
        <v>0.52380952380952372</v>
      </c>
      <c r="H2178" s="112">
        <f>F2178/Overview!$F$19</f>
        <v>4.7593596470948594</v>
      </c>
      <c r="I2178" s="149">
        <f t="shared" si="202"/>
        <v>178.24101031296112</v>
      </c>
      <c r="J2178" s="80">
        <f>IF((A2178-Overview!$F$43)/365=ROUND((A2178-Overview!$F$43)/365,0),J2177*0.05,J2177+V2177)</f>
        <v>14355.359379068483</v>
      </c>
      <c r="K2178" s="70">
        <f>IF(I2178&lt;Overview!$F$16,1,'='!F2178/Overview!$F$26)</f>
        <v>139.54607311590252</v>
      </c>
      <c r="L2178" s="71">
        <f>IF(I2178&lt;Overview!$F$17,'='!F2178/Overview!$F$26,Overview!$F$33)</f>
        <v>9.1428571428571423</v>
      </c>
      <c r="M2178" s="72">
        <f t="shared" si="203"/>
        <v>9.1428571428571423</v>
      </c>
      <c r="N2178" s="81">
        <f>MIN(1,Overview!$F$44*E2178*(F2178-Overview!$F$25)^2+0.2)</f>
        <v>1</v>
      </c>
      <c r="O2178" s="48">
        <f>M2178*E2178*Overview!$F$8</f>
        <v>9.746225350951114E-2</v>
      </c>
      <c r="P2178" s="48">
        <f>E2178*Overview!$F$6</f>
        <v>1.8494797113084687E-3</v>
      </c>
      <c r="Q2178" s="122">
        <f>O2178*(G2178/F2178-(1+Overview!$F$35/'='!F2178)/(Overview!$F$37*Overview!$F$33))/('='!G2178+Overview!$F$36)</f>
        <v>2.0244711037904981E-4</v>
      </c>
      <c r="R2178" s="128">
        <f>(O2178/F2178-Q2178)*G2178*Overview!$F$29*'='!F2178^3</f>
        <v>477.03415958549385</v>
      </c>
      <c r="S2178" s="57">
        <f t="shared" si="198"/>
        <v>3.3567351709317521E-18</v>
      </c>
      <c r="T2178" s="58">
        <f t="shared" si="199"/>
        <v>2.1753038435634716E-4</v>
      </c>
      <c r="U2178" s="58">
        <f>IF(I2178&lt;Overview!$F$18,(1-Overview!$F$9)*'='!R2178-'='!I2178*'='!P2178,0)</f>
        <v>0</v>
      </c>
      <c r="V2178" s="54">
        <f>IF(I2178&gt;=Overview!$F$18,(1-Overview!$F$9)*'='!R2178-Overview!$F$18*'='!P2178,0)</f>
        <v>40.315767539811368</v>
      </c>
      <c r="W2178" s="2"/>
      <c r="X2178" s="60">
        <f>F2178^3*(1+G2178*Overview!$F$38)</f>
        <v>41.164933194869519</v>
      </c>
      <c r="Y2178" s="61">
        <f>F2178^3*Overview!$F$42*(1+Overview!$F$38*G2178)+J2178*Overview!$F$39/Overview!$F$40</f>
        <v>4.3286496041923233</v>
      </c>
    </row>
    <row r="2179" spans="1:25">
      <c r="A2179" s="34">
        <v>2176</v>
      </c>
      <c r="B2179">
        <v>0.77</v>
      </c>
      <c r="C2179" s="85">
        <v>18.739999999999998</v>
      </c>
      <c r="D2179" s="125">
        <f>B2179/(B2179+Overview!$F$22)</f>
        <v>0.52380952380952384</v>
      </c>
      <c r="E2179" s="118">
        <f>EXP(Overview!$F$21/Overview!$F$5-Overview!$F$21/('='!C2179+273.15))</f>
        <v>0.94169028070695959</v>
      </c>
      <c r="F2179" s="77">
        <f t="shared" si="200"/>
        <v>3.2237318193617046</v>
      </c>
      <c r="G2179" s="115">
        <f t="shared" si="201"/>
        <v>0.52380952380952372</v>
      </c>
      <c r="H2179" s="112">
        <f>F2179/Overview!$F$19</f>
        <v>4.759680819964129</v>
      </c>
      <c r="I2179" s="149">
        <f t="shared" si="202"/>
        <v>178.24101031296112</v>
      </c>
      <c r="J2179" s="80">
        <f>IF((A2179-Overview!$F$43)/365=ROUND((A2179-Overview!$F$43)/365,0),J2178*0.05,J2178+V2178)</f>
        <v>14395.675146608293</v>
      </c>
      <c r="K2179" s="70">
        <f>IF(I2179&lt;Overview!$F$16,1,'='!F2179/Overview!$F$26)</f>
        <v>139.55549001565822</v>
      </c>
      <c r="L2179" s="71">
        <f>IF(I2179&lt;Overview!$F$17,'='!F2179/Overview!$F$26,Overview!$F$33)</f>
        <v>9.1428571428571423</v>
      </c>
      <c r="M2179" s="72">
        <f t="shared" si="203"/>
        <v>9.1428571428571423</v>
      </c>
      <c r="N2179" s="81">
        <f>MIN(1,Overview!$F$44*E2179*(F2179-Overview!$F$25)^2+0.2)</f>
        <v>1</v>
      </c>
      <c r="O2179" s="48">
        <f>M2179*E2179*Overview!$F$8</f>
        <v>9.746225350951114E-2</v>
      </c>
      <c r="P2179" s="48">
        <f>E2179*Overview!$F$6</f>
        <v>1.8494797113084687E-3</v>
      </c>
      <c r="Q2179" s="122">
        <f>O2179*(G2179/F2179-(1+Overview!$F$35/'='!F2179)/(Overview!$F$37*Overview!$F$33))/('='!G2179+Overview!$F$36)</f>
        <v>2.0212906592466948E-4</v>
      </c>
      <c r="R2179" s="128">
        <f>(O2179/F2179-Q2179)*G2179*Overview!$F$29*'='!F2179^3</f>
        <v>477.10338036539156</v>
      </c>
      <c r="S2179" s="57">
        <f t="shared" ref="S2179:S2242" si="204">(D2179*N2179-G2179)*O2179/F2179</f>
        <v>3.3565086657716357E-18</v>
      </c>
      <c r="T2179" s="58">
        <f t="shared" ref="T2179:T2242" si="205">F2179*Q2179/3</f>
        <v>2.172033004797389E-4</v>
      </c>
      <c r="U2179" s="58">
        <f>IF(I2179&lt;Overview!$F$18,(1-Overview!$F$9)*'='!R2179-'='!I2179*'='!P2179,0)</f>
        <v>0</v>
      </c>
      <c r="V2179" s="54">
        <f>IF(I2179&gt;=Overview!$F$18,(1-Overview!$F$9)*'='!R2179-Overview!$F$18*'='!P2179,0)</f>
        <v>40.321665150258653</v>
      </c>
      <c r="W2179" s="2"/>
      <c r="X2179" s="60">
        <f>F2179^3*(1+G2179*Overview!$F$38)</f>
        <v>41.173267479035722</v>
      </c>
      <c r="Y2179" s="61">
        <f>F2179^3*Overview!$F$42*(1+Overview!$F$38*G2179)+J2179*Overview!$F$39/Overview!$F$40</f>
        <v>4.3311515931203752</v>
      </c>
    </row>
    <row r="2180" spans="1:25">
      <c r="A2180" s="34">
        <v>2177</v>
      </c>
      <c r="B2180">
        <v>0.77</v>
      </c>
      <c r="C2180" s="85">
        <v>18.739999999999998</v>
      </c>
      <c r="D2180" s="125">
        <f>B2180/(B2180+Overview!$F$22)</f>
        <v>0.52380952380952384</v>
      </c>
      <c r="E2180" s="118">
        <f>EXP(Overview!$F$21/Overview!$F$5-Overview!$F$21/('='!C2180+273.15))</f>
        <v>0.94169028070695959</v>
      </c>
      <c r="F2180" s="77">
        <f t="shared" ref="F2180:F2243" si="206">F2179+T2179</f>
        <v>3.2239490226621843</v>
      </c>
      <c r="G2180" s="115">
        <f t="shared" ref="G2180:G2243" si="207">G2179+S2179</f>
        <v>0.52380952380952372</v>
      </c>
      <c r="H2180" s="112">
        <f>F2180/Overview!$F$19</f>
        <v>4.7600015099102082</v>
      </c>
      <c r="I2180" s="149">
        <f t="shared" ref="I2180:I2243" si="208">I2179+U2179</f>
        <v>178.24101031296112</v>
      </c>
      <c r="J2180" s="80">
        <f>IF((A2180-Overview!$F$43)/365=ROUND((A2180-Overview!$F$43)/365,0),J2179*0.05,J2179+V2179)</f>
        <v>14435.996811758552</v>
      </c>
      <c r="K2180" s="70">
        <f>IF(I2180&lt;Overview!$F$16,1,'='!F2180/Overview!$F$26)</f>
        <v>139.56489275593873</v>
      </c>
      <c r="L2180" s="71">
        <f>IF(I2180&lt;Overview!$F$17,'='!F2180/Overview!$F$26,Overview!$F$33)</f>
        <v>9.1428571428571423</v>
      </c>
      <c r="M2180" s="72">
        <f t="shared" ref="M2180:M2243" si="209">IF(K2180=1,1,L2180)</f>
        <v>9.1428571428571423</v>
      </c>
      <c r="N2180" s="81">
        <f>MIN(1,Overview!$F$44*E2180*(F2180-Overview!$F$25)^2+0.2)</f>
        <v>1</v>
      </c>
      <c r="O2180" s="48">
        <f>M2180*E2180*Overview!$F$8</f>
        <v>9.746225350951114E-2</v>
      </c>
      <c r="P2180" s="48">
        <f>E2180*Overview!$F$6</f>
        <v>1.8494797113084687E-3</v>
      </c>
      <c r="Q2180" s="122">
        <f>O2180*(G2180/F2180-(1+Overview!$F$35/'='!F2180)/(Overview!$F$37*Overview!$F$33))/('='!G2180+Overview!$F$36)</f>
        <v>2.0181154251176645E-4</v>
      </c>
      <c r="R2180" s="128">
        <f>(O2180/F2180-Q2180)*G2180*Overview!$F$29*'='!F2180^3</f>
        <v>477.17250270052443</v>
      </c>
      <c r="S2180" s="57">
        <f t="shared" si="204"/>
        <v>3.3562825316872661E-18</v>
      </c>
      <c r="T2180" s="58">
        <f t="shared" si="205"/>
        <v>2.1687670841425243E-4</v>
      </c>
      <c r="U2180" s="58">
        <f>IF(I2180&lt;Overview!$F$18,(1-Overview!$F$9)*'='!R2180-'='!I2180*'='!P2180,0)</f>
        <v>0</v>
      </c>
      <c r="V2180" s="54">
        <f>IF(I2180&gt;=Overview!$F$18,(1-Overview!$F$9)*'='!R2180-Overview!$F$18*'='!P2180,0)</f>
        <v>40.327554373211974</v>
      </c>
      <c r="W2180" s="2"/>
      <c r="X2180" s="60">
        <f>F2180^3*(1+G2180*Overview!$F$38)</f>
        <v>41.181590353872103</v>
      </c>
      <c r="Y2180" s="61">
        <f>F2180^3*Overview!$F$42*(1+Overview!$F$38*G2180)+J2180*Overview!$F$39/Overview!$F$40</f>
        <v>4.3336528114867248</v>
      </c>
    </row>
    <row r="2181" spans="1:25">
      <c r="A2181" s="34">
        <v>2178</v>
      </c>
      <c r="B2181">
        <v>0.77</v>
      </c>
      <c r="C2181" s="85">
        <v>18.739999999999998</v>
      </c>
      <c r="D2181" s="125">
        <f>B2181/(B2181+Overview!$F$22)</f>
        <v>0.52380952380952384</v>
      </c>
      <c r="E2181" s="118">
        <f>EXP(Overview!$F$21/Overview!$F$5-Overview!$F$21/('='!C2181+273.15))</f>
        <v>0.94169028070695959</v>
      </c>
      <c r="F2181" s="77">
        <f t="shared" si="206"/>
        <v>3.2241658993705986</v>
      </c>
      <c r="G2181" s="115">
        <f t="shared" si="207"/>
        <v>0.52380952380952372</v>
      </c>
      <c r="H2181" s="112">
        <f>F2181/Overview!$F$19</f>
        <v>4.7603217176592327</v>
      </c>
      <c r="I2181" s="149">
        <f t="shared" si="208"/>
        <v>178.24101031296112</v>
      </c>
      <c r="J2181" s="80">
        <f>IF((A2181-Overview!$F$43)/365=ROUND((A2181-Overview!$F$43)/365,0),J2180*0.05,J2180+V2180)</f>
        <v>14476.324366131765</v>
      </c>
      <c r="K2181" s="70">
        <f>IF(I2181&lt;Overview!$F$16,1,'='!F2181/Overview!$F$26)</f>
        <v>139.57428135803457</v>
      </c>
      <c r="L2181" s="71">
        <f>IF(I2181&lt;Overview!$F$17,'='!F2181/Overview!$F$26,Overview!$F$33)</f>
        <v>9.1428571428571423</v>
      </c>
      <c r="M2181" s="72">
        <f t="shared" si="209"/>
        <v>9.1428571428571423</v>
      </c>
      <c r="N2181" s="81">
        <f>MIN(1,Overview!$F$44*E2181*(F2181-Overview!$F$25)^2+0.2)</f>
        <v>1</v>
      </c>
      <c r="O2181" s="48">
        <f>M2181*E2181*Overview!$F$8</f>
        <v>9.746225350951114E-2</v>
      </c>
      <c r="P2181" s="48">
        <f>E2181*Overview!$F$6</f>
        <v>1.8494797113084687E-3</v>
      </c>
      <c r="Q2181" s="122">
        <f>O2181*(G2181/F2181-(1+Overview!$F$35/'='!F2181)/(Overview!$F$37*Overview!$F$33))/('='!G2181+Overview!$F$36)</f>
        <v>2.014945392195814E-4</v>
      </c>
      <c r="R2181" s="128">
        <f>(O2181/F2181-Q2181)*G2181*Overview!$F$29*'='!F2181^3</f>
        <v>477.24152672210829</v>
      </c>
      <c r="S2181" s="57">
        <f t="shared" si="204"/>
        <v>3.3560567680228957E-18</v>
      </c>
      <c r="T2181" s="58">
        <f t="shared" si="205"/>
        <v>2.1655060742038868E-4</v>
      </c>
      <c r="U2181" s="58">
        <f>IF(I2181&lt;Overview!$F$18,(1-Overview!$F$9)*'='!R2181-'='!I2181*'='!P2181,0)</f>
        <v>0</v>
      </c>
      <c r="V2181" s="54">
        <f>IF(I2181&gt;=Overview!$F$18,(1-Overview!$F$9)*'='!R2181-Overview!$F$18*'='!P2181,0)</f>
        <v>40.333435219850919</v>
      </c>
      <c r="W2181" s="2"/>
      <c r="X2181" s="60">
        <f>F2181^3*(1+G2181*Overview!$F$38)</f>
        <v>41.189901833236931</v>
      </c>
      <c r="Y2181" s="61">
        <f>F2181^3*Overview!$F$42*(1+Overview!$F$38*G2181)+J2181*Overview!$F$39/Overview!$F$40</f>
        <v>4.3361532601741404</v>
      </c>
    </row>
    <row r="2182" spans="1:25">
      <c r="A2182" s="34">
        <v>2179</v>
      </c>
      <c r="B2182">
        <v>0.77</v>
      </c>
      <c r="C2182" s="85">
        <v>18.739999999999998</v>
      </c>
      <c r="D2182" s="125">
        <f>B2182/(B2182+Overview!$F$22)</f>
        <v>0.52380952380952384</v>
      </c>
      <c r="E2182" s="118">
        <f>EXP(Overview!$F$21/Overview!$F$5-Overview!$F$21/('='!C2182+273.15))</f>
        <v>0.94169028070695959</v>
      </c>
      <c r="F2182" s="77">
        <f t="shared" si="206"/>
        <v>3.2243824499780191</v>
      </c>
      <c r="G2182" s="115">
        <f t="shared" si="207"/>
        <v>0.52380952380952372</v>
      </c>
      <c r="H2182" s="112">
        <f>F2182/Overview!$F$19</f>
        <v>4.7606414439362457</v>
      </c>
      <c r="I2182" s="149">
        <f t="shared" si="208"/>
        <v>178.24101031296112</v>
      </c>
      <c r="J2182" s="80">
        <f>IF((A2182-Overview!$F$43)/365=ROUND((A2182-Overview!$F$43)/365,0),J2181*0.05,J2181+V2181)</f>
        <v>14516.657801351615</v>
      </c>
      <c r="K2182" s="70">
        <f>IF(I2182&lt;Overview!$F$16,1,'='!F2182/Overview!$F$26)</f>
        <v>139.5836558432043</v>
      </c>
      <c r="L2182" s="71">
        <f>IF(I2182&lt;Overview!$F$17,'='!F2182/Overview!$F$26,Overview!$F$33)</f>
        <v>9.1428571428571423</v>
      </c>
      <c r="M2182" s="72">
        <f t="shared" si="209"/>
        <v>9.1428571428571423</v>
      </c>
      <c r="N2182" s="81">
        <f>MIN(1,Overview!$F$44*E2182*(F2182-Overview!$F$25)^2+0.2)</f>
        <v>1</v>
      </c>
      <c r="O2182" s="48">
        <f>M2182*E2182*Overview!$F$8</f>
        <v>9.746225350951114E-2</v>
      </c>
      <c r="P2182" s="48">
        <f>E2182*Overview!$F$6</f>
        <v>1.8494797113084687E-3</v>
      </c>
      <c r="Q2182" s="122">
        <f>O2182*(G2182/F2182-(1+Overview!$F$35/'='!F2182)/(Overview!$F$37*Overview!$F$33))/('='!G2182+Overview!$F$36)</f>
        <v>2.0117805512919371E-4</v>
      </c>
      <c r="R2182" s="128">
        <f>(O2182/F2182-Q2182)*G2182*Overview!$F$29*'='!F2182^3</f>
        <v>477.31045256121052</v>
      </c>
      <c r="S2182" s="57">
        <f t="shared" si="204"/>
        <v>3.3558313741240861E-18</v>
      </c>
      <c r="T2182" s="58">
        <f t="shared" si="205"/>
        <v>2.1622499675976088E-4</v>
      </c>
      <c r="U2182" s="58">
        <f>IF(I2182&lt;Overview!$F$18,(1-Overview!$F$9)*'='!R2182-'='!I2182*'='!P2182,0)</f>
        <v>0</v>
      </c>
      <c r="V2182" s="54">
        <f>IF(I2182&gt;=Overview!$F$18,(1-Overview!$F$9)*'='!R2182-Overview!$F$18*'='!P2182,0)</f>
        <v>40.339307701342427</v>
      </c>
      <c r="W2182" s="2"/>
      <c r="X2182" s="60">
        <f>F2182^3*(1+G2182*Overview!$F$38)</f>
        <v>41.198201930977156</v>
      </c>
      <c r="Y2182" s="61">
        <f>F2182^3*Overview!$F$42*(1+Overview!$F$38*G2182)+J2182*Overview!$F$39/Overview!$F$40</f>
        <v>4.3386529400648595</v>
      </c>
    </row>
    <row r="2183" spans="1:25">
      <c r="A2183" s="34">
        <v>2180</v>
      </c>
      <c r="B2183">
        <v>0.77</v>
      </c>
      <c r="C2183" s="85">
        <v>18.739999999999998</v>
      </c>
      <c r="D2183" s="125">
        <f>B2183/(B2183+Overview!$F$22)</f>
        <v>0.52380952380952384</v>
      </c>
      <c r="E2183" s="118">
        <f>EXP(Overview!$F$21/Overview!$F$5-Overview!$F$21/('='!C2183+273.15))</f>
        <v>0.94169028070695959</v>
      </c>
      <c r="F2183" s="77">
        <f t="shared" si="206"/>
        <v>3.224598674974779</v>
      </c>
      <c r="G2183" s="115">
        <f t="shared" si="207"/>
        <v>0.52380952380952372</v>
      </c>
      <c r="H2183" s="112">
        <f>F2183/Overview!$F$19</f>
        <v>4.7609606894651986</v>
      </c>
      <c r="I2183" s="149">
        <f t="shared" si="208"/>
        <v>178.24101031296112</v>
      </c>
      <c r="J2183" s="80">
        <f>IF((A2183-Overview!$F$43)/365=ROUND((A2183-Overview!$F$43)/365,0),J2182*0.05,J2182+V2182)</f>
        <v>14556.997109052958</v>
      </c>
      <c r="K2183" s="70">
        <f>IF(I2183&lt;Overview!$F$16,1,'='!F2183/Overview!$F$26)</f>
        <v>139.59301623267442</v>
      </c>
      <c r="L2183" s="71">
        <f>IF(I2183&lt;Overview!$F$17,'='!F2183/Overview!$F$26,Overview!$F$33)</f>
        <v>9.1428571428571423</v>
      </c>
      <c r="M2183" s="72">
        <f t="shared" si="209"/>
        <v>9.1428571428571423</v>
      </c>
      <c r="N2183" s="81">
        <f>MIN(1,Overview!$F$44*E2183*(F2183-Overview!$F$25)^2+0.2)</f>
        <v>1</v>
      </c>
      <c r="O2183" s="48">
        <f>M2183*E2183*Overview!$F$8</f>
        <v>9.746225350951114E-2</v>
      </c>
      <c r="P2183" s="48">
        <f>E2183*Overview!$F$6</f>
        <v>1.8494797113084687E-3</v>
      </c>
      <c r="Q2183" s="122">
        <f>O2183*(G2183/F2183-(1+Overview!$F$35/'='!F2183)/(Overview!$F$37*Overview!$F$33))/('='!G2183+Overview!$F$36)</f>
        <v>2.0086208932351679E-4</v>
      </c>
      <c r="R2183" s="128">
        <f>(O2183/F2183-Q2183)*G2183*Overview!$F$29*'='!F2183^3</f>
        <v>477.37928034875182</v>
      </c>
      <c r="S2183" s="57">
        <f t="shared" si="204"/>
        <v>3.3556063493377063E-18</v>
      </c>
      <c r="T2183" s="58">
        <f t="shared" si="205"/>
        <v>2.1589987569509267E-4</v>
      </c>
      <c r="U2183" s="58">
        <f>IF(I2183&lt;Overview!$F$18,(1-Overview!$F$9)*'='!R2183-'='!I2183*'='!P2183,0)</f>
        <v>0</v>
      </c>
      <c r="V2183" s="54">
        <f>IF(I2183&gt;=Overview!$F$18,(1-Overview!$F$9)*'='!R2183-Overview!$F$18*'='!P2183,0)</f>
        <v>40.345171828840947</v>
      </c>
      <c r="W2183" s="2"/>
      <c r="X2183" s="60">
        <f>F2183^3*(1+G2183*Overview!$F$38)</f>
        <v>41.206490660928466</v>
      </c>
      <c r="Y2183" s="61">
        <f>F2183^3*Overview!$F$42*(1+Overview!$F$38*G2183)+J2183*Overview!$F$39/Overview!$F$40</f>
        <v>4.3411518520405901</v>
      </c>
    </row>
    <row r="2184" spans="1:25">
      <c r="A2184" s="34">
        <v>2181</v>
      </c>
      <c r="B2184">
        <v>0.77</v>
      </c>
      <c r="C2184" s="85">
        <v>18.739999999999998</v>
      </c>
      <c r="D2184" s="125">
        <f>B2184/(B2184+Overview!$F$22)</f>
        <v>0.52380952380952384</v>
      </c>
      <c r="E2184" s="118">
        <f>EXP(Overview!$F$21/Overview!$F$5-Overview!$F$21/('='!C2184+273.15))</f>
        <v>0.94169028070695959</v>
      </c>
      <c r="F2184" s="77">
        <f t="shared" si="206"/>
        <v>3.2248145748504742</v>
      </c>
      <c r="G2184" s="115">
        <f t="shared" si="207"/>
        <v>0.52380952380952372</v>
      </c>
      <c r="H2184" s="112">
        <f>F2184/Overview!$F$19</f>
        <v>4.7612794549689559</v>
      </c>
      <c r="I2184" s="149">
        <f t="shared" si="208"/>
        <v>178.24101031296112</v>
      </c>
      <c r="J2184" s="80">
        <f>IF((A2184-Overview!$F$43)/365=ROUND((A2184-Overview!$F$43)/365,0),J2183*0.05,J2183+V2183)</f>
        <v>14597.3422808818</v>
      </c>
      <c r="K2184" s="70">
        <f>IF(I2184&lt;Overview!$F$16,1,'='!F2184/Overview!$F$26)</f>
        <v>139.60236254763959</v>
      </c>
      <c r="L2184" s="71">
        <f>IF(I2184&lt;Overview!$F$17,'='!F2184/Overview!$F$26,Overview!$F$33)</f>
        <v>9.1428571428571423</v>
      </c>
      <c r="M2184" s="72">
        <f t="shared" si="209"/>
        <v>9.1428571428571423</v>
      </c>
      <c r="N2184" s="81">
        <f>MIN(1,Overview!$F$44*E2184*(F2184-Overview!$F$25)^2+0.2)</f>
        <v>1</v>
      </c>
      <c r="O2184" s="48">
        <f>M2184*E2184*Overview!$F$8</f>
        <v>9.746225350951114E-2</v>
      </c>
      <c r="P2184" s="48">
        <f>E2184*Overview!$F$6</f>
        <v>1.8494797113084687E-3</v>
      </c>
      <c r="Q2184" s="122">
        <f>O2184*(G2184/F2184-(1+Overview!$F$35/'='!F2184)/(Overview!$F$37*Overview!$F$33))/('='!G2184+Overview!$F$36)</f>
        <v>2.0054664088729152E-4</v>
      </c>
      <c r="R2184" s="128">
        <f>(O2184/F2184-Q2184)*G2184*Overview!$F$29*'='!F2184^3</f>
        <v>477.44801021550563</v>
      </c>
      <c r="S2184" s="57">
        <f t="shared" si="204"/>
        <v>3.3553816930119278E-18</v>
      </c>
      <c r="T2184" s="58">
        <f t="shared" si="205"/>
        <v>2.1557524349021393E-4</v>
      </c>
      <c r="U2184" s="58">
        <f>IF(I2184&lt;Overview!$F$18,(1-Overview!$F$9)*'='!R2184-'='!I2184*'='!P2184,0)</f>
        <v>0</v>
      </c>
      <c r="V2184" s="54">
        <f>IF(I2184&gt;=Overview!$F$18,(1-Overview!$F$9)*'='!R2184-Overview!$F$18*'='!P2184,0)</f>
        <v>40.351027613488377</v>
      </c>
      <c r="W2184" s="2"/>
      <c r="X2184" s="60">
        <f>F2184^3*(1+G2184*Overview!$F$38)</f>
        <v>41.214768036915252</v>
      </c>
      <c r="Y2184" s="61">
        <f>F2184^3*Overview!$F$42*(1+Overview!$F$38*G2184)+J2184*Overview!$F$39/Overview!$F$40</f>
        <v>4.3436499969825091</v>
      </c>
    </row>
    <row r="2185" spans="1:25">
      <c r="A2185" s="34">
        <v>2182</v>
      </c>
      <c r="B2185">
        <v>0.77</v>
      </c>
      <c r="C2185" s="85">
        <v>18.739999999999998</v>
      </c>
      <c r="D2185" s="125">
        <f>B2185/(B2185+Overview!$F$22)</f>
        <v>0.52380952380952384</v>
      </c>
      <c r="E2185" s="118">
        <f>EXP(Overview!$F$21/Overview!$F$5-Overview!$F$21/('='!C2185+273.15))</f>
        <v>0.94169028070695959</v>
      </c>
      <c r="F2185" s="77">
        <f t="shared" si="206"/>
        <v>3.2250301500939642</v>
      </c>
      <c r="G2185" s="115">
        <f t="shared" si="207"/>
        <v>0.52380952380952372</v>
      </c>
      <c r="H2185" s="112">
        <f>F2185/Overview!$F$19</f>
        <v>4.7615977411692958</v>
      </c>
      <c r="I2185" s="149">
        <f t="shared" si="208"/>
        <v>178.24101031296112</v>
      </c>
      <c r="J2185" s="80">
        <f>IF((A2185-Overview!$F$43)/365=ROUND((A2185-Overview!$F$43)/365,0),J2184*0.05,J2184+V2184)</f>
        <v>14637.693308495287</v>
      </c>
      <c r="K2185" s="70">
        <f>IF(I2185&lt;Overview!$F$16,1,'='!F2185/Overview!$F$26)</f>
        <v>139.61169480926253</v>
      </c>
      <c r="L2185" s="71">
        <f>IF(I2185&lt;Overview!$F$17,'='!F2185/Overview!$F$26,Overview!$F$33)</f>
        <v>9.1428571428571423</v>
      </c>
      <c r="M2185" s="72">
        <f t="shared" si="209"/>
        <v>9.1428571428571423</v>
      </c>
      <c r="N2185" s="81">
        <f>MIN(1,Overview!$F$44*E2185*(F2185-Overview!$F$25)^2+0.2)</f>
        <v>1</v>
      </c>
      <c r="O2185" s="48">
        <f>M2185*E2185*Overview!$F$8</f>
        <v>9.746225350951114E-2</v>
      </c>
      <c r="P2185" s="48">
        <f>E2185*Overview!$F$6</f>
        <v>1.8494797113084687E-3</v>
      </c>
      <c r="Q2185" s="122">
        <f>O2185*(G2185/F2185-(1+Overview!$F$35/'='!F2185)/(Overview!$F$37*Overview!$F$33))/('='!G2185+Overview!$F$36)</f>
        <v>2.002317089070887E-4</v>
      </c>
      <c r="R2185" s="128">
        <f>(O2185/F2185-Q2185)*G2185*Overview!$F$29*'='!F2185^3</f>
        <v>477.5166422920978</v>
      </c>
      <c r="S2185" s="57">
        <f t="shared" si="204"/>
        <v>3.3551574044962213E-18</v>
      </c>
      <c r="T2185" s="58">
        <f t="shared" si="205"/>
        <v>2.152510994100664E-4</v>
      </c>
      <c r="U2185" s="58">
        <f>IF(I2185&lt;Overview!$F$18,(1-Overview!$F$9)*'='!R2185-'='!I2185*'='!P2185,0)</f>
        <v>0</v>
      </c>
      <c r="V2185" s="54">
        <f>IF(I2185&gt;=Overview!$F$18,(1-Overview!$F$9)*'='!R2185-Overview!$F$18*'='!P2185,0)</f>
        <v>40.356875066414027</v>
      </c>
      <c r="W2185" s="2"/>
      <c r="X2185" s="60">
        <f>F2185^3*(1+G2185*Overview!$F$38)</f>
        <v>41.223034072750607</v>
      </c>
      <c r="Y2185" s="61">
        <f>F2185^3*Overview!$F$42*(1+Overview!$F$38*G2185)+J2185*Overview!$F$39/Overview!$F$40</f>
        <v>4.3461473757712596</v>
      </c>
    </row>
    <row r="2186" spans="1:25">
      <c r="A2186" s="34">
        <v>2183</v>
      </c>
      <c r="B2186">
        <v>0.77</v>
      </c>
      <c r="C2186" s="85">
        <v>18.739999999999998</v>
      </c>
      <c r="D2186" s="125">
        <f>B2186/(B2186+Overview!$F$22)</f>
        <v>0.52380952380952384</v>
      </c>
      <c r="E2186" s="118">
        <f>EXP(Overview!$F$21/Overview!$F$5-Overview!$F$21/('='!C2186+273.15))</f>
        <v>0.94169028070695959</v>
      </c>
      <c r="F2186" s="77">
        <f t="shared" si="206"/>
        <v>3.2252454011933742</v>
      </c>
      <c r="G2186" s="115">
        <f t="shared" si="207"/>
        <v>0.52380952380952372</v>
      </c>
      <c r="H2186" s="112">
        <f>F2186/Overview!$F$19</f>
        <v>4.7619155487869103</v>
      </c>
      <c r="I2186" s="149">
        <f t="shared" si="208"/>
        <v>178.24101031296112</v>
      </c>
      <c r="J2186" s="80">
        <f>IF((A2186-Overview!$F$43)/365=ROUND((A2186-Overview!$F$43)/365,0),J2185*0.05,J2185+V2185)</f>
        <v>14678.050183561701</v>
      </c>
      <c r="K2186" s="70">
        <f>IF(I2186&lt;Overview!$F$16,1,'='!F2186/Overview!$F$26)</f>
        <v>139.62101303867422</v>
      </c>
      <c r="L2186" s="71">
        <f>IF(I2186&lt;Overview!$F$17,'='!F2186/Overview!$F$26,Overview!$F$33)</f>
        <v>9.1428571428571423</v>
      </c>
      <c r="M2186" s="72">
        <f t="shared" si="209"/>
        <v>9.1428571428571423</v>
      </c>
      <c r="N2186" s="81">
        <f>MIN(1,Overview!$F$44*E2186*(F2186-Overview!$F$25)^2+0.2)</f>
        <v>1</v>
      </c>
      <c r="O2186" s="48">
        <f>M2186*E2186*Overview!$F$8</f>
        <v>9.746225350951114E-2</v>
      </c>
      <c r="P2186" s="48">
        <f>E2186*Overview!$F$6</f>
        <v>1.8494797113084687E-3</v>
      </c>
      <c r="Q2186" s="122">
        <f>O2186*(G2186/F2186-(1+Overview!$F$35/'='!F2186)/(Overview!$F$37*Overview!$F$33))/('='!G2186+Overview!$F$36)</f>
        <v>1.9991729247129542E-4</v>
      </c>
      <c r="R2186" s="128">
        <f>(O2186/F2186-Q2186)*G2186*Overview!$F$29*'='!F2186^3</f>
        <v>477.58517670900767</v>
      </c>
      <c r="S2186" s="57">
        <f t="shared" si="204"/>
        <v>3.3549334831413549E-18</v>
      </c>
      <c r="T2186" s="58">
        <f t="shared" si="205"/>
        <v>2.1492744272069209E-4</v>
      </c>
      <c r="U2186" s="58">
        <f>IF(I2186&lt;Overview!$F$18,(1-Overview!$F$9)*'='!R2186-'='!I2186*'='!P2186,0)</f>
        <v>0</v>
      </c>
      <c r="V2186" s="54">
        <f>IF(I2186&gt;=Overview!$F$18,(1-Overview!$F$9)*'='!R2186-Overview!$F$18*'='!P2186,0)</f>
        <v>40.36271419873475</v>
      </c>
      <c r="W2186" s="2"/>
      <c r="X2186" s="60">
        <f>F2186^3*(1+G2186*Overview!$F$38)</f>
        <v>41.231288782236341</v>
      </c>
      <c r="Y2186" s="61">
        <f>F2186^3*Overview!$F$42*(1+Overview!$F$38*G2186)+J2186*Overview!$F$39/Overview!$F$40</f>
        <v>4.3486439892869519</v>
      </c>
    </row>
    <row r="2187" spans="1:25">
      <c r="A2187" s="34">
        <v>2184</v>
      </c>
      <c r="B2187">
        <v>0.77</v>
      </c>
      <c r="C2187" s="85">
        <v>18.739999999999998</v>
      </c>
      <c r="D2187" s="125">
        <f>B2187/(B2187+Overview!$F$22)</f>
        <v>0.52380952380952384</v>
      </c>
      <c r="E2187" s="118">
        <f>EXP(Overview!$F$21/Overview!$F$5-Overview!$F$21/('='!C2187+273.15))</f>
        <v>0.94169028070695959</v>
      </c>
      <c r="F2187" s="77">
        <f t="shared" si="206"/>
        <v>3.2254603286360948</v>
      </c>
      <c r="G2187" s="115">
        <f t="shared" si="207"/>
        <v>0.52380952380952372</v>
      </c>
      <c r="H2187" s="112">
        <f>F2187/Overview!$F$19</f>
        <v>4.7622328785414068</v>
      </c>
      <c r="I2187" s="149">
        <f t="shared" si="208"/>
        <v>178.24101031296112</v>
      </c>
      <c r="J2187" s="80">
        <f>IF((A2187-Overview!$F$43)/365=ROUND((A2187-Overview!$F$43)/365,0),J2186*0.05,J2186+V2186)</f>
        <v>14718.412897760436</v>
      </c>
      <c r="K2187" s="70">
        <f>IF(I2187&lt;Overview!$F$16,1,'='!F2187/Overview!$F$26)</f>
        <v>139.6303172569738</v>
      </c>
      <c r="L2187" s="71">
        <f>IF(I2187&lt;Overview!$F$17,'='!F2187/Overview!$F$26,Overview!$F$33)</f>
        <v>9.1428571428571423</v>
      </c>
      <c r="M2187" s="72">
        <f t="shared" si="209"/>
        <v>9.1428571428571423</v>
      </c>
      <c r="N2187" s="81">
        <f>MIN(1,Overview!$F$44*E2187*(F2187-Overview!$F$25)^2+0.2)</f>
        <v>1</v>
      </c>
      <c r="O2187" s="48">
        <f>M2187*E2187*Overview!$F$8</f>
        <v>9.746225350951114E-2</v>
      </c>
      <c r="P2187" s="48">
        <f>E2187*Overview!$F$6</f>
        <v>1.8494797113084687E-3</v>
      </c>
      <c r="Q2187" s="122">
        <f>O2187*(G2187/F2187-(1+Overview!$F$35/'='!F2187)/(Overview!$F$37*Overview!$F$33))/('='!G2187+Overview!$F$36)</f>
        <v>1.9960339067011737E-4</v>
      </c>
      <c r="R2187" s="128">
        <f>(O2187/F2187-Q2187)*G2187*Overview!$F$29*'='!F2187^3</f>
        <v>477.65361359656725</v>
      </c>
      <c r="S2187" s="57">
        <f t="shared" si="204"/>
        <v>3.3547099282993909E-18</v>
      </c>
      <c r="T2187" s="58">
        <f t="shared" si="205"/>
        <v>2.1460427268923853E-4</v>
      </c>
      <c r="U2187" s="58">
        <f>IF(I2187&lt;Overview!$F$18,(1-Overview!$F$9)*'='!R2187-'='!I2187*'='!P2187,0)</f>
        <v>0</v>
      </c>
      <c r="V2187" s="54">
        <f>IF(I2187&gt;=Overview!$F$18,(1-Overview!$F$9)*'='!R2187-Overview!$F$18*'='!P2187,0)</f>
        <v>40.368545021554823</v>
      </c>
      <c r="W2187" s="2"/>
      <c r="X2187" s="60">
        <f>F2187^3*(1+G2187*Overview!$F$38)</f>
        <v>41.239532179162907</v>
      </c>
      <c r="Y2187" s="61">
        <f>F2187^3*Overview!$F$42*(1+Overview!$F$38*G2187)+J2187*Overview!$F$39/Overview!$F$40</f>
        <v>4.3511398384091597</v>
      </c>
    </row>
    <row r="2188" spans="1:25">
      <c r="A2188" s="34">
        <v>2185</v>
      </c>
      <c r="B2188">
        <v>0.77</v>
      </c>
      <c r="C2188" s="85">
        <v>18.739999999999998</v>
      </c>
      <c r="D2188" s="125">
        <f>B2188/(B2188+Overview!$F$22)</f>
        <v>0.52380952380952384</v>
      </c>
      <c r="E2188" s="118">
        <f>EXP(Overview!$F$21/Overview!$F$5-Overview!$F$21/('='!C2188+273.15))</f>
        <v>0.94169028070695959</v>
      </c>
      <c r="F2188" s="77">
        <f t="shared" si="206"/>
        <v>3.2256749329087842</v>
      </c>
      <c r="G2188" s="115">
        <f t="shared" si="207"/>
        <v>0.52380952380952372</v>
      </c>
      <c r="H2188" s="112">
        <f>F2188/Overview!$F$19</f>
        <v>4.7625497311513127</v>
      </c>
      <c r="I2188" s="149">
        <f t="shared" si="208"/>
        <v>178.24101031296112</v>
      </c>
      <c r="J2188" s="80">
        <f>IF((A2188-Overview!$F$43)/365=ROUND((A2188-Overview!$F$43)/365,0),J2187*0.05,J2187+V2187)</f>
        <v>14758.78144278199</v>
      </c>
      <c r="K2188" s="70">
        <f>IF(I2188&lt;Overview!$F$16,1,'='!F2188/Overview!$F$26)</f>
        <v>139.63960748522877</v>
      </c>
      <c r="L2188" s="71">
        <f>IF(I2188&lt;Overview!$F$17,'='!F2188/Overview!$F$26,Overview!$F$33)</f>
        <v>9.1428571428571423</v>
      </c>
      <c r="M2188" s="72">
        <f t="shared" si="209"/>
        <v>9.1428571428571423</v>
      </c>
      <c r="N2188" s="81">
        <f>MIN(1,Overview!$F$44*E2188*(F2188-Overview!$F$25)^2+0.2)</f>
        <v>1</v>
      </c>
      <c r="O2188" s="48">
        <f>M2188*E2188*Overview!$F$8</f>
        <v>9.746225350951114E-2</v>
      </c>
      <c r="P2188" s="48">
        <f>E2188*Overview!$F$6</f>
        <v>1.8494797113084687E-3</v>
      </c>
      <c r="Q2188" s="122">
        <f>O2188*(G2188/F2188-(1+Overview!$F$35/'='!F2188)/(Overview!$F$37*Overview!$F$33))/('='!G2188+Overview!$F$36)</f>
        <v>1.9929000259557322E-4</v>
      </c>
      <c r="R2188" s="128">
        <f>(O2188/F2188-Q2188)*G2188*Overview!$F$29*'='!F2188^3</f>
        <v>477.72195308496197</v>
      </c>
      <c r="S2188" s="57">
        <f t="shared" si="204"/>
        <v>3.3544867393236818E-18</v>
      </c>
      <c r="T2188" s="58">
        <f t="shared" si="205"/>
        <v>2.1428158858395567E-4</v>
      </c>
      <c r="U2188" s="58">
        <f>IF(I2188&lt;Overview!$F$18,(1-Overview!$F$9)*'='!R2188-'='!I2188*'='!P2188,0)</f>
        <v>0</v>
      </c>
      <c r="V2188" s="54">
        <f>IF(I2188&gt;=Overview!$F$18,(1-Overview!$F$9)*'='!R2188-Overview!$F$18*'='!P2188,0)</f>
        <v>40.374367545966052</v>
      </c>
      <c r="W2188" s="2"/>
      <c r="X2188" s="60">
        <f>F2188^3*(1+G2188*Overview!$F$38)</f>
        <v>41.247764277309464</v>
      </c>
      <c r="Y2188" s="61">
        <f>F2188^3*Overview!$F$42*(1+Overview!$F$38*G2188)+J2188*Overview!$F$39/Overview!$F$40</f>
        <v>4.353634924016923</v>
      </c>
    </row>
    <row r="2189" spans="1:25">
      <c r="A2189" s="34">
        <v>2186</v>
      </c>
      <c r="B2189">
        <v>0.77</v>
      </c>
      <c r="C2189" s="85">
        <v>18.739999999999998</v>
      </c>
      <c r="D2189" s="125">
        <f>B2189/(B2189+Overview!$F$22)</f>
        <v>0.52380952380952384</v>
      </c>
      <c r="E2189" s="118">
        <f>EXP(Overview!$F$21/Overview!$F$5-Overview!$F$21/('='!C2189+273.15))</f>
        <v>0.94169028070695959</v>
      </c>
      <c r="F2189" s="77">
        <f t="shared" si="206"/>
        <v>3.2258892144973683</v>
      </c>
      <c r="G2189" s="115">
        <f t="shared" si="207"/>
        <v>0.52380952380952372</v>
      </c>
      <c r="H2189" s="112">
        <f>F2189/Overview!$F$19</f>
        <v>4.7628661073340739</v>
      </c>
      <c r="I2189" s="149">
        <f t="shared" si="208"/>
        <v>178.24101031296112</v>
      </c>
      <c r="J2189" s="80">
        <f>IF((A2189-Overview!$F$43)/365=ROUND((A2189-Overview!$F$43)/365,0),J2188*0.05,J2188+V2188)</f>
        <v>14799.155810327957</v>
      </c>
      <c r="K2189" s="70">
        <f>IF(I2189&lt;Overview!$F$16,1,'='!F2189/Overview!$F$26)</f>
        <v>139.64888374447483</v>
      </c>
      <c r="L2189" s="71">
        <f>IF(I2189&lt;Overview!$F$17,'='!F2189/Overview!$F$26,Overview!$F$33)</f>
        <v>9.1428571428571423</v>
      </c>
      <c r="M2189" s="72">
        <f t="shared" si="209"/>
        <v>9.1428571428571423</v>
      </c>
      <c r="N2189" s="81">
        <f>MIN(1,Overview!$F$44*E2189*(F2189-Overview!$F$25)^2+0.2)</f>
        <v>1</v>
      </c>
      <c r="O2189" s="48">
        <f>M2189*E2189*Overview!$F$8</f>
        <v>9.746225350951114E-2</v>
      </c>
      <c r="P2189" s="48">
        <f>E2189*Overview!$F$6</f>
        <v>1.8494797113084687E-3</v>
      </c>
      <c r="Q2189" s="122">
        <f>O2189*(G2189/F2189-(1+Overview!$F$35/'='!F2189)/(Overview!$F$37*Overview!$F$33))/('='!G2189+Overview!$F$36)</f>
        <v>1.9897712734148916E-4</v>
      </c>
      <c r="R2189" s="128">
        <f>(O2189/F2189-Q2189)*G2189*Overview!$F$29*'='!F2189^3</f>
        <v>477.79019530423011</v>
      </c>
      <c r="S2189" s="57">
        <f t="shared" si="204"/>
        <v>3.3542639155688685E-18</v>
      </c>
      <c r="T2189" s="58">
        <f t="shared" si="205"/>
        <v>2.1395938967419309E-4</v>
      </c>
      <c r="U2189" s="58">
        <f>IF(I2189&lt;Overview!$F$18,(1-Overview!$F$9)*'='!R2189-'='!I2189*'='!P2189,0)</f>
        <v>0</v>
      </c>
      <c r="V2189" s="54">
        <f>IF(I2189&gt;=Overview!$F$18,(1-Overview!$F$9)*'='!R2189-Overview!$F$18*'='!P2189,0)</f>
        <v>40.380181783047696</v>
      </c>
      <c r="W2189" s="2"/>
      <c r="X2189" s="60">
        <f>F2189^3*(1+G2189*Overview!$F$38)</f>
        <v>41.255985090443801</v>
      </c>
      <c r="Y2189" s="61">
        <f>F2189^3*Overview!$F$42*(1+Overview!$F$38*G2189)+J2189*Overview!$F$39/Overview!$F$40</f>
        <v>4.3561292469887389</v>
      </c>
    </row>
    <row r="2190" spans="1:25">
      <c r="A2190" s="34">
        <v>2187</v>
      </c>
      <c r="B2190">
        <v>0.77</v>
      </c>
      <c r="C2190" s="85">
        <v>18.739999999999998</v>
      </c>
      <c r="D2190" s="125">
        <f>B2190/(B2190+Overview!$F$22)</f>
        <v>0.52380952380952384</v>
      </c>
      <c r="E2190" s="118">
        <f>EXP(Overview!$F$21/Overview!$F$5-Overview!$F$21/('='!C2190+273.15))</f>
        <v>0.94169028070695959</v>
      </c>
      <c r="F2190" s="77">
        <f t="shared" si="206"/>
        <v>3.2261031738870427</v>
      </c>
      <c r="G2190" s="115">
        <f t="shared" si="207"/>
        <v>0.52380952380952372</v>
      </c>
      <c r="H2190" s="112">
        <f>F2190/Overview!$F$19</f>
        <v>4.7631820078060576</v>
      </c>
      <c r="I2190" s="149">
        <f t="shared" si="208"/>
        <v>178.24101031296112</v>
      </c>
      <c r="J2190" s="80">
        <f>IF((A2190-Overview!$F$43)/365=ROUND((A2190-Overview!$F$43)/365,0),J2189*0.05,J2189+V2189)</f>
        <v>14839.535992111005</v>
      </c>
      <c r="K2190" s="70">
        <f>IF(I2190&lt;Overview!$F$16,1,'='!F2190/Overview!$F$26)</f>
        <v>139.65814605571614</v>
      </c>
      <c r="L2190" s="71">
        <f>IF(I2190&lt;Overview!$F$17,'='!F2190/Overview!$F$26,Overview!$F$33)</f>
        <v>9.1428571428571423</v>
      </c>
      <c r="M2190" s="72">
        <f t="shared" si="209"/>
        <v>9.1428571428571423</v>
      </c>
      <c r="N2190" s="81">
        <f>MIN(1,Overview!$F$44*E2190*(F2190-Overview!$F$25)^2+0.2)</f>
        <v>1</v>
      </c>
      <c r="O2190" s="48">
        <f>M2190*E2190*Overview!$F$8</f>
        <v>9.746225350951114E-2</v>
      </c>
      <c r="P2190" s="48">
        <f>E2190*Overview!$F$6</f>
        <v>1.8494797113084687E-3</v>
      </c>
      <c r="Q2190" s="122">
        <f>O2190*(G2190/F2190-(1+Overview!$F$35/'='!F2190)/(Overview!$F$37*Overview!$F$33))/('='!G2190+Overview!$F$36)</f>
        <v>1.9866476400349614E-4</v>
      </c>
      <c r="R2190" s="128">
        <f>(O2190/F2190-Q2190)*G2190*Overview!$F$29*'='!F2190^3</f>
        <v>477.85834038426276</v>
      </c>
      <c r="S2190" s="57">
        <f t="shared" si="204"/>
        <v>3.3540414563908757E-18</v>
      </c>
      <c r="T2190" s="58">
        <f t="shared" si="205"/>
        <v>2.1363767523039973E-4</v>
      </c>
      <c r="U2190" s="58">
        <f>IF(I2190&lt;Overview!$F$18,(1-Overview!$F$9)*'='!R2190-'='!I2190*'='!P2190,0)</f>
        <v>0</v>
      </c>
      <c r="V2190" s="54">
        <f>IF(I2190&gt;=Overview!$F$18,(1-Overview!$F$9)*'='!R2190-Overview!$F$18*'='!P2190,0)</f>
        <v>40.38598774386648</v>
      </c>
      <c r="W2190" s="2"/>
      <c r="X2190" s="60">
        <f>F2190^3*(1+G2190*Overview!$F$38)</f>
        <v>41.264194632322358</v>
      </c>
      <c r="Y2190" s="61">
        <f>F2190^3*Overview!$F$42*(1+Overview!$F$38*G2190)+J2190*Overview!$F$39/Overview!$F$40</f>
        <v>4.3586228082025631</v>
      </c>
    </row>
    <row r="2191" spans="1:25">
      <c r="A2191" s="34">
        <v>2188</v>
      </c>
      <c r="B2191">
        <v>0.77</v>
      </c>
      <c r="C2191" s="85">
        <v>18.739999999999998</v>
      </c>
      <c r="D2191" s="125">
        <f>B2191/(B2191+Overview!$F$22)</f>
        <v>0.52380952380952384</v>
      </c>
      <c r="E2191" s="118">
        <f>EXP(Overview!$F$21/Overview!$F$5-Overview!$F$21/('='!C2191+273.15))</f>
        <v>0.94169028070695959</v>
      </c>
      <c r="F2191" s="77">
        <f t="shared" si="206"/>
        <v>3.2263168115622731</v>
      </c>
      <c r="G2191" s="115">
        <f t="shared" si="207"/>
        <v>0.52380952380952372</v>
      </c>
      <c r="H2191" s="112">
        <f>F2191/Overview!$F$19</f>
        <v>4.763497433282553</v>
      </c>
      <c r="I2191" s="149">
        <f t="shared" si="208"/>
        <v>178.24101031296112</v>
      </c>
      <c r="J2191" s="80">
        <f>IF((A2191-Overview!$F$43)/365=ROUND((A2191-Overview!$F$43)/365,0),J2190*0.05,J2190+V2190)</f>
        <v>14879.921979854871</v>
      </c>
      <c r="K2191" s="70">
        <f>IF(I2191&lt;Overview!$F$16,1,'='!F2191/Overview!$F$26)</f>
        <v>139.66739443992526</v>
      </c>
      <c r="L2191" s="71">
        <f>IF(I2191&lt;Overview!$F$17,'='!F2191/Overview!$F$26,Overview!$F$33)</f>
        <v>9.1428571428571423</v>
      </c>
      <c r="M2191" s="72">
        <f t="shared" si="209"/>
        <v>9.1428571428571423</v>
      </c>
      <c r="N2191" s="81">
        <f>MIN(1,Overview!$F$44*E2191*(F2191-Overview!$F$25)^2+0.2)</f>
        <v>1</v>
      </c>
      <c r="O2191" s="48">
        <f>M2191*E2191*Overview!$F$8</f>
        <v>9.746225350951114E-2</v>
      </c>
      <c r="P2191" s="48">
        <f>E2191*Overview!$F$6</f>
        <v>1.8494797113084687E-3</v>
      </c>
      <c r="Q2191" s="122">
        <f>O2191*(G2191/F2191-(1+Overview!$F$35/'='!F2191)/(Overview!$F$37*Overview!$F$33))/('='!G2191+Overview!$F$36)</f>
        <v>1.9835291167902465E-4</v>
      </c>
      <c r="R2191" s="128">
        <f>(O2191/F2191-Q2191)*G2191*Overview!$F$29*'='!F2191^3</f>
        <v>477.92638845480519</v>
      </c>
      <c r="S2191" s="57">
        <f t="shared" si="204"/>
        <v>3.3538193611469117E-18</v>
      </c>
      <c r="T2191" s="58">
        <f t="shared" si="205"/>
        <v>2.1331644452412133E-4</v>
      </c>
      <c r="U2191" s="58">
        <f>IF(I2191&lt;Overview!$F$18,(1-Overview!$F$9)*'='!R2191-'='!I2191*'='!P2191,0)</f>
        <v>0</v>
      </c>
      <c r="V2191" s="54">
        <f>IF(I2191&gt;=Overview!$F$18,(1-Overview!$F$9)*'='!R2191-Overview!$F$18*'='!P2191,0)</f>
        <v>40.391785439476699</v>
      </c>
      <c r="W2191" s="2"/>
      <c r="X2191" s="60">
        <f>F2191^3*(1+G2191*Overview!$F$38)</f>
        <v>41.272392916690229</v>
      </c>
      <c r="Y2191" s="61">
        <f>F2191^3*Overview!$F$42*(1+Overview!$F$38*G2191)+J2191*Overview!$F$39/Overview!$F$40</f>
        <v>4.3611156085358145</v>
      </c>
    </row>
    <row r="2192" spans="1:25">
      <c r="A2192" s="34">
        <v>2189</v>
      </c>
      <c r="B2192">
        <v>0.77</v>
      </c>
      <c r="C2192" s="85">
        <v>18.739999999999998</v>
      </c>
      <c r="D2192" s="125">
        <f>B2192/(B2192+Overview!$F$22)</f>
        <v>0.52380952380952384</v>
      </c>
      <c r="E2192" s="118">
        <f>EXP(Overview!$F$21/Overview!$F$5-Overview!$F$21/('='!C2192+273.15))</f>
        <v>0.94169028070695959</v>
      </c>
      <c r="F2192" s="77">
        <f t="shared" si="206"/>
        <v>3.2265301280067971</v>
      </c>
      <c r="G2192" s="115">
        <f t="shared" si="207"/>
        <v>0.52380952380952372</v>
      </c>
      <c r="H2192" s="112">
        <f>F2192/Overview!$F$19</f>
        <v>4.7638123844777747</v>
      </c>
      <c r="I2192" s="149">
        <f t="shared" si="208"/>
        <v>178.24101031296112</v>
      </c>
      <c r="J2192" s="80">
        <f>IF((A2192-Overview!$F$43)/365=ROUND((A2192-Overview!$F$43)/365,0),J2191*0.05,J2191+V2191)</f>
        <v>14920.313765294348</v>
      </c>
      <c r="K2192" s="70">
        <f>IF(I2192&lt;Overview!$F$16,1,'='!F2192/Overview!$F$26)</f>
        <v>139.67662891804318</v>
      </c>
      <c r="L2192" s="71">
        <f>IF(I2192&lt;Overview!$F$17,'='!F2192/Overview!$F$26,Overview!$F$33)</f>
        <v>9.1428571428571423</v>
      </c>
      <c r="M2192" s="72">
        <f t="shared" si="209"/>
        <v>9.1428571428571423</v>
      </c>
      <c r="N2192" s="81">
        <f>MIN(1,Overview!$F$44*E2192*(F2192-Overview!$F$25)^2+0.2)</f>
        <v>1</v>
      </c>
      <c r="O2192" s="48">
        <f>M2192*E2192*Overview!$F$8</f>
        <v>9.746225350951114E-2</v>
      </c>
      <c r="P2192" s="48">
        <f>E2192*Overview!$F$6</f>
        <v>1.8494797113084687E-3</v>
      </c>
      <c r="Q2192" s="122">
        <f>O2192*(G2192/F2192-(1+Overview!$F$35/'='!F2192)/(Overview!$F$37*Overview!$F$33))/('='!G2192+Overview!$F$36)</f>
        <v>1.980415694672995E-4</v>
      </c>
      <c r="R2192" s="128">
        <f>(O2192/F2192-Q2192)*G2192*Overview!$F$29*'='!F2192^3</f>
        <v>477.99433964545523</v>
      </c>
      <c r="S2192" s="57">
        <f t="shared" si="204"/>
        <v>3.3535976291954614E-18</v>
      </c>
      <c r="T2192" s="58">
        <f t="shared" si="205"/>
        <v>2.1299569682799762E-4</v>
      </c>
      <c r="U2192" s="58">
        <f>IF(I2192&lt;Overview!$F$18,(1-Overview!$F$9)*'='!R2192-'='!I2192*'='!P2192,0)</f>
        <v>0</v>
      </c>
      <c r="V2192" s="54">
        <f>IF(I2192&gt;=Overview!$F$18,(1-Overview!$F$9)*'='!R2192-Overview!$F$18*'='!P2192,0)</f>
        <v>40.397574880920082</v>
      </c>
      <c r="W2192" s="2"/>
      <c r="X2192" s="60">
        <f>F2192^3*(1+G2192*Overview!$F$38)</f>
        <v>41.280579957281127</v>
      </c>
      <c r="Y2192" s="61">
        <f>F2192^3*Overview!$F$42*(1+Overview!$F$38*G2192)+J2192*Overview!$F$39/Overview!$F$40</f>
        <v>4.363607648865365</v>
      </c>
    </row>
    <row r="2193" spans="1:25">
      <c r="A2193" s="34">
        <v>2190</v>
      </c>
      <c r="B2193">
        <v>0.77</v>
      </c>
      <c r="C2193" s="85">
        <v>18.739999999999998</v>
      </c>
      <c r="D2193" s="125">
        <f>B2193/(B2193+Overview!$F$22)</f>
        <v>0.52380952380952384</v>
      </c>
      <c r="E2193" s="118">
        <f>EXP(Overview!$F$21/Overview!$F$5-Overview!$F$21/('='!C2193+273.15))</f>
        <v>0.94169028070695959</v>
      </c>
      <c r="F2193" s="77">
        <f t="shared" si="206"/>
        <v>3.226743123703625</v>
      </c>
      <c r="G2193" s="115">
        <f t="shared" si="207"/>
        <v>0.52380952380952372</v>
      </c>
      <c r="H2193" s="112">
        <f>F2193/Overview!$F$19</f>
        <v>4.7641268621048649</v>
      </c>
      <c r="I2193" s="149">
        <f t="shared" si="208"/>
        <v>178.24101031296112</v>
      </c>
      <c r="J2193" s="80">
        <f>IF((A2193-Overview!$F$43)/365=ROUND((A2193-Overview!$F$43)/365,0),J2192*0.05,J2192+V2192)</f>
        <v>746.01568826471748</v>
      </c>
      <c r="K2193" s="70">
        <f>IF(I2193&lt;Overview!$F$16,1,'='!F2193/Overview!$F$26)</f>
        <v>139.68584951097944</v>
      </c>
      <c r="L2193" s="71">
        <f>IF(I2193&lt;Overview!$F$17,'='!F2193/Overview!$F$26,Overview!$F$33)</f>
        <v>9.1428571428571423</v>
      </c>
      <c r="M2193" s="72">
        <f t="shared" si="209"/>
        <v>9.1428571428571423</v>
      </c>
      <c r="N2193" s="81">
        <f>MIN(1,Overview!$F$44*E2193*(F2193-Overview!$F$25)^2+0.2)</f>
        <v>1</v>
      </c>
      <c r="O2193" s="48">
        <f>M2193*E2193*Overview!$F$8</f>
        <v>9.746225350951114E-2</v>
      </c>
      <c r="P2193" s="48">
        <f>E2193*Overview!$F$6</f>
        <v>1.8494797113084687E-3</v>
      </c>
      <c r="Q2193" s="122">
        <f>O2193*(G2193/F2193-(1+Overview!$F$35/'='!F2193)/(Overview!$F$37*Overview!$F$33))/('='!G2193+Overview!$F$36)</f>
        <v>1.9773073646933852E-4</v>
      </c>
      <c r="R2193" s="128">
        <f>(O2193/F2193-Q2193)*G2193*Overview!$F$29*'='!F2193^3</f>
        <v>478.06219408566494</v>
      </c>
      <c r="S2193" s="57">
        <f t="shared" si="204"/>
        <v>3.3533762598962869E-18</v>
      </c>
      <c r="T2193" s="58">
        <f t="shared" si="205"/>
        <v>2.1267543141576388E-4</v>
      </c>
      <c r="U2193" s="58">
        <f>IF(I2193&lt;Overview!$F$18,(1-Overview!$F$9)*'='!R2193-'='!I2193*'='!P2193,0)</f>
        <v>0</v>
      </c>
      <c r="V2193" s="54">
        <f>IF(I2193&gt;=Overview!$F$18,(1-Overview!$F$9)*'='!R2193-Overview!$F$18*'='!P2193,0)</f>
        <v>40.403356079225944</v>
      </c>
      <c r="W2193" s="2"/>
      <c r="X2193" s="60">
        <f>F2193^3*(1+G2193*Overview!$F$38)</f>
        <v>41.288755767817413</v>
      </c>
      <c r="Y2193" s="61">
        <f>F2193^3*Overview!$F$42*(1+Overview!$F$38*G2193)+J2193*Overview!$F$39/Overview!$F$40</f>
        <v>3.7484057917390707</v>
      </c>
    </row>
    <row r="2194" spans="1:25">
      <c r="A2194" s="34">
        <v>2191</v>
      </c>
      <c r="B2194">
        <v>0.77</v>
      </c>
      <c r="C2194" s="85">
        <v>18.739999999999998</v>
      </c>
      <c r="D2194" s="125">
        <f>B2194/(B2194+Overview!$F$22)</f>
        <v>0.52380952380952384</v>
      </c>
      <c r="E2194" s="118">
        <f>EXP(Overview!$F$21/Overview!$F$5-Overview!$F$21/('='!C2194+273.15))</f>
        <v>0.94169028070695959</v>
      </c>
      <c r="F2194" s="77">
        <f t="shared" si="206"/>
        <v>3.2269557991350406</v>
      </c>
      <c r="G2194" s="115">
        <f t="shared" si="207"/>
        <v>0.52380952380952372</v>
      </c>
      <c r="H2194" s="112">
        <f>F2194/Overview!$F$19</f>
        <v>4.7644408668758906</v>
      </c>
      <c r="I2194" s="149">
        <f t="shared" si="208"/>
        <v>178.24101031296112</v>
      </c>
      <c r="J2194" s="80">
        <f>IF((A2194-Overview!$F$43)/365=ROUND((A2194-Overview!$F$43)/365,0),J2193*0.05,J2193+V2193)</f>
        <v>786.41904434394337</v>
      </c>
      <c r="K2194" s="70">
        <f>IF(I2194&lt;Overview!$F$16,1,'='!F2194/Overview!$F$26)</f>
        <v>139.69505623961214</v>
      </c>
      <c r="L2194" s="71">
        <f>IF(I2194&lt;Overview!$F$17,'='!F2194/Overview!$F$26,Overview!$F$33)</f>
        <v>9.1428571428571423</v>
      </c>
      <c r="M2194" s="72">
        <f t="shared" si="209"/>
        <v>9.1428571428571423</v>
      </c>
      <c r="N2194" s="81">
        <f>MIN(1,Overview!$F$44*E2194*(F2194-Overview!$F$25)^2+0.2)</f>
        <v>1</v>
      </c>
      <c r="O2194" s="48">
        <f>M2194*E2194*Overview!$F$8</f>
        <v>9.746225350951114E-2</v>
      </c>
      <c r="P2194" s="48">
        <f>E2194*Overview!$F$6</f>
        <v>1.8494797113084687E-3</v>
      </c>
      <c r="Q2194" s="122">
        <f>O2194*(G2194/F2194-(1+Overview!$F$35/'='!F2194)/(Overview!$F$37*Overview!$F$33))/('='!G2194+Overview!$F$36)</f>
        <v>1.9742041178794518E-4</v>
      </c>
      <c r="R2194" s="128">
        <f>(O2194/F2194-Q2194)*G2194*Overview!$F$29*'='!F2194^3</f>
        <v>478.1299519047393</v>
      </c>
      <c r="S2194" s="57">
        <f t="shared" si="204"/>
        <v>3.3531552526104223E-18</v>
      </c>
      <c r="T2194" s="58">
        <f t="shared" si="205"/>
        <v>2.1235564756224581E-4</v>
      </c>
      <c r="U2194" s="58">
        <f>IF(I2194&lt;Overview!$F$18,(1-Overview!$F$9)*'='!R2194-'='!I2194*'='!P2194,0)</f>
        <v>0</v>
      </c>
      <c r="V2194" s="54">
        <f>IF(I2194&gt;=Overview!$F$18,(1-Overview!$F$9)*'='!R2194-Overview!$F$18*'='!P2194,0)</f>
        <v>40.409129045411085</v>
      </c>
      <c r="W2194" s="2"/>
      <c r="X2194" s="60">
        <f>F2194^3*(1+G2194*Overview!$F$38)</f>
        <v>41.296920362010049</v>
      </c>
      <c r="Y2194" s="61">
        <f>F2194^3*Overview!$F$42*(1+Overview!$F$38*G2194)+J2194*Overview!$F$39/Overview!$F$40</f>
        <v>3.7508963146896681</v>
      </c>
    </row>
    <row r="2195" spans="1:25">
      <c r="A2195" s="34">
        <v>2192</v>
      </c>
      <c r="B2195">
        <v>0.77</v>
      </c>
      <c r="C2195" s="85">
        <v>18.739999999999998</v>
      </c>
      <c r="D2195" s="125">
        <f>B2195/(B2195+Overview!$F$22)</f>
        <v>0.52380952380952384</v>
      </c>
      <c r="E2195" s="118">
        <f>EXP(Overview!$F$21/Overview!$F$5-Overview!$F$21/('='!C2195+273.15))</f>
        <v>0.94169028070695959</v>
      </c>
      <c r="F2195" s="77">
        <f t="shared" si="206"/>
        <v>3.227168154782603</v>
      </c>
      <c r="G2195" s="115">
        <f t="shared" si="207"/>
        <v>0.52380952380952372</v>
      </c>
      <c r="H2195" s="112">
        <f>F2195/Overview!$F$19</f>
        <v>4.7647543995018502</v>
      </c>
      <c r="I2195" s="149">
        <f t="shared" si="208"/>
        <v>178.24101031296112</v>
      </c>
      <c r="J2195" s="80">
        <f>IF((A2195-Overview!$F$43)/365=ROUND((A2195-Overview!$F$43)/365,0),J2194*0.05,J2194+V2194)</f>
        <v>826.82817338935445</v>
      </c>
      <c r="K2195" s="70">
        <f>IF(I2195&lt;Overview!$F$16,1,'='!F2195/Overview!$F$26)</f>
        <v>139.70424912478802</v>
      </c>
      <c r="L2195" s="71">
        <f>IF(I2195&lt;Overview!$F$17,'='!F2195/Overview!$F$26,Overview!$F$33)</f>
        <v>9.1428571428571423</v>
      </c>
      <c r="M2195" s="72">
        <f t="shared" si="209"/>
        <v>9.1428571428571423</v>
      </c>
      <c r="N2195" s="81">
        <f>MIN(1,Overview!$F$44*E2195*(F2195-Overview!$F$25)^2+0.2)</f>
        <v>1</v>
      </c>
      <c r="O2195" s="48">
        <f>M2195*E2195*Overview!$F$8</f>
        <v>9.746225350951114E-2</v>
      </c>
      <c r="P2195" s="48">
        <f>E2195*Overview!$F$6</f>
        <v>1.8494797113084687E-3</v>
      </c>
      <c r="Q2195" s="122">
        <f>O2195*(G2195/F2195-(1+Overview!$F$35/'='!F2195)/(Overview!$F$37*Overview!$F$33))/('='!G2195+Overview!$F$36)</f>
        <v>1.9711059452770681E-4</v>
      </c>
      <c r="R2195" s="128">
        <f>(O2195/F2195-Q2195)*G2195*Overview!$F$29*'='!F2195^3</f>
        <v>478.19761323183724</v>
      </c>
      <c r="S2195" s="57">
        <f t="shared" si="204"/>
        <v>3.3529346067001711E-18</v>
      </c>
      <c r="T2195" s="58">
        <f t="shared" si="205"/>
        <v>2.1203634454336048E-4</v>
      </c>
      <c r="U2195" s="58">
        <f>IF(I2195&lt;Overview!$F$18,(1-Overview!$F$9)*'='!R2195-'='!I2195*'='!P2195,0)</f>
        <v>0</v>
      </c>
      <c r="V2195" s="54">
        <f>IF(I2195&gt;=Overview!$F$18,(1-Overview!$F$9)*'='!R2195-Overview!$F$18*'='!P2195,0)</f>
        <v>40.414893790479823</v>
      </c>
      <c r="W2195" s="2"/>
      <c r="X2195" s="60">
        <f>F2195^3*(1+G2195*Overview!$F$38)</f>
        <v>41.305073753558595</v>
      </c>
      <c r="Y2195" s="61">
        <f>F2195^3*Overview!$F$42*(1+Overview!$F$38*G2195)+J2195*Overview!$F$39/Overview!$F$40</f>
        <v>3.7533860802639203</v>
      </c>
    </row>
    <row r="2196" spans="1:25">
      <c r="A2196" s="34">
        <v>2193</v>
      </c>
      <c r="B2196">
        <v>0.77</v>
      </c>
      <c r="C2196" s="85">
        <v>18.739999999999998</v>
      </c>
      <c r="D2196" s="125">
        <f>B2196/(B2196+Overview!$F$22)</f>
        <v>0.52380952380952384</v>
      </c>
      <c r="E2196" s="118">
        <f>EXP(Overview!$F$21/Overview!$F$5-Overview!$F$21/('='!C2196+273.15))</f>
        <v>0.94169028070695959</v>
      </c>
      <c r="F2196" s="77">
        <f t="shared" si="206"/>
        <v>3.2273801911271462</v>
      </c>
      <c r="G2196" s="115">
        <f t="shared" si="207"/>
        <v>0.52380952380952372</v>
      </c>
      <c r="H2196" s="112">
        <f>F2196/Overview!$F$19</f>
        <v>4.7650674606926708</v>
      </c>
      <c r="I2196" s="149">
        <f t="shared" si="208"/>
        <v>178.24101031296112</v>
      </c>
      <c r="J2196" s="80">
        <f>IF((A2196-Overview!$F$43)/365=ROUND((A2196-Overview!$F$43)/365,0),J2195*0.05,J2195+V2195)</f>
        <v>867.24306717983427</v>
      </c>
      <c r="K2196" s="70">
        <f>IF(I2196&lt;Overview!$F$16,1,'='!F2196/Overview!$F$26)</f>
        <v>139.71342818732236</v>
      </c>
      <c r="L2196" s="71">
        <f>IF(I2196&lt;Overview!$F$17,'='!F2196/Overview!$F$26,Overview!$F$33)</f>
        <v>9.1428571428571423</v>
      </c>
      <c r="M2196" s="72">
        <f t="shared" si="209"/>
        <v>9.1428571428571423</v>
      </c>
      <c r="N2196" s="81">
        <f>MIN(1,Overview!$F$44*E2196*(F2196-Overview!$F$25)^2+0.2)</f>
        <v>1</v>
      </c>
      <c r="O2196" s="48">
        <f>M2196*E2196*Overview!$F$8</f>
        <v>9.746225350951114E-2</v>
      </c>
      <c r="P2196" s="48">
        <f>E2196*Overview!$F$6</f>
        <v>1.8494797113084687E-3</v>
      </c>
      <c r="Q2196" s="122">
        <f>O2196*(G2196/F2196-(1+Overview!$F$35/'='!F2196)/(Overview!$F$37*Overview!$F$33))/('='!G2196+Overview!$F$36)</f>
        <v>1.9680128379498938E-4</v>
      </c>
      <c r="R2196" s="128">
        <f>(O2196/F2196-Q2196)*G2196*Overview!$F$29*'='!F2196^3</f>
        <v>478.26517819597098</v>
      </c>
      <c r="S2196" s="57">
        <f t="shared" si="204"/>
        <v>3.352714321529105E-18</v>
      </c>
      <c r="T2196" s="58">
        <f t="shared" si="205"/>
        <v>2.117175216361135E-4</v>
      </c>
      <c r="U2196" s="58">
        <f>IF(I2196&lt;Overview!$F$18,(1-Overview!$F$9)*'='!R2196-'='!I2196*'='!P2196,0)</f>
        <v>0</v>
      </c>
      <c r="V2196" s="54">
        <f>IF(I2196&gt;=Overview!$F$18,(1-Overview!$F$9)*'='!R2196-Overview!$F$18*'='!P2196,0)</f>
        <v>40.42065032542402</v>
      </c>
      <c r="W2196" s="2"/>
      <c r="X2196" s="60">
        <f>F2196^3*(1+G2196*Overview!$F$38)</f>
        <v>41.313215956151197</v>
      </c>
      <c r="Y2196" s="61">
        <f>F2196^3*Overview!$F$42*(1+Overview!$F$38*G2196)+J2196*Overview!$F$39/Overview!$F$40</f>
        <v>3.7558750893365138</v>
      </c>
    </row>
    <row r="2197" spans="1:25">
      <c r="A2197" s="34">
        <v>2194</v>
      </c>
      <c r="B2197">
        <v>0.77</v>
      </c>
      <c r="C2197" s="85">
        <v>18.739999999999998</v>
      </c>
      <c r="D2197" s="125">
        <f>B2197/(B2197+Overview!$F$22)</f>
        <v>0.52380952380952384</v>
      </c>
      <c r="E2197" s="118">
        <f>EXP(Overview!$F$21/Overview!$F$5-Overview!$F$21/('='!C2197+273.15))</f>
        <v>0.94169028070695959</v>
      </c>
      <c r="F2197" s="77">
        <f t="shared" si="206"/>
        <v>3.2275919086487823</v>
      </c>
      <c r="G2197" s="115">
        <f t="shared" si="207"/>
        <v>0.52380952380952372</v>
      </c>
      <c r="H2197" s="112">
        <f>F2197/Overview!$F$19</f>
        <v>4.7653800511572157</v>
      </c>
      <c r="I2197" s="149">
        <f t="shared" si="208"/>
        <v>178.24101031296112</v>
      </c>
      <c r="J2197" s="80">
        <f>IF((A2197-Overview!$F$43)/365=ROUND((A2197-Overview!$F$43)/365,0),J2196*0.05,J2196+V2196)</f>
        <v>907.66371750525832</v>
      </c>
      <c r="K2197" s="70">
        <f>IF(I2197&lt;Overview!$F$16,1,'='!F2197/Overview!$F$26)</f>
        <v>139.72259344799923</v>
      </c>
      <c r="L2197" s="71">
        <f>IF(I2197&lt;Overview!$F$17,'='!F2197/Overview!$F$26,Overview!$F$33)</f>
        <v>9.1428571428571423</v>
      </c>
      <c r="M2197" s="72">
        <f t="shared" si="209"/>
        <v>9.1428571428571423</v>
      </c>
      <c r="N2197" s="81">
        <f>MIN(1,Overview!$F$44*E2197*(F2197-Overview!$F$25)^2+0.2)</f>
        <v>1</v>
      </c>
      <c r="O2197" s="48">
        <f>M2197*E2197*Overview!$F$8</f>
        <v>9.746225350951114E-2</v>
      </c>
      <c r="P2197" s="48">
        <f>E2197*Overview!$F$6</f>
        <v>1.8494797113084687E-3</v>
      </c>
      <c r="Q2197" s="122">
        <f>O2197*(G2197/F2197-(1+Overview!$F$35/'='!F2197)/(Overview!$F$37*Overview!$F$33))/('='!G2197+Overview!$F$36)</f>
        <v>1.9649247869793385E-4</v>
      </c>
      <c r="R2197" s="128">
        <f>(O2197/F2197-Q2197)*G2197*Overview!$F$29*'='!F2197^3</f>
        <v>478.33264692600699</v>
      </c>
      <c r="S2197" s="57">
        <f t="shared" si="204"/>
        <v>3.3524943964620586E-18</v>
      </c>
      <c r="T2197" s="58">
        <f t="shared" si="205"/>
        <v>2.1139917811859816E-4</v>
      </c>
      <c r="U2197" s="58">
        <f>IF(I2197&lt;Overview!$F$18,(1-Overview!$F$9)*'='!R2197-'='!I2197*'='!P2197,0)</f>
        <v>0</v>
      </c>
      <c r="V2197" s="54">
        <f>IF(I2197&gt;=Overview!$F$18,(1-Overview!$F$9)*'='!R2197-Overview!$F$18*'='!P2197,0)</f>
        <v>40.426398661223089</v>
      </c>
      <c r="W2197" s="2"/>
      <c r="X2197" s="60">
        <f>F2197^3*(1+G2197*Overview!$F$38)</f>
        <v>41.321346983464608</v>
      </c>
      <c r="Y2197" s="61">
        <f>F2197^3*Overview!$F$42*(1+Overview!$F$38*G2197)+J2197*Overview!$F$39/Overview!$F$40</f>
        <v>3.7583633427815881</v>
      </c>
    </row>
    <row r="2198" spans="1:25">
      <c r="A2198" s="34">
        <v>2195</v>
      </c>
      <c r="B2198">
        <v>0.77</v>
      </c>
      <c r="C2198" s="85">
        <v>18.739999999999998</v>
      </c>
      <c r="D2198" s="125">
        <f>B2198/(B2198+Overview!$F$22)</f>
        <v>0.52380952380952384</v>
      </c>
      <c r="E2198" s="118">
        <f>EXP(Overview!$F$21/Overview!$F$5-Overview!$F$21/('='!C2198+273.15))</f>
        <v>0.94169028070695959</v>
      </c>
      <c r="F2198" s="77">
        <f t="shared" si="206"/>
        <v>3.2278033078269011</v>
      </c>
      <c r="G2198" s="115">
        <f t="shared" si="207"/>
        <v>0.52380952380952372</v>
      </c>
      <c r="H2198" s="112">
        <f>F2198/Overview!$F$19</f>
        <v>4.7656921716032796</v>
      </c>
      <c r="I2198" s="149">
        <f t="shared" si="208"/>
        <v>178.24101031296112</v>
      </c>
      <c r="J2198" s="80">
        <f>IF((A2198-Overview!$F$43)/365=ROUND((A2198-Overview!$F$43)/365,0),J2197*0.05,J2197+V2197)</f>
        <v>948.09011616648138</v>
      </c>
      <c r="K2198" s="70">
        <f>IF(I2198&lt;Overview!$F$16,1,'='!F2198/Overview!$F$26)</f>
        <v>139.73174492757147</v>
      </c>
      <c r="L2198" s="71">
        <f>IF(I2198&lt;Overview!$F$17,'='!F2198/Overview!$F$26,Overview!$F$33)</f>
        <v>9.1428571428571423</v>
      </c>
      <c r="M2198" s="72">
        <f t="shared" si="209"/>
        <v>9.1428571428571423</v>
      </c>
      <c r="N2198" s="81">
        <f>MIN(1,Overview!$F$44*E2198*(F2198-Overview!$F$25)^2+0.2)</f>
        <v>1</v>
      </c>
      <c r="O2198" s="48">
        <f>M2198*E2198*Overview!$F$8</f>
        <v>9.746225350951114E-2</v>
      </c>
      <c r="P2198" s="48">
        <f>E2198*Overview!$F$6</f>
        <v>1.8494797113084687E-3</v>
      </c>
      <c r="Q2198" s="122">
        <f>O2198*(G2198/F2198-(1+Overview!$F$35/'='!F2198)/(Overview!$F$37*Overview!$F$33))/('='!G2198+Overview!$F$36)</f>
        <v>1.9618417834645007E-4</v>
      </c>
      <c r="R2198" s="128">
        <f>(O2198/F2198-Q2198)*G2198*Overview!$F$29*'='!F2198^3</f>
        <v>478.40001955066555</v>
      </c>
      <c r="S2198" s="57">
        <f t="shared" si="204"/>
        <v>3.3522748308651275E-18</v>
      </c>
      <c r="T2198" s="58">
        <f t="shared" si="205"/>
        <v>2.1108131326999142E-4</v>
      </c>
      <c r="U2198" s="58">
        <f>IF(I2198&lt;Overview!$F$18,(1-Overview!$F$9)*'='!R2198-'='!I2198*'='!P2198,0)</f>
        <v>0</v>
      </c>
      <c r="V2198" s="54">
        <f>IF(I2198&gt;=Overview!$F$18,(1-Overview!$F$9)*'='!R2198-Overview!$F$18*'='!P2198,0)</f>
        <v>40.432138808843995</v>
      </c>
      <c r="W2198" s="2"/>
      <c r="X2198" s="60">
        <f>F2198^3*(1+G2198*Overview!$F$38)</f>
        <v>41.329466849164156</v>
      </c>
      <c r="Y2198" s="61">
        <f>F2198^3*Overview!$F$42*(1+Overview!$F$38*G2198)+J2198*Overview!$F$39/Overview!$F$40</f>
        <v>3.760850841472736</v>
      </c>
    </row>
    <row r="2199" spans="1:25">
      <c r="A2199" s="34">
        <v>2196</v>
      </c>
      <c r="B2199">
        <v>0.77</v>
      </c>
      <c r="C2199" s="85">
        <v>18.739999999999998</v>
      </c>
      <c r="D2199" s="125">
        <f>B2199/(B2199+Overview!$F$22)</f>
        <v>0.52380952380952384</v>
      </c>
      <c r="E2199" s="118">
        <f>EXP(Overview!$F$21/Overview!$F$5-Overview!$F$21/('='!C2199+273.15))</f>
        <v>0.94169028070695959</v>
      </c>
      <c r="F2199" s="77">
        <f t="shared" si="206"/>
        <v>3.2280143891401711</v>
      </c>
      <c r="G2199" s="115">
        <f t="shared" si="207"/>
        <v>0.52380952380952372</v>
      </c>
      <c r="H2199" s="112">
        <f>F2199/Overview!$F$19</f>
        <v>4.7660038227375923</v>
      </c>
      <c r="I2199" s="149">
        <f t="shared" si="208"/>
        <v>178.24101031296112</v>
      </c>
      <c r="J2199" s="80">
        <f>IF((A2199-Overview!$F$43)/365=ROUND((A2199-Overview!$F$43)/365,0),J2198*0.05,J2198+V2198)</f>
        <v>988.52225497532538</v>
      </c>
      <c r="K2199" s="70">
        <f>IF(I2199&lt;Overview!$F$16,1,'='!F2199/Overview!$F$26)</f>
        <v>139.74088264676067</v>
      </c>
      <c r="L2199" s="71">
        <f>IF(I2199&lt;Overview!$F$17,'='!F2199/Overview!$F$26,Overview!$F$33)</f>
        <v>9.1428571428571423</v>
      </c>
      <c r="M2199" s="72">
        <f t="shared" si="209"/>
        <v>9.1428571428571423</v>
      </c>
      <c r="N2199" s="81">
        <f>MIN(1,Overview!$F$44*E2199*(F2199-Overview!$F$25)^2+0.2)</f>
        <v>1</v>
      </c>
      <c r="O2199" s="48">
        <f>M2199*E2199*Overview!$F$8</f>
        <v>9.746225350951114E-2</v>
      </c>
      <c r="P2199" s="48">
        <f>E2199*Overview!$F$6</f>
        <v>1.8494797113084687E-3</v>
      </c>
      <c r="Q2199" s="122">
        <f>O2199*(G2199/F2199-(1+Overview!$F$35/'='!F2199)/(Overview!$F$37*Overview!$F$33))/('='!G2199+Overview!$F$36)</f>
        <v>1.9587638185221567E-4</v>
      </c>
      <c r="R2199" s="128">
        <f>(O2199/F2199-Q2199)*G2199*Overview!$F$29*'='!F2199^3</f>
        <v>478.46729619852061</v>
      </c>
      <c r="S2199" s="57">
        <f t="shared" si="204"/>
        <v>3.3520556241056651E-18</v>
      </c>
      <c r="T2199" s="58">
        <f t="shared" si="205"/>
        <v>2.1076392637055564E-4</v>
      </c>
      <c r="U2199" s="58">
        <f>IF(I2199&lt;Overview!$F$18,(1-Overview!$F$9)*'='!R2199-'='!I2199*'='!P2199,0)</f>
        <v>0</v>
      </c>
      <c r="V2199" s="54">
        <f>IF(I2199&gt;=Overview!$F$18,(1-Overview!$F$9)*'='!R2199-Overview!$F$18*'='!P2199,0)</f>
        <v>40.437870779241251</v>
      </c>
      <c r="W2199" s="2"/>
      <c r="X2199" s="60">
        <f>F2199^3*(1+G2199*Overview!$F$38)</f>
        <v>41.337575566903723</v>
      </c>
      <c r="Y2199" s="61">
        <f>F2199^3*Overview!$F$42*(1+Overview!$F$38*G2199)+J2199*Overview!$F$39/Overview!$F$40</f>
        <v>3.7633375862829896</v>
      </c>
    </row>
    <row r="2200" spans="1:25">
      <c r="A2200" s="34">
        <v>2197</v>
      </c>
      <c r="B2200">
        <v>0.77</v>
      </c>
      <c r="C2200" s="85">
        <v>18.739999999999998</v>
      </c>
      <c r="D2200" s="125">
        <f>B2200/(B2200+Overview!$F$22)</f>
        <v>0.52380952380952384</v>
      </c>
      <c r="E2200" s="118">
        <f>EXP(Overview!$F$21/Overview!$F$5-Overview!$F$21/('='!C2200+273.15))</f>
        <v>0.94169028070695959</v>
      </c>
      <c r="F2200" s="77">
        <f t="shared" si="206"/>
        <v>3.2282251530665418</v>
      </c>
      <c r="G2200" s="115">
        <f t="shared" si="207"/>
        <v>0.52380952380952372</v>
      </c>
      <c r="H2200" s="112">
        <f>F2200/Overview!$F$19</f>
        <v>4.766315005265823</v>
      </c>
      <c r="I2200" s="149">
        <f t="shared" si="208"/>
        <v>178.24101031296112</v>
      </c>
      <c r="J2200" s="80">
        <f>IF((A2200-Overview!$F$43)/365=ROUND((A2200-Overview!$F$43)/365,0),J2199*0.05,J2199+V2199)</f>
        <v>1028.9601257545667</v>
      </c>
      <c r="K2200" s="70">
        <f>IF(I2200&lt;Overview!$F$16,1,'='!F2200/Overview!$F$26)</f>
        <v>139.75000662625723</v>
      </c>
      <c r="L2200" s="71">
        <f>IF(I2200&lt;Overview!$F$17,'='!F2200/Overview!$F$26,Overview!$F$33)</f>
        <v>9.1428571428571423</v>
      </c>
      <c r="M2200" s="72">
        <f t="shared" si="209"/>
        <v>9.1428571428571423</v>
      </c>
      <c r="N2200" s="81">
        <f>MIN(1,Overview!$F$44*E2200*(F2200-Overview!$F$25)^2+0.2)</f>
        <v>1</v>
      </c>
      <c r="O2200" s="48">
        <f>M2200*E2200*Overview!$F$8</f>
        <v>9.746225350951114E-2</v>
      </c>
      <c r="P2200" s="48">
        <f>E2200*Overview!$F$6</f>
        <v>1.8494797113084687E-3</v>
      </c>
      <c r="Q2200" s="122">
        <f>O2200*(G2200/F2200-(1+Overview!$F$35/'='!F2200)/(Overview!$F$37*Overview!$F$33))/('='!G2200+Overview!$F$36)</f>
        <v>1.955690883286707E-4</v>
      </c>
      <c r="R2200" s="128">
        <f>(O2200/F2200-Q2200)*G2200*Overview!$F$29*'='!F2200^3</f>
        <v>478.53447699799995</v>
      </c>
      <c r="S2200" s="57">
        <f t="shared" si="204"/>
        <v>3.3518367755522801E-18</v>
      </c>
      <c r="T2200" s="58">
        <f t="shared" si="205"/>
        <v>2.1044701670163565E-4</v>
      </c>
      <c r="U2200" s="58">
        <f>IF(I2200&lt;Overview!$F$18,(1-Overview!$F$9)*'='!R2200-'='!I2200*'='!P2200,0)</f>
        <v>0</v>
      </c>
      <c r="V2200" s="54">
        <f>IF(I2200&gt;=Overview!$F$18,(1-Overview!$F$9)*'='!R2200-Overview!$F$18*'='!P2200,0)</f>
        <v>40.443594583356891</v>
      </c>
      <c r="W2200" s="2"/>
      <c r="X2200" s="60">
        <f>F2200^3*(1+G2200*Overview!$F$38)</f>
        <v>41.345673150325752</v>
      </c>
      <c r="Y2200" s="61">
        <f>F2200^3*Overview!$F$42*(1+Overview!$F$38*G2200)+J2200*Overview!$F$39/Overview!$F$40</f>
        <v>3.7658235780848344</v>
      </c>
    </row>
    <row r="2201" spans="1:25">
      <c r="A2201" s="34">
        <v>2198</v>
      </c>
      <c r="B2201">
        <v>0.77</v>
      </c>
      <c r="C2201" s="85">
        <v>18.739999999999998</v>
      </c>
      <c r="D2201" s="125">
        <f>B2201/(B2201+Overview!$F$22)</f>
        <v>0.52380952380952384</v>
      </c>
      <c r="E2201" s="118">
        <f>EXP(Overview!$F$21/Overview!$F$5-Overview!$F$21/('='!C2201+273.15))</f>
        <v>0.94169028070695959</v>
      </c>
      <c r="F2201" s="77">
        <f t="shared" si="206"/>
        <v>3.2284356000832433</v>
      </c>
      <c r="G2201" s="115">
        <f t="shared" si="207"/>
        <v>0.52380952380952372</v>
      </c>
      <c r="H2201" s="112">
        <f>F2201/Overview!$F$19</f>
        <v>4.7666257198925779</v>
      </c>
      <c r="I2201" s="149">
        <f t="shared" si="208"/>
        <v>178.24101031296112</v>
      </c>
      <c r="J2201" s="80">
        <f>IF((A2201-Overview!$F$43)/365=ROUND((A2201-Overview!$F$43)/365,0),J2200*0.05,J2200+V2200)</f>
        <v>1069.4037203379235</v>
      </c>
      <c r="K2201" s="70">
        <f>IF(I2201&lt;Overview!$F$16,1,'='!F2201/Overview!$F$26)</f>
        <v>139.75911688672051</v>
      </c>
      <c r="L2201" s="71">
        <f>IF(I2201&lt;Overview!$F$17,'='!F2201/Overview!$F$26,Overview!$F$33)</f>
        <v>9.1428571428571423</v>
      </c>
      <c r="M2201" s="72">
        <f t="shared" si="209"/>
        <v>9.1428571428571423</v>
      </c>
      <c r="N2201" s="81">
        <f>MIN(1,Overview!$F$44*E2201*(F2201-Overview!$F$25)^2+0.2)</f>
        <v>1</v>
      </c>
      <c r="O2201" s="48">
        <f>M2201*E2201*Overview!$F$8</f>
        <v>9.746225350951114E-2</v>
      </c>
      <c r="P2201" s="48">
        <f>E2201*Overview!$F$6</f>
        <v>1.8494797113084687E-3</v>
      </c>
      <c r="Q2201" s="122">
        <f>O2201*(G2201/F2201-(1+Overview!$F$35/'='!F2201)/(Overview!$F$37*Overview!$F$33))/('='!G2201+Overview!$F$36)</f>
        <v>1.9526229689101256E-4</v>
      </c>
      <c r="R2201" s="128">
        <f>(O2201/F2201-Q2201)*G2201*Overview!$F$29*'='!F2201^3</f>
        <v>478.60156207738572</v>
      </c>
      <c r="S2201" s="57">
        <f t="shared" si="204"/>
        <v>3.3516182845748335E-18</v>
      </c>
      <c r="T2201" s="58">
        <f t="shared" si="205"/>
        <v>2.1013058354565621E-4</v>
      </c>
      <c r="U2201" s="58">
        <f>IF(I2201&lt;Overview!$F$18,(1-Overview!$F$9)*'='!R2201-'='!I2201*'='!P2201,0)</f>
        <v>0</v>
      </c>
      <c r="V2201" s="54">
        <f>IF(I2201&gt;=Overview!$F$18,(1-Overview!$F$9)*'='!R2201-Overview!$F$18*'='!P2201,0)</f>
        <v>40.44931023212056</v>
      </c>
      <c r="W2201" s="2"/>
      <c r="X2201" s="60">
        <f>F2201^3*(1+G2201*Overview!$F$38)</f>
        <v>41.353759613061222</v>
      </c>
      <c r="Y2201" s="61">
        <f>F2201^3*Overview!$F$42*(1+Overview!$F$38*G2201)+J2201*Overview!$F$39/Overview!$F$40</f>
        <v>3.768308817750194</v>
      </c>
    </row>
    <row r="2202" spans="1:25">
      <c r="A2202" s="34">
        <v>2199</v>
      </c>
      <c r="B2202">
        <v>0.77</v>
      </c>
      <c r="C2202" s="85">
        <v>18.739999999999998</v>
      </c>
      <c r="D2202" s="125">
        <f>B2202/(B2202+Overview!$F$22)</f>
        <v>0.52380952380952384</v>
      </c>
      <c r="E2202" s="118">
        <f>EXP(Overview!$F$21/Overview!$F$5-Overview!$F$21/('='!C2202+273.15))</f>
        <v>0.94169028070695959</v>
      </c>
      <c r="F2202" s="77">
        <f t="shared" si="206"/>
        <v>3.2286457306667891</v>
      </c>
      <c r="G2202" s="115">
        <f t="shared" si="207"/>
        <v>0.52380952380952372</v>
      </c>
      <c r="H2202" s="112">
        <f>F2202/Overview!$F$19</f>
        <v>4.7669359673214071</v>
      </c>
      <c r="I2202" s="149">
        <f t="shared" si="208"/>
        <v>178.24101031296112</v>
      </c>
      <c r="J2202" s="80">
        <f>IF((A2202-Overview!$F$43)/365=ROUND((A2202-Overview!$F$43)/365,0),J2201*0.05,J2201+V2201)</f>
        <v>1109.853030570044</v>
      </c>
      <c r="K2202" s="70">
        <f>IF(I2202&lt;Overview!$F$16,1,'='!F2202/Overview!$F$26)</f>
        <v>139.76821344877877</v>
      </c>
      <c r="L2202" s="71">
        <f>IF(I2202&lt;Overview!$F$17,'='!F2202/Overview!$F$26,Overview!$F$33)</f>
        <v>9.1428571428571423</v>
      </c>
      <c r="M2202" s="72">
        <f t="shared" si="209"/>
        <v>9.1428571428571423</v>
      </c>
      <c r="N2202" s="81">
        <f>MIN(1,Overview!$F$44*E2202*(F2202-Overview!$F$25)^2+0.2)</f>
        <v>1</v>
      </c>
      <c r="O2202" s="48">
        <f>M2202*E2202*Overview!$F$8</f>
        <v>9.746225350951114E-2</v>
      </c>
      <c r="P2202" s="48">
        <f>E2202*Overview!$F$6</f>
        <v>1.8494797113084687E-3</v>
      </c>
      <c r="Q2202" s="122">
        <f>O2202*(G2202/F2202-(1+Overview!$F$35/'='!F2202)/(Overview!$F$37*Overview!$F$33))/('='!G2202+Overview!$F$36)</f>
        <v>1.9495600665619226E-4</v>
      </c>
      <c r="R2202" s="128">
        <f>(O2202/F2202-Q2202)*G2202*Overview!$F$29*'='!F2202^3</f>
        <v>478.66855156481449</v>
      </c>
      <c r="S2202" s="57">
        <f t="shared" si="204"/>
        <v>3.351400150544435E-18</v>
      </c>
      <c r="T2202" s="58">
        <f t="shared" si="205"/>
        <v>2.0981462618612043E-4</v>
      </c>
      <c r="U2202" s="58">
        <f>IF(I2202&lt;Overview!$F$18,(1-Overview!$F$9)*'='!R2202-'='!I2202*'='!P2202,0)</f>
        <v>0</v>
      </c>
      <c r="V2202" s="54">
        <f>IF(I2202&gt;=Overview!$F$18,(1-Overview!$F$9)*'='!R2202-Overview!$F$18*'='!P2202,0)</f>
        <v>40.455017736449491</v>
      </c>
      <c r="W2202" s="2"/>
      <c r="X2202" s="60">
        <f>F2202^3*(1+G2202*Overview!$F$38)</f>
        <v>41.36183496872971</v>
      </c>
      <c r="Y2202" s="61">
        <f>F2202^3*Overview!$F$42*(1+Overview!$F$38*G2202)+J2202*Overview!$F$39/Overview!$F$40</f>
        <v>3.7707933061504448</v>
      </c>
    </row>
    <row r="2203" spans="1:25">
      <c r="A2203" s="34">
        <v>2200</v>
      </c>
      <c r="B2203">
        <v>0.77</v>
      </c>
      <c r="C2203" s="85">
        <v>18.739999999999998</v>
      </c>
      <c r="D2203" s="125">
        <f>B2203/(B2203+Overview!$F$22)</f>
        <v>0.52380952380952384</v>
      </c>
      <c r="E2203" s="118">
        <f>EXP(Overview!$F$21/Overview!$F$5-Overview!$F$21/('='!C2203+273.15))</f>
        <v>0.94169028070695959</v>
      </c>
      <c r="F2203" s="77">
        <f t="shared" si="206"/>
        <v>3.228855545292975</v>
      </c>
      <c r="G2203" s="115">
        <f t="shared" si="207"/>
        <v>0.52380952380952372</v>
      </c>
      <c r="H2203" s="112">
        <f>F2203/Overview!$F$19</f>
        <v>4.7672457482547985</v>
      </c>
      <c r="I2203" s="149">
        <f t="shared" si="208"/>
        <v>178.24101031296112</v>
      </c>
      <c r="J2203" s="80">
        <f>IF((A2203-Overview!$F$43)/365=ROUND((A2203-Overview!$F$43)/365,0),J2202*0.05,J2202+V2202)</f>
        <v>1150.3080483064934</v>
      </c>
      <c r="K2203" s="70">
        <f>IF(I2203&lt;Overview!$F$16,1,'='!F2203/Overview!$F$26)</f>
        <v>139.77729633302923</v>
      </c>
      <c r="L2203" s="71">
        <f>IF(I2203&lt;Overview!$F$17,'='!F2203/Overview!$F$26,Overview!$F$33)</f>
        <v>9.1428571428571423</v>
      </c>
      <c r="M2203" s="72">
        <f t="shared" si="209"/>
        <v>9.1428571428571423</v>
      </c>
      <c r="N2203" s="81">
        <f>MIN(1,Overview!$F$44*E2203*(F2203-Overview!$F$25)^2+0.2)</f>
        <v>1</v>
      </c>
      <c r="O2203" s="48">
        <f>M2203*E2203*Overview!$F$8</f>
        <v>9.746225350951114E-2</v>
      </c>
      <c r="P2203" s="48">
        <f>E2203*Overview!$F$6</f>
        <v>1.8494797113084687E-3</v>
      </c>
      <c r="Q2203" s="122">
        <f>O2203*(G2203/F2203-(1+Overview!$F$35/'='!F2203)/(Overview!$F$37*Overview!$F$33))/('='!G2203+Overview!$F$36)</f>
        <v>1.9465021674291164E-4</v>
      </c>
      <c r="R2203" s="128">
        <f>(O2203/F2203-Q2203)*G2203*Overview!$F$29*'='!F2203^3</f>
        <v>478.7354455882766</v>
      </c>
      <c r="S2203" s="57">
        <f t="shared" si="204"/>
        <v>3.3511823728334404E-18</v>
      </c>
      <c r="T2203" s="58">
        <f t="shared" si="205"/>
        <v>2.094991439076099E-4</v>
      </c>
      <c r="U2203" s="58">
        <f>IF(I2203&lt;Overview!$F$18,(1-Overview!$F$9)*'='!R2203-'='!I2203*'='!P2203,0)</f>
        <v>0</v>
      </c>
      <c r="V2203" s="54">
        <f>IF(I2203&gt;=Overview!$F$18,(1-Overview!$F$9)*'='!R2203-Overview!$F$18*'='!P2203,0)</f>
        <v>40.460717107248463</v>
      </c>
      <c r="W2203" s="2"/>
      <c r="X2203" s="60">
        <f>F2203^3*(1+G2203*Overview!$F$38)</f>
        <v>41.369899230939268</v>
      </c>
      <c r="Y2203" s="61">
        <f>F2203^3*Overview!$F$42*(1+Overview!$F$38*G2203)+J2203*Overview!$F$39/Overview!$F$40</f>
        <v>3.7732770441563979</v>
      </c>
    </row>
    <row r="2204" spans="1:25">
      <c r="A2204" s="34">
        <v>2201</v>
      </c>
      <c r="B2204">
        <v>0.77</v>
      </c>
      <c r="C2204" s="85">
        <v>18.739999999999998</v>
      </c>
      <c r="D2204" s="125">
        <f>B2204/(B2204+Overview!$F$22)</f>
        <v>0.52380952380952384</v>
      </c>
      <c r="E2204" s="118">
        <f>EXP(Overview!$F$21/Overview!$F$5-Overview!$F$21/('='!C2204+273.15))</f>
        <v>0.94169028070695959</v>
      </c>
      <c r="F2204" s="77">
        <f t="shared" si="206"/>
        <v>3.2290650444368825</v>
      </c>
      <c r="G2204" s="115">
        <f t="shared" si="207"/>
        <v>0.52380952380952372</v>
      </c>
      <c r="H2204" s="112">
        <f>F2204/Overview!$F$19</f>
        <v>4.7675550633941866</v>
      </c>
      <c r="I2204" s="149">
        <f t="shared" si="208"/>
        <v>178.24101031296112</v>
      </c>
      <c r="J2204" s="80">
        <f>IF((A2204-Overview!$F$43)/365=ROUND((A2204-Overview!$F$43)/365,0),J2203*0.05,J2203+V2203)</f>
        <v>1190.7687654137419</v>
      </c>
      <c r="K2204" s="70">
        <f>IF(I2204&lt;Overview!$F$16,1,'='!F2204/Overview!$F$26)</f>
        <v>139.78636556003821</v>
      </c>
      <c r="L2204" s="71">
        <f>IF(I2204&lt;Overview!$F$17,'='!F2204/Overview!$F$26,Overview!$F$33)</f>
        <v>9.1428571428571423</v>
      </c>
      <c r="M2204" s="72">
        <f t="shared" si="209"/>
        <v>9.1428571428571423</v>
      </c>
      <c r="N2204" s="81">
        <f>MIN(1,Overview!$F$44*E2204*(F2204-Overview!$F$25)^2+0.2)</f>
        <v>1</v>
      </c>
      <c r="O2204" s="48">
        <f>M2204*E2204*Overview!$F$8</f>
        <v>9.746225350951114E-2</v>
      </c>
      <c r="P2204" s="48">
        <f>E2204*Overview!$F$6</f>
        <v>1.8494797113084687E-3</v>
      </c>
      <c r="Q2204" s="122">
        <f>O2204*(G2204/F2204-(1+Overview!$F$35/'='!F2204)/(Overview!$F$37*Overview!$F$33))/('='!G2204+Overview!$F$36)</f>
        <v>1.9434492627161808E-4</v>
      </c>
      <c r="R2204" s="128">
        <f>(O2204/F2204-Q2204)*G2204*Overview!$F$29*'='!F2204^3</f>
        <v>478.80224427561706</v>
      </c>
      <c r="S2204" s="57">
        <f t="shared" si="204"/>
        <v>3.3509649508154492E-18</v>
      </c>
      <c r="T2204" s="58">
        <f t="shared" si="205"/>
        <v>2.0918413599578167E-4</v>
      </c>
      <c r="U2204" s="58">
        <f>IF(I2204&lt;Overview!$F$18,(1-Overview!$F$9)*'='!R2204-'='!I2204*'='!P2204,0)</f>
        <v>0</v>
      </c>
      <c r="V2204" s="54">
        <f>IF(I2204&gt;=Overview!$F$18,(1-Overview!$F$9)*'='!R2204-Overview!$F$18*'='!P2204,0)</f>
        <v>40.466408355409868</v>
      </c>
      <c r="W2204" s="2"/>
      <c r="X2204" s="60">
        <f>F2204^3*(1+G2204*Overview!$F$38)</f>
        <v>41.377952413286494</v>
      </c>
      <c r="Y2204" s="61">
        <f>F2204^3*Overview!$F$42*(1+Overview!$F$38*G2204)+J2204*Overview!$F$39/Overview!$F$40</f>
        <v>3.7757600326383085</v>
      </c>
    </row>
    <row r="2205" spans="1:25">
      <c r="A2205" s="34">
        <v>2202</v>
      </c>
      <c r="B2205">
        <v>0.77</v>
      </c>
      <c r="C2205" s="85">
        <v>18.739999999999998</v>
      </c>
      <c r="D2205" s="125">
        <f>B2205/(B2205+Overview!$F$22)</f>
        <v>0.52380952380952384</v>
      </c>
      <c r="E2205" s="118">
        <f>EXP(Overview!$F$21/Overview!$F$5-Overview!$F$21/('='!C2205+273.15))</f>
        <v>0.94169028070695959</v>
      </c>
      <c r="F2205" s="77">
        <f t="shared" si="206"/>
        <v>3.2292742285728782</v>
      </c>
      <c r="G2205" s="115">
        <f t="shared" si="207"/>
        <v>0.52380952380952372</v>
      </c>
      <c r="H2205" s="112">
        <f>F2205/Overview!$F$19</f>
        <v>4.7678639134399496</v>
      </c>
      <c r="I2205" s="149">
        <f t="shared" si="208"/>
        <v>178.24101031296112</v>
      </c>
      <c r="J2205" s="80">
        <f>IF((A2205-Overview!$F$43)/365=ROUND((A2205-Overview!$F$43)/365,0),J2204*0.05,J2204+V2204)</f>
        <v>1231.2351737691517</v>
      </c>
      <c r="K2205" s="70">
        <f>IF(I2205&lt;Overview!$F$16,1,'='!F2205/Overview!$F$26)</f>
        <v>139.79542115034104</v>
      </c>
      <c r="L2205" s="71">
        <f>IF(I2205&lt;Overview!$F$17,'='!F2205/Overview!$F$26,Overview!$F$33)</f>
        <v>9.1428571428571423</v>
      </c>
      <c r="M2205" s="72">
        <f t="shared" si="209"/>
        <v>9.1428571428571423</v>
      </c>
      <c r="N2205" s="81">
        <f>MIN(1,Overview!$F$44*E2205*(F2205-Overview!$F$25)^2+0.2)</f>
        <v>1</v>
      </c>
      <c r="O2205" s="48">
        <f>M2205*E2205*Overview!$F$8</f>
        <v>9.746225350951114E-2</v>
      </c>
      <c r="P2205" s="48">
        <f>E2205*Overview!$F$6</f>
        <v>1.8494797113084687E-3</v>
      </c>
      <c r="Q2205" s="122">
        <f>O2205*(G2205/F2205-(1+Overview!$F$35/'='!F2205)/(Overview!$F$37*Overview!$F$33))/('='!G2205+Overview!$F$36)</f>
        <v>1.9404013436450019E-4</v>
      </c>
      <c r="R2205" s="128">
        <f>(O2205/F2205-Q2205)*G2205*Overview!$F$29*'='!F2205^3</f>
        <v>478.86894775453482</v>
      </c>
      <c r="S2205" s="57">
        <f t="shared" si="204"/>
        <v>3.350747883865301E-18</v>
      </c>
      <c r="T2205" s="58">
        <f t="shared" si="205"/>
        <v>2.0886960173736632E-4</v>
      </c>
      <c r="U2205" s="58">
        <f>IF(I2205&lt;Overview!$F$18,(1-Overview!$F$9)*'='!R2205-'='!I2205*'='!P2205,0)</f>
        <v>0</v>
      </c>
      <c r="V2205" s="54">
        <f>IF(I2205&gt;=Overview!$F$18,(1-Overview!$F$9)*'='!R2205-Overview!$F$18*'='!P2205,0)</f>
        <v>40.472091491813657</v>
      </c>
      <c r="W2205" s="2"/>
      <c r="X2205" s="60">
        <f>F2205^3*(1+G2205*Overview!$F$38)</f>
        <v>41.385994529356502</v>
      </c>
      <c r="Y2205" s="61">
        <f>F2205^3*Overview!$F$42*(1+Overview!$F$38*G2205)+J2205*Overview!$F$39/Overview!$F$40</f>
        <v>3.7782422724658722</v>
      </c>
    </row>
    <row r="2206" spans="1:25">
      <c r="A2206" s="34">
        <v>2203</v>
      </c>
      <c r="B2206">
        <v>0.77</v>
      </c>
      <c r="C2206" s="85">
        <v>18.739999999999998</v>
      </c>
      <c r="D2206" s="125">
        <f>B2206/(B2206+Overview!$F$22)</f>
        <v>0.52380952380952384</v>
      </c>
      <c r="E2206" s="118">
        <f>EXP(Overview!$F$21/Overview!$F$5-Overview!$F$21/('='!C2206+273.15))</f>
        <v>0.94169028070695959</v>
      </c>
      <c r="F2206" s="77">
        <f t="shared" si="206"/>
        <v>3.2294830981746157</v>
      </c>
      <c r="G2206" s="115">
        <f t="shared" si="207"/>
        <v>0.52380952380952372</v>
      </c>
      <c r="H2206" s="112">
        <f>F2206/Overview!$F$19</f>
        <v>4.7681722990914155</v>
      </c>
      <c r="I2206" s="149">
        <f t="shared" si="208"/>
        <v>178.24101031296112</v>
      </c>
      <c r="J2206" s="80">
        <f>IF((A2206-Overview!$F$43)/365=ROUND((A2206-Overview!$F$43)/365,0),J2205*0.05,J2205+V2205)</f>
        <v>1271.7072652609654</v>
      </c>
      <c r="K2206" s="70">
        <f>IF(I2206&lt;Overview!$F$16,1,'='!F2206/Overview!$F$26)</f>
        <v>139.80446312444224</v>
      </c>
      <c r="L2206" s="71">
        <f>IF(I2206&lt;Overview!$F$17,'='!F2206/Overview!$F$26,Overview!$F$33)</f>
        <v>9.1428571428571423</v>
      </c>
      <c r="M2206" s="72">
        <f t="shared" si="209"/>
        <v>9.1428571428571423</v>
      </c>
      <c r="N2206" s="81">
        <f>MIN(1,Overview!$F$44*E2206*(F2206-Overview!$F$25)^2+0.2)</f>
        <v>1</v>
      </c>
      <c r="O2206" s="48">
        <f>M2206*E2206*Overview!$F$8</f>
        <v>9.746225350951114E-2</v>
      </c>
      <c r="P2206" s="48">
        <f>E2206*Overview!$F$6</f>
        <v>1.8494797113084687E-3</v>
      </c>
      <c r="Q2206" s="122">
        <f>O2206*(G2206/F2206-(1+Overview!$F$35/'='!F2206)/(Overview!$F$37*Overview!$F$33))/('='!G2206+Overview!$F$36)</f>
        <v>1.9373584014548408E-4</v>
      </c>
      <c r="R2206" s="128">
        <f>(O2206/F2206-Q2206)*G2206*Overview!$F$29*'='!F2206^3</f>
        <v>478.93555615258396</v>
      </c>
      <c r="S2206" s="57">
        <f t="shared" si="204"/>
        <v>3.3505311713590732E-18</v>
      </c>
      <c r="T2206" s="58">
        <f t="shared" si="205"/>
        <v>2.0855554042016668E-4</v>
      </c>
      <c r="U2206" s="58">
        <f>IF(I2206&lt;Overview!$F$18,(1-Overview!$F$9)*'='!R2206-'='!I2206*'='!P2206,0)</f>
        <v>0</v>
      </c>
      <c r="V2206" s="54">
        <f>IF(I2206&gt;=Overview!$F$18,(1-Overview!$F$9)*'='!R2206-Overview!$F$18*'='!P2206,0)</f>
        <v>40.477766527327447</v>
      </c>
      <c r="W2206" s="2"/>
      <c r="X2206" s="60">
        <f>F2206^3*(1+G2206*Overview!$F$38)</f>
        <v>41.39402559272294</v>
      </c>
      <c r="Y2206" s="61">
        <f>F2206^3*Overview!$F$42*(1+Overview!$F$38*G2206)+J2206*Overview!$F$39/Overview!$F$40</f>
        <v>3.7807237645082221</v>
      </c>
    </row>
    <row r="2207" spans="1:25">
      <c r="A2207" s="34">
        <v>2204</v>
      </c>
      <c r="B2207">
        <v>0.77</v>
      </c>
      <c r="C2207" s="85">
        <v>18.739999999999998</v>
      </c>
      <c r="D2207" s="125">
        <f>B2207/(B2207+Overview!$F$22)</f>
        <v>0.52380952380952384</v>
      </c>
      <c r="E2207" s="118">
        <f>EXP(Overview!$F$21/Overview!$F$5-Overview!$F$21/('='!C2207+273.15))</f>
        <v>0.94169028070695959</v>
      </c>
      <c r="F2207" s="77">
        <f t="shared" si="206"/>
        <v>3.2296916537150357</v>
      </c>
      <c r="G2207" s="115">
        <f t="shared" si="207"/>
        <v>0.52380952380952372</v>
      </c>
      <c r="H2207" s="112">
        <f>F2207/Overview!$F$19</f>
        <v>4.7684802210468558</v>
      </c>
      <c r="I2207" s="149">
        <f t="shared" si="208"/>
        <v>178.24101031296112</v>
      </c>
      <c r="J2207" s="80">
        <f>IF((A2207-Overview!$F$43)/365=ROUND((A2207-Overview!$F$43)/365,0),J2206*0.05,J2206+V2206)</f>
        <v>1312.1850317882929</v>
      </c>
      <c r="K2207" s="70">
        <f>IF(I2207&lt;Overview!$F$16,1,'='!F2207/Overview!$F$26)</f>
        <v>139.8134915028154</v>
      </c>
      <c r="L2207" s="71">
        <f>IF(I2207&lt;Overview!$F$17,'='!F2207/Overview!$F$26,Overview!$F$33)</f>
        <v>9.1428571428571423</v>
      </c>
      <c r="M2207" s="72">
        <f t="shared" si="209"/>
        <v>9.1428571428571423</v>
      </c>
      <c r="N2207" s="81">
        <f>MIN(1,Overview!$F$44*E2207*(F2207-Overview!$F$25)^2+0.2)</f>
        <v>1</v>
      </c>
      <c r="O2207" s="48">
        <f>M2207*E2207*Overview!$F$8</f>
        <v>9.746225350951114E-2</v>
      </c>
      <c r="P2207" s="48">
        <f>E2207*Overview!$F$6</f>
        <v>1.8494797113084687E-3</v>
      </c>
      <c r="Q2207" s="122">
        <f>O2207*(G2207/F2207-(1+Overview!$F$35/'='!F2207)/(Overview!$F$37*Overview!$F$33))/('='!G2207+Overview!$F$36)</f>
        <v>1.9343204274023152E-4</v>
      </c>
      <c r="R2207" s="128">
        <f>(O2207/F2207-Q2207)*G2207*Overview!$F$29*'='!F2207^3</f>
        <v>479.00206959717258</v>
      </c>
      <c r="S2207" s="57">
        <f t="shared" si="204"/>
        <v>3.3503148126740782E-18</v>
      </c>
      <c r="T2207" s="58">
        <f t="shared" si="205"/>
        <v>2.0824195133305862E-4</v>
      </c>
      <c r="U2207" s="58">
        <f>IF(I2207&lt;Overview!$F$18,(1-Overview!$F$9)*'='!R2207-'='!I2207*'='!P2207,0)</f>
        <v>0</v>
      </c>
      <c r="V2207" s="54">
        <f>IF(I2207&gt;=Overview!$F$18,(1-Overview!$F$9)*'='!R2207-Overview!$F$18*'='!P2207,0)</f>
        <v>40.483433472806396</v>
      </c>
      <c r="W2207" s="2"/>
      <c r="X2207" s="60">
        <f>F2207^3*(1+G2207*Overview!$F$38)</f>
        <v>41.402045616947881</v>
      </c>
      <c r="Y2207" s="61">
        <f>F2207^3*Overview!$F$42*(1+Overview!$F$38*G2207)+J2207*Overview!$F$39/Overview!$F$40</f>
        <v>3.783204509633928</v>
      </c>
    </row>
    <row r="2208" spans="1:25">
      <c r="A2208" s="34">
        <v>2205</v>
      </c>
      <c r="B2208">
        <v>0.77</v>
      </c>
      <c r="C2208" s="85">
        <v>18.739999999999998</v>
      </c>
      <c r="D2208" s="125">
        <f>B2208/(B2208+Overview!$F$22)</f>
        <v>0.52380952380952384</v>
      </c>
      <c r="E2208" s="118">
        <f>EXP(Overview!$F$21/Overview!$F$5-Overview!$F$21/('='!C2208+273.15))</f>
        <v>0.94169028070695959</v>
      </c>
      <c r="F2208" s="77">
        <f t="shared" si="206"/>
        <v>3.2298998956663687</v>
      </c>
      <c r="G2208" s="115">
        <f t="shared" si="207"/>
        <v>0.52380952380952372</v>
      </c>
      <c r="H2208" s="112">
        <f>F2208/Overview!$F$19</f>
        <v>4.7687876800034976</v>
      </c>
      <c r="I2208" s="149">
        <f t="shared" si="208"/>
        <v>178.24101031296112</v>
      </c>
      <c r="J2208" s="80">
        <f>IF((A2208-Overview!$F$43)/365=ROUND((A2208-Overview!$F$43)/365,0),J2207*0.05,J2207+V2207)</f>
        <v>1352.6684652610993</v>
      </c>
      <c r="K2208" s="70">
        <f>IF(I2208&lt;Overview!$F$16,1,'='!F2208/Overview!$F$26)</f>
        <v>139.8225063059034</v>
      </c>
      <c r="L2208" s="71">
        <f>IF(I2208&lt;Overview!$F$17,'='!F2208/Overview!$F$26,Overview!$F$33)</f>
        <v>9.1428571428571423</v>
      </c>
      <c r="M2208" s="72">
        <f t="shared" si="209"/>
        <v>9.1428571428571423</v>
      </c>
      <c r="N2208" s="81">
        <f>MIN(1,Overview!$F$44*E2208*(F2208-Overview!$F$25)^2+0.2)</f>
        <v>1</v>
      </c>
      <c r="O2208" s="48">
        <f>M2208*E2208*Overview!$F$8</f>
        <v>9.746225350951114E-2</v>
      </c>
      <c r="P2208" s="48">
        <f>E2208*Overview!$F$6</f>
        <v>1.8494797113084687E-3</v>
      </c>
      <c r="Q2208" s="122">
        <f>O2208*(G2208/F2208-(1+Overview!$F$35/'='!F2208)/(Overview!$F$37*Overview!$F$33))/('='!G2208+Overview!$F$36)</f>
        <v>1.9312874127613107E-4</v>
      </c>
      <c r="R2208" s="128">
        <f>(O2208/F2208-Q2208)*G2208*Overview!$F$29*'='!F2208^3</f>
        <v>479.06848821556378</v>
      </c>
      <c r="S2208" s="57">
        <f t="shared" si="204"/>
        <v>3.3500988071888594E-18</v>
      </c>
      <c r="T2208" s="58">
        <f t="shared" si="205"/>
        <v>2.0792883376598431E-4</v>
      </c>
      <c r="U2208" s="58">
        <f>IF(I2208&lt;Overview!$F$18,(1-Overview!$F$9)*'='!R2208-'='!I2208*'='!P2208,0)</f>
        <v>0</v>
      </c>
      <c r="V2208" s="54">
        <f>IF(I2208&gt;=Overview!$F$18,(1-Overview!$F$9)*'='!R2208-Overview!$F$18*'='!P2208,0)</f>
        <v>40.489092339093325</v>
      </c>
      <c r="W2208" s="2"/>
      <c r="X2208" s="60">
        <f>F2208^3*(1+G2208*Overview!$F$38)</f>
        <v>41.410054615581984</v>
      </c>
      <c r="Y2208" s="61">
        <f>F2208^3*Overview!$F$42*(1+Overview!$F$38*G2208)+J2208*Overview!$F$39/Overview!$F$40</f>
        <v>3.7856845087109972</v>
      </c>
    </row>
    <row r="2209" spans="1:25">
      <c r="A2209" s="34">
        <v>2206</v>
      </c>
      <c r="B2209">
        <v>0.77</v>
      </c>
      <c r="C2209" s="85">
        <v>18.739999999999998</v>
      </c>
      <c r="D2209" s="125">
        <f>B2209/(B2209+Overview!$F$22)</f>
        <v>0.52380952380952384</v>
      </c>
      <c r="E2209" s="118">
        <f>EXP(Overview!$F$21/Overview!$F$5-Overview!$F$21/('='!C2209+273.15))</f>
        <v>0.94169028070695959</v>
      </c>
      <c r="F2209" s="77">
        <f t="shared" si="206"/>
        <v>3.2301078245001347</v>
      </c>
      <c r="G2209" s="115">
        <f t="shared" si="207"/>
        <v>0.52380952380952372</v>
      </c>
      <c r="H2209" s="112">
        <f>F2209/Overview!$F$19</f>
        <v>4.7690946766575149</v>
      </c>
      <c r="I2209" s="149">
        <f t="shared" si="208"/>
        <v>178.24101031296112</v>
      </c>
      <c r="J2209" s="80">
        <f>IF((A2209-Overview!$F$43)/365=ROUND((A2209-Overview!$F$43)/365,0),J2208*0.05,J2208+V2208)</f>
        <v>1393.1575576001926</v>
      </c>
      <c r="K2209" s="70">
        <f>IF(I2209&lt;Overview!$F$16,1,'='!F2209/Overview!$F$26)</f>
        <v>139.83150755411839</v>
      </c>
      <c r="L2209" s="71">
        <f>IF(I2209&lt;Overview!$F$17,'='!F2209/Overview!$F$26,Overview!$F$33)</f>
        <v>9.1428571428571423</v>
      </c>
      <c r="M2209" s="72">
        <f t="shared" si="209"/>
        <v>9.1428571428571423</v>
      </c>
      <c r="N2209" s="81">
        <f>MIN(1,Overview!$F$44*E2209*(F2209-Overview!$F$25)^2+0.2)</f>
        <v>1</v>
      </c>
      <c r="O2209" s="48">
        <f>M2209*E2209*Overview!$F$8</f>
        <v>9.746225350951114E-2</v>
      </c>
      <c r="P2209" s="48">
        <f>E2209*Overview!$F$6</f>
        <v>1.8494797113084687E-3</v>
      </c>
      <c r="Q2209" s="122">
        <f>O2209*(G2209/F2209-(1+Overview!$F$35/'='!F2209)/(Overview!$F$37*Overview!$F$33))/('='!G2209+Overview!$F$36)</f>
        <v>1.9282593488229824E-4</v>
      </c>
      <c r="R2209" s="128">
        <f>(O2209/F2209-Q2209)*G2209*Overview!$F$29*'='!F2209^3</f>
        <v>479.13481213487529</v>
      </c>
      <c r="S2209" s="57">
        <f t="shared" si="204"/>
        <v>3.3498831542831899E-18</v>
      </c>
      <c r="T2209" s="58">
        <f t="shared" si="205"/>
        <v>2.0761618700995501E-4</v>
      </c>
      <c r="U2209" s="58">
        <f>IF(I2209&lt;Overview!$F$18,(1-Overview!$F$9)*'='!R2209-'='!I2209*'='!P2209,0)</f>
        <v>0</v>
      </c>
      <c r="V2209" s="54">
        <f>IF(I2209&gt;=Overview!$F$18,(1-Overview!$F$9)*'='!R2209-Overview!$F$18*'='!P2209,0)</f>
        <v>40.494743137018666</v>
      </c>
      <c r="W2209" s="2"/>
      <c r="X2209" s="60">
        <f>F2209^3*(1+G2209*Overview!$F$38)</f>
        <v>41.41805260216433</v>
      </c>
      <c r="Y2209" s="61">
        <f>F2209^3*Overview!$F$42*(1+Overview!$F$38*G2209)+J2209*Overview!$F$39/Overview!$F$40</f>
        <v>3.7881637626068705</v>
      </c>
    </row>
    <row r="2210" spans="1:25">
      <c r="A2210" s="34">
        <v>2207</v>
      </c>
      <c r="B2210">
        <v>0.77</v>
      </c>
      <c r="C2210" s="85">
        <v>18.739999999999998</v>
      </c>
      <c r="D2210" s="125">
        <f>B2210/(B2210+Overview!$F$22)</f>
        <v>0.52380952380952384</v>
      </c>
      <c r="E2210" s="118">
        <f>EXP(Overview!$F$21/Overview!$F$5-Overview!$F$21/('='!C2210+273.15))</f>
        <v>0.94169028070695959</v>
      </c>
      <c r="F2210" s="77">
        <f t="shared" si="206"/>
        <v>3.2303154406871446</v>
      </c>
      <c r="G2210" s="115">
        <f t="shared" si="207"/>
        <v>0.52380952380952372</v>
      </c>
      <c r="H2210" s="112">
        <f>F2210/Overview!$F$19</f>
        <v>4.7694012117040376</v>
      </c>
      <c r="I2210" s="149">
        <f t="shared" si="208"/>
        <v>178.24101031296112</v>
      </c>
      <c r="J2210" s="80">
        <f>IF((A2210-Overview!$F$43)/365=ROUND((A2210-Overview!$F$43)/365,0),J2209*0.05,J2209+V2209)</f>
        <v>1433.6523007372114</v>
      </c>
      <c r="K2210" s="70">
        <f>IF(I2210&lt;Overview!$F$16,1,'='!F2210/Overview!$F$26)</f>
        <v>139.84049526784176</v>
      </c>
      <c r="L2210" s="71">
        <f>IF(I2210&lt;Overview!$F$17,'='!F2210/Overview!$F$26,Overview!$F$33)</f>
        <v>9.1428571428571423</v>
      </c>
      <c r="M2210" s="72">
        <f t="shared" si="209"/>
        <v>9.1428571428571423</v>
      </c>
      <c r="N2210" s="81">
        <f>MIN(1,Overview!$F$44*E2210*(F2210-Overview!$F$25)^2+0.2)</f>
        <v>1</v>
      </c>
      <c r="O2210" s="48">
        <f>M2210*E2210*Overview!$F$8</f>
        <v>9.746225350951114E-2</v>
      </c>
      <c r="P2210" s="48">
        <f>E2210*Overview!$F$6</f>
        <v>1.8494797113084687E-3</v>
      </c>
      <c r="Q2210" s="122">
        <f>O2210*(G2210/F2210-(1+Overview!$F$35/'='!F2210)/(Overview!$F$37*Overview!$F$33))/('='!G2210+Overview!$F$36)</f>
        <v>1.9252362268957067E-4</v>
      </c>
      <c r="R2210" s="128">
        <f>(O2210/F2210-Q2210)*G2210*Overview!$F$29*'='!F2210^3</f>
        <v>479.20104148207957</v>
      </c>
      <c r="S2210" s="57">
        <f t="shared" si="204"/>
        <v>3.3496678533380683E-18</v>
      </c>
      <c r="T2210" s="58">
        <f t="shared" si="205"/>
        <v>2.0730401035704869E-4</v>
      </c>
      <c r="U2210" s="58">
        <f>IF(I2210&lt;Overview!$F$18,(1-Overview!$F$9)*'='!R2210-'='!I2210*'='!P2210,0)</f>
        <v>0</v>
      </c>
      <c r="V2210" s="54">
        <f>IF(I2210&gt;=Overview!$F$18,(1-Overview!$F$9)*'='!R2210-Overview!$F$18*'='!P2210,0)</f>
        <v>40.500385877400475</v>
      </c>
      <c r="W2210" s="2"/>
      <c r="X2210" s="60">
        <f>F2210^3*(1+G2210*Overview!$F$38)</f>
        <v>41.426039590222494</v>
      </c>
      <c r="Y2210" s="61">
        <f>F2210^3*Overview!$F$42*(1+Overview!$F$38*G2210)+J2210*Overview!$F$39/Overview!$F$40</f>
        <v>3.7906422721884234</v>
      </c>
    </row>
    <row r="2211" spans="1:25">
      <c r="A2211" s="34">
        <v>2208</v>
      </c>
      <c r="B2211">
        <v>0.77</v>
      </c>
      <c r="C2211" s="85">
        <v>18.739999999999998</v>
      </c>
      <c r="D2211" s="125">
        <f>B2211/(B2211+Overview!$F$22)</f>
        <v>0.52380952380952384</v>
      </c>
      <c r="E2211" s="118">
        <f>EXP(Overview!$F$21/Overview!$F$5-Overview!$F$21/('='!C2211+273.15))</f>
        <v>0.94169028070695959</v>
      </c>
      <c r="F2211" s="77">
        <f t="shared" si="206"/>
        <v>3.2305227446975016</v>
      </c>
      <c r="G2211" s="115">
        <f t="shared" si="207"/>
        <v>0.52380952380952372</v>
      </c>
      <c r="H2211" s="112">
        <f>F2211/Overview!$F$19</f>
        <v>4.7697072858371499</v>
      </c>
      <c r="I2211" s="149">
        <f t="shared" si="208"/>
        <v>178.24101031296112</v>
      </c>
      <c r="J2211" s="80">
        <f>IF((A2211-Overview!$F$43)/365=ROUND((A2211-Overview!$F$43)/365,0),J2210*0.05,J2210+V2210)</f>
        <v>1474.1526866146119</v>
      </c>
      <c r="K2211" s="70">
        <f>IF(I2211&lt;Overview!$F$16,1,'='!F2211/Overview!$F$26)</f>
        <v>139.84946946742431</v>
      </c>
      <c r="L2211" s="71">
        <f>IF(I2211&lt;Overview!$F$17,'='!F2211/Overview!$F$26,Overview!$F$33)</f>
        <v>9.1428571428571423</v>
      </c>
      <c r="M2211" s="72">
        <f t="shared" si="209"/>
        <v>9.1428571428571423</v>
      </c>
      <c r="N2211" s="81">
        <f>MIN(1,Overview!$F$44*E2211*(F2211-Overview!$F$25)^2+0.2)</f>
        <v>1</v>
      </c>
      <c r="O2211" s="48">
        <f>M2211*E2211*Overview!$F$8</f>
        <v>9.746225350951114E-2</v>
      </c>
      <c r="P2211" s="48">
        <f>E2211*Overview!$F$6</f>
        <v>1.8494797113084687E-3</v>
      </c>
      <c r="Q2211" s="122">
        <f>O2211*(G2211/F2211-(1+Overview!$F$35/'='!F2211)/(Overview!$F$37*Overview!$F$33))/('='!G2211+Overview!$F$36)</f>
        <v>1.9222180383050299E-4</v>
      </c>
      <c r="R2211" s="128">
        <f>(O2211/F2211-Q2211)*G2211*Overview!$F$29*'='!F2211^3</f>
        <v>479.26717638400407</v>
      </c>
      <c r="S2211" s="57">
        <f t="shared" si="204"/>
        <v>3.3494529037357167E-18</v>
      </c>
      <c r="T2211" s="58">
        <f t="shared" si="205"/>
        <v>2.0699230310040708E-4</v>
      </c>
      <c r="U2211" s="58">
        <f>IF(I2211&lt;Overview!$F$18,(1-Overview!$F$9)*'='!R2211-'='!I2211*'='!P2211,0)</f>
        <v>0</v>
      </c>
      <c r="V2211" s="54">
        <f>IF(I2211&gt;=Overview!$F$18,(1-Overview!$F$9)*'='!R2211-Overview!$F$18*'='!P2211,0)</f>
        <v>40.506020571044438</v>
      </c>
      <c r="W2211" s="2"/>
      <c r="X2211" s="60">
        <f>F2211^3*(1+G2211*Overview!$F$38)</f>
        <v>41.434015593272527</v>
      </c>
      <c r="Y2211" s="61">
        <f>F2211^3*Overview!$F$42*(1+Overview!$F$38*G2211)+J2211*Overview!$F$39/Overview!$F$40</f>
        <v>3.7931200383219621</v>
      </c>
    </row>
    <row r="2212" spans="1:25">
      <c r="A2212" s="34">
        <v>2209</v>
      </c>
      <c r="B2212">
        <v>0.77</v>
      </c>
      <c r="C2212" s="85">
        <v>18.739999999999998</v>
      </c>
      <c r="D2212" s="125">
        <f>B2212/(B2212+Overview!$F$22)</f>
        <v>0.52380952380952384</v>
      </c>
      <c r="E2212" s="118">
        <f>EXP(Overview!$F$21/Overview!$F$5-Overview!$F$21/('='!C2212+273.15))</f>
        <v>0.94169028070695959</v>
      </c>
      <c r="F2212" s="77">
        <f t="shared" si="206"/>
        <v>3.2307297370006021</v>
      </c>
      <c r="G2212" s="115">
        <f t="shared" si="207"/>
        <v>0.52380952380952372</v>
      </c>
      <c r="H2212" s="112">
        <f>F2212/Overview!$F$19</f>
        <v>4.7700128997498918</v>
      </c>
      <c r="I2212" s="149">
        <f t="shared" si="208"/>
        <v>178.24101031296112</v>
      </c>
      <c r="J2212" s="80">
        <f>IF((A2212-Overview!$F$43)/365=ROUND((A2212-Overview!$F$43)/365,0),J2211*0.05,J2211+V2211)</f>
        <v>1514.6587071856563</v>
      </c>
      <c r="K2212" s="70">
        <f>IF(I2212&lt;Overview!$F$16,1,'='!F2212/Overview!$F$26)</f>
        <v>139.85843017318624</v>
      </c>
      <c r="L2212" s="71">
        <f>IF(I2212&lt;Overview!$F$17,'='!F2212/Overview!$F$26,Overview!$F$33)</f>
        <v>9.1428571428571423</v>
      </c>
      <c r="M2212" s="72">
        <f t="shared" si="209"/>
        <v>9.1428571428571423</v>
      </c>
      <c r="N2212" s="81">
        <f>MIN(1,Overview!$F$44*E2212*(F2212-Overview!$F$25)^2+0.2)</f>
        <v>1</v>
      </c>
      <c r="O2212" s="48">
        <f>M2212*E2212*Overview!$F$8</f>
        <v>9.746225350951114E-2</v>
      </c>
      <c r="P2212" s="48">
        <f>E2212*Overview!$F$6</f>
        <v>1.8494797113084687E-3</v>
      </c>
      <c r="Q2212" s="122">
        <f>O2212*(G2212/F2212-(1+Overview!$F$35/'='!F2212)/(Overview!$F$37*Overview!$F$33))/('='!G2212+Overview!$F$36)</f>
        <v>1.9192047743936321E-4</v>
      </c>
      <c r="R2212" s="128">
        <f>(O2212/F2212-Q2212)*G2212*Overview!$F$29*'='!F2212^3</f>
        <v>479.33321696733105</v>
      </c>
      <c r="S2212" s="57">
        <f t="shared" si="204"/>
        <v>3.3492383048595772E-18</v>
      </c>
      <c r="T2212" s="58">
        <f t="shared" si="205"/>
        <v>2.0668106453423463E-4</v>
      </c>
      <c r="U2212" s="58">
        <f>IF(I2212&lt;Overview!$F$18,(1-Overview!$F$9)*'='!R2212-'='!I2212*'='!P2212,0)</f>
        <v>0</v>
      </c>
      <c r="V2212" s="54">
        <f>IF(I2212&gt;=Overview!$F$18,(1-Overview!$F$9)*'='!R2212-Overview!$F$18*'='!P2212,0)</f>
        <v>40.511647228743897</v>
      </c>
      <c r="W2212" s="2"/>
      <c r="X2212" s="60">
        <f>F2212^3*(1+G2212*Overview!$F$38)</f>
        <v>41.441980624818918</v>
      </c>
      <c r="Y2212" s="61">
        <f>F2212^3*Overview!$F$42*(1+Overview!$F$38*G2212)+J2212*Overview!$F$39/Overview!$F$40</f>
        <v>3.7955970618732251</v>
      </c>
    </row>
    <row r="2213" spans="1:25">
      <c r="A2213" s="34">
        <v>2210</v>
      </c>
      <c r="B2213">
        <v>0.77</v>
      </c>
      <c r="C2213" s="85">
        <v>18.739999999999998</v>
      </c>
      <c r="D2213" s="125">
        <f>B2213/(B2213+Overview!$F$22)</f>
        <v>0.52380952380952384</v>
      </c>
      <c r="E2213" s="118">
        <f>EXP(Overview!$F$21/Overview!$F$5-Overview!$F$21/('='!C2213+273.15))</f>
        <v>0.94169028070695959</v>
      </c>
      <c r="F2213" s="77">
        <f t="shared" si="206"/>
        <v>3.2309364180651361</v>
      </c>
      <c r="G2213" s="115">
        <f t="shared" si="207"/>
        <v>0.52380952380952372</v>
      </c>
      <c r="H2213" s="112">
        <f>F2213/Overview!$F$19</f>
        <v>4.7703180541342629</v>
      </c>
      <c r="I2213" s="149">
        <f t="shared" si="208"/>
        <v>178.24101031296112</v>
      </c>
      <c r="J2213" s="80">
        <f>IF((A2213-Overview!$F$43)/365=ROUND((A2213-Overview!$F$43)/365,0),J2212*0.05,J2212+V2212)</f>
        <v>1555.1703544144002</v>
      </c>
      <c r="K2213" s="70">
        <f>IF(I2213&lt;Overview!$F$16,1,'='!F2213/Overview!$F$26)</f>
        <v>139.86737740541716</v>
      </c>
      <c r="L2213" s="71">
        <f>IF(I2213&lt;Overview!$F$17,'='!F2213/Overview!$F$26,Overview!$F$33)</f>
        <v>9.1428571428571423</v>
      </c>
      <c r="M2213" s="72">
        <f t="shared" si="209"/>
        <v>9.1428571428571423</v>
      </c>
      <c r="N2213" s="81">
        <f>MIN(1,Overview!$F$44*E2213*(F2213-Overview!$F$25)^2+0.2)</f>
        <v>1</v>
      </c>
      <c r="O2213" s="48">
        <f>M2213*E2213*Overview!$F$8</f>
        <v>9.746225350951114E-2</v>
      </c>
      <c r="P2213" s="48">
        <f>E2213*Overview!$F$6</f>
        <v>1.8494797113084687E-3</v>
      </c>
      <c r="Q2213" s="122">
        <f>O2213*(G2213/F2213-(1+Overview!$F$35/'='!F2213)/(Overview!$F$37*Overview!$F$33))/('='!G2213+Overview!$F$36)</f>
        <v>1.9161964265212848E-4</v>
      </c>
      <c r="R2213" s="128">
        <f>(O2213/F2213-Q2213)*G2213*Overview!$F$29*'='!F2213^3</f>
        <v>479.39916335859778</v>
      </c>
      <c r="S2213" s="57">
        <f t="shared" si="204"/>
        <v>3.34902405609431E-18</v>
      </c>
      <c r="T2213" s="58">
        <f t="shared" si="205"/>
        <v>2.0637029395379644E-4</v>
      </c>
      <c r="U2213" s="58">
        <f>IF(I2213&lt;Overview!$F$18,(1-Overview!$F$9)*'='!R2213-'='!I2213*'='!P2213,0)</f>
        <v>0</v>
      </c>
      <c r="V2213" s="54">
        <f>IF(I2213&gt;=Overview!$F$18,(1-Overview!$F$9)*'='!R2213-Overview!$F$18*'='!P2213,0)</f>
        <v>40.517265861279824</v>
      </c>
      <c r="W2213" s="2"/>
      <c r="X2213" s="60">
        <f>F2213^3*(1+G2213*Overview!$F$38)</f>
        <v>41.44993469835461</v>
      </c>
      <c r="Y2213" s="61">
        <f>F2213^3*Overview!$F$42*(1+Overview!$F$38*G2213)+J2213*Overview!$F$39/Overview!$F$40</f>
        <v>3.7980733437073773</v>
      </c>
    </row>
    <row r="2214" spans="1:25">
      <c r="A2214" s="34">
        <v>2211</v>
      </c>
      <c r="B2214">
        <v>0.77</v>
      </c>
      <c r="C2214" s="85">
        <v>18.739999999999998</v>
      </c>
      <c r="D2214" s="125">
        <f>B2214/(B2214+Overview!$F$22)</f>
        <v>0.52380952380952384</v>
      </c>
      <c r="E2214" s="118">
        <f>EXP(Overview!$F$21/Overview!$F$5-Overview!$F$21/('='!C2214+273.15))</f>
        <v>0.94169028070695959</v>
      </c>
      <c r="F2214" s="77">
        <f t="shared" si="206"/>
        <v>3.2311427883590897</v>
      </c>
      <c r="G2214" s="115">
        <f t="shared" si="207"/>
        <v>0.52380952380952372</v>
      </c>
      <c r="H2214" s="112">
        <f>F2214/Overview!$F$19</f>
        <v>4.7706227496812188</v>
      </c>
      <c r="I2214" s="149">
        <f t="shared" si="208"/>
        <v>178.24101031296112</v>
      </c>
      <c r="J2214" s="80">
        <f>IF((A2214-Overview!$F$43)/365=ROUND((A2214-Overview!$F$43)/365,0),J2213*0.05,J2213+V2213)</f>
        <v>1595.68762027568</v>
      </c>
      <c r="K2214" s="70">
        <f>IF(I2214&lt;Overview!$F$16,1,'='!F2214/Overview!$F$26)</f>
        <v>139.87631118437619</v>
      </c>
      <c r="L2214" s="71">
        <f>IF(I2214&lt;Overview!$F$17,'='!F2214/Overview!$F$26,Overview!$F$33)</f>
        <v>9.1428571428571423</v>
      </c>
      <c r="M2214" s="72">
        <f t="shared" si="209"/>
        <v>9.1428571428571423</v>
      </c>
      <c r="N2214" s="81">
        <f>MIN(1,Overview!$F$44*E2214*(F2214-Overview!$F$25)^2+0.2)</f>
        <v>1</v>
      </c>
      <c r="O2214" s="48">
        <f>M2214*E2214*Overview!$F$8</f>
        <v>9.746225350951114E-2</v>
      </c>
      <c r="P2214" s="48">
        <f>E2214*Overview!$F$6</f>
        <v>1.8494797113084687E-3</v>
      </c>
      <c r="Q2214" s="122">
        <f>O2214*(G2214/F2214-(1+Overview!$F$35/'='!F2214)/(Overview!$F$37*Overview!$F$33))/('='!G2214+Overview!$F$36)</f>
        <v>1.9131929860648336E-4</v>
      </c>
      <c r="R2214" s="128">
        <f>(O2214/F2214-Q2214)*G2214*Overview!$F$29*'='!F2214^3</f>
        <v>479.46501568419745</v>
      </c>
      <c r="S2214" s="57">
        <f t="shared" si="204"/>
        <v>3.3488101568257898E-18</v>
      </c>
      <c r="T2214" s="58">
        <f t="shared" si="205"/>
        <v>2.0605999065541932E-4</v>
      </c>
      <c r="U2214" s="58">
        <f>IF(I2214&lt;Overview!$F$18,(1-Overview!$F$9)*'='!R2214-'='!I2214*'='!P2214,0)</f>
        <v>0</v>
      </c>
      <c r="V2214" s="54">
        <f>IF(I2214&gt;=Overview!$F$18,(1-Overview!$F$9)*'='!R2214-Overview!$F$18*'='!P2214,0)</f>
        <v>40.522876479420916</v>
      </c>
      <c r="W2214" s="2"/>
      <c r="X2214" s="60">
        <f>F2214^3*(1+G2214*Overview!$F$38)</f>
        <v>41.457877827361045</v>
      </c>
      <c r="Y2214" s="61">
        <f>F2214^3*Overview!$F$42*(1+Overview!$F$38*G2214)+J2214*Overview!$F$39/Overview!$F$40</f>
        <v>3.8005488846890185</v>
      </c>
    </row>
    <row r="2215" spans="1:25">
      <c r="A2215" s="34">
        <v>2212</v>
      </c>
      <c r="B2215">
        <v>0.77</v>
      </c>
      <c r="C2215" s="85">
        <v>18.739999999999998</v>
      </c>
      <c r="D2215" s="125">
        <f>B2215/(B2215+Overview!$F$22)</f>
        <v>0.52380952380952384</v>
      </c>
      <c r="E2215" s="118">
        <f>EXP(Overview!$F$21/Overview!$F$5-Overview!$F$21/('='!C2215+273.15))</f>
        <v>0.94169028070695959</v>
      </c>
      <c r="F2215" s="77">
        <f t="shared" si="206"/>
        <v>3.2313488483497452</v>
      </c>
      <c r="G2215" s="115">
        <f t="shared" si="207"/>
        <v>0.52380952380952372</v>
      </c>
      <c r="H2215" s="112">
        <f>F2215/Overview!$F$19</f>
        <v>4.7709269870806805</v>
      </c>
      <c r="I2215" s="149">
        <f t="shared" si="208"/>
        <v>178.24101031296112</v>
      </c>
      <c r="J2215" s="80">
        <f>IF((A2215-Overview!$F$43)/365=ROUND((A2215-Overview!$F$43)/365,0),J2214*0.05,J2214+V2214)</f>
        <v>1636.2104967551008</v>
      </c>
      <c r="K2215" s="70">
        <f>IF(I2215&lt;Overview!$F$16,1,'='!F2215/Overview!$F$26)</f>
        <v>139.885231530292</v>
      </c>
      <c r="L2215" s="71">
        <f>IF(I2215&lt;Overview!$F$17,'='!F2215/Overview!$F$26,Overview!$F$33)</f>
        <v>9.1428571428571423</v>
      </c>
      <c r="M2215" s="72">
        <f t="shared" si="209"/>
        <v>9.1428571428571423</v>
      </c>
      <c r="N2215" s="81">
        <f>MIN(1,Overview!$F$44*E2215*(F2215-Overview!$F$25)^2+0.2)</f>
        <v>1</v>
      </c>
      <c r="O2215" s="48">
        <f>M2215*E2215*Overview!$F$8</f>
        <v>9.746225350951114E-2</v>
      </c>
      <c r="P2215" s="48">
        <f>E2215*Overview!$F$6</f>
        <v>1.8494797113084687E-3</v>
      </c>
      <c r="Q2215" s="122">
        <f>O2215*(G2215/F2215-(1+Overview!$F$35/'='!F2215)/(Overview!$F$37*Overview!$F$33))/('='!G2215+Overview!$F$36)</f>
        <v>1.910194444418113E-4</v>
      </c>
      <c r="R2215" s="128">
        <f>(O2215/F2215-Q2215)*G2215*Overview!$F$29*'='!F2215^3</f>
        <v>479.53077407037762</v>
      </c>
      <c r="S2215" s="57">
        <f t="shared" si="204"/>
        <v>3.3485966064411031E-18</v>
      </c>
      <c r="T2215" s="58">
        <f t="shared" si="205"/>
        <v>2.0575015393648505E-4</v>
      </c>
      <c r="U2215" s="58">
        <f>IF(I2215&lt;Overview!$F$18,(1-Overview!$F$9)*'='!R2215-'='!I2215*'='!P2215,0)</f>
        <v>0</v>
      </c>
      <c r="V2215" s="54">
        <f>IF(I2215&gt;=Overview!$F$18,(1-Overview!$F$9)*'='!R2215-Overview!$F$18*'='!P2215,0)</f>
        <v>40.528479093923465</v>
      </c>
      <c r="W2215" s="2"/>
      <c r="X2215" s="60">
        <f>F2215^3*(1+G2215*Overview!$F$38)</f>
        <v>41.465810025308031</v>
      </c>
      <c r="Y2215" s="61">
        <f>F2215^3*Overview!$F$42*(1+Overview!$F$38*G2215)+J2215*Overview!$F$39/Overview!$F$40</f>
        <v>3.8030236856821715</v>
      </c>
    </row>
    <row r="2216" spans="1:25">
      <c r="A2216" s="34">
        <v>2213</v>
      </c>
      <c r="B2216">
        <v>0.77</v>
      </c>
      <c r="C2216" s="85">
        <v>18.739999999999998</v>
      </c>
      <c r="D2216" s="125">
        <f>B2216/(B2216+Overview!$F$22)</f>
        <v>0.52380952380952384</v>
      </c>
      <c r="E2216" s="118">
        <f>EXP(Overview!$F$21/Overview!$F$5-Overview!$F$21/('='!C2216+273.15))</f>
        <v>0.94169028070695959</v>
      </c>
      <c r="F2216" s="77">
        <f t="shared" si="206"/>
        <v>3.2315545985036818</v>
      </c>
      <c r="G2216" s="115">
        <f t="shared" si="207"/>
        <v>0.52380952380952372</v>
      </c>
      <c r="H2216" s="112">
        <f>F2216/Overview!$F$19</f>
        <v>4.771230767021529</v>
      </c>
      <c r="I2216" s="149">
        <f t="shared" si="208"/>
        <v>178.24101031296112</v>
      </c>
      <c r="J2216" s="80">
        <f>IF((A2216-Overview!$F$43)/365=ROUND((A2216-Overview!$F$43)/365,0),J2215*0.05,J2215+V2215)</f>
        <v>1676.7389758490244</v>
      </c>
      <c r="K2216" s="70">
        <f>IF(I2216&lt;Overview!$F$16,1,'='!F2216/Overview!$F$26)</f>
        <v>139.89413846336285</v>
      </c>
      <c r="L2216" s="71">
        <f>IF(I2216&lt;Overview!$F$17,'='!F2216/Overview!$F$26,Overview!$F$33)</f>
        <v>9.1428571428571423</v>
      </c>
      <c r="M2216" s="72">
        <f t="shared" si="209"/>
        <v>9.1428571428571423</v>
      </c>
      <c r="N2216" s="81">
        <f>MIN(1,Overview!$F$44*E2216*(F2216-Overview!$F$25)^2+0.2)</f>
        <v>1</v>
      </c>
      <c r="O2216" s="48">
        <f>M2216*E2216*Overview!$F$8</f>
        <v>9.746225350951114E-2</v>
      </c>
      <c r="P2216" s="48">
        <f>E2216*Overview!$F$6</f>
        <v>1.8494797113084687E-3</v>
      </c>
      <c r="Q2216" s="122">
        <f>O2216*(G2216/F2216-(1+Overview!$F$35/'='!F2216)/(Overview!$F$37*Overview!$F$33))/('='!G2216+Overview!$F$36)</f>
        <v>1.9072007929919673E-4</v>
      </c>
      <c r="R2216" s="128">
        <f>(O2216/F2216-Q2216)*G2216*Overview!$F$29*'='!F2216^3</f>
        <v>479.59643864324124</v>
      </c>
      <c r="S2216" s="57">
        <f t="shared" si="204"/>
        <v>3.3483834043285454E-18</v>
      </c>
      <c r="T2216" s="58">
        <f t="shared" si="205"/>
        <v>2.0544078309543535E-4</v>
      </c>
      <c r="U2216" s="58">
        <f>IF(I2216&lt;Overview!$F$18,(1-Overview!$F$9)*'='!R2216-'='!I2216*'='!P2216,0)</f>
        <v>0</v>
      </c>
      <c r="V2216" s="54">
        <f>IF(I2216&gt;=Overview!$F$18,(1-Overview!$F$9)*'='!R2216-Overview!$F$18*'='!P2216,0)</f>
        <v>40.534073715531449</v>
      </c>
      <c r="W2216" s="2"/>
      <c r="X2216" s="60">
        <f>F2216^3*(1+G2216*Overview!$F$38)</f>
        <v>41.473731305653843</v>
      </c>
      <c r="Y2216" s="61">
        <f>F2216^3*Overview!$F$42*(1+Overview!$F$38*G2216)+J2216*Overview!$F$39/Overview!$F$40</f>
        <v>3.8054977475502856</v>
      </c>
    </row>
    <row r="2217" spans="1:25">
      <c r="A2217" s="34">
        <v>2214</v>
      </c>
      <c r="B2217">
        <v>0.77</v>
      </c>
      <c r="C2217" s="85">
        <v>18.739999999999998</v>
      </c>
      <c r="D2217" s="125">
        <f>B2217/(B2217+Overview!$F$22)</f>
        <v>0.52380952380952384</v>
      </c>
      <c r="E2217" s="118">
        <f>EXP(Overview!$F$21/Overview!$F$5-Overview!$F$21/('='!C2217+273.15))</f>
        <v>0.94169028070695959</v>
      </c>
      <c r="F2217" s="77">
        <f t="shared" si="206"/>
        <v>3.2317600392867774</v>
      </c>
      <c r="G2217" s="115">
        <f t="shared" si="207"/>
        <v>0.52380952380952372</v>
      </c>
      <c r="H2217" s="112">
        <f>F2217/Overview!$F$19</f>
        <v>4.7715340901916097</v>
      </c>
      <c r="I2217" s="149">
        <f t="shared" si="208"/>
        <v>178.24101031296112</v>
      </c>
      <c r="J2217" s="80">
        <f>IF((A2217-Overview!$F$43)/365=ROUND((A2217-Overview!$F$43)/365,0),J2216*0.05,J2216+V2216)</f>
        <v>1717.2730495645558</v>
      </c>
      <c r="K2217" s="70">
        <f>IF(I2217&lt;Overview!$F$16,1,'='!F2217/Overview!$F$26)</f>
        <v>139.90303200375661</v>
      </c>
      <c r="L2217" s="71">
        <f>IF(I2217&lt;Overview!$F$17,'='!F2217/Overview!$F$26,Overview!$F$33)</f>
        <v>9.1428571428571423</v>
      </c>
      <c r="M2217" s="72">
        <f t="shared" si="209"/>
        <v>9.1428571428571423</v>
      </c>
      <c r="N2217" s="81">
        <f>MIN(1,Overview!$F$44*E2217*(F2217-Overview!$F$25)^2+0.2)</f>
        <v>1</v>
      </c>
      <c r="O2217" s="48">
        <f>M2217*E2217*Overview!$F$8</f>
        <v>9.746225350951114E-2</v>
      </c>
      <c r="P2217" s="48">
        <f>E2217*Overview!$F$6</f>
        <v>1.8494797113084687E-3</v>
      </c>
      <c r="Q2217" s="122">
        <f>O2217*(G2217/F2217-(1+Overview!$F$35/'='!F2217)/(Overview!$F$37*Overview!$F$33))/('='!G2217+Overview!$F$36)</f>
        <v>1.904212023214148E-4</v>
      </c>
      <c r="R2217" s="128">
        <f>(O2217/F2217-Q2217)*G2217*Overview!$F$29*'='!F2217^3</f>
        <v>479.66200952874721</v>
      </c>
      <c r="S2217" s="57">
        <f t="shared" si="204"/>
        <v>3.3481705498776187E-18</v>
      </c>
      <c r="T2217" s="58">
        <f t="shared" si="205"/>
        <v>2.0513187743176364E-4</v>
      </c>
      <c r="U2217" s="58">
        <f>IF(I2217&lt;Overview!$F$18,(1-Overview!$F$9)*'='!R2217-'='!I2217*'='!P2217,0)</f>
        <v>0</v>
      </c>
      <c r="V2217" s="54">
        <f>IF(I2217&gt;=Overview!$F$18,(1-Overview!$F$9)*'='!R2217-Overview!$F$18*'='!P2217,0)</f>
        <v>40.539660354976554</v>
      </c>
      <c r="W2217" s="2"/>
      <c r="X2217" s="60">
        <f>F2217^3*(1+G2217*Overview!$F$38)</f>
        <v>41.481641681845183</v>
      </c>
      <c r="Y2217" s="61">
        <f>F2217^3*Overview!$F$42*(1+Overview!$F$38*G2217)+J2217*Overview!$F$39/Overview!$F$40</f>
        <v>3.8079710711562353</v>
      </c>
    </row>
    <row r="2218" spans="1:25">
      <c r="A2218" s="34">
        <v>2215</v>
      </c>
      <c r="B2218">
        <v>0.77</v>
      </c>
      <c r="C2218" s="85">
        <v>18.739999999999998</v>
      </c>
      <c r="D2218" s="125">
        <f>B2218/(B2218+Overview!$F$22)</f>
        <v>0.52380952380952384</v>
      </c>
      <c r="E2218" s="118">
        <f>EXP(Overview!$F$21/Overview!$F$5-Overview!$F$21/('='!C2218+273.15))</f>
        <v>0.94169028070695959</v>
      </c>
      <c r="F2218" s="77">
        <f t="shared" si="206"/>
        <v>3.2319651711642092</v>
      </c>
      <c r="G2218" s="115">
        <f t="shared" si="207"/>
        <v>0.52380952380952372</v>
      </c>
      <c r="H2218" s="112">
        <f>F2218/Overview!$F$19</f>
        <v>4.7718369572777339</v>
      </c>
      <c r="I2218" s="149">
        <f t="shared" si="208"/>
        <v>178.24101031296112</v>
      </c>
      <c r="J2218" s="80">
        <f>IF((A2218-Overview!$F$43)/365=ROUND((A2218-Overview!$F$43)/365,0),J2217*0.05,J2217+V2217)</f>
        <v>1757.8127099195324</v>
      </c>
      <c r="K2218" s="70">
        <f>IF(I2218&lt;Overview!$F$16,1,'='!F2218/Overview!$F$26)</f>
        <v>139.91191217161079</v>
      </c>
      <c r="L2218" s="71">
        <f>IF(I2218&lt;Overview!$F$17,'='!F2218/Overview!$F$26,Overview!$F$33)</f>
        <v>9.1428571428571423</v>
      </c>
      <c r="M2218" s="72">
        <f t="shared" si="209"/>
        <v>9.1428571428571423</v>
      </c>
      <c r="N2218" s="81">
        <f>MIN(1,Overview!$F$44*E2218*(F2218-Overview!$F$25)^2+0.2)</f>
        <v>1</v>
      </c>
      <c r="O2218" s="48">
        <f>M2218*E2218*Overview!$F$8</f>
        <v>9.746225350951114E-2</v>
      </c>
      <c r="P2218" s="48">
        <f>E2218*Overview!$F$6</f>
        <v>1.8494797113084687E-3</v>
      </c>
      <c r="Q2218" s="122">
        <f>O2218*(G2218/F2218-(1+Overview!$F$35/'='!F2218)/(Overview!$F$37*Overview!$F$33))/('='!G2218+Overview!$F$36)</f>
        <v>1.9012281265293361E-4</v>
      </c>
      <c r="R2218" s="128">
        <f>(O2218/F2218-Q2218)*G2218*Overview!$F$29*'='!F2218^3</f>
        <v>479.72748685270926</v>
      </c>
      <c r="S2218" s="57">
        <f t="shared" si="204"/>
        <v>3.3479580424790284E-18</v>
      </c>
      <c r="T2218" s="58">
        <f t="shared" si="205"/>
        <v>2.0482343624601983E-4</v>
      </c>
      <c r="U2218" s="58">
        <f>IF(I2218&lt;Overview!$F$18,(1-Overview!$F$9)*'='!R2218-'='!I2218*'='!P2218,0)</f>
        <v>0</v>
      </c>
      <c r="V2218" s="54">
        <f>IF(I2218&gt;=Overview!$F$18,(1-Overview!$F$9)*'='!R2218-Overview!$F$18*'='!P2218,0)</f>
        <v>40.545239022978123</v>
      </c>
      <c r="W2218" s="2"/>
      <c r="X2218" s="60">
        <f>F2218^3*(1+G2218*Overview!$F$38)</f>
        <v>41.489541167317135</v>
      </c>
      <c r="Y2218" s="61">
        <f>F2218^3*Overview!$F$42*(1+Overview!$F$38*G2218)+J2218*Overview!$F$39/Overview!$F$40</f>
        <v>3.8104436573623177</v>
      </c>
    </row>
    <row r="2219" spans="1:25">
      <c r="A2219" s="34">
        <v>2216</v>
      </c>
      <c r="B2219">
        <v>0.77</v>
      </c>
      <c r="C2219" s="85">
        <v>18.739999999999998</v>
      </c>
      <c r="D2219" s="125">
        <f>B2219/(B2219+Overview!$F$22)</f>
        <v>0.52380952380952384</v>
      </c>
      <c r="E2219" s="118">
        <f>EXP(Overview!$F$21/Overview!$F$5-Overview!$F$21/('='!C2219+273.15))</f>
        <v>0.94169028070695959</v>
      </c>
      <c r="F2219" s="77">
        <f t="shared" si="206"/>
        <v>3.2321699946004552</v>
      </c>
      <c r="G2219" s="115">
        <f t="shared" si="207"/>
        <v>0.52380952380952372</v>
      </c>
      <c r="H2219" s="112">
        <f>F2219/Overview!$F$19</f>
        <v>4.7721393689656804</v>
      </c>
      <c r="I2219" s="149">
        <f t="shared" si="208"/>
        <v>178.24101031296112</v>
      </c>
      <c r="J2219" s="80">
        <f>IF((A2219-Overview!$F$43)/365=ROUND((A2219-Overview!$F$43)/365,0),J2218*0.05,J2218+V2218)</f>
        <v>1798.3579489425106</v>
      </c>
      <c r="K2219" s="70">
        <f>IF(I2219&lt;Overview!$F$16,1,'='!F2219/Overview!$F$26)</f>
        <v>139.92077898703269</v>
      </c>
      <c r="L2219" s="71">
        <f>IF(I2219&lt;Overview!$F$17,'='!F2219/Overview!$F$26,Overview!$F$33)</f>
        <v>9.1428571428571423</v>
      </c>
      <c r="M2219" s="72">
        <f t="shared" si="209"/>
        <v>9.1428571428571423</v>
      </c>
      <c r="N2219" s="81">
        <f>MIN(1,Overview!$F$44*E2219*(F2219-Overview!$F$25)^2+0.2)</f>
        <v>1</v>
      </c>
      <c r="O2219" s="48">
        <f>M2219*E2219*Overview!$F$8</f>
        <v>9.746225350951114E-2</v>
      </c>
      <c r="P2219" s="48">
        <f>E2219*Overview!$F$6</f>
        <v>1.8494797113084687E-3</v>
      </c>
      <c r="Q2219" s="122">
        <f>O2219*(G2219/F2219-(1+Overview!$F$35/'='!F2219)/(Overview!$F$37*Overview!$F$33))/('='!G2219+Overview!$F$36)</f>
        <v>1.8982490943990398E-4</v>
      </c>
      <c r="R2219" s="128">
        <f>(O2219/F2219-Q2219)*G2219*Overview!$F$29*'='!F2219^3</f>
        <v>479.79287074079713</v>
      </c>
      <c r="S2219" s="57">
        <f t="shared" si="204"/>
        <v>3.3477458815246809E-18</v>
      </c>
      <c r="T2219" s="58">
        <f t="shared" si="205"/>
        <v>2.0451545883980212E-4</v>
      </c>
      <c r="U2219" s="58">
        <f>IF(I2219&lt;Overview!$F$18,(1-Overview!$F$9)*'='!R2219-'='!I2219*'='!P2219,0)</f>
        <v>0</v>
      </c>
      <c r="V2219" s="54">
        <f>IF(I2219&gt;=Overview!$F$18,(1-Overview!$F$9)*'='!R2219-Overview!$F$18*'='!P2219,0)</f>
        <v>40.550809730243209</v>
      </c>
      <c r="W2219" s="2"/>
      <c r="X2219" s="60">
        <f>F2219^3*(1+G2219*Overview!$F$38)</f>
        <v>41.49742977549321</v>
      </c>
      <c r="Y2219" s="61">
        <f>F2219^3*Overview!$F$42*(1+Overview!$F$38*G2219)+J2219*Overview!$F$39/Overview!$F$40</f>
        <v>3.8129155070302541</v>
      </c>
    </row>
    <row r="2220" spans="1:25">
      <c r="A2220" s="34">
        <v>2217</v>
      </c>
      <c r="B2220">
        <v>0.77</v>
      </c>
      <c r="C2220" s="85">
        <v>18.739999999999998</v>
      </c>
      <c r="D2220" s="125">
        <f>B2220/(B2220+Overview!$F$22)</f>
        <v>0.52380952380952384</v>
      </c>
      <c r="E2220" s="118">
        <f>EXP(Overview!$F$21/Overview!$F$5-Overview!$F$21/('='!C2220+273.15))</f>
        <v>0.94169028070695959</v>
      </c>
      <c r="F2220" s="77">
        <f t="shared" si="206"/>
        <v>3.2323745100592949</v>
      </c>
      <c r="G2220" s="115">
        <f t="shared" si="207"/>
        <v>0.52380952380952372</v>
      </c>
      <c r="H2220" s="112">
        <f>F2220/Overview!$F$19</f>
        <v>4.7724413259401963</v>
      </c>
      <c r="I2220" s="149">
        <f t="shared" si="208"/>
        <v>178.24101031296112</v>
      </c>
      <c r="J2220" s="80">
        <f>IF((A2220-Overview!$F$43)/365=ROUND((A2220-Overview!$F$43)/365,0),J2219*0.05,J2219+V2219)</f>
        <v>1838.9087586727537</v>
      </c>
      <c r="K2220" s="70">
        <f>IF(I2220&lt;Overview!$F$16,1,'='!F2220/Overview!$F$26)</f>
        <v>139.92963247009936</v>
      </c>
      <c r="L2220" s="71">
        <f>IF(I2220&lt;Overview!$F$17,'='!F2220/Overview!$F$26,Overview!$F$33)</f>
        <v>9.1428571428571423</v>
      </c>
      <c r="M2220" s="72">
        <f t="shared" si="209"/>
        <v>9.1428571428571423</v>
      </c>
      <c r="N2220" s="81">
        <f>MIN(1,Overview!$F$44*E2220*(F2220-Overview!$F$25)^2+0.2)</f>
        <v>1</v>
      </c>
      <c r="O2220" s="48">
        <f>M2220*E2220*Overview!$F$8</f>
        <v>9.746225350951114E-2</v>
      </c>
      <c r="P2220" s="48">
        <f>E2220*Overview!$F$6</f>
        <v>1.8494797113084687E-3</v>
      </c>
      <c r="Q2220" s="122">
        <f>O2220*(G2220/F2220-(1+Overview!$F$35/'='!F2220)/(Overview!$F$37*Overview!$F$33))/('='!G2220+Overview!$F$36)</f>
        <v>1.8952749183016171E-4</v>
      </c>
      <c r="R2220" s="128">
        <f>(O2220/F2220-Q2220)*G2220*Overview!$F$29*'='!F2220^3</f>
        <v>479.85816131853585</v>
      </c>
      <c r="S2220" s="57">
        <f t="shared" si="204"/>
        <v>3.34753406640768E-18</v>
      </c>
      <c r="T2220" s="58">
        <f t="shared" si="205"/>
        <v>2.0420794451576199E-4</v>
      </c>
      <c r="U2220" s="58">
        <f>IF(I2220&lt;Overview!$F$18,(1-Overview!$F$9)*'='!R2220-'='!I2220*'='!P2220,0)</f>
        <v>0</v>
      </c>
      <c r="V2220" s="54">
        <f>IF(I2220&gt;=Overview!$F$18,(1-Overview!$F$9)*'='!R2220-Overview!$F$18*'='!P2220,0)</f>
        <v>40.556372487466547</v>
      </c>
      <c r="W2220" s="2"/>
      <c r="X2220" s="60">
        <f>F2220^3*(1+G2220*Overview!$F$38)</f>
        <v>41.505307519785333</v>
      </c>
      <c r="Y2220" s="61">
        <f>F2220^3*Overview!$F$42*(1+Overview!$F$38*G2220)+J2220*Overview!$F$39/Overview!$F$40</f>
        <v>3.8153866210211866</v>
      </c>
    </row>
    <row r="2221" spans="1:25">
      <c r="A2221" s="34">
        <v>2218</v>
      </c>
      <c r="B2221">
        <v>0.77</v>
      </c>
      <c r="C2221" s="85">
        <v>18.739999999999998</v>
      </c>
      <c r="D2221" s="125">
        <f>B2221/(B2221+Overview!$F$22)</f>
        <v>0.52380952380952384</v>
      </c>
      <c r="E2221" s="118">
        <f>EXP(Overview!$F$21/Overview!$F$5-Overview!$F$21/('='!C2221+273.15))</f>
        <v>0.94169028070695959</v>
      </c>
      <c r="F2221" s="77">
        <f t="shared" si="206"/>
        <v>3.2325787180038108</v>
      </c>
      <c r="G2221" s="115">
        <f t="shared" si="207"/>
        <v>0.52380952380952372</v>
      </c>
      <c r="H2221" s="112">
        <f>F2221/Overview!$F$19</f>
        <v>4.7727428288850007</v>
      </c>
      <c r="I2221" s="149">
        <f t="shared" si="208"/>
        <v>178.24101031296112</v>
      </c>
      <c r="J2221" s="80">
        <f>IF((A2221-Overview!$F$43)/365=ROUND((A2221-Overview!$F$43)/365,0),J2220*0.05,J2220+V2220)</f>
        <v>1879.4651311602202</v>
      </c>
      <c r="K2221" s="70">
        <f>IF(I2221&lt;Overview!$F$16,1,'='!F2221/Overview!$F$26)</f>
        <v>139.93847264085761</v>
      </c>
      <c r="L2221" s="71">
        <f>IF(I2221&lt;Overview!$F$17,'='!F2221/Overview!$F$26,Overview!$F$33)</f>
        <v>9.1428571428571423</v>
      </c>
      <c r="M2221" s="72">
        <f t="shared" si="209"/>
        <v>9.1428571428571423</v>
      </c>
      <c r="N2221" s="81">
        <f>MIN(1,Overview!$F$44*E2221*(F2221-Overview!$F$25)^2+0.2)</f>
        <v>1</v>
      </c>
      <c r="O2221" s="48">
        <f>M2221*E2221*Overview!$F$8</f>
        <v>9.746225350951114E-2</v>
      </c>
      <c r="P2221" s="48">
        <f>E2221*Overview!$F$6</f>
        <v>1.8494797113084687E-3</v>
      </c>
      <c r="Q2221" s="122">
        <f>O2221*(G2221/F2221-(1+Overview!$F$35/'='!F2221)/(Overview!$F$37*Overview!$F$33))/('='!G2221+Overview!$F$36)</f>
        <v>1.8923055897321865E-4</v>
      </c>
      <c r="R2221" s="128">
        <f>(O2221/F2221-Q2221)*G2221*Overview!$F$29*'='!F2221^3</f>
        <v>479.92335871130666</v>
      </c>
      <c r="S2221" s="57">
        <f t="shared" si="204"/>
        <v>3.3473225965223245E-18</v>
      </c>
      <c r="T2221" s="58">
        <f t="shared" si="205"/>
        <v>2.0390089257759722E-4</v>
      </c>
      <c r="U2221" s="58">
        <f>IF(I2221&lt;Overview!$F$18,(1-Overview!$F$9)*'='!R2221-'='!I2221*'='!P2221,0)</f>
        <v>0</v>
      </c>
      <c r="V2221" s="54">
        <f>IF(I2221&gt;=Overview!$F$18,(1-Overview!$F$9)*'='!R2221-Overview!$F$18*'='!P2221,0)</f>
        <v>40.56192730533062</v>
      </c>
      <c r="W2221" s="2"/>
      <c r="X2221" s="60">
        <f>F2221^3*(1+G2221*Overview!$F$38)</f>
        <v>41.513174413593816</v>
      </c>
      <c r="Y2221" s="61">
        <f>F2221^3*Overview!$F$42*(1+Overview!$F$38*G2221)+J2221*Overview!$F$39/Overview!$F$40</f>
        <v>3.8178570001956782</v>
      </c>
    </row>
    <row r="2222" spans="1:25">
      <c r="A2222" s="34">
        <v>2219</v>
      </c>
      <c r="B2222">
        <v>0.77</v>
      </c>
      <c r="C2222" s="85">
        <v>18.739999999999998</v>
      </c>
      <c r="D2222" s="125">
        <f>B2222/(B2222+Overview!$F$22)</f>
        <v>0.52380952380952384</v>
      </c>
      <c r="E2222" s="118">
        <f>EXP(Overview!$F$21/Overview!$F$5-Overview!$F$21/('='!C2222+273.15))</f>
        <v>0.94169028070695959</v>
      </c>
      <c r="F2222" s="77">
        <f t="shared" si="206"/>
        <v>3.2327826188963882</v>
      </c>
      <c r="G2222" s="115">
        <f t="shared" si="207"/>
        <v>0.52380952380952372</v>
      </c>
      <c r="H2222" s="112">
        <f>F2222/Overview!$F$19</f>
        <v>4.773043878482782</v>
      </c>
      <c r="I2222" s="149">
        <f t="shared" si="208"/>
        <v>178.24101031296112</v>
      </c>
      <c r="J2222" s="80">
        <f>IF((A2222-Overview!$F$43)/365=ROUND((A2222-Overview!$F$43)/365,0),J2221*0.05,J2221+V2221)</f>
        <v>1920.0270584655507</v>
      </c>
      <c r="K2222" s="70">
        <f>IF(I2222&lt;Overview!$F$16,1,'='!F2222/Overview!$F$26)</f>
        <v>139.94729951932416</v>
      </c>
      <c r="L2222" s="71">
        <f>IF(I2222&lt;Overview!$F$17,'='!F2222/Overview!$F$26,Overview!$F$33)</f>
        <v>9.1428571428571423</v>
      </c>
      <c r="M2222" s="72">
        <f t="shared" si="209"/>
        <v>9.1428571428571423</v>
      </c>
      <c r="N2222" s="81">
        <f>MIN(1,Overview!$F$44*E2222*(F2222-Overview!$F$25)^2+0.2)</f>
        <v>1</v>
      </c>
      <c r="O2222" s="48">
        <f>M2222*E2222*Overview!$F$8</f>
        <v>9.746225350951114E-2</v>
      </c>
      <c r="P2222" s="48">
        <f>E2222*Overview!$F$6</f>
        <v>1.8494797113084687E-3</v>
      </c>
      <c r="Q2222" s="122">
        <f>O2222*(G2222/F2222-(1+Overview!$F$35/'='!F2222)/(Overview!$F$37*Overview!$F$33))/('='!G2222+Overview!$F$36)</f>
        <v>1.8893411002026219E-4</v>
      </c>
      <c r="R2222" s="128">
        <f>(O2222/F2222-Q2222)*G2222*Overview!$F$29*'='!F2222^3</f>
        <v>479.98846304434636</v>
      </c>
      <c r="S2222" s="57">
        <f t="shared" si="204"/>
        <v>3.3471114712641074E-18</v>
      </c>
      <c r="T2222" s="58">
        <f t="shared" si="205"/>
        <v>2.0359430233005384E-4</v>
      </c>
      <c r="U2222" s="58">
        <f>IF(I2222&lt;Overview!$F$18,(1-Overview!$F$9)*'='!R2222-'='!I2222*'='!P2222,0)</f>
        <v>0</v>
      </c>
      <c r="V2222" s="54">
        <f>IF(I2222&gt;=Overview!$F$18,(1-Overview!$F$9)*'='!R2222-Overview!$F$18*'='!P2222,0)</f>
        <v>40.567474194505607</v>
      </c>
      <c r="W2222" s="2"/>
      <c r="X2222" s="60">
        <f>F2222^3*(1+G2222*Overview!$F$38)</f>
        <v>41.521030470307338</v>
      </c>
      <c r="Y2222" s="61">
        <f>F2222^3*Overview!$F$42*(1+Overview!$F$38*G2222)+J2222*Overview!$F$39/Overview!$F$40</f>
        <v>3.8203266454137093</v>
      </c>
    </row>
    <row r="2223" spans="1:25">
      <c r="A2223" s="34">
        <v>2220</v>
      </c>
      <c r="B2223">
        <v>0.77</v>
      </c>
      <c r="C2223" s="85">
        <v>18.739999999999998</v>
      </c>
      <c r="D2223" s="125">
        <f>B2223/(B2223+Overview!$F$22)</f>
        <v>0.52380952380952384</v>
      </c>
      <c r="E2223" s="118">
        <f>EXP(Overview!$F$21/Overview!$F$5-Overview!$F$21/('='!C2223+273.15))</f>
        <v>0.94169028070695959</v>
      </c>
      <c r="F2223" s="77">
        <f t="shared" si="206"/>
        <v>3.2329862131987182</v>
      </c>
      <c r="G2223" s="115">
        <f t="shared" si="207"/>
        <v>0.52380952380952372</v>
      </c>
      <c r="H2223" s="112">
        <f>F2223/Overview!$F$19</f>
        <v>4.7733444754152048</v>
      </c>
      <c r="I2223" s="149">
        <f t="shared" si="208"/>
        <v>178.24101031296112</v>
      </c>
      <c r="J2223" s="80">
        <f>IF((A2223-Overview!$F$43)/365=ROUND((A2223-Overview!$F$43)/365,0),J2222*0.05,J2222+V2222)</f>
        <v>1960.5945326600563</v>
      </c>
      <c r="K2223" s="70">
        <f>IF(I2223&lt;Overview!$F$16,1,'='!F2223/Overview!$F$26)</f>
        <v>139.95611312548564</v>
      </c>
      <c r="L2223" s="71">
        <f>IF(I2223&lt;Overview!$F$17,'='!F2223/Overview!$F$26,Overview!$F$33)</f>
        <v>9.1428571428571423</v>
      </c>
      <c r="M2223" s="72">
        <f t="shared" si="209"/>
        <v>9.1428571428571423</v>
      </c>
      <c r="N2223" s="81">
        <f>MIN(1,Overview!$F$44*E2223*(F2223-Overview!$F$25)^2+0.2)</f>
        <v>1</v>
      </c>
      <c r="O2223" s="48">
        <f>M2223*E2223*Overview!$F$8</f>
        <v>9.746225350951114E-2</v>
      </c>
      <c r="P2223" s="48">
        <f>E2223*Overview!$F$6</f>
        <v>1.8494797113084687E-3</v>
      </c>
      <c r="Q2223" s="122">
        <f>O2223*(G2223/F2223-(1+Overview!$F$35/'='!F2223)/(Overview!$F$37*Overview!$F$33))/('='!G2223+Overview!$F$36)</f>
        <v>1.8863814412414928E-4</v>
      </c>
      <c r="R2223" s="128">
        <f>(O2223/F2223-Q2223)*G2223*Overview!$F$29*'='!F2223^3</f>
        <v>480.05347444274759</v>
      </c>
      <c r="S2223" s="57">
        <f t="shared" si="204"/>
        <v>3.3469006900297084E-18</v>
      </c>
      <c r="T2223" s="58">
        <f t="shared" si="205"/>
        <v>2.0328817307892246E-4</v>
      </c>
      <c r="U2223" s="58">
        <f>IF(I2223&lt;Overview!$F$18,(1-Overview!$F$9)*'='!R2223-'='!I2223*'='!P2223,0)</f>
        <v>0</v>
      </c>
      <c r="V2223" s="54">
        <f>IF(I2223&gt;=Overview!$F$18,(1-Overview!$F$9)*'='!R2223-Overview!$F$18*'='!P2223,0)</f>
        <v>40.573013165649385</v>
      </c>
      <c r="W2223" s="2"/>
      <c r="X2223" s="60">
        <f>F2223^3*(1+G2223*Overview!$F$38)</f>
        <v>41.528875703303001</v>
      </c>
      <c r="Y2223" s="61">
        <f>F2223^3*Overview!$F$42*(1+Overview!$F$38*G2223)+J2223*Overview!$F$39/Overview!$F$40</f>
        <v>3.822795557534679</v>
      </c>
    </row>
    <row r="2224" spans="1:25">
      <c r="A2224" s="34">
        <v>2221</v>
      </c>
      <c r="B2224">
        <v>0.77</v>
      </c>
      <c r="C2224" s="85">
        <v>18.739999999999998</v>
      </c>
      <c r="D2224" s="125">
        <f>B2224/(B2224+Overview!$F$22)</f>
        <v>0.52380952380952384</v>
      </c>
      <c r="E2224" s="118">
        <f>EXP(Overview!$F$21/Overview!$F$5-Overview!$F$21/('='!C2224+273.15))</f>
        <v>0.94169028070695959</v>
      </c>
      <c r="F2224" s="77">
        <f t="shared" si="206"/>
        <v>3.2331895013717973</v>
      </c>
      <c r="G2224" s="115">
        <f t="shared" si="207"/>
        <v>0.52380952380952372</v>
      </c>
      <c r="H2224" s="112">
        <f>F2224/Overview!$F$19</f>
        <v>4.7736446203629077</v>
      </c>
      <c r="I2224" s="149">
        <f t="shared" si="208"/>
        <v>178.24101031296112</v>
      </c>
      <c r="J2224" s="80">
        <f>IF((A2224-Overview!$F$43)/365=ROUND((A2224-Overview!$F$43)/365,0),J2223*0.05,J2223+V2223)</f>
        <v>2001.1675458257057</v>
      </c>
      <c r="K2224" s="70">
        <f>IF(I2224&lt;Overview!$F$16,1,'='!F2224/Overview!$F$26)</f>
        <v>139.96491347929859</v>
      </c>
      <c r="L2224" s="71">
        <f>IF(I2224&lt;Overview!$F$17,'='!F2224/Overview!$F$26,Overview!$F$33)</f>
        <v>9.1428571428571423</v>
      </c>
      <c r="M2224" s="72">
        <f t="shared" si="209"/>
        <v>9.1428571428571423</v>
      </c>
      <c r="N2224" s="81">
        <f>MIN(1,Overview!$F$44*E2224*(F2224-Overview!$F$25)^2+0.2)</f>
        <v>1</v>
      </c>
      <c r="O2224" s="48">
        <f>M2224*E2224*Overview!$F$8</f>
        <v>9.746225350951114E-2</v>
      </c>
      <c r="P2224" s="48">
        <f>E2224*Overview!$F$6</f>
        <v>1.8494797113084687E-3</v>
      </c>
      <c r="Q2224" s="122">
        <f>O2224*(G2224/F2224-(1+Overview!$F$35/'='!F2224)/(Overview!$F$37*Overview!$F$33))/('='!G2224+Overview!$F$36)</f>
        <v>1.8834266043940258E-4</v>
      </c>
      <c r="R2224" s="128">
        <f>(O2224/F2224-Q2224)*G2224*Overview!$F$29*'='!F2224^3</f>
        <v>480.11839303145911</v>
      </c>
      <c r="S2224" s="57">
        <f t="shared" si="204"/>
        <v>3.3466902522169959E-18</v>
      </c>
      <c r="T2224" s="58">
        <f t="shared" si="205"/>
        <v>2.029825041310366E-4</v>
      </c>
      <c r="U2224" s="58">
        <f>IF(I2224&lt;Overview!$F$18,(1-Overview!$F$9)*'='!R2224-'='!I2224*'='!P2224,0)</f>
        <v>0</v>
      </c>
      <c r="V2224" s="54">
        <f>IF(I2224&gt;=Overview!$F$18,(1-Overview!$F$9)*'='!R2224-Overview!$F$18*'='!P2224,0)</f>
        <v>40.578544229407612</v>
      </c>
      <c r="W2224" s="2"/>
      <c r="X2224" s="60">
        <f>F2224^3*(1+G2224*Overview!$F$38)</f>
        <v>41.536710125946243</v>
      </c>
      <c r="Y2224" s="61">
        <f>F2224^3*Overview!$F$42*(1+Overview!$F$38*G2224)+J2224*Overview!$F$39/Overview!$F$40</f>
        <v>3.8252637374174059</v>
      </c>
    </row>
    <row r="2225" spans="1:25">
      <c r="A2225" s="34">
        <v>2222</v>
      </c>
      <c r="B2225">
        <v>0.77</v>
      </c>
      <c r="C2225" s="85">
        <v>18.739999999999998</v>
      </c>
      <c r="D2225" s="125">
        <f>B2225/(B2225+Overview!$F$22)</f>
        <v>0.52380952380952384</v>
      </c>
      <c r="E2225" s="118">
        <f>EXP(Overview!$F$21/Overview!$F$5-Overview!$F$21/('='!C2225+273.15))</f>
        <v>0.94169028070695959</v>
      </c>
      <c r="F2225" s="77">
        <f t="shared" si="206"/>
        <v>3.2333924838759285</v>
      </c>
      <c r="G2225" s="115">
        <f t="shared" si="207"/>
        <v>0.52380952380952372</v>
      </c>
      <c r="H2225" s="112">
        <f>F2225/Overview!$F$19</f>
        <v>4.7739443140055045</v>
      </c>
      <c r="I2225" s="149">
        <f t="shared" si="208"/>
        <v>178.24101031296112</v>
      </c>
      <c r="J2225" s="80">
        <f>IF((A2225-Overview!$F$43)/365=ROUND((A2225-Overview!$F$43)/365,0),J2224*0.05,J2224+V2224)</f>
        <v>2041.7460900551132</v>
      </c>
      <c r="K2225" s="70">
        <f>IF(I2225&lt;Overview!$F$16,1,'='!F2225/Overview!$F$26)</f>
        <v>139.97370060068954</v>
      </c>
      <c r="L2225" s="71">
        <f>IF(I2225&lt;Overview!$F$17,'='!F2225/Overview!$F$26,Overview!$F$33)</f>
        <v>9.1428571428571423</v>
      </c>
      <c r="M2225" s="72">
        <f t="shared" si="209"/>
        <v>9.1428571428571423</v>
      </c>
      <c r="N2225" s="81">
        <f>MIN(1,Overview!$F$44*E2225*(F2225-Overview!$F$25)^2+0.2)</f>
        <v>1</v>
      </c>
      <c r="O2225" s="48">
        <f>M2225*E2225*Overview!$F$8</f>
        <v>9.746225350951114E-2</v>
      </c>
      <c r="P2225" s="48">
        <f>E2225*Overview!$F$6</f>
        <v>1.8494797113084687E-3</v>
      </c>
      <c r="Q2225" s="122">
        <f>O2225*(G2225/F2225-(1+Overview!$F$35/'='!F2225)/(Overview!$F$37*Overview!$F$33))/('='!G2225+Overview!$F$36)</f>
        <v>1.8804765812221129E-4</v>
      </c>
      <c r="R2225" s="128">
        <f>(O2225/F2225-Q2225)*G2225*Overview!$F$29*'='!F2225^3</f>
        <v>480.18321893528588</v>
      </c>
      <c r="S2225" s="57">
        <f t="shared" si="204"/>
        <v>3.3464801572250228E-18</v>
      </c>
      <c r="T2225" s="58">
        <f t="shared" si="205"/>
        <v>2.0267729479427608E-4</v>
      </c>
      <c r="U2225" s="58">
        <f>IF(I2225&lt;Overview!$F$18,(1-Overview!$F$9)*'='!R2225-'='!I2225*'='!P2225,0)</f>
        <v>0</v>
      </c>
      <c r="V2225" s="54">
        <f>IF(I2225&gt;=Overview!$F$18,(1-Overview!$F$9)*'='!R2225-Overview!$F$18*'='!P2225,0)</f>
        <v>40.584067396413651</v>
      </c>
      <c r="W2225" s="2"/>
      <c r="X2225" s="60">
        <f>F2225^3*(1+G2225*Overview!$F$38)</f>
        <v>41.544533751590869</v>
      </c>
      <c r="Y2225" s="61">
        <f>F2225^3*Overview!$F$42*(1+Overview!$F$38*G2225)+J2225*Overview!$F$39/Overview!$F$40</f>
        <v>3.8277311859201189</v>
      </c>
    </row>
    <row r="2226" spans="1:25">
      <c r="A2226" s="34">
        <v>2223</v>
      </c>
      <c r="B2226">
        <v>0.77</v>
      </c>
      <c r="C2226" s="85">
        <v>18.739999999999998</v>
      </c>
      <c r="D2226" s="125">
        <f>B2226/(B2226+Overview!$F$22)</f>
        <v>0.52380952380952384</v>
      </c>
      <c r="E2226" s="118">
        <f>EXP(Overview!$F$21/Overview!$F$5-Overview!$F$21/('='!C2226+273.15))</f>
        <v>0.94169028070695959</v>
      </c>
      <c r="F2226" s="77">
        <f t="shared" si="206"/>
        <v>3.2335951611707228</v>
      </c>
      <c r="G2226" s="115">
        <f t="shared" si="207"/>
        <v>0.52380952380952372</v>
      </c>
      <c r="H2226" s="112">
        <f>F2226/Overview!$F$19</f>
        <v>4.77424355702159</v>
      </c>
      <c r="I2226" s="149">
        <f t="shared" si="208"/>
        <v>178.24101031296112</v>
      </c>
      <c r="J2226" s="80">
        <f>IF((A2226-Overview!$F$43)/365=ROUND((A2226-Overview!$F$43)/365,0),J2225*0.05,J2225+V2225)</f>
        <v>2082.3301574515267</v>
      </c>
      <c r="K2226" s="70">
        <f>IF(I2226&lt;Overview!$F$16,1,'='!F2226/Overview!$F$26)</f>
        <v>139.98247450955512</v>
      </c>
      <c r="L2226" s="71">
        <f>IF(I2226&lt;Overview!$F$17,'='!F2226/Overview!$F$26,Overview!$F$33)</f>
        <v>9.1428571428571423</v>
      </c>
      <c r="M2226" s="72">
        <f t="shared" si="209"/>
        <v>9.1428571428571423</v>
      </c>
      <c r="N2226" s="81">
        <f>MIN(1,Overview!$F$44*E2226*(F2226-Overview!$F$25)^2+0.2)</f>
        <v>1</v>
      </c>
      <c r="O2226" s="48">
        <f>M2226*E2226*Overview!$F$8</f>
        <v>9.746225350951114E-2</v>
      </c>
      <c r="P2226" s="48">
        <f>E2226*Overview!$F$6</f>
        <v>1.8494797113084687E-3</v>
      </c>
      <c r="Q2226" s="122">
        <f>O2226*(G2226/F2226-(1+Overview!$F$35/'='!F2226)/(Overview!$F$37*Overview!$F$33))/('='!G2226+Overview!$F$36)</f>
        <v>1.8775313633041904E-4</v>
      </c>
      <c r="R2226" s="128">
        <f>(O2226/F2226-Q2226)*G2226*Overview!$F$29*'='!F2226^3</f>
        <v>480.24795227888848</v>
      </c>
      <c r="S2226" s="57">
        <f t="shared" si="204"/>
        <v>3.3462704044540221E-18</v>
      </c>
      <c r="T2226" s="58">
        <f t="shared" si="205"/>
        <v>2.0237254437755666E-4</v>
      </c>
      <c r="U2226" s="58">
        <f>IF(I2226&lt;Overview!$F$18,(1-Overview!$F$9)*'='!R2226-'='!I2226*'='!P2226,0)</f>
        <v>0</v>
      </c>
      <c r="V2226" s="54">
        <f>IF(I2226&gt;=Overview!$F$18,(1-Overview!$F$9)*'='!R2226-Overview!$F$18*'='!P2226,0)</f>
        <v>40.58958267728859</v>
      </c>
      <c r="W2226" s="2"/>
      <c r="X2226" s="60">
        <f>F2226^3*(1+G2226*Overview!$F$38)</f>
        <v>41.552346593579053</v>
      </c>
      <c r="Y2226" s="61">
        <f>F2226^3*Overview!$F$42*(1+Overview!$F$38*G2226)+J2226*Overview!$F$39/Overview!$F$40</f>
        <v>3.8301979039004626</v>
      </c>
    </row>
    <row r="2227" spans="1:25">
      <c r="A2227" s="34">
        <v>2224</v>
      </c>
      <c r="B2227">
        <v>0.77</v>
      </c>
      <c r="C2227" s="85">
        <v>18.739999999999998</v>
      </c>
      <c r="D2227" s="125">
        <f>B2227/(B2227+Overview!$F$22)</f>
        <v>0.52380952380952384</v>
      </c>
      <c r="E2227" s="118">
        <f>EXP(Overview!$F$21/Overview!$F$5-Overview!$F$21/('='!C2227+273.15))</f>
        <v>0.94169028070695959</v>
      </c>
      <c r="F2227" s="77">
        <f t="shared" si="206"/>
        <v>3.2337975337151001</v>
      </c>
      <c r="G2227" s="115">
        <f t="shared" si="207"/>
        <v>0.52380952380952372</v>
      </c>
      <c r="H2227" s="112">
        <f>F2227/Overview!$F$19</f>
        <v>4.7745423500887352</v>
      </c>
      <c r="I2227" s="149">
        <f t="shared" si="208"/>
        <v>178.24101031296112</v>
      </c>
      <c r="J2227" s="80">
        <f>IF((A2227-Overview!$F$43)/365=ROUND((A2227-Overview!$F$43)/365,0),J2226*0.05,J2226+V2226)</f>
        <v>2122.9197401288152</v>
      </c>
      <c r="K2227" s="70">
        <f>IF(I2227&lt;Overview!$F$16,1,'='!F2227/Overview!$F$26)</f>
        <v>139.99123522576193</v>
      </c>
      <c r="L2227" s="71">
        <f>IF(I2227&lt;Overview!$F$17,'='!F2227/Overview!$F$26,Overview!$F$33)</f>
        <v>9.1428571428571423</v>
      </c>
      <c r="M2227" s="72">
        <f t="shared" si="209"/>
        <v>9.1428571428571423</v>
      </c>
      <c r="N2227" s="81">
        <f>MIN(1,Overview!$F$44*E2227*(F2227-Overview!$F$25)^2+0.2)</f>
        <v>1</v>
      </c>
      <c r="O2227" s="48">
        <f>M2227*E2227*Overview!$F$8</f>
        <v>9.746225350951114E-2</v>
      </c>
      <c r="P2227" s="48">
        <f>E2227*Overview!$F$6</f>
        <v>1.8494797113084687E-3</v>
      </c>
      <c r="Q2227" s="122">
        <f>O2227*(G2227/F2227-(1+Overview!$F$35/'='!F2227)/(Overview!$F$37*Overview!$F$33))/('='!G2227+Overview!$F$36)</f>
        <v>1.8745909422352702E-4</v>
      </c>
      <c r="R2227" s="128">
        <f>(O2227/F2227-Q2227)*G2227*Overview!$F$29*'='!F2227^3</f>
        <v>480.31259318678417</v>
      </c>
      <c r="S2227" s="57">
        <f t="shared" si="204"/>
        <v>3.3460609933054071E-18</v>
      </c>
      <c r="T2227" s="58">
        <f t="shared" si="205"/>
        <v>2.0206825219083608E-4</v>
      </c>
      <c r="U2227" s="58">
        <f>IF(I2227&lt;Overview!$F$18,(1-Overview!$F$9)*'='!R2227-'='!I2227*'='!P2227,0)</f>
        <v>0</v>
      </c>
      <c r="V2227" s="54">
        <f>IF(I2227&gt;=Overview!$F$18,(1-Overview!$F$9)*'='!R2227-Overview!$F$18*'='!P2227,0)</f>
        <v>40.595090082641306</v>
      </c>
      <c r="W2227" s="2"/>
      <c r="X2227" s="60">
        <f>F2227^3*(1+G2227*Overview!$F$38)</f>
        <v>41.560148665241314</v>
      </c>
      <c r="Y2227" s="61">
        <f>F2227^3*Overview!$F$42*(1+Overview!$F$38*G2227)+J2227*Overview!$F$39/Overview!$F$40</f>
        <v>3.8326638922154976</v>
      </c>
    </row>
    <row r="2228" spans="1:25">
      <c r="A2228" s="34">
        <v>2225</v>
      </c>
      <c r="B2228">
        <v>0.77</v>
      </c>
      <c r="C2228" s="85">
        <v>18.739999999999998</v>
      </c>
      <c r="D2228" s="125">
        <f>B2228/(B2228+Overview!$F$22)</f>
        <v>0.52380952380952384</v>
      </c>
      <c r="E2228" s="118">
        <f>EXP(Overview!$F$21/Overview!$F$5-Overview!$F$21/('='!C2228+273.15))</f>
        <v>0.94169028070695959</v>
      </c>
      <c r="F2228" s="77">
        <f t="shared" si="206"/>
        <v>3.233999601967291</v>
      </c>
      <c r="G2228" s="115">
        <f t="shared" si="207"/>
        <v>0.52380952380952372</v>
      </c>
      <c r="H2228" s="112">
        <f>F2228/Overview!$F$19</f>
        <v>4.7748406938834949</v>
      </c>
      <c r="I2228" s="149">
        <f t="shared" si="208"/>
        <v>178.24101031296112</v>
      </c>
      <c r="J2228" s="80">
        <f>IF((A2228-Overview!$F$43)/365=ROUND((A2228-Overview!$F$43)/365,0),J2227*0.05,J2227+V2227)</f>
        <v>2163.5148302114567</v>
      </c>
      <c r="K2228" s="70">
        <f>IF(I2228&lt;Overview!$F$16,1,'='!F2228/Overview!$F$26)</f>
        <v>139.99998276914681</v>
      </c>
      <c r="L2228" s="71">
        <f>IF(I2228&lt;Overview!$F$17,'='!F2228/Overview!$F$26,Overview!$F$33)</f>
        <v>9.1428571428571423</v>
      </c>
      <c r="M2228" s="72">
        <f t="shared" si="209"/>
        <v>9.1428571428571423</v>
      </c>
      <c r="N2228" s="81">
        <f>MIN(1,Overview!$F$44*E2228*(F2228-Overview!$F$25)^2+0.2)</f>
        <v>1</v>
      </c>
      <c r="O2228" s="48">
        <f>M2228*E2228*Overview!$F$8</f>
        <v>9.746225350951114E-2</v>
      </c>
      <c r="P2228" s="48">
        <f>E2228*Overview!$F$6</f>
        <v>1.8494797113084687E-3</v>
      </c>
      <c r="Q2228" s="122">
        <f>O2228*(G2228/F2228-(1+Overview!$F$35/'='!F2228)/(Overview!$F$37*Overview!$F$33))/('='!G2228+Overview!$F$36)</f>
        <v>1.8716553096268605E-4</v>
      </c>
      <c r="R2228" s="128">
        <f>(O2228/F2228-Q2228)*G2228*Overview!$F$29*'='!F2228^3</f>
        <v>480.3771417833467</v>
      </c>
      <c r="S2228" s="57">
        <f t="shared" si="204"/>
        <v>3.345851923181765E-18</v>
      </c>
      <c r="T2228" s="58">
        <f t="shared" si="205"/>
        <v>2.0176441754510778E-4</v>
      </c>
      <c r="U2228" s="58">
        <f>IF(I2228&lt;Overview!$F$18,(1-Overview!$F$9)*'='!R2228-'='!I2228*'='!P2228,0)</f>
        <v>0</v>
      </c>
      <c r="V2228" s="54">
        <f>IF(I2228&gt;=Overview!$F$18,(1-Overview!$F$9)*'='!R2228-Overview!$F$18*'='!P2228,0)</f>
        <v>40.60058962306843</v>
      </c>
      <c r="W2228" s="2"/>
      <c r="X2228" s="60">
        <f>F2228^3*(1+G2228*Overview!$F$38)</f>
        <v>41.567939979896543</v>
      </c>
      <c r="Y2228" s="61">
        <f>F2228^3*Overview!$F$42*(1+Overview!$F$38*G2228)+J2228*Overview!$F$39/Overview!$F$40</f>
        <v>3.8351291517216954</v>
      </c>
    </row>
    <row r="2229" spans="1:25">
      <c r="A2229" s="34">
        <v>2226</v>
      </c>
      <c r="B2229">
        <v>0.77</v>
      </c>
      <c r="C2229" s="85">
        <v>18.739999999999998</v>
      </c>
      <c r="D2229" s="125">
        <f>B2229/(B2229+Overview!$F$22)</f>
        <v>0.52380952380952384</v>
      </c>
      <c r="E2229" s="118">
        <f>EXP(Overview!$F$21/Overview!$F$5-Overview!$F$21/('='!C2229+273.15))</f>
        <v>0.94169028070695959</v>
      </c>
      <c r="F2229" s="77">
        <f t="shared" si="206"/>
        <v>3.2342013663848359</v>
      </c>
      <c r="G2229" s="115">
        <f t="shared" si="207"/>
        <v>0.52380952380952372</v>
      </c>
      <c r="H2229" s="112">
        <f>F2229/Overview!$F$19</f>
        <v>4.7751385890814051</v>
      </c>
      <c r="I2229" s="149">
        <f t="shared" si="208"/>
        <v>178.24101031296112</v>
      </c>
      <c r="J2229" s="80">
        <f>IF((A2229-Overview!$F$43)/365=ROUND((A2229-Overview!$F$43)/365,0),J2228*0.05,J2228+V2228)</f>
        <v>2204.1154198345253</v>
      </c>
      <c r="K2229" s="70">
        <f>IF(I2229&lt;Overview!$F$16,1,'='!F2229/Overview!$F$26)</f>
        <v>140.00871715951672</v>
      </c>
      <c r="L2229" s="71">
        <f>IF(I2229&lt;Overview!$F$17,'='!F2229/Overview!$F$26,Overview!$F$33)</f>
        <v>9.1428571428571423</v>
      </c>
      <c r="M2229" s="72">
        <f t="shared" si="209"/>
        <v>9.1428571428571423</v>
      </c>
      <c r="N2229" s="81">
        <f>MIN(1,Overview!$F$44*E2229*(F2229-Overview!$F$25)^2+0.2)</f>
        <v>1</v>
      </c>
      <c r="O2229" s="48">
        <f>M2229*E2229*Overview!$F$8</f>
        <v>9.746225350951114E-2</v>
      </c>
      <c r="P2229" s="48">
        <f>E2229*Overview!$F$6</f>
        <v>1.8494797113084687E-3</v>
      </c>
      <c r="Q2229" s="122">
        <f>O2229*(G2229/F2229-(1+Overview!$F$35/'='!F2229)/(Overview!$F$37*Overview!$F$33))/('='!G2229+Overview!$F$36)</f>
        <v>1.8687244571069655E-4</v>
      </c>
      <c r="R2229" s="128">
        <f>(O2229/F2229-Q2229)*G2229*Overview!$F$29*'='!F2229^3</f>
        <v>480.44159819280611</v>
      </c>
      <c r="S2229" s="57">
        <f t="shared" si="204"/>
        <v>3.3456431934868585E-18</v>
      </c>
      <c r="T2229" s="58">
        <f t="shared" si="205"/>
        <v>2.0146103975240363E-4</v>
      </c>
      <c r="U2229" s="58">
        <f>IF(I2229&lt;Overview!$F$18,(1-Overview!$F$9)*'='!R2229-'='!I2229*'='!P2229,0)</f>
        <v>0</v>
      </c>
      <c r="V2229" s="54">
        <f>IF(I2229&gt;=Overview!$F$18,(1-Overview!$F$9)*'='!R2229-Overview!$F$18*'='!P2229,0)</f>
        <v>40.606081309154376</v>
      </c>
      <c r="W2229" s="2"/>
      <c r="X2229" s="60">
        <f>F2229^3*(1+G2229*Overview!$F$38)</f>
        <v>41.575720550851941</v>
      </c>
      <c r="Y2229" s="61">
        <f>F2229^3*Overview!$F$42*(1+Overview!$F$38*G2229)+J2229*Overview!$F$39/Overview!$F$40</f>
        <v>3.8375936832749384</v>
      </c>
    </row>
    <row r="2230" spans="1:25">
      <c r="A2230" s="34">
        <v>2227</v>
      </c>
      <c r="B2230">
        <v>0.77</v>
      </c>
      <c r="C2230" s="85">
        <v>18.739999999999998</v>
      </c>
      <c r="D2230" s="125">
        <f>B2230/(B2230+Overview!$F$22)</f>
        <v>0.52380952380952384</v>
      </c>
      <c r="E2230" s="118">
        <f>EXP(Overview!$F$21/Overview!$F$5-Overview!$F$21/('='!C2230+273.15))</f>
        <v>0.94169028070695959</v>
      </c>
      <c r="F2230" s="77">
        <f t="shared" si="206"/>
        <v>3.2344028274245882</v>
      </c>
      <c r="G2230" s="115">
        <f t="shared" si="207"/>
        <v>0.52380952380952372</v>
      </c>
      <c r="H2230" s="112">
        <f>F2230/Overview!$F$19</f>
        <v>4.7754360363569885</v>
      </c>
      <c r="I2230" s="149">
        <f t="shared" si="208"/>
        <v>178.24101031296112</v>
      </c>
      <c r="J2230" s="80">
        <f>IF((A2230-Overview!$F$43)/365=ROUND((A2230-Overview!$F$43)/365,0),J2229*0.05,J2229+V2229)</f>
        <v>2244.7215011436797</v>
      </c>
      <c r="K2230" s="70">
        <f>IF(I2230&lt;Overview!$F$16,1,'='!F2230/Overview!$F$26)</f>
        <v>140.01743841664884</v>
      </c>
      <c r="L2230" s="71">
        <f>IF(I2230&lt;Overview!$F$17,'='!F2230/Overview!$F$26,Overview!$F$33)</f>
        <v>9.1428571428571423</v>
      </c>
      <c r="M2230" s="72">
        <f t="shared" si="209"/>
        <v>9.1428571428571423</v>
      </c>
      <c r="N2230" s="81">
        <f>MIN(1,Overview!$F$44*E2230*(F2230-Overview!$F$25)^2+0.2)</f>
        <v>1</v>
      </c>
      <c r="O2230" s="48">
        <f>M2230*E2230*Overview!$F$8</f>
        <v>9.746225350951114E-2</v>
      </c>
      <c r="P2230" s="48">
        <f>E2230*Overview!$F$6</f>
        <v>1.8494797113084687E-3</v>
      </c>
      <c r="Q2230" s="122">
        <f>O2230*(G2230/F2230-(1+Overview!$F$35/'='!F2230)/(Overview!$F$37*Overview!$F$33))/('='!G2230+Overview!$F$36)</f>
        <v>1.8657983763200047E-4</v>
      </c>
      <c r="R2230" s="128">
        <f>(O2230/F2230-Q2230)*G2230*Overview!$F$29*'='!F2230^3</f>
        <v>480.50596253924869</v>
      </c>
      <c r="S2230" s="57">
        <f t="shared" si="204"/>
        <v>3.3454348036256187E-18</v>
      </c>
      <c r="T2230" s="58">
        <f t="shared" si="205"/>
        <v>2.0115811812578761E-4</v>
      </c>
      <c r="U2230" s="58">
        <f>IF(I2230&lt;Overview!$F$18,(1-Overview!$F$9)*'='!R2230-'='!I2230*'='!P2230,0)</f>
        <v>0</v>
      </c>
      <c r="V2230" s="54">
        <f>IF(I2230&gt;=Overview!$F$18,(1-Overview!$F$9)*'='!R2230-Overview!$F$18*'='!P2230,0)</f>
        <v>40.611565151471282</v>
      </c>
      <c r="W2230" s="2"/>
      <c r="X2230" s="60">
        <f>F2230^3*(1+G2230*Overview!$F$38)</f>
        <v>41.58349039140306</v>
      </c>
      <c r="Y2230" s="61">
        <f>F2230^3*Overview!$F$42*(1+Overview!$F$38*G2230)+J2230*Overview!$F$39/Overview!$F$40</f>
        <v>3.8400574877305185</v>
      </c>
    </row>
    <row r="2231" spans="1:25">
      <c r="A2231" s="34">
        <v>2228</v>
      </c>
      <c r="B2231">
        <v>0.77</v>
      </c>
      <c r="C2231" s="85">
        <v>18.739999999999998</v>
      </c>
      <c r="D2231" s="125">
        <f>B2231/(B2231+Overview!$F$22)</f>
        <v>0.52380952380952384</v>
      </c>
      <c r="E2231" s="118">
        <f>EXP(Overview!$F$21/Overview!$F$5-Overview!$F$21/('='!C2231+273.15))</f>
        <v>0.94169028070695959</v>
      </c>
      <c r="F2231" s="77">
        <f t="shared" si="206"/>
        <v>3.234603985542714</v>
      </c>
      <c r="G2231" s="115">
        <f t="shared" si="207"/>
        <v>0.52380952380952372</v>
      </c>
      <c r="H2231" s="112">
        <f>F2231/Overview!$F$19</f>
        <v>4.77573303638375</v>
      </c>
      <c r="I2231" s="149">
        <f t="shared" si="208"/>
        <v>178.24101031296112</v>
      </c>
      <c r="J2231" s="80">
        <f>IF((A2231-Overview!$F$43)/365=ROUND((A2231-Overview!$F$43)/365,0),J2230*0.05,J2230+V2230)</f>
        <v>2285.3330662951512</v>
      </c>
      <c r="K2231" s="70">
        <f>IF(I2231&lt;Overview!$F$16,1,'='!F2231/Overview!$F$26)</f>
        <v>140.02614656029064</v>
      </c>
      <c r="L2231" s="71">
        <f>IF(I2231&lt;Overview!$F$17,'='!F2231/Overview!$F$26,Overview!$F$33)</f>
        <v>9.1428571428571423</v>
      </c>
      <c r="M2231" s="72">
        <f t="shared" si="209"/>
        <v>9.1428571428571423</v>
      </c>
      <c r="N2231" s="81">
        <f>MIN(1,Overview!$F$44*E2231*(F2231-Overview!$F$25)^2+0.2)</f>
        <v>1</v>
      </c>
      <c r="O2231" s="48">
        <f>M2231*E2231*Overview!$F$8</f>
        <v>9.746225350951114E-2</v>
      </c>
      <c r="P2231" s="48">
        <f>E2231*Overview!$F$6</f>
        <v>1.8494797113084687E-3</v>
      </c>
      <c r="Q2231" s="122">
        <f>O2231*(G2231/F2231-(1+Overview!$F$35/'='!F2231)/(Overview!$F$37*Overview!$F$33))/('='!G2231+Overview!$F$36)</f>
        <v>1.8628770589267966E-4</v>
      </c>
      <c r="R2231" s="128">
        <f>(O2231/F2231-Q2231)*G2231*Overview!$F$29*'='!F2231^3</f>
        <v>480.57023494661792</v>
      </c>
      <c r="S2231" s="57">
        <f t="shared" si="204"/>
        <v>3.3452267530041462E-18</v>
      </c>
      <c r="T2231" s="58">
        <f t="shared" si="205"/>
        <v>2.0085565197935687E-4</v>
      </c>
      <c r="U2231" s="58">
        <f>IF(I2231&lt;Overview!$F$18,(1-Overview!$F$9)*'='!R2231-'='!I2231*'='!P2231,0)</f>
        <v>0</v>
      </c>
      <c r="V2231" s="54">
        <f>IF(I2231&gt;=Overview!$F$18,(1-Overview!$F$9)*'='!R2231-Overview!$F$18*'='!P2231,0)</f>
        <v>40.617041160579141</v>
      </c>
      <c r="W2231" s="2"/>
      <c r="X2231" s="60">
        <f>F2231^3*(1+G2231*Overview!$F$38)</f>
        <v>41.591249514833784</v>
      </c>
      <c r="Y2231" s="61">
        <f>F2231^3*Overview!$F$42*(1+Overview!$F$38*G2231)+J2231*Overview!$F$39/Overview!$F$40</f>
        <v>3.842520565943139</v>
      </c>
    </row>
    <row r="2232" spans="1:25">
      <c r="A2232" s="34">
        <v>2229</v>
      </c>
      <c r="B2232">
        <v>0.77</v>
      </c>
      <c r="C2232" s="85">
        <v>18.739999999999998</v>
      </c>
      <c r="D2232" s="125">
        <f>B2232/(B2232+Overview!$F$22)</f>
        <v>0.52380952380952384</v>
      </c>
      <c r="E2232" s="118">
        <f>EXP(Overview!$F$21/Overview!$F$5-Overview!$F$21/('='!C2232+273.15))</f>
        <v>0.94169028070695959</v>
      </c>
      <c r="F2232" s="77">
        <f t="shared" si="206"/>
        <v>3.2348048411946935</v>
      </c>
      <c r="G2232" s="115">
        <f t="shared" si="207"/>
        <v>0.52380952380952372</v>
      </c>
      <c r="H2232" s="112">
        <f>F2232/Overview!$F$19</f>
        <v>4.7760295898341845</v>
      </c>
      <c r="I2232" s="149">
        <f t="shared" si="208"/>
        <v>178.24101031296112</v>
      </c>
      <c r="J2232" s="80">
        <f>IF((A2232-Overview!$F$43)/365=ROUND((A2232-Overview!$F$43)/365,0),J2231*0.05,J2231+V2231)</f>
        <v>2325.9501074557302</v>
      </c>
      <c r="K2232" s="70">
        <f>IF(I2232&lt;Overview!$F$16,1,'='!F2232/Overview!$F$26)</f>
        <v>140.0348416101599</v>
      </c>
      <c r="L2232" s="71">
        <f>IF(I2232&lt;Overview!$F$17,'='!F2232/Overview!$F$26,Overview!$F$33)</f>
        <v>9.1428571428571423</v>
      </c>
      <c r="M2232" s="72">
        <f t="shared" si="209"/>
        <v>9.1428571428571423</v>
      </c>
      <c r="N2232" s="81">
        <f>MIN(1,Overview!$F$44*E2232*(F2232-Overview!$F$25)^2+0.2)</f>
        <v>1</v>
      </c>
      <c r="O2232" s="48">
        <f>M2232*E2232*Overview!$F$8</f>
        <v>9.746225350951114E-2</v>
      </c>
      <c r="P2232" s="48">
        <f>E2232*Overview!$F$6</f>
        <v>1.8494797113084687E-3</v>
      </c>
      <c r="Q2232" s="122">
        <f>O2232*(G2232/F2232-(1+Overview!$F$35/'='!F2232)/(Overview!$F$37*Overview!$F$33))/('='!G2232+Overview!$F$36)</f>
        <v>1.8599604966045431E-4</v>
      </c>
      <c r="R2232" s="128">
        <f>(O2232/F2232-Q2232)*G2232*Overview!$F$29*'='!F2232^3</f>
        <v>480.63441553871326</v>
      </c>
      <c r="S2232" s="57">
        <f t="shared" si="204"/>
        <v>3.345019041029706E-18</v>
      </c>
      <c r="T2232" s="58">
        <f t="shared" si="205"/>
        <v>2.0055364062824207E-4</v>
      </c>
      <c r="U2232" s="58">
        <f>IF(I2232&lt;Overview!$F$18,(1-Overview!$F$9)*'='!R2232-'='!I2232*'='!P2232,0)</f>
        <v>0</v>
      </c>
      <c r="V2232" s="54">
        <f>IF(I2232&gt;=Overview!$F$18,(1-Overview!$F$9)*'='!R2232-Overview!$F$18*'='!P2232,0)</f>
        <v>40.622509347025662</v>
      </c>
      <c r="W2232" s="2"/>
      <c r="X2232" s="60">
        <f>F2232^3*(1+G2232*Overview!$F$38)</f>
        <v>41.598997934416303</v>
      </c>
      <c r="Y2232" s="61">
        <f>F2232^3*Overview!$F$42*(1+Overview!$F$38*G2232)+J2232*Overview!$F$39/Overview!$F$40</f>
        <v>3.8449829187669073</v>
      </c>
    </row>
    <row r="2233" spans="1:25">
      <c r="A2233" s="34">
        <v>2230</v>
      </c>
      <c r="B2233">
        <v>0.77</v>
      </c>
      <c r="C2233" s="85">
        <v>18.739999999999998</v>
      </c>
      <c r="D2233" s="125">
        <f>B2233/(B2233+Overview!$F$22)</f>
        <v>0.52380952380952384</v>
      </c>
      <c r="E2233" s="118">
        <f>EXP(Overview!$F$21/Overview!$F$5-Overview!$F$21/('='!C2233+273.15))</f>
        <v>0.94169028070695959</v>
      </c>
      <c r="F2233" s="77">
        <f t="shared" si="206"/>
        <v>3.2350053948353219</v>
      </c>
      <c r="G2233" s="115">
        <f t="shared" si="207"/>
        <v>0.52380952380952372</v>
      </c>
      <c r="H2233" s="112">
        <f>F2233/Overview!$F$19</f>
        <v>4.7763256973797752</v>
      </c>
      <c r="I2233" s="149">
        <f t="shared" si="208"/>
        <v>178.24101031296112</v>
      </c>
      <c r="J2233" s="80">
        <f>IF((A2233-Overview!$F$43)/365=ROUND((A2233-Overview!$F$43)/365,0),J2232*0.05,J2232+V2232)</f>
        <v>2366.5726168027559</v>
      </c>
      <c r="K2233" s="70">
        <f>IF(I2233&lt;Overview!$F$16,1,'='!F2233/Overview!$F$26)</f>
        <v>140.04352358594468</v>
      </c>
      <c r="L2233" s="71">
        <f>IF(I2233&lt;Overview!$F$17,'='!F2233/Overview!$F$26,Overview!$F$33)</f>
        <v>9.1428571428571423</v>
      </c>
      <c r="M2233" s="72">
        <f t="shared" si="209"/>
        <v>9.1428571428571423</v>
      </c>
      <c r="N2233" s="81">
        <f>MIN(1,Overview!$F$44*E2233*(F2233-Overview!$F$25)^2+0.2)</f>
        <v>1</v>
      </c>
      <c r="O2233" s="48">
        <f>M2233*E2233*Overview!$F$8</f>
        <v>9.746225350951114E-2</v>
      </c>
      <c r="P2233" s="48">
        <f>E2233*Overview!$F$6</f>
        <v>1.8494797113084687E-3</v>
      </c>
      <c r="Q2233" s="122">
        <f>O2233*(G2233/F2233-(1+Overview!$F$35/'='!F2233)/(Overview!$F$37*Overview!$F$33))/('='!G2233+Overview!$F$36)</f>
        <v>1.8570486810467411E-4</v>
      </c>
      <c r="R2233" s="128">
        <f>(O2233/F2233-Q2233)*G2233*Overview!$F$29*'='!F2233^3</f>
        <v>480.69850443919148</v>
      </c>
      <c r="S2233" s="57">
        <f t="shared" si="204"/>
        <v>3.3448116671107256E-18</v>
      </c>
      <c r="T2233" s="58">
        <f t="shared" si="205"/>
        <v>2.0025208338860087E-4</v>
      </c>
      <c r="U2233" s="58">
        <f>IF(I2233&lt;Overview!$F$18,(1-Overview!$F$9)*'='!R2233-'='!I2233*'='!P2233,0)</f>
        <v>0</v>
      </c>
      <c r="V2233" s="54">
        <f>IF(I2233&gt;=Overview!$F$18,(1-Overview!$F$9)*'='!R2233-Overview!$F$18*'='!P2233,0)</f>
        <v>40.62796972134641</v>
      </c>
      <c r="W2233" s="2"/>
      <c r="X2233" s="60">
        <f>F2233^3*(1+G2233*Overview!$F$38)</f>
        <v>41.606735663411129</v>
      </c>
      <c r="Y2233" s="61">
        <f>F2233^3*Overview!$F$42*(1+Overview!$F$38*G2233)+J2233*Overview!$F$39/Overview!$F$40</f>
        <v>3.8474445470553396</v>
      </c>
    </row>
    <row r="2234" spans="1:25">
      <c r="A2234" s="34">
        <v>2231</v>
      </c>
      <c r="B2234">
        <v>0.77</v>
      </c>
      <c r="C2234" s="85">
        <v>18.739999999999998</v>
      </c>
      <c r="D2234" s="125">
        <f>B2234/(B2234+Overview!$F$22)</f>
        <v>0.52380952380952384</v>
      </c>
      <c r="E2234" s="118">
        <f>EXP(Overview!$F$21/Overview!$F$5-Overview!$F$21/('='!C2234+273.15))</f>
        <v>0.94169028070695959</v>
      </c>
      <c r="F2234" s="77">
        <f t="shared" si="206"/>
        <v>3.2352056469187107</v>
      </c>
      <c r="G2234" s="115">
        <f t="shared" si="207"/>
        <v>0.52380952380952372</v>
      </c>
      <c r="H2234" s="112">
        <f>F2234/Overview!$F$19</f>
        <v>4.7766213596909948</v>
      </c>
      <c r="I2234" s="149">
        <f t="shared" si="208"/>
        <v>178.24101031296112</v>
      </c>
      <c r="J2234" s="80">
        <f>IF((A2234-Overview!$F$43)/365=ROUND((A2234-Overview!$F$43)/365,0),J2233*0.05,J2233+V2233)</f>
        <v>2407.2005865241022</v>
      </c>
      <c r="K2234" s="70">
        <f>IF(I2234&lt;Overview!$F$16,1,'='!F2234/Overview!$F$26)</f>
        <v>140.05219250730349</v>
      </c>
      <c r="L2234" s="71">
        <f>IF(I2234&lt;Overview!$F$17,'='!F2234/Overview!$F$26,Overview!$F$33)</f>
        <v>9.1428571428571423</v>
      </c>
      <c r="M2234" s="72">
        <f t="shared" si="209"/>
        <v>9.1428571428571423</v>
      </c>
      <c r="N2234" s="81">
        <f>MIN(1,Overview!$F$44*E2234*(F2234-Overview!$F$25)^2+0.2)</f>
        <v>1</v>
      </c>
      <c r="O2234" s="48">
        <f>M2234*E2234*Overview!$F$8</f>
        <v>9.746225350951114E-2</v>
      </c>
      <c r="P2234" s="48">
        <f>E2234*Overview!$F$6</f>
        <v>1.8494797113084687E-3</v>
      </c>
      <c r="Q2234" s="122">
        <f>O2234*(G2234/F2234-(1+Overview!$F$35/'='!F2234)/(Overview!$F$37*Overview!$F$33))/('='!G2234+Overview!$F$36)</f>
        <v>1.8541416039631893E-4</v>
      </c>
      <c r="R2234" s="128">
        <f>(O2234/F2234-Q2234)*G2234*Overview!$F$29*'='!F2234^3</f>
        <v>480.76250177156572</v>
      </c>
      <c r="S2234" s="57">
        <f t="shared" si="204"/>
        <v>3.3446046306567923E-18</v>
      </c>
      <c r="T2234" s="58">
        <f t="shared" si="205"/>
        <v>1.9995097957762088E-4</v>
      </c>
      <c r="U2234" s="58">
        <f>IF(I2234&lt;Overview!$F$18,(1-Overview!$F$9)*'='!R2234-'='!I2234*'='!P2234,0)</f>
        <v>0</v>
      </c>
      <c r="V2234" s="54">
        <f>IF(I2234&gt;=Overview!$F$18,(1-Overview!$F$9)*'='!R2234-Overview!$F$18*'='!P2234,0)</f>
        <v>40.633422294064694</v>
      </c>
      <c r="W2234" s="2"/>
      <c r="X2234" s="60">
        <f>F2234^3*(1+G2234*Overview!$F$38)</f>
        <v>41.61446271506707</v>
      </c>
      <c r="Y2234" s="61">
        <f>F2234^3*Overview!$F$42*(1+Overview!$F$38*G2234)+J2234*Overview!$F$39/Overview!$F$40</f>
        <v>3.849905451661356</v>
      </c>
    </row>
    <row r="2235" spans="1:25">
      <c r="A2235" s="34">
        <v>2232</v>
      </c>
      <c r="B2235">
        <v>0.77</v>
      </c>
      <c r="C2235" s="85">
        <v>18.739999999999998</v>
      </c>
      <c r="D2235" s="125">
        <f>B2235/(B2235+Overview!$F$22)</f>
        <v>0.52380952380952384</v>
      </c>
      <c r="E2235" s="118">
        <f>EXP(Overview!$F$21/Overview!$F$5-Overview!$F$21/('='!C2235+273.15))</f>
        <v>0.94169028070695959</v>
      </c>
      <c r="F2235" s="77">
        <f t="shared" si="206"/>
        <v>3.2354055978982883</v>
      </c>
      <c r="G2235" s="115">
        <f t="shared" si="207"/>
        <v>0.52380952380952372</v>
      </c>
      <c r="H2235" s="112">
        <f>F2235/Overview!$F$19</f>
        <v>4.7769165774373077</v>
      </c>
      <c r="I2235" s="149">
        <f t="shared" si="208"/>
        <v>178.24101031296112</v>
      </c>
      <c r="J2235" s="80">
        <f>IF((A2235-Overview!$F$43)/365=ROUND((A2235-Overview!$F$43)/365,0),J2234*0.05,J2234+V2234)</f>
        <v>2447.8340088181667</v>
      </c>
      <c r="K2235" s="70">
        <f>IF(I2235&lt;Overview!$F$16,1,'='!F2235/Overview!$F$26)</f>
        <v>140.06084839386531</v>
      </c>
      <c r="L2235" s="71">
        <f>IF(I2235&lt;Overview!$F$17,'='!F2235/Overview!$F$26,Overview!$F$33)</f>
        <v>9.1428571428571423</v>
      </c>
      <c r="M2235" s="72">
        <f t="shared" si="209"/>
        <v>9.1428571428571423</v>
      </c>
      <c r="N2235" s="81">
        <f>MIN(1,Overview!$F$44*E2235*(F2235-Overview!$F$25)^2+0.2)</f>
        <v>1</v>
      </c>
      <c r="O2235" s="48">
        <f>M2235*E2235*Overview!$F$8</f>
        <v>9.746225350951114E-2</v>
      </c>
      <c r="P2235" s="48">
        <f>E2235*Overview!$F$6</f>
        <v>1.8494797113084687E-3</v>
      </c>
      <c r="Q2235" s="122">
        <f>O2235*(G2235/F2235-(1+Overview!$F$35/'='!F2235)/(Overview!$F$37*Overview!$F$33))/('='!G2235+Overview!$F$36)</f>
        <v>1.8512392570799332E-4</v>
      </c>
      <c r="R2235" s="128">
        <f>(O2235/F2235-Q2235)*G2235*Overview!$F$29*'='!F2235^3</f>
        <v>480.82640765920667</v>
      </c>
      <c r="S2235" s="57">
        <f t="shared" si="204"/>
        <v>3.3443979310786517E-18</v>
      </c>
      <c r="T2235" s="58">
        <f t="shared" si="205"/>
        <v>1.9965032851351611E-4</v>
      </c>
      <c r="U2235" s="58">
        <f>IF(I2235&lt;Overview!$F$18,(1-Overview!$F$9)*'='!R2235-'='!I2235*'='!P2235,0)</f>
        <v>0</v>
      </c>
      <c r="V2235" s="54">
        <f>IF(I2235&gt;=Overview!$F$18,(1-Overview!$F$9)*'='!R2235-Overview!$F$18*'='!P2235,0)</f>
        <v>40.638867075691699</v>
      </c>
      <c r="W2235" s="2"/>
      <c r="X2235" s="60">
        <f>F2235^3*(1+G2235*Overview!$F$38)</f>
        <v>41.622179102621253</v>
      </c>
      <c r="Y2235" s="61">
        <f>F2235^3*Overview!$F$42*(1+Overview!$F$38*G2235)+J2235*Overview!$F$39/Overview!$F$40</f>
        <v>3.8523656334372838</v>
      </c>
    </row>
    <row r="2236" spans="1:25">
      <c r="A2236" s="34">
        <v>2233</v>
      </c>
      <c r="B2236">
        <v>0.77</v>
      </c>
      <c r="C2236" s="85">
        <v>18.739999999999998</v>
      </c>
      <c r="D2236" s="125">
        <f>B2236/(B2236+Overview!$F$22)</f>
        <v>0.52380952380952384</v>
      </c>
      <c r="E2236" s="118">
        <f>EXP(Overview!$F$21/Overview!$F$5-Overview!$F$21/('='!C2236+273.15))</f>
        <v>0.94169028070695959</v>
      </c>
      <c r="F2236" s="77">
        <f t="shared" si="206"/>
        <v>3.2356052482268018</v>
      </c>
      <c r="G2236" s="115">
        <f t="shared" si="207"/>
        <v>0.52380952380952372</v>
      </c>
      <c r="H2236" s="112">
        <f>F2236/Overview!$F$19</f>
        <v>4.7772113512871721</v>
      </c>
      <c r="I2236" s="149">
        <f t="shared" si="208"/>
        <v>178.24101031296112</v>
      </c>
      <c r="J2236" s="80">
        <f>IF((A2236-Overview!$F$43)/365=ROUND((A2236-Overview!$F$43)/365,0),J2235*0.05,J2235+V2235)</f>
        <v>2488.4728758938586</v>
      </c>
      <c r="K2236" s="70">
        <f>IF(I2236&lt;Overview!$F$16,1,'='!F2236/Overview!$F$26)</f>
        <v>140.06949126522952</v>
      </c>
      <c r="L2236" s="71">
        <f>IF(I2236&lt;Overview!$F$17,'='!F2236/Overview!$F$26,Overview!$F$33)</f>
        <v>9.1428571428571423</v>
      </c>
      <c r="M2236" s="72">
        <f t="shared" si="209"/>
        <v>9.1428571428571423</v>
      </c>
      <c r="N2236" s="81">
        <f>MIN(1,Overview!$F$44*E2236*(F2236-Overview!$F$25)^2+0.2)</f>
        <v>1</v>
      </c>
      <c r="O2236" s="48">
        <f>M2236*E2236*Overview!$F$8</f>
        <v>9.746225350951114E-2</v>
      </c>
      <c r="P2236" s="48">
        <f>E2236*Overview!$F$6</f>
        <v>1.8494797113084687E-3</v>
      </c>
      <c r="Q2236" s="122">
        <f>O2236*(G2236/F2236-(1+Overview!$F$35/'='!F2236)/(Overview!$F$37*Overview!$F$33))/('='!G2236+Overview!$F$36)</f>
        <v>1.848341632139224E-4</v>
      </c>
      <c r="R2236" s="128">
        <f>(O2236/F2236-Q2236)*G2236*Overview!$F$29*'='!F2236^3</f>
        <v>480.89022222534169</v>
      </c>
      <c r="S2236" s="57">
        <f t="shared" si="204"/>
        <v>3.3441915677882021E-18</v>
      </c>
      <c r="T2236" s="58">
        <f t="shared" si="205"/>
        <v>1.9935012951552552E-4</v>
      </c>
      <c r="U2236" s="58">
        <f>IF(I2236&lt;Overview!$F$18,(1-Overview!$F$9)*'='!R2236-'='!I2236*'='!P2236,0)</f>
        <v>0</v>
      </c>
      <c r="V2236" s="54">
        <f>IF(I2236&gt;=Overview!$F$18,(1-Overview!$F$9)*'='!R2236-Overview!$F$18*'='!P2236,0)</f>
        <v>40.644304076726407</v>
      </c>
      <c r="W2236" s="2"/>
      <c r="X2236" s="60">
        <f>F2236^3*(1+G2236*Overview!$F$38)</f>
        <v>41.629884839299102</v>
      </c>
      <c r="Y2236" s="61">
        <f>F2236^3*Overview!$F$42*(1+Overview!$F$38*G2236)+J2236*Overview!$F$39/Overview!$F$40</f>
        <v>3.8548250932348522</v>
      </c>
    </row>
    <row r="2237" spans="1:25">
      <c r="A2237" s="34">
        <v>2234</v>
      </c>
      <c r="B2237">
        <v>0.77</v>
      </c>
      <c r="C2237" s="85">
        <v>18.739999999999998</v>
      </c>
      <c r="D2237" s="125">
        <f>B2237/(B2237+Overview!$F$22)</f>
        <v>0.52380952380952384</v>
      </c>
      <c r="E2237" s="118">
        <f>EXP(Overview!$F$21/Overview!$F$5-Overview!$F$21/('='!C2237+273.15))</f>
        <v>0.94169028070695959</v>
      </c>
      <c r="F2237" s="77">
        <f t="shared" si="206"/>
        <v>3.2358045983563173</v>
      </c>
      <c r="G2237" s="115">
        <f t="shared" si="207"/>
        <v>0.52380952380952372</v>
      </c>
      <c r="H2237" s="112">
        <f>F2237/Overview!$F$19</f>
        <v>4.7775056819080426</v>
      </c>
      <c r="I2237" s="149">
        <f t="shared" si="208"/>
        <v>178.24101031296112</v>
      </c>
      <c r="J2237" s="80">
        <f>IF((A2237-Overview!$F$43)/365=ROUND((A2237-Overview!$F$43)/365,0),J2236*0.05,J2236+V2236)</f>
        <v>2529.1171799705849</v>
      </c>
      <c r="K2237" s="70">
        <f>IF(I2237&lt;Overview!$F$16,1,'='!F2237/Overview!$F$26)</f>
        <v>140.07812114096612</v>
      </c>
      <c r="L2237" s="71">
        <f>IF(I2237&lt;Overview!$F$17,'='!F2237/Overview!$F$26,Overview!$F$33)</f>
        <v>9.1428571428571423</v>
      </c>
      <c r="M2237" s="72">
        <f t="shared" si="209"/>
        <v>9.1428571428571423</v>
      </c>
      <c r="N2237" s="81">
        <f>MIN(1,Overview!$F$44*E2237*(F2237-Overview!$F$25)^2+0.2)</f>
        <v>1</v>
      </c>
      <c r="O2237" s="48">
        <f>M2237*E2237*Overview!$F$8</f>
        <v>9.746225350951114E-2</v>
      </c>
      <c r="P2237" s="48">
        <f>E2237*Overview!$F$6</f>
        <v>1.8494797113084687E-3</v>
      </c>
      <c r="Q2237" s="122">
        <f>O2237*(G2237/F2237-(1+Overview!$F$35/'='!F2237)/(Overview!$F$37*Overview!$F$33))/('='!G2237+Overview!$F$36)</f>
        <v>1.8454487208994954E-4</v>
      </c>
      <c r="R2237" s="128">
        <f>(O2237/F2237-Q2237)*G2237*Overview!$F$29*'='!F2237^3</f>
        <v>480.95394559305532</v>
      </c>
      <c r="S2237" s="57">
        <f t="shared" si="204"/>
        <v>3.343985540198495E-18</v>
      </c>
      <c r="T2237" s="58">
        <f t="shared" si="205"/>
        <v>1.9905038190391237E-4</v>
      </c>
      <c r="U2237" s="58">
        <f>IF(I2237&lt;Overview!$F$18,(1-Overview!$F$9)*'='!R2237-'='!I2237*'='!P2237,0)</f>
        <v>0</v>
      </c>
      <c r="V2237" s="54">
        <f>IF(I2237&gt;=Overview!$F$18,(1-Overview!$F$9)*'='!R2237-Overview!$F$18*'='!P2237,0)</f>
        <v>40.649733307655609</v>
      </c>
      <c r="W2237" s="2"/>
      <c r="X2237" s="60">
        <f>F2237^3*(1+G2237*Overview!$F$38)</f>
        <v>41.63757993831431</v>
      </c>
      <c r="Y2237" s="61">
        <f>F2237^3*Overview!$F$42*(1+Overview!$F$38*G2237)+J2237*Overview!$F$39/Overview!$F$40</f>
        <v>3.8572838319051916</v>
      </c>
    </row>
    <row r="2238" spans="1:25">
      <c r="A2238" s="34">
        <v>2235</v>
      </c>
      <c r="B2238">
        <v>0.77</v>
      </c>
      <c r="C2238" s="85">
        <v>18.739999999999998</v>
      </c>
      <c r="D2238" s="125">
        <f>B2238/(B2238+Overview!$F$22)</f>
        <v>0.52380952380952384</v>
      </c>
      <c r="E2238" s="118">
        <f>EXP(Overview!$F$21/Overview!$F$5-Overview!$F$21/('='!C2238+273.15))</f>
        <v>0.94169028070695959</v>
      </c>
      <c r="F2238" s="77">
        <f t="shared" si="206"/>
        <v>3.2360036487382211</v>
      </c>
      <c r="G2238" s="115">
        <f t="shared" si="207"/>
        <v>0.52380952380952372</v>
      </c>
      <c r="H2238" s="112">
        <f>F2238/Overview!$F$19</f>
        <v>4.7777995699663682</v>
      </c>
      <c r="I2238" s="149">
        <f t="shared" si="208"/>
        <v>178.24101031296112</v>
      </c>
      <c r="J2238" s="80">
        <f>IF((A2238-Overview!$F$43)/365=ROUND((A2238-Overview!$F$43)/365,0),J2237*0.05,J2237+V2237)</f>
        <v>2569.7669132782403</v>
      </c>
      <c r="K2238" s="70">
        <f>IF(I2238&lt;Overview!$F$16,1,'='!F2238/Overview!$F$26)</f>
        <v>140.08673804061564</v>
      </c>
      <c r="L2238" s="71">
        <f>IF(I2238&lt;Overview!$F$17,'='!F2238/Overview!$F$26,Overview!$F$33)</f>
        <v>9.1428571428571423</v>
      </c>
      <c r="M2238" s="72">
        <f t="shared" si="209"/>
        <v>9.1428571428571423</v>
      </c>
      <c r="N2238" s="81">
        <f>MIN(1,Overview!$F$44*E2238*(F2238-Overview!$F$25)^2+0.2)</f>
        <v>1</v>
      </c>
      <c r="O2238" s="48">
        <f>M2238*E2238*Overview!$F$8</f>
        <v>9.746225350951114E-2</v>
      </c>
      <c r="P2238" s="48">
        <f>E2238*Overview!$F$6</f>
        <v>1.8494797113084687E-3</v>
      </c>
      <c r="Q2238" s="122">
        <f>O2238*(G2238/F2238-(1+Overview!$F$35/'='!F2238)/(Overview!$F$37*Overview!$F$33))/('='!G2238+Overview!$F$36)</f>
        <v>1.8425605151352982E-4</v>
      </c>
      <c r="R2238" s="128">
        <f>(O2238/F2238-Q2238)*G2238*Overview!$F$29*'='!F2238^3</f>
        <v>481.01757788528948</v>
      </c>
      <c r="S2238" s="57">
        <f t="shared" si="204"/>
        <v>3.3437798477237301E-18</v>
      </c>
      <c r="T2238" s="58">
        <f t="shared" si="205"/>
        <v>1.9875108499996003E-4</v>
      </c>
      <c r="U2238" s="58">
        <f>IF(I2238&lt;Overview!$F$18,(1-Overview!$F$9)*'='!R2238-'='!I2238*'='!P2238,0)</f>
        <v>0</v>
      </c>
      <c r="V2238" s="54">
        <f>IF(I2238&gt;=Overview!$F$18,(1-Overview!$F$9)*'='!R2238-Overview!$F$18*'='!P2238,0)</f>
        <v>40.655154778953957</v>
      </c>
      <c r="W2238" s="2"/>
      <c r="X2238" s="60">
        <f>F2238^3*(1+G2238*Overview!$F$38)</f>
        <v>41.645264412868897</v>
      </c>
      <c r="Y2238" s="61">
        <f>F2238^3*Overview!$F$42*(1+Overview!$F$38*G2238)+J2238*Overview!$F$39/Overview!$F$40</f>
        <v>3.8597418502988368</v>
      </c>
    </row>
    <row r="2239" spans="1:25">
      <c r="A2239" s="34">
        <v>2236</v>
      </c>
      <c r="B2239">
        <v>0.77</v>
      </c>
      <c r="C2239" s="85">
        <v>18.739999999999998</v>
      </c>
      <c r="D2239" s="125">
        <f>B2239/(B2239+Overview!$F$22)</f>
        <v>0.52380952380952384</v>
      </c>
      <c r="E2239" s="118">
        <f>EXP(Overview!$F$21/Overview!$F$5-Overview!$F$21/('='!C2239+273.15))</f>
        <v>0.94169028070695959</v>
      </c>
      <c r="F2239" s="77">
        <f t="shared" si="206"/>
        <v>3.2362023998232212</v>
      </c>
      <c r="G2239" s="115">
        <f t="shared" si="207"/>
        <v>0.52380952380952372</v>
      </c>
      <c r="H2239" s="112">
        <f>F2239/Overview!$F$19</f>
        <v>4.7780930161275963</v>
      </c>
      <c r="I2239" s="149">
        <f t="shared" si="208"/>
        <v>178.24101031296112</v>
      </c>
      <c r="J2239" s="80">
        <f>IF((A2239-Overview!$F$43)/365=ROUND((A2239-Overview!$F$43)/365,0),J2238*0.05,J2238+V2238)</f>
        <v>2610.4220680571943</v>
      </c>
      <c r="K2239" s="70">
        <f>IF(I2239&lt;Overview!$F$16,1,'='!F2239/Overview!$F$26)</f>
        <v>140.09534198368922</v>
      </c>
      <c r="L2239" s="71">
        <f>IF(I2239&lt;Overview!$F$17,'='!F2239/Overview!$F$26,Overview!$F$33)</f>
        <v>9.1428571428571423</v>
      </c>
      <c r="M2239" s="72">
        <f t="shared" si="209"/>
        <v>9.1428571428571423</v>
      </c>
      <c r="N2239" s="81">
        <f>MIN(1,Overview!$F$44*E2239*(F2239-Overview!$F$25)^2+0.2)</f>
        <v>1</v>
      </c>
      <c r="O2239" s="48">
        <f>M2239*E2239*Overview!$F$8</f>
        <v>9.746225350951114E-2</v>
      </c>
      <c r="P2239" s="48">
        <f>E2239*Overview!$F$6</f>
        <v>1.8494797113084687E-3</v>
      </c>
      <c r="Q2239" s="122">
        <f>O2239*(G2239/F2239-(1+Overview!$F$35/'='!F2239)/(Overview!$F$37*Overview!$F$33))/('='!G2239+Overview!$F$36)</f>
        <v>1.8396770066372923E-4</v>
      </c>
      <c r="R2239" s="128">
        <f>(O2239/F2239-Q2239)*G2239*Overview!$F$29*'='!F2239^3</f>
        <v>481.08111922484346</v>
      </c>
      <c r="S2239" s="57">
        <f t="shared" si="204"/>
        <v>3.3435744897792537E-18</v>
      </c>
      <c r="T2239" s="58">
        <f t="shared" si="205"/>
        <v>1.9845223812597351E-4</v>
      </c>
      <c r="U2239" s="58">
        <f>IF(I2239&lt;Overview!$F$18,(1-Overview!$F$9)*'='!R2239-'='!I2239*'='!P2239,0)</f>
        <v>0</v>
      </c>
      <c r="V2239" s="54">
        <f>IF(I2239&gt;=Overview!$F$18,(1-Overview!$F$9)*'='!R2239-Overview!$F$18*'='!P2239,0)</f>
        <v>40.660568501083958</v>
      </c>
      <c r="W2239" s="2"/>
      <c r="X2239" s="60">
        <f>F2239^3*(1+G2239*Overview!$F$38)</f>
        <v>41.652938276153151</v>
      </c>
      <c r="Y2239" s="61">
        <f>F2239^3*Overview!$F$42*(1+Overview!$F$38*G2239)+J2239*Overview!$F$39/Overview!$F$40</f>
        <v>3.8621991492657224</v>
      </c>
    </row>
    <row r="2240" spans="1:25">
      <c r="A2240" s="34">
        <v>2237</v>
      </c>
      <c r="B2240">
        <v>0.77</v>
      </c>
      <c r="C2240" s="85">
        <v>18.739999999999998</v>
      </c>
      <c r="D2240" s="125">
        <f>B2240/(B2240+Overview!$F$22)</f>
        <v>0.52380952380952384</v>
      </c>
      <c r="E2240" s="118">
        <f>EXP(Overview!$F$21/Overview!$F$5-Overview!$F$21/('='!C2240+273.15))</f>
        <v>0.94169028070695959</v>
      </c>
      <c r="F2240" s="77">
        <f t="shared" si="206"/>
        <v>3.236400852061347</v>
      </c>
      <c r="G2240" s="115">
        <f t="shared" si="207"/>
        <v>0.52380952380952372</v>
      </c>
      <c r="H2240" s="112">
        <f>F2240/Overview!$F$19</f>
        <v>4.7783860210561748</v>
      </c>
      <c r="I2240" s="149">
        <f t="shared" si="208"/>
        <v>178.24101031296112</v>
      </c>
      <c r="J2240" s="80">
        <f>IF((A2240-Overview!$F$43)/365=ROUND((A2240-Overview!$F$43)/365,0),J2239*0.05,J2239+V2239)</f>
        <v>2651.0826365582784</v>
      </c>
      <c r="K2240" s="70">
        <f>IF(I2240&lt;Overview!$F$16,1,'='!F2240/Overview!$F$26)</f>
        <v>140.10393298966869</v>
      </c>
      <c r="L2240" s="71">
        <f>IF(I2240&lt;Overview!$F$17,'='!F2240/Overview!$F$26,Overview!$F$33)</f>
        <v>9.1428571428571423</v>
      </c>
      <c r="M2240" s="72">
        <f t="shared" si="209"/>
        <v>9.1428571428571423</v>
      </c>
      <c r="N2240" s="81">
        <f>MIN(1,Overview!$F$44*E2240*(F2240-Overview!$F$25)^2+0.2)</f>
        <v>1</v>
      </c>
      <c r="O2240" s="48">
        <f>M2240*E2240*Overview!$F$8</f>
        <v>9.746225350951114E-2</v>
      </c>
      <c r="P2240" s="48">
        <f>E2240*Overview!$F$6</f>
        <v>1.8494797113084687E-3</v>
      </c>
      <c r="Q2240" s="122">
        <f>O2240*(G2240/F2240-(1+Overview!$F$35/'='!F2240)/(Overview!$F$37*Overview!$F$33))/('='!G2240+Overview!$F$36)</f>
        <v>1.8367981872122242E-4</v>
      </c>
      <c r="R2240" s="128">
        <f>(O2240/F2240-Q2240)*G2240*Overview!$F$29*'='!F2240^3</f>
        <v>481.14456973437331</v>
      </c>
      <c r="S2240" s="57">
        <f t="shared" si="204"/>
        <v>3.3433694657815575E-18</v>
      </c>
      <c r="T2240" s="58">
        <f t="shared" si="205"/>
        <v>1.9815384060527935E-4</v>
      </c>
      <c r="U2240" s="58">
        <f>IF(I2240&lt;Overview!$F$18,(1-Overview!$F$9)*'='!R2240-'='!I2240*'='!P2240,0)</f>
        <v>0</v>
      </c>
      <c r="V2240" s="54">
        <f>IF(I2240&gt;=Overview!$F$18,(1-Overview!$F$9)*'='!R2240-Overview!$F$18*'='!P2240,0)</f>
        <v>40.665974484495898</v>
      </c>
      <c r="W2240" s="2"/>
      <c r="X2240" s="60">
        <f>F2240^3*(1+G2240*Overview!$F$38)</f>
        <v>41.660601541345571</v>
      </c>
      <c r="Y2240" s="61">
        <f>F2240^3*Overview!$F$42*(1+Overview!$F$38*G2240)+J2240*Overview!$F$39/Overview!$F$40</f>
        <v>3.8646557296551793</v>
      </c>
    </row>
    <row r="2241" spans="1:25">
      <c r="A2241" s="34">
        <v>2238</v>
      </c>
      <c r="B2241">
        <v>0.77</v>
      </c>
      <c r="C2241" s="85">
        <v>18.739999999999998</v>
      </c>
      <c r="D2241" s="125">
        <f>B2241/(B2241+Overview!$F$22)</f>
        <v>0.52380952380952384</v>
      </c>
      <c r="E2241" s="118">
        <f>EXP(Overview!$F$21/Overview!$F$5-Overview!$F$21/('='!C2241+273.15))</f>
        <v>0.94169028070695959</v>
      </c>
      <c r="F2241" s="77">
        <f t="shared" si="206"/>
        <v>3.2365990059019523</v>
      </c>
      <c r="G2241" s="115">
        <f t="shared" si="207"/>
        <v>0.52380952380952372</v>
      </c>
      <c r="H2241" s="112">
        <f>F2241/Overview!$F$19</f>
        <v>4.77867858541555</v>
      </c>
      <c r="I2241" s="149">
        <f t="shared" si="208"/>
        <v>178.24101031296112</v>
      </c>
      <c r="J2241" s="80">
        <f>IF((A2241-Overview!$F$43)/365=ROUND((A2241-Overview!$F$43)/365,0),J2240*0.05,J2240+V2240)</f>
        <v>2691.7486110427744</v>
      </c>
      <c r="K2241" s="70">
        <f>IF(I2241&lt;Overview!$F$16,1,'='!F2241/Overview!$F$26)</f>
        <v>140.11251107800661</v>
      </c>
      <c r="L2241" s="71">
        <f>IF(I2241&lt;Overview!$F$17,'='!F2241/Overview!$F$26,Overview!$F$33)</f>
        <v>9.1428571428571423</v>
      </c>
      <c r="M2241" s="72">
        <f t="shared" si="209"/>
        <v>9.1428571428571423</v>
      </c>
      <c r="N2241" s="81">
        <f>MIN(1,Overview!$F$44*E2241*(F2241-Overview!$F$25)^2+0.2)</f>
        <v>1</v>
      </c>
      <c r="O2241" s="48">
        <f>M2241*E2241*Overview!$F$8</f>
        <v>9.746225350951114E-2</v>
      </c>
      <c r="P2241" s="48">
        <f>E2241*Overview!$F$6</f>
        <v>1.8494797113084687E-3</v>
      </c>
      <c r="Q2241" s="122">
        <f>O2241*(G2241/F2241-(1+Overview!$F$35/'='!F2241)/(Overview!$F$37*Overview!$F$33))/('='!G2241+Overview!$F$36)</f>
        <v>1.8339240486828188E-4</v>
      </c>
      <c r="R2241" s="128">
        <f>(O2241/F2241-Q2241)*G2241*Overview!$F$29*'='!F2241^3</f>
        <v>481.20792953639346</v>
      </c>
      <c r="S2241" s="57">
        <f t="shared" si="204"/>
        <v>3.3431647751482728E-18</v>
      </c>
      <c r="T2241" s="58">
        <f t="shared" si="205"/>
        <v>1.9785589176221649E-4</v>
      </c>
      <c r="U2241" s="58">
        <f>IF(I2241&lt;Overview!$F$18,(1-Overview!$F$9)*'='!R2241-'='!I2241*'='!P2241,0)</f>
        <v>0</v>
      </c>
      <c r="V2241" s="54">
        <f>IF(I2241&gt;=Overview!$F$18,(1-Overview!$F$9)*'='!R2241-Overview!$F$18*'='!P2241,0)</f>
        <v>40.671372739628019</v>
      </c>
      <c r="W2241" s="2"/>
      <c r="X2241" s="60">
        <f>F2241^3*(1+G2241*Overview!$F$38)</f>
        <v>41.668254221613019</v>
      </c>
      <c r="Y2241" s="61">
        <f>F2241^3*Overview!$F$42*(1+Overview!$F$38*G2241)+J2241*Overview!$F$39/Overview!$F$40</f>
        <v>3.8671115923159398</v>
      </c>
    </row>
    <row r="2242" spans="1:25">
      <c r="A2242" s="34">
        <v>2239</v>
      </c>
      <c r="B2242">
        <v>0.77</v>
      </c>
      <c r="C2242" s="85">
        <v>18.739999999999998</v>
      </c>
      <c r="D2242" s="125">
        <f>B2242/(B2242+Overview!$F$22)</f>
        <v>0.52380952380952384</v>
      </c>
      <c r="E2242" s="118">
        <f>EXP(Overview!$F$21/Overview!$F$5-Overview!$F$21/('='!C2242+273.15))</f>
        <v>0.94169028070695959</v>
      </c>
      <c r="F2242" s="77">
        <f t="shared" si="206"/>
        <v>3.2367968617937146</v>
      </c>
      <c r="G2242" s="115">
        <f t="shared" si="207"/>
        <v>0.52380952380952372</v>
      </c>
      <c r="H2242" s="112">
        <f>F2242/Overview!$F$19</f>
        <v>4.7789707098681742</v>
      </c>
      <c r="I2242" s="149">
        <f t="shared" si="208"/>
        <v>178.24101031296112</v>
      </c>
      <c r="J2242" s="80">
        <f>IF((A2242-Overview!$F$43)/365=ROUND((A2242-Overview!$F$43)/365,0),J2241*0.05,J2241+V2241)</f>
        <v>2732.4199837824026</v>
      </c>
      <c r="K2242" s="70">
        <f>IF(I2242&lt;Overview!$F$16,1,'='!F2242/Overview!$F$26)</f>
        <v>140.12107626812619</v>
      </c>
      <c r="L2242" s="71">
        <f>IF(I2242&lt;Overview!$F$17,'='!F2242/Overview!$F$26,Overview!$F$33)</f>
        <v>9.1428571428571423</v>
      </c>
      <c r="M2242" s="72">
        <f t="shared" si="209"/>
        <v>9.1428571428571423</v>
      </c>
      <c r="N2242" s="81">
        <f>MIN(1,Overview!$F$44*E2242*(F2242-Overview!$F$25)^2+0.2)</f>
        <v>1</v>
      </c>
      <c r="O2242" s="48">
        <f>M2242*E2242*Overview!$F$8</f>
        <v>9.746225350951114E-2</v>
      </c>
      <c r="P2242" s="48">
        <f>E2242*Overview!$F$6</f>
        <v>1.8494797113084687E-3</v>
      </c>
      <c r="Q2242" s="122">
        <f>O2242*(G2242/F2242-(1+Overview!$F$35/'='!F2242)/(Overview!$F$37*Overview!$F$33))/('='!G2242+Overview!$F$36)</f>
        <v>1.8310545828878241E-4</v>
      </c>
      <c r="R2242" s="128">
        <f>(O2242/F2242-Q2242)*G2242*Overview!$F$29*'='!F2242^3</f>
        <v>481.27119875327537</v>
      </c>
      <c r="S2242" s="57">
        <f t="shared" si="204"/>
        <v>3.3429604172981703E-18</v>
      </c>
      <c r="T2242" s="58">
        <f t="shared" si="205"/>
        <v>1.9755839092214361E-4</v>
      </c>
      <c r="U2242" s="58">
        <f>IF(I2242&lt;Overview!$F$18,(1-Overview!$F$9)*'='!R2242-'='!I2242*'='!P2242,0)</f>
        <v>0</v>
      </c>
      <c r="V2242" s="54">
        <f>IF(I2242&gt;=Overview!$F$18,(1-Overview!$F$9)*'='!R2242-Overview!$F$18*'='!P2242,0)</f>
        <v>40.676763276906357</v>
      </c>
      <c r="W2242" s="2"/>
      <c r="X2242" s="60">
        <f>F2242^3*(1+G2242*Overview!$F$38)</f>
        <v>41.675896330110568</v>
      </c>
      <c r="Y2242" s="61">
        <f>F2242^3*Overview!$F$42*(1+Overview!$F$38*G2242)+J2242*Overview!$F$39/Overview!$F$40</f>
        <v>3.8695667380961321</v>
      </c>
    </row>
    <row r="2243" spans="1:25">
      <c r="A2243" s="34">
        <v>2240</v>
      </c>
      <c r="B2243">
        <v>0.77</v>
      </c>
      <c r="C2243" s="85">
        <v>18.739999999999998</v>
      </c>
      <c r="D2243" s="125">
        <f>B2243/(B2243+Overview!$F$22)</f>
        <v>0.52380952380952384</v>
      </c>
      <c r="E2243" s="118">
        <f>EXP(Overview!$F$21/Overview!$F$5-Overview!$F$21/('='!C2243+273.15))</f>
        <v>0.94169028070695959</v>
      </c>
      <c r="F2243" s="77">
        <f t="shared" si="206"/>
        <v>3.2369944201846366</v>
      </c>
      <c r="G2243" s="115">
        <f t="shared" si="207"/>
        <v>0.52380952380952372</v>
      </c>
      <c r="H2243" s="112">
        <f>F2243/Overview!$F$19</f>
        <v>4.7792623950755004</v>
      </c>
      <c r="I2243" s="149">
        <f t="shared" si="208"/>
        <v>178.24101031296112</v>
      </c>
      <c r="J2243" s="80">
        <f>IF((A2243-Overview!$F$43)/365=ROUND((A2243-Overview!$F$43)/365,0),J2242*0.05,J2242+V2242)</f>
        <v>2773.0967470593091</v>
      </c>
      <c r="K2243" s="70">
        <f>IF(I2243&lt;Overview!$F$16,1,'='!F2243/Overview!$F$26)</f>
        <v>140.12962857942151</v>
      </c>
      <c r="L2243" s="71">
        <f>IF(I2243&lt;Overview!$F$17,'='!F2243/Overview!$F$26,Overview!$F$33)</f>
        <v>9.1428571428571423</v>
      </c>
      <c r="M2243" s="72">
        <f t="shared" si="209"/>
        <v>9.1428571428571423</v>
      </c>
      <c r="N2243" s="81">
        <f>MIN(1,Overview!$F$44*E2243*(F2243-Overview!$F$25)^2+0.2)</f>
        <v>1</v>
      </c>
      <c r="O2243" s="48">
        <f>M2243*E2243*Overview!$F$8</f>
        <v>9.746225350951114E-2</v>
      </c>
      <c r="P2243" s="48">
        <f>E2243*Overview!$F$6</f>
        <v>1.8494797113084687E-3</v>
      </c>
      <c r="Q2243" s="122">
        <f>O2243*(G2243/F2243-(1+Overview!$F$35/'='!F2243)/(Overview!$F$37*Overview!$F$33))/('='!G2243+Overview!$F$36)</f>
        <v>1.8281897816819432E-4</v>
      </c>
      <c r="R2243" s="128">
        <f>(O2243/F2243-Q2243)*G2243*Overview!$F$29*'='!F2243^3</f>
        <v>481.33437750724823</v>
      </c>
      <c r="S2243" s="57">
        <f t="shared" ref="S2243:S2306" si="210">(D2243*N2243-G2243)*O2243/F2243</f>
        <v>3.3427563916511565E-18</v>
      </c>
      <c r="T2243" s="58">
        <f t="shared" ref="T2243:T2306" si="211">F2243*Q2243/3</f>
        <v>1.9726133741143398E-4</v>
      </c>
      <c r="U2243" s="58">
        <f>IF(I2243&lt;Overview!$F$18,(1-Overview!$F$9)*'='!R2243-'='!I2243*'='!P2243,0)</f>
        <v>0</v>
      </c>
      <c r="V2243" s="54">
        <f>IF(I2243&gt;=Overview!$F$18,(1-Overview!$F$9)*'='!R2243-Overview!$F$18*'='!P2243,0)</f>
        <v>40.682146106744845</v>
      </c>
      <c r="W2243" s="2"/>
      <c r="X2243" s="60">
        <f>F2243^3*(1+G2243*Overview!$F$38)</f>
        <v>41.683527879981547</v>
      </c>
      <c r="Y2243" s="61">
        <f>F2243^3*Overview!$F$42*(1+Overview!$F$38*G2243)+J2243*Overview!$F$39/Overview!$F$40</f>
        <v>3.8720211678432803</v>
      </c>
    </row>
    <row r="2244" spans="1:25">
      <c r="A2244" s="34">
        <v>2241</v>
      </c>
      <c r="B2244">
        <v>0.77</v>
      </c>
      <c r="C2244" s="85">
        <v>18.739999999999998</v>
      </c>
      <c r="D2244" s="125">
        <f>B2244/(B2244+Overview!$F$22)</f>
        <v>0.52380952380952384</v>
      </c>
      <c r="E2244" s="118">
        <f>EXP(Overview!$F$21/Overview!$F$5-Overview!$F$21/('='!C2244+273.15))</f>
        <v>0.94169028070695959</v>
      </c>
      <c r="F2244" s="77">
        <f t="shared" ref="F2244:F2307" si="212">F2243+T2243</f>
        <v>3.2371916815220478</v>
      </c>
      <c r="G2244" s="115">
        <f t="shared" ref="G2244:G2307" si="213">G2243+S2243</f>
        <v>0.52380952380952372</v>
      </c>
      <c r="H2244" s="112">
        <f>F2244/Overview!$F$19</f>
        <v>4.7795536416979889</v>
      </c>
      <c r="I2244" s="149">
        <f t="shared" ref="I2244:I2307" si="214">I2243+U2243</f>
        <v>178.24101031296112</v>
      </c>
      <c r="J2244" s="80">
        <f>IF((A2244-Overview!$F$43)/365=ROUND((A2244-Overview!$F$43)/365,0),J2243*0.05,J2243+V2243)</f>
        <v>2813.7788931660539</v>
      </c>
      <c r="K2244" s="70">
        <f>IF(I2244&lt;Overview!$F$16,1,'='!F2244/Overview!$F$26)</f>
        <v>140.13816803125749</v>
      </c>
      <c r="L2244" s="71">
        <f>IF(I2244&lt;Overview!$F$17,'='!F2244/Overview!$F$26,Overview!$F$33)</f>
        <v>9.1428571428571423</v>
      </c>
      <c r="M2244" s="72">
        <f t="shared" ref="M2244:M2307" si="215">IF(K2244=1,1,L2244)</f>
        <v>9.1428571428571423</v>
      </c>
      <c r="N2244" s="81">
        <f>MIN(1,Overview!$F$44*E2244*(F2244-Overview!$F$25)^2+0.2)</f>
        <v>1</v>
      </c>
      <c r="O2244" s="48">
        <f>M2244*E2244*Overview!$F$8</f>
        <v>9.746225350951114E-2</v>
      </c>
      <c r="P2244" s="48">
        <f>E2244*Overview!$F$6</f>
        <v>1.8494797113084687E-3</v>
      </c>
      <c r="Q2244" s="122">
        <f>O2244*(G2244/F2244-(1+Overview!$F$35/'='!F2244)/(Overview!$F$37*Overview!$F$33))/('='!G2244+Overview!$F$36)</f>
        <v>1.8253296369357639E-4</v>
      </c>
      <c r="R2244" s="128">
        <f>(O2244/F2244-Q2244)*G2244*Overview!$F$29*'='!F2244^3</f>
        <v>481.39746592039933</v>
      </c>
      <c r="S2244" s="57">
        <f t="shared" si="210"/>
        <v>3.3425526976282723E-18</v>
      </c>
      <c r="T2244" s="58">
        <f t="shared" si="211"/>
        <v>1.969647305574705E-4</v>
      </c>
      <c r="U2244" s="58">
        <f>IF(I2244&lt;Overview!$F$18,(1-Overview!$F$9)*'='!R2244-'='!I2244*'='!P2244,0)</f>
        <v>0</v>
      </c>
      <c r="V2244" s="54">
        <f>IF(I2244&gt;=Overview!$F$18,(1-Overview!$F$9)*'='!R2244-Overview!$F$18*'='!P2244,0)</f>
        <v>40.687521239545319</v>
      </c>
      <c r="W2244" s="2"/>
      <c r="X2244" s="60">
        <f>F2244^3*(1+G2244*Overview!$F$38)</f>
        <v>41.691148884357546</v>
      </c>
      <c r="Y2244" s="61">
        <f>F2244^3*Overview!$F$42*(1+Overview!$F$38*G2244)+J2244*Overview!$F$39/Overview!$F$40</f>
        <v>3.8744748824043036</v>
      </c>
    </row>
    <row r="2245" spans="1:25">
      <c r="A2245" s="34">
        <v>2242</v>
      </c>
      <c r="B2245">
        <v>0.77</v>
      </c>
      <c r="C2245" s="85">
        <v>18.739999999999998</v>
      </c>
      <c r="D2245" s="125">
        <f>B2245/(B2245+Overview!$F$22)</f>
        <v>0.52380952380952384</v>
      </c>
      <c r="E2245" s="118">
        <f>EXP(Overview!$F$21/Overview!$F$5-Overview!$F$21/('='!C2245+273.15))</f>
        <v>0.94169028070695959</v>
      </c>
      <c r="F2245" s="77">
        <f t="shared" si="212"/>
        <v>3.2373886462526054</v>
      </c>
      <c r="G2245" s="115">
        <f t="shared" si="213"/>
        <v>0.52380952380952372</v>
      </c>
      <c r="H2245" s="112">
        <f>F2245/Overview!$F$19</f>
        <v>4.7798444503951059</v>
      </c>
      <c r="I2245" s="149">
        <f t="shared" si="214"/>
        <v>178.24101031296112</v>
      </c>
      <c r="J2245" s="80">
        <f>IF((A2245-Overview!$F$43)/365=ROUND((A2245-Overview!$F$43)/365,0),J2244*0.05,J2244+V2244)</f>
        <v>2854.4664144055992</v>
      </c>
      <c r="K2245" s="70">
        <f>IF(I2245&lt;Overview!$F$16,1,'='!F2245/Overview!$F$26)</f>
        <v>140.14669464296995</v>
      </c>
      <c r="L2245" s="71">
        <f>IF(I2245&lt;Overview!$F$17,'='!F2245/Overview!$F$26,Overview!$F$33)</f>
        <v>9.1428571428571423</v>
      </c>
      <c r="M2245" s="72">
        <f t="shared" si="215"/>
        <v>9.1428571428571423</v>
      </c>
      <c r="N2245" s="81">
        <f>MIN(1,Overview!$F$44*E2245*(F2245-Overview!$F$25)^2+0.2)</f>
        <v>1</v>
      </c>
      <c r="O2245" s="48">
        <f>M2245*E2245*Overview!$F$8</f>
        <v>9.746225350951114E-2</v>
      </c>
      <c r="P2245" s="48">
        <f>E2245*Overview!$F$6</f>
        <v>1.8494797113084687E-3</v>
      </c>
      <c r="Q2245" s="122">
        <f>O2245*(G2245/F2245-(1+Overview!$F$35/'='!F2245)/(Overview!$F$37*Overview!$F$33))/('='!G2245+Overview!$F$36)</f>
        <v>1.8224741405357817E-4</v>
      </c>
      <c r="R2245" s="128">
        <f>(O2245/F2245-Q2245)*G2245*Overview!$F$29*'='!F2245^3</f>
        <v>481.46046411467336</v>
      </c>
      <c r="S2245" s="57">
        <f t="shared" si="210"/>
        <v>3.3423493346516878E-18</v>
      </c>
      <c r="T2245" s="58">
        <f t="shared" si="211"/>
        <v>1.966685696886505E-4</v>
      </c>
      <c r="U2245" s="58">
        <f>IF(I2245&lt;Overview!$F$18,(1-Overview!$F$9)*'='!R2245-'='!I2245*'='!P2245,0)</f>
        <v>0</v>
      </c>
      <c r="V2245" s="54">
        <f>IF(I2245&gt;=Overview!$F$18,(1-Overview!$F$9)*'='!R2245-Overview!$F$18*'='!P2245,0)</f>
        <v>40.692888685697461</v>
      </c>
      <c r="W2245" s="2"/>
      <c r="X2245" s="60">
        <f>F2245^3*(1+G2245*Overview!$F$38)</f>
        <v>41.698759356358416</v>
      </c>
      <c r="Y2245" s="61">
        <f>F2245^3*Overview!$F$42*(1+Overview!$F$38*G2245)+J2245*Overview!$F$39/Overview!$F$40</f>
        <v>3.8769278826255187</v>
      </c>
    </row>
    <row r="2246" spans="1:25">
      <c r="A2246" s="34">
        <v>2243</v>
      </c>
      <c r="B2246">
        <v>0.77</v>
      </c>
      <c r="C2246" s="85">
        <v>18.739999999999998</v>
      </c>
      <c r="D2246" s="125">
        <f>B2246/(B2246+Overview!$F$22)</f>
        <v>0.52380952380952384</v>
      </c>
      <c r="E2246" s="118">
        <f>EXP(Overview!$F$21/Overview!$F$5-Overview!$F$21/('='!C2246+273.15))</f>
        <v>0.94169028070695959</v>
      </c>
      <c r="F2246" s="77">
        <f t="shared" si="212"/>
        <v>3.2375853148222942</v>
      </c>
      <c r="G2246" s="115">
        <f t="shared" si="213"/>
        <v>0.52380952380952372</v>
      </c>
      <c r="H2246" s="112">
        <f>F2246/Overview!$F$19</f>
        <v>4.7801348218253272</v>
      </c>
      <c r="I2246" s="149">
        <f t="shared" si="214"/>
        <v>178.24101031296112</v>
      </c>
      <c r="J2246" s="80">
        <f>IF((A2246-Overview!$F$43)/365=ROUND((A2246-Overview!$F$43)/365,0),J2245*0.05,J2245+V2245)</f>
        <v>2895.1593030912968</v>
      </c>
      <c r="K2246" s="70">
        <f>IF(I2246&lt;Overview!$F$16,1,'='!F2246/Overview!$F$26)</f>
        <v>140.15520843386557</v>
      </c>
      <c r="L2246" s="71">
        <f>IF(I2246&lt;Overview!$F$17,'='!F2246/Overview!$F$26,Overview!$F$33)</f>
        <v>9.1428571428571423</v>
      </c>
      <c r="M2246" s="72">
        <f t="shared" si="215"/>
        <v>9.1428571428571423</v>
      </c>
      <c r="N2246" s="81">
        <f>MIN(1,Overview!$F$44*E2246*(F2246-Overview!$F$25)^2+0.2)</f>
        <v>1</v>
      </c>
      <c r="O2246" s="48">
        <f>M2246*E2246*Overview!$F$8</f>
        <v>9.746225350951114E-2</v>
      </c>
      <c r="P2246" s="48">
        <f>E2246*Overview!$F$6</f>
        <v>1.8494797113084687E-3</v>
      </c>
      <c r="Q2246" s="122">
        <f>O2246*(G2246/F2246-(1+Overview!$F$35/'='!F2246)/(Overview!$F$37*Overview!$F$33))/('='!G2246+Overview!$F$36)</f>
        <v>1.81962328438432E-4</v>
      </c>
      <c r="R2246" s="128">
        <f>(O2246/F2246-Q2246)*G2246*Overview!$F$29*'='!F2246^3</f>
        <v>481.52337221187349</v>
      </c>
      <c r="S2246" s="57">
        <f t="shared" si="210"/>
        <v>3.3421463021447026E-18</v>
      </c>
      <c r="T2246" s="58">
        <f t="shared" si="211"/>
        <v>1.9637285413437951E-4</v>
      </c>
      <c r="U2246" s="58">
        <f>IF(I2246&lt;Overview!$F$18,(1-Overview!$F$9)*'='!R2246-'='!I2246*'='!P2246,0)</f>
        <v>0</v>
      </c>
      <c r="V2246" s="54">
        <f>IF(I2246&gt;=Overview!$F$18,(1-Overview!$F$9)*'='!R2246-Overview!$F$18*'='!P2246,0)</f>
        <v>40.698248455578913</v>
      </c>
      <c r="W2246" s="2"/>
      <c r="X2246" s="60">
        <f>F2246^3*(1+G2246*Overview!$F$38)</f>
        <v>41.70635930909225</v>
      </c>
      <c r="Y2246" s="61">
        <f>F2246^3*Overview!$F$42*(1+Overview!$F$38*G2246)+J2246*Overview!$F$39/Overview!$F$40</f>
        <v>3.8793801693526326</v>
      </c>
    </row>
    <row r="2247" spans="1:25">
      <c r="A2247" s="34">
        <v>2244</v>
      </c>
      <c r="B2247">
        <v>0.77</v>
      </c>
      <c r="C2247" s="85">
        <v>18.739999999999998</v>
      </c>
      <c r="D2247" s="125">
        <f>B2247/(B2247+Overview!$F$22)</f>
        <v>0.52380952380952384</v>
      </c>
      <c r="E2247" s="118">
        <f>EXP(Overview!$F$21/Overview!$F$5-Overview!$F$21/('='!C2247+273.15))</f>
        <v>0.94169028070695959</v>
      </c>
      <c r="F2247" s="77">
        <f t="shared" si="212"/>
        <v>3.2377816876764287</v>
      </c>
      <c r="G2247" s="115">
        <f t="shared" si="213"/>
        <v>0.52380952380952372</v>
      </c>
      <c r="H2247" s="112">
        <f>F2247/Overview!$F$19</f>
        <v>4.7804247566461369</v>
      </c>
      <c r="I2247" s="149">
        <f t="shared" si="214"/>
        <v>178.24101031296112</v>
      </c>
      <c r="J2247" s="80">
        <f>IF((A2247-Overview!$F$43)/365=ROUND((A2247-Overview!$F$43)/365,0),J2246*0.05,J2246+V2246)</f>
        <v>2935.8575515468756</v>
      </c>
      <c r="K2247" s="70">
        <f>IF(I2247&lt;Overview!$F$16,1,'='!F2247/Overview!$F$26)</f>
        <v>140.16370942322203</v>
      </c>
      <c r="L2247" s="71">
        <f>IF(I2247&lt;Overview!$F$17,'='!F2247/Overview!$F$26,Overview!$F$33)</f>
        <v>9.1428571428571423</v>
      </c>
      <c r="M2247" s="72">
        <f t="shared" si="215"/>
        <v>9.1428571428571423</v>
      </c>
      <c r="N2247" s="81">
        <f>MIN(1,Overview!$F$44*E2247*(F2247-Overview!$F$25)^2+0.2)</f>
        <v>1</v>
      </c>
      <c r="O2247" s="48">
        <f>M2247*E2247*Overview!$F$8</f>
        <v>9.746225350951114E-2</v>
      </c>
      <c r="P2247" s="48">
        <f>E2247*Overview!$F$6</f>
        <v>1.8494797113084687E-3</v>
      </c>
      <c r="Q2247" s="122">
        <f>O2247*(G2247/F2247-(1+Overview!$F$35/'='!F2247)/(Overview!$F$37*Overview!$F$33))/('='!G2247+Overview!$F$36)</f>
        <v>1.816777060399514E-4</v>
      </c>
      <c r="R2247" s="128">
        <f>(O2247/F2247-Q2247)*G2247*Overview!$F$29*'='!F2247^3</f>
        <v>481.5861903336604</v>
      </c>
      <c r="S2247" s="57">
        <f t="shared" si="210"/>
        <v>3.3419435995317424E-18</v>
      </c>
      <c r="T2247" s="58">
        <f t="shared" si="211"/>
        <v>1.9607758322507198E-4</v>
      </c>
      <c r="U2247" s="58">
        <f>IF(I2247&lt;Overview!$F$18,(1-Overview!$F$9)*'='!R2247-'='!I2247*'='!P2247,0)</f>
        <v>0</v>
      </c>
      <c r="V2247" s="54">
        <f>IF(I2247&gt;=Overview!$F$18,(1-Overview!$F$9)*'='!R2247-Overview!$F$18*'='!P2247,0)</f>
        <v>40.703600559555163</v>
      </c>
      <c r="W2247" s="2"/>
      <c r="X2247" s="60">
        <f>F2247^3*(1+G2247*Overview!$F$38)</f>
        <v>41.713948755655331</v>
      </c>
      <c r="Y2247" s="61">
        <f>F2247^3*Overview!$F$42*(1+Overview!$F$38*G2247)+J2247*Overview!$F$39/Overview!$F$40</f>
        <v>3.8818317434307437</v>
      </c>
    </row>
    <row r="2248" spans="1:25">
      <c r="A2248" s="34">
        <v>2245</v>
      </c>
      <c r="B2248">
        <v>0.77</v>
      </c>
      <c r="C2248" s="85">
        <v>18.739999999999998</v>
      </c>
      <c r="D2248" s="125">
        <f>B2248/(B2248+Overview!$F$22)</f>
        <v>0.52380952380952384</v>
      </c>
      <c r="E2248" s="118">
        <f>EXP(Overview!$F$21/Overview!$F$5-Overview!$F$21/('='!C2248+273.15))</f>
        <v>0.94169028070695959</v>
      </c>
      <c r="F2248" s="77">
        <f t="shared" si="212"/>
        <v>3.2379777652596538</v>
      </c>
      <c r="G2248" s="115">
        <f t="shared" si="213"/>
        <v>0.52380952380952372</v>
      </c>
      <c r="H2248" s="112">
        <f>F2248/Overview!$F$19</f>
        <v>4.7807142555140318</v>
      </c>
      <c r="I2248" s="149">
        <f t="shared" si="214"/>
        <v>178.24101031296112</v>
      </c>
      <c r="J2248" s="80">
        <f>IF((A2248-Overview!$F$43)/365=ROUND((A2248-Overview!$F$43)/365,0),J2247*0.05,J2247+V2247)</f>
        <v>2976.5611521064307</v>
      </c>
      <c r="K2248" s="70">
        <f>IF(I2248&lt;Overview!$F$16,1,'='!F2248/Overview!$F$26)</f>
        <v>140.17219763028805</v>
      </c>
      <c r="L2248" s="71">
        <f>IF(I2248&lt;Overview!$F$17,'='!F2248/Overview!$F$26,Overview!$F$33)</f>
        <v>9.1428571428571423</v>
      </c>
      <c r="M2248" s="72">
        <f t="shared" si="215"/>
        <v>9.1428571428571423</v>
      </c>
      <c r="N2248" s="81">
        <f>MIN(1,Overview!$F$44*E2248*(F2248-Overview!$F$25)^2+0.2)</f>
        <v>1</v>
      </c>
      <c r="O2248" s="48">
        <f>M2248*E2248*Overview!$F$8</f>
        <v>9.746225350951114E-2</v>
      </c>
      <c r="P2248" s="48">
        <f>E2248*Overview!$F$6</f>
        <v>1.8494797113084687E-3</v>
      </c>
      <c r="Q2248" s="122">
        <f>O2248*(G2248/F2248-(1+Overview!$F$35/'='!F2248)/(Overview!$F$37*Overview!$F$33))/('='!G2248+Overview!$F$36)</f>
        <v>1.8139354605152693E-4</v>
      </c>
      <c r="R2248" s="128">
        <f>(O2248/F2248-Q2248)*G2248*Overview!$F$29*'='!F2248^3</f>
        <v>481.64891860155308</v>
      </c>
      <c r="S2248" s="57">
        <f t="shared" si="210"/>
        <v>3.3417412262383551E-18</v>
      </c>
      <c r="T2248" s="58">
        <f t="shared" si="211"/>
        <v>1.9578275629214908E-4</v>
      </c>
      <c r="U2248" s="58">
        <f>IF(I2248&lt;Overview!$F$18,(1-Overview!$F$9)*'='!R2248-'='!I2248*'='!P2248,0)</f>
        <v>0</v>
      </c>
      <c r="V2248" s="54">
        <f>IF(I2248&gt;=Overview!$F$18,(1-Overview!$F$9)*'='!R2248-Overview!$F$18*'='!P2248,0)</f>
        <v>40.708945007979615</v>
      </c>
      <c r="W2248" s="2"/>
      <c r="X2248" s="60">
        <f>F2248^3*(1+G2248*Overview!$F$38)</f>
        <v>41.721527709132218</v>
      </c>
      <c r="Y2248" s="61">
        <f>F2248^3*Overview!$F$42*(1+Overview!$F$38*G2248)+J2248*Overview!$F$39/Overview!$F$40</f>
        <v>3.8842826057043434</v>
      </c>
    </row>
    <row r="2249" spans="1:25">
      <c r="A2249" s="34">
        <v>2246</v>
      </c>
      <c r="B2249">
        <v>0.77</v>
      </c>
      <c r="C2249" s="85">
        <v>18.739999999999998</v>
      </c>
      <c r="D2249" s="125">
        <f>B2249/(B2249+Overview!$F$22)</f>
        <v>0.52380952380952384</v>
      </c>
      <c r="E2249" s="118">
        <f>EXP(Overview!$F$21/Overview!$F$5-Overview!$F$21/('='!C2249+273.15))</f>
        <v>0.94169028070695959</v>
      </c>
      <c r="F2249" s="77">
        <f t="shared" si="212"/>
        <v>3.2381735480159457</v>
      </c>
      <c r="G2249" s="115">
        <f t="shared" si="213"/>
        <v>0.52380952380952372</v>
      </c>
      <c r="H2249" s="112">
        <f>F2249/Overview!$F$19</f>
        <v>4.7810033190845207</v>
      </c>
      <c r="I2249" s="149">
        <f t="shared" si="214"/>
        <v>178.24101031296112</v>
      </c>
      <c r="J2249" s="80">
        <f>IF((A2249-Overview!$F$43)/365=ROUND((A2249-Overview!$F$43)/365,0),J2248*0.05,J2248+V2248)</f>
        <v>3017.2700971144104</v>
      </c>
      <c r="K2249" s="70">
        <f>IF(I2249&lt;Overview!$F$16,1,'='!F2249/Overview!$F$26)</f>
        <v>140.18067307428336</v>
      </c>
      <c r="L2249" s="71">
        <f>IF(I2249&lt;Overview!$F$17,'='!F2249/Overview!$F$26,Overview!$F$33)</f>
        <v>9.1428571428571423</v>
      </c>
      <c r="M2249" s="72">
        <f t="shared" si="215"/>
        <v>9.1428571428571423</v>
      </c>
      <c r="N2249" s="81">
        <f>MIN(1,Overview!$F$44*E2249*(F2249-Overview!$F$25)^2+0.2)</f>
        <v>1</v>
      </c>
      <c r="O2249" s="48">
        <f>M2249*E2249*Overview!$F$8</f>
        <v>9.746225350951114E-2</v>
      </c>
      <c r="P2249" s="48">
        <f>E2249*Overview!$F$6</f>
        <v>1.8494797113084687E-3</v>
      </c>
      <c r="Q2249" s="122">
        <f>O2249*(G2249/F2249-(1+Overview!$F$35/'='!F2249)/(Overview!$F$37*Overview!$F$33))/('='!G2249+Overview!$F$36)</f>
        <v>1.8110984766812402E-4</v>
      </c>
      <c r="R2249" s="128">
        <f>(O2249/F2249-Q2249)*G2249*Overview!$F$29*'='!F2249^3</f>
        <v>481.71155713692866</v>
      </c>
      <c r="S2249" s="57">
        <f t="shared" si="210"/>
        <v>3.3415391816912096E-18</v>
      </c>
      <c r="T2249" s="58">
        <f t="shared" si="211"/>
        <v>1.9548837266803888E-4</v>
      </c>
      <c r="U2249" s="58">
        <f>IF(I2249&lt;Overview!$F$18,(1-Overview!$F$9)*'='!R2249-'='!I2249*'='!P2249,0)</f>
        <v>0</v>
      </c>
      <c r="V2249" s="54">
        <f>IF(I2249&gt;=Overview!$F$18,(1-Overview!$F$9)*'='!R2249-Overview!$F$18*'='!P2249,0)</f>
        <v>40.714281811193615</v>
      </c>
      <c r="W2249" s="2"/>
      <c r="X2249" s="60">
        <f>F2249^3*(1+G2249*Overview!$F$38)</f>
        <v>41.729096182595697</v>
      </c>
      <c r="Y2249" s="61">
        <f>F2249^3*Overview!$F$42*(1+Overview!$F$38*G2249)+J2249*Overview!$F$39/Overview!$F$40</f>
        <v>3.8867327570173118</v>
      </c>
    </row>
    <row r="2250" spans="1:25">
      <c r="A2250" s="34">
        <v>2247</v>
      </c>
      <c r="B2250">
        <v>0.77</v>
      </c>
      <c r="C2250" s="85">
        <v>18.739999999999998</v>
      </c>
      <c r="D2250" s="125">
        <f>B2250/(B2250+Overview!$F$22)</f>
        <v>0.52380952380952384</v>
      </c>
      <c r="E2250" s="118">
        <f>EXP(Overview!$F$21/Overview!$F$5-Overview!$F$21/('='!C2250+273.15))</f>
        <v>0.94169028070695959</v>
      </c>
      <c r="F2250" s="77">
        <f t="shared" si="212"/>
        <v>3.238369036388614</v>
      </c>
      <c r="G2250" s="115">
        <f t="shared" si="213"/>
        <v>0.52380952380952372</v>
      </c>
      <c r="H2250" s="112">
        <f>F2250/Overview!$F$19</f>
        <v>4.781291948012127</v>
      </c>
      <c r="I2250" s="149">
        <f t="shared" si="214"/>
        <v>178.24101031296112</v>
      </c>
      <c r="J2250" s="80">
        <f>IF((A2250-Overview!$F$43)/365=ROUND((A2250-Overview!$F$43)/365,0),J2249*0.05,J2249+V2249)</f>
        <v>3057.9843789256042</v>
      </c>
      <c r="K2250" s="70">
        <f>IF(I2250&lt;Overview!$F$16,1,'='!F2250/Overview!$F$26)</f>
        <v>140.18913577439889</v>
      </c>
      <c r="L2250" s="71">
        <f>IF(I2250&lt;Overview!$F$17,'='!F2250/Overview!$F$26,Overview!$F$33)</f>
        <v>9.1428571428571423</v>
      </c>
      <c r="M2250" s="72">
        <f t="shared" si="215"/>
        <v>9.1428571428571423</v>
      </c>
      <c r="N2250" s="81">
        <f>MIN(1,Overview!$F$44*E2250*(F2250-Overview!$F$25)^2+0.2)</f>
        <v>1</v>
      </c>
      <c r="O2250" s="48">
        <f>M2250*E2250*Overview!$F$8</f>
        <v>9.746225350951114E-2</v>
      </c>
      <c r="P2250" s="48">
        <f>E2250*Overview!$F$6</f>
        <v>1.8494797113084687E-3</v>
      </c>
      <c r="Q2250" s="122">
        <f>O2250*(G2250/F2250-(1+Overview!$F$35/'='!F2250)/(Overview!$F$37*Overview!$F$33))/('='!G2250+Overview!$F$36)</f>
        <v>1.8082661008627464E-4</v>
      </c>
      <c r="R2250" s="128">
        <f>(O2250/F2250-Q2250)*G2250*Overview!$F$29*'='!F2250^3</f>
        <v>481.77410606102296</v>
      </c>
      <c r="S2250" s="57">
        <f t="shared" si="210"/>
        <v>3.3413374653180923E-18</v>
      </c>
      <c r="T2250" s="58">
        <f t="shared" si="211"/>
        <v>1.9519443168616963E-4</v>
      </c>
      <c r="U2250" s="58">
        <f>IF(I2250&lt;Overview!$F$18,(1-Overview!$F$9)*'='!R2250-'='!I2250*'='!P2250,0)</f>
        <v>0</v>
      </c>
      <c r="V2250" s="54">
        <f>IF(I2250&gt;=Overview!$F$18,(1-Overview!$F$9)*'='!R2250-Overview!$F$18*'='!P2250,0)</f>
        <v>40.71961097952645</v>
      </c>
      <c r="W2250" s="2"/>
      <c r="X2250" s="60">
        <f>F2250^3*(1+G2250*Overview!$F$38)</f>
        <v>41.736654189106766</v>
      </c>
      <c r="Y2250" s="61">
        <f>F2250^3*Overview!$F$42*(1+Overview!$F$38*G2250)+J2250*Overview!$F$39/Overview!$F$40</f>
        <v>3.8891821982129211</v>
      </c>
    </row>
    <row r="2251" spans="1:25">
      <c r="A2251" s="34">
        <v>2248</v>
      </c>
      <c r="B2251">
        <v>0.77</v>
      </c>
      <c r="C2251" s="85">
        <v>18.739999999999998</v>
      </c>
      <c r="D2251" s="125">
        <f>B2251/(B2251+Overview!$F$22)</f>
        <v>0.52380952380952384</v>
      </c>
      <c r="E2251" s="118">
        <f>EXP(Overview!$F$21/Overview!$F$5-Overview!$F$21/('='!C2251+273.15))</f>
        <v>0.94169028070695959</v>
      </c>
      <c r="F2251" s="77">
        <f t="shared" si="212"/>
        <v>3.2385642308203</v>
      </c>
      <c r="G2251" s="115">
        <f t="shared" si="213"/>
        <v>0.52380952380952372</v>
      </c>
      <c r="H2251" s="112">
        <f>F2251/Overview!$F$19</f>
        <v>4.781580142950391</v>
      </c>
      <c r="I2251" s="149">
        <f t="shared" si="214"/>
        <v>178.24101031296112</v>
      </c>
      <c r="J2251" s="80">
        <f>IF((A2251-Overview!$F$43)/365=ROUND((A2251-Overview!$F$43)/365,0),J2250*0.05,J2250+V2250)</f>
        <v>3098.7039899051306</v>
      </c>
      <c r="K2251" s="70">
        <f>IF(I2251&lt;Overview!$F$16,1,'='!F2251/Overview!$F$26)</f>
        <v>140.19758574979653</v>
      </c>
      <c r="L2251" s="71">
        <f>IF(I2251&lt;Overview!$F$17,'='!F2251/Overview!$F$26,Overview!$F$33)</f>
        <v>9.1428571428571423</v>
      </c>
      <c r="M2251" s="72">
        <f t="shared" si="215"/>
        <v>9.1428571428571423</v>
      </c>
      <c r="N2251" s="81">
        <f>MIN(1,Overview!$F$44*E2251*(F2251-Overview!$F$25)^2+0.2)</f>
        <v>1</v>
      </c>
      <c r="O2251" s="48">
        <f>M2251*E2251*Overview!$F$8</f>
        <v>9.746225350951114E-2</v>
      </c>
      <c r="P2251" s="48">
        <f>E2251*Overview!$F$6</f>
        <v>1.8494797113084687E-3</v>
      </c>
      <c r="Q2251" s="122">
        <f>O2251*(G2251/F2251-(1+Overview!$F$35/'='!F2251)/(Overview!$F$37*Overview!$F$33))/('='!G2251+Overview!$F$36)</f>
        <v>1.8054383250408064E-4</v>
      </c>
      <c r="R2251" s="128">
        <f>(O2251/F2251-Q2251)*G2251*Overview!$F$29*'='!F2251^3</f>
        <v>481.83656549492986</v>
      </c>
      <c r="S2251" s="57">
        <f t="shared" si="210"/>
        <v>3.3411360765479057E-18</v>
      </c>
      <c r="T2251" s="58">
        <f t="shared" si="211"/>
        <v>1.9490093268097566E-4</v>
      </c>
      <c r="U2251" s="58">
        <f>IF(I2251&lt;Overview!$F$18,(1-Overview!$F$9)*'='!R2251-'='!I2251*'='!P2251,0)</f>
        <v>0</v>
      </c>
      <c r="V2251" s="54">
        <f>IF(I2251&gt;=Overview!$F$18,(1-Overview!$F$9)*'='!R2251-Overview!$F$18*'='!P2251,0)</f>
        <v>40.724932523295315</v>
      </c>
      <c r="W2251" s="2"/>
      <c r="X2251" s="60">
        <f>F2251^3*(1+G2251*Overview!$F$38)</f>
        <v>41.744201741714626</v>
      </c>
      <c r="Y2251" s="61">
        <f>F2251^3*Overview!$F$42*(1+Overview!$F$38*G2251)+J2251*Overview!$F$39/Overview!$F$40</f>
        <v>3.8916309301338301</v>
      </c>
    </row>
    <row r="2252" spans="1:25">
      <c r="A2252" s="34">
        <v>2249</v>
      </c>
      <c r="B2252">
        <v>0.77</v>
      </c>
      <c r="C2252" s="85">
        <v>18.739999999999998</v>
      </c>
      <c r="D2252" s="125">
        <f>B2252/(B2252+Overview!$F$22)</f>
        <v>0.52380952380952384</v>
      </c>
      <c r="E2252" s="118">
        <f>EXP(Overview!$F$21/Overview!$F$5-Overview!$F$21/('='!C2252+273.15))</f>
        <v>0.94169028070695959</v>
      </c>
      <c r="F2252" s="77">
        <f t="shared" si="212"/>
        <v>3.2387591317529809</v>
      </c>
      <c r="G2252" s="115">
        <f t="shared" si="213"/>
        <v>0.52380952380952372</v>
      </c>
      <c r="H2252" s="112">
        <f>F2252/Overview!$F$19</f>
        <v>4.7818679045518691</v>
      </c>
      <c r="I2252" s="149">
        <f t="shared" si="214"/>
        <v>178.24101031296112</v>
      </c>
      <c r="J2252" s="80">
        <f>IF((A2252-Overview!$F$43)/365=ROUND((A2252-Overview!$F$43)/365,0),J2251*0.05,J2251+V2251)</f>
        <v>3139.4289224284257</v>
      </c>
      <c r="K2252" s="70">
        <f>IF(I2252&lt;Overview!$F$16,1,'='!F2252/Overview!$F$26)</f>
        <v>140.20602301960957</v>
      </c>
      <c r="L2252" s="71">
        <f>IF(I2252&lt;Overview!$F$17,'='!F2252/Overview!$F$26,Overview!$F$33)</f>
        <v>9.1428571428571423</v>
      </c>
      <c r="M2252" s="72">
        <f t="shared" si="215"/>
        <v>9.1428571428571423</v>
      </c>
      <c r="N2252" s="81">
        <f>MIN(1,Overview!$F$44*E2252*(F2252-Overview!$F$25)^2+0.2)</f>
        <v>1</v>
      </c>
      <c r="O2252" s="48">
        <f>M2252*E2252*Overview!$F$8</f>
        <v>9.746225350951114E-2</v>
      </c>
      <c r="P2252" s="48">
        <f>E2252*Overview!$F$6</f>
        <v>1.8494797113084687E-3</v>
      </c>
      <c r="Q2252" s="122">
        <f>O2252*(G2252/F2252-(1+Overview!$F$35/'='!F2252)/(Overview!$F$37*Overview!$F$33))/('='!G2252+Overview!$F$36)</f>
        <v>1.8026151412120259E-4</v>
      </c>
      <c r="R2252" s="128">
        <f>(O2252/F2252-Q2252)*G2252*Overview!$F$29*'='!F2252^3</f>
        <v>481.89893555960185</v>
      </c>
      <c r="S2252" s="57">
        <f t="shared" si="210"/>
        <v>3.3409350148106654E-18</v>
      </c>
      <c r="T2252" s="58">
        <f t="shared" si="211"/>
        <v>1.9460787498788796E-4</v>
      </c>
      <c r="U2252" s="58">
        <f>IF(I2252&lt;Overview!$F$18,(1-Overview!$F$9)*'='!R2252-'='!I2252*'='!P2252,0)</f>
        <v>0</v>
      </c>
      <c r="V2252" s="54">
        <f>IF(I2252&gt;=Overview!$F$18,(1-Overview!$F$9)*'='!R2252-Overview!$F$18*'='!P2252,0)</f>
        <v>40.730246452805375</v>
      </c>
      <c r="W2252" s="2"/>
      <c r="X2252" s="60">
        <f>F2252^3*(1+G2252*Overview!$F$38)</f>
        <v>41.751738853456708</v>
      </c>
      <c r="Y2252" s="61">
        <f>F2252^3*Overview!$F$42*(1+Overview!$F$38*G2252)+J2252*Overview!$F$39/Overview!$F$40</f>
        <v>3.8940789536220843</v>
      </c>
    </row>
    <row r="2253" spans="1:25">
      <c r="A2253" s="34">
        <v>2250</v>
      </c>
      <c r="B2253">
        <v>0.77</v>
      </c>
      <c r="C2253" s="85">
        <v>18.739999999999998</v>
      </c>
      <c r="D2253" s="125">
        <f>B2253/(B2253+Overview!$F$22)</f>
        <v>0.52380952380952384</v>
      </c>
      <c r="E2253" s="118">
        <f>EXP(Overview!$F$21/Overview!$F$5-Overview!$F$21/('='!C2253+273.15))</f>
        <v>0.94169028070695959</v>
      </c>
      <c r="F2253" s="77">
        <f t="shared" si="212"/>
        <v>3.2389537396279686</v>
      </c>
      <c r="G2253" s="115">
        <f t="shared" si="213"/>
        <v>0.52380952380952372</v>
      </c>
      <c r="H2253" s="112">
        <f>F2253/Overview!$F$19</f>
        <v>4.7821552334681359</v>
      </c>
      <c r="I2253" s="149">
        <f t="shared" si="214"/>
        <v>178.24101031296112</v>
      </c>
      <c r="J2253" s="80">
        <f>IF((A2253-Overview!$F$43)/365=ROUND((A2253-Overview!$F$43)/365,0),J2252*0.05,J2252+V2252)</f>
        <v>3180.1591688812309</v>
      </c>
      <c r="K2253" s="70">
        <f>IF(I2253&lt;Overview!$F$16,1,'='!F2253/Overview!$F$26)</f>
        <v>140.21444760294236</v>
      </c>
      <c r="L2253" s="71">
        <f>IF(I2253&lt;Overview!$F$17,'='!F2253/Overview!$F$26,Overview!$F$33)</f>
        <v>9.1428571428571423</v>
      </c>
      <c r="M2253" s="72">
        <f t="shared" si="215"/>
        <v>9.1428571428571423</v>
      </c>
      <c r="N2253" s="81">
        <f>MIN(1,Overview!$F$44*E2253*(F2253-Overview!$F$25)^2+0.2)</f>
        <v>1</v>
      </c>
      <c r="O2253" s="48">
        <f>M2253*E2253*Overview!$F$8</f>
        <v>9.746225350951114E-2</v>
      </c>
      <c r="P2253" s="48">
        <f>E2253*Overview!$F$6</f>
        <v>1.8494797113084687E-3</v>
      </c>
      <c r="Q2253" s="122">
        <f>O2253*(G2253/F2253-(1+Overview!$F$35/'='!F2253)/(Overview!$F$37*Overview!$F$33))/('='!G2253+Overview!$F$36)</f>
        <v>1.7997965413886521E-4</v>
      </c>
      <c r="R2253" s="128">
        <f>(O2253/F2253-Q2253)*G2253*Overview!$F$29*'='!F2253^3</f>
        <v>481.96121637585003</v>
      </c>
      <c r="S2253" s="57">
        <f t="shared" si="210"/>
        <v>3.3407342795374969E-18</v>
      </c>
      <c r="T2253" s="58">
        <f t="shared" si="211"/>
        <v>1.9431525794334195E-4</v>
      </c>
      <c r="U2253" s="58">
        <f>IF(I2253&lt;Overview!$F$18,(1-Overview!$F$9)*'='!R2253-'='!I2253*'='!P2253,0)</f>
        <v>0</v>
      </c>
      <c r="V2253" s="54">
        <f>IF(I2253&gt;=Overview!$F$18,(1-Overview!$F$9)*'='!R2253-Overview!$F$18*'='!P2253,0)</f>
        <v>40.735552778349714</v>
      </c>
      <c r="W2253" s="2"/>
      <c r="X2253" s="60">
        <f>F2253^3*(1+G2253*Overview!$F$38)</f>
        <v>41.759265537358658</v>
      </c>
      <c r="Y2253" s="61">
        <f>F2253^3*Overview!$F$42*(1+Overview!$F$38*G2253)+J2253*Overview!$F$39/Overview!$F$40</f>
        <v>3.8965262695191178</v>
      </c>
    </row>
    <row r="2254" spans="1:25">
      <c r="A2254" s="34">
        <v>2251</v>
      </c>
      <c r="B2254">
        <v>0.77</v>
      </c>
      <c r="C2254" s="85">
        <v>18.739999999999998</v>
      </c>
      <c r="D2254" s="125">
        <f>B2254/(B2254+Overview!$F$22)</f>
        <v>0.52380952380952384</v>
      </c>
      <c r="E2254" s="118">
        <f>EXP(Overview!$F$21/Overview!$F$5-Overview!$F$21/('='!C2254+273.15))</f>
        <v>0.94169028070695959</v>
      </c>
      <c r="F2254" s="77">
        <f t="shared" si="212"/>
        <v>3.239148054885912</v>
      </c>
      <c r="G2254" s="115">
        <f t="shared" si="213"/>
        <v>0.52380952380952372</v>
      </c>
      <c r="H2254" s="112">
        <f>F2254/Overview!$F$19</f>
        <v>4.7824421303497884</v>
      </c>
      <c r="I2254" s="149">
        <f t="shared" si="214"/>
        <v>178.24101031296112</v>
      </c>
      <c r="J2254" s="80">
        <f>IF((A2254-Overview!$F$43)/365=ROUND((A2254-Overview!$F$43)/365,0),J2253*0.05,J2253+V2253)</f>
        <v>3220.8947216595807</v>
      </c>
      <c r="K2254" s="70">
        <f>IF(I2254&lt;Overview!$F$16,1,'='!F2254/Overview!$F$26)</f>
        <v>140.22285951887065</v>
      </c>
      <c r="L2254" s="71">
        <f>IF(I2254&lt;Overview!$F$17,'='!F2254/Overview!$F$26,Overview!$F$33)</f>
        <v>9.1428571428571423</v>
      </c>
      <c r="M2254" s="72">
        <f t="shared" si="215"/>
        <v>9.1428571428571423</v>
      </c>
      <c r="N2254" s="81">
        <f>MIN(1,Overview!$F$44*E2254*(F2254-Overview!$F$25)^2+0.2)</f>
        <v>1</v>
      </c>
      <c r="O2254" s="48">
        <f>M2254*E2254*Overview!$F$8</f>
        <v>9.746225350951114E-2</v>
      </c>
      <c r="P2254" s="48">
        <f>E2254*Overview!$F$6</f>
        <v>1.8494797113084687E-3</v>
      </c>
      <c r="Q2254" s="122">
        <f>O2254*(G2254/F2254-(1+Overview!$F$35/'='!F2254)/(Overview!$F$37*Overview!$F$33))/('='!G2254+Overview!$F$36)</f>
        <v>1.7969825175984379E-4</v>
      </c>
      <c r="R2254" s="128">
        <f>(O2254/F2254-Q2254)*G2254*Overview!$F$29*'='!F2254^3</f>
        <v>482.02340806434415</v>
      </c>
      <c r="S2254" s="57">
        <f t="shared" si="210"/>
        <v>3.3405338701606337E-18</v>
      </c>
      <c r="T2254" s="58">
        <f t="shared" si="211"/>
        <v>1.9402308088476564E-4</v>
      </c>
      <c r="U2254" s="58">
        <f>IF(I2254&lt;Overview!$F$18,(1-Overview!$F$9)*'='!R2254-'='!I2254*'='!P2254,0)</f>
        <v>0</v>
      </c>
      <c r="V2254" s="54">
        <f>IF(I2254&gt;=Overview!$F$18,(1-Overview!$F$9)*'='!R2254-Overview!$F$18*'='!P2254,0)</f>
        <v>40.740851510209417</v>
      </c>
      <c r="W2254" s="2"/>
      <c r="X2254" s="60">
        <f>F2254^3*(1+G2254*Overview!$F$38)</f>
        <v>41.766781806434295</v>
      </c>
      <c r="Y2254" s="61">
        <f>F2254^3*Overview!$F$42*(1+Overview!$F$38*G2254)+J2254*Overview!$F$39/Overview!$F$40</f>
        <v>3.8989728786657478</v>
      </c>
    </row>
    <row r="2255" spans="1:25">
      <c r="A2255" s="34">
        <v>2252</v>
      </c>
      <c r="B2255">
        <v>0.77</v>
      </c>
      <c r="C2255" s="85">
        <v>18.739999999999998</v>
      </c>
      <c r="D2255" s="125">
        <f>B2255/(B2255+Overview!$F$22)</f>
        <v>0.52380952380952384</v>
      </c>
      <c r="E2255" s="118">
        <f>EXP(Overview!$F$21/Overview!$F$5-Overview!$F$21/('='!C2255+273.15))</f>
        <v>0.94169028070695959</v>
      </c>
      <c r="F2255" s="77">
        <f t="shared" si="212"/>
        <v>3.2393420779667967</v>
      </c>
      <c r="G2255" s="115">
        <f t="shared" si="213"/>
        <v>0.52380952380952372</v>
      </c>
      <c r="H2255" s="112">
        <f>F2255/Overview!$F$19</f>
        <v>4.7827285958464438</v>
      </c>
      <c r="I2255" s="149">
        <f t="shared" si="214"/>
        <v>178.24101031296112</v>
      </c>
      <c r="J2255" s="80">
        <f>IF((A2255-Overview!$F$43)/365=ROUND((A2255-Overview!$F$43)/365,0),J2254*0.05,J2254+V2254)</f>
        <v>3261.63557316979</v>
      </c>
      <c r="K2255" s="70">
        <f>IF(I2255&lt;Overview!$F$16,1,'='!F2255/Overview!$F$26)</f>
        <v>140.23125878644143</v>
      </c>
      <c r="L2255" s="71">
        <f>IF(I2255&lt;Overview!$F$17,'='!F2255/Overview!$F$26,Overview!$F$33)</f>
        <v>9.1428571428571423</v>
      </c>
      <c r="M2255" s="72">
        <f t="shared" si="215"/>
        <v>9.1428571428571423</v>
      </c>
      <c r="N2255" s="81">
        <f>MIN(1,Overview!$F$44*E2255*(F2255-Overview!$F$25)^2+0.2)</f>
        <v>1</v>
      </c>
      <c r="O2255" s="48">
        <f>M2255*E2255*Overview!$F$8</f>
        <v>9.746225350951114E-2</v>
      </c>
      <c r="P2255" s="48">
        <f>E2255*Overview!$F$6</f>
        <v>1.8494797113084687E-3</v>
      </c>
      <c r="Q2255" s="122">
        <f>O2255*(G2255/F2255-(1+Overview!$F$35/'='!F2255)/(Overview!$F$37*Overview!$F$33))/('='!G2255+Overview!$F$36)</f>
        <v>1.7941730618846908E-4</v>
      </c>
      <c r="R2255" s="128">
        <f>(O2255/F2255-Q2255)*G2255*Overview!$F$29*'='!F2255^3</f>
        <v>482.08551074561268</v>
      </c>
      <c r="S2255" s="57">
        <f t="shared" si="210"/>
        <v>3.3403337861134139E-18</v>
      </c>
      <c r="T2255" s="58">
        <f t="shared" si="211"/>
        <v>1.937313431505868E-4</v>
      </c>
      <c r="U2255" s="58">
        <f>IF(I2255&lt;Overview!$F$18,(1-Overview!$F$9)*'='!R2255-'='!I2255*'='!P2255,0)</f>
        <v>0</v>
      </c>
      <c r="V2255" s="54">
        <f>IF(I2255&gt;=Overview!$F$18,(1-Overview!$F$9)*'='!R2255-Overview!$F$18*'='!P2255,0)</f>
        <v>40.746142658653497</v>
      </c>
      <c r="W2255" s="2"/>
      <c r="X2255" s="60">
        <f>F2255^3*(1+G2255*Overview!$F$38)</f>
        <v>41.774287673685663</v>
      </c>
      <c r="Y2255" s="61">
        <f>F2255^3*Overview!$F$42*(1+Overview!$F$38*G2255)+J2255*Overview!$F$39/Overview!$F$40</f>
        <v>3.9014187819021786</v>
      </c>
    </row>
    <row r="2256" spans="1:25">
      <c r="A2256" s="34">
        <v>2253</v>
      </c>
      <c r="B2256">
        <v>0.77</v>
      </c>
      <c r="C2256" s="85">
        <v>18.739999999999998</v>
      </c>
      <c r="D2256" s="125">
        <f>B2256/(B2256+Overview!$F$22)</f>
        <v>0.52380952380952384</v>
      </c>
      <c r="E2256" s="118">
        <f>EXP(Overview!$F$21/Overview!$F$5-Overview!$F$21/('='!C2256+273.15))</f>
        <v>0.94169028070695959</v>
      </c>
      <c r="F2256" s="77">
        <f t="shared" si="212"/>
        <v>3.2395358093099471</v>
      </c>
      <c r="G2256" s="115">
        <f t="shared" si="213"/>
        <v>0.52380952380952372</v>
      </c>
      <c r="H2256" s="112">
        <f>F2256/Overview!$F$19</f>
        <v>4.7830146306067434</v>
      </c>
      <c r="I2256" s="149">
        <f t="shared" si="214"/>
        <v>178.24101031296112</v>
      </c>
      <c r="J2256" s="80">
        <f>IF((A2256-Overview!$F$43)/365=ROUND((A2256-Overview!$F$43)/365,0),J2255*0.05,J2255+V2255)</f>
        <v>3302.3817158284432</v>
      </c>
      <c r="K2256" s="70">
        <f>IF(I2256&lt;Overview!$F$16,1,'='!F2256/Overview!$F$26)</f>
        <v>140.23964542467303</v>
      </c>
      <c r="L2256" s="71">
        <f>IF(I2256&lt;Overview!$F$17,'='!F2256/Overview!$F$26,Overview!$F$33)</f>
        <v>9.1428571428571423</v>
      </c>
      <c r="M2256" s="72">
        <f t="shared" si="215"/>
        <v>9.1428571428571423</v>
      </c>
      <c r="N2256" s="81">
        <f>MIN(1,Overview!$F$44*E2256*(F2256-Overview!$F$25)^2+0.2)</f>
        <v>1</v>
      </c>
      <c r="O2256" s="48">
        <f>M2256*E2256*Overview!$F$8</f>
        <v>9.746225350951114E-2</v>
      </c>
      <c r="P2256" s="48">
        <f>E2256*Overview!$F$6</f>
        <v>1.8494797113084687E-3</v>
      </c>
      <c r="Q2256" s="122">
        <f>O2256*(G2256/F2256-(1+Overview!$F$35/'='!F2256)/(Overview!$F$37*Overview!$F$33))/('='!G2256+Overview!$F$36)</f>
        <v>1.7913681663061913E-4</v>
      </c>
      <c r="R2256" s="128">
        <f>(O2256/F2256-Q2256)*G2256*Overview!$F$29*'='!F2256^3</f>
        <v>482.14752454004309</v>
      </c>
      <c r="S2256" s="57">
        <f t="shared" si="210"/>
        <v>3.3401340268302799E-18</v>
      </c>
      <c r="T2256" s="58">
        <f t="shared" si="211"/>
        <v>1.9344004408022679E-4</v>
      </c>
      <c r="U2256" s="58">
        <f>IF(I2256&lt;Overview!$F$18,(1-Overview!$F$9)*'='!R2256-'='!I2256*'='!P2256,0)</f>
        <v>0</v>
      </c>
      <c r="V2256" s="54">
        <f>IF(I2256&gt;=Overview!$F$18,(1-Overview!$F$9)*'='!R2256-Overview!$F$18*'='!P2256,0)</f>
        <v>40.751426233938965</v>
      </c>
      <c r="W2256" s="2"/>
      <c r="X2256" s="60">
        <f>F2256^3*(1+G2256*Overview!$F$38)</f>
        <v>41.781783152102989</v>
      </c>
      <c r="Y2256" s="61">
        <f>F2256^3*Overview!$F$42*(1+Overview!$F$38*G2256)+J2256*Overview!$F$39/Overview!$F$40</f>
        <v>3.9038639800679964</v>
      </c>
    </row>
    <row r="2257" spans="1:25">
      <c r="A2257" s="34">
        <v>2254</v>
      </c>
      <c r="B2257">
        <v>0.77</v>
      </c>
      <c r="C2257" s="85">
        <v>18.739999999999998</v>
      </c>
      <c r="D2257" s="125">
        <f>B2257/(B2257+Overview!$F$22)</f>
        <v>0.52380952380952384</v>
      </c>
      <c r="E2257" s="118">
        <f>EXP(Overview!$F$21/Overview!$F$5-Overview!$F$21/('='!C2257+273.15))</f>
        <v>0.94169028070695959</v>
      </c>
      <c r="F2257" s="77">
        <f t="shared" si="212"/>
        <v>3.2397292493540273</v>
      </c>
      <c r="G2257" s="115">
        <f t="shared" si="213"/>
        <v>0.52380952380952372</v>
      </c>
      <c r="H2257" s="112">
        <f>F2257/Overview!$F$19</f>
        <v>4.7833002352783511</v>
      </c>
      <c r="I2257" s="149">
        <f t="shared" si="214"/>
        <v>178.24101031296112</v>
      </c>
      <c r="J2257" s="80">
        <f>IF((A2257-Overview!$F$43)/365=ROUND((A2257-Overview!$F$43)/365,0),J2256*0.05,J2256+V2256)</f>
        <v>3343.1331420623824</v>
      </c>
      <c r="K2257" s="70">
        <f>IF(I2257&lt;Overview!$F$16,1,'='!F2257/Overview!$F$26)</f>
        <v>140.2480194525553</v>
      </c>
      <c r="L2257" s="71">
        <f>IF(I2257&lt;Overview!$F$17,'='!F2257/Overview!$F$26,Overview!$F$33)</f>
        <v>9.1428571428571423</v>
      </c>
      <c r="M2257" s="72">
        <f t="shared" si="215"/>
        <v>9.1428571428571423</v>
      </c>
      <c r="N2257" s="81">
        <f>MIN(1,Overview!$F$44*E2257*(F2257-Overview!$F$25)^2+0.2)</f>
        <v>1</v>
      </c>
      <c r="O2257" s="48">
        <f>M2257*E2257*Overview!$F$8</f>
        <v>9.746225350951114E-2</v>
      </c>
      <c r="P2257" s="48">
        <f>E2257*Overview!$F$6</f>
        <v>1.8494797113084687E-3</v>
      </c>
      <c r="Q2257" s="122">
        <f>O2257*(G2257/F2257-(1+Overview!$F$35/'='!F2257)/(Overview!$F$37*Overview!$F$33))/('='!G2257+Overview!$F$36)</f>
        <v>1.788567822937161E-4</v>
      </c>
      <c r="R2257" s="128">
        <f>(O2257/F2257-Q2257)*G2257*Overview!$F$29*'='!F2257^3</f>
        <v>482.20944956788168</v>
      </c>
      <c r="S2257" s="57">
        <f t="shared" si="210"/>
        <v>3.3399345917467735E-18</v>
      </c>
      <c r="T2257" s="58">
        <f t="shared" si="211"/>
        <v>1.931491830140992E-4</v>
      </c>
      <c r="U2257" s="58">
        <f>IF(I2257&lt;Overview!$F$18,(1-Overview!$F$9)*'='!R2257-'='!I2257*'='!P2257,0)</f>
        <v>0</v>
      </c>
      <c r="V2257" s="54">
        <f>IF(I2257&gt;=Overview!$F$18,(1-Overview!$F$9)*'='!R2257-Overview!$F$18*'='!P2257,0)</f>
        <v>40.756702246310816</v>
      </c>
      <c r="W2257" s="2"/>
      <c r="X2257" s="60">
        <f>F2257^3*(1+G2257*Overview!$F$38)</f>
        <v>41.789268254664691</v>
      </c>
      <c r="Y2257" s="61">
        <f>F2257^3*Overview!$F$42*(1+Overview!$F$38*G2257)+J2257*Overview!$F$39/Overview!$F$40</f>
        <v>3.9063084740021692</v>
      </c>
    </row>
    <row r="2258" spans="1:25">
      <c r="A2258" s="34">
        <v>2255</v>
      </c>
      <c r="B2258">
        <v>0.77</v>
      </c>
      <c r="C2258" s="85">
        <v>18.739999999999998</v>
      </c>
      <c r="D2258" s="125">
        <f>B2258/(B2258+Overview!$F$22)</f>
        <v>0.52380952380952384</v>
      </c>
      <c r="E2258" s="118">
        <f>EXP(Overview!$F$21/Overview!$F$5-Overview!$F$21/('='!C2258+273.15))</f>
        <v>0.94169028070695959</v>
      </c>
      <c r="F2258" s="77">
        <f t="shared" si="212"/>
        <v>3.2399223985370416</v>
      </c>
      <c r="G2258" s="115">
        <f t="shared" si="213"/>
        <v>0.52380952380952372</v>
      </c>
      <c r="H2258" s="112">
        <f>F2258/Overview!$F$19</f>
        <v>4.7835854105079605</v>
      </c>
      <c r="I2258" s="149">
        <f t="shared" si="214"/>
        <v>178.24101031296112</v>
      </c>
      <c r="J2258" s="80">
        <f>IF((A2258-Overview!$F$43)/365=ROUND((A2258-Overview!$F$43)/365,0),J2257*0.05,J2257+V2257)</f>
        <v>3383.8898443086932</v>
      </c>
      <c r="K2258" s="70">
        <f>IF(I2258&lt;Overview!$F$16,1,'='!F2258/Overview!$F$26)</f>
        <v>140.25638088904941</v>
      </c>
      <c r="L2258" s="71">
        <f>IF(I2258&lt;Overview!$F$17,'='!F2258/Overview!$F$26,Overview!$F$33)</f>
        <v>9.1428571428571423</v>
      </c>
      <c r="M2258" s="72">
        <f t="shared" si="215"/>
        <v>9.1428571428571423</v>
      </c>
      <c r="N2258" s="81">
        <f>MIN(1,Overview!$F$44*E2258*(F2258-Overview!$F$25)^2+0.2)</f>
        <v>1</v>
      </c>
      <c r="O2258" s="48">
        <f>M2258*E2258*Overview!$F$8</f>
        <v>9.746225350951114E-2</v>
      </c>
      <c r="P2258" s="48">
        <f>E2258*Overview!$F$6</f>
        <v>1.8494797113084687E-3</v>
      </c>
      <c r="Q2258" s="122">
        <f>O2258*(G2258/F2258-(1+Overview!$F$35/'='!F2258)/(Overview!$F$37*Overview!$F$33))/('='!G2258+Overview!$F$36)</f>
        <v>1.7857720238672551E-4</v>
      </c>
      <c r="R2258" s="128">
        <f>(O2258/F2258-Q2258)*G2258*Overview!$F$29*'='!F2258^3</f>
        <v>482.27128594923403</v>
      </c>
      <c r="S2258" s="57">
        <f t="shared" si="210"/>
        <v>3.3397354802995336E-18</v>
      </c>
      <c r="T2258" s="58">
        <f t="shared" si="211"/>
        <v>1.9285875929361148E-4</v>
      </c>
      <c r="U2258" s="58">
        <f>IF(I2258&lt;Overview!$F$18,(1-Overview!$F$9)*'='!R2258-'='!I2258*'='!P2258,0)</f>
        <v>0</v>
      </c>
      <c r="V2258" s="54">
        <f>IF(I2258&gt;=Overview!$F$18,(1-Overview!$F$9)*'='!R2258-Overview!$F$18*'='!P2258,0)</f>
        <v>40.761970706002032</v>
      </c>
      <c r="W2258" s="2"/>
      <c r="X2258" s="60">
        <f>F2258^3*(1+G2258*Overview!$F$38)</f>
        <v>41.796742994337393</v>
      </c>
      <c r="Y2258" s="61">
        <f>F2258^3*Overview!$F$42*(1+Overview!$F$38*G2258)+J2258*Overview!$F$39/Overview!$F$40</f>
        <v>3.9087522645430521</v>
      </c>
    </row>
    <row r="2259" spans="1:25">
      <c r="A2259" s="34">
        <v>2256</v>
      </c>
      <c r="B2259">
        <v>0.77</v>
      </c>
      <c r="C2259" s="85">
        <v>18.739999999999998</v>
      </c>
      <c r="D2259" s="125">
        <f>B2259/(B2259+Overview!$F$22)</f>
        <v>0.52380952380952384</v>
      </c>
      <c r="E2259" s="118">
        <f>EXP(Overview!$F$21/Overview!$F$5-Overview!$F$21/('='!C2259+273.15))</f>
        <v>0.94169028070695959</v>
      </c>
      <c r="F2259" s="77">
        <f t="shared" si="212"/>
        <v>3.2401152572963352</v>
      </c>
      <c r="G2259" s="115">
        <f t="shared" si="213"/>
        <v>0.52380952380952372</v>
      </c>
      <c r="H2259" s="112">
        <f>F2259/Overview!$F$19</f>
        <v>4.7838701569412896</v>
      </c>
      <c r="I2259" s="149">
        <f t="shared" si="214"/>
        <v>178.24101031296112</v>
      </c>
      <c r="J2259" s="80">
        <f>IF((A2259-Overview!$F$43)/365=ROUND((A2259-Overview!$F$43)/365,0),J2258*0.05,J2258+V2258)</f>
        <v>3424.6518150146953</v>
      </c>
      <c r="K2259" s="70">
        <f>IF(I2259&lt;Overview!$F$16,1,'='!F2259/Overview!$F$26)</f>
        <v>140.26472975308812</v>
      </c>
      <c r="L2259" s="71">
        <f>IF(I2259&lt;Overview!$F$17,'='!F2259/Overview!$F$26,Overview!$F$33)</f>
        <v>9.1428571428571423</v>
      </c>
      <c r="M2259" s="72">
        <f t="shared" si="215"/>
        <v>9.1428571428571423</v>
      </c>
      <c r="N2259" s="81">
        <f>MIN(1,Overview!$F$44*E2259*(F2259-Overview!$F$25)^2+0.2)</f>
        <v>1</v>
      </c>
      <c r="O2259" s="48">
        <f>M2259*E2259*Overview!$F$8</f>
        <v>9.746225350951114E-2</v>
      </c>
      <c r="P2259" s="48">
        <f>E2259*Overview!$F$6</f>
        <v>1.8494797113084687E-3</v>
      </c>
      <c r="Q2259" s="122">
        <f>O2259*(G2259/F2259-(1+Overview!$F$35/'='!F2259)/(Overview!$F$37*Overview!$F$33))/('='!G2259+Overview!$F$36)</f>
        <v>1.7829807612014891E-4</v>
      </c>
      <c r="R2259" s="128">
        <f>(O2259/F2259-Q2259)*G2259*Overview!$F$29*'='!F2259^3</f>
        <v>482.3330338040646</v>
      </c>
      <c r="S2259" s="57">
        <f t="shared" si="210"/>
        <v>3.3395366919262962E-18</v>
      </c>
      <c r="T2259" s="58">
        <f t="shared" si="211"/>
        <v>1.9256877226115929E-4</v>
      </c>
      <c r="U2259" s="58">
        <f>IF(I2259&lt;Overview!$F$18,(1-Overview!$F$9)*'='!R2259-'='!I2259*'='!P2259,0)</f>
        <v>0</v>
      </c>
      <c r="V2259" s="54">
        <f>IF(I2259&gt;=Overview!$F$18,(1-Overview!$F$9)*'='!R2259-Overview!$F$18*'='!P2259,0)</f>
        <v>40.767231623233599</v>
      </c>
      <c r="W2259" s="2"/>
      <c r="X2259" s="60">
        <f>F2259^3*(1+G2259*Overview!$F$38)</f>
        <v>41.804207384075838</v>
      </c>
      <c r="Y2259" s="61">
        <f>F2259^3*Overview!$F$42*(1+Overview!$F$38*G2259)+J2259*Overview!$F$39/Overview!$F$40</f>
        <v>3.9111953525283734</v>
      </c>
    </row>
    <row r="2260" spans="1:25">
      <c r="A2260" s="34">
        <v>2257</v>
      </c>
      <c r="B2260">
        <v>0.77</v>
      </c>
      <c r="C2260" s="85">
        <v>18.739999999999998</v>
      </c>
      <c r="D2260" s="125">
        <f>B2260/(B2260+Overview!$F$22)</f>
        <v>0.52380952380952384</v>
      </c>
      <c r="E2260" s="118">
        <f>EXP(Overview!$F$21/Overview!$F$5-Overview!$F$21/('='!C2260+273.15))</f>
        <v>0.94169028070695959</v>
      </c>
      <c r="F2260" s="77">
        <f t="shared" si="212"/>
        <v>3.2403078260685962</v>
      </c>
      <c r="G2260" s="115">
        <f t="shared" si="213"/>
        <v>0.52380952380952372</v>
      </c>
      <c r="H2260" s="112">
        <f>F2260/Overview!$F$19</f>
        <v>4.7841544752230858</v>
      </c>
      <c r="I2260" s="149">
        <f t="shared" si="214"/>
        <v>178.24101031296112</v>
      </c>
      <c r="J2260" s="80">
        <f>IF((A2260-Overview!$F$43)/365=ROUND((A2260-Overview!$F$43)/365,0),J2259*0.05,J2259+V2259)</f>
        <v>3465.4190466379291</v>
      </c>
      <c r="K2260" s="70">
        <f>IF(I2260&lt;Overview!$F$16,1,'='!F2260/Overview!$F$26)</f>
        <v>140.27306606357561</v>
      </c>
      <c r="L2260" s="71">
        <f>IF(I2260&lt;Overview!$F$17,'='!F2260/Overview!$F$26,Overview!$F$33)</f>
        <v>9.1428571428571423</v>
      </c>
      <c r="M2260" s="72">
        <f t="shared" si="215"/>
        <v>9.1428571428571423</v>
      </c>
      <c r="N2260" s="81">
        <f>MIN(1,Overview!$F$44*E2260*(F2260-Overview!$F$25)^2+0.2)</f>
        <v>1</v>
      </c>
      <c r="O2260" s="48">
        <f>M2260*E2260*Overview!$F$8</f>
        <v>9.746225350951114E-2</v>
      </c>
      <c r="P2260" s="48">
        <f>E2260*Overview!$F$6</f>
        <v>1.8494797113084687E-3</v>
      </c>
      <c r="Q2260" s="122">
        <f>O2260*(G2260/F2260-(1+Overview!$F$35/'='!F2260)/(Overview!$F$37*Overview!$F$33))/('='!G2260+Overview!$F$36)</f>
        <v>1.7801940270602474E-4</v>
      </c>
      <c r="R2260" s="128">
        <f>(O2260/F2260-Q2260)*G2260*Overview!$F$29*'='!F2260^3</f>
        <v>482.39469325219716</v>
      </c>
      <c r="S2260" s="57">
        <f t="shared" si="210"/>
        <v>3.3393382260658891E-18</v>
      </c>
      <c r="T2260" s="58">
        <f t="shared" si="211"/>
        <v>1.9227922126012966E-4</v>
      </c>
      <c r="U2260" s="58">
        <f>IF(I2260&lt;Overview!$F$18,(1-Overview!$F$9)*'='!R2260-'='!I2260*'='!P2260,0)</f>
        <v>0</v>
      </c>
      <c r="V2260" s="54">
        <f>IF(I2260&gt;=Overview!$F$18,(1-Overview!$F$9)*'='!R2260-Overview!$F$18*'='!P2260,0)</f>
        <v>40.772485008214488</v>
      </c>
      <c r="W2260" s="2"/>
      <c r="X2260" s="60">
        <f>F2260^3*(1+G2260*Overview!$F$38)</f>
        <v>41.811661436823016</v>
      </c>
      <c r="Y2260" s="61">
        <f>F2260^3*Overview!$F$42*(1+Overview!$F$38*G2260)+J2260*Overview!$F$39/Overview!$F$40</f>
        <v>3.9136377387952463</v>
      </c>
    </row>
    <row r="2261" spans="1:25">
      <c r="A2261" s="34">
        <v>2258</v>
      </c>
      <c r="B2261">
        <v>0.77</v>
      </c>
      <c r="C2261" s="85">
        <v>18.739999999999998</v>
      </c>
      <c r="D2261" s="125">
        <f>B2261/(B2261+Overview!$F$22)</f>
        <v>0.52380952380952384</v>
      </c>
      <c r="E2261" s="118">
        <f>EXP(Overview!$F$21/Overview!$F$5-Overview!$F$21/('='!C2261+273.15))</f>
        <v>0.94169028070695959</v>
      </c>
      <c r="F2261" s="77">
        <f t="shared" si="212"/>
        <v>3.2405001052898563</v>
      </c>
      <c r="G2261" s="115">
        <f t="shared" si="213"/>
        <v>0.52380952380952372</v>
      </c>
      <c r="H2261" s="112">
        <f>F2261/Overview!$F$19</f>
        <v>4.7844383659971301</v>
      </c>
      <c r="I2261" s="149">
        <f t="shared" si="214"/>
        <v>178.24101031296112</v>
      </c>
      <c r="J2261" s="80">
        <f>IF((A2261-Overview!$F$43)/365=ROUND((A2261-Overview!$F$43)/365,0),J2260*0.05,J2260+V2260)</f>
        <v>3506.1915316461436</v>
      </c>
      <c r="K2261" s="70">
        <f>IF(I2261&lt;Overview!$F$16,1,'='!F2261/Overview!$F$26)</f>
        <v>140.28138983938771</v>
      </c>
      <c r="L2261" s="71">
        <f>IF(I2261&lt;Overview!$F$17,'='!F2261/Overview!$F$26,Overview!$F$33)</f>
        <v>9.1428571428571423</v>
      </c>
      <c r="M2261" s="72">
        <f t="shared" si="215"/>
        <v>9.1428571428571423</v>
      </c>
      <c r="N2261" s="81">
        <f>MIN(1,Overview!$F$44*E2261*(F2261-Overview!$F$25)^2+0.2)</f>
        <v>1</v>
      </c>
      <c r="O2261" s="48">
        <f>M2261*E2261*Overview!$F$8</f>
        <v>9.746225350951114E-2</v>
      </c>
      <c r="P2261" s="48">
        <f>E2261*Overview!$F$6</f>
        <v>1.8494797113084687E-3</v>
      </c>
      <c r="Q2261" s="122">
        <f>O2261*(G2261/F2261-(1+Overview!$F$35/'='!F2261)/(Overview!$F$37*Overview!$F$33))/('='!G2261+Overview!$F$36)</f>
        <v>1.7774118135791949E-4</v>
      </c>
      <c r="R2261" s="128">
        <f>(O2261/F2261-Q2261)*G2261*Overview!$F$29*'='!F2261^3</f>
        <v>482.45626441331524</v>
      </c>
      <c r="S2261" s="57">
        <f t="shared" si="210"/>
        <v>3.33914008215823E-18</v>
      </c>
      <c r="T2261" s="58">
        <f t="shared" si="211"/>
        <v>1.9199010563489383E-4</v>
      </c>
      <c r="U2261" s="58">
        <f>IF(I2261&lt;Overview!$F$18,(1-Overview!$F$9)*'='!R2261-'='!I2261*'='!P2261,0)</f>
        <v>0</v>
      </c>
      <c r="V2261" s="54">
        <f>IF(I2261&gt;=Overview!$F$18,(1-Overview!$F$9)*'='!R2261-Overview!$F$18*'='!P2261,0)</f>
        <v>40.777730871141749</v>
      </c>
      <c r="W2261" s="2"/>
      <c r="X2261" s="60">
        <f>F2261^3*(1+G2261*Overview!$F$38)</f>
        <v>41.819105165510052</v>
      </c>
      <c r="Y2261" s="61">
        <f>F2261^3*Overview!$F$42*(1+Overview!$F$38*G2261)+J2261*Overview!$F$39/Overview!$F$40</f>
        <v>3.9160794241801646</v>
      </c>
    </row>
    <row r="2262" spans="1:25">
      <c r="A2262" s="34">
        <v>2259</v>
      </c>
      <c r="B2262">
        <v>0.77</v>
      </c>
      <c r="C2262" s="85">
        <v>18.739999999999998</v>
      </c>
      <c r="D2262" s="125">
        <f>B2262/(B2262+Overview!$F$22)</f>
        <v>0.52380952380952384</v>
      </c>
      <c r="E2262" s="118">
        <f>EXP(Overview!$F$21/Overview!$F$5-Overview!$F$21/('='!C2262+273.15))</f>
        <v>0.94169028070695959</v>
      </c>
      <c r="F2262" s="77">
        <f t="shared" si="212"/>
        <v>3.2406920953954912</v>
      </c>
      <c r="G2262" s="115">
        <f t="shared" si="213"/>
        <v>0.52380952380952372</v>
      </c>
      <c r="H2262" s="112">
        <f>F2262/Overview!$F$19</f>
        <v>4.784721829906232</v>
      </c>
      <c r="I2262" s="149">
        <f t="shared" si="214"/>
        <v>178.24101031296112</v>
      </c>
      <c r="J2262" s="80">
        <f>IF((A2262-Overview!$F$43)/365=ROUND((A2262-Overview!$F$43)/365,0),J2261*0.05,J2261+V2261)</f>
        <v>3546.9692625172852</v>
      </c>
      <c r="K2262" s="70">
        <f>IF(I2262&lt;Overview!$F$16,1,'='!F2262/Overview!$F$26)</f>
        <v>140.28970109937191</v>
      </c>
      <c r="L2262" s="71">
        <f>IF(I2262&lt;Overview!$F$17,'='!F2262/Overview!$F$26,Overview!$F$33)</f>
        <v>9.1428571428571423</v>
      </c>
      <c r="M2262" s="72">
        <f t="shared" si="215"/>
        <v>9.1428571428571423</v>
      </c>
      <c r="N2262" s="81">
        <f>MIN(1,Overview!$F$44*E2262*(F2262-Overview!$F$25)^2+0.2)</f>
        <v>1</v>
      </c>
      <c r="O2262" s="48">
        <f>M2262*E2262*Overview!$F$8</f>
        <v>9.746225350951114E-2</v>
      </c>
      <c r="P2262" s="48">
        <f>E2262*Overview!$F$6</f>
        <v>1.8494797113084687E-3</v>
      </c>
      <c r="Q2262" s="122">
        <f>O2262*(G2262/F2262-(1+Overview!$F$35/'='!F2262)/(Overview!$F$37*Overview!$F$33))/('='!G2262+Overview!$F$36)</f>
        <v>1.7746341129093004E-4</v>
      </c>
      <c r="R2262" s="128">
        <f>(O2262/F2262-Q2262)*G2262*Overview!$F$29*'='!F2262^3</f>
        <v>482.51774740696095</v>
      </c>
      <c r="S2262" s="57">
        <f t="shared" si="210"/>
        <v>3.3389422596443251E-18</v>
      </c>
      <c r="T2262" s="58">
        <f t="shared" si="211"/>
        <v>1.9170142473081198E-4</v>
      </c>
      <c r="U2262" s="58">
        <f>IF(I2262&lt;Overview!$F$18,(1-Overview!$F$9)*'='!R2262-'='!I2262*'='!P2262,0)</f>
        <v>0</v>
      </c>
      <c r="V2262" s="54">
        <f>IF(I2262&gt;=Overview!$F$18,(1-Overview!$F$9)*'='!R2262-Overview!$F$18*'='!P2262,0)</f>
        <v>40.782969222200364</v>
      </c>
      <c r="W2262" s="2"/>
      <c r="X2262" s="60">
        <f>F2262^3*(1+G2262*Overview!$F$38)</f>
        <v>41.826538583056248</v>
      </c>
      <c r="Y2262" s="61">
        <f>F2262^3*Overview!$F$42*(1+Overview!$F$38*G2262)+J2262*Overview!$F$39/Overview!$F$40</f>
        <v>3.9185204095189952</v>
      </c>
    </row>
    <row r="2263" spans="1:25">
      <c r="A2263" s="34">
        <v>2260</v>
      </c>
      <c r="B2263">
        <v>0.77</v>
      </c>
      <c r="C2263" s="85">
        <v>18.739999999999998</v>
      </c>
      <c r="D2263" s="125">
        <f>B2263/(B2263+Overview!$F$22)</f>
        <v>0.52380952380952384</v>
      </c>
      <c r="E2263" s="118">
        <f>EXP(Overview!$F$21/Overview!$F$5-Overview!$F$21/('='!C2263+273.15))</f>
        <v>0.94169028070695959</v>
      </c>
      <c r="F2263" s="77">
        <f t="shared" si="212"/>
        <v>3.240883796820222</v>
      </c>
      <c r="G2263" s="115">
        <f t="shared" si="213"/>
        <v>0.52380952380952372</v>
      </c>
      <c r="H2263" s="112">
        <f>F2263/Overview!$F$19</f>
        <v>4.785004867592237</v>
      </c>
      <c r="I2263" s="149">
        <f t="shared" si="214"/>
        <v>178.24101031296112</v>
      </c>
      <c r="J2263" s="80">
        <f>IF((A2263-Overview!$F$43)/365=ROUND((A2263-Overview!$F$43)/365,0),J2262*0.05,J2262+V2262)</f>
        <v>3587.7522317394855</v>
      </c>
      <c r="K2263" s="70">
        <f>IF(I2263&lt;Overview!$F$16,1,'='!F2263/Overview!$F$26)</f>
        <v>140.29799986234727</v>
      </c>
      <c r="L2263" s="71">
        <f>IF(I2263&lt;Overview!$F$17,'='!F2263/Overview!$F$26,Overview!$F$33)</f>
        <v>9.1428571428571423</v>
      </c>
      <c r="M2263" s="72">
        <f t="shared" si="215"/>
        <v>9.1428571428571423</v>
      </c>
      <c r="N2263" s="81">
        <f>MIN(1,Overview!$F$44*E2263*(F2263-Overview!$F$25)^2+0.2)</f>
        <v>1</v>
      </c>
      <c r="O2263" s="48">
        <f>M2263*E2263*Overview!$F$8</f>
        <v>9.746225350951114E-2</v>
      </c>
      <c r="P2263" s="48">
        <f>E2263*Overview!$F$6</f>
        <v>1.8494797113084687E-3</v>
      </c>
      <c r="Q2263" s="122">
        <f>O2263*(G2263/F2263-(1+Overview!$F$35/'='!F2263)/(Overview!$F$37*Overview!$F$33))/('='!G2263+Overview!$F$36)</f>
        <v>1.7718609172167406E-4</v>
      </c>
      <c r="R2263" s="128">
        <f>(O2263/F2263-Q2263)*G2263*Overview!$F$29*'='!F2263^3</f>
        <v>482.57914235253691</v>
      </c>
      <c r="S2263" s="57">
        <f t="shared" si="210"/>
        <v>3.3387447579662655E-18</v>
      </c>
      <c r="T2263" s="58">
        <f t="shared" si="211"/>
        <v>1.9141317789422505E-4</v>
      </c>
      <c r="U2263" s="58">
        <f>IF(I2263&lt;Overview!$F$18,(1-Overview!$F$9)*'='!R2263-'='!I2263*'='!P2263,0)</f>
        <v>0</v>
      </c>
      <c r="V2263" s="54">
        <f>IF(I2263&gt;=Overview!$F$18,(1-Overview!$F$9)*'='!R2263-Overview!$F$18*'='!P2263,0)</f>
        <v>40.788200071563438</v>
      </c>
      <c r="W2263" s="2"/>
      <c r="X2263" s="60">
        <f>F2263^3*(1+G2263*Overview!$F$38)</f>
        <v>41.833961702369059</v>
      </c>
      <c r="Y2263" s="61">
        <f>F2263^3*Overview!$F$42*(1+Overview!$F$38*G2263)+J2263*Overview!$F$39/Overview!$F$40</f>
        <v>3.9209606956469849</v>
      </c>
    </row>
    <row r="2264" spans="1:25">
      <c r="A2264" s="34">
        <v>2261</v>
      </c>
      <c r="B2264">
        <v>0.77</v>
      </c>
      <c r="C2264" s="85">
        <v>18.739999999999998</v>
      </c>
      <c r="D2264" s="125">
        <f>B2264/(B2264+Overview!$F$22)</f>
        <v>0.52380952380952384</v>
      </c>
      <c r="E2264" s="118">
        <f>EXP(Overview!$F$21/Overview!$F$5-Overview!$F$21/('='!C2264+273.15))</f>
        <v>0.94169028070695959</v>
      </c>
      <c r="F2264" s="77">
        <f t="shared" si="212"/>
        <v>3.2410752099981162</v>
      </c>
      <c r="G2264" s="115">
        <f t="shared" si="213"/>
        <v>0.52380952380952372</v>
      </c>
      <c r="H2264" s="112">
        <f>F2264/Overview!$F$19</f>
        <v>4.7852874796960227</v>
      </c>
      <c r="I2264" s="149">
        <f t="shared" si="214"/>
        <v>178.24101031296112</v>
      </c>
      <c r="J2264" s="80">
        <f>IF((A2264-Overview!$F$43)/365=ROUND((A2264-Overview!$F$43)/365,0),J2263*0.05,J2263+V2263)</f>
        <v>3628.5404318110491</v>
      </c>
      <c r="K2264" s="70">
        <f>IF(I2264&lt;Overview!$F$16,1,'='!F2264/Overview!$F$26)</f>
        <v>140.3062861471046</v>
      </c>
      <c r="L2264" s="71">
        <f>IF(I2264&lt;Overview!$F$17,'='!F2264/Overview!$F$26,Overview!$F$33)</f>
        <v>9.1428571428571423</v>
      </c>
      <c r="M2264" s="72">
        <f t="shared" si="215"/>
        <v>9.1428571428571423</v>
      </c>
      <c r="N2264" s="81">
        <f>MIN(1,Overview!$F$44*E2264*(F2264-Overview!$F$25)^2+0.2)</f>
        <v>1</v>
      </c>
      <c r="O2264" s="48">
        <f>M2264*E2264*Overview!$F$8</f>
        <v>9.746225350951114E-2</v>
      </c>
      <c r="P2264" s="48">
        <f>E2264*Overview!$F$6</f>
        <v>1.8494797113084687E-3</v>
      </c>
      <c r="Q2264" s="122">
        <f>O2264*(G2264/F2264-(1+Overview!$F$35/'='!F2264)/(Overview!$F$37*Overview!$F$33))/('='!G2264+Overview!$F$36)</f>
        <v>1.7690922186829245E-4</v>
      </c>
      <c r="R2264" s="128">
        <f>(O2264/F2264-Q2264)*G2264*Overview!$F$29*'='!F2264^3</f>
        <v>482.64044936930458</v>
      </c>
      <c r="S2264" s="57">
        <f t="shared" si="210"/>
        <v>3.3385475765672261E-18</v>
      </c>
      <c r="T2264" s="58">
        <f t="shared" si="211"/>
        <v>1.9112536447245978E-4</v>
      </c>
      <c r="U2264" s="58">
        <f>IF(I2264&lt;Overview!$F$18,(1-Overview!$F$9)*'='!R2264-'='!I2264*'='!P2264,0)</f>
        <v>0</v>
      </c>
      <c r="V2264" s="54">
        <f>IF(I2264&gt;=Overview!$F$18,(1-Overview!$F$9)*'='!R2264-Overview!$F$18*'='!P2264,0)</f>
        <v>40.793423429392043</v>
      </c>
      <c r="W2264" s="2"/>
      <c r="X2264" s="60">
        <f>F2264^3*(1+G2264*Overview!$F$38)</f>
        <v>41.841374536344127</v>
      </c>
      <c r="Y2264" s="61">
        <f>F2264^3*Overview!$F$42*(1+Overview!$F$38*G2264)+J2264*Overview!$F$39/Overview!$F$40</f>
        <v>3.9234002833987605</v>
      </c>
    </row>
    <row r="2265" spans="1:25">
      <c r="A2265" s="34">
        <v>2262</v>
      </c>
      <c r="B2265">
        <v>0.77</v>
      </c>
      <c r="C2265" s="85">
        <v>18.739999999999998</v>
      </c>
      <c r="D2265" s="125">
        <f>B2265/(B2265+Overview!$F$22)</f>
        <v>0.52380952380952384</v>
      </c>
      <c r="E2265" s="118">
        <f>EXP(Overview!$F$21/Overview!$F$5-Overview!$F$21/('='!C2265+273.15))</f>
        <v>0.94169028070695959</v>
      </c>
      <c r="F2265" s="77">
        <f t="shared" si="212"/>
        <v>3.2412663353625888</v>
      </c>
      <c r="G2265" s="115">
        <f t="shared" si="213"/>
        <v>0.52380952380952372</v>
      </c>
      <c r="H2265" s="112">
        <f>F2265/Overview!$F$19</f>
        <v>4.7855696668575058</v>
      </c>
      <c r="I2265" s="149">
        <f t="shared" si="214"/>
        <v>178.24101031296112</v>
      </c>
      <c r="J2265" s="80">
        <f>IF((A2265-Overview!$F$43)/365=ROUND((A2265-Overview!$F$43)/365,0),J2264*0.05,J2264+V2264)</f>
        <v>3669.3338552404412</v>
      </c>
      <c r="K2265" s="70">
        <f>IF(I2265&lt;Overview!$F$16,1,'='!F2265/Overview!$F$26)</f>
        <v>140.31455997240644</v>
      </c>
      <c r="L2265" s="71">
        <f>IF(I2265&lt;Overview!$F$17,'='!F2265/Overview!$F$26,Overview!$F$33)</f>
        <v>9.1428571428571423</v>
      </c>
      <c r="M2265" s="72">
        <f t="shared" si="215"/>
        <v>9.1428571428571423</v>
      </c>
      <c r="N2265" s="81">
        <f>MIN(1,Overview!$F$44*E2265*(F2265-Overview!$F$25)^2+0.2)</f>
        <v>1</v>
      </c>
      <c r="O2265" s="48">
        <f>M2265*E2265*Overview!$F$8</f>
        <v>9.746225350951114E-2</v>
      </c>
      <c r="P2265" s="48">
        <f>E2265*Overview!$F$6</f>
        <v>1.8494797113084687E-3</v>
      </c>
      <c r="Q2265" s="122">
        <f>O2265*(G2265/F2265-(1+Overview!$F$35/'='!F2265)/(Overview!$F$37*Overview!$F$33))/('='!G2265+Overview!$F$36)</f>
        <v>1.7663280095044204E-4</v>
      </c>
      <c r="R2265" s="128">
        <f>(O2265/F2265-Q2265)*G2265*Overview!$F$29*'='!F2265^3</f>
        <v>482.70166857638566</v>
      </c>
      <c r="S2265" s="57">
        <f t="shared" si="210"/>
        <v>3.3383507148914608E-18</v>
      </c>
      <c r="T2265" s="58">
        <f t="shared" si="211"/>
        <v>1.9083798381382296E-4</v>
      </c>
      <c r="U2265" s="58">
        <f>IF(I2265&lt;Overview!$F$18,(1-Overview!$F$9)*'='!R2265-'='!I2265*'='!P2265,0)</f>
        <v>0</v>
      </c>
      <c r="V2265" s="54">
        <f>IF(I2265&gt;=Overview!$F$18,(1-Overview!$F$9)*'='!R2265-Overview!$F$18*'='!P2265,0)</f>
        <v>40.798639305835351</v>
      </c>
      <c r="W2265" s="2"/>
      <c r="X2265" s="60">
        <f>F2265^3*(1+G2265*Overview!$F$38)</f>
        <v>41.848777097865224</v>
      </c>
      <c r="Y2265" s="61">
        <f>F2265^3*Overview!$F$42*(1+Overview!$F$38*G2265)+J2265*Overview!$F$39/Overview!$F$40</f>
        <v>3.9258391736083187</v>
      </c>
    </row>
    <row r="2266" spans="1:25">
      <c r="A2266" s="34">
        <v>2263</v>
      </c>
      <c r="B2266">
        <v>0.77</v>
      </c>
      <c r="C2266" s="85">
        <v>18.739999999999998</v>
      </c>
      <c r="D2266" s="125">
        <f>B2266/(B2266+Overview!$F$22)</f>
        <v>0.52380952380952384</v>
      </c>
      <c r="E2266" s="118">
        <f>EXP(Overview!$F$21/Overview!$F$5-Overview!$F$21/('='!C2266+273.15))</f>
        <v>0.94169028070695959</v>
      </c>
      <c r="F2266" s="77">
        <f t="shared" si="212"/>
        <v>3.2414571733464026</v>
      </c>
      <c r="G2266" s="115">
        <f t="shared" si="213"/>
        <v>0.52380952380952372</v>
      </c>
      <c r="H2266" s="112">
        <f>F2266/Overview!$F$19</f>
        <v>4.7858514297156391</v>
      </c>
      <c r="I2266" s="149">
        <f t="shared" si="214"/>
        <v>178.24101031296112</v>
      </c>
      <c r="J2266" s="80">
        <f>IF((A2266-Overview!$F$43)/365=ROUND((A2266-Overview!$F$43)/365,0),J2265*0.05,J2265+V2265)</f>
        <v>3710.1324945462766</v>
      </c>
      <c r="K2266" s="70">
        <f>IF(I2266&lt;Overview!$F$16,1,'='!F2266/Overview!$F$26)</f>
        <v>140.32282135698713</v>
      </c>
      <c r="L2266" s="71">
        <f>IF(I2266&lt;Overview!$F$17,'='!F2266/Overview!$F$26,Overview!$F$33)</f>
        <v>9.1428571428571423</v>
      </c>
      <c r="M2266" s="72">
        <f t="shared" si="215"/>
        <v>9.1428571428571423</v>
      </c>
      <c r="N2266" s="81">
        <f>MIN(1,Overview!$F$44*E2266*(F2266-Overview!$F$25)^2+0.2)</f>
        <v>1</v>
      </c>
      <c r="O2266" s="48">
        <f>M2266*E2266*Overview!$F$8</f>
        <v>9.746225350951114E-2</v>
      </c>
      <c r="P2266" s="48">
        <f>E2266*Overview!$F$6</f>
        <v>1.8494797113084687E-3</v>
      </c>
      <c r="Q2266" s="122">
        <f>O2266*(G2266/F2266-(1+Overview!$F$35/'='!F2266)/(Overview!$F$37*Overview!$F$33))/('='!G2266+Overview!$F$36)</f>
        <v>1.7635682818929469E-4</v>
      </c>
      <c r="R2266" s="128">
        <f>(O2266/F2266-Q2266)*G2266*Overview!$F$29*'='!F2266^3</f>
        <v>482.76280009276121</v>
      </c>
      <c r="S2266" s="57">
        <f t="shared" si="210"/>
        <v>3.3381541723843034E-18</v>
      </c>
      <c r="T2266" s="58">
        <f t="shared" si="211"/>
        <v>1.9055103526760279E-4</v>
      </c>
      <c r="U2266" s="58">
        <f>IF(I2266&lt;Overview!$F$18,(1-Overview!$F$9)*'='!R2266-'='!I2266*'='!P2266,0)</f>
        <v>0</v>
      </c>
      <c r="V2266" s="54">
        <f>IF(I2266&gt;=Overview!$F$18,(1-Overview!$F$9)*'='!R2266-Overview!$F$18*'='!P2266,0)</f>
        <v>40.803847711030549</v>
      </c>
      <c r="W2266" s="2"/>
      <c r="X2266" s="60">
        <f>F2266^3*(1+G2266*Overview!$F$38)</f>
        <v>41.85616939980428</v>
      </c>
      <c r="Y2266" s="61">
        <f>F2266^3*Overview!$F$42*(1+Overview!$F$38*G2266)+J2266*Overview!$F$39/Overview!$F$40</f>
        <v>3.9282773671090325</v>
      </c>
    </row>
    <row r="2267" spans="1:25">
      <c r="A2267" s="34">
        <v>2264</v>
      </c>
      <c r="B2267">
        <v>0.77</v>
      </c>
      <c r="C2267" s="85">
        <v>18.739999999999998</v>
      </c>
      <c r="D2267" s="125">
        <f>B2267/(B2267+Overview!$F$22)</f>
        <v>0.52380952380952384</v>
      </c>
      <c r="E2267" s="118">
        <f>EXP(Overview!$F$21/Overview!$F$5-Overview!$F$21/('='!C2267+273.15))</f>
        <v>0.94169028070695959</v>
      </c>
      <c r="F2267" s="77">
        <f t="shared" si="212"/>
        <v>3.2416477243816701</v>
      </c>
      <c r="G2267" s="115">
        <f t="shared" si="213"/>
        <v>0.52380952380952372</v>
      </c>
      <c r="H2267" s="112">
        <f>F2267/Overview!$F$19</f>
        <v>4.7861327689084163</v>
      </c>
      <c r="I2267" s="149">
        <f t="shared" si="214"/>
        <v>178.24101031296112</v>
      </c>
      <c r="J2267" s="80">
        <f>IF((A2267-Overview!$F$43)/365=ROUND((A2267-Overview!$F$43)/365,0),J2266*0.05,J2266+V2266)</f>
        <v>3750.9363422573069</v>
      </c>
      <c r="K2267" s="70">
        <f>IF(I2267&lt;Overview!$F$16,1,'='!F2267/Overview!$F$26)</f>
        <v>140.33107031955282</v>
      </c>
      <c r="L2267" s="71">
        <f>IF(I2267&lt;Overview!$F$17,'='!F2267/Overview!$F$26,Overview!$F$33)</f>
        <v>9.1428571428571423</v>
      </c>
      <c r="M2267" s="72">
        <f t="shared" si="215"/>
        <v>9.1428571428571423</v>
      </c>
      <c r="N2267" s="81">
        <f>MIN(1,Overview!$F$44*E2267*(F2267-Overview!$F$25)^2+0.2)</f>
        <v>1</v>
      </c>
      <c r="O2267" s="48">
        <f>M2267*E2267*Overview!$F$8</f>
        <v>9.746225350951114E-2</v>
      </c>
      <c r="P2267" s="48">
        <f>E2267*Overview!$F$6</f>
        <v>1.8494797113084687E-3</v>
      </c>
      <c r="Q2267" s="122">
        <f>O2267*(G2267/F2267-(1+Overview!$F$35/'='!F2267)/(Overview!$F$37*Overview!$F$33))/('='!G2267+Overview!$F$36)</f>
        <v>1.7608130280753038E-4</v>
      </c>
      <c r="R2267" s="128">
        <f>(O2267/F2267-Q2267)*G2267*Overview!$F$29*'='!F2267^3</f>
        <v>482.82384403727269</v>
      </c>
      <c r="S2267" s="57">
        <f t="shared" si="210"/>
        <v>3.3379579484921615E-18</v>
      </c>
      <c r="T2267" s="58">
        <f t="shared" si="211"/>
        <v>1.9026451818406355E-4</v>
      </c>
      <c r="U2267" s="58">
        <f>IF(I2267&lt;Overview!$F$18,(1-Overview!$F$9)*'='!R2267-'='!I2267*'='!P2267,0)</f>
        <v>0</v>
      </c>
      <c r="V2267" s="54">
        <f>IF(I2267&gt;=Overview!$F$18,(1-Overview!$F$9)*'='!R2267-Overview!$F$18*'='!P2267,0)</f>
        <v>40.809048655102927</v>
      </c>
      <c r="W2267" s="2"/>
      <c r="X2267" s="60">
        <f>F2267^3*(1+G2267*Overview!$F$38)</f>
        <v>41.863551455021401</v>
      </c>
      <c r="Y2267" s="61">
        <f>F2267^3*Overview!$F$42*(1+Overview!$F$38*G2267)+J2267*Overview!$F$39/Overview!$F$40</f>
        <v>3.9307148647336523</v>
      </c>
    </row>
    <row r="2268" spans="1:25">
      <c r="A2268" s="34">
        <v>2265</v>
      </c>
      <c r="B2268">
        <v>0.77</v>
      </c>
      <c r="C2268" s="85">
        <v>18.739999999999998</v>
      </c>
      <c r="D2268" s="125">
        <f>B2268/(B2268+Overview!$F$22)</f>
        <v>0.52380952380952384</v>
      </c>
      <c r="E2268" s="118">
        <f>EXP(Overview!$F$21/Overview!$F$5-Overview!$F$21/('='!C2268+273.15))</f>
        <v>0.94169028070695959</v>
      </c>
      <c r="F2268" s="77">
        <f t="shared" si="212"/>
        <v>3.2418379888998543</v>
      </c>
      <c r="G2268" s="115">
        <f t="shared" si="213"/>
        <v>0.52380952380952372</v>
      </c>
      <c r="H2268" s="112">
        <f>F2268/Overview!$F$19</f>
        <v>4.7864136850728691</v>
      </c>
      <c r="I2268" s="149">
        <f t="shared" si="214"/>
        <v>178.24101031296112</v>
      </c>
      <c r="J2268" s="80">
        <f>IF((A2268-Overview!$F$43)/365=ROUND((A2268-Overview!$F$43)/365,0),J2267*0.05,J2267+V2267)</f>
        <v>3791.7453909124097</v>
      </c>
      <c r="K2268" s="70">
        <f>IF(I2268&lt;Overview!$F$16,1,'='!F2268/Overview!$F$26)</f>
        <v>140.33930687878157</v>
      </c>
      <c r="L2268" s="71">
        <f>IF(I2268&lt;Overview!$F$17,'='!F2268/Overview!$F$26,Overview!$F$33)</f>
        <v>9.1428571428571423</v>
      </c>
      <c r="M2268" s="72">
        <f t="shared" si="215"/>
        <v>9.1428571428571423</v>
      </c>
      <c r="N2268" s="81">
        <f>MIN(1,Overview!$F$44*E2268*(F2268-Overview!$F$25)^2+0.2)</f>
        <v>1</v>
      </c>
      <c r="O2268" s="48">
        <f>M2268*E2268*Overview!$F$8</f>
        <v>9.746225350951114E-2</v>
      </c>
      <c r="P2268" s="48">
        <f>E2268*Overview!$F$6</f>
        <v>1.8494797113084687E-3</v>
      </c>
      <c r="Q2268" s="122">
        <f>O2268*(G2268/F2268-(1+Overview!$F$35/'='!F2268)/(Overview!$F$37*Overview!$F$33))/('='!G2268+Overview!$F$36)</f>
        <v>1.7580622402933678E-4</v>
      </c>
      <c r="R2268" s="128">
        <f>(O2268/F2268-Q2268)*G2268*Overview!$F$29*'='!F2268^3</f>
        <v>482.88480052862138</v>
      </c>
      <c r="S2268" s="57">
        <f t="shared" si="210"/>
        <v>3.3377620426625169E-18</v>
      </c>
      <c r="T2268" s="58">
        <f t="shared" si="211"/>
        <v>1.8997843191444747E-4</v>
      </c>
      <c r="U2268" s="58">
        <f>IF(I2268&lt;Overview!$F$18,(1-Overview!$F$9)*'='!R2268-'='!I2268*'='!P2268,0)</f>
        <v>0</v>
      </c>
      <c r="V2268" s="54">
        <f>IF(I2268&gt;=Overview!$F$18,(1-Overview!$F$9)*'='!R2268-Overview!$F$18*'='!P2268,0)</f>
        <v>40.814242148165839</v>
      </c>
      <c r="W2268" s="2"/>
      <c r="X2268" s="60">
        <f>F2268^3*(1+G2268*Overview!$F$38)</f>
        <v>41.870923276364792</v>
      </c>
      <c r="Y2268" s="61">
        <f>F2268^3*Overview!$F$42*(1+Overview!$F$38*G2268)+J2268*Overview!$F$39/Overview!$F$40</f>
        <v>3.9331516673142981</v>
      </c>
    </row>
    <row r="2269" spans="1:25">
      <c r="A2269" s="34">
        <v>2266</v>
      </c>
      <c r="B2269">
        <v>0.77</v>
      </c>
      <c r="C2269" s="85">
        <v>18.739999999999998</v>
      </c>
      <c r="D2269" s="125">
        <f>B2269/(B2269+Overview!$F$22)</f>
        <v>0.52380952380952384</v>
      </c>
      <c r="E2269" s="118">
        <f>EXP(Overview!$F$21/Overview!$F$5-Overview!$F$21/('='!C2269+273.15))</f>
        <v>0.94169028070695959</v>
      </c>
      <c r="F2269" s="77">
        <f t="shared" si="212"/>
        <v>3.2420279673317687</v>
      </c>
      <c r="G2269" s="115">
        <f t="shared" si="213"/>
        <v>0.52380952380952372</v>
      </c>
      <c r="H2269" s="112">
        <f>F2269/Overview!$F$19</f>
        <v>4.7866941788450736</v>
      </c>
      <c r="I2269" s="149">
        <f t="shared" si="214"/>
        <v>178.24101031296112</v>
      </c>
      <c r="J2269" s="80">
        <f>IF((A2269-Overview!$F$43)/365=ROUND((A2269-Overview!$F$43)/365,0),J2268*0.05,J2268+V2268)</f>
        <v>3832.5596330605754</v>
      </c>
      <c r="K2269" s="70">
        <f>IF(I2269&lt;Overview!$F$16,1,'='!F2269/Overview!$F$26)</f>
        <v>140.34753105332334</v>
      </c>
      <c r="L2269" s="71">
        <f>IF(I2269&lt;Overview!$F$17,'='!F2269/Overview!$F$26,Overview!$F$33)</f>
        <v>9.1428571428571423</v>
      </c>
      <c r="M2269" s="72">
        <f t="shared" si="215"/>
        <v>9.1428571428571423</v>
      </c>
      <c r="N2269" s="81">
        <f>MIN(1,Overview!$F$44*E2269*(F2269-Overview!$F$25)^2+0.2)</f>
        <v>1</v>
      </c>
      <c r="O2269" s="48">
        <f>M2269*E2269*Overview!$F$8</f>
        <v>9.746225350951114E-2</v>
      </c>
      <c r="P2269" s="48">
        <f>E2269*Overview!$F$6</f>
        <v>1.8494797113084687E-3</v>
      </c>
      <c r="Q2269" s="122">
        <f>O2269*(G2269/F2269-(1+Overview!$F$35/'='!F2269)/(Overview!$F$37*Overview!$F$33))/('='!G2269+Overview!$F$36)</f>
        <v>1.7553159108040628E-4</v>
      </c>
      <c r="R2269" s="128">
        <f>(O2269/F2269-Q2269)*G2269*Overview!$F$29*'='!F2269^3</f>
        <v>482.94566968536839</v>
      </c>
      <c r="S2269" s="57">
        <f t="shared" si="210"/>
        <v>3.3375664543439221E-18</v>
      </c>
      <c r="T2269" s="58">
        <f t="shared" si="211"/>
        <v>1.8969277581097361E-4</v>
      </c>
      <c r="U2269" s="58">
        <f>IF(I2269&lt;Overview!$F$18,(1-Overview!$F$9)*'='!R2269-'='!I2269*'='!P2269,0)</f>
        <v>0</v>
      </c>
      <c r="V2269" s="54">
        <f>IF(I2269&gt;=Overview!$F$18,(1-Overview!$F$9)*'='!R2269-Overview!$F$18*'='!P2269,0)</f>
        <v>40.819428200320679</v>
      </c>
      <c r="W2269" s="2"/>
      <c r="X2269" s="60">
        <f>F2269^3*(1+G2269*Overview!$F$38)</f>
        <v>41.878284876670826</v>
      </c>
      <c r="Y2269" s="61">
        <f>F2269^3*Overview!$F$42*(1+Overview!$F$38*G2269)+J2269*Overview!$F$39/Overview!$F$40</f>
        <v>3.9355877756824609</v>
      </c>
    </row>
    <row r="2270" spans="1:25">
      <c r="A2270" s="34">
        <v>2267</v>
      </c>
      <c r="B2270">
        <v>0.77</v>
      </c>
      <c r="C2270" s="85">
        <v>18.739999999999998</v>
      </c>
      <c r="D2270" s="125">
        <f>B2270/(B2270+Overview!$F$22)</f>
        <v>0.52380952380952384</v>
      </c>
      <c r="E2270" s="118">
        <f>EXP(Overview!$F$21/Overview!$F$5-Overview!$F$21/('='!C2270+273.15))</f>
        <v>0.94169028070695959</v>
      </c>
      <c r="F2270" s="77">
        <f t="shared" si="212"/>
        <v>3.2422176601075798</v>
      </c>
      <c r="G2270" s="115">
        <f t="shared" si="213"/>
        <v>0.52380952380952372</v>
      </c>
      <c r="H2270" s="112">
        <f>F2270/Overview!$F$19</f>
        <v>4.7869742508601503</v>
      </c>
      <c r="I2270" s="149">
        <f t="shared" si="214"/>
        <v>178.24101031296112</v>
      </c>
      <c r="J2270" s="80">
        <f>IF((A2270-Overview!$F$43)/365=ROUND((A2270-Overview!$F$43)/365,0),J2269*0.05,J2269+V2269)</f>
        <v>3873.3790612608959</v>
      </c>
      <c r="K2270" s="70">
        <f>IF(I2270&lt;Overview!$F$16,1,'='!F2270/Overview!$F$26)</f>
        <v>140.3557428618</v>
      </c>
      <c r="L2270" s="71">
        <f>IF(I2270&lt;Overview!$F$17,'='!F2270/Overview!$F$26,Overview!$F$33)</f>
        <v>9.1428571428571423</v>
      </c>
      <c r="M2270" s="72">
        <f t="shared" si="215"/>
        <v>9.1428571428571423</v>
      </c>
      <c r="N2270" s="81">
        <f>MIN(1,Overview!$F$44*E2270*(F2270-Overview!$F$25)^2+0.2)</f>
        <v>1</v>
      </c>
      <c r="O2270" s="48">
        <f>M2270*E2270*Overview!$F$8</f>
        <v>9.746225350951114E-2</v>
      </c>
      <c r="P2270" s="48">
        <f>E2270*Overview!$F$6</f>
        <v>1.8494797113084687E-3</v>
      </c>
      <c r="Q2270" s="122">
        <f>O2270*(G2270/F2270-(1+Overview!$F$35/'='!F2270)/(Overview!$F$37*Overview!$F$33))/('='!G2270+Overview!$F$36)</f>
        <v>1.752574031879288E-4</v>
      </c>
      <c r="R2270" s="128">
        <f>(O2270/F2270-Q2270)*G2270*Overview!$F$29*'='!F2270^3</f>
        <v>483.00645162593543</v>
      </c>
      <c r="S2270" s="57">
        <f t="shared" si="210"/>
        <v>3.3373711829859967E-18</v>
      </c>
      <c r="T2270" s="58">
        <f t="shared" si="211"/>
        <v>1.8940754922683239E-4</v>
      </c>
      <c r="U2270" s="58">
        <f>IF(I2270&lt;Overview!$F$18,(1-Overview!$F$9)*'='!R2270-'='!I2270*'='!P2270,0)</f>
        <v>0</v>
      </c>
      <c r="V2270" s="54">
        <f>IF(I2270&gt;=Overview!$F$18,(1-Overview!$F$9)*'='!R2270-Overview!$F$18*'='!P2270,0)</f>
        <v>40.824606821656992</v>
      </c>
      <c r="W2270" s="2"/>
      <c r="X2270" s="60">
        <f>F2270^3*(1+G2270*Overview!$F$38)</f>
        <v>41.885636268764024</v>
      </c>
      <c r="Y2270" s="61">
        <f>F2270^3*Overview!$F$42*(1+Overview!$F$38*G2270)+J2270*Overview!$F$39/Overview!$F$40</f>
        <v>3.938023190669008</v>
      </c>
    </row>
    <row r="2271" spans="1:25">
      <c r="A2271" s="34">
        <v>2268</v>
      </c>
      <c r="B2271">
        <v>0.77</v>
      </c>
      <c r="C2271" s="85">
        <v>18.739999999999998</v>
      </c>
      <c r="D2271" s="125">
        <f>B2271/(B2271+Overview!$F$22)</f>
        <v>0.52380952380952384</v>
      </c>
      <c r="E2271" s="118">
        <f>EXP(Overview!$F$21/Overview!$F$5-Overview!$F$21/('='!C2271+273.15))</f>
        <v>0.94169028070695959</v>
      </c>
      <c r="F2271" s="77">
        <f t="shared" si="212"/>
        <v>3.2424070676568069</v>
      </c>
      <c r="G2271" s="115">
        <f t="shared" si="213"/>
        <v>0.52380952380952372</v>
      </c>
      <c r="H2271" s="112">
        <f>F2271/Overview!$F$19</f>
        <v>4.787253901752262</v>
      </c>
      <c r="I2271" s="149">
        <f t="shared" si="214"/>
        <v>178.24101031296112</v>
      </c>
      <c r="J2271" s="80">
        <f>IF((A2271-Overview!$F$43)/365=ROUND((A2271-Overview!$F$43)/365,0),J2270*0.05,J2270+V2270)</f>
        <v>3914.2036680825531</v>
      </c>
      <c r="K2271" s="70">
        <f>IF(I2271&lt;Overview!$F$16,1,'='!F2271/Overview!$F$26)</f>
        <v>140.36394232280549</v>
      </c>
      <c r="L2271" s="71">
        <f>IF(I2271&lt;Overview!$F$17,'='!F2271/Overview!$F$26,Overview!$F$33)</f>
        <v>9.1428571428571423</v>
      </c>
      <c r="M2271" s="72">
        <f t="shared" si="215"/>
        <v>9.1428571428571423</v>
      </c>
      <c r="N2271" s="81">
        <f>MIN(1,Overview!$F$44*E2271*(F2271-Overview!$F$25)^2+0.2)</f>
        <v>1</v>
      </c>
      <c r="O2271" s="48">
        <f>M2271*E2271*Overview!$F$8</f>
        <v>9.746225350951114E-2</v>
      </c>
      <c r="P2271" s="48">
        <f>E2271*Overview!$F$6</f>
        <v>1.8494797113084687E-3</v>
      </c>
      <c r="Q2271" s="122">
        <f>O2271*(G2271/F2271-(1+Overview!$F$35/'='!F2271)/(Overview!$F$37*Overview!$F$33))/('='!G2271+Overview!$F$36)</f>
        <v>1.7498365958059319E-4</v>
      </c>
      <c r="R2271" s="128">
        <f>(O2271/F2271-Q2271)*G2271*Overview!$F$29*'='!F2271^3</f>
        <v>483.06714646860445</v>
      </c>
      <c r="S2271" s="57">
        <f t="shared" si="210"/>
        <v>3.3371762280394277E-18</v>
      </c>
      <c r="T2271" s="58">
        <f t="shared" si="211"/>
        <v>1.8912275151618935E-4</v>
      </c>
      <c r="U2271" s="58">
        <f>IF(I2271&lt;Overview!$F$18,(1-Overview!$F$9)*'='!R2271-'='!I2271*'='!P2271,0)</f>
        <v>0</v>
      </c>
      <c r="V2271" s="54">
        <f>IF(I2271&gt;=Overview!$F$18,(1-Overview!$F$9)*'='!R2271-Overview!$F$18*'='!P2271,0)</f>
        <v>40.829778022252391</v>
      </c>
      <c r="W2271" s="2"/>
      <c r="X2271" s="60">
        <f>F2271^3*(1+G2271*Overview!$F$38)</f>
        <v>41.892977465457022</v>
      </c>
      <c r="Y2271" s="61">
        <f>F2271^3*Overview!$F$42*(1+Overview!$F$38*G2271)+J2271*Overview!$F$39/Overview!$F$40</f>
        <v>3.9404579131041735</v>
      </c>
    </row>
    <row r="2272" spans="1:25">
      <c r="A2272" s="34">
        <v>2269</v>
      </c>
      <c r="B2272">
        <v>0.77</v>
      </c>
      <c r="C2272" s="85">
        <v>18.739999999999998</v>
      </c>
      <c r="D2272" s="125">
        <f>B2272/(B2272+Overview!$F$22)</f>
        <v>0.52380952380952384</v>
      </c>
      <c r="E2272" s="118">
        <f>EXP(Overview!$F$21/Overview!$F$5-Overview!$F$21/('='!C2272+273.15))</f>
        <v>0.94169028070695959</v>
      </c>
      <c r="F2272" s="77">
        <f t="shared" si="212"/>
        <v>3.2425961904083231</v>
      </c>
      <c r="G2272" s="115">
        <f t="shared" si="213"/>
        <v>0.52380952380952372</v>
      </c>
      <c r="H2272" s="112">
        <f>F2272/Overview!$F$19</f>
        <v>4.7875331321546186</v>
      </c>
      <c r="I2272" s="149">
        <f t="shared" si="214"/>
        <v>178.24101031296112</v>
      </c>
      <c r="J2272" s="80">
        <f>IF((A2272-Overview!$F$43)/365=ROUND((A2272-Overview!$F$43)/365,0),J2271*0.05,J2271+V2271)</f>
        <v>3955.0334461048055</v>
      </c>
      <c r="K2272" s="70">
        <f>IF(I2272&lt;Overview!$F$16,1,'='!F2272/Overview!$F$26)</f>
        <v>140.37212945490577</v>
      </c>
      <c r="L2272" s="71">
        <f>IF(I2272&lt;Overview!$F$17,'='!F2272/Overview!$F$26,Overview!$F$33)</f>
        <v>9.1428571428571423</v>
      </c>
      <c r="M2272" s="72">
        <f t="shared" si="215"/>
        <v>9.1428571428571423</v>
      </c>
      <c r="N2272" s="81">
        <f>MIN(1,Overview!$F$44*E2272*(F2272-Overview!$F$25)^2+0.2)</f>
        <v>1</v>
      </c>
      <c r="O2272" s="48">
        <f>M2272*E2272*Overview!$F$8</f>
        <v>9.746225350951114E-2</v>
      </c>
      <c r="P2272" s="48">
        <f>E2272*Overview!$F$6</f>
        <v>1.8494797113084687E-3</v>
      </c>
      <c r="Q2272" s="122">
        <f>O2272*(G2272/F2272-(1+Overview!$F$35/'='!F2272)/(Overview!$F$37*Overview!$F$33))/('='!G2272+Overview!$F$36)</f>
        <v>1.7471035948858011E-4</v>
      </c>
      <c r="R2272" s="128">
        <f>(O2272/F2272-Q2272)*G2272*Overview!$F$29*'='!F2272^3</f>
        <v>483.12775433151745</v>
      </c>
      <c r="S2272" s="57">
        <f t="shared" si="210"/>
        <v>3.3369815889559645E-18</v>
      </c>
      <c r="T2272" s="58">
        <f t="shared" si="211"/>
        <v>1.8883838203417948E-4</v>
      </c>
      <c r="U2272" s="58">
        <f>IF(I2272&lt;Overview!$F$18,(1-Overview!$F$9)*'='!R2272-'='!I2272*'='!P2272,0)</f>
        <v>0</v>
      </c>
      <c r="V2272" s="54">
        <f>IF(I2272&gt;=Overview!$F$18,(1-Overview!$F$9)*'='!R2272-Overview!$F$18*'='!P2272,0)</f>
        <v>40.83494181217258</v>
      </c>
      <c r="W2272" s="2"/>
      <c r="X2272" s="60">
        <f>F2272^3*(1+G2272*Overview!$F$38)</f>
        <v>41.900308479550596</v>
      </c>
      <c r="Y2272" s="61">
        <f>F2272^3*Overview!$F$42*(1+Overview!$F$38*G2272)+J2272*Overview!$F$39/Overview!$F$40</f>
        <v>3.9428919438175618</v>
      </c>
    </row>
    <row r="2273" spans="1:25">
      <c r="A2273" s="34">
        <v>2270</v>
      </c>
      <c r="B2273">
        <v>0.77</v>
      </c>
      <c r="C2273" s="85">
        <v>18.739999999999998</v>
      </c>
      <c r="D2273" s="125">
        <f>B2273/(B2273+Overview!$F$22)</f>
        <v>0.52380952380952384</v>
      </c>
      <c r="E2273" s="118">
        <f>EXP(Overview!$F$21/Overview!$F$5-Overview!$F$21/('='!C2273+273.15))</f>
        <v>0.94169028070695959</v>
      </c>
      <c r="F2273" s="77">
        <f t="shared" si="212"/>
        <v>3.2427850287903572</v>
      </c>
      <c r="G2273" s="115">
        <f t="shared" si="213"/>
        <v>0.52380952380952372</v>
      </c>
      <c r="H2273" s="112">
        <f>F2273/Overview!$F$19</f>
        <v>4.787811942699479</v>
      </c>
      <c r="I2273" s="149">
        <f t="shared" si="214"/>
        <v>178.24101031296112</v>
      </c>
      <c r="J2273" s="80">
        <f>IF((A2273-Overview!$F$43)/365=ROUND((A2273-Overview!$F$43)/365,0),J2272*0.05,J2272+V2272)</f>
        <v>3995.868387916978</v>
      </c>
      <c r="K2273" s="70">
        <f>IF(I2273&lt;Overview!$F$16,1,'='!F2273/Overview!$F$26)</f>
        <v>140.38030427663884</v>
      </c>
      <c r="L2273" s="71">
        <f>IF(I2273&lt;Overview!$F$17,'='!F2273/Overview!$F$26,Overview!$F$33)</f>
        <v>9.1428571428571423</v>
      </c>
      <c r="M2273" s="72">
        <f t="shared" si="215"/>
        <v>9.1428571428571423</v>
      </c>
      <c r="N2273" s="81">
        <f>MIN(1,Overview!$F$44*E2273*(F2273-Overview!$F$25)^2+0.2)</f>
        <v>1</v>
      </c>
      <c r="O2273" s="48">
        <f>M2273*E2273*Overview!$F$8</f>
        <v>9.746225350951114E-2</v>
      </c>
      <c r="P2273" s="48">
        <f>E2273*Overview!$F$6</f>
        <v>1.8494797113084687E-3</v>
      </c>
      <c r="Q2273" s="122">
        <f>O2273*(G2273/F2273-(1+Overview!$F$35/'='!F2273)/(Overview!$F$37*Overview!$F$33))/('='!G2273+Overview!$F$36)</f>
        <v>1.7443750214356211E-4</v>
      </c>
      <c r="R2273" s="128">
        <f>(O2273/F2273-Q2273)*G2273*Overview!$F$29*'='!F2273^3</f>
        <v>483.18827533267716</v>
      </c>
      <c r="S2273" s="57">
        <f t="shared" si="210"/>
        <v>3.3367872651884189E-18</v>
      </c>
      <c r="T2273" s="58">
        <f t="shared" si="211"/>
        <v>1.885544401369097E-4</v>
      </c>
      <c r="U2273" s="58">
        <f>IF(I2273&lt;Overview!$F$18,(1-Overview!$F$9)*'='!R2273-'='!I2273*'='!P2273,0)</f>
        <v>0</v>
      </c>
      <c r="V2273" s="54">
        <f>IF(I2273&gt;=Overview!$F$18,(1-Overview!$F$9)*'='!R2273-Overview!$F$18*'='!P2273,0)</f>
        <v>40.840098201471385</v>
      </c>
      <c r="W2273" s="2"/>
      <c r="X2273" s="60">
        <f>F2273^3*(1+G2273*Overview!$F$38)</f>
        <v>41.907629323833625</v>
      </c>
      <c r="Y2273" s="61">
        <f>F2273^3*Overview!$F$42*(1+Overview!$F$38*G2273)+J2273*Overview!$F$39/Overview!$F$40</f>
        <v>3.9453252836381458</v>
      </c>
    </row>
    <row r="2274" spans="1:25">
      <c r="A2274" s="34">
        <v>2271</v>
      </c>
      <c r="B2274">
        <v>0.77</v>
      </c>
      <c r="C2274" s="85">
        <v>18.739999999999998</v>
      </c>
      <c r="D2274" s="125">
        <f>B2274/(B2274+Overview!$F$22)</f>
        <v>0.52380952380952384</v>
      </c>
      <c r="E2274" s="118">
        <f>EXP(Overview!$F$21/Overview!$F$5-Overview!$F$21/('='!C2274+273.15))</f>
        <v>0.94169028070695959</v>
      </c>
      <c r="F2274" s="77">
        <f t="shared" si="212"/>
        <v>3.2429735832304942</v>
      </c>
      <c r="G2274" s="115">
        <f t="shared" si="213"/>
        <v>0.52380952380952372</v>
      </c>
      <c r="H2274" s="112">
        <f>F2274/Overview!$F$19</f>
        <v>4.7880903340181513</v>
      </c>
      <c r="I2274" s="149">
        <f t="shared" si="214"/>
        <v>178.24101031296112</v>
      </c>
      <c r="J2274" s="80">
        <f>IF((A2274-Overview!$F$43)/365=ROUND((A2274-Overview!$F$43)/365,0),J2273*0.05,J2273+V2273)</f>
        <v>4036.7084861184494</v>
      </c>
      <c r="K2274" s="70">
        <f>IF(I2274&lt;Overview!$F$16,1,'='!F2274/Overview!$F$26)</f>
        <v>140.38846680651491</v>
      </c>
      <c r="L2274" s="71">
        <f>IF(I2274&lt;Overview!$F$17,'='!F2274/Overview!$F$26,Overview!$F$33)</f>
        <v>9.1428571428571423</v>
      </c>
      <c r="M2274" s="72">
        <f t="shared" si="215"/>
        <v>9.1428571428571423</v>
      </c>
      <c r="N2274" s="81">
        <f>MIN(1,Overview!$F$44*E2274*(F2274-Overview!$F$25)^2+0.2)</f>
        <v>1</v>
      </c>
      <c r="O2274" s="48">
        <f>M2274*E2274*Overview!$F$8</f>
        <v>9.746225350951114E-2</v>
      </c>
      <c r="P2274" s="48">
        <f>E2274*Overview!$F$6</f>
        <v>1.8494797113084687E-3</v>
      </c>
      <c r="Q2274" s="122">
        <f>O2274*(G2274/F2274-(1+Overview!$F$35/'='!F2274)/(Overview!$F$37*Overview!$F$33))/('='!G2274+Overview!$F$36)</f>
        <v>1.7416508677869452E-4</v>
      </c>
      <c r="R2274" s="128">
        <f>(O2274/F2274-Q2274)*G2274*Overview!$F$29*'='!F2274^3</f>
        <v>483.24870958994717</v>
      </c>
      <c r="S2274" s="57">
        <f t="shared" si="210"/>
        <v>3.336593256190659E-18</v>
      </c>
      <c r="T2274" s="58">
        <f t="shared" si="211"/>
        <v>1.8827092518145099E-4</v>
      </c>
      <c r="U2274" s="58">
        <f>IF(I2274&lt;Overview!$F$18,(1-Overview!$F$9)*'='!R2274-'='!I2274*'='!P2274,0)</f>
        <v>0</v>
      </c>
      <c r="V2274" s="54">
        <f>IF(I2274&gt;=Overview!$F$18,(1-Overview!$F$9)*'='!R2274-Overview!$F$18*'='!P2274,0)</f>
        <v>40.845247200190791</v>
      </c>
      <c r="W2274" s="2"/>
      <c r="X2274" s="60">
        <f>F2274^3*(1+G2274*Overview!$F$38)</f>
        <v>41.914940011083168</v>
      </c>
      <c r="Y2274" s="61">
        <f>F2274^3*Overview!$F$42*(1+Overview!$F$38*G2274)+J2274*Overview!$F$39/Overview!$F$40</f>
        <v>3.9477579333942687</v>
      </c>
    </row>
    <row r="2275" spans="1:25">
      <c r="A2275" s="34">
        <v>2272</v>
      </c>
      <c r="B2275">
        <v>0.77</v>
      </c>
      <c r="C2275" s="85">
        <v>18.739999999999998</v>
      </c>
      <c r="D2275" s="125">
        <f>B2275/(B2275+Overview!$F$22)</f>
        <v>0.52380952380952384</v>
      </c>
      <c r="E2275" s="118">
        <f>EXP(Overview!$F$21/Overview!$F$5-Overview!$F$21/('='!C2275+273.15))</f>
        <v>0.94169028070695959</v>
      </c>
      <c r="F2275" s="77">
        <f t="shared" si="212"/>
        <v>3.2431618541556757</v>
      </c>
      <c r="G2275" s="115">
        <f t="shared" si="213"/>
        <v>0.52380952380952372</v>
      </c>
      <c r="H2275" s="112">
        <f>F2275/Overview!$F$19</f>
        <v>4.7883683067409946</v>
      </c>
      <c r="I2275" s="149">
        <f t="shared" si="214"/>
        <v>178.24101031296112</v>
      </c>
      <c r="J2275" s="80">
        <f>IF((A2275-Overview!$F$43)/365=ROUND((A2275-Overview!$F$43)/365,0),J2274*0.05,J2274+V2274)</f>
        <v>4077.5537333186403</v>
      </c>
      <c r="K2275" s="70">
        <f>IF(I2275&lt;Overview!$F$16,1,'='!F2275/Overview!$F$26)</f>
        <v>140.39661706301627</v>
      </c>
      <c r="L2275" s="71">
        <f>IF(I2275&lt;Overview!$F$17,'='!F2275/Overview!$F$26,Overview!$F$33)</f>
        <v>9.1428571428571423</v>
      </c>
      <c r="M2275" s="72">
        <f t="shared" si="215"/>
        <v>9.1428571428571423</v>
      </c>
      <c r="N2275" s="81">
        <f>MIN(1,Overview!$F$44*E2275*(F2275-Overview!$F$25)^2+0.2)</f>
        <v>1</v>
      </c>
      <c r="O2275" s="48">
        <f>M2275*E2275*Overview!$F$8</f>
        <v>9.746225350951114E-2</v>
      </c>
      <c r="P2275" s="48">
        <f>E2275*Overview!$F$6</f>
        <v>1.8494797113084687E-3</v>
      </c>
      <c r="Q2275" s="122">
        <f>O2275*(G2275/F2275-(1+Overview!$F$35/'='!F2275)/(Overview!$F$37*Overview!$F$33))/('='!G2275+Overview!$F$36)</f>
        <v>1.7389311262861897E-4</v>
      </c>
      <c r="R2275" s="128">
        <f>(O2275/F2275-Q2275)*G2275*Overview!$F$29*'='!F2275^3</f>
        <v>483.30905722105109</v>
      </c>
      <c r="S2275" s="57">
        <f t="shared" si="210"/>
        <v>3.3363995614176113E-18</v>
      </c>
      <c r="T2275" s="58">
        <f t="shared" si="211"/>
        <v>1.8798783652584453E-4</v>
      </c>
      <c r="U2275" s="58">
        <f>IF(I2275&lt;Overview!$F$18,(1-Overview!$F$9)*'='!R2275-'='!I2275*'='!P2275,0)</f>
        <v>0</v>
      </c>
      <c r="V2275" s="54">
        <f>IF(I2275&gt;=Overview!$F$18,(1-Overview!$F$9)*'='!R2275-Overview!$F$18*'='!P2275,0)</f>
        <v>40.850388818360848</v>
      </c>
      <c r="W2275" s="2"/>
      <c r="X2275" s="60">
        <f>F2275^3*(1+G2275*Overview!$F$38)</f>
        <v>41.922240554064352</v>
      </c>
      <c r="Y2275" s="61">
        <f>F2275^3*Overview!$F$42*(1+Overview!$F$38*G2275)+J2275*Overview!$F$39/Overview!$F$40</f>
        <v>3.9501898939136377</v>
      </c>
    </row>
    <row r="2276" spans="1:25">
      <c r="A2276" s="34">
        <v>2273</v>
      </c>
      <c r="B2276">
        <v>0.77</v>
      </c>
      <c r="C2276" s="85">
        <v>18.739999999999998</v>
      </c>
      <c r="D2276" s="125">
        <f>B2276/(B2276+Overview!$F$22)</f>
        <v>0.52380952380952384</v>
      </c>
      <c r="E2276" s="118">
        <f>EXP(Overview!$F$21/Overview!$F$5-Overview!$F$21/('='!C2276+273.15))</f>
        <v>0.94169028070695959</v>
      </c>
      <c r="F2276" s="77">
        <f t="shared" si="212"/>
        <v>3.2433498419922016</v>
      </c>
      <c r="G2276" s="115">
        <f t="shared" si="213"/>
        <v>0.52380952380952372</v>
      </c>
      <c r="H2276" s="112">
        <f>F2276/Overview!$F$19</f>
        <v>4.7886458614974181</v>
      </c>
      <c r="I2276" s="149">
        <f t="shared" si="214"/>
        <v>178.24101031296112</v>
      </c>
      <c r="J2276" s="80">
        <f>IF((A2276-Overview!$F$43)/365=ROUND((A2276-Overview!$F$43)/365,0),J2275*0.05,J2275+V2275)</f>
        <v>4118.4041221370007</v>
      </c>
      <c r="K2276" s="70">
        <f>IF(I2276&lt;Overview!$F$16,1,'='!F2276/Overview!$F$26)</f>
        <v>140.40475506459748</v>
      </c>
      <c r="L2276" s="71">
        <f>IF(I2276&lt;Overview!$F$17,'='!F2276/Overview!$F$26,Overview!$F$33)</f>
        <v>9.1428571428571423</v>
      </c>
      <c r="M2276" s="72">
        <f t="shared" si="215"/>
        <v>9.1428571428571423</v>
      </c>
      <c r="N2276" s="81">
        <f>MIN(1,Overview!$F$44*E2276*(F2276-Overview!$F$25)^2+0.2)</f>
        <v>1</v>
      </c>
      <c r="O2276" s="48">
        <f>M2276*E2276*Overview!$F$8</f>
        <v>9.746225350951114E-2</v>
      </c>
      <c r="P2276" s="48">
        <f>E2276*Overview!$F$6</f>
        <v>1.8494797113084687E-3</v>
      </c>
      <c r="Q2276" s="122">
        <f>O2276*(G2276/F2276-(1+Overview!$F$35/'='!F2276)/(Overview!$F$37*Overview!$F$33))/('='!G2276+Overview!$F$36)</f>
        <v>1.736215789294567E-4</v>
      </c>
      <c r="R2276" s="128">
        <f>(O2276/F2276-Q2276)*G2276*Overview!$F$29*'='!F2276^3</f>
        <v>483.36931834357404</v>
      </c>
      <c r="S2276" s="57">
        <f t="shared" si="210"/>
        <v>3.3362061803252553E-18</v>
      </c>
      <c r="T2276" s="58">
        <f t="shared" si="211"/>
        <v>1.8770517352909664E-4</v>
      </c>
      <c r="U2276" s="58">
        <f>IF(I2276&lt;Overview!$F$18,(1-Overview!$F$9)*'='!R2276-'='!I2276*'='!P2276,0)</f>
        <v>0</v>
      </c>
      <c r="V2276" s="54">
        <f>IF(I2276&gt;=Overview!$F$18,(1-Overview!$F$9)*'='!R2276-Overview!$F$18*'='!P2276,0)</f>
        <v>40.855523065999805</v>
      </c>
      <c r="W2276" s="2"/>
      <c r="X2276" s="60">
        <f>F2276^3*(1+G2276*Overview!$F$38)</f>
        <v>41.929530965530439</v>
      </c>
      <c r="Y2276" s="61">
        <f>F2276^3*Overview!$F$42*(1+Overview!$F$38*G2276)+J2276*Overview!$F$39/Overview!$F$40</f>
        <v>3.9526211660233295</v>
      </c>
    </row>
    <row r="2277" spans="1:25">
      <c r="A2277" s="34">
        <v>2274</v>
      </c>
      <c r="B2277">
        <v>0.77</v>
      </c>
      <c r="C2277" s="85">
        <v>18.739999999999998</v>
      </c>
      <c r="D2277" s="125">
        <f>B2277/(B2277+Overview!$F$22)</f>
        <v>0.52380952380952384</v>
      </c>
      <c r="E2277" s="118">
        <f>EXP(Overview!$F$21/Overview!$F$5-Overview!$F$21/('='!C2277+273.15))</f>
        <v>0.94169028070695959</v>
      </c>
      <c r="F2277" s="77">
        <f t="shared" si="212"/>
        <v>3.2435375471657308</v>
      </c>
      <c r="G2277" s="115">
        <f t="shared" si="213"/>
        <v>0.52380952380952372</v>
      </c>
      <c r="H2277" s="112">
        <f>F2277/Overview!$F$19</f>
        <v>4.7889229989158881</v>
      </c>
      <c r="I2277" s="149">
        <f t="shared" si="214"/>
        <v>178.24101031296112</v>
      </c>
      <c r="J2277" s="80">
        <f>IF((A2277-Overview!$F$43)/365=ROUND((A2277-Overview!$F$43)/365,0),J2276*0.05,J2276+V2276)</f>
        <v>4159.2596452030002</v>
      </c>
      <c r="K2277" s="70">
        <f>IF(I2277&lt;Overview!$F$16,1,'='!F2277/Overview!$F$26)</f>
        <v>140.41288082968532</v>
      </c>
      <c r="L2277" s="71">
        <f>IF(I2277&lt;Overview!$F$17,'='!F2277/Overview!$F$26,Overview!$F$33)</f>
        <v>9.1428571428571423</v>
      </c>
      <c r="M2277" s="72">
        <f t="shared" si="215"/>
        <v>9.1428571428571423</v>
      </c>
      <c r="N2277" s="81">
        <f>MIN(1,Overview!$F$44*E2277*(F2277-Overview!$F$25)^2+0.2)</f>
        <v>1</v>
      </c>
      <c r="O2277" s="48">
        <f>M2277*E2277*Overview!$F$8</f>
        <v>9.746225350951114E-2</v>
      </c>
      <c r="P2277" s="48">
        <f>E2277*Overview!$F$6</f>
        <v>1.8494797113084687E-3</v>
      </c>
      <c r="Q2277" s="122">
        <f>O2277*(G2277/F2277-(1+Overview!$F$35/'='!F2277)/(Overview!$F$37*Overview!$F$33))/('='!G2277+Overview!$F$36)</f>
        <v>1.7335048491880231E-4</v>
      </c>
      <c r="R2277" s="128">
        <f>(O2277/F2277-Q2277)*G2277*Overview!$F$29*'='!F2277^3</f>
        <v>483.42949307496161</v>
      </c>
      <c r="S2277" s="57">
        <f t="shared" si="210"/>
        <v>3.3360131123706221E-18</v>
      </c>
      <c r="T2277" s="58">
        <f t="shared" si="211"/>
        <v>1.8742293555117402E-4</v>
      </c>
      <c r="U2277" s="58">
        <f>IF(I2277&lt;Overview!$F$18,(1-Overview!$F$9)*'='!R2277-'='!I2277*'='!P2277,0)</f>
        <v>0</v>
      </c>
      <c r="V2277" s="54">
        <f>IF(I2277&gt;=Overview!$F$18,(1-Overview!$F$9)*'='!R2277-Overview!$F$18*'='!P2277,0)</f>
        <v>40.86064995311402</v>
      </c>
      <c r="W2277" s="2"/>
      <c r="X2277" s="60">
        <f>F2277^3*(1+G2277*Overview!$F$38)</f>
        <v>41.936811258222839</v>
      </c>
      <c r="Y2277" s="61">
        <f>F2277^3*Overview!$F$42*(1+Overview!$F$38*G2277)+J2277*Overview!$F$39/Overview!$F$40</f>
        <v>3.955051750549786</v>
      </c>
    </row>
    <row r="2278" spans="1:25">
      <c r="A2278" s="34">
        <v>2275</v>
      </c>
      <c r="B2278">
        <v>0.77</v>
      </c>
      <c r="C2278" s="85">
        <v>18.739999999999998</v>
      </c>
      <c r="D2278" s="125">
        <f>B2278/(B2278+Overview!$F$22)</f>
        <v>0.52380952380952384</v>
      </c>
      <c r="E2278" s="118">
        <f>EXP(Overview!$F$21/Overview!$F$5-Overview!$F$21/('='!C2278+273.15))</f>
        <v>0.94169028070695959</v>
      </c>
      <c r="F2278" s="77">
        <f t="shared" si="212"/>
        <v>3.2437249701012818</v>
      </c>
      <c r="G2278" s="115">
        <f t="shared" si="213"/>
        <v>0.52380952380952372</v>
      </c>
      <c r="H2278" s="112">
        <f>F2278/Overview!$F$19</f>
        <v>4.7891997196239213</v>
      </c>
      <c r="I2278" s="149">
        <f t="shared" si="214"/>
        <v>178.24101031296112</v>
      </c>
      <c r="J2278" s="80">
        <f>IF((A2278-Overview!$F$43)/365=ROUND((A2278-Overview!$F$43)/365,0),J2277*0.05,J2277+V2277)</f>
        <v>4200.1202951561145</v>
      </c>
      <c r="K2278" s="70">
        <f>IF(I2278&lt;Overview!$F$16,1,'='!F2278/Overview!$F$26)</f>
        <v>140.42099437667886</v>
      </c>
      <c r="L2278" s="71">
        <f>IF(I2278&lt;Overview!$F$17,'='!F2278/Overview!$F$26,Overview!$F$33)</f>
        <v>9.1428571428571423</v>
      </c>
      <c r="M2278" s="72">
        <f t="shared" si="215"/>
        <v>9.1428571428571423</v>
      </c>
      <c r="N2278" s="81">
        <f>MIN(1,Overview!$F$44*E2278*(F2278-Overview!$F$25)^2+0.2)</f>
        <v>1</v>
      </c>
      <c r="O2278" s="48">
        <f>M2278*E2278*Overview!$F$8</f>
        <v>9.746225350951114E-2</v>
      </c>
      <c r="P2278" s="48">
        <f>E2278*Overview!$F$6</f>
        <v>1.8494797113084687E-3</v>
      </c>
      <c r="Q2278" s="122">
        <f>O2278*(G2278/F2278-(1+Overview!$F$35/'='!F2278)/(Overview!$F$37*Overview!$F$33))/('='!G2278+Overview!$F$36)</f>
        <v>1.7307982983572843E-4</v>
      </c>
      <c r="R2278" s="128">
        <f>(O2278/F2278-Q2278)*G2278*Overview!$F$29*'='!F2278^3</f>
        <v>483.48958153252039</v>
      </c>
      <c r="S2278" s="57">
        <f t="shared" si="210"/>
        <v>3.3358203570117926E-18</v>
      </c>
      <c r="T2278" s="58">
        <f t="shared" si="211"/>
        <v>1.8714112195301102E-4</v>
      </c>
      <c r="U2278" s="58">
        <f>IF(I2278&lt;Overview!$F$18,(1-Overview!$F$9)*'='!R2278-'='!I2278*'='!P2278,0)</f>
        <v>0</v>
      </c>
      <c r="V2278" s="54">
        <f>IF(I2278&gt;=Overview!$F$18,(1-Overview!$F$9)*'='!R2278-Overview!$F$18*'='!P2278,0)</f>
        <v>40.865769489698032</v>
      </c>
      <c r="W2278" s="2"/>
      <c r="X2278" s="60">
        <f>F2278^3*(1+G2278*Overview!$F$38)</f>
        <v>41.944081444871003</v>
      </c>
      <c r="Y2278" s="61">
        <f>F2278^3*Overview!$F$42*(1+Overview!$F$38*G2278)+J2278*Overview!$F$39/Overview!$F$40</f>
        <v>3.9574816483188102</v>
      </c>
    </row>
    <row r="2279" spans="1:25">
      <c r="A2279" s="34">
        <v>2276</v>
      </c>
      <c r="B2279">
        <v>0.77</v>
      </c>
      <c r="C2279" s="85">
        <v>18.739999999999998</v>
      </c>
      <c r="D2279" s="125">
        <f>B2279/(B2279+Overview!$F$22)</f>
        <v>0.52380952380952384</v>
      </c>
      <c r="E2279" s="118">
        <f>EXP(Overview!$F$21/Overview!$F$5-Overview!$F$21/('='!C2279+273.15))</f>
        <v>0.94169028070695959</v>
      </c>
      <c r="F2279" s="77">
        <f t="shared" si="212"/>
        <v>3.243912111223235</v>
      </c>
      <c r="G2279" s="115">
        <f t="shared" si="213"/>
        <v>0.52380952380952372</v>
      </c>
      <c r="H2279" s="112">
        <f>F2279/Overview!$F$19</f>
        <v>4.7894760242480956</v>
      </c>
      <c r="I2279" s="149">
        <f t="shared" si="214"/>
        <v>178.24101031296112</v>
      </c>
      <c r="J2279" s="80">
        <f>IF((A2279-Overview!$F$43)/365=ROUND((A2279-Overview!$F$43)/365,0),J2278*0.05,J2278+V2278)</f>
        <v>4240.9860646458128</v>
      </c>
      <c r="K2279" s="70">
        <f>IF(I2279&lt;Overview!$F$16,1,'='!F2279/Overview!$F$26)</f>
        <v>140.42909572394956</v>
      </c>
      <c r="L2279" s="71">
        <f>IF(I2279&lt;Overview!$F$17,'='!F2279/Overview!$F$26,Overview!$F$33)</f>
        <v>9.1428571428571423</v>
      </c>
      <c r="M2279" s="72">
        <f t="shared" si="215"/>
        <v>9.1428571428571423</v>
      </c>
      <c r="N2279" s="81">
        <f>MIN(1,Overview!$F$44*E2279*(F2279-Overview!$F$25)^2+0.2)</f>
        <v>1</v>
      </c>
      <c r="O2279" s="48">
        <f>M2279*E2279*Overview!$F$8</f>
        <v>9.746225350951114E-2</v>
      </c>
      <c r="P2279" s="48">
        <f>E2279*Overview!$F$6</f>
        <v>1.8494797113084687E-3</v>
      </c>
      <c r="Q2279" s="122">
        <f>O2279*(G2279/F2279-(1+Overview!$F$35/'='!F2279)/(Overview!$F$37*Overview!$F$33))/('='!G2279+Overview!$F$36)</f>
        <v>1.7280961292077301E-4</v>
      </c>
      <c r="R2279" s="128">
        <f>(O2279/F2279-Q2279)*G2279*Overview!$F$29*'='!F2279^3</f>
        <v>483.54958383341818</v>
      </c>
      <c r="S2279" s="57">
        <f t="shared" si="210"/>
        <v>3.3356279137078922E-18</v>
      </c>
      <c r="T2279" s="58">
        <f t="shared" si="211"/>
        <v>1.8685973209649827E-4</v>
      </c>
      <c r="U2279" s="58">
        <f>IF(I2279&lt;Overview!$F$18,(1-Overview!$F$9)*'='!R2279-'='!I2279*'='!P2279,0)</f>
        <v>0</v>
      </c>
      <c r="V2279" s="54">
        <f>IF(I2279&gt;=Overview!$F$18,(1-Overview!$F$9)*'='!R2279-Overview!$F$18*'='!P2279,0)</f>
        <v>40.870881685734524</v>
      </c>
      <c r="W2279" s="2"/>
      <c r="X2279" s="60">
        <f>F2279^3*(1+G2279*Overview!$F$38)</f>
        <v>41.951341538192573</v>
      </c>
      <c r="Y2279" s="61">
        <f>F2279^3*Overview!$F$42*(1+Overview!$F$38*G2279)+J2279*Overview!$F$39/Overview!$F$40</f>
        <v>3.9599108601555759</v>
      </c>
    </row>
    <row r="2280" spans="1:25">
      <c r="A2280" s="34">
        <v>2277</v>
      </c>
      <c r="B2280">
        <v>0.77</v>
      </c>
      <c r="C2280" s="85">
        <v>18.739999999999998</v>
      </c>
      <c r="D2280" s="125">
        <f>B2280/(B2280+Overview!$F$22)</f>
        <v>0.52380952380952384</v>
      </c>
      <c r="E2280" s="118">
        <f>EXP(Overview!$F$21/Overview!$F$5-Overview!$F$21/('='!C2280+273.15))</f>
        <v>0.94169028070695959</v>
      </c>
      <c r="F2280" s="77">
        <f t="shared" si="212"/>
        <v>3.2440989709553314</v>
      </c>
      <c r="G2280" s="115">
        <f t="shared" si="213"/>
        <v>0.52380952380952372</v>
      </c>
      <c r="H2280" s="112">
        <f>F2280/Overview!$F$19</f>
        <v>4.7897519134140429</v>
      </c>
      <c r="I2280" s="149">
        <f t="shared" si="214"/>
        <v>178.24101031296112</v>
      </c>
      <c r="J2280" s="80">
        <f>IF((A2280-Overview!$F$43)/365=ROUND((A2280-Overview!$F$43)/365,0),J2279*0.05,J2279+V2279)</f>
        <v>4281.8569463315471</v>
      </c>
      <c r="K2280" s="70">
        <f>IF(I2280&lt;Overview!$F$16,1,'='!F2280/Overview!$F$26)</f>
        <v>140.43718488984121</v>
      </c>
      <c r="L2280" s="71">
        <f>IF(I2280&lt;Overview!$F$17,'='!F2280/Overview!$F$26,Overview!$F$33)</f>
        <v>9.1428571428571423</v>
      </c>
      <c r="M2280" s="72">
        <f t="shared" si="215"/>
        <v>9.1428571428571423</v>
      </c>
      <c r="N2280" s="81">
        <f>MIN(1,Overview!$F$44*E2280*(F2280-Overview!$F$25)^2+0.2)</f>
        <v>1</v>
      </c>
      <c r="O2280" s="48">
        <f>M2280*E2280*Overview!$F$8</f>
        <v>9.746225350951114E-2</v>
      </c>
      <c r="P2280" s="48">
        <f>E2280*Overview!$F$6</f>
        <v>1.8494797113084687E-3</v>
      </c>
      <c r="Q2280" s="122">
        <f>O2280*(G2280/F2280-(1+Overview!$F$35/'='!F2280)/(Overview!$F$37*Overview!$F$33))/('='!G2280+Overview!$F$36)</f>
        <v>1.7253983341594317E-4</v>
      </c>
      <c r="R2280" s="128">
        <f>(O2280/F2280-Q2280)*G2280*Overview!$F$29*'='!F2280^3</f>
        <v>483.60950009468371</v>
      </c>
      <c r="S2280" s="57">
        <f t="shared" si="210"/>
        <v>3.335435781919094E-18</v>
      </c>
      <c r="T2280" s="58">
        <f t="shared" si="211"/>
        <v>1.8657876534448851E-4</v>
      </c>
      <c r="U2280" s="58">
        <f>IF(I2280&lt;Overview!$F$18,(1-Overview!$F$9)*'='!R2280-'='!I2280*'='!P2280,0)</f>
        <v>0</v>
      </c>
      <c r="V2280" s="54">
        <f>IF(I2280&gt;=Overview!$F$18,(1-Overview!$F$9)*'='!R2280-Overview!$F$18*'='!P2280,0)</f>
        <v>40.875986551194345</v>
      </c>
      <c r="W2280" s="2"/>
      <c r="X2280" s="60">
        <f>F2280^3*(1+G2280*Overview!$F$38)</f>
        <v>41.958591550893217</v>
      </c>
      <c r="Y2280" s="61">
        <f>F2280^3*Overview!$F$42*(1+Overview!$F$38*G2280)+J2280*Overview!$F$39/Overview!$F$40</f>
        <v>3.9623393868846146</v>
      </c>
    </row>
    <row r="2281" spans="1:25">
      <c r="A2281" s="34">
        <v>2278</v>
      </c>
      <c r="B2281">
        <v>0.77</v>
      </c>
      <c r="C2281" s="85">
        <v>18.739999999999998</v>
      </c>
      <c r="D2281" s="125">
        <f>B2281/(B2281+Overview!$F$22)</f>
        <v>0.52380952380952384</v>
      </c>
      <c r="E2281" s="118">
        <f>EXP(Overview!$F$21/Overview!$F$5-Overview!$F$21/('='!C2281+273.15))</f>
        <v>0.94169028070695959</v>
      </c>
      <c r="F2281" s="77">
        <f t="shared" si="212"/>
        <v>3.2442855497206757</v>
      </c>
      <c r="G2281" s="115">
        <f t="shared" si="213"/>
        <v>0.52380952380952372</v>
      </c>
      <c r="H2281" s="112">
        <f>F2281/Overview!$F$19</f>
        <v>4.7900273877464574</v>
      </c>
      <c r="I2281" s="149">
        <f t="shared" si="214"/>
        <v>178.24101031296112</v>
      </c>
      <c r="J2281" s="80">
        <f>IF((A2281-Overview!$F$43)/365=ROUND((A2281-Overview!$F$43)/365,0),J2280*0.05,J2280+V2280)</f>
        <v>4322.7329328827418</v>
      </c>
      <c r="K2281" s="70">
        <f>IF(I2281&lt;Overview!$F$16,1,'='!F2281/Overview!$F$26)</f>
        <v>140.44526189266995</v>
      </c>
      <c r="L2281" s="71">
        <f>IF(I2281&lt;Overview!$F$17,'='!F2281/Overview!$F$26,Overview!$F$33)</f>
        <v>9.1428571428571423</v>
      </c>
      <c r="M2281" s="72">
        <f t="shared" si="215"/>
        <v>9.1428571428571423</v>
      </c>
      <c r="N2281" s="81">
        <f>MIN(1,Overview!$F$44*E2281*(F2281-Overview!$F$25)^2+0.2)</f>
        <v>1</v>
      </c>
      <c r="O2281" s="48">
        <f>M2281*E2281*Overview!$F$8</f>
        <v>9.746225350951114E-2</v>
      </c>
      <c r="P2281" s="48">
        <f>E2281*Overview!$F$6</f>
        <v>1.8494797113084687E-3</v>
      </c>
      <c r="Q2281" s="122">
        <f>O2281*(G2281/F2281-(1+Overview!$F$35/'='!F2281)/(Overview!$F$37*Overview!$F$33))/('='!G2281+Overview!$F$36)</f>
        <v>1.7227049056470881E-4</v>
      </c>
      <c r="R2281" s="128">
        <f>(O2281/F2281-Q2281)*G2281*Overview!$F$29*'='!F2281^3</f>
        <v>483.66933043320722</v>
      </c>
      <c r="S2281" s="57">
        <f t="shared" si="210"/>
        <v>3.3352439611066104E-18</v>
      </c>
      <c r="T2281" s="58">
        <f t="shared" si="211"/>
        <v>1.8629822106079228E-4</v>
      </c>
      <c r="U2281" s="58">
        <f>IF(I2281&lt;Overview!$F$18,(1-Overview!$F$9)*'='!R2281-'='!I2281*'='!P2281,0)</f>
        <v>0</v>
      </c>
      <c r="V2281" s="54">
        <f>IF(I2281&gt;=Overview!$F$18,(1-Overview!$F$9)*'='!R2281-Overview!$F$18*'='!P2281,0)</f>
        <v>40.881084096036552</v>
      </c>
      <c r="W2281" s="2"/>
      <c r="X2281" s="60">
        <f>F2281^3*(1+G2281*Overview!$F$38)</f>
        <v>41.965831495666755</v>
      </c>
      <c r="Y2281" s="61">
        <f>F2281^3*Overview!$F$42*(1+Overview!$F$38*G2281)+J2281*Overview!$F$39/Overview!$F$40</f>
        <v>3.9647672293298215</v>
      </c>
    </row>
    <row r="2282" spans="1:25">
      <c r="A2282" s="34">
        <v>2279</v>
      </c>
      <c r="B2282">
        <v>0.77</v>
      </c>
      <c r="C2282" s="85">
        <v>18.739999999999998</v>
      </c>
      <c r="D2282" s="125">
        <f>B2282/(B2282+Overview!$F$22)</f>
        <v>0.52380952380952384</v>
      </c>
      <c r="E2282" s="118">
        <f>EXP(Overview!$F$21/Overview!$F$5-Overview!$F$21/('='!C2282+273.15))</f>
        <v>0.94169028070695959</v>
      </c>
      <c r="F2282" s="77">
        <f t="shared" si="212"/>
        <v>3.2444718479417367</v>
      </c>
      <c r="G2282" s="115">
        <f t="shared" si="213"/>
        <v>0.52380952380952372</v>
      </c>
      <c r="H2282" s="112">
        <f>F2282/Overview!$F$19</f>
        <v>4.7903024478690925</v>
      </c>
      <c r="I2282" s="149">
        <f t="shared" si="214"/>
        <v>178.24101031296112</v>
      </c>
      <c r="J2282" s="80">
        <f>IF((A2282-Overview!$F$43)/365=ROUND((A2282-Overview!$F$43)/365,0),J2281*0.05,J2281+V2281)</f>
        <v>4363.6140169787786</v>
      </c>
      <c r="K2282" s="70">
        <f>IF(I2282&lt;Overview!$F$16,1,'='!F2282/Overview!$F$26)</f>
        <v>140.45332675072453</v>
      </c>
      <c r="L2282" s="71">
        <f>IF(I2282&lt;Overview!$F$17,'='!F2282/Overview!$F$26,Overview!$F$33)</f>
        <v>9.1428571428571423</v>
      </c>
      <c r="M2282" s="72">
        <f t="shared" si="215"/>
        <v>9.1428571428571423</v>
      </c>
      <c r="N2282" s="81">
        <f>MIN(1,Overview!$F$44*E2282*(F2282-Overview!$F$25)^2+0.2)</f>
        <v>1</v>
      </c>
      <c r="O2282" s="48">
        <f>M2282*E2282*Overview!$F$8</f>
        <v>9.746225350951114E-2</v>
      </c>
      <c r="P2282" s="48">
        <f>E2282*Overview!$F$6</f>
        <v>1.8494797113084687E-3</v>
      </c>
      <c r="Q2282" s="122">
        <f>O2282*(G2282/F2282-(1+Overview!$F$35/'='!F2282)/(Overview!$F$37*Overview!$F$33))/('='!G2282+Overview!$F$36)</f>
        <v>1.7200158361199721E-4</v>
      </c>
      <c r="R2282" s="128">
        <f>(O2282/F2282-Q2282)*G2282*Overview!$F$29*'='!F2282^3</f>
        <v>483.72907496574044</v>
      </c>
      <c r="S2282" s="57">
        <f t="shared" si="210"/>
        <v>3.3350524507326946E-18</v>
      </c>
      <c r="T2282" s="58">
        <f t="shared" si="211"/>
        <v>1.8601809861017391E-4</v>
      </c>
      <c r="U2282" s="58">
        <f>IF(I2282&lt;Overview!$F$18,(1-Overview!$F$9)*'='!R2282-'='!I2282*'='!P2282,0)</f>
        <v>0</v>
      </c>
      <c r="V2282" s="54">
        <f>IF(I2282&gt;=Overview!$F$18,(1-Overview!$F$9)*'='!R2282-Overview!$F$18*'='!P2282,0)</f>
        <v>40.886174330208377</v>
      </c>
      <c r="W2282" s="2"/>
      <c r="X2282" s="60">
        <f>F2282^3*(1+G2282*Overview!$F$38)</f>
        <v>41.97306138519513</v>
      </c>
      <c r="Y2282" s="61">
        <f>F2282^3*Overview!$F$42*(1+Overview!$F$38*G2282)+J2282*Overview!$F$39/Overview!$F$40</f>
        <v>3.9671943883144576</v>
      </c>
    </row>
    <row r="2283" spans="1:25">
      <c r="A2283" s="34">
        <v>2280</v>
      </c>
      <c r="B2283">
        <v>0.77</v>
      </c>
      <c r="C2283" s="85">
        <v>18.739999999999998</v>
      </c>
      <c r="D2283" s="125">
        <f>B2283/(B2283+Overview!$F$22)</f>
        <v>0.52380952380952384</v>
      </c>
      <c r="E2283" s="118">
        <f>EXP(Overview!$F$21/Overview!$F$5-Overview!$F$21/('='!C2283+273.15))</f>
        <v>0.94169028070695959</v>
      </c>
      <c r="F2283" s="77">
        <f t="shared" si="212"/>
        <v>3.2446578660403467</v>
      </c>
      <c r="G2283" s="115">
        <f t="shared" si="213"/>
        <v>0.52380952380952372</v>
      </c>
      <c r="H2283" s="112">
        <f>F2283/Overview!$F$19</f>
        <v>4.7905770944047639</v>
      </c>
      <c r="I2283" s="149">
        <f t="shared" si="214"/>
        <v>178.24101031296112</v>
      </c>
      <c r="J2283" s="80">
        <f>IF((A2283-Overview!$F$43)/365=ROUND((A2283-Overview!$F$43)/365,0),J2282*0.05,J2282+V2282)</f>
        <v>4404.5001913089873</v>
      </c>
      <c r="K2283" s="70">
        <f>IF(I2283&lt;Overview!$F$16,1,'='!F2283/Overview!$F$26)</f>
        <v>140.4613794822661</v>
      </c>
      <c r="L2283" s="71">
        <f>IF(I2283&lt;Overview!$F$17,'='!F2283/Overview!$F$26,Overview!$F$33)</f>
        <v>9.1428571428571423</v>
      </c>
      <c r="M2283" s="72">
        <f t="shared" si="215"/>
        <v>9.1428571428571423</v>
      </c>
      <c r="N2283" s="81">
        <f>MIN(1,Overview!$F$44*E2283*(F2283-Overview!$F$25)^2+0.2)</f>
        <v>1</v>
      </c>
      <c r="O2283" s="48">
        <f>M2283*E2283*Overview!$F$8</f>
        <v>9.746225350951114E-2</v>
      </c>
      <c r="P2283" s="48">
        <f>E2283*Overview!$F$6</f>
        <v>1.8494797113084687E-3</v>
      </c>
      <c r="Q2283" s="122">
        <f>O2283*(G2283/F2283-(1+Overview!$F$35/'='!F2283)/(Overview!$F$37*Overview!$F$33))/('='!G2283+Overview!$F$36)</f>
        <v>1.7173311180419655E-4</v>
      </c>
      <c r="R2283" s="128">
        <f>(O2283/F2283-Q2283)*G2283*Overview!$F$29*'='!F2283^3</f>
        <v>483.78873380889604</v>
      </c>
      <c r="S2283" s="57">
        <f t="shared" si="210"/>
        <v>3.3348612502606379E-18</v>
      </c>
      <c r="T2283" s="58">
        <f t="shared" si="211"/>
        <v>1.8573839735835755E-4</v>
      </c>
      <c r="U2283" s="58">
        <f>IF(I2283&lt;Overview!$F$18,(1-Overview!$F$9)*'='!R2283-'='!I2283*'='!P2283,0)</f>
        <v>0</v>
      </c>
      <c r="V2283" s="54">
        <f>IF(I2283&gt;=Overview!$F$18,(1-Overview!$F$9)*'='!R2283-Overview!$F$18*'='!P2283,0)</f>
        <v>40.891257263645237</v>
      </c>
      <c r="W2283" s="2"/>
      <c r="X2283" s="60">
        <f>F2283^3*(1+G2283*Overview!$F$38)</f>
        <v>41.9802812321483</v>
      </c>
      <c r="Y2283" s="61">
        <f>F2283^3*Overview!$F$42*(1+Overview!$F$38*G2283)+J2283*Overview!$F$39/Overview!$F$40</f>
        <v>3.9696208646611373</v>
      </c>
    </row>
    <row r="2284" spans="1:25">
      <c r="A2284" s="34">
        <v>2281</v>
      </c>
      <c r="B2284">
        <v>0.77</v>
      </c>
      <c r="C2284" s="85">
        <v>18.739999999999998</v>
      </c>
      <c r="D2284" s="125">
        <f>B2284/(B2284+Overview!$F$22)</f>
        <v>0.52380952380952384</v>
      </c>
      <c r="E2284" s="118">
        <f>EXP(Overview!$F$21/Overview!$F$5-Overview!$F$21/('='!C2284+273.15))</f>
        <v>0.94169028070695959</v>
      </c>
      <c r="F2284" s="77">
        <f t="shared" si="212"/>
        <v>3.2448436044377051</v>
      </c>
      <c r="G2284" s="115">
        <f t="shared" si="213"/>
        <v>0.52380952380952372</v>
      </c>
      <c r="H2284" s="112">
        <f>F2284/Overview!$F$19</f>
        <v>4.7908513279753508</v>
      </c>
      <c r="I2284" s="149">
        <f t="shared" si="214"/>
        <v>178.24101031296112</v>
      </c>
      <c r="J2284" s="80">
        <f>IF((A2284-Overview!$F$43)/365=ROUND((A2284-Overview!$F$43)/365,0),J2283*0.05,J2283+V2283)</f>
        <v>4445.3914485726327</v>
      </c>
      <c r="K2284" s="70">
        <f>IF(I2284&lt;Overview!$F$16,1,'='!F2284/Overview!$F$26)</f>
        <v>140.46942010552837</v>
      </c>
      <c r="L2284" s="71">
        <f>IF(I2284&lt;Overview!$F$17,'='!F2284/Overview!$F$26,Overview!$F$33)</f>
        <v>9.1428571428571423</v>
      </c>
      <c r="M2284" s="72">
        <f t="shared" si="215"/>
        <v>9.1428571428571423</v>
      </c>
      <c r="N2284" s="81">
        <f>MIN(1,Overview!$F$44*E2284*(F2284-Overview!$F$25)^2+0.2)</f>
        <v>1</v>
      </c>
      <c r="O2284" s="48">
        <f>M2284*E2284*Overview!$F$8</f>
        <v>9.746225350951114E-2</v>
      </c>
      <c r="P2284" s="48">
        <f>E2284*Overview!$F$6</f>
        <v>1.8494797113084687E-3</v>
      </c>
      <c r="Q2284" s="122">
        <f>O2284*(G2284/F2284-(1+Overview!$F$35/'='!F2284)/(Overview!$F$37*Overview!$F$33))/('='!G2284+Overview!$F$36)</f>
        <v>1.7146507438914441E-4</v>
      </c>
      <c r="R2284" s="128">
        <f>(O2284/F2284-Q2284)*G2284*Overview!$F$29*'='!F2284^3</f>
        <v>483.84830707914887</v>
      </c>
      <c r="S2284" s="57">
        <f t="shared" si="210"/>
        <v>3.3346703591547647E-18</v>
      </c>
      <c r="T2284" s="58">
        <f t="shared" si="211"/>
        <v>1.8545911667201687E-4</v>
      </c>
      <c r="U2284" s="58">
        <f>IF(I2284&lt;Overview!$F$18,(1-Overview!$F$9)*'='!R2284-'='!I2284*'='!P2284,0)</f>
        <v>0</v>
      </c>
      <c r="V2284" s="54">
        <f>IF(I2284&gt;=Overview!$F$18,(1-Overview!$F$9)*'='!R2284-Overview!$F$18*'='!P2284,0)</f>
        <v>40.896332906270779</v>
      </c>
      <c r="W2284" s="2"/>
      <c r="X2284" s="60">
        <f>F2284^3*(1+G2284*Overview!$F$38)</f>
        <v>41.987491049184399</v>
      </c>
      <c r="Y2284" s="61">
        <f>F2284^3*Overview!$F$42*(1+Overview!$F$38*G2284)+J2284*Overview!$F$39/Overview!$F$40</f>
        <v>3.9720466591918431</v>
      </c>
    </row>
    <row r="2285" spans="1:25">
      <c r="A2285" s="34">
        <v>2282</v>
      </c>
      <c r="B2285">
        <v>0.77</v>
      </c>
      <c r="C2285" s="85">
        <v>18.739999999999998</v>
      </c>
      <c r="D2285" s="125">
        <f>B2285/(B2285+Overview!$F$22)</f>
        <v>0.52380952380952384</v>
      </c>
      <c r="E2285" s="118">
        <f>EXP(Overview!$F$21/Overview!$F$5-Overview!$F$21/('='!C2285+273.15))</f>
        <v>0.94169028070695959</v>
      </c>
      <c r="F2285" s="77">
        <f t="shared" si="212"/>
        <v>3.245029063554377</v>
      </c>
      <c r="G2285" s="115">
        <f t="shared" si="213"/>
        <v>0.52380952380952372</v>
      </c>
      <c r="H2285" s="112">
        <f>F2285/Overview!$F$19</f>
        <v>4.7911251492017968</v>
      </c>
      <c r="I2285" s="149">
        <f t="shared" si="214"/>
        <v>178.24101031296112</v>
      </c>
      <c r="J2285" s="80">
        <f>IF((A2285-Overview!$F$43)/365=ROUND((A2285-Overview!$F$43)/365,0),J2284*0.05,J2284+V2284)</f>
        <v>4486.2877814789035</v>
      </c>
      <c r="K2285" s="70">
        <f>IF(I2285&lt;Overview!$F$16,1,'='!F2285/Overview!$F$26)</f>
        <v>140.47744863871762</v>
      </c>
      <c r="L2285" s="71">
        <f>IF(I2285&lt;Overview!$F$17,'='!F2285/Overview!$F$26,Overview!$F$33)</f>
        <v>9.1428571428571423</v>
      </c>
      <c r="M2285" s="72">
        <f t="shared" si="215"/>
        <v>9.1428571428571423</v>
      </c>
      <c r="N2285" s="81">
        <f>MIN(1,Overview!$F$44*E2285*(F2285-Overview!$F$25)^2+0.2)</f>
        <v>1</v>
      </c>
      <c r="O2285" s="48">
        <f>M2285*E2285*Overview!$F$8</f>
        <v>9.746225350951114E-2</v>
      </c>
      <c r="P2285" s="48">
        <f>E2285*Overview!$F$6</f>
        <v>1.8494797113084687E-3</v>
      </c>
      <c r="Q2285" s="122">
        <f>O2285*(G2285/F2285-(1+Overview!$F$35/'='!F2285)/(Overview!$F$37*Overview!$F$33))/('='!G2285+Overview!$F$36)</f>
        <v>1.7119747061613129E-4</v>
      </c>
      <c r="R2285" s="128">
        <f>(O2285/F2285-Q2285)*G2285*Overview!$F$29*'='!F2285^3</f>
        <v>483.907794892835</v>
      </c>
      <c r="S2285" s="57">
        <f t="shared" si="210"/>
        <v>3.3344797768804343E-18</v>
      </c>
      <c r="T2285" s="58">
        <f t="shared" si="211"/>
        <v>1.8518025591878084E-4</v>
      </c>
      <c r="U2285" s="58">
        <f>IF(I2285&lt;Overview!$F$18,(1-Overview!$F$9)*'='!R2285-'='!I2285*'='!P2285,0)</f>
        <v>0</v>
      </c>
      <c r="V2285" s="54">
        <f>IF(I2285&gt;=Overview!$F$18,(1-Overview!$F$9)*'='!R2285-Overview!$F$18*'='!P2285,0)</f>
        <v>40.901401267996839</v>
      </c>
      <c r="W2285" s="2"/>
      <c r="X2285" s="60">
        <f>F2285^3*(1+G2285*Overview!$F$38)</f>
        <v>41.994690848949617</v>
      </c>
      <c r="Y2285" s="61">
        <f>F2285^3*Overview!$F$42*(1+Overview!$F$38*G2285)+J2285*Overview!$F$39/Overview!$F$40</f>
        <v>3.9744717727279117</v>
      </c>
    </row>
    <row r="2286" spans="1:25">
      <c r="A2286" s="34">
        <v>2283</v>
      </c>
      <c r="B2286">
        <v>0.77</v>
      </c>
      <c r="C2286" s="85">
        <v>18.739999999999998</v>
      </c>
      <c r="D2286" s="125">
        <f>B2286/(B2286+Overview!$F$22)</f>
        <v>0.52380952380952384</v>
      </c>
      <c r="E2286" s="118">
        <f>EXP(Overview!$F$21/Overview!$F$5-Overview!$F$21/('='!C2286+273.15))</f>
        <v>0.94169028070695959</v>
      </c>
      <c r="F2286" s="77">
        <f t="shared" si="212"/>
        <v>3.2452142438102958</v>
      </c>
      <c r="G2286" s="115">
        <f t="shared" si="213"/>
        <v>0.52380952380952372</v>
      </c>
      <c r="H2286" s="112">
        <f>F2286/Overview!$F$19</f>
        <v>4.7913985587041132</v>
      </c>
      <c r="I2286" s="149">
        <f t="shared" si="214"/>
        <v>178.24101031296112</v>
      </c>
      <c r="J2286" s="80">
        <f>IF((A2286-Overview!$F$43)/365=ROUND((A2286-Overview!$F$43)/365,0),J2285*0.05,J2285+V2285)</f>
        <v>4527.1891827469008</v>
      </c>
      <c r="K2286" s="70">
        <f>IF(I2286&lt;Overview!$F$16,1,'='!F2286/Overview!$F$26)</f>
        <v>140.48546510001282</v>
      </c>
      <c r="L2286" s="71">
        <f>IF(I2286&lt;Overview!$F$17,'='!F2286/Overview!$F$26,Overview!$F$33)</f>
        <v>9.1428571428571423</v>
      </c>
      <c r="M2286" s="72">
        <f t="shared" si="215"/>
        <v>9.1428571428571423</v>
      </c>
      <c r="N2286" s="81">
        <f>MIN(1,Overview!$F$44*E2286*(F2286-Overview!$F$25)^2+0.2)</f>
        <v>1</v>
      </c>
      <c r="O2286" s="48">
        <f>M2286*E2286*Overview!$F$8</f>
        <v>9.746225350951114E-2</v>
      </c>
      <c r="P2286" s="48">
        <f>E2286*Overview!$F$6</f>
        <v>1.8494797113084687E-3</v>
      </c>
      <c r="Q2286" s="122">
        <f>O2286*(G2286/F2286-(1+Overview!$F$35/'='!F2286)/(Overview!$F$37*Overview!$F$33))/('='!G2286+Overview!$F$36)</f>
        <v>1.7093029973589303E-4</v>
      </c>
      <c r="R2286" s="128">
        <f>(O2286/F2286-Q2286)*G2286*Overview!$F$29*'='!F2286^3</f>
        <v>483.96719736615262</v>
      </c>
      <c r="S2286" s="57">
        <f t="shared" si="210"/>
        <v>3.3342895029040344E-18</v>
      </c>
      <c r="T2286" s="58">
        <f t="shared" si="211"/>
        <v>1.8490181446722775E-4</v>
      </c>
      <c r="U2286" s="58">
        <f>IF(I2286&lt;Overview!$F$18,(1-Overview!$F$9)*'='!R2286-'='!I2286*'='!P2286,0)</f>
        <v>0</v>
      </c>
      <c r="V2286" s="54">
        <f>IF(I2286&gt;=Overview!$F$18,(1-Overview!$F$9)*'='!R2286-Overview!$F$18*'='!P2286,0)</f>
        <v>40.906462358723495</v>
      </c>
      <c r="W2286" s="2"/>
      <c r="X2286" s="60">
        <f>F2286^3*(1+G2286*Overview!$F$38)</f>
        <v>42.001880644078234</v>
      </c>
      <c r="Y2286" s="61">
        <f>F2286^3*Overview!$F$42*(1+Overview!$F$38*G2286)+J2286*Overview!$F$39/Overview!$F$40</f>
        <v>3.9768962060900428</v>
      </c>
    </row>
    <row r="2287" spans="1:25">
      <c r="A2287" s="34">
        <v>2284</v>
      </c>
      <c r="B2287">
        <v>0.77</v>
      </c>
      <c r="C2287" s="85">
        <v>18.739999999999998</v>
      </c>
      <c r="D2287" s="125">
        <f>B2287/(B2287+Overview!$F$22)</f>
        <v>0.52380952380952384</v>
      </c>
      <c r="E2287" s="118">
        <f>EXP(Overview!$F$21/Overview!$F$5-Overview!$F$21/('='!C2287+273.15))</f>
        <v>0.94169028070695959</v>
      </c>
      <c r="F2287" s="77">
        <f t="shared" si="212"/>
        <v>3.2453991456247628</v>
      </c>
      <c r="G2287" s="115">
        <f t="shared" si="213"/>
        <v>0.52380952380952372</v>
      </c>
      <c r="H2287" s="112">
        <f>F2287/Overview!$F$19</f>
        <v>4.7916715571013775</v>
      </c>
      <c r="I2287" s="149">
        <f t="shared" si="214"/>
        <v>178.24101031296112</v>
      </c>
      <c r="J2287" s="80">
        <f>IF((A2287-Overview!$F$43)/365=ROUND((A2287-Overview!$F$43)/365,0),J2286*0.05,J2286+V2286)</f>
        <v>4568.0956451056245</v>
      </c>
      <c r="K2287" s="70">
        <f>IF(I2287&lt;Overview!$F$16,1,'='!F2287/Overview!$F$26)</f>
        <v>140.49346950756549</v>
      </c>
      <c r="L2287" s="71">
        <f>IF(I2287&lt;Overview!$F$17,'='!F2287/Overview!$F$26,Overview!$F$33)</f>
        <v>9.1428571428571423</v>
      </c>
      <c r="M2287" s="72">
        <f t="shared" si="215"/>
        <v>9.1428571428571423</v>
      </c>
      <c r="N2287" s="81">
        <f>MIN(1,Overview!$F$44*E2287*(F2287-Overview!$F$25)^2+0.2)</f>
        <v>1</v>
      </c>
      <c r="O2287" s="48">
        <f>M2287*E2287*Overview!$F$8</f>
        <v>9.746225350951114E-2</v>
      </c>
      <c r="P2287" s="48">
        <f>E2287*Overview!$F$6</f>
        <v>1.8494797113084687E-3</v>
      </c>
      <c r="Q2287" s="122">
        <f>O2287*(G2287/F2287-(1+Overview!$F$35/'='!F2287)/(Overview!$F$37*Overview!$F$33))/('='!G2287+Overview!$F$36)</f>
        <v>1.7066356100060872E-4</v>
      </c>
      <c r="R2287" s="128">
        <f>(O2287/F2287-Q2287)*G2287*Overview!$F$29*'='!F2287^3</f>
        <v>484.02651461516126</v>
      </c>
      <c r="S2287" s="57">
        <f t="shared" si="210"/>
        <v>3.3340995366929826E-18</v>
      </c>
      <c r="T2287" s="58">
        <f t="shared" si="211"/>
        <v>1.8462379168688505E-4</v>
      </c>
      <c r="U2287" s="58">
        <f>IF(I2287&lt;Overview!$F$18,(1-Overview!$F$9)*'='!R2287-'='!I2287*'='!P2287,0)</f>
        <v>0</v>
      </c>
      <c r="V2287" s="54">
        <f>IF(I2287&gt;=Overview!$F$18,(1-Overview!$F$9)*'='!R2287-Overview!$F$18*'='!P2287,0)</f>
        <v>40.911516188339036</v>
      </c>
      <c r="W2287" s="2"/>
      <c r="X2287" s="60">
        <f>F2287^3*(1+G2287*Overview!$F$38)</f>
        <v>42.00906044719261</v>
      </c>
      <c r="Y2287" s="61">
        <f>F2287^3*Overview!$F$42*(1+Overview!$F$38*G2287)+J2287*Overview!$F$39/Overview!$F$40</f>
        <v>3.9793199600982887</v>
      </c>
    </row>
    <row r="2288" spans="1:25">
      <c r="A2288" s="34">
        <v>2285</v>
      </c>
      <c r="B2288">
        <v>0.77</v>
      </c>
      <c r="C2288" s="85">
        <v>18.739999999999998</v>
      </c>
      <c r="D2288" s="125">
        <f>B2288/(B2288+Overview!$F$22)</f>
        <v>0.52380952380952384</v>
      </c>
      <c r="E2288" s="118">
        <f>EXP(Overview!$F$21/Overview!$F$5-Overview!$F$21/('='!C2288+273.15))</f>
        <v>0.94169028070695959</v>
      </c>
      <c r="F2288" s="77">
        <f t="shared" si="212"/>
        <v>3.2455837694164495</v>
      </c>
      <c r="G2288" s="115">
        <f t="shared" si="213"/>
        <v>0.52380952380952372</v>
      </c>
      <c r="H2288" s="112">
        <f>F2288/Overview!$F$19</f>
        <v>4.7919441450117368</v>
      </c>
      <c r="I2288" s="149">
        <f t="shared" si="214"/>
        <v>178.24101031296112</v>
      </c>
      <c r="J2288" s="80">
        <f>IF((A2288-Overview!$F$43)/365=ROUND((A2288-Overview!$F$43)/365,0),J2287*0.05,J2287+V2287)</f>
        <v>4609.0071612939637</v>
      </c>
      <c r="K2288" s="70">
        <f>IF(I2288&lt;Overview!$F$16,1,'='!F2288/Overview!$F$26)</f>
        <v>140.5014618795</v>
      </c>
      <c r="L2288" s="71">
        <f>IF(I2288&lt;Overview!$F$17,'='!F2288/Overview!$F$26,Overview!$F$33)</f>
        <v>9.1428571428571423</v>
      </c>
      <c r="M2288" s="72">
        <f t="shared" si="215"/>
        <v>9.1428571428571423</v>
      </c>
      <c r="N2288" s="81">
        <f>MIN(1,Overview!$F$44*E2288*(F2288-Overview!$F$25)^2+0.2)</f>
        <v>1</v>
      </c>
      <c r="O2288" s="48">
        <f>M2288*E2288*Overview!$F$8</f>
        <v>9.746225350951114E-2</v>
      </c>
      <c r="P2288" s="48">
        <f>E2288*Overview!$F$6</f>
        <v>1.8494797113084687E-3</v>
      </c>
      <c r="Q2288" s="122">
        <f>O2288*(G2288/F2288-(1+Overview!$F$35/'='!F2288)/(Overview!$F$37*Overview!$F$33))/('='!G2288+Overview!$F$36)</f>
        <v>1.7039725366389864E-4</v>
      </c>
      <c r="R2288" s="128">
        <f>(O2288/F2288-Q2288)*G2288*Overview!$F$29*'='!F2288^3</f>
        <v>484.08574675578302</v>
      </c>
      <c r="S2288" s="57">
        <f t="shared" si="210"/>
        <v>3.3339098777157207E-18</v>
      </c>
      <c r="T2288" s="58">
        <f t="shared" si="211"/>
        <v>1.8434618694822901E-4</v>
      </c>
      <c r="U2288" s="58">
        <f>IF(I2288&lt;Overview!$F$18,(1-Overview!$F$9)*'='!R2288-'='!I2288*'='!P2288,0)</f>
        <v>0</v>
      </c>
      <c r="V2288" s="54">
        <f>IF(I2288&gt;=Overview!$F$18,(1-Overview!$F$9)*'='!R2288-Overview!$F$18*'='!P2288,0)</f>
        <v>40.916562766720006</v>
      </c>
      <c r="W2288" s="2"/>
      <c r="X2288" s="60">
        <f>F2288^3*(1+G2288*Overview!$F$38)</f>
        <v>42.016230270903229</v>
      </c>
      <c r="Y2288" s="61">
        <f>F2288^3*Overview!$F$42*(1+Overview!$F$38*G2288)+J2288*Overview!$F$39/Overview!$F$40</f>
        <v>3.9817430355720647</v>
      </c>
    </row>
    <row r="2289" spans="1:25">
      <c r="A2289" s="34">
        <v>2286</v>
      </c>
      <c r="B2289">
        <v>0.77</v>
      </c>
      <c r="C2289" s="85">
        <v>18.739999999999998</v>
      </c>
      <c r="D2289" s="125">
        <f>B2289/(B2289+Overview!$F$22)</f>
        <v>0.52380952380952384</v>
      </c>
      <c r="E2289" s="118">
        <f>EXP(Overview!$F$21/Overview!$F$5-Overview!$F$21/('='!C2289+273.15))</f>
        <v>0.94169028070695959</v>
      </c>
      <c r="F2289" s="77">
        <f t="shared" si="212"/>
        <v>3.245768115603398</v>
      </c>
      <c r="G2289" s="115">
        <f t="shared" si="213"/>
        <v>0.52380952380952372</v>
      </c>
      <c r="H2289" s="112">
        <f>F2289/Overview!$F$19</f>
        <v>4.7922163230524113</v>
      </c>
      <c r="I2289" s="149">
        <f t="shared" si="214"/>
        <v>178.24101031296112</v>
      </c>
      <c r="J2289" s="80">
        <f>IF((A2289-Overview!$F$43)/365=ROUND((A2289-Overview!$F$43)/365,0),J2288*0.05,J2288+V2288)</f>
        <v>4649.9237240606835</v>
      </c>
      <c r="K2289" s="70">
        <f>IF(I2289&lt;Overview!$F$16,1,'='!F2289/Overview!$F$26)</f>
        <v>140.50944223391335</v>
      </c>
      <c r="L2289" s="71">
        <f>IF(I2289&lt;Overview!$F$17,'='!F2289/Overview!$F$26,Overview!$F$33)</f>
        <v>9.1428571428571423</v>
      </c>
      <c r="M2289" s="72">
        <f t="shared" si="215"/>
        <v>9.1428571428571423</v>
      </c>
      <c r="N2289" s="81">
        <f>MIN(1,Overview!$F$44*E2289*(F2289-Overview!$F$25)^2+0.2)</f>
        <v>1</v>
      </c>
      <c r="O2289" s="48">
        <f>M2289*E2289*Overview!$F$8</f>
        <v>9.746225350951114E-2</v>
      </c>
      <c r="P2289" s="48">
        <f>E2289*Overview!$F$6</f>
        <v>1.8494797113084687E-3</v>
      </c>
      <c r="Q2289" s="122">
        <f>O2289*(G2289/F2289-(1+Overview!$F$35/'='!F2289)/(Overview!$F$37*Overview!$F$33))/('='!G2289+Overview!$F$36)</f>
        <v>1.7013137698081941E-4</v>
      </c>
      <c r="R2289" s="128">
        <f>(O2289/F2289-Q2289)*G2289*Overview!$F$29*'='!F2289^3</f>
        <v>484.14489390380191</v>
      </c>
      <c r="S2289" s="57">
        <f t="shared" si="210"/>
        <v>3.3337205254417147E-18</v>
      </c>
      <c r="T2289" s="58">
        <f t="shared" si="211"/>
        <v>1.8406899962268184E-4</v>
      </c>
      <c r="U2289" s="58">
        <f>IF(I2289&lt;Overview!$F$18,(1-Overview!$F$9)*'='!R2289-'='!I2289*'='!P2289,0)</f>
        <v>0</v>
      </c>
      <c r="V2289" s="54">
        <f>IF(I2289&gt;=Overview!$F$18,(1-Overview!$F$9)*'='!R2289-Overview!$F$18*'='!P2289,0)</f>
        <v>40.921602103731217</v>
      </c>
      <c r="W2289" s="2"/>
      <c r="X2289" s="60">
        <f>F2289^3*(1+G2289*Overview!$F$38)</f>
        <v>42.023390127808625</v>
      </c>
      <c r="Y2289" s="61">
        <f>F2289^3*Overview!$F$42*(1+Overview!$F$38*G2289)+J2289*Overview!$F$39/Overview!$F$40</f>
        <v>3.9841654333301402</v>
      </c>
    </row>
    <row r="2290" spans="1:25">
      <c r="A2290" s="34">
        <v>2287</v>
      </c>
      <c r="B2290">
        <v>0.77</v>
      </c>
      <c r="C2290" s="85">
        <v>18.739999999999998</v>
      </c>
      <c r="D2290" s="125">
        <f>B2290/(B2290+Overview!$F$22)</f>
        <v>0.52380952380952384</v>
      </c>
      <c r="E2290" s="118">
        <f>EXP(Overview!$F$21/Overview!$F$5-Overview!$F$21/('='!C2290+273.15))</f>
        <v>0.94169028070695959</v>
      </c>
      <c r="F2290" s="77">
        <f t="shared" si="212"/>
        <v>3.2459521846030208</v>
      </c>
      <c r="G2290" s="115">
        <f t="shared" si="213"/>
        <v>0.52380952380952372</v>
      </c>
      <c r="H2290" s="112">
        <f>F2290/Overview!$F$19</f>
        <v>4.7924880918396884</v>
      </c>
      <c r="I2290" s="149">
        <f t="shared" si="214"/>
        <v>178.24101031296112</v>
      </c>
      <c r="J2290" s="80">
        <f>IF((A2290-Overview!$F$43)/365=ROUND((A2290-Overview!$F$43)/365,0),J2289*0.05,J2289+V2289)</f>
        <v>4690.8453261644145</v>
      </c>
      <c r="K2290" s="70">
        <f>IF(I2290&lt;Overview!$F$16,1,'='!F2290/Overview!$F$26)</f>
        <v>140.51741058887538</v>
      </c>
      <c r="L2290" s="71">
        <f>IF(I2290&lt;Overview!$F$17,'='!F2290/Overview!$F$26,Overview!$F$33)</f>
        <v>9.1428571428571423</v>
      </c>
      <c r="M2290" s="72">
        <f t="shared" si="215"/>
        <v>9.1428571428571423</v>
      </c>
      <c r="N2290" s="81">
        <f>MIN(1,Overview!$F$44*E2290*(F2290-Overview!$F$25)^2+0.2)</f>
        <v>1</v>
      </c>
      <c r="O2290" s="48">
        <f>M2290*E2290*Overview!$F$8</f>
        <v>9.746225350951114E-2</v>
      </c>
      <c r="P2290" s="48">
        <f>E2290*Overview!$F$6</f>
        <v>1.8494797113084687E-3</v>
      </c>
      <c r="Q2290" s="122">
        <f>O2290*(G2290/F2290-(1+Overview!$F$35/'='!F2290)/(Overview!$F$37*Overview!$F$33))/('='!G2290+Overview!$F$36)</f>
        <v>1.6986593020786283E-4</v>
      </c>
      <c r="R2290" s="128">
        <f>(O2290/F2290-Q2290)*G2290*Overview!$F$29*'='!F2290^3</f>
        <v>484.20395617486372</v>
      </c>
      <c r="S2290" s="57">
        <f t="shared" si="210"/>
        <v>3.3335314793414513E-18</v>
      </c>
      <c r="T2290" s="58">
        <f t="shared" si="211"/>
        <v>1.8379222908261223E-4</v>
      </c>
      <c r="U2290" s="58">
        <f>IF(I2290&lt;Overview!$F$18,(1-Overview!$F$9)*'='!R2290-'='!I2290*'='!P2290,0)</f>
        <v>0</v>
      </c>
      <c r="V2290" s="54">
        <f>IF(I2290&gt;=Overview!$F$18,(1-Overview!$F$9)*'='!R2290-Overview!$F$18*'='!P2290,0)</f>
        <v>40.926634209225682</v>
      </c>
      <c r="W2290" s="2"/>
      <c r="X2290" s="60">
        <f>F2290^3*(1+G2290*Overview!$F$38)</f>
        <v>42.030540030495409</v>
      </c>
      <c r="Y2290" s="61">
        <f>F2290^3*Overview!$F$42*(1+Overview!$F$38*G2290)+J2290*Overview!$F$39/Overview!$F$40</f>
        <v>3.9865871541906404</v>
      </c>
    </row>
    <row r="2291" spans="1:25">
      <c r="A2291" s="34">
        <v>2288</v>
      </c>
      <c r="B2291">
        <v>0.77</v>
      </c>
      <c r="C2291" s="85">
        <v>18.739999999999998</v>
      </c>
      <c r="D2291" s="125">
        <f>B2291/(B2291+Overview!$F$22)</f>
        <v>0.52380952380952384</v>
      </c>
      <c r="E2291" s="118">
        <f>EXP(Overview!$F$21/Overview!$F$5-Overview!$F$21/('='!C2291+273.15))</f>
        <v>0.94169028070695959</v>
      </c>
      <c r="F2291" s="77">
        <f t="shared" si="212"/>
        <v>3.2461359768321034</v>
      </c>
      <c r="G2291" s="115">
        <f t="shared" si="213"/>
        <v>0.52380952380952372</v>
      </c>
      <c r="H2291" s="112">
        <f>F2291/Overview!$F$19</f>
        <v>4.7927594519889318</v>
      </c>
      <c r="I2291" s="149">
        <f t="shared" si="214"/>
        <v>178.24101031296112</v>
      </c>
      <c r="J2291" s="80">
        <f>IF((A2291-Overview!$F$43)/365=ROUND((A2291-Overview!$F$43)/365,0),J2290*0.05,J2290+V2290)</f>
        <v>4731.7719603736405</v>
      </c>
      <c r="K2291" s="70">
        <f>IF(I2291&lt;Overview!$F$16,1,'='!F2291/Overview!$F$26)</f>
        <v>140.52536696242873</v>
      </c>
      <c r="L2291" s="71">
        <f>IF(I2291&lt;Overview!$F$17,'='!F2291/Overview!$F$26,Overview!$F$33)</f>
        <v>9.1428571428571423</v>
      </c>
      <c r="M2291" s="72">
        <f t="shared" si="215"/>
        <v>9.1428571428571423</v>
      </c>
      <c r="N2291" s="81">
        <f>MIN(1,Overview!$F$44*E2291*(F2291-Overview!$F$25)^2+0.2)</f>
        <v>1</v>
      </c>
      <c r="O2291" s="48">
        <f>M2291*E2291*Overview!$F$8</f>
        <v>9.746225350951114E-2</v>
      </c>
      <c r="P2291" s="48">
        <f>E2291*Overview!$F$6</f>
        <v>1.8494797113084687E-3</v>
      </c>
      <c r="Q2291" s="122">
        <f>O2291*(G2291/F2291-(1+Overview!$F$35/'='!F2291)/(Overview!$F$37*Overview!$F$33))/('='!G2291+Overview!$F$36)</f>
        <v>1.6960091260294919E-4</v>
      </c>
      <c r="R2291" s="128">
        <f>(O2291/F2291-Q2291)*G2291*Overview!$F$29*'='!F2291^3</f>
        <v>484.2629336844771</v>
      </c>
      <c r="S2291" s="57">
        <f t="shared" si="210"/>
        <v>3.3333427388864372E-18</v>
      </c>
      <c r="T2291" s="58">
        <f t="shared" si="211"/>
        <v>1.8351587470133023E-4</v>
      </c>
      <c r="U2291" s="58">
        <f>IF(I2291&lt;Overview!$F$18,(1-Overview!$F$9)*'='!R2291-'='!I2291*'='!P2291,0)</f>
        <v>0</v>
      </c>
      <c r="V2291" s="54">
        <f>IF(I2291&gt;=Overview!$F$18,(1-Overview!$F$9)*'='!R2291-Overview!$F$18*'='!P2291,0)</f>
        <v>40.931659093044743</v>
      </c>
      <c r="W2291" s="2"/>
      <c r="X2291" s="60">
        <f>F2291^3*(1+G2291*Overview!$F$38)</f>
        <v>42.037679991538283</v>
      </c>
      <c r="Y2291" s="61">
        <f>F2291^3*Overview!$F$42*(1+Overview!$F$38*G2291)+J2291*Overview!$F$39/Overview!$F$40</f>
        <v>3.9890081989710455</v>
      </c>
    </row>
    <row r="2292" spans="1:25">
      <c r="A2292" s="34">
        <v>2289</v>
      </c>
      <c r="B2292">
        <v>0.77</v>
      </c>
      <c r="C2292" s="85">
        <v>18.739999999999998</v>
      </c>
      <c r="D2292" s="125">
        <f>B2292/(B2292+Overview!$F$22)</f>
        <v>0.52380952380952384</v>
      </c>
      <c r="E2292" s="118">
        <f>EXP(Overview!$F$21/Overview!$F$5-Overview!$F$21/('='!C2292+273.15))</f>
        <v>0.94169028070695959</v>
      </c>
      <c r="F2292" s="77">
        <f t="shared" si="212"/>
        <v>3.2463194927068049</v>
      </c>
      <c r="G2292" s="115">
        <f t="shared" si="213"/>
        <v>0.52380952380952372</v>
      </c>
      <c r="H2292" s="112">
        <f>F2292/Overview!$F$19</f>
        <v>4.7930304041145799</v>
      </c>
      <c r="I2292" s="149">
        <f t="shared" si="214"/>
        <v>178.24101031296112</v>
      </c>
      <c r="J2292" s="80">
        <f>IF((A2292-Overview!$F$43)/365=ROUND((A2292-Overview!$F$43)/365,0),J2291*0.05,J2291+V2291)</f>
        <v>4772.7036194666853</v>
      </c>
      <c r="K2292" s="70">
        <f>IF(I2292&lt;Overview!$F$16,1,'='!F2292/Overview!$F$26)</f>
        <v>140.53331137258897</v>
      </c>
      <c r="L2292" s="71">
        <f>IF(I2292&lt;Overview!$F$17,'='!F2292/Overview!$F$26,Overview!$F$33)</f>
        <v>9.1428571428571423</v>
      </c>
      <c r="M2292" s="72">
        <f t="shared" si="215"/>
        <v>9.1428571428571423</v>
      </c>
      <c r="N2292" s="81">
        <f>MIN(1,Overview!$F$44*E2292*(F2292-Overview!$F$25)^2+0.2)</f>
        <v>1</v>
      </c>
      <c r="O2292" s="48">
        <f>M2292*E2292*Overview!$F$8</f>
        <v>9.746225350951114E-2</v>
      </c>
      <c r="P2292" s="48">
        <f>E2292*Overview!$F$6</f>
        <v>1.8494797113084687E-3</v>
      </c>
      <c r="Q2292" s="122">
        <f>O2292*(G2292/F2292-(1+Overview!$F$35/'='!F2292)/(Overview!$F$37*Overview!$F$33))/('='!G2292+Overview!$F$36)</f>
        <v>1.6933632342542836E-4</v>
      </c>
      <c r="R2292" s="128">
        <f>(O2292/F2292-Q2292)*G2292*Overview!$F$29*'='!F2292^3</f>
        <v>484.32182654801233</v>
      </c>
      <c r="S2292" s="57">
        <f t="shared" si="210"/>
        <v>3.3331543035491941E-18</v>
      </c>
      <c r="T2292" s="58">
        <f t="shared" si="211"/>
        <v>1.8323993585309066E-4</v>
      </c>
      <c r="U2292" s="58">
        <f>IF(I2292&lt;Overview!$F$18,(1-Overview!$F$9)*'='!R2292-'='!I2292*'='!P2292,0)</f>
        <v>0</v>
      </c>
      <c r="V2292" s="54">
        <f>IF(I2292&gt;=Overview!$F$18,(1-Overview!$F$9)*'='!R2292-Overview!$F$18*'='!P2292,0)</f>
        <v>40.936676765017943</v>
      </c>
      <c r="W2292" s="2"/>
      <c r="X2292" s="60">
        <f>F2292^3*(1+G2292*Overview!$F$38)</f>
        <v>42.044810023500013</v>
      </c>
      <c r="Y2292" s="61">
        <f>F2292^3*Overview!$F$42*(1+Overview!$F$38*G2292)+J2292*Overview!$F$39/Overview!$F$40</f>
        <v>3.9914285684881894</v>
      </c>
    </row>
    <row r="2293" spans="1:25">
      <c r="A2293" s="34">
        <v>2290</v>
      </c>
      <c r="B2293">
        <v>0.77</v>
      </c>
      <c r="C2293" s="85">
        <v>18.739999999999998</v>
      </c>
      <c r="D2293" s="125">
        <f>B2293/(B2293+Overview!$F$22)</f>
        <v>0.52380952380952384</v>
      </c>
      <c r="E2293" s="118">
        <f>EXP(Overview!$F$21/Overview!$F$5-Overview!$F$21/('='!C2293+273.15))</f>
        <v>0.94169028070695959</v>
      </c>
      <c r="F2293" s="77">
        <f t="shared" si="212"/>
        <v>3.2465027326426581</v>
      </c>
      <c r="G2293" s="115">
        <f t="shared" si="213"/>
        <v>0.52380952380952372</v>
      </c>
      <c r="H2293" s="112">
        <f>F2293/Overview!$F$19</f>
        <v>4.7933009488301463</v>
      </c>
      <c r="I2293" s="149">
        <f t="shared" si="214"/>
        <v>178.24101031296112</v>
      </c>
      <c r="J2293" s="80">
        <f>IF((A2293-Overview!$F$43)/365=ROUND((A2293-Overview!$F$43)/365,0),J2292*0.05,J2292+V2292)</f>
        <v>4813.6402962317034</v>
      </c>
      <c r="K2293" s="70">
        <f>IF(I2293&lt;Overview!$F$16,1,'='!F2293/Overview!$F$26)</f>
        <v>140.54124383734452</v>
      </c>
      <c r="L2293" s="71">
        <f>IF(I2293&lt;Overview!$F$17,'='!F2293/Overview!$F$26,Overview!$F$33)</f>
        <v>9.1428571428571423</v>
      </c>
      <c r="M2293" s="72">
        <f t="shared" si="215"/>
        <v>9.1428571428571423</v>
      </c>
      <c r="N2293" s="81">
        <f>MIN(1,Overview!$F$44*E2293*(F2293-Overview!$F$25)^2+0.2)</f>
        <v>1</v>
      </c>
      <c r="O2293" s="48">
        <f>M2293*E2293*Overview!$F$8</f>
        <v>9.746225350951114E-2</v>
      </c>
      <c r="P2293" s="48">
        <f>E2293*Overview!$F$6</f>
        <v>1.8494797113084687E-3</v>
      </c>
      <c r="Q2293" s="122">
        <f>O2293*(G2293/F2293-(1+Overview!$F$35/'='!F2293)/(Overview!$F$37*Overview!$F$33))/('='!G2293+Overview!$F$36)</f>
        <v>1.6907216193607288E-4</v>
      </c>
      <c r="R2293" s="128">
        <f>(O2293/F2293-Q2293)*G2293*Overview!$F$29*'='!F2293^3</f>
        <v>484.38063488070287</v>
      </c>
      <c r="S2293" s="57">
        <f t="shared" si="210"/>
        <v>3.3329661728032595E-18</v>
      </c>
      <c r="T2293" s="58">
        <f t="shared" si="211"/>
        <v>1.8296441191308752E-4</v>
      </c>
      <c r="U2293" s="58">
        <f>IF(I2293&lt;Overview!$F$18,(1-Overview!$F$9)*'='!R2293-'='!I2293*'='!P2293,0)</f>
        <v>0</v>
      </c>
      <c r="V2293" s="54">
        <f>IF(I2293&gt;=Overview!$F$18,(1-Overview!$F$9)*'='!R2293-Overview!$F$18*'='!P2293,0)</f>
        <v>40.941687234963176</v>
      </c>
      <c r="W2293" s="2"/>
      <c r="X2293" s="60">
        <f>F2293^3*(1+G2293*Overview!$F$38)</f>
        <v>42.051930138931453</v>
      </c>
      <c r="Y2293" s="61">
        <f>F2293^3*Overview!$F$42*(1+Overview!$F$38*G2293)+J2293*Overview!$F$39/Overview!$F$40</f>
        <v>3.9938482635582631</v>
      </c>
    </row>
    <row r="2294" spans="1:25">
      <c r="A2294" s="34">
        <v>2291</v>
      </c>
      <c r="B2294">
        <v>0.77</v>
      </c>
      <c r="C2294" s="85">
        <v>18.739999999999998</v>
      </c>
      <c r="D2294" s="125">
        <f>B2294/(B2294+Overview!$F$22)</f>
        <v>0.52380952380952384</v>
      </c>
      <c r="E2294" s="118">
        <f>EXP(Overview!$F$21/Overview!$F$5-Overview!$F$21/('='!C2294+273.15))</f>
        <v>0.94169028070695959</v>
      </c>
      <c r="F2294" s="77">
        <f t="shared" si="212"/>
        <v>3.2466856970545712</v>
      </c>
      <c r="G2294" s="115">
        <f t="shared" si="213"/>
        <v>0.52380952380952372</v>
      </c>
      <c r="H2294" s="112">
        <f>F2294/Overview!$F$19</f>
        <v>4.7935710867482229</v>
      </c>
      <c r="I2294" s="149">
        <f t="shared" si="214"/>
        <v>178.24101031296112</v>
      </c>
      <c r="J2294" s="80">
        <f>IF((A2294-Overview!$F$43)/365=ROUND((A2294-Overview!$F$43)/365,0),J2293*0.05,J2293+V2293)</f>
        <v>4854.5819834666663</v>
      </c>
      <c r="K2294" s="70">
        <f>IF(I2294&lt;Overview!$F$16,1,'='!F2294/Overview!$F$26)</f>
        <v>140.54916437465675</v>
      </c>
      <c r="L2294" s="71">
        <f>IF(I2294&lt;Overview!$F$17,'='!F2294/Overview!$F$26,Overview!$F$33)</f>
        <v>9.1428571428571423</v>
      </c>
      <c r="M2294" s="72">
        <f t="shared" si="215"/>
        <v>9.1428571428571423</v>
      </c>
      <c r="N2294" s="81">
        <f>MIN(1,Overview!$F$44*E2294*(F2294-Overview!$F$25)^2+0.2)</f>
        <v>1</v>
      </c>
      <c r="O2294" s="48">
        <f>M2294*E2294*Overview!$F$8</f>
        <v>9.746225350951114E-2</v>
      </c>
      <c r="P2294" s="48">
        <f>E2294*Overview!$F$6</f>
        <v>1.8494797113084687E-3</v>
      </c>
      <c r="Q2294" s="122">
        <f>O2294*(G2294/F2294-(1+Overview!$F$35/'='!F2294)/(Overview!$F$37*Overview!$F$33))/('='!G2294+Overview!$F$36)</f>
        <v>1.6880842739707699E-4</v>
      </c>
      <c r="R2294" s="128">
        <f>(O2294/F2294-Q2294)*G2294*Overview!$F$29*'='!F2294^3</f>
        <v>484.43935879764416</v>
      </c>
      <c r="S2294" s="57">
        <f t="shared" si="210"/>
        <v>3.3327783461231819E-18</v>
      </c>
      <c r="T2294" s="58">
        <f t="shared" si="211"/>
        <v>1.8268930225745494E-4</v>
      </c>
      <c r="U2294" s="58">
        <f>IF(I2294&lt;Overview!$F$18,(1-Overview!$F$9)*'='!R2294-'='!I2294*'='!P2294,0)</f>
        <v>0</v>
      </c>
      <c r="V2294" s="54">
        <f>IF(I2294&gt;=Overview!$F$18,(1-Overview!$F$9)*'='!R2294-Overview!$F$18*'='!P2294,0)</f>
        <v>40.94669051268658</v>
      </c>
      <c r="W2294" s="2"/>
      <c r="X2294" s="60">
        <f>F2294^3*(1+G2294*Overview!$F$38)</f>
        <v>42.059040350371511</v>
      </c>
      <c r="Y2294" s="61">
        <f>F2294^3*Overview!$F$42*(1+Overview!$F$38*G2294)+J2294*Overview!$F$39/Overview!$F$40</f>
        <v>3.9962672849968057</v>
      </c>
    </row>
    <row r="2295" spans="1:25">
      <c r="A2295" s="34">
        <v>2292</v>
      </c>
      <c r="B2295">
        <v>0.77</v>
      </c>
      <c r="C2295" s="85">
        <v>18.739999999999998</v>
      </c>
      <c r="D2295" s="125">
        <f>B2295/(B2295+Overview!$F$22)</f>
        <v>0.52380952380952384</v>
      </c>
      <c r="E2295" s="118">
        <f>EXP(Overview!$F$21/Overview!$F$5-Overview!$F$21/('='!C2295+273.15))</f>
        <v>0.94169028070695959</v>
      </c>
      <c r="F2295" s="77">
        <f t="shared" si="212"/>
        <v>3.2468683863568288</v>
      </c>
      <c r="G2295" s="115">
        <f t="shared" si="213"/>
        <v>0.52380952380952372</v>
      </c>
      <c r="H2295" s="112">
        <f>F2295/Overview!$F$19</f>
        <v>4.7938408184804793</v>
      </c>
      <c r="I2295" s="149">
        <f t="shared" si="214"/>
        <v>178.24101031296112</v>
      </c>
      <c r="J2295" s="80">
        <f>IF((A2295-Overview!$F$43)/365=ROUND((A2295-Overview!$F$43)/365,0),J2294*0.05,J2294+V2294)</f>
        <v>4895.5286739793528</v>
      </c>
      <c r="K2295" s="70">
        <f>IF(I2295&lt;Overview!$F$16,1,'='!F2295/Overview!$F$26)</f>
        <v>140.55707300246013</v>
      </c>
      <c r="L2295" s="71">
        <f>IF(I2295&lt;Overview!$F$17,'='!F2295/Overview!$F$26,Overview!$F$33)</f>
        <v>9.1428571428571423</v>
      </c>
      <c r="M2295" s="72">
        <f t="shared" si="215"/>
        <v>9.1428571428571423</v>
      </c>
      <c r="N2295" s="81">
        <f>MIN(1,Overview!$F$44*E2295*(F2295-Overview!$F$25)^2+0.2)</f>
        <v>1</v>
      </c>
      <c r="O2295" s="48">
        <f>M2295*E2295*Overview!$F$8</f>
        <v>9.746225350951114E-2</v>
      </c>
      <c r="P2295" s="48">
        <f>E2295*Overview!$F$6</f>
        <v>1.8494797113084687E-3</v>
      </c>
      <c r="Q2295" s="122">
        <f>O2295*(G2295/F2295-(1+Overview!$F$35/'='!F2295)/(Overview!$F$37*Overview!$F$33))/('='!G2295+Overview!$F$36)</f>
        <v>1.6854511907205268E-4</v>
      </c>
      <c r="R2295" s="128">
        <f>(O2295/F2295-Q2295)*G2295*Overview!$F$29*'='!F2295^3</f>
        <v>484.4979984137949</v>
      </c>
      <c r="S2295" s="57">
        <f t="shared" si="210"/>
        <v>3.3325908229845198E-18</v>
      </c>
      <c r="T2295" s="58">
        <f t="shared" si="211"/>
        <v>1.8241460626326509E-4</v>
      </c>
      <c r="U2295" s="58">
        <f>IF(I2295&lt;Overview!$F$18,(1-Overview!$F$9)*'='!R2295-'='!I2295*'='!P2295,0)</f>
        <v>0</v>
      </c>
      <c r="V2295" s="54">
        <f>IF(I2295&gt;=Overview!$F$18,(1-Overview!$F$9)*'='!R2295-Overview!$F$18*'='!P2295,0)</f>
        <v>40.951686607982623</v>
      </c>
      <c r="W2295" s="2"/>
      <c r="X2295" s="60">
        <f>F2295^3*(1+G2295*Overview!$F$38)</f>
        <v>42.066140670347188</v>
      </c>
      <c r="Y2295" s="61">
        <f>F2295^3*Overview!$F$42*(1+Overview!$F$38*G2295)+J2295*Overview!$F$39/Overview!$F$40</f>
        <v>3.9986856336187135</v>
      </c>
    </row>
    <row r="2296" spans="1:25">
      <c r="A2296" s="34">
        <v>2293</v>
      </c>
      <c r="B2296">
        <v>0.77</v>
      </c>
      <c r="C2296" s="85">
        <v>18.739999999999998</v>
      </c>
      <c r="D2296" s="125">
        <f>B2296/(B2296+Overview!$F$22)</f>
        <v>0.52380952380952384</v>
      </c>
      <c r="E2296" s="118">
        <f>EXP(Overview!$F$21/Overview!$F$5-Overview!$F$21/('='!C2296+273.15))</f>
        <v>0.94169028070695959</v>
      </c>
      <c r="F2296" s="77">
        <f t="shared" si="212"/>
        <v>3.2470508009630921</v>
      </c>
      <c r="G2296" s="115">
        <f t="shared" si="213"/>
        <v>0.52380952380952372</v>
      </c>
      <c r="H2296" s="112">
        <f>F2296/Overview!$F$19</f>
        <v>4.794110144637667</v>
      </c>
      <c r="I2296" s="149">
        <f t="shared" si="214"/>
        <v>178.24101031296112</v>
      </c>
      <c r="J2296" s="80">
        <f>IF((A2296-Overview!$F$43)/365=ROUND((A2296-Overview!$F$43)/365,0),J2295*0.05,J2295+V2295)</f>
        <v>4936.4803605873358</v>
      </c>
      <c r="K2296" s="70">
        <f>IF(I2296&lt;Overview!$F$16,1,'='!F2296/Overview!$F$26)</f>
        <v>140.564969738662</v>
      </c>
      <c r="L2296" s="71">
        <f>IF(I2296&lt;Overview!$F$17,'='!F2296/Overview!$F$26,Overview!$F$33)</f>
        <v>9.1428571428571423</v>
      </c>
      <c r="M2296" s="72">
        <f t="shared" si="215"/>
        <v>9.1428571428571423</v>
      </c>
      <c r="N2296" s="81">
        <f>MIN(1,Overview!$F$44*E2296*(F2296-Overview!$F$25)^2+0.2)</f>
        <v>1</v>
      </c>
      <c r="O2296" s="48">
        <f>M2296*E2296*Overview!$F$8</f>
        <v>9.746225350951114E-2</v>
      </c>
      <c r="P2296" s="48">
        <f>E2296*Overview!$F$6</f>
        <v>1.8494797113084687E-3</v>
      </c>
      <c r="Q2296" s="122">
        <f>O2296*(G2296/F2296-(1+Overview!$F$35/'='!F2296)/(Overview!$F$37*Overview!$F$33))/('='!G2296+Overview!$F$36)</f>
        <v>1.6828223622602728E-4</v>
      </c>
      <c r="R2296" s="128">
        <f>(O2296/F2296-Q2296)*G2296*Overview!$F$29*'='!F2296^3</f>
        <v>484.55655384397585</v>
      </c>
      <c r="S2296" s="57">
        <f t="shared" si="210"/>
        <v>3.3324036028638393E-18</v>
      </c>
      <c r="T2296" s="58">
        <f t="shared" si="211"/>
        <v>1.821403233085274E-4</v>
      </c>
      <c r="U2296" s="58">
        <f>IF(I2296&lt;Overview!$F$18,(1-Overview!$F$9)*'='!R2296-'='!I2296*'='!P2296,0)</f>
        <v>0</v>
      </c>
      <c r="V2296" s="54">
        <f>IF(I2296&gt;=Overview!$F$18,(1-Overview!$F$9)*'='!R2296-Overview!$F$18*'='!P2296,0)</f>
        <v>40.956675530634037</v>
      </c>
      <c r="W2296" s="2"/>
      <c r="X2296" s="60">
        <f>F2296^3*(1+G2296*Overview!$F$38)</f>
        <v>42.073231111373524</v>
      </c>
      <c r="Y2296" s="61">
        <f>F2296^3*Overview!$F$42*(1+Overview!$F$38*G2296)+J2296*Overview!$F$39/Overview!$F$40</f>
        <v>4.0011033102382303</v>
      </c>
    </row>
    <row r="2297" spans="1:25">
      <c r="A2297" s="34">
        <v>2294</v>
      </c>
      <c r="B2297">
        <v>0.77</v>
      </c>
      <c r="C2297" s="85">
        <v>18.739999999999998</v>
      </c>
      <c r="D2297" s="125">
        <f>B2297/(B2297+Overview!$F$22)</f>
        <v>0.52380952380952384</v>
      </c>
      <c r="E2297" s="118">
        <f>EXP(Overview!$F$21/Overview!$F$5-Overview!$F$21/('='!C2297+273.15))</f>
        <v>0.94169028070695959</v>
      </c>
      <c r="F2297" s="77">
        <f t="shared" si="212"/>
        <v>3.2472329412864007</v>
      </c>
      <c r="G2297" s="115">
        <f t="shared" si="213"/>
        <v>0.52380952380952372</v>
      </c>
      <c r="H2297" s="112">
        <f>F2297/Overview!$F$19</f>
        <v>4.7943790658296184</v>
      </c>
      <c r="I2297" s="149">
        <f t="shared" si="214"/>
        <v>178.24101031296112</v>
      </c>
      <c r="J2297" s="80">
        <f>IF((A2297-Overview!$F$43)/365=ROUND((A2297-Overview!$F$43)/365,0),J2296*0.05,J2296+V2296)</f>
        <v>4977.4370361179699</v>
      </c>
      <c r="K2297" s="70">
        <f>IF(I2297&lt;Overview!$F$16,1,'='!F2297/Overview!$F$26)</f>
        <v>140.57285460114289</v>
      </c>
      <c r="L2297" s="71">
        <f>IF(I2297&lt;Overview!$F$17,'='!F2297/Overview!$F$26,Overview!$F$33)</f>
        <v>9.1428571428571423</v>
      </c>
      <c r="M2297" s="72">
        <f t="shared" si="215"/>
        <v>9.1428571428571423</v>
      </c>
      <c r="N2297" s="81">
        <f>MIN(1,Overview!$F$44*E2297*(F2297-Overview!$F$25)^2+0.2)</f>
        <v>1</v>
      </c>
      <c r="O2297" s="48">
        <f>M2297*E2297*Overview!$F$8</f>
        <v>9.746225350951114E-2</v>
      </c>
      <c r="P2297" s="48">
        <f>E2297*Overview!$F$6</f>
        <v>1.8494797113084687E-3</v>
      </c>
      <c r="Q2297" s="122">
        <f>O2297*(G2297/F2297-(1+Overview!$F$35/'='!F2297)/(Overview!$F$37*Overview!$F$33))/('='!G2297+Overview!$F$36)</f>
        <v>1.6801977812543853E-4</v>
      </c>
      <c r="R2297" s="128">
        <f>(O2297/F2297-Q2297)*G2297*Overview!$F$29*'='!F2297^3</f>
        <v>484.61502520287155</v>
      </c>
      <c r="S2297" s="57">
        <f t="shared" si="210"/>
        <v>3.3322166852387122E-18</v>
      </c>
      <c r="T2297" s="58">
        <f t="shared" si="211"/>
        <v>1.8186645277218542E-4</v>
      </c>
      <c r="U2297" s="58">
        <f>IF(I2297&lt;Overview!$F$18,(1-Overview!$F$9)*'='!R2297-'='!I2297*'='!P2297,0)</f>
        <v>0</v>
      </c>
      <c r="V2297" s="54">
        <f>IF(I2297&gt;=Overview!$F$18,(1-Overview!$F$9)*'='!R2297-Overview!$F$18*'='!P2297,0)</f>
        <v>40.961657290411949</v>
      </c>
      <c r="W2297" s="2"/>
      <c r="X2297" s="60">
        <f>F2297^3*(1+G2297*Overview!$F$38)</f>
        <v>42.080311685953667</v>
      </c>
      <c r="Y2297" s="61">
        <f>F2297^3*Overview!$F$42*(1+Overview!$F$38*G2297)+J2297*Overview!$F$39/Overview!$F$40</f>
        <v>4.0035203156689567</v>
      </c>
    </row>
    <row r="2298" spans="1:25">
      <c r="A2298" s="34">
        <v>2295</v>
      </c>
      <c r="B2298">
        <v>0.77</v>
      </c>
      <c r="C2298" s="85">
        <v>18.739999999999998</v>
      </c>
      <c r="D2298" s="125">
        <f>B2298/(B2298+Overview!$F$22)</f>
        <v>0.52380952380952384</v>
      </c>
      <c r="E2298" s="118">
        <f>EXP(Overview!$F$21/Overview!$F$5-Overview!$F$21/('='!C2298+273.15))</f>
        <v>0.94169028070695959</v>
      </c>
      <c r="F2298" s="77">
        <f t="shared" si="212"/>
        <v>3.2474148077391729</v>
      </c>
      <c r="G2298" s="115">
        <f t="shared" si="213"/>
        <v>0.52380952380952372</v>
      </c>
      <c r="H2298" s="112">
        <f>F2298/Overview!$F$19</f>
        <v>4.7946475826652488</v>
      </c>
      <c r="I2298" s="149">
        <f t="shared" si="214"/>
        <v>178.24101031296112</v>
      </c>
      <c r="J2298" s="80">
        <f>IF((A2298-Overview!$F$43)/365=ROUND((A2298-Overview!$F$43)/365,0),J2297*0.05,J2297+V2297)</f>
        <v>5018.3986934083823</v>
      </c>
      <c r="K2298" s="70">
        <f>IF(I2298&lt;Overview!$F$16,1,'='!F2298/Overview!$F$26)</f>
        <v>140.58072760775642</v>
      </c>
      <c r="L2298" s="71">
        <f>IF(I2298&lt;Overview!$F$17,'='!F2298/Overview!$F$26,Overview!$F$33)</f>
        <v>9.1428571428571423</v>
      </c>
      <c r="M2298" s="72">
        <f t="shared" si="215"/>
        <v>9.1428571428571423</v>
      </c>
      <c r="N2298" s="81">
        <f>MIN(1,Overview!$F$44*E2298*(F2298-Overview!$F$25)^2+0.2)</f>
        <v>1</v>
      </c>
      <c r="O2298" s="48">
        <f>M2298*E2298*Overview!$F$8</f>
        <v>9.746225350951114E-2</v>
      </c>
      <c r="P2298" s="48">
        <f>E2298*Overview!$F$6</f>
        <v>1.8494797113084687E-3</v>
      </c>
      <c r="Q2298" s="122">
        <f>O2298*(G2298/F2298-(1+Overview!$F$35/'='!F2298)/(Overview!$F$37*Overview!$F$33))/('='!G2298+Overview!$F$36)</f>
        <v>1.6775774403813228E-4</v>
      </c>
      <c r="R2298" s="128">
        <f>(O2298/F2298-Q2298)*G2298*Overview!$F$29*'='!F2298^3</f>
        <v>484.67341260502866</v>
      </c>
      <c r="S2298" s="57">
        <f t="shared" si="210"/>
        <v>3.3320300695877124E-18</v>
      </c>
      <c r="T2298" s="58">
        <f t="shared" si="211"/>
        <v>1.8159299403411626E-4</v>
      </c>
      <c r="U2298" s="58">
        <f>IF(I2298&lt;Overview!$F$18,(1-Overview!$F$9)*'='!R2298-'='!I2298*'='!P2298,0)</f>
        <v>0</v>
      </c>
      <c r="V2298" s="54">
        <f>IF(I2298&gt;=Overview!$F$18,(1-Overview!$F$9)*'='!R2298-Overview!$F$18*'='!P2298,0)</f>
        <v>40.966631897075736</v>
      </c>
      <c r="W2298" s="2"/>
      <c r="X2298" s="60">
        <f>F2298^3*(1+G2298*Overview!$F$38)</f>
        <v>42.087382406578776</v>
      </c>
      <c r="Y2298" s="61">
        <f>F2298^3*Overview!$F$42*(1+Overview!$F$38*G2298)+J2298*Overview!$F$39/Overview!$F$40</f>
        <v>4.0059366507238359</v>
      </c>
    </row>
    <row r="2299" spans="1:25">
      <c r="A2299" s="34">
        <v>2296</v>
      </c>
      <c r="B2299">
        <v>0.77</v>
      </c>
      <c r="C2299" s="85">
        <v>18.739999999999998</v>
      </c>
      <c r="D2299" s="125">
        <f>B2299/(B2299+Overview!$F$22)</f>
        <v>0.52380952380952384</v>
      </c>
      <c r="E2299" s="118">
        <f>EXP(Overview!$F$21/Overview!$F$5-Overview!$F$21/('='!C2299+273.15))</f>
        <v>0.94169028070695959</v>
      </c>
      <c r="F2299" s="77">
        <f t="shared" si="212"/>
        <v>3.2475964007332072</v>
      </c>
      <c r="G2299" s="115">
        <f t="shared" si="213"/>
        <v>0.52380952380952372</v>
      </c>
      <c r="H2299" s="112">
        <f>F2299/Overview!$F$19</f>
        <v>4.7949156957525574</v>
      </c>
      <c r="I2299" s="149">
        <f t="shared" si="214"/>
        <v>178.24101031296112</v>
      </c>
      <c r="J2299" s="80">
        <f>IF((A2299-Overview!$F$43)/365=ROUND((A2299-Overview!$F$43)/365,0),J2298*0.05,J2298+V2298)</f>
        <v>5059.3653253054581</v>
      </c>
      <c r="K2299" s="70">
        <f>IF(I2299&lt;Overview!$F$16,1,'='!F2299/Overview!$F$26)</f>
        <v>140.58858877632932</v>
      </c>
      <c r="L2299" s="71">
        <f>IF(I2299&lt;Overview!$F$17,'='!F2299/Overview!$F$26,Overview!$F$33)</f>
        <v>9.1428571428571423</v>
      </c>
      <c r="M2299" s="72">
        <f t="shared" si="215"/>
        <v>9.1428571428571423</v>
      </c>
      <c r="N2299" s="81">
        <f>MIN(1,Overview!$F$44*E2299*(F2299-Overview!$F$25)^2+0.2)</f>
        <v>1</v>
      </c>
      <c r="O2299" s="48">
        <f>M2299*E2299*Overview!$F$8</f>
        <v>9.746225350951114E-2</v>
      </c>
      <c r="P2299" s="48">
        <f>E2299*Overview!$F$6</f>
        <v>1.8494797113084687E-3</v>
      </c>
      <c r="Q2299" s="122">
        <f>O2299*(G2299/F2299-(1+Overview!$F$35/'='!F2299)/(Overview!$F$37*Overview!$F$33))/('='!G2299+Overview!$F$36)</f>
        <v>1.6749613323336165E-4</v>
      </c>
      <c r="R2299" s="128">
        <f>(O2299/F2299-Q2299)*G2299*Overview!$F$29*'='!F2299^3</f>
        <v>484.73171616485718</v>
      </c>
      <c r="S2299" s="57">
        <f t="shared" si="210"/>
        <v>3.3318437553904149E-18</v>
      </c>
      <c r="T2299" s="58">
        <f t="shared" si="211"/>
        <v>1.8131994647513168E-4</v>
      </c>
      <c r="U2299" s="58">
        <f>IF(I2299&lt;Overview!$F$18,(1-Overview!$F$9)*'='!R2299-'='!I2299*'='!P2299,0)</f>
        <v>0</v>
      </c>
      <c r="V2299" s="54">
        <f>IF(I2299&gt;=Overview!$F$18,(1-Overview!$F$9)*'='!R2299-Overview!$F$18*'='!P2299,0)</f>
        <v>40.971599360373126</v>
      </c>
      <c r="W2299" s="2"/>
      <c r="X2299" s="60">
        <f>F2299^3*(1+G2299*Overview!$F$38)</f>
        <v>42.094443285728111</v>
      </c>
      <c r="Y2299" s="61">
        <f>F2299^3*Overview!$F$42*(1+Overview!$F$38*G2299)+J2299*Overview!$F$39/Overview!$F$40</f>
        <v>4.0083523162151673</v>
      </c>
    </row>
    <row r="2300" spans="1:25">
      <c r="A2300" s="34">
        <v>2297</v>
      </c>
      <c r="B2300">
        <v>0.77</v>
      </c>
      <c r="C2300" s="85">
        <v>18.739999999999998</v>
      </c>
      <c r="D2300" s="125">
        <f>B2300/(B2300+Overview!$F$22)</f>
        <v>0.52380952380952384</v>
      </c>
      <c r="E2300" s="118">
        <f>EXP(Overview!$F$21/Overview!$F$5-Overview!$F$21/('='!C2300+273.15))</f>
        <v>0.94169028070695959</v>
      </c>
      <c r="F2300" s="77">
        <f t="shared" si="212"/>
        <v>3.2477777206796823</v>
      </c>
      <c r="G2300" s="115">
        <f t="shared" si="213"/>
        <v>0.52380952380952372</v>
      </c>
      <c r="H2300" s="112">
        <f>F2300/Overview!$F$19</f>
        <v>4.79518340569863</v>
      </c>
      <c r="I2300" s="149">
        <f t="shared" si="214"/>
        <v>178.24101031296112</v>
      </c>
      <c r="J2300" s="80">
        <f>IF((A2300-Overview!$F$43)/365=ROUND((A2300-Overview!$F$43)/365,0),J2299*0.05,J2299+V2299)</f>
        <v>5100.3369246658312</v>
      </c>
      <c r="K2300" s="70">
        <f>IF(I2300&lt;Overview!$F$16,1,'='!F2300/Overview!$F$26)</f>
        <v>140.59643812466157</v>
      </c>
      <c r="L2300" s="71">
        <f>IF(I2300&lt;Overview!$F$17,'='!F2300/Overview!$F$26,Overview!$F$33)</f>
        <v>9.1428571428571423</v>
      </c>
      <c r="M2300" s="72">
        <f t="shared" si="215"/>
        <v>9.1428571428571423</v>
      </c>
      <c r="N2300" s="81">
        <f>MIN(1,Overview!$F$44*E2300*(F2300-Overview!$F$25)^2+0.2)</f>
        <v>1</v>
      </c>
      <c r="O2300" s="48">
        <f>M2300*E2300*Overview!$F$8</f>
        <v>9.746225350951114E-2</v>
      </c>
      <c r="P2300" s="48">
        <f>E2300*Overview!$F$6</f>
        <v>1.8494797113084687E-3</v>
      </c>
      <c r="Q2300" s="122">
        <f>O2300*(G2300/F2300-(1+Overview!$F$35/'='!F2300)/(Overview!$F$37*Overview!$F$33))/('='!G2300+Overview!$F$36)</f>
        <v>1.6723494498177978E-4</v>
      </c>
      <c r="R2300" s="128">
        <f>(O2300/F2300-Q2300)*G2300*Overview!$F$29*'='!F2300^3</f>
        <v>484.78993599663028</v>
      </c>
      <c r="S2300" s="57">
        <f t="shared" si="210"/>
        <v>3.3316577421273939E-18</v>
      </c>
      <c r="T2300" s="58">
        <f t="shared" si="211"/>
        <v>1.8104730947697228E-4</v>
      </c>
      <c r="U2300" s="58">
        <f>IF(I2300&lt;Overview!$F$18,(1-Overview!$F$9)*'='!R2300-'='!I2300*'='!P2300,0)</f>
        <v>0</v>
      </c>
      <c r="V2300" s="54">
        <f>IF(I2300&gt;=Overview!$F$18,(1-Overview!$F$9)*'='!R2300-Overview!$F$18*'='!P2300,0)</f>
        <v>40.97655969004019</v>
      </c>
      <c r="W2300" s="2"/>
      <c r="X2300" s="60">
        <f>F2300^3*(1+G2300*Overview!$F$38)</f>
        <v>42.101494335868971</v>
      </c>
      <c r="Y2300" s="61">
        <f>F2300^3*Overview!$F$42*(1+Overview!$F$38*G2300)+J2300*Overview!$F$39/Overview!$F$40</f>
        <v>4.0107673129545951</v>
      </c>
    </row>
    <row r="2301" spans="1:25">
      <c r="A2301" s="34">
        <v>2298</v>
      </c>
      <c r="B2301">
        <v>0.77</v>
      </c>
      <c r="C2301" s="85">
        <v>18.739999999999998</v>
      </c>
      <c r="D2301" s="125">
        <f>B2301/(B2301+Overview!$F$22)</f>
        <v>0.52380952380952384</v>
      </c>
      <c r="E2301" s="118">
        <f>EXP(Overview!$F$21/Overview!$F$5-Overview!$F$21/('='!C2301+273.15))</f>
        <v>0.94169028070695959</v>
      </c>
      <c r="F2301" s="77">
        <f t="shared" si="212"/>
        <v>3.2479587679891591</v>
      </c>
      <c r="G2301" s="115">
        <f t="shared" si="213"/>
        <v>0.52380952380952372</v>
      </c>
      <c r="H2301" s="112">
        <f>F2301/Overview!$F$19</f>
        <v>4.7954507131096396</v>
      </c>
      <c r="I2301" s="149">
        <f t="shared" si="214"/>
        <v>178.24101031296112</v>
      </c>
      <c r="J2301" s="80">
        <f>IF((A2301-Overview!$F$43)/365=ROUND((A2301-Overview!$F$43)/365,0),J2300*0.05,J2300+V2300)</f>
        <v>5141.3134843558719</v>
      </c>
      <c r="K2301" s="70">
        <f>IF(I2301&lt;Overview!$F$16,1,'='!F2301/Overview!$F$26)</f>
        <v>140.60427567052636</v>
      </c>
      <c r="L2301" s="71">
        <f>IF(I2301&lt;Overview!$F$17,'='!F2301/Overview!$F$26,Overview!$F$33)</f>
        <v>9.1428571428571423</v>
      </c>
      <c r="M2301" s="72">
        <f t="shared" si="215"/>
        <v>9.1428571428571423</v>
      </c>
      <c r="N2301" s="81">
        <f>MIN(1,Overview!$F$44*E2301*(F2301-Overview!$F$25)^2+0.2)</f>
        <v>1</v>
      </c>
      <c r="O2301" s="48">
        <f>M2301*E2301*Overview!$F$8</f>
        <v>9.746225350951114E-2</v>
      </c>
      <c r="P2301" s="48">
        <f>E2301*Overview!$F$6</f>
        <v>1.8494797113084687E-3</v>
      </c>
      <c r="Q2301" s="122">
        <f>O2301*(G2301/F2301-(1+Overview!$F$35/'='!F2301)/(Overview!$F$37*Overview!$F$33))/('='!G2301+Overview!$F$36)</f>
        <v>1.6697417855543901E-4</v>
      </c>
      <c r="R2301" s="128">
        <f>(O2301/F2301-Q2301)*G2301*Overview!$F$29*'='!F2301^3</f>
        <v>484.84807221448472</v>
      </c>
      <c r="S2301" s="57">
        <f t="shared" si="210"/>
        <v>3.3314720292802189E-18</v>
      </c>
      <c r="T2301" s="58">
        <f t="shared" si="211"/>
        <v>1.8077508242230852E-4</v>
      </c>
      <c r="U2301" s="58">
        <f>IF(I2301&lt;Overview!$F$18,(1-Overview!$F$9)*'='!R2301-'='!I2301*'='!P2301,0)</f>
        <v>0</v>
      </c>
      <c r="V2301" s="54">
        <f>IF(I2301&gt;=Overview!$F$18,(1-Overview!$F$9)*'='!R2301-Overview!$F$18*'='!P2301,0)</f>
        <v>40.981512895801394</v>
      </c>
      <c r="W2301" s="2"/>
      <c r="X2301" s="60">
        <f>F2301^3*(1+G2301*Overview!$F$38)</f>
        <v>42.108535569456727</v>
      </c>
      <c r="Y2301" s="61">
        <f>F2301^3*Overview!$F$42*(1+Overview!$F$38*G2301)+J2301*Overview!$F$39/Overview!$F$40</f>
        <v>4.0131816417531141</v>
      </c>
    </row>
    <row r="2302" spans="1:25">
      <c r="A2302" s="34">
        <v>2299</v>
      </c>
      <c r="B2302">
        <v>0.77</v>
      </c>
      <c r="C2302" s="85">
        <v>18.739999999999998</v>
      </c>
      <c r="D2302" s="125">
        <f>B2302/(B2302+Overview!$F$22)</f>
        <v>0.52380952380952384</v>
      </c>
      <c r="E2302" s="118">
        <f>EXP(Overview!$F$21/Overview!$F$5-Overview!$F$21/('='!C2302+273.15))</f>
        <v>0.94169028070695959</v>
      </c>
      <c r="F2302" s="77">
        <f t="shared" si="212"/>
        <v>3.2481395430715811</v>
      </c>
      <c r="G2302" s="115">
        <f t="shared" si="213"/>
        <v>0.52380952380952372</v>
      </c>
      <c r="H2302" s="112">
        <f>F2302/Overview!$F$19</f>
        <v>4.7957176185908477</v>
      </c>
      <c r="I2302" s="149">
        <f t="shared" si="214"/>
        <v>178.24101031296112</v>
      </c>
      <c r="J2302" s="80">
        <f>IF((A2302-Overview!$F$43)/365=ROUND((A2302-Overview!$F$43)/365,0),J2301*0.05,J2301+V2301)</f>
        <v>5182.2949972516735</v>
      </c>
      <c r="K2302" s="70">
        <f>IF(I2302&lt;Overview!$F$16,1,'='!F2302/Overview!$F$26)</f>
        <v>140.6121014316702</v>
      </c>
      <c r="L2302" s="71">
        <f>IF(I2302&lt;Overview!$F$17,'='!F2302/Overview!$F$26,Overview!$F$33)</f>
        <v>9.1428571428571423</v>
      </c>
      <c r="M2302" s="72">
        <f t="shared" si="215"/>
        <v>9.1428571428571423</v>
      </c>
      <c r="N2302" s="81">
        <f>MIN(1,Overview!$F$44*E2302*(F2302-Overview!$F$25)^2+0.2)</f>
        <v>1</v>
      </c>
      <c r="O2302" s="48">
        <f>M2302*E2302*Overview!$F$8</f>
        <v>9.746225350951114E-2</v>
      </c>
      <c r="P2302" s="48">
        <f>E2302*Overview!$F$6</f>
        <v>1.8494797113084687E-3</v>
      </c>
      <c r="Q2302" s="122">
        <f>O2302*(G2302/F2302-(1+Overview!$F$35/'='!F2302)/(Overview!$F$37*Overview!$F$33))/('='!G2302+Overview!$F$36)</f>
        <v>1.667138332277892E-4</v>
      </c>
      <c r="R2302" s="128">
        <f>(O2302/F2302-Q2302)*G2302*Overview!$F$29*'='!F2302^3</f>
        <v>484.90612493242025</v>
      </c>
      <c r="S2302" s="57">
        <f t="shared" si="210"/>
        <v>3.3312866163314543E-18</v>
      </c>
      <c r="T2302" s="58">
        <f t="shared" si="211"/>
        <v>1.80503264694741E-4</v>
      </c>
      <c r="U2302" s="58">
        <f>IF(I2302&lt;Overview!$F$18,(1-Overview!$F$9)*'='!R2302-'='!I2302*'='!P2302,0)</f>
        <v>0</v>
      </c>
      <c r="V2302" s="54">
        <f>IF(I2302&gt;=Overview!$F$18,(1-Overview!$F$9)*'='!R2302-Overview!$F$18*'='!P2302,0)</f>
        <v>40.986458987369502</v>
      </c>
      <c r="W2302" s="2"/>
      <c r="X2302" s="60">
        <f>F2302^3*(1+G2302*Overview!$F$38)</f>
        <v>42.11556699893481</v>
      </c>
      <c r="Y2302" s="61">
        <f>F2302^3*Overview!$F$42*(1+Overview!$F$38*G2302)+J2302*Overview!$F$39/Overview!$F$40</f>
        <v>4.015595303421069</v>
      </c>
    </row>
    <row r="2303" spans="1:25">
      <c r="A2303" s="34">
        <v>2300</v>
      </c>
      <c r="B2303">
        <v>0.77</v>
      </c>
      <c r="C2303" s="85">
        <v>18.739999999999998</v>
      </c>
      <c r="D2303" s="125">
        <f>B2303/(B2303+Overview!$F$22)</f>
        <v>0.52380952380952384</v>
      </c>
      <c r="E2303" s="118">
        <f>EXP(Overview!$F$21/Overview!$F$5-Overview!$F$21/('='!C2303+273.15))</f>
        <v>0.94169028070695959</v>
      </c>
      <c r="F2303" s="77">
        <f t="shared" si="212"/>
        <v>3.2483200463362758</v>
      </c>
      <c r="G2303" s="115">
        <f t="shared" si="213"/>
        <v>0.52380952380952372</v>
      </c>
      <c r="H2303" s="112">
        <f>F2303/Overview!$F$19</f>
        <v>4.7959841227466056</v>
      </c>
      <c r="I2303" s="149">
        <f t="shared" si="214"/>
        <v>178.24101031296112</v>
      </c>
      <c r="J2303" s="80">
        <f>IF((A2303-Overview!$F$43)/365=ROUND((A2303-Overview!$F$43)/365,0),J2302*0.05,J2302+V2302)</f>
        <v>5223.2814562390431</v>
      </c>
      <c r="K2303" s="70">
        <f>IF(I2303&lt;Overview!$F$16,1,'='!F2303/Overview!$F$26)</f>
        <v>140.61991542581282</v>
      </c>
      <c r="L2303" s="71">
        <f>IF(I2303&lt;Overview!$F$17,'='!F2303/Overview!$F$26,Overview!$F$33)</f>
        <v>9.1428571428571423</v>
      </c>
      <c r="M2303" s="72">
        <f t="shared" si="215"/>
        <v>9.1428571428571423</v>
      </c>
      <c r="N2303" s="81">
        <f>MIN(1,Overview!$F$44*E2303*(F2303-Overview!$F$25)^2+0.2)</f>
        <v>1</v>
      </c>
      <c r="O2303" s="48">
        <f>M2303*E2303*Overview!$F$8</f>
        <v>9.746225350951114E-2</v>
      </c>
      <c r="P2303" s="48">
        <f>E2303*Overview!$F$6</f>
        <v>1.8494797113084687E-3</v>
      </c>
      <c r="Q2303" s="122">
        <f>O2303*(G2303/F2303-(1+Overview!$F$35/'='!F2303)/(Overview!$F$37*Overview!$F$33))/('='!G2303+Overview!$F$36)</f>
        <v>1.6645390827366993E-4</v>
      </c>
      <c r="R2303" s="128">
        <f>(O2303/F2303-Q2303)*G2303*Overview!$F$29*'='!F2303^3</f>
        <v>484.96409426429994</v>
      </c>
      <c r="S2303" s="57">
        <f t="shared" si="210"/>
        <v>3.3311015027646555E-18</v>
      </c>
      <c r="T2303" s="58">
        <f t="shared" si="211"/>
        <v>1.802318556787939E-4</v>
      </c>
      <c r="U2303" s="58">
        <f>IF(I2303&lt;Overview!$F$18,(1-Overview!$F$9)*'='!R2303-'='!I2303*'='!P2303,0)</f>
        <v>0</v>
      </c>
      <c r="V2303" s="54">
        <f>IF(I2303&gt;=Overview!$F$18,(1-Overview!$F$9)*'='!R2303-Overview!$F$18*'='!P2303,0)</f>
        <v>40.991397974445647</v>
      </c>
      <c r="W2303" s="2"/>
      <c r="X2303" s="60">
        <f>F2303^3*(1+G2303*Overview!$F$38)</f>
        <v>42.122588636734669</v>
      </c>
      <c r="Y2303" s="61">
        <f>F2303^3*Overview!$F$42*(1+Overview!$F$38*G2303)+J2303*Overview!$F$39/Overview!$F$40</f>
        <v>4.0180082987681445</v>
      </c>
    </row>
    <row r="2304" spans="1:25">
      <c r="A2304" s="34">
        <v>2301</v>
      </c>
      <c r="B2304">
        <v>0.77</v>
      </c>
      <c r="C2304" s="85">
        <v>18.739999999999998</v>
      </c>
      <c r="D2304" s="125">
        <f>B2304/(B2304+Overview!$F$22)</f>
        <v>0.52380952380952384</v>
      </c>
      <c r="E2304" s="118">
        <f>EXP(Overview!$F$21/Overview!$F$5-Overview!$F$21/('='!C2304+273.15))</f>
        <v>0.94169028070695959</v>
      </c>
      <c r="F2304" s="77">
        <f t="shared" si="212"/>
        <v>3.2485002781919547</v>
      </c>
      <c r="G2304" s="115">
        <f t="shared" si="213"/>
        <v>0.52380952380952372</v>
      </c>
      <c r="H2304" s="112">
        <f>F2304/Overview!$F$19</f>
        <v>4.796250226180355</v>
      </c>
      <c r="I2304" s="149">
        <f t="shared" si="214"/>
        <v>178.24101031296112</v>
      </c>
      <c r="J2304" s="80">
        <f>IF((A2304-Overview!$F$43)/365=ROUND((A2304-Overview!$F$43)/365,0),J2303*0.05,J2303+V2303)</f>
        <v>5264.2728542134892</v>
      </c>
      <c r="K2304" s="70">
        <f>IF(I2304&lt;Overview!$F$16,1,'='!F2304/Overview!$F$26)</f>
        <v>140.6277176706474</v>
      </c>
      <c r="L2304" s="71">
        <f>IF(I2304&lt;Overview!$F$17,'='!F2304/Overview!$F$26,Overview!$F$33)</f>
        <v>9.1428571428571423</v>
      </c>
      <c r="M2304" s="72">
        <f t="shared" si="215"/>
        <v>9.1428571428571423</v>
      </c>
      <c r="N2304" s="81">
        <f>MIN(1,Overview!$F$44*E2304*(F2304-Overview!$F$25)^2+0.2)</f>
        <v>1</v>
      </c>
      <c r="O2304" s="48">
        <f>M2304*E2304*Overview!$F$8</f>
        <v>9.746225350951114E-2</v>
      </c>
      <c r="P2304" s="48">
        <f>E2304*Overview!$F$6</f>
        <v>1.8494797113084687E-3</v>
      </c>
      <c r="Q2304" s="122">
        <f>O2304*(G2304/F2304-(1+Overview!$F$35/'='!F2304)/(Overview!$F$37*Overview!$F$33))/('='!G2304+Overview!$F$36)</f>
        <v>1.6619440296931258E-4</v>
      </c>
      <c r="R2304" s="128">
        <f>(O2304/F2304-Q2304)*G2304*Overview!$F$29*'='!F2304^3</f>
        <v>485.02198032385138</v>
      </c>
      <c r="S2304" s="57">
        <f t="shared" si="210"/>
        <v>3.3309166880643679E-18</v>
      </c>
      <c r="T2304" s="58">
        <f t="shared" si="211"/>
        <v>1.7996085475991926E-4</v>
      </c>
      <c r="U2304" s="58">
        <f>IF(I2304&lt;Overview!$F$18,(1-Overview!$F$9)*'='!R2304-'='!I2304*'='!P2304,0)</f>
        <v>0</v>
      </c>
      <c r="V2304" s="54">
        <f>IF(I2304&gt;=Overview!$F$18,(1-Overview!$F$9)*'='!R2304-Overview!$F$18*'='!P2304,0)</f>
        <v>40.996329866719428</v>
      </c>
      <c r="W2304" s="2"/>
      <c r="X2304" s="60">
        <f>F2304^3*(1+G2304*Overview!$F$38)</f>
        <v>42.129600495275902</v>
      </c>
      <c r="Y2304" s="61">
        <f>F2304^3*Overview!$F$42*(1+Overview!$F$38*G2304)+J2304*Overview!$F$39/Overview!$F$40</f>
        <v>4.0204206286033806</v>
      </c>
    </row>
    <row r="2305" spans="1:25">
      <c r="A2305" s="34">
        <v>2302</v>
      </c>
      <c r="B2305">
        <v>0.77</v>
      </c>
      <c r="C2305" s="85">
        <v>18.739999999999998</v>
      </c>
      <c r="D2305" s="125">
        <f>B2305/(B2305+Overview!$F$22)</f>
        <v>0.52380952380952384</v>
      </c>
      <c r="E2305" s="118">
        <f>EXP(Overview!$F$21/Overview!$F$5-Overview!$F$21/('='!C2305+273.15))</f>
        <v>0.94169028070695959</v>
      </c>
      <c r="F2305" s="77">
        <f t="shared" si="212"/>
        <v>3.2486802390467147</v>
      </c>
      <c r="G2305" s="115">
        <f t="shared" si="213"/>
        <v>0.52380952380952372</v>
      </c>
      <c r="H2305" s="112">
        <f>F2305/Overview!$F$19</f>
        <v>4.7965159294946327</v>
      </c>
      <c r="I2305" s="149">
        <f t="shared" si="214"/>
        <v>178.24101031296112</v>
      </c>
      <c r="J2305" s="80">
        <f>IF((A2305-Overview!$F$43)/365=ROUND((A2305-Overview!$F$43)/365,0),J2304*0.05,J2304+V2304)</f>
        <v>5305.269184080209</v>
      </c>
      <c r="K2305" s="70">
        <f>IF(I2305&lt;Overview!$F$16,1,'='!F2305/Overview!$F$26)</f>
        <v>140.63550818384047</v>
      </c>
      <c r="L2305" s="71">
        <f>IF(I2305&lt;Overview!$F$17,'='!F2305/Overview!$F$26,Overview!$F$33)</f>
        <v>9.1428571428571423</v>
      </c>
      <c r="M2305" s="72">
        <f t="shared" si="215"/>
        <v>9.1428571428571423</v>
      </c>
      <c r="N2305" s="81">
        <f>MIN(1,Overview!$F$44*E2305*(F2305-Overview!$F$25)^2+0.2)</f>
        <v>1</v>
      </c>
      <c r="O2305" s="48">
        <f>M2305*E2305*Overview!$F$8</f>
        <v>9.746225350951114E-2</v>
      </c>
      <c r="P2305" s="48">
        <f>E2305*Overview!$F$6</f>
        <v>1.8494797113084687E-3</v>
      </c>
      <c r="Q2305" s="122">
        <f>O2305*(G2305/F2305-(1+Overview!$F$35/'='!F2305)/(Overview!$F$37*Overview!$F$33))/('='!G2305+Overview!$F$36)</f>
        <v>1.6593531659233495E-4</v>
      </c>
      <c r="R2305" s="128">
        <f>(O2305/F2305-Q2305)*G2305*Overview!$F$29*'='!F2305^3</f>
        <v>485.07978322466454</v>
      </c>
      <c r="S2305" s="57">
        <f t="shared" si="210"/>
        <v>3.330732171716125E-18</v>
      </c>
      <c r="T2305" s="58">
        <f t="shared" si="211"/>
        <v>1.7969026132449301E-4</v>
      </c>
      <c r="U2305" s="58">
        <f>IF(I2305&lt;Overview!$F$18,(1-Overview!$F$9)*'='!R2305-'='!I2305*'='!P2305,0)</f>
        <v>0</v>
      </c>
      <c r="V2305" s="54">
        <f>IF(I2305&gt;=Overview!$F$18,(1-Overview!$F$9)*'='!R2305-Overview!$F$18*'='!P2305,0)</f>
        <v>41.001254673868715</v>
      </c>
      <c r="W2305" s="2"/>
      <c r="X2305" s="60">
        <f>F2305^3*(1+G2305*Overview!$F$38)</f>
        <v>42.136602586966042</v>
      </c>
      <c r="Y2305" s="61">
        <f>F2305^3*Overview!$F$42*(1+Overview!$F$38*G2305)+J2305*Overview!$F$39/Overview!$F$40</f>
        <v>4.0228322937351564</v>
      </c>
    </row>
    <row r="2306" spans="1:25">
      <c r="A2306" s="34">
        <v>2303</v>
      </c>
      <c r="B2306">
        <v>0.77</v>
      </c>
      <c r="C2306" s="85">
        <v>18.739999999999998</v>
      </c>
      <c r="D2306" s="125">
        <f>B2306/(B2306+Overview!$F$22)</f>
        <v>0.52380952380952384</v>
      </c>
      <c r="E2306" s="118">
        <f>EXP(Overview!$F$21/Overview!$F$5-Overview!$F$21/('='!C2306+273.15))</f>
        <v>0.94169028070695959</v>
      </c>
      <c r="F2306" s="77">
        <f t="shared" si="212"/>
        <v>3.2488599293080394</v>
      </c>
      <c r="G2306" s="115">
        <f t="shared" si="213"/>
        <v>0.52380952380952372</v>
      </c>
      <c r="H2306" s="112">
        <f>F2306/Overview!$F$19</f>
        <v>4.7967812332910666</v>
      </c>
      <c r="I2306" s="149">
        <f t="shared" si="214"/>
        <v>178.24101031296112</v>
      </c>
      <c r="J2306" s="80">
        <f>IF((A2306-Overview!$F$43)/365=ROUND((A2306-Overview!$F$43)/365,0),J2305*0.05,J2305+V2305)</f>
        <v>5346.270438754078</v>
      </c>
      <c r="K2306" s="70">
        <f>IF(I2306&lt;Overview!$F$16,1,'='!F2306/Overview!$F$26)</f>
        <v>140.643286983032</v>
      </c>
      <c r="L2306" s="71">
        <f>IF(I2306&lt;Overview!$F$17,'='!F2306/Overview!$F$26,Overview!$F$33)</f>
        <v>9.1428571428571423</v>
      </c>
      <c r="M2306" s="72">
        <f t="shared" si="215"/>
        <v>9.1428571428571423</v>
      </c>
      <c r="N2306" s="81">
        <f>MIN(1,Overview!$F$44*E2306*(F2306-Overview!$F$25)^2+0.2)</f>
        <v>1</v>
      </c>
      <c r="O2306" s="48">
        <f>M2306*E2306*Overview!$F$8</f>
        <v>9.746225350951114E-2</v>
      </c>
      <c r="P2306" s="48">
        <f>E2306*Overview!$F$6</f>
        <v>1.8494797113084687E-3</v>
      </c>
      <c r="Q2306" s="122">
        <f>O2306*(G2306/F2306-(1+Overview!$F$35/'='!F2306)/(Overview!$F$37*Overview!$F$33))/('='!G2306+Overview!$F$36)</f>
        <v>1.6567664842173714E-4</v>
      </c>
      <c r="R2306" s="128">
        <f>(O2306/F2306-Q2306)*G2306*Overview!$F$29*'='!F2306^3</f>
        <v>485.13750308019411</v>
      </c>
      <c r="S2306" s="57">
        <f t="shared" si="210"/>
        <v>3.3305479532064441E-18</v>
      </c>
      <c r="T2306" s="58">
        <f t="shared" si="211"/>
        <v>1.7942007475981261E-4</v>
      </c>
      <c r="U2306" s="58">
        <f>IF(I2306&lt;Overview!$F$18,(1-Overview!$F$9)*'='!R2306-'='!I2306*'='!P2306,0)</f>
        <v>0</v>
      </c>
      <c r="V2306" s="54">
        <f>IF(I2306&gt;=Overview!$F$18,(1-Overview!$F$9)*'='!R2306-Overview!$F$18*'='!P2306,0)</f>
        <v>41.00617240555983</v>
      </c>
      <c r="W2306" s="2"/>
      <c r="X2306" s="60">
        <f>F2306^3*(1+G2306*Overview!$F$38)</f>
        <v>42.143594924200748</v>
      </c>
      <c r="Y2306" s="61">
        <f>F2306^3*Overview!$F$42*(1+Overview!$F$38*G2306)+J2306*Overview!$F$39/Overview!$F$40</f>
        <v>4.0252432949711991</v>
      </c>
    </row>
    <row r="2307" spans="1:25">
      <c r="A2307" s="34">
        <v>2304</v>
      </c>
      <c r="B2307">
        <v>0.77</v>
      </c>
      <c r="C2307" s="85">
        <v>18.739999999999998</v>
      </c>
      <c r="D2307" s="125">
        <f>B2307/(B2307+Overview!$F$22)</f>
        <v>0.52380952380952384</v>
      </c>
      <c r="E2307" s="118">
        <f>EXP(Overview!$F$21/Overview!$F$5-Overview!$F$21/('='!C2307+273.15))</f>
        <v>0.94169028070695959</v>
      </c>
      <c r="F2307" s="77">
        <f t="shared" si="212"/>
        <v>3.2490393493827994</v>
      </c>
      <c r="G2307" s="115">
        <f t="shared" si="213"/>
        <v>0.52380952380952372</v>
      </c>
      <c r="H2307" s="112">
        <f>F2307/Overview!$F$19</f>
        <v>4.7970461381703817</v>
      </c>
      <c r="I2307" s="149">
        <f t="shared" si="214"/>
        <v>178.24101031296112</v>
      </c>
      <c r="J2307" s="80">
        <f>IF((A2307-Overview!$F$43)/365=ROUND((A2307-Overview!$F$43)/365,0),J2306*0.05,J2306+V2306)</f>
        <v>5387.2766111596375</v>
      </c>
      <c r="K2307" s="70">
        <f>IF(I2307&lt;Overview!$F$16,1,'='!F2307/Overview!$F$26)</f>
        <v>140.65105408583548</v>
      </c>
      <c r="L2307" s="71">
        <f>IF(I2307&lt;Overview!$F$17,'='!F2307/Overview!$F$26,Overview!$F$33)</f>
        <v>9.1428571428571423</v>
      </c>
      <c r="M2307" s="72">
        <f t="shared" si="215"/>
        <v>9.1428571428571423</v>
      </c>
      <c r="N2307" s="81">
        <f>MIN(1,Overview!$F$44*E2307*(F2307-Overview!$F$25)^2+0.2)</f>
        <v>1</v>
      </c>
      <c r="O2307" s="48">
        <f>M2307*E2307*Overview!$F$8</f>
        <v>9.746225350951114E-2</v>
      </c>
      <c r="P2307" s="48">
        <f>E2307*Overview!$F$6</f>
        <v>1.8494797113084687E-3</v>
      </c>
      <c r="Q2307" s="122">
        <f>O2307*(G2307/F2307-(1+Overview!$F$35/'='!F2307)/(Overview!$F$37*Overview!$F$33))/('='!G2307+Overview!$F$36)</f>
        <v>1.6541839773790155E-4</v>
      </c>
      <c r="R2307" s="128">
        <f>(O2307/F2307-Q2307)*G2307*Overview!$F$29*'='!F2307^3</f>
        <v>485.19514000375824</v>
      </c>
      <c r="S2307" s="57">
        <f t="shared" ref="S2307:S2370" si="216">(D2307*N2307-G2307)*O2307/F2307</f>
        <v>3.3303640320228272E-18</v>
      </c>
      <c r="T2307" s="58">
        <f t="shared" ref="T2307:T2370" si="217">F2307*Q2307/3</f>
        <v>1.7915029445409893E-4</v>
      </c>
      <c r="U2307" s="58">
        <f>IF(I2307&lt;Overview!$F$18,(1-Overview!$F$9)*'='!R2307-'='!I2307*'='!P2307,0)</f>
        <v>0</v>
      </c>
      <c r="V2307" s="54">
        <f>IF(I2307&gt;=Overview!$F$18,(1-Overview!$F$9)*'='!R2307-Overview!$F$18*'='!P2307,0)</f>
        <v>41.011083071447494</v>
      </c>
      <c r="W2307" s="2"/>
      <c r="X2307" s="60">
        <f>F2307^3*(1+G2307*Overview!$F$38)</f>
        <v>42.150577519363694</v>
      </c>
      <c r="Y2307" s="61">
        <f>F2307^3*Overview!$F$42*(1+Overview!$F$38*G2307)+J2307*Overview!$F$39/Overview!$F$40</f>
        <v>4.0276536331185788</v>
      </c>
    </row>
    <row r="2308" spans="1:25">
      <c r="A2308" s="34">
        <v>2305</v>
      </c>
      <c r="B2308">
        <v>0.77</v>
      </c>
      <c r="C2308" s="85">
        <v>18.739999999999998</v>
      </c>
      <c r="D2308" s="125">
        <f>B2308/(B2308+Overview!$F$22)</f>
        <v>0.52380952380952384</v>
      </c>
      <c r="E2308" s="118">
        <f>EXP(Overview!$F$21/Overview!$F$5-Overview!$F$21/('='!C2308+273.15))</f>
        <v>0.94169028070695959</v>
      </c>
      <c r="F2308" s="77">
        <f t="shared" ref="F2308:F2371" si="218">F2307+T2307</f>
        <v>3.2492184996772533</v>
      </c>
      <c r="G2308" s="115">
        <f t="shared" ref="G2308:G2371" si="219">G2307+S2307</f>
        <v>0.52380952380952372</v>
      </c>
      <c r="H2308" s="112">
        <f>F2308/Overview!$F$19</f>
        <v>4.7973106447323977</v>
      </c>
      <c r="I2308" s="149">
        <f t="shared" ref="I2308:I2371" si="220">I2307+U2307</f>
        <v>178.24101031296112</v>
      </c>
      <c r="J2308" s="80">
        <f>IF((A2308-Overview!$F$43)/365=ROUND((A2308-Overview!$F$43)/365,0),J2307*0.05,J2307+V2307)</f>
        <v>5428.287694231085</v>
      </c>
      <c r="K2308" s="70">
        <f>IF(I2308&lt;Overview!$F$16,1,'='!F2308/Overview!$F$26)</f>
        <v>140.65880950983782</v>
      </c>
      <c r="L2308" s="71">
        <f>IF(I2308&lt;Overview!$F$17,'='!F2308/Overview!$F$26,Overview!$F$33)</f>
        <v>9.1428571428571423</v>
      </c>
      <c r="M2308" s="72">
        <f t="shared" ref="M2308:M2371" si="221">IF(K2308=1,1,L2308)</f>
        <v>9.1428571428571423</v>
      </c>
      <c r="N2308" s="81">
        <f>MIN(1,Overview!$F$44*E2308*(F2308-Overview!$F$25)^2+0.2)</f>
        <v>1</v>
      </c>
      <c r="O2308" s="48">
        <f>M2308*E2308*Overview!$F$8</f>
        <v>9.746225350951114E-2</v>
      </c>
      <c r="P2308" s="48">
        <f>E2308*Overview!$F$6</f>
        <v>1.8494797113084687E-3</v>
      </c>
      <c r="Q2308" s="122">
        <f>O2308*(G2308/F2308-(1+Overview!$F$35/'='!F2308)/(Overview!$F$37*Overview!$F$33))/('='!G2308+Overview!$F$36)</f>
        <v>1.6516056382258557E-4</v>
      </c>
      <c r="R2308" s="128">
        <f>(O2308/F2308-Q2308)*G2308*Overview!$F$29*'='!F2308^3</f>
        <v>485.25269410853912</v>
      </c>
      <c r="S2308" s="57">
        <f t="shared" si="216"/>
        <v>3.330180407653757E-18</v>
      </c>
      <c r="T2308" s="58">
        <f t="shared" si="217"/>
        <v>1.7888091979649024E-4</v>
      </c>
      <c r="U2308" s="58">
        <f>IF(I2308&lt;Overview!$F$18,(1-Overview!$F$9)*'='!R2308-'='!I2308*'='!P2308,0)</f>
        <v>0</v>
      </c>
      <c r="V2308" s="54">
        <f>IF(I2308&gt;=Overview!$F$18,(1-Overview!$F$9)*'='!R2308-Overview!$F$18*'='!P2308,0)</f>
        <v>41.01598668117483</v>
      </c>
      <c r="W2308" s="2"/>
      <c r="X2308" s="60">
        <f>F2308^3*(1+G2308*Overview!$F$38)</f>
        <v>42.157550384826614</v>
      </c>
      <c r="Y2308" s="61">
        <f>F2308^3*Overview!$F$42*(1+Overview!$F$38*G2308)+J2308*Overview!$F$39/Overview!$F$40</f>
        <v>4.0300633089837099</v>
      </c>
    </row>
    <row r="2309" spans="1:25">
      <c r="A2309" s="34">
        <v>2306</v>
      </c>
      <c r="B2309">
        <v>0.77</v>
      </c>
      <c r="C2309" s="85">
        <v>18.739999999999998</v>
      </c>
      <c r="D2309" s="125">
        <f>B2309/(B2309+Overview!$F$22)</f>
        <v>0.52380952380952384</v>
      </c>
      <c r="E2309" s="118">
        <f>EXP(Overview!$F$21/Overview!$F$5-Overview!$F$21/('='!C2309+273.15))</f>
        <v>0.94169028070695959</v>
      </c>
      <c r="F2309" s="77">
        <f t="shared" si="218"/>
        <v>3.24939738059705</v>
      </c>
      <c r="G2309" s="115">
        <f t="shared" si="219"/>
        <v>0.52380952380952372</v>
      </c>
      <c r="H2309" s="112">
        <f>F2309/Overview!$F$19</f>
        <v>4.7975747535760371</v>
      </c>
      <c r="I2309" s="149">
        <f t="shared" si="220"/>
        <v>178.24101031296112</v>
      </c>
      <c r="J2309" s="80">
        <f>IF((A2309-Overview!$F$43)/365=ROUND((A2309-Overview!$F$43)/365,0),J2308*0.05,J2308+V2308)</f>
        <v>5469.3036809122596</v>
      </c>
      <c r="K2309" s="70">
        <f>IF(I2309&lt;Overview!$F$16,1,'='!F2309/Overview!$F$26)</f>
        <v>140.66655327259957</v>
      </c>
      <c r="L2309" s="71">
        <f>IF(I2309&lt;Overview!$F$17,'='!F2309/Overview!$F$26,Overview!$F$33)</f>
        <v>9.1428571428571423</v>
      </c>
      <c r="M2309" s="72">
        <f t="shared" si="221"/>
        <v>9.1428571428571423</v>
      </c>
      <c r="N2309" s="81">
        <f>MIN(1,Overview!$F$44*E2309*(F2309-Overview!$F$25)^2+0.2)</f>
        <v>1</v>
      </c>
      <c r="O2309" s="48">
        <f>M2309*E2309*Overview!$F$8</f>
        <v>9.746225350951114E-2</v>
      </c>
      <c r="P2309" s="48">
        <f>E2309*Overview!$F$6</f>
        <v>1.8494797113084687E-3</v>
      </c>
      <c r="Q2309" s="122">
        <f>O2309*(G2309/F2309-(1+Overview!$F$35/'='!F2309)/(Overview!$F$37*Overview!$F$33))/('='!G2309+Overview!$F$36)</f>
        <v>1.6490314595892091E-4</v>
      </c>
      <c r="R2309" s="128">
        <f>(O2309/F2309-Q2309)*G2309*Overview!$F$29*'='!F2309^3</f>
        <v>485.31016550758324</v>
      </c>
      <c r="S2309" s="57">
        <f t="shared" si="216"/>
        <v>3.3299970795886924E-18</v>
      </c>
      <c r="T2309" s="58">
        <f t="shared" si="217"/>
        <v>1.7861195017704353E-4</v>
      </c>
      <c r="U2309" s="58">
        <f>IF(I2309&lt;Overview!$F$18,(1-Overview!$F$9)*'='!R2309-'='!I2309*'='!P2309,0)</f>
        <v>0</v>
      </c>
      <c r="V2309" s="54">
        <f>IF(I2309&gt;=Overview!$F$18,(1-Overview!$F$9)*'='!R2309-Overview!$F$18*'='!P2309,0)</f>
        <v>41.020883244373387</v>
      </c>
      <c r="W2309" s="2"/>
      <c r="X2309" s="60">
        <f>F2309^3*(1+G2309*Overview!$F$38)</f>
        <v>42.164513532949307</v>
      </c>
      <c r="Y2309" s="61">
        <f>F2309^3*Overview!$F$42*(1+Overview!$F$38*G2309)+J2309*Overview!$F$39/Overview!$F$40</f>
        <v>4.0324723233723523</v>
      </c>
    </row>
    <row r="2310" spans="1:25">
      <c r="A2310" s="34">
        <v>2307</v>
      </c>
      <c r="B2310">
        <v>0.77</v>
      </c>
      <c r="C2310" s="85">
        <v>18.739999999999998</v>
      </c>
      <c r="D2310" s="125">
        <f>B2310/(B2310+Overview!$F$22)</f>
        <v>0.52380952380952384</v>
      </c>
      <c r="E2310" s="118">
        <f>EXP(Overview!$F$21/Overview!$F$5-Overview!$F$21/('='!C2310+273.15))</f>
        <v>0.94169028070695959</v>
      </c>
      <c r="F2310" s="77">
        <f t="shared" si="218"/>
        <v>3.2495759925472272</v>
      </c>
      <c r="G2310" s="115">
        <f t="shared" si="219"/>
        <v>0.52380952380952372</v>
      </c>
      <c r="H2310" s="112">
        <f>F2310/Overview!$F$19</f>
        <v>4.7978384652993169</v>
      </c>
      <c r="I2310" s="149">
        <f t="shared" si="220"/>
        <v>178.24101031296112</v>
      </c>
      <c r="J2310" s="80">
        <f>IF((A2310-Overview!$F$43)/365=ROUND((A2310-Overview!$F$43)/365,0),J2309*0.05,J2309+V2309)</f>
        <v>5510.3245641566327</v>
      </c>
      <c r="K2310" s="70">
        <f>IF(I2310&lt;Overview!$F$16,1,'='!F2310/Overview!$F$26)</f>
        <v>140.67428539165485</v>
      </c>
      <c r="L2310" s="71">
        <f>IF(I2310&lt;Overview!$F$17,'='!F2310/Overview!$F$26,Overview!$F$33)</f>
        <v>9.1428571428571423</v>
      </c>
      <c r="M2310" s="72">
        <f t="shared" si="221"/>
        <v>9.1428571428571423</v>
      </c>
      <c r="N2310" s="81">
        <f>MIN(1,Overview!$F$44*E2310*(F2310-Overview!$F$25)^2+0.2)</f>
        <v>1</v>
      </c>
      <c r="O2310" s="48">
        <f>M2310*E2310*Overview!$F$8</f>
        <v>9.746225350951114E-2</v>
      </c>
      <c r="P2310" s="48">
        <f>E2310*Overview!$F$6</f>
        <v>1.8494797113084687E-3</v>
      </c>
      <c r="Q2310" s="122">
        <f>O2310*(G2310/F2310-(1+Overview!$F$35/'='!F2310)/(Overview!$F$37*Overview!$F$33))/('='!G2310+Overview!$F$36)</f>
        <v>1.6464614343141272E-4</v>
      </c>
      <c r="R2310" s="128">
        <f>(O2310/F2310-Q2310)*G2310*Overview!$F$29*'='!F2310^3</f>
        <v>485.36755431380107</v>
      </c>
      <c r="S2310" s="57">
        <f t="shared" si="216"/>
        <v>3.3298140473180722E-18</v>
      </c>
      <c r="T2310" s="58">
        <f t="shared" si="217"/>
        <v>1.7834338498673539E-4</v>
      </c>
      <c r="U2310" s="58">
        <f>IF(I2310&lt;Overview!$F$18,(1-Overview!$F$9)*'='!R2310-'='!I2310*'='!P2310,0)</f>
        <v>0</v>
      </c>
      <c r="V2310" s="54">
        <f>IF(I2310&gt;=Overview!$F$18,(1-Overview!$F$9)*'='!R2310-Overview!$F$18*'='!P2310,0)</f>
        <v>41.025772770663146</v>
      </c>
      <c r="W2310" s="2"/>
      <c r="X2310" s="60">
        <f>F2310^3*(1+G2310*Overview!$F$38)</f>
        <v>42.171466976079607</v>
      </c>
      <c r="Y2310" s="61">
        <f>F2310^3*Overview!$F$42*(1+Overview!$F$38*G2310)+J2310*Overview!$F$39/Overview!$F$40</f>
        <v>4.0348806770896068</v>
      </c>
    </row>
    <row r="2311" spans="1:25">
      <c r="A2311" s="34">
        <v>2308</v>
      </c>
      <c r="B2311">
        <v>0.77</v>
      </c>
      <c r="C2311" s="85">
        <v>18.739999999999998</v>
      </c>
      <c r="D2311" s="125">
        <f>B2311/(B2311+Overview!$F$22)</f>
        <v>0.52380952380952384</v>
      </c>
      <c r="E2311" s="118">
        <f>EXP(Overview!$F$21/Overview!$F$5-Overview!$F$21/('='!C2311+273.15))</f>
        <v>0.94169028070695959</v>
      </c>
      <c r="F2311" s="77">
        <f t="shared" si="218"/>
        <v>3.2497543359322139</v>
      </c>
      <c r="G2311" s="115">
        <f t="shared" si="219"/>
        <v>0.52380952380952372</v>
      </c>
      <c r="H2311" s="112">
        <f>F2311/Overview!$F$19</f>
        <v>4.7981017804993558</v>
      </c>
      <c r="I2311" s="149">
        <f t="shared" si="220"/>
        <v>178.24101031296112</v>
      </c>
      <c r="J2311" s="80">
        <f>IF((A2311-Overview!$F$43)/365=ROUND((A2311-Overview!$F$43)/365,0),J2310*0.05,J2310+V2310)</f>
        <v>5551.3503369272958</v>
      </c>
      <c r="K2311" s="70">
        <f>IF(I2311&lt;Overview!$F$16,1,'='!F2311/Overview!$F$26)</f>
        <v>140.68200588451143</v>
      </c>
      <c r="L2311" s="71">
        <f>IF(I2311&lt;Overview!$F$17,'='!F2311/Overview!$F$26,Overview!$F$33)</f>
        <v>9.1428571428571423</v>
      </c>
      <c r="M2311" s="72">
        <f t="shared" si="221"/>
        <v>9.1428571428571423</v>
      </c>
      <c r="N2311" s="81">
        <f>MIN(1,Overview!$F$44*E2311*(F2311-Overview!$F$25)^2+0.2)</f>
        <v>1</v>
      </c>
      <c r="O2311" s="48">
        <f>M2311*E2311*Overview!$F$8</f>
        <v>9.746225350951114E-2</v>
      </c>
      <c r="P2311" s="48">
        <f>E2311*Overview!$F$6</f>
        <v>1.8494797113084687E-3</v>
      </c>
      <c r="Q2311" s="122">
        <f>O2311*(G2311/F2311-(1+Overview!$F$35/'='!F2311)/(Overview!$F$37*Overview!$F$33))/('='!G2311+Overview!$F$36)</f>
        <v>1.6438955552593317E-4</v>
      </c>
      <c r="R2311" s="128">
        <f>(O2311/F2311-Q2311)*G2311*Overview!$F$29*'='!F2311^3</f>
        <v>485.42486063996739</v>
      </c>
      <c r="S2311" s="57">
        <f t="shared" si="216"/>
        <v>3.3296313103333071E-18</v>
      </c>
      <c r="T2311" s="58">
        <f t="shared" si="217"/>
        <v>1.7807522361745691E-4</v>
      </c>
      <c r="U2311" s="58">
        <f>IF(I2311&lt;Overview!$F$18,(1-Overview!$F$9)*'='!R2311-'='!I2311*'='!P2311,0)</f>
        <v>0</v>
      </c>
      <c r="V2311" s="54">
        <f>IF(I2311&gt;=Overview!$F$18,(1-Overview!$F$9)*'='!R2311-Overview!$F$18*'='!P2311,0)</f>
        <v>41.030655269652513</v>
      </c>
      <c r="W2311" s="2"/>
      <c r="X2311" s="60">
        <f>F2311^3*(1+G2311*Overview!$F$38)</f>
        <v>42.178410726553366</v>
      </c>
      <c r="Y2311" s="61">
        <f>F2311^3*Overview!$F$42*(1+Overview!$F$38*G2311)+J2311*Overview!$F$39/Overview!$F$40</f>
        <v>4.0372883709399154</v>
      </c>
    </row>
    <row r="2312" spans="1:25">
      <c r="A2312" s="34">
        <v>2309</v>
      </c>
      <c r="B2312">
        <v>0.77</v>
      </c>
      <c r="C2312" s="85">
        <v>18.739999999999998</v>
      </c>
      <c r="D2312" s="125">
        <f>B2312/(B2312+Overview!$F$22)</f>
        <v>0.52380952380952384</v>
      </c>
      <c r="E2312" s="118">
        <f>EXP(Overview!$F$21/Overview!$F$5-Overview!$F$21/('='!C2312+273.15))</f>
        <v>0.94169028070695959</v>
      </c>
      <c r="F2312" s="77">
        <f t="shared" si="218"/>
        <v>3.2499324111558314</v>
      </c>
      <c r="G2312" s="115">
        <f t="shared" si="219"/>
        <v>0.52380952380952372</v>
      </c>
      <c r="H2312" s="112">
        <f>F2312/Overview!$F$19</f>
        <v>4.7983646997723772</v>
      </c>
      <c r="I2312" s="149">
        <f t="shared" si="220"/>
        <v>178.24101031296112</v>
      </c>
      <c r="J2312" s="80">
        <f>IF((A2312-Overview!$F$43)/365=ROUND((A2312-Overview!$F$43)/365,0),J2311*0.05,J2311+V2311)</f>
        <v>5592.3809921969487</v>
      </c>
      <c r="K2312" s="70">
        <f>IF(I2312&lt;Overview!$F$16,1,'='!F2312/Overview!$F$26)</f>
        <v>140.68971476865073</v>
      </c>
      <c r="L2312" s="71">
        <f>IF(I2312&lt;Overview!$F$17,'='!F2312/Overview!$F$26,Overview!$F$33)</f>
        <v>9.1428571428571423</v>
      </c>
      <c r="M2312" s="72">
        <f t="shared" si="221"/>
        <v>9.1428571428571423</v>
      </c>
      <c r="N2312" s="81">
        <f>MIN(1,Overview!$F$44*E2312*(F2312-Overview!$F$25)^2+0.2)</f>
        <v>1</v>
      </c>
      <c r="O2312" s="48">
        <f>M2312*E2312*Overview!$F$8</f>
        <v>9.746225350951114E-2</v>
      </c>
      <c r="P2312" s="48">
        <f>E2312*Overview!$F$6</f>
        <v>1.8494797113084687E-3</v>
      </c>
      <c r="Q2312" s="122">
        <f>O2312*(G2312/F2312-(1+Overview!$F$35/'='!F2312)/(Overview!$F$37*Overview!$F$33))/('='!G2312+Overview!$F$36)</f>
        <v>1.6413338152971657E-4</v>
      </c>
      <c r="R2312" s="128">
        <f>(O2312/F2312-Q2312)*G2312*Overview!$F$29*'='!F2312^3</f>
        <v>485.48208459872149</v>
      </c>
      <c r="S2312" s="57">
        <f t="shared" si="216"/>
        <v>3.3294488681267813E-18</v>
      </c>
      <c r="T2312" s="58">
        <f t="shared" si="217"/>
        <v>1.7780746546201061E-4</v>
      </c>
      <c r="U2312" s="58">
        <f>IF(I2312&lt;Overview!$F$18,(1-Overview!$F$9)*'='!R2312-'='!I2312*'='!P2312,0)</f>
        <v>0</v>
      </c>
      <c r="V2312" s="54">
        <f>IF(I2312&gt;=Overview!$F$18,(1-Overview!$F$9)*'='!R2312-Overview!$F$18*'='!P2312,0)</f>
        <v>41.035530750938364</v>
      </c>
      <c r="W2312" s="2"/>
      <c r="X2312" s="60">
        <f>F2312^3*(1+G2312*Overview!$F$38)</f>
        <v>42.185344796694515</v>
      </c>
      <c r="Y2312" s="61">
        <f>F2312^3*Overview!$F$42*(1+Overview!$F$38*G2312)+J2312*Overview!$F$39/Overview!$F$40</f>
        <v>4.0396954057270644</v>
      </c>
    </row>
    <row r="2313" spans="1:25">
      <c r="A2313" s="34">
        <v>2310</v>
      </c>
      <c r="B2313">
        <v>0.77</v>
      </c>
      <c r="C2313" s="85">
        <v>18.739999999999998</v>
      </c>
      <c r="D2313" s="125">
        <f>B2313/(B2313+Overview!$F$22)</f>
        <v>0.52380952380952384</v>
      </c>
      <c r="E2313" s="118">
        <f>EXP(Overview!$F$21/Overview!$F$5-Overview!$F$21/('='!C2313+273.15))</f>
        <v>0.94169028070695959</v>
      </c>
      <c r="F2313" s="77">
        <f t="shared" si="218"/>
        <v>3.2501102186212933</v>
      </c>
      <c r="G2313" s="115">
        <f t="shared" si="219"/>
        <v>0.52380952380952372</v>
      </c>
      <c r="H2313" s="112">
        <f>F2313/Overview!$F$19</f>
        <v>4.798627223713706</v>
      </c>
      <c r="I2313" s="149">
        <f t="shared" si="220"/>
        <v>178.24101031296112</v>
      </c>
      <c r="J2313" s="80">
        <f>IF((A2313-Overview!$F$43)/365=ROUND((A2313-Overview!$F$43)/365,0),J2312*0.05,J2312+V2312)</f>
        <v>5633.4165229478867</v>
      </c>
      <c r="K2313" s="70">
        <f>IF(I2313&lt;Overview!$F$16,1,'='!F2313/Overview!$F$26)</f>
        <v>140.69741206152784</v>
      </c>
      <c r="L2313" s="71">
        <f>IF(I2313&lt;Overview!$F$17,'='!F2313/Overview!$F$26,Overview!$F$33)</f>
        <v>9.1428571428571423</v>
      </c>
      <c r="M2313" s="72">
        <f t="shared" si="221"/>
        <v>9.1428571428571423</v>
      </c>
      <c r="N2313" s="81">
        <f>MIN(1,Overview!$F$44*E2313*(F2313-Overview!$F$25)^2+0.2)</f>
        <v>1</v>
      </c>
      <c r="O2313" s="48">
        <f>M2313*E2313*Overview!$F$8</f>
        <v>9.746225350951114E-2</v>
      </c>
      <c r="P2313" s="48">
        <f>E2313*Overview!$F$6</f>
        <v>1.8494797113084687E-3</v>
      </c>
      <c r="Q2313" s="122">
        <f>O2313*(G2313/F2313-(1+Overview!$F$35/'='!F2313)/(Overview!$F$37*Overview!$F$33))/('='!G2313+Overview!$F$36)</f>
        <v>1.6387762073136428E-4</v>
      </c>
      <c r="R2313" s="128">
        <f>(O2313/F2313-Q2313)*G2313*Overview!$F$29*'='!F2313^3</f>
        <v>485.53922630256693</v>
      </c>
      <c r="S2313" s="57">
        <f t="shared" si="216"/>
        <v>3.3292667201918481E-18</v>
      </c>
      <c r="T2313" s="58">
        <f t="shared" si="217"/>
        <v>1.7754010991411723E-4</v>
      </c>
      <c r="U2313" s="58">
        <f>IF(I2313&lt;Overview!$F$18,(1-Overview!$F$9)*'='!R2313-'='!I2313*'='!P2313,0)</f>
        <v>0</v>
      </c>
      <c r="V2313" s="54">
        <f>IF(I2313&gt;=Overview!$F$18,(1-Overview!$F$9)*'='!R2313-Overview!$F$18*'='!P2313,0)</f>
        <v>41.040399224105997</v>
      </c>
      <c r="W2313" s="2"/>
      <c r="X2313" s="60">
        <f>F2313^3*(1+G2313*Overview!$F$38)</f>
        <v>42.192269198815012</v>
      </c>
      <c r="Y2313" s="61">
        <f>F2313^3*Overview!$F$42*(1+Overview!$F$38*G2313)+J2313*Overview!$F$39/Overview!$F$40</f>
        <v>4.0421017822541776</v>
      </c>
    </row>
    <row r="2314" spans="1:25">
      <c r="A2314" s="34">
        <v>2311</v>
      </c>
      <c r="B2314">
        <v>0.77</v>
      </c>
      <c r="C2314" s="85">
        <v>18.739999999999998</v>
      </c>
      <c r="D2314" s="125">
        <f>B2314/(B2314+Overview!$F$22)</f>
        <v>0.52380952380952384</v>
      </c>
      <c r="E2314" s="118">
        <f>EXP(Overview!$F$21/Overview!$F$5-Overview!$F$21/('='!C2314+273.15))</f>
        <v>0.94169028070695959</v>
      </c>
      <c r="F2314" s="77">
        <f t="shared" si="218"/>
        <v>3.2502877587312073</v>
      </c>
      <c r="G2314" s="115">
        <f t="shared" si="219"/>
        <v>0.52380952380952372</v>
      </c>
      <c r="H2314" s="112">
        <f>F2314/Overview!$F$19</f>
        <v>4.7988893529177723</v>
      </c>
      <c r="I2314" s="149">
        <f t="shared" si="220"/>
        <v>178.24101031296112</v>
      </c>
      <c r="J2314" s="80">
        <f>IF((A2314-Overview!$F$43)/365=ROUND((A2314-Overview!$F$43)/365,0),J2313*0.05,J2313+V2313)</f>
        <v>5674.456922171993</v>
      </c>
      <c r="K2314" s="70">
        <f>IF(I2314&lt;Overview!$F$16,1,'='!F2314/Overview!$F$26)</f>
        <v>140.70509778057175</v>
      </c>
      <c r="L2314" s="71">
        <f>IF(I2314&lt;Overview!$F$17,'='!F2314/Overview!$F$26,Overview!$F$33)</f>
        <v>9.1428571428571423</v>
      </c>
      <c r="M2314" s="72">
        <f t="shared" si="221"/>
        <v>9.1428571428571423</v>
      </c>
      <c r="N2314" s="81">
        <f>MIN(1,Overview!$F$44*E2314*(F2314-Overview!$F$25)^2+0.2)</f>
        <v>1</v>
      </c>
      <c r="O2314" s="48">
        <f>M2314*E2314*Overview!$F$8</f>
        <v>9.746225350951114E-2</v>
      </c>
      <c r="P2314" s="48">
        <f>E2314*Overview!$F$6</f>
        <v>1.8494797113084687E-3</v>
      </c>
      <c r="Q2314" s="122">
        <f>O2314*(G2314/F2314-(1+Overview!$F$35/'='!F2314)/(Overview!$F$37*Overview!$F$33))/('='!G2314+Overview!$F$36)</f>
        <v>1.6362227242083257E-4</v>
      </c>
      <c r="R2314" s="128">
        <f>(O2314/F2314-Q2314)*G2314*Overview!$F$29*'='!F2314^3</f>
        <v>485.59628586387237</v>
      </c>
      <c r="S2314" s="57">
        <f t="shared" si="216"/>
        <v>3.3290848660228293E-18</v>
      </c>
      <c r="T2314" s="58">
        <f t="shared" si="217"/>
        <v>1.7727315636840499E-4</v>
      </c>
      <c r="U2314" s="58">
        <f>IF(I2314&lt;Overview!$F$18,(1-Overview!$F$9)*'='!R2314-'='!I2314*'='!P2314,0)</f>
        <v>0</v>
      </c>
      <c r="V2314" s="54">
        <f>IF(I2314&gt;=Overview!$F$18,(1-Overview!$F$9)*'='!R2314-Overview!$F$18*'='!P2314,0)</f>
        <v>41.045260698729223</v>
      </c>
      <c r="W2314" s="2"/>
      <c r="X2314" s="60">
        <f>F2314^3*(1+G2314*Overview!$F$38)</f>
        <v>42.199183945214877</v>
      </c>
      <c r="Y2314" s="61">
        <f>F2314^3*Overview!$F$42*(1+Overview!$F$38*G2314)+J2314*Overview!$F$39/Overview!$F$40</f>
        <v>4.0445075013237224</v>
      </c>
    </row>
    <row r="2315" spans="1:25">
      <c r="A2315" s="34">
        <v>2312</v>
      </c>
      <c r="B2315">
        <v>0.77</v>
      </c>
      <c r="C2315" s="85">
        <v>18.739999999999998</v>
      </c>
      <c r="D2315" s="125">
        <f>B2315/(B2315+Overview!$F$22)</f>
        <v>0.52380952380952384</v>
      </c>
      <c r="E2315" s="118">
        <f>EXP(Overview!$F$21/Overview!$F$5-Overview!$F$21/('='!C2315+273.15))</f>
        <v>0.94169028070695959</v>
      </c>
      <c r="F2315" s="77">
        <f t="shared" si="218"/>
        <v>3.2504650318875759</v>
      </c>
      <c r="G2315" s="115">
        <f t="shared" si="219"/>
        <v>0.52380952380952372</v>
      </c>
      <c r="H2315" s="112">
        <f>F2315/Overview!$F$19</f>
        <v>4.799151087978113</v>
      </c>
      <c r="I2315" s="149">
        <f t="shared" si="220"/>
        <v>178.24101031296112</v>
      </c>
      <c r="J2315" s="80">
        <f>IF((A2315-Overview!$F$43)/365=ROUND((A2315-Overview!$F$43)/365,0),J2314*0.05,J2314+V2314)</f>
        <v>5715.5021828707222</v>
      </c>
      <c r="K2315" s="70">
        <f>IF(I2315&lt;Overview!$F$16,1,'='!F2315/Overview!$F$26)</f>
        <v>140.71277194318512</v>
      </c>
      <c r="L2315" s="71">
        <f>IF(I2315&lt;Overview!$F$17,'='!F2315/Overview!$F$26,Overview!$F$33)</f>
        <v>9.1428571428571423</v>
      </c>
      <c r="M2315" s="72">
        <f t="shared" si="221"/>
        <v>9.1428571428571423</v>
      </c>
      <c r="N2315" s="81">
        <f>MIN(1,Overview!$F$44*E2315*(F2315-Overview!$F$25)^2+0.2)</f>
        <v>1</v>
      </c>
      <c r="O2315" s="48">
        <f>M2315*E2315*Overview!$F$8</f>
        <v>9.746225350951114E-2</v>
      </c>
      <c r="P2315" s="48">
        <f>E2315*Overview!$F$6</f>
        <v>1.8494797113084687E-3</v>
      </c>
      <c r="Q2315" s="122">
        <f>O2315*(G2315/F2315-(1+Overview!$F$35/'='!F2315)/(Overview!$F$37*Overview!$F$33))/('='!G2315+Overview!$F$36)</f>
        <v>1.6336733588943501E-4</v>
      </c>
      <c r="R2315" s="128">
        <f>(O2315/F2315-Q2315)*G2315*Overview!$F$29*'='!F2315^3</f>
        <v>485.65326339487063</v>
      </c>
      <c r="S2315" s="57">
        <f t="shared" si="216"/>
        <v>3.3289033051150117E-18</v>
      </c>
      <c r="T2315" s="58">
        <f t="shared" si="217"/>
        <v>1.7700660422041356E-4</v>
      </c>
      <c r="U2315" s="58">
        <f>IF(I2315&lt;Overview!$F$18,(1-Overview!$F$9)*'='!R2315-'='!I2315*'='!P2315,0)</f>
        <v>0</v>
      </c>
      <c r="V2315" s="54">
        <f>IF(I2315&gt;=Overview!$F$18,(1-Overview!$F$9)*'='!R2315-Overview!$F$18*'='!P2315,0)</f>
        <v>41.05011518437027</v>
      </c>
      <c r="W2315" s="2"/>
      <c r="X2315" s="60">
        <f>F2315^3*(1+G2315*Overview!$F$38)</f>
        <v>42.206089048182164</v>
      </c>
      <c r="Y2315" s="61">
        <f>F2315^3*Overview!$F$42*(1+Overview!$F$38*G2315)+J2315*Overview!$F$39/Overview!$F$40</f>
        <v>4.0469125637375036</v>
      </c>
    </row>
    <row r="2316" spans="1:25">
      <c r="A2316" s="34">
        <v>2313</v>
      </c>
      <c r="B2316">
        <v>0.77</v>
      </c>
      <c r="C2316" s="85">
        <v>18.739999999999998</v>
      </c>
      <c r="D2316" s="125">
        <f>B2316/(B2316+Overview!$F$22)</f>
        <v>0.52380952380952384</v>
      </c>
      <c r="E2316" s="118">
        <f>EXP(Overview!$F$21/Overview!$F$5-Overview!$F$21/('='!C2316+273.15))</f>
        <v>0.94169028070695959</v>
      </c>
      <c r="F2316" s="77">
        <f t="shared" si="218"/>
        <v>3.2506420384917964</v>
      </c>
      <c r="G2316" s="115">
        <f t="shared" si="219"/>
        <v>0.52380952380952372</v>
      </c>
      <c r="H2316" s="112">
        <f>F2316/Overview!$F$19</f>
        <v>4.7994124294873712</v>
      </c>
      <c r="I2316" s="149">
        <f t="shared" si="220"/>
        <v>178.24101031296112</v>
      </c>
      <c r="J2316" s="80">
        <f>IF((A2316-Overview!$F$43)/365=ROUND((A2316-Overview!$F$43)/365,0),J2315*0.05,J2315+V2315)</f>
        <v>5756.5522980550923</v>
      </c>
      <c r="K2316" s="70">
        <f>IF(I2316&lt;Overview!$F$16,1,'='!F2316/Overview!$F$26)</f>
        <v>140.72043456674444</v>
      </c>
      <c r="L2316" s="71">
        <f>IF(I2316&lt;Overview!$F$17,'='!F2316/Overview!$F$26,Overview!$F$33)</f>
        <v>9.1428571428571423</v>
      </c>
      <c r="M2316" s="72">
        <f t="shared" si="221"/>
        <v>9.1428571428571423</v>
      </c>
      <c r="N2316" s="81">
        <f>MIN(1,Overview!$F$44*E2316*(F2316-Overview!$F$25)^2+0.2)</f>
        <v>1</v>
      </c>
      <c r="O2316" s="48">
        <f>M2316*E2316*Overview!$F$8</f>
        <v>9.746225350951114E-2</v>
      </c>
      <c r="P2316" s="48">
        <f>E2316*Overview!$F$6</f>
        <v>1.8494797113084687E-3</v>
      </c>
      <c r="Q2316" s="122">
        <f>O2316*(G2316/F2316-(1+Overview!$F$35/'='!F2316)/(Overview!$F$37*Overview!$F$33))/('='!G2316+Overview!$F$36)</f>
        <v>1.6311281042983859E-4</v>
      </c>
      <c r="R2316" s="128">
        <f>(O2316/F2316-Q2316)*G2316*Overview!$F$29*'='!F2316^3</f>
        <v>485.71015900765974</v>
      </c>
      <c r="S2316" s="57">
        <f t="shared" si="216"/>
        <v>3.3287220369646464E-18</v>
      </c>
      <c r="T2316" s="58">
        <f t="shared" si="217"/>
        <v>1.7674045286659217E-4</v>
      </c>
      <c r="U2316" s="58">
        <f>IF(I2316&lt;Overview!$F$18,(1-Overview!$F$9)*'='!R2316-'='!I2316*'='!P2316,0)</f>
        <v>0</v>
      </c>
      <c r="V2316" s="54">
        <f>IF(I2316&gt;=Overview!$F$18,(1-Overview!$F$9)*'='!R2316-Overview!$F$18*'='!P2316,0)</f>
        <v>41.054962690579906</v>
      </c>
      <c r="W2316" s="2"/>
      <c r="X2316" s="60">
        <f>F2316^3*(1+G2316*Overview!$F$38)</f>
        <v>42.212984519992936</v>
      </c>
      <c r="Y2316" s="61">
        <f>F2316^3*Overview!$F$42*(1+Overview!$F$38*G2316)+J2316*Overview!$F$39/Overview!$F$40</f>
        <v>4.0493169702966672</v>
      </c>
    </row>
    <row r="2317" spans="1:25">
      <c r="A2317" s="34">
        <v>2314</v>
      </c>
      <c r="B2317">
        <v>0.77</v>
      </c>
      <c r="C2317" s="85">
        <v>18.739999999999998</v>
      </c>
      <c r="D2317" s="125">
        <f>B2317/(B2317+Overview!$F$22)</f>
        <v>0.52380952380952384</v>
      </c>
      <c r="E2317" s="118">
        <f>EXP(Overview!$F$21/Overview!$F$5-Overview!$F$21/('='!C2317+273.15))</f>
        <v>0.94169028070695959</v>
      </c>
      <c r="F2317" s="77">
        <f t="shared" si="218"/>
        <v>3.2508187789446632</v>
      </c>
      <c r="G2317" s="115">
        <f t="shared" si="219"/>
        <v>0.52380952380952372</v>
      </c>
      <c r="H2317" s="112">
        <f>F2317/Overview!$F$19</f>
        <v>4.7996733780372995</v>
      </c>
      <c r="I2317" s="149">
        <f t="shared" si="220"/>
        <v>178.24101031296112</v>
      </c>
      <c r="J2317" s="80">
        <f>IF((A2317-Overview!$F$43)/365=ROUND((A2317-Overview!$F$43)/365,0),J2316*0.05,J2316+V2316)</f>
        <v>5797.6072607456717</v>
      </c>
      <c r="K2317" s="70">
        <f>IF(I2317&lt;Overview!$F$16,1,'='!F2317/Overview!$F$26)</f>
        <v>140.72808566860016</v>
      </c>
      <c r="L2317" s="71">
        <f>IF(I2317&lt;Overview!$F$17,'='!F2317/Overview!$F$26,Overview!$F$33)</f>
        <v>9.1428571428571423</v>
      </c>
      <c r="M2317" s="72">
        <f t="shared" si="221"/>
        <v>9.1428571428571423</v>
      </c>
      <c r="N2317" s="81">
        <f>MIN(1,Overview!$F$44*E2317*(F2317-Overview!$F$25)^2+0.2)</f>
        <v>1</v>
      </c>
      <c r="O2317" s="48">
        <f>M2317*E2317*Overview!$F$8</f>
        <v>9.746225350951114E-2</v>
      </c>
      <c r="P2317" s="48">
        <f>E2317*Overview!$F$6</f>
        <v>1.8494797113084687E-3</v>
      </c>
      <c r="Q2317" s="122">
        <f>O2317*(G2317/F2317-(1+Overview!$F$35/'='!F2317)/(Overview!$F$37*Overview!$F$33))/('='!G2317+Overview!$F$36)</f>
        <v>1.6285869533606034E-4</v>
      </c>
      <c r="R2317" s="128">
        <f>(O2317/F2317-Q2317)*G2317*Overview!$F$29*'='!F2317^3</f>
        <v>485.76697281420223</v>
      </c>
      <c r="S2317" s="57">
        <f t="shared" si="216"/>
        <v>3.3285410610689456E-18</v>
      </c>
      <c r="T2317" s="58">
        <f t="shared" si="217"/>
        <v>1.7647470170429754E-4</v>
      </c>
      <c r="U2317" s="58">
        <f>IF(I2317&lt;Overview!$F$18,(1-Overview!$F$9)*'='!R2317-'='!I2317*'='!P2317,0)</f>
        <v>0</v>
      </c>
      <c r="V2317" s="54">
        <f>IF(I2317&gt;=Overview!$F$18,(1-Overview!$F$9)*'='!R2317-Overview!$F$18*'='!P2317,0)</f>
        <v>41.059803226897323</v>
      </c>
      <c r="W2317" s="2"/>
      <c r="X2317" s="60">
        <f>F2317^3*(1+G2317*Overview!$F$38)</f>
        <v>42.219870372911338</v>
      </c>
      <c r="Y2317" s="61">
        <f>F2317^3*Overview!$F$42*(1+Overview!$F$38*G2317)+J2317*Overview!$F$39/Overview!$F$40</f>
        <v>4.0517207218016953</v>
      </c>
    </row>
    <row r="2318" spans="1:25">
      <c r="A2318" s="34">
        <v>2315</v>
      </c>
      <c r="B2318">
        <v>0.77</v>
      </c>
      <c r="C2318" s="85">
        <v>18.739999999999998</v>
      </c>
      <c r="D2318" s="125">
        <f>B2318/(B2318+Overview!$F$22)</f>
        <v>0.52380952380952384</v>
      </c>
      <c r="E2318" s="118">
        <f>EXP(Overview!$F$21/Overview!$F$5-Overview!$F$21/('='!C2318+273.15))</f>
        <v>0.94169028070695959</v>
      </c>
      <c r="F2318" s="77">
        <f t="shared" si="218"/>
        <v>3.2509952536463675</v>
      </c>
      <c r="G2318" s="115">
        <f t="shared" si="219"/>
        <v>0.52380952380952372</v>
      </c>
      <c r="H2318" s="112">
        <f>F2318/Overview!$F$19</f>
        <v>4.7999339342187621</v>
      </c>
      <c r="I2318" s="149">
        <f t="shared" si="220"/>
        <v>178.24101031296112</v>
      </c>
      <c r="J2318" s="80">
        <f>IF((A2318-Overview!$F$43)/365=ROUND((A2318-Overview!$F$43)/365,0),J2317*0.05,J2317+V2317)</f>
        <v>5838.6670639725689</v>
      </c>
      <c r="K2318" s="70">
        <f>IF(I2318&lt;Overview!$F$16,1,'='!F2318/Overview!$F$26)</f>
        <v>140.73572526607651</v>
      </c>
      <c r="L2318" s="71">
        <f>IF(I2318&lt;Overview!$F$17,'='!F2318/Overview!$F$26,Overview!$F$33)</f>
        <v>9.1428571428571423</v>
      </c>
      <c r="M2318" s="72">
        <f t="shared" si="221"/>
        <v>9.1428571428571423</v>
      </c>
      <c r="N2318" s="81">
        <f>MIN(1,Overview!$F$44*E2318*(F2318-Overview!$F$25)^2+0.2)</f>
        <v>1</v>
      </c>
      <c r="O2318" s="48">
        <f>M2318*E2318*Overview!$F$8</f>
        <v>9.746225350951114E-2</v>
      </c>
      <c r="P2318" s="48">
        <f>E2318*Overview!$F$6</f>
        <v>1.8494797113084687E-3</v>
      </c>
      <c r="Q2318" s="122">
        <f>O2318*(G2318/F2318-(1+Overview!$F$35/'='!F2318)/(Overview!$F$37*Overview!$F$33))/('='!G2318+Overview!$F$36)</f>
        <v>1.6260498990346419E-4</v>
      </c>
      <c r="R2318" s="128">
        <f>(O2318/F2318-Q2318)*G2318*Overview!$F$29*'='!F2318^3</f>
        <v>485.82370492632606</v>
      </c>
      <c r="S2318" s="57">
        <f t="shared" si="216"/>
        <v>3.3283603769260808E-18</v>
      </c>
      <c r="T2318" s="58">
        <f t="shared" si="217"/>
        <v>1.7620935013179254E-4</v>
      </c>
      <c r="U2318" s="58">
        <f>IF(I2318&lt;Overview!$F$18,(1-Overview!$F$9)*'='!R2318-'='!I2318*'='!P2318,0)</f>
        <v>0</v>
      </c>
      <c r="V2318" s="54">
        <f>IF(I2318&gt;=Overview!$F$18,(1-Overview!$F$9)*'='!R2318-Overview!$F$18*'='!P2318,0)</f>
        <v>41.064636802850274</v>
      </c>
      <c r="W2318" s="2"/>
      <c r="X2318" s="60">
        <f>F2318^3*(1+G2318*Overview!$F$38)</f>
        <v>42.22674661918952</v>
      </c>
      <c r="Y2318" s="61">
        <f>F2318^3*Overview!$F$42*(1+Overview!$F$38*G2318)+J2318*Overview!$F$39/Overview!$F$40</f>
        <v>4.0541238190524105</v>
      </c>
    </row>
    <row r="2319" spans="1:25">
      <c r="A2319" s="34">
        <v>2316</v>
      </c>
      <c r="B2319">
        <v>0.77</v>
      </c>
      <c r="C2319" s="85">
        <v>18.739999999999998</v>
      </c>
      <c r="D2319" s="125">
        <f>B2319/(B2319+Overview!$F$22)</f>
        <v>0.52380952380952384</v>
      </c>
      <c r="E2319" s="118">
        <f>EXP(Overview!$F$21/Overview!$F$5-Overview!$F$21/('='!C2319+273.15))</f>
        <v>0.94169028070695959</v>
      </c>
      <c r="F2319" s="77">
        <f t="shared" si="218"/>
        <v>3.2511714629964992</v>
      </c>
      <c r="G2319" s="115">
        <f t="shared" si="219"/>
        <v>0.52380952380952372</v>
      </c>
      <c r="H2319" s="112">
        <f>F2319/Overview!$F$19</f>
        <v>4.8001940986217324</v>
      </c>
      <c r="I2319" s="149">
        <f t="shared" si="220"/>
        <v>178.24101031296112</v>
      </c>
      <c r="J2319" s="80">
        <f>IF((A2319-Overview!$F$43)/365=ROUND((A2319-Overview!$F$43)/365,0),J2318*0.05,J2318+V2318)</f>
        <v>5879.7317007754191</v>
      </c>
      <c r="K2319" s="70">
        <f>IF(I2319&lt;Overview!$F$16,1,'='!F2319/Overview!$F$26)</f>
        <v>140.74335337647184</v>
      </c>
      <c r="L2319" s="71">
        <f>IF(I2319&lt;Overview!$F$17,'='!F2319/Overview!$F$26,Overview!$F$33)</f>
        <v>9.1428571428571423</v>
      </c>
      <c r="M2319" s="72">
        <f t="shared" si="221"/>
        <v>9.1428571428571423</v>
      </c>
      <c r="N2319" s="81">
        <f>MIN(1,Overview!$F$44*E2319*(F2319-Overview!$F$25)^2+0.2)</f>
        <v>1</v>
      </c>
      <c r="O2319" s="48">
        <f>M2319*E2319*Overview!$F$8</f>
        <v>9.746225350951114E-2</v>
      </c>
      <c r="P2319" s="48">
        <f>E2319*Overview!$F$6</f>
        <v>1.8494797113084687E-3</v>
      </c>
      <c r="Q2319" s="122">
        <f>O2319*(G2319/F2319-(1+Overview!$F$35/'='!F2319)/(Overview!$F$37*Overview!$F$33))/('='!G2319+Overview!$F$36)</f>
        <v>1.6235169342875686E-4</v>
      </c>
      <c r="R2319" s="128">
        <f>(O2319/F2319-Q2319)*G2319*Overview!$F$29*'='!F2319^3</f>
        <v>485.88035545572404</v>
      </c>
      <c r="S2319" s="57">
        <f t="shared" si="216"/>
        <v>3.3281799840351808E-18</v>
      </c>
      <c r="T2319" s="58">
        <f t="shared" si="217"/>
        <v>1.7594439754824352E-4</v>
      </c>
      <c r="U2319" s="58">
        <f>IF(I2319&lt;Overview!$F$18,(1-Overview!$F$9)*'='!R2319-'='!I2319*'='!P2319,0)</f>
        <v>0</v>
      </c>
      <c r="V2319" s="54">
        <f>IF(I2319&gt;=Overview!$F$18,(1-Overview!$F$9)*'='!R2319-Overview!$F$18*'='!P2319,0)</f>
        <v>41.069463427954979</v>
      </c>
      <c r="W2319" s="2"/>
      <c r="X2319" s="60">
        <f>F2319^3*(1+G2319*Overview!$F$38)</f>
        <v>42.233613271067689</v>
      </c>
      <c r="Y2319" s="61">
        <f>F2319^3*Overview!$F$42*(1+Overview!$F$38*G2319)+J2319*Overview!$F$39/Overview!$F$40</f>
        <v>4.056526262847969</v>
      </c>
    </row>
    <row r="2320" spans="1:25">
      <c r="A2320" s="34">
        <v>2317</v>
      </c>
      <c r="B2320">
        <v>0.77</v>
      </c>
      <c r="C2320" s="85">
        <v>18.739999999999998</v>
      </c>
      <c r="D2320" s="125">
        <f>B2320/(B2320+Overview!$F$22)</f>
        <v>0.52380952380952384</v>
      </c>
      <c r="E2320" s="118">
        <f>EXP(Overview!$F$21/Overview!$F$5-Overview!$F$21/('='!C2320+273.15))</f>
        <v>0.94169028070695959</v>
      </c>
      <c r="F2320" s="77">
        <f t="shared" si="218"/>
        <v>3.2513474073940474</v>
      </c>
      <c r="G2320" s="115">
        <f t="shared" si="219"/>
        <v>0.52380952380952372</v>
      </c>
      <c r="H2320" s="112">
        <f>F2320/Overview!$F$19</f>
        <v>4.8004538718352983</v>
      </c>
      <c r="I2320" s="149">
        <f t="shared" si="220"/>
        <v>178.24101031296112</v>
      </c>
      <c r="J2320" s="80">
        <f>IF((A2320-Overview!$F$43)/365=ROUND((A2320-Overview!$F$43)/365,0),J2319*0.05,J2319+V2319)</f>
        <v>5920.8011642033744</v>
      </c>
      <c r="K2320" s="70">
        <f>IF(I2320&lt;Overview!$F$16,1,'='!F2320/Overview!$F$26)</f>
        <v>140.75097001705834</v>
      </c>
      <c r="L2320" s="71">
        <f>IF(I2320&lt;Overview!$F$17,'='!F2320/Overview!$F$26,Overview!$F$33)</f>
        <v>9.1428571428571423</v>
      </c>
      <c r="M2320" s="72">
        <f t="shared" si="221"/>
        <v>9.1428571428571423</v>
      </c>
      <c r="N2320" s="81">
        <f>MIN(1,Overview!$F$44*E2320*(F2320-Overview!$F$25)^2+0.2)</f>
        <v>1</v>
      </c>
      <c r="O2320" s="48">
        <f>M2320*E2320*Overview!$F$8</f>
        <v>9.746225350951114E-2</v>
      </c>
      <c r="P2320" s="48">
        <f>E2320*Overview!$F$6</f>
        <v>1.8494797113084687E-3</v>
      </c>
      <c r="Q2320" s="122">
        <f>O2320*(G2320/F2320-(1+Overview!$F$35/'='!F2320)/(Overview!$F$37*Overview!$F$33))/('='!G2320+Overview!$F$36)</f>
        <v>1.6209880520998639E-4</v>
      </c>
      <c r="R2320" s="128">
        <f>(O2320/F2320-Q2320)*G2320*Overview!$F$29*'='!F2320^3</f>
        <v>485.93692451395424</v>
      </c>
      <c r="S2320" s="57">
        <f t="shared" si="216"/>
        <v>3.3279998818963285E-18</v>
      </c>
      <c r="T2320" s="58">
        <f t="shared" si="217"/>
        <v>1.7567984335372064E-4</v>
      </c>
      <c r="U2320" s="58">
        <f>IF(I2320&lt;Overview!$F$18,(1-Overview!$F$9)*'='!R2320-'='!I2320*'='!P2320,0)</f>
        <v>0</v>
      </c>
      <c r="V2320" s="54">
        <f>IF(I2320&gt;=Overview!$F$18,(1-Overview!$F$9)*'='!R2320-Overview!$F$18*'='!P2320,0)</f>
        <v>41.074283111716198</v>
      </c>
      <c r="W2320" s="2"/>
      <c r="X2320" s="60">
        <f>F2320^3*(1+G2320*Overview!$F$38)</f>
        <v>42.240470340774095</v>
      </c>
      <c r="Y2320" s="61">
        <f>F2320^3*Overview!$F$42*(1+Overview!$F$38*G2320)+J2320*Overview!$F$39/Overview!$F$40</f>
        <v>4.0589280539868691</v>
      </c>
    </row>
    <row r="2321" spans="1:25">
      <c r="A2321" s="34">
        <v>2318</v>
      </c>
      <c r="B2321">
        <v>0.77</v>
      </c>
      <c r="C2321" s="85">
        <v>18.739999999999998</v>
      </c>
      <c r="D2321" s="125">
        <f>B2321/(B2321+Overview!$F$22)</f>
        <v>0.52380952380952384</v>
      </c>
      <c r="E2321" s="118">
        <f>EXP(Overview!$F$21/Overview!$F$5-Overview!$F$21/('='!C2321+273.15))</f>
        <v>0.94169028070695959</v>
      </c>
      <c r="F2321" s="77">
        <f t="shared" si="218"/>
        <v>3.251523087237401</v>
      </c>
      <c r="G2321" s="115">
        <f t="shared" si="219"/>
        <v>0.52380952380952372</v>
      </c>
      <c r="H2321" s="112">
        <f>F2321/Overview!$F$19</f>
        <v>4.8007132544476612</v>
      </c>
      <c r="I2321" s="149">
        <f t="shared" si="220"/>
        <v>178.24101031296112</v>
      </c>
      <c r="J2321" s="80">
        <f>IF((A2321-Overview!$F$43)/365=ROUND((A2321-Overview!$F$43)/365,0),J2320*0.05,J2320+V2320)</f>
        <v>5961.8754473150902</v>
      </c>
      <c r="K2321" s="70">
        <f>IF(I2321&lt;Overview!$F$16,1,'='!F2321/Overview!$F$26)</f>
        <v>140.75857520508231</v>
      </c>
      <c r="L2321" s="71">
        <f>IF(I2321&lt;Overview!$F$17,'='!F2321/Overview!$F$26,Overview!$F$33)</f>
        <v>9.1428571428571423</v>
      </c>
      <c r="M2321" s="72">
        <f t="shared" si="221"/>
        <v>9.1428571428571423</v>
      </c>
      <c r="N2321" s="81">
        <f>MIN(1,Overview!$F$44*E2321*(F2321-Overview!$F$25)^2+0.2)</f>
        <v>1</v>
      </c>
      <c r="O2321" s="48">
        <f>M2321*E2321*Overview!$F$8</f>
        <v>9.746225350951114E-2</v>
      </c>
      <c r="P2321" s="48">
        <f>E2321*Overview!$F$6</f>
        <v>1.8494797113084687E-3</v>
      </c>
      <c r="Q2321" s="122">
        <f>O2321*(G2321/F2321-(1+Overview!$F$35/'='!F2321)/(Overview!$F$37*Overview!$F$33))/('='!G2321+Overview!$F$36)</f>
        <v>1.618463245465413E-4</v>
      </c>
      <c r="R2321" s="128">
        <f>(O2321/F2321-Q2321)*G2321*Overview!$F$29*'='!F2321^3</f>
        <v>485.99341221244032</v>
      </c>
      <c r="S2321" s="57">
        <f t="shared" si="216"/>
        <v>3.327820070010561E-18</v>
      </c>
      <c r="T2321" s="58">
        <f t="shared" si="217"/>
        <v>1.7541568694919878E-4</v>
      </c>
      <c r="U2321" s="58">
        <f>IF(I2321&lt;Overview!$F$18,(1-Overview!$F$9)*'='!R2321-'='!I2321*'='!P2321,0)</f>
        <v>0</v>
      </c>
      <c r="V2321" s="54">
        <f>IF(I2321&gt;=Overview!$F$18,(1-Overview!$F$9)*'='!R2321-Overview!$F$18*'='!P2321,0)</f>
        <v>41.079095863627209</v>
      </c>
      <c r="W2321" s="2"/>
      <c r="X2321" s="60">
        <f>F2321^3*(1+G2321*Overview!$F$38)</f>
        <v>42.247317840525021</v>
      </c>
      <c r="Y2321" s="61">
        <f>F2321^3*Overview!$F$42*(1+Overview!$F$38*G2321)+J2321*Overview!$F$39/Overview!$F$40</f>
        <v>4.0613291932669435</v>
      </c>
    </row>
    <row r="2322" spans="1:25">
      <c r="A2322" s="34">
        <v>2319</v>
      </c>
      <c r="B2322">
        <v>0.77</v>
      </c>
      <c r="C2322" s="85">
        <v>18.739999999999998</v>
      </c>
      <c r="D2322" s="125">
        <f>B2322/(B2322+Overview!$F$22)</f>
        <v>0.52380952380952384</v>
      </c>
      <c r="E2322" s="118">
        <f>EXP(Overview!$F$21/Overview!$F$5-Overview!$F$21/('='!C2322+273.15))</f>
        <v>0.94169028070695959</v>
      </c>
      <c r="F2322" s="77">
        <f t="shared" si="218"/>
        <v>3.2516985029243504</v>
      </c>
      <c r="G2322" s="115">
        <f t="shared" si="219"/>
        <v>0.52380952380952372</v>
      </c>
      <c r="H2322" s="112">
        <f>F2322/Overview!$F$19</f>
        <v>4.8009722470461398</v>
      </c>
      <c r="I2322" s="149">
        <f t="shared" si="220"/>
        <v>178.24101031296112</v>
      </c>
      <c r="J2322" s="80">
        <f>IF((A2322-Overview!$F$43)/365=ROUND((A2322-Overview!$F$43)/365,0),J2321*0.05,J2321+V2321)</f>
        <v>6002.9545431787174</v>
      </c>
      <c r="K2322" s="70">
        <f>IF(I2322&lt;Overview!$F$16,1,'='!F2322/Overview!$F$26)</f>
        <v>140.76616895776408</v>
      </c>
      <c r="L2322" s="71">
        <f>IF(I2322&lt;Overview!$F$17,'='!F2322/Overview!$F$26,Overview!$F$33)</f>
        <v>9.1428571428571423</v>
      </c>
      <c r="M2322" s="72">
        <f t="shared" si="221"/>
        <v>9.1428571428571423</v>
      </c>
      <c r="N2322" s="81">
        <f>MIN(1,Overview!$F$44*E2322*(F2322-Overview!$F$25)^2+0.2)</f>
        <v>1</v>
      </c>
      <c r="O2322" s="48">
        <f>M2322*E2322*Overview!$F$8</f>
        <v>9.746225350951114E-2</v>
      </c>
      <c r="P2322" s="48">
        <f>E2322*Overview!$F$6</f>
        <v>1.8494797113084687E-3</v>
      </c>
      <c r="Q2322" s="122">
        <f>O2322*(G2322/F2322-(1+Overview!$F$35/'='!F2322)/(Overview!$F$37*Overview!$F$33))/('='!G2322+Overview!$F$36)</f>
        <v>1.6159425073914078E-4</v>
      </c>
      <c r="R2322" s="128">
        <f>(O2322/F2322-Q2322)*G2322*Overview!$F$29*'='!F2322^3</f>
        <v>486.04981866247124</v>
      </c>
      <c r="S2322" s="57">
        <f t="shared" si="216"/>
        <v>3.3276405478798654E-18</v>
      </c>
      <c r="T2322" s="58">
        <f t="shared" si="217"/>
        <v>1.7515192773654873E-4</v>
      </c>
      <c r="U2322" s="58">
        <f>IF(I2322&lt;Overview!$F$18,(1-Overview!$F$9)*'='!R2322-'='!I2322*'='!P2322,0)</f>
        <v>0</v>
      </c>
      <c r="V2322" s="54">
        <f>IF(I2322&gt;=Overview!$F$18,(1-Overview!$F$9)*'='!R2322-Overview!$F$18*'='!P2322,0)</f>
        <v>41.083901693169842</v>
      </c>
      <c r="W2322" s="2"/>
      <c r="X2322" s="60">
        <f>F2322^3*(1+G2322*Overview!$F$38)</f>
        <v>42.254155782524791</v>
      </c>
      <c r="Y2322" s="61">
        <f>F2322^3*Overview!$F$42*(1+Overview!$F$38*G2322)+J2322*Overview!$F$39/Overview!$F$40</f>
        <v>4.0637296814853601</v>
      </c>
    </row>
    <row r="2323" spans="1:25">
      <c r="A2323" s="34">
        <v>2320</v>
      </c>
      <c r="B2323">
        <v>0.77</v>
      </c>
      <c r="C2323" s="85">
        <v>18.739999999999998</v>
      </c>
      <c r="D2323" s="125">
        <f>B2323/(B2323+Overview!$F$22)</f>
        <v>0.52380952380952384</v>
      </c>
      <c r="E2323" s="118">
        <f>EXP(Overview!$F$21/Overview!$F$5-Overview!$F$21/('='!C2323+273.15))</f>
        <v>0.94169028070695959</v>
      </c>
      <c r="F2323" s="77">
        <f t="shared" si="218"/>
        <v>3.251873654852087</v>
      </c>
      <c r="G2323" s="115">
        <f t="shared" si="219"/>
        <v>0.52380952380952372</v>
      </c>
      <c r="H2323" s="112">
        <f>F2323/Overview!$F$19</f>
        <v>4.8012308502171663</v>
      </c>
      <c r="I2323" s="149">
        <f t="shared" si="220"/>
        <v>178.24101031296112</v>
      </c>
      <c r="J2323" s="80">
        <f>IF((A2323-Overview!$F$43)/365=ROUND((A2323-Overview!$F$43)/365,0),J2322*0.05,J2322+V2322)</f>
        <v>6044.0384448718869</v>
      </c>
      <c r="K2323" s="70">
        <f>IF(I2323&lt;Overview!$F$16,1,'='!F2323/Overview!$F$26)</f>
        <v>140.77375129229816</v>
      </c>
      <c r="L2323" s="71">
        <f>IF(I2323&lt;Overview!$F$17,'='!F2323/Overview!$F$26,Overview!$F$33)</f>
        <v>9.1428571428571423</v>
      </c>
      <c r="M2323" s="72">
        <f t="shared" si="221"/>
        <v>9.1428571428571423</v>
      </c>
      <c r="N2323" s="81">
        <f>MIN(1,Overview!$F$44*E2323*(F2323-Overview!$F$25)^2+0.2)</f>
        <v>1</v>
      </c>
      <c r="O2323" s="48">
        <f>M2323*E2323*Overview!$F$8</f>
        <v>9.746225350951114E-2</v>
      </c>
      <c r="P2323" s="48">
        <f>E2323*Overview!$F$6</f>
        <v>1.8494797113084687E-3</v>
      </c>
      <c r="Q2323" s="122">
        <f>O2323*(G2323/F2323-(1+Overview!$F$35/'='!F2323)/(Overview!$F$37*Overview!$F$33))/('='!G2323+Overview!$F$36)</f>
        <v>1.6134258308983968E-4</v>
      </c>
      <c r="R2323" s="128">
        <f>(O2323/F2323-Q2323)*G2323*Overview!$F$29*'='!F2323^3</f>
        <v>486.10614397520135</v>
      </c>
      <c r="S2323" s="57">
        <f t="shared" si="216"/>
        <v>3.3274613150071778E-18</v>
      </c>
      <c r="T2323" s="58">
        <f t="shared" si="217"/>
        <v>1.7488856511854449E-4</v>
      </c>
      <c r="U2323" s="58">
        <f>IF(I2323&lt;Overview!$F$18,(1-Overview!$F$9)*'='!R2323-'='!I2323*'='!P2323,0)</f>
        <v>0</v>
      </c>
      <c r="V2323" s="54">
        <f>IF(I2323&gt;=Overview!$F$18,(1-Overview!$F$9)*'='!R2323-Overview!$F$18*'='!P2323,0)</f>
        <v>41.088700609814445</v>
      </c>
      <c r="W2323" s="2"/>
      <c r="X2323" s="60">
        <f>F2323^3*(1+G2323*Overview!$F$38)</f>
        <v>42.260984178965742</v>
      </c>
      <c r="Y2323" s="61">
        <f>F2323^3*Overview!$F$42*(1+Overview!$F$38*G2323)+J2323*Overview!$F$39/Overview!$F$40</f>
        <v>4.0661295194386229</v>
      </c>
    </row>
    <row r="2324" spans="1:25">
      <c r="A2324" s="34">
        <v>2321</v>
      </c>
      <c r="B2324">
        <v>0.77</v>
      </c>
      <c r="C2324" s="85">
        <v>18.739999999999998</v>
      </c>
      <c r="D2324" s="125">
        <f>B2324/(B2324+Overview!$F$22)</f>
        <v>0.52380952380952384</v>
      </c>
      <c r="E2324" s="118">
        <f>EXP(Overview!$F$21/Overview!$F$5-Overview!$F$21/('='!C2324+273.15))</f>
        <v>0.94169028070695959</v>
      </c>
      <c r="F2324" s="77">
        <f t="shared" si="218"/>
        <v>3.2520485434172057</v>
      </c>
      <c r="G2324" s="115">
        <f t="shared" si="219"/>
        <v>0.52380952380952372</v>
      </c>
      <c r="H2324" s="112">
        <f>F2324/Overview!$F$19</f>
        <v>4.8014890645462946</v>
      </c>
      <c r="I2324" s="149">
        <f t="shared" si="220"/>
        <v>178.24101031296112</v>
      </c>
      <c r="J2324" s="80">
        <f>IF((A2324-Overview!$F$43)/365=ROUND((A2324-Overview!$F$43)/365,0),J2323*0.05,J2323+V2323)</f>
        <v>6085.1271454817015</v>
      </c>
      <c r="K2324" s="70">
        <f>IF(I2324&lt;Overview!$F$16,1,'='!F2324/Overview!$F$26)</f>
        <v>140.78132222585307</v>
      </c>
      <c r="L2324" s="71">
        <f>IF(I2324&lt;Overview!$F$17,'='!F2324/Overview!$F$26,Overview!$F$33)</f>
        <v>9.1428571428571423</v>
      </c>
      <c r="M2324" s="72">
        <f t="shared" si="221"/>
        <v>9.1428571428571423</v>
      </c>
      <c r="N2324" s="81">
        <f>MIN(1,Overview!$F$44*E2324*(F2324-Overview!$F$25)^2+0.2)</f>
        <v>1</v>
      </c>
      <c r="O2324" s="48">
        <f>M2324*E2324*Overview!$F$8</f>
        <v>9.746225350951114E-2</v>
      </c>
      <c r="P2324" s="48">
        <f>E2324*Overview!$F$6</f>
        <v>1.8494797113084687E-3</v>
      </c>
      <c r="Q2324" s="122">
        <f>O2324*(G2324/F2324-(1+Overview!$F$35/'='!F2324)/(Overview!$F$37*Overview!$F$33))/('='!G2324+Overview!$F$36)</f>
        <v>1.6109132090202124E-4</v>
      </c>
      <c r="R2324" s="128">
        <f>(O2324/F2324-Q2324)*G2324*Overview!$F$29*'='!F2324^3</f>
        <v>486.16238826165073</v>
      </c>
      <c r="S2324" s="57">
        <f t="shared" si="216"/>
        <v>3.3272823708963813E-18</v>
      </c>
      <c r="T2324" s="58">
        <f t="shared" si="217"/>
        <v>1.746255984988573E-4</v>
      </c>
      <c r="U2324" s="58">
        <f>IF(I2324&lt;Overview!$F$18,(1-Overview!$F$9)*'='!R2324-'='!I2324*'='!P2324,0)</f>
        <v>0</v>
      </c>
      <c r="V2324" s="54">
        <f>IF(I2324&gt;=Overview!$F$18,(1-Overview!$F$9)*'='!R2324-Overview!$F$18*'='!P2324,0)</f>
        <v>41.093492623019934</v>
      </c>
      <c r="W2324" s="2"/>
      <c r="X2324" s="60">
        <f>F2324^3*(1+G2324*Overview!$F$38)</f>
        <v>42.267803042028284</v>
      </c>
      <c r="Y2324" s="61">
        <f>F2324^3*Overview!$F$42*(1+Overview!$F$38*G2324)+J2324*Overview!$F$39/Overview!$F$40</f>
        <v>4.0685287079225692</v>
      </c>
    </row>
    <row r="2325" spans="1:25">
      <c r="A2325" s="34">
        <v>2322</v>
      </c>
      <c r="B2325">
        <v>0.77</v>
      </c>
      <c r="C2325" s="85">
        <v>18.739999999999998</v>
      </c>
      <c r="D2325" s="125">
        <f>B2325/(B2325+Overview!$F$22)</f>
        <v>0.52380952380952384</v>
      </c>
      <c r="E2325" s="118">
        <f>EXP(Overview!$F$21/Overview!$F$5-Overview!$F$21/('='!C2325+273.15))</f>
        <v>0.94169028070695959</v>
      </c>
      <c r="F2325" s="77">
        <f t="shared" si="218"/>
        <v>3.2522231690157044</v>
      </c>
      <c r="G2325" s="115">
        <f t="shared" si="219"/>
        <v>0.52380952380952372</v>
      </c>
      <c r="H2325" s="112">
        <f>F2325/Overview!$F$19</f>
        <v>4.8017468906181966</v>
      </c>
      <c r="I2325" s="149">
        <f t="shared" si="220"/>
        <v>178.24101031296112</v>
      </c>
      <c r="J2325" s="80">
        <f>IF((A2325-Overview!$F$43)/365=ROUND((A2325-Overview!$F$43)/365,0),J2324*0.05,J2324+V2324)</f>
        <v>6126.2206381047217</v>
      </c>
      <c r="K2325" s="70">
        <f>IF(I2325&lt;Overview!$F$16,1,'='!F2325/Overview!$F$26)</f>
        <v>140.78888177557164</v>
      </c>
      <c r="L2325" s="71">
        <f>IF(I2325&lt;Overview!$F$17,'='!F2325/Overview!$F$26,Overview!$F$33)</f>
        <v>9.1428571428571423</v>
      </c>
      <c r="M2325" s="72">
        <f t="shared" si="221"/>
        <v>9.1428571428571423</v>
      </c>
      <c r="N2325" s="81">
        <f>MIN(1,Overview!$F$44*E2325*(F2325-Overview!$F$25)^2+0.2)</f>
        <v>1</v>
      </c>
      <c r="O2325" s="48">
        <f>M2325*E2325*Overview!$F$8</f>
        <v>9.746225350951114E-2</v>
      </c>
      <c r="P2325" s="48">
        <f>E2325*Overview!$F$6</f>
        <v>1.8494797113084687E-3</v>
      </c>
      <c r="Q2325" s="122">
        <f>O2325*(G2325/F2325-(1+Overview!$F$35/'='!F2325)/(Overview!$F$37*Overview!$F$33))/('='!G2325+Overview!$F$36)</f>
        <v>1.6084046348039541E-4</v>
      </c>
      <c r="R2325" s="128">
        <f>(O2325/F2325-Q2325)*G2325*Overview!$F$29*'='!F2325^3</f>
        <v>486.21855163270521</v>
      </c>
      <c r="S2325" s="57">
        <f t="shared" si="216"/>
        <v>3.3271037150523028E-18</v>
      </c>
      <c r="T2325" s="58">
        <f t="shared" si="217"/>
        <v>1.7436302728205541E-4</v>
      </c>
      <c r="U2325" s="58">
        <f>IF(I2325&lt;Overview!$F$18,(1-Overview!$F$9)*'='!R2325-'='!I2325*'='!P2325,0)</f>
        <v>0</v>
      </c>
      <c r="V2325" s="54">
        <f>IF(I2325&gt;=Overview!$F$18,(1-Overview!$F$9)*'='!R2325-Overview!$F$18*'='!P2325,0)</f>
        <v>41.098277742233776</v>
      </c>
      <c r="W2325" s="2"/>
      <c r="X2325" s="60">
        <f>F2325^3*(1+G2325*Overview!$F$38)</f>
        <v>42.274612383880807</v>
      </c>
      <c r="Y2325" s="61">
        <f>F2325^3*Overview!$F$42*(1+Overview!$F$38*G2325)+J2325*Overview!$F$39/Overview!$F$40</f>
        <v>4.070927247732369</v>
      </c>
    </row>
    <row r="2326" spans="1:25">
      <c r="A2326" s="34">
        <v>2323</v>
      </c>
      <c r="B2326">
        <v>0.77</v>
      </c>
      <c r="C2326" s="85">
        <v>18.739999999999998</v>
      </c>
      <c r="D2326" s="125">
        <f>B2326/(B2326+Overview!$F$22)</f>
        <v>0.52380952380952384</v>
      </c>
      <c r="E2326" s="118">
        <f>EXP(Overview!$F$21/Overview!$F$5-Overview!$F$21/('='!C2326+273.15))</f>
        <v>0.94169028070695959</v>
      </c>
      <c r="F2326" s="77">
        <f t="shared" si="218"/>
        <v>3.2523975320429863</v>
      </c>
      <c r="G2326" s="115">
        <f t="shared" si="219"/>
        <v>0.52380952380952372</v>
      </c>
      <c r="H2326" s="112">
        <f>F2326/Overview!$F$19</f>
        <v>4.8020043290166639</v>
      </c>
      <c r="I2326" s="149">
        <f t="shared" si="220"/>
        <v>178.24101031296112</v>
      </c>
      <c r="J2326" s="80">
        <f>IF((A2326-Overview!$F$43)/365=ROUND((A2326-Overview!$F$43)/365,0),J2325*0.05,J2325+V2325)</f>
        <v>6167.3189158469559</v>
      </c>
      <c r="K2326" s="70">
        <f>IF(I2326&lt;Overview!$F$16,1,'='!F2326/Overview!$F$26)</f>
        <v>140.79642995857085</v>
      </c>
      <c r="L2326" s="71">
        <f>IF(I2326&lt;Overview!$F$17,'='!F2326/Overview!$F$26,Overview!$F$33)</f>
        <v>9.1428571428571423</v>
      </c>
      <c r="M2326" s="72">
        <f t="shared" si="221"/>
        <v>9.1428571428571423</v>
      </c>
      <c r="N2326" s="81">
        <f>MIN(1,Overview!$F$44*E2326*(F2326-Overview!$F$25)^2+0.2)</f>
        <v>1</v>
      </c>
      <c r="O2326" s="48">
        <f>M2326*E2326*Overview!$F$8</f>
        <v>9.746225350951114E-2</v>
      </c>
      <c r="P2326" s="48">
        <f>E2326*Overview!$F$6</f>
        <v>1.8494797113084687E-3</v>
      </c>
      <c r="Q2326" s="122">
        <f>O2326*(G2326/F2326-(1+Overview!$F$35/'='!F2326)/(Overview!$F$37*Overview!$F$33))/('='!G2326+Overview!$F$36)</f>
        <v>1.6059001013099325E-4</v>
      </c>
      <c r="R2326" s="128">
        <f>(O2326/F2326-Q2326)*G2326*Overview!$F$29*'='!F2326^3</f>
        <v>486.27463419911663</v>
      </c>
      <c r="S2326" s="57">
        <f t="shared" si="216"/>
        <v>3.3269253469807119E-18</v>
      </c>
      <c r="T2326" s="58">
        <f t="shared" si="217"/>
        <v>1.7410085087360018E-4</v>
      </c>
      <c r="U2326" s="58">
        <f>IF(I2326&lt;Overview!$F$18,(1-Overview!$F$9)*'='!R2326-'='!I2326*'='!P2326,0)</f>
        <v>0</v>
      </c>
      <c r="V2326" s="54">
        <f>IF(I2326&gt;=Overview!$F$18,(1-Overview!$F$9)*'='!R2326-Overview!$F$18*'='!P2326,0)</f>
        <v>41.10305597689203</v>
      </c>
      <c r="W2326" s="2"/>
      <c r="X2326" s="60">
        <f>F2326^3*(1+G2326*Overview!$F$38)</f>
        <v>42.281412216679804</v>
      </c>
      <c r="Y2326" s="61">
        <f>F2326^3*Overview!$F$42*(1+Overview!$F$38*G2326)+J2326*Overview!$F$39/Overview!$F$40</f>
        <v>4.0733251396625318</v>
      </c>
    </row>
    <row r="2327" spans="1:25">
      <c r="A2327" s="34">
        <v>2324</v>
      </c>
      <c r="B2327">
        <v>0.77</v>
      </c>
      <c r="C2327" s="85">
        <v>18.739999999999998</v>
      </c>
      <c r="D2327" s="125">
        <f>B2327/(B2327+Overview!$F$22)</f>
        <v>0.52380952380952384</v>
      </c>
      <c r="E2327" s="118">
        <f>EXP(Overview!$F$21/Overview!$F$5-Overview!$F$21/('='!C2327+273.15))</f>
        <v>0.94169028070695959</v>
      </c>
      <c r="F2327" s="77">
        <f t="shared" si="218"/>
        <v>3.2525716328938601</v>
      </c>
      <c r="G2327" s="115">
        <f t="shared" si="219"/>
        <v>0.52380952380952372</v>
      </c>
      <c r="H2327" s="112">
        <f>F2327/Overview!$F$19</f>
        <v>4.8022613803246124</v>
      </c>
      <c r="I2327" s="149">
        <f t="shared" si="220"/>
        <v>178.24101031296112</v>
      </c>
      <c r="J2327" s="80">
        <f>IF((A2327-Overview!$F$43)/365=ROUND((A2327-Overview!$F$43)/365,0),J2326*0.05,J2326+V2326)</f>
        <v>6208.4219718238483</v>
      </c>
      <c r="K2327" s="70">
        <f>IF(I2327&lt;Overview!$F$16,1,'='!F2327/Overview!$F$26)</f>
        <v>140.803966791942</v>
      </c>
      <c r="L2327" s="71">
        <f>IF(I2327&lt;Overview!$F$17,'='!F2327/Overview!$F$26,Overview!$F$33)</f>
        <v>9.1428571428571423</v>
      </c>
      <c r="M2327" s="72">
        <f t="shared" si="221"/>
        <v>9.1428571428571423</v>
      </c>
      <c r="N2327" s="81">
        <f>MIN(1,Overview!$F$44*E2327*(F2327-Overview!$F$25)^2+0.2)</f>
        <v>1</v>
      </c>
      <c r="O2327" s="48">
        <f>M2327*E2327*Overview!$F$8</f>
        <v>9.746225350951114E-2</v>
      </c>
      <c r="P2327" s="48">
        <f>E2327*Overview!$F$6</f>
        <v>1.8494797113084687E-3</v>
      </c>
      <c r="Q2327" s="122">
        <f>O2327*(G2327/F2327-(1+Overview!$F$35/'='!F2327)/(Overview!$F$37*Overview!$F$33))/('='!G2327+Overview!$F$36)</f>
        <v>1.6033996016116703E-4</v>
      </c>
      <c r="R2327" s="128">
        <f>(O2327/F2327-Q2327)*G2327*Overview!$F$29*'='!F2327^3</f>
        <v>486.33063607150257</v>
      </c>
      <c r="S2327" s="57">
        <f t="shared" si="216"/>
        <v>3.3267472661883185E-18</v>
      </c>
      <c r="T2327" s="58">
        <f t="shared" si="217"/>
        <v>1.7383906867984782E-4</v>
      </c>
      <c r="U2327" s="58">
        <f>IF(I2327&lt;Overview!$F$18,(1-Overview!$F$9)*'='!R2327-'='!I2327*'='!P2327,0)</f>
        <v>0</v>
      </c>
      <c r="V2327" s="54">
        <f>IF(I2327&gt;=Overview!$F$18,(1-Overview!$F$9)*'='!R2327-Overview!$F$18*'='!P2327,0)</f>
        <v>41.107827336419312</v>
      </c>
      <c r="W2327" s="2"/>
      <c r="X2327" s="60">
        <f>F2327^3*(1+G2327*Overview!$F$38)</f>
        <v>42.288202552569771</v>
      </c>
      <c r="Y2327" s="61">
        <f>F2327^3*Overview!$F$42*(1+Overview!$F$38*G2327)+J2327*Overview!$F$39/Overview!$F$40</f>
        <v>4.0757223845068982</v>
      </c>
    </row>
    <row r="2328" spans="1:25">
      <c r="A2328" s="34">
        <v>2325</v>
      </c>
      <c r="B2328">
        <v>0.77</v>
      </c>
      <c r="C2328" s="85">
        <v>18.739999999999998</v>
      </c>
      <c r="D2328" s="125">
        <f>B2328/(B2328+Overview!$F$22)</f>
        <v>0.52380952380952384</v>
      </c>
      <c r="E2328" s="118">
        <f>EXP(Overview!$F$21/Overview!$F$5-Overview!$F$21/('='!C2328+273.15))</f>
        <v>0.94169028070695959</v>
      </c>
      <c r="F2328" s="77">
        <f t="shared" si="218"/>
        <v>3.2527454719625397</v>
      </c>
      <c r="G2328" s="115">
        <f t="shared" si="219"/>
        <v>0.52380952380952372</v>
      </c>
      <c r="H2328" s="112">
        <f>F2328/Overview!$F$19</f>
        <v>4.8025180451240805</v>
      </c>
      <c r="I2328" s="149">
        <f t="shared" si="220"/>
        <v>178.24101031296112</v>
      </c>
      <c r="J2328" s="80">
        <f>IF((A2328-Overview!$F$43)/365=ROUND((A2328-Overview!$F$43)/365,0),J2327*0.05,J2327+V2327)</f>
        <v>6249.5297991602674</v>
      </c>
      <c r="K2328" s="70">
        <f>IF(I2328&lt;Overview!$F$16,1,'='!F2328/Overview!$F$26)</f>
        <v>140.81149229275064</v>
      </c>
      <c r="L2328" s="71">
        <f>IF(I2328&lt;Overview!$F$17,'='!F2328/Overview!$F$26,Overview!$F$33)</f>
        <v>9.1428571428571423</v>
      </c>
      <c r="M2328" s="72">
        <f t="shared" si="221"/>
        <v>9.1428571428571423</v>
      </c>
      <c r="N2328" s="81">
        <f>MIN(1,Overview!$F$44*E2328*(F2328-Overview!$F$25)^2+0.2)</f>
        <v>1</v>
      </c>
      <c r="O2328" s="48">
        <f>M2328*E2328*Overview!$F$8</f>
        <v>9.746225350951114E-2</v>
      </c>
      <c r="P2328" s="48">
        <f>E2328*Overview!$F$6</f>
        <v>1.8494797113084687E-3</v>
      </c>
      <c r="Q2328" s="122">
        <f>O2328*(G2328/F2328-(1+Overview!$F$35/'='!F2328)/(Overview!$F$37*Overview!$F$33))/('='!G2328+Overview!$F$36)</f>
        <v>1.6009031287958844E-4</v>
      </c>
      <c r="R2328" s="128">
        <f>(O2328/F2328-Q2328)*G2328*Overview!$F$29*'='!F2328^3</f>
        <v>486.38655736034684</v>
      </c>
      <c r="S2328" s="57">
        <f t="shared" si="216"/>
        <v>3.3265694721827707E-18</v>
      </c>
      <c r="T2328" s="58">
        <f t="shared" si="217"/>
        <v>1.7357768010804918E-4</v>
      </c>
      <c r="U2328" s="58">
        <f>IF(I2328&lt;Overview!$F$18,(1-Overview!$F$9)*'='!R2328-'='!I2328*'='!P2328,0)</f>
        <v>0</v>
      </c>
      <c r="V2328" s="54">
        <f>IF(I2328&gt;=Overview!$F$18,(1-Overview!$F$9)*'='!R2328-Overview!$F$18*'='!P2328,0)</f>
        <v>41.112591830228844</v>
      </c>
      <c r="W2328" s="2"/>
      <c r="X2328" s="60">
        <f>F2328^3*(1+G2328*Overview!$F$38)</f>
        <v>42.294983403683219</v>
      </c>
      <c r="Y2328" s="61">
        <f>F2328^3*Overview!$F$42*(1+Overview!$F$38*G2328)+J2328*Overview!$F$39/Overview!$F$40</f>
        <v>4.0781189830586362</v>
      </c>
    </row>
    <row r="2329" spans="1:25">
      <c r="A2329" s="34">
        <v>2326</v>
      </c>
      <c r="B2329">
        <v>0.77</v>
      </c>
      <c r="C2329" s="85">
        <v>18.739999999999998</v>
      </c>
      <c r="D2329" s="125">
        <f>B2329/(B2329+Overview!$F$22)</f>
        <v>0.52380952380952384</v>
      </c>
      <c r="E2329" s="118">
        <f>EXP(Overview!$F$21/Overview!$F$5-Overview!$F$21/('='!C2329+273.15))</f>
        <v>0.94169028070695959</v>
      </c>
      <c r="F2329" s="77">
        <f t="shared" si="218"/>
        <v>3.2529190496426477</v>
      </c>
      <c r="G2329" s="115">
        <f t="shared" si="219"/>
        <v>0.52380952380952372</v>
      </c>
      <c r="H2329" s="112">
        <f>F2329/Overview!$F$19</f>
        <v>4.8027743239962319</v>
      </c>
      <c r="I2329" s="149">
        <f t="shared" si="220"/>
        <v>178.24101031296112</v>
      </c>
      <c r="J2329" s="80">
        <f>IF((A2329-Overview!$F$43)/365=ROUND((A2329-Overview!$F$43)/365,0),J2328*0.05,J2328+V2328)</f>
        <v>6290.6423909904961</v>
      </c>
      <c r="K2329" s="70">
        <f>IF(I2329&lt;Overview!$F$16,1,'='!F2329/Overview!$F$26)</f>
        <v>140.8190064780367</v>
      </c>
      <c r="L2329" s="71">
        <f>IF(I2329&lt;Overview!$F$17,'='!F2329/Overview!$F$26,Overview!$F$33)</f>
        <v>9.1428571428571423</v>
      </c>
      <c r="M2329" s="72">
        <f t="shared" si="221"/>
        <v>9.1428571428571423</v>
      </c>
      <c r="N2329" s="81">
        <f>MIN(1,Overview!$F$44*E2329*(F2329-Overview!$F$25)^2+0.2)</f>
        <v>1</v>
      </c>
      <c r="O2329" s="48">
        <f>M2329*E2329*Overview!$F$8</f>
        <v>9.746225350951114E-2</v>
      </c>
      <c r="P2329" s="48">
        <f>E2329*Overview!$F$6</f>
        <v>1.8494797113084687E-3</v>
      </c>
      <c r="Q2329" s="122">
        <f>O2329*(G2329/F2329-(1+Overview!$F$35/'='!F2329)/(Overview!$F$37*Overview!$F$33))/('='!G2329+Overview!$F$36)</f>
        <v>1.5984106759624222E-4</v>
      </c>
      <c r="R2329" s="128">
        <f>(O2329/F2329-Q2329)*G2329*Overview!$F$29*'='!F2329^3</f>
        <v>486.4423981759993</v>
      </c>
      <c r="S2329" s="57">
        <f t="shared" si="216"/>
        <v>3.3263919644726534E-18</v>
      </c>
      <c r="T2329" s="58">
        <f t="shared" si="217"/>
        <v>1.7331668456634479E-4</v>
      </c>
      <c r="U2329" s="58">
        <f>IF(I2329&lt;Overview!$F$18,(1-Overview!$F$9)*'='!R2329-'='!I2329*'='!P2329,0)</f>
        <v>0</v>
      </c>
      <c r="V2329" s="54">
        <f>IF(I2329&gt;=Overview!$F$18,(1-Overview!$F$9)*'='!R2329-Overview!$F$18*'='!P2329,0)</f>
        <v>41.117349467722434</v>
      </c>
      <c r="W2329" s="2"/>
      <c r="X2329" s="60">
        <f>F2329^3*(1+G2329*Overview!$F$38)</f>
        <v>42.301754782140733</v>
      </c>
      <c r="Y2329" s="61">
        <f>F2329^3*Overview!$F$42*(1+Overview!$F$38*G2329)+J2329*Overview!$F$39/Overview!$F$40</f>
        <v>4.0805149361102524</v>
      </c>
    </row>
    <row r="2330" spans="1:25">
      <c r="A2330" s="34">
        <v>2327</v>
      </c>
      <c r="B2330">
        <v>0.77</v>
      </c>
      <c r="C2330" s="85">
        <v>18.739999999999998</v>
      </c>
      <c r="D2330" s="125">
        <f>B2330/(B2330+Overview!$F$22)</f>
        <v>0.52380952380952384</v>
      </c>
      <c r="E2330" s="118">
        <f>EXP(Overview!$F$21/Overview!$F$5-Overview!$F$21/('='!C2330+273.15))</f>
        <v>0.94169028070695959</v>
      </c>
      <c r="F2330" s="77">
        <f t="shared" si="218"/>
        <v>3.253092366327214</v>
      </c>
      <c r="G2330" s="115">
        <f t="shared" si="219"/>
        <v>0.52380952380952372</v>
      </c>
      <c r="H2330" s="112">
        <f>F2330/Overview!$F$19</f>
        <v>4.8030302175213553</v>
      </c>
      <c r="I2330" s="149">
        <f t="shared" si="220"/>
        <v>178.24101031296112</v>
      </c>
      <c r="J2330" s="80">
        <f>IF((A2330-Overview!$F$43)/365=ROUND((A2330-Overview!$F$43)/365,0),J2329*0.05,J2329+V2329)</f>
        <v>6331.7597404582184</v>
      </c>
      <c r="K2330" s="70">
        <f>IF(I2330&lt;Overview!$F$16,1,'='!F2330/Overview!$F$26)</f>
        <v>140.82650936481446</v>
      </c>
      <c r="L2330" s="71">
        <f>IF(I2330&lt;Overview!$F$17,'='!F2330/Overview!$F$26,Overview!$F$33)</f>
        <v>9.1428571428571423</v>
      </c>
      <c r="M2330" s="72">
        <f t="shared" si="221"/>
        <v>9.1428571428571423</v>
      </c>
      <c r="N2330" s="81">
        <f>MIN(1,Overview!$F$44*E2330*(F2330-Overview!$F$25)^2+0.2)</f>
        <v>1</v>
      </c>
      <c r="O2330" s="48">
        <f>M2330*E2330*Overview!$F$8</f>
        <v>9.746225350951114E-2</v>
      </c>
      <c r="P2330" s="48">
        <f>E2330*Overview!$F$6</f>
        <v>1.8494797113084687E-3</v>
      </c>
      <c r="Q2330" s="122">
        <f>O2330*(G2330/F2330-(1+Overview!$F$35/'='!F2330)/(Overview!$F$37*Overview!$F$33))/('='!G2330+Overview!$F$36)</f>
        <v>1.5959222362242384E-4</v>
      </c>
      <c r="R2330" s="128">
        <f>(O2330/F2330-Q2330)*G2330*Overview!$F$29*'='!F2330^3</f>
        <v>486.49815862867609</v>
      </c>
      <c r="S2330" s="57">
        <f t="shared" si="216"/>
        <v>3.3262147425674849E-18</v>
      </c>
      <c r="T2330" s="58">
        <f t="shared" si="217"/>
        <v>1.7305608146376422E-4</v>
      </c>
      <c r="U2330" s="58">
        <f>IF(I2330&lt;Overview!$F$18,(1-Overview!$F$9)*'='!R2330-'='!I2330*'='!P2330,0)</f>
        <v>0</v>
      </c>
      <c r="V2330" s="54">
        <f>IF(I2330&gt;=Overview!$F$18,(1-Overview!$F$9)*'='!R2330-Overview!$F$18*'='!P2330,0)</f>
        <v>41.122100258290494</v>
      </c>
      <c r="W2330" s="2"/>
      <c r="X2330" s="60">
        <f>F2330^3*(1+G2330*Overview!$F$38)</f>
        <v>42.308516700050887</v>
      </c>
      <c r="Y2330" s="61">
        <f>F2330^3*Overview!$F$42*(1+Overview!$F$38*G2330)+J2330*Overview!$F$39/Overview!$F$40</f>
        <v>4.0829102444535827</v>
      </c>
    </row>
    <row r="2331" spans="1:25">
      <c r="A2331" s="34">
        <v>2328</v>
      </c>
      <c r="B2331">
        <v>0.77</v>
      </c>
      <c r="C2331" s="85">
        <v>18.739999999999998</v>
      </c>
      <c r="D2331" s="125">
        <f>B2331/(B2331+Overview!$F$22)</f>
        <v>0.52380952380952384</v>
      </c>
      <c r="E2331" s="118">
        <f>EXP(Overview!$F$21/Overview!$F$5-Overview!$F$21/('='!C2331+273.15))</f>
        <v>0.94169028070695959</v>
      </c>
      <c r="F2331" s="77">
        <f t="shared" si="218"/>
        <v>3.2532654224086777</v>
      </c>
      <c r="G2331" s="115">
        <f t="shared" si="219"/>
        <v>0.52380952380952372</v>
      </c>
      <c r="H2331" s="112">
        <f>F2331/Overview!$F$19</f>
        <v>4.8032857262788689</v>
      </c>
      <c r="I2331" s="149">
        <f t="shared" si="220"/>
        <v>178.24101031296112</v>
      </c>
      <c r="J2331" s="80">
        <f>IF((A2331-Overview!$F$43)/365=ROUND((A2331-Overview!$F$43)/365,0),J2330*0.05,J2330+V2330)</f>
        <v>6372.881840716509</v>
      </c>
      <c r="K2331" s="70">
        <f>IF(I2331&lt;Overview!$F$16,1,'='!F2331/Overview!$F$26)</f>
        <v>140.83400097007262</v>
      </c>
      <c r="L2331" s="71">
        <f>IF(I2331&lt;Overview!$F$17,'='!F2331/Overview!$F$26,Overview!$F$33)</f>
        <v>9.1428571428571423</v>
      </c>
      <c r="M2331" s="72">
        <f t="shared" si="221"/>
        <v>9.1428571428571423</v>
      </c>
      <c r="N2331" s="81">
        <f>MIN(1,Overview!$F$44*E2331*(F2331-Overview!$F$25)^2+0.2)</f>
        <v>1</v>
      </c>
      <c r="O2331" s="48">
        <f>M2331*E2331*Overview!$F$8</f>
        <v>9.746225350951114E-2</v>
      </c>
      <c r="P2331" s="48">
        <f>E2331*Overview!$F$6</f>
        <v>1.8494797113084687E-3</v>
      </c>
      <c r="Q2331" s="122">
        <f>O2331*(G2331/F2331-(1+Overview!$F$35/'='!F2331)/(Overview!$F$37*Overview!$F$33))/('='!G2331+Overview!$F$36)</f>
        <v>1.5934378027073943E-4</v>
      </c>
      <c r="R2331" s="128">
        <f>(O2331/F2331-Q2331)*G2331*Overview!$F$29*'='!F2331^3</f>
        <v>486.55383882845996</v>
      </c>
      <c r="S2331" s="57">
        <f t="shared" si="216"/>
        <v>3.3260378059777154E-18</v>
      </c>
      <c r="T2331" s="58">
        <f t="shared" si="217"/>
        <v>1.7279587021022755E-4</v>
      </c>
      <c r="U2331" s="58">
        <f>IF(I2331&lt;Overview!$F$18,(1-Overview!$F$9)*'='!R2331-'='!I2331*'='!P2331,0)</f>
        <v>0</v>
      </c>
      <c r="V2331" s="54">
        <f>IF(I2331&gt;=Overview!$F$18,(1-Overview!$F$9)*'='!R2331-Overview!$F$18*'='!P2331,0)</f>
        <v>41.126844211312083</v>
      </c>
      <c r="W2331" s="2"/>
      <c r="X2331" s="60">
        <f>F2331^3*(1+G2331*Overview!$F$38)</f>
        <v>42.315269169510351</v>
      </c>
      <c r="Y2331" s="61">
        <f>F2331^3*Overview!$F$42*(1+Overview!$F$38*G2331)+J2331*Overview!$F$39/Overview!$F$40</f>
        <v>4.0853049088797944</v>
      </c>
    </row>
    <row r="2332" spans="1:25">
      <c r="A2332" s="34">
        <v>2329</v>
      </c>
      <c r="B2332">
        <v>0.77</v>
      </c>
      <c r="C2332" s="85">
        <v>18.739999999999998</v>
      </c>
      <c r="D2332" s="125">
        <f>B2332/(B2332+Overview!$F$22)</f>
        <v>0.52380952380952384</v>
      </c>
      <c r="E2332" s="118">
        <f>EXP(Overview!$F$21/Overview!$F$5-Overview!$F$21/('='!C2332+273.15))</f>
        <v>0.94169028070695959</v>
      </c>
      <c r="F2332" s="77">
        <f t="shared" si="218"/>
        <v>3.2534382182788879</v>
      </c>
      <c r="G2332" s="115">
        <f t="shared" si="219"/>
        <v>0.52380952380952372</v>
      </c>
      <c r="H2332" s="112">
        <f>F2332/Overview!$F$19</f>
        <v>4.803540850847317</v>
      </c>
      <c r="I2332" s="149">
        <f t="shared" si="220"/>
        <v>178.24101031296112</v>
      </c>
      <c r="J2332" s="80">
        <f>IF((A2332-Overview!$F$43)/365=ROUND((A2332-Overview!$F$43)/365,0),J2331*0.05,J2331+V2331)</f>
        <v>6414.0086849278214</v>
      </c>
      <c r="K2332" s="70">
        <f>IF(I2332&lt;Overview!$F$16,1,'='!F2332/Overview!$F$26)</f>
        <v>140.84148131077438</v>
      </c>
      <c r="L2332" s="71">
        <f>IF(I2332&lt;Overview!$F$17,'='!F2332/Overview!$F$26,Overview!$F$33)</f>
        <v>9.1428571428571423</v>
      </c>
      <c r="M2332" s="72">
        <f t="shared" si="221"/>
        <v>9.1428571428571423</v>
      </c>
      <c r="N2332" s="81">
        <f>MIN(1,Overview!$F$44*E2332*(F2332-Overview!$F$25)^2+0.2)</f>
        <v>1</v>
      </c>
      <c r="O2332" s="48">
        <f>M2332*E2332*Overview!$F$8</f>
        <v>9.746225350951114E-2</v>
      </c>
      <c r="P2332" s="48">
        <f>E2332*Overview!$F$6</f>
        <v>1.8494797113084687E-3</v>
      </c>
      <c r="Q2332" s="122">
        <f>O2332*(G2332/F2332-(1+Overview!$F$35/'='!F2332)/(Overview!$F$37*Overview!$F$33))/('='!G2332+Overview!$F$36)</f>
        <v>1.5909573685509926E-4</v>
      </c>
      <c r="R2332" s="128">
        <f>(O2332/F2332-Q2332)*G2332*Overview!$F$29*'='!F2332^3</f>
        <v>486.60943888529988</v>
      </c>
      <c r="S2332" s="57">
        <f t="shared" si="216"/>
        <v>3.3258611542147261E-18</v>
      </c>
      <c r="T2332" s="58">
        <f t="shared" si="217"/>
        <v>1.7253605021654031E-4</v>
      </c>
      <c r="U2332" s="58">
        <f>IF(I2332&lt;Overview!$F$18,(1-Overview!$F$9)*'='!R2332-'='!I2332*'='!P2332,0)</f>
        <v>0</v>
      </c>
      <c r="V2332" s="54">
        <f>IF(I2332&gt;=Overview!$F$18,(1-Overview!$F$9)*'='!R2332-Overview!$F$18*'='!P2332,0)</f>
        <v>41.131581336154845</v>
      </c>
      <c r="W2332" s="2"/>
      <c r="X2332" s="60">
        <f>F2332^3*(1+G2332*Overview!$F$38)</f>
        <v>42.322012202603773</v>
      </c>
      <c r="Y2332" s="61">
        <f>F2332^3*Overview!$F$42*(1+Overview!$F$38*G2332)+J2332*Overview!$F$39/Overview!$F$40</f>
        <v>4.0876989301793847</v>
      </c>
    </row>
    <row r="2333" spans="1:25">
      <c r="A2333" s="34">
        <v>2330</v>
      </c>
      <c r="B2333">
        <v>0.77</v>
      </c>
      <c r="C2333" s="85">
        <v>18.739999999999998</v>
      </c>
      <c r="D2333" s="125">
        <f>B2333/(B2333+Overview!$F$22)</f>
        <v>0.52380952380952384</v>
      </c>
      <c r="E2333" s="118">
        <f>EXP(Overview!$F$21/Overview!$F$5-Overview!$F$21/('='!C2333+273.15))</f>
        <v>0.94169028070695959</v>
      </c>
      <c r="F2333" s="77">
        <f t="shared" si="218"/>
        <v>3.2536107543291046</v>
      </c>
      <c r="G2333" s="115">
        <f t="shared" si="219"/>
        <v>0.52380952380952372</v>
      </c>
      <c r="H2333" s="112">
        <f>F2333/Overview!$F$19</f>
        <v>4.8037955918043771</v>
      </c>
      <c r="I2333" s="149">
        <f t="shared" si="220"/>
        <v>178.24101031296112</v>
      </c>
      <c r="J2333" s="80">
        <f>IF((A2333-Overview!$F$43)/365=ROUND((A2333-Overview!$F$43)/365,0),J2332*0.05,J2332+V2332)</f>
        <v>6455.1402662639766</v>
      </c>
      <c r="K2333" s="70">
        <f>IF(I2333&lt;Overview!$F$16,1,'='!F2333/Overview!$F$26)</f>
        <v>140.84895040385734</v>
      </c>
      <c r="L2333" s="71">
        <f>IF(I2333&lt;Overview!$F$17,'='!F2333/Overview!$F$26,Overview!$F$33)</f>
        <v>9.1428571428571423</v>
      </c>
      <c r="M2333" s="72">
        <f t="shared" si="221"/>
        <v>9.1428571428571423</v>
      </c>
      <c r="N2333" s="81">
        <f>MIN(1,Overview!$F$44*E2333*(F2333-Overview!$F$25)^2+0.2)</f>
        <v>1</v>
      </c>
      <c r="O2333" s="48">
        <f>M2333*E2333*Overview!$F$8</f>
        <v>9.746225350951114E-2</v>
      </c>
      <c r="P2333" s="48">
        <f>E2333*Overview!$F$6</f>
        <v>1.8494797113084687E-3</v>
      </c>
      <c r="Q2333" s="122">
        <f>O2333*(G2333/F2333-(1+Overview!$F$35/'='!F2333)/(Overview!$F$37*Overview!$F$33))/('='!G2333+Overview!$F$36)</f>
        <v>1.5884809269071777E-4</v>
      </c>
      <c r="R2333" s="128">
        <f>(O2333/F2333-Q2333)*G2333*Overview!$F$29*'='!F2333^3</f>
        <v>486.6649589090116</v>
      </c>
      <c r="S2333" s="57">
        <f t="shared" si="216"/>
        <v>3.3256847867908249E-18</v>
      </c>
      <c r="T2333" s="58">
        <f t="shared" si="217"/>
        <v>1.7227662089439524E-4</v>
      </c>
      <c r="U2333" s="58">
        <f>IF(I2333&lt;Overview!$F$18,(1-Overview!$F$9)*'='!R2333-'='!I2333*'='!P2333,0)</f>
        <v>0</v>
      </c>
      <c r="V2333" s="54">
        <f>IF(I2333&gt;=Overview!$F$18,(1-Overview!$F$9)*'='!R2333-Overview!$F$18*'='!P2333,0)</f>
        <v>41.13631164217508</v>
      </c>
      <c r="W2333" s="2"/>
      <c r="X2333" s="60">
        <f>F2333^3*(1+G2333*Overview!$F$38)</f>
        <v>42.32874581140387</v>
      </c>
      <c r="Y2333" s="61">
        <f>F2333^3*Overview!$F$42*(1+Overview!$F$38*G2333)+J2333*Overview!$F$39/Overview!$F$40</f>
        <v>4.0900923091421824</v>
      </c>
    </row>
    <row r="2334" spans="1:25">
      <c r="A2334" s="34">
        <v>2331</v>
      </c>
      <c r="B2334">
        <v>0.77</v>
      </c>
      <c r="C2334" s="85">
        <v>18.739999999999998</v>
      </c>
      <c r="D2334" s="125">
        <f>B2334/(B2334+Overview!$F$22)</f>
        <v>0.52380952380952384</v>
      </c>
      <c r="E2334" s="118">
        <f>EXP(Overview!$F$21/Overview!$F$5-Overview!$F$21/('='!C2334+273.15))</f>
        <v>0.94169028070695959</v>
      </c>
      <c r="F2334" s="77">
        <f t="shared" si="218"/>
        <v>3.2537830309499989</v>
      </c>
      <c r="G2334" s="115">
        <f t="shared" si="219"/>
        <v>0.52380952380952372</v>
      </c>
      <c r="H2334" s="112">
        <f>F2334/Overview!$F$19</f>
        <v>4.8040499497268545</v>
      </c>
      <c r="I2334" s="149">
        <f t="shared" si="220"/>
        <v>178.24101031296112</v>
      </c>
      <c r="J2334" s="80">
        <f>IF((A2334-Overview!$F$43)/365=ROUND((A2334-Overview!$F$43)/365,0),J2333*0.05,J2333+V2333)</f>
        <v>6496.2765779061519</v>
      </c>
      <c r="K2334" s="70">
        <f>IF(I2334&lt;Overview!$F$16,1,'='!F2334/Overview!$F$26)</f>
        <v>140.85640826623373</v>
      </c>
      <c r="L2334" s="71">
        <f>IF(I2334&lt;Overview!$F$17,'='!F2334/Overview!$F$26,Overview!$F$33)</f>
        <v>9.1428571428571423</v>
      </c>
      <c r="M2334" s="72">
        <f t="shared" si="221"/>
        <v>9.1428571428571423</v>
      </c>
      <c r="N2334" s="81">
        <f>MIN(1,Overview!$F$44*E2334*(F2334-Overview!$F$25)^2+0.2)</f>
        <v>1</v>
      </c>
      <c r="O2334" s="48">
        <f>M2334*E2334*Overview!$F$8</f>
        <v>9.746225350951114E-2</v>
      </c>
      <c r="P2334" s="48">
        <f>E2334*Overview!$F$6</f>
        <v>1.8494797113084687E-3</v>
      </c>
      <c r="Q2334" s="122">
        <f>O2334*(G2334/F2334-(1+Overview!$F$35/'='!F2334)/(Overview!$F$37*Overview!$F$33))/('='!G2334+Overview!$F$36)</f>
        <v>1.5860084709410976E-4</v>
      </c>
      <c r="R2334" s="128">
        <f>(O2334/F2334-Q2334)*G2334*Overview!$F$29*'='!F2334^3</f>
        <v>486.72039900927729</v>
      </c>
      <c r="S2334" s="57">
        <f t="shared" si="216"/>
        <v>3.3255087032192477E-18</v>
      </c>
      <c r="T2334" s="58">
        <f t="shared" si="217"/>
        <v>1.7201758165636991E-4</v>
      </c>
      <c r="U2334" s="58">
        <f>IF(I2334&lt;Overview!$F$18,(1-Overview!$F$9)*'='!R2334-'='!I2334*'='!P2334,0)</f>
        <v>0</v>
      </c>
      <c r="V2334" s="54">
        <f>IF(I2334&gt;=Overview!$F$18,(1-Overview!$F$9)*'='!R2334-Overview!$F$18*'='!P2334,0)</f>
        <v>41.141035138717719</v>
      </c>
      <c r="W2334" s="2"/>
      <c r="X2334" s="60">
        <f>F2334^3*(1+G2334*Overview!$F$38)</f>
        <v>42.335470007971367</v>
      </c>
      <c r="Y2334" s="61">
        <f>F2334^3*Overview!$F$42*(1+Overview!$F$38*G2334)+J2334*Overview!$F$39/Overview!$F$40</f>
        <v>4.0924850465573446</v>
      </c>
    </row>
    <row r="2335" spans="1:25">
      <c r="A2335" s="34">
        <v>2332</v>
      </c>
      <c r="B2335">
        <v>0.77</v>
      </c>
      <c r="C2335" s="85">
        <v>18.739999999999998</v>
      </c>
      <c r="D2335" s="125">
        <f>B2335/(B2335+Overview!$F$22)</f>
        <v>0.52380952380952384</v>
      </c>
      <c r="E2335" s="118">
        <f>EXP(Overview!$F$21/Overview!$F$5-Overview!$F$21/('='!C2335+273.15))</f>
        <v>0.94169028070695959</v>
      </c>
      <c r="F2335" s="77">
        <f t="shared" si="218"/>
        <v>3.2539550485316551</v>
      </c>
      <c r="G2335" s="115">
        <f t="shared" si="219"/>
        <v>0.52380952380952372</v>
      </c>
      <c r="H2335" s="112">
        <f>F2335/Overview!$F$19</f>
        <v>4.8043039251906912</v>
      </c>
      <c r="I2335" s="149">
        <f t="shared" si="220"/>
        <v>178.24101031296112</v>
      </c>
      <c r="J2335" s="80">
        <f>IF((A2335-Overview!$F$43)/365=ROUND((A2335-Overview!$F$43)/365,0),J2334*0.05,J2334+V2334)</f>
        <v>6537.4176130448695</v>
      </c>
      <c r="K2335" s="70">
        <f>IF(I2335&lt;Overview!$F$16,1,'='!F2335/Overview!$F$26)</f>
        <v>140.86385491479027</v>
      </c>
      <c r="L2335" s="71">
        <f>IF(I2335&lt;Overview!$F$17,'='!F2335/Overview!$F$26,Overview!$F$33)</f>
        <v>9.1428571428571423</v>
      </c>
      <c r="M2335" s="72">
        <f t="shared" si="221"/>
        <v>9.1428571428571423</v>
      </c>
      <c r="N2335" s="81">
        <f>MIN(1,Overview!$F$44*E2335*(F2335-Overview!$F$25)^2+0.2)</f>
        <v>1</v>
      </c>
      <c r="O2335" s="48">
        <f>M2335*E2335*Overview!$F$8</f>
        <v>9.746225350951114E-2</v>
      </c>
      <c r="P2335" s="48">
        <f>E2335*Overview!$F$6</f>
        <v>1.8494797113084687E-3</v>
      </c>
      <c r="Q2335" s="122">
        <f>O2335*(G2335/F2335-(1+Overview!$F$35/'='!F2335)/(Overview!$F$37*Overview!$F$33))/('='!G2335+Overview!$F$36)</f>
        <v>1.5835399938308689E-4</v>
      </c>
      <c r="R2335" s="128">
        <f>(O2335/F2335-Q2335)*G2335*Overview!$F$29*'='!F2335^3</f>
        <v>486.7757592956462</v>
      </c>
      <c r="S2335" s="57">
        <f t="shared" si="216"/>
        <v>3.3253329030141516E-18</v>
      </c>
      <c r="T2335" s="58">
        <f t="shared" si="217"/>
        <v>1.7175893191592471E-4</v>
      </c>
      <c r="U2335" s="58">
        <f>IF(I2335&lt;Overview!$F$18,(1-Overview!$F$9)*'='!R2335-'='!I2335*'='!P2335,0)</f>
        <v>0</v>
      </c>
      <c r="V2335" s="54">
        <f>IF(I2335&gt;=Overview!$F$18,(1-Overview!$F$9)*'='!R2335-Overview!$F$18*'='!P2335,0)</f>
        <v>41.14575183511635</v>
      </c>
      <c r="W2335" s="2"/>
      <c r="X2335" s="60">
        <f>F2335^3*(1+G2335*Overview!$F$38)</f>
        <v>42.342184804355036</v>
      </c>
      <c r="Y2335" s="61">
        <f>F2335^3*Overview!$F$42*(1+Overview!$F$38*G2335)+J2335*Overview!$F$39/Overview!$F$40</f>
        <v>4.0948771432133571</v>
      </c>
    </row>
    <row r="2336" spans="1:25">
      <c r="A2336" s="34">
        <v>2333</v>
      </c>
      <c r="B2336">
        <v>0.77</v>
      </c>
      <c r="C2336" s="85">
        <v>18.739999999999998</v>
      </c>
      <c r="D2336" s="125">
        <f>B2336/(B2336+Overview!$F$22)</f>
        <v>0.52380952380952384</v>
      </c>
      <c r="E2336" s="118">
        <f>EXP(Overview!$F$21/Overview!$F$5-Overview!$F$21/('='!C2336+273.15))</f>
        <v>0.94169028070695959</v>
      </c>
      <c r="F2336" s="77">
        <f t="shared" si="218"/>
        <v>3.254126807463571</v>
      </c>
      <c r="G2336" s="115">
        <f t="shared" si="219"/>
        <v>0.52380952380952372</v>
      </c>
      <c r="H2336" s="112">
        <f>F2336/Overview!$F$19</f>
        <v>4.8045575187709595</v>
      </c>
      <c r="I2336" s="149">
        <f t="shared" si="220"/>
        <v>178.24101031296112</v>
      </c>
      <c r="J2336" s="80">
        <f>IF((A2336-Overview!$F$43)/365=ROUND((A2336-Overview!$F$43)/365,0),J2335*0.05,J2335+V2335)</f>
        <v>6578.5633648799858</v>
      </c>
      <c r="K2336" s="70">
        <f>IF(I2336&lt;Overview!$F$16,1,'='!F2336/Overview!$F$26)</f>
        <v>140.87129036638837</v>
      </c>
      <c r="L2336" s="71">
        <f>IF(I2336&lt;Overview!$F$17,'='!F2336/Overview!$F$26,Overview!$F$33)</f>
        <v>9.1428571428571423</v>
      </c>
      <c r="M2336" s="72">
        <f t="shared" si="221"/>
        <v>9.1428571428571423</v>
      </c>
      <c r="N2336" s="81">
        <f>MIN(1,Overview!$F$44*E2336*(F2336-Overview!$F$25)^2+0.2)</f>
        <v>1</v>
      </c>
      <c r="O2336" s="48">
        <f>M2336*E2336*Overview!$F$8</f>
        <v>9.746225350951114E-2</v>
      </c>
      <c r="P2336" s="48">
        <f>E2336*Overview!$F$6</f>
        <v>1.8494797113084687E-3</v>
      </c>
      <c r="Q2336" s="122">
        <f>O2336*(G2336/F2336-(1+Overview!$F$35/'='!F2336)/(Overview!$F$37*Overview!$F$33))/('='!G2336+Overview!$F$36)</f>
        <v>1.581075488767537E-4</v>
      </c>
      <c r="R2336" s="128">
        <f>(O2336/F2336-Q2336)*G2336*Overview!$F$29*'='!F2336^3</f>
        <v>486.83103987753452</v>
      </c>
      <c r="S2336" s="57">
        <f t="shared" si="216"/>
        <v>3.3251573856906176E-18</v>
      </c>
      <c r="T2336" s="58">
        <f t="shared" si="217"/>
        <v>1.7150067108740035E-4</v>
      </c>
      <c r="U2336" s="58">
        <f>IF(I2336&lt;Overview!$F$18,(1-Overview!$F$9)*'='!R2336-'='!I2336*'='!P2336,0)</f>
        <v>0</v>
      </c>
      <c r="V2336" s="54">
        <f>IF(I2336&gt;=Overview!$F$18,(1-Overview!$F$9)*'='!R2336-Overview!$F$18*'='!P2336,0)</f>
        <v>41.150461740693238</v>
      </c>
      <c r="W2336" s="2"/>
      <c r="X2336" s="60">
        <f>F2336^3*(1+G2336*Overview!$F$38)</f>
        <v>42.348890212591705</v>
      </c>
      <c r="Y2336" s="61">
        <f>F2336^3*Overview!$F$42*(1+Overview!$F$38*G2336)+J2336*Overview!$F$39/Overview!$F$40</f>
        <v>4.0972685998980376</v>
      </c>
    </row>
    <row r="2337" spans="1:25">
      <c r="A2337" s="34">
        <v>2334</v>
      </c>
      <c r="B2337">
        <v>0.77</v>
      </c>
      <c r="C2337" s="85">
        <v>18.739999999999998</v>
      </c>
      <c r="D2337" s="125">
        <f>B2337/(B2337+Overview!$F$22)</f>
        <v>0.52380952380952384</v>
      </c>
      <c r="E2337" s="118">
        <f>EXP(Overview!$F$21/Overview!$F$5-Overview!$F$21/('='!C2337+273.15))</f>
        <v>0.94169028070695959</v>
      </c>
      <c r="F2337" s="77">
        <f t="shared" si="218"/>
        <v>3.2542983081346586</v>
      </c>
      <c r="G2337" s="115">
        <f t="shared" si="219"/>
        <v>0.52380952380952372</v>
      </c>
      <c r="H2337" s="112">
        <f>F2337/Overview!$F$19</f>
        <v>4.8048107310418704</v>
      </c>
      <c r="I2337" s="149">
        <f t="shared" si="220"/>
        <v>178.24101031296112</v>
      </c>
      <c r="J2337" s="80">
        <f>IF((A2337-Overview!$F$43)/365=ROUND((A2337-Overview!$F$43)/365,0),J2336*0.05,J2336+V2336)</f>
        <v>6619.7138266206794</v>
      </c>
      <c r="K2337" s="70">
        <f>IF(I2337&lt;Overview!$F$16,1,'='!F2337/Overview!$F$26)</f>
        <v>140.87871463786402</v>
      </c>
      <c r="L2337" s="71">
        <f>IF(I2337&lt;Overview!$F$17,'='!F2337/Overview!$F$26,Overview!$F$33)</f>
        <v>9.1428571428571423</v>
      </c>
      <c r="M2337" s="72">
        <f t="shared" si="221"/>
        <v>9.1428571428571423</v>
      </c>
      <c r="N2337" s="81">
        <f>MIN(1,Overview!$F$44*E2337*(F2337-Overview!$F$25)^2+0.2)</f>
        <v>1</v>
      </c>
      <c r="O2337" s="48">
        <f>M2337*E2337*Overview!$F$8</f>
        <v>9.746225350951114E-2</v>
      </c>
      <c r="P2337" s="48">
        <f>E2337*Overview!$F$6</f>
        <v>1.8494797113084687E-3</v>
      </c>
      <c r="Q2337" s="122">
        <f>O2337*(G2337/F2337-(1+Overview!$F$35/'='!F2337)/(Overview!$F$37*Overview!$F$33))/('='!G2337+Overview!$F$36)</f>
        <v>1.5786149489550779E-4</v>
      </c>
      <c r="R2337" s="128">
        <f>(O2337/F2337-Q2337)*G2337*Overview!$F$29*'='!F2337^3</f>
        <v>486.88624086422533</v>
      </c>
      <c r="S2337" s="57">
        <f t="shared" si="216"/>
        <v>3.3249821507646452E-18</v>
      </c>
      <c r="T2337" s="58">
        <f t="shared" si="217"/>
        <v>1.7124279858601966E-4</v>
      </c>
      <c r="U2337" s="58">
        <f>IF(I2337&lt;Overview!$F$18,(1-Overview!$F$9)*'='!R2337-'='!I2337*'='!P2337,0)</f>
        <v>0</v>
      </c>
      <c r="V2337" s="54">
        <f>IF(I2337&gt;=Overview!$F$18,(1-Overview!$F$9)*'='!R2337-Overview!$F$18*'='!P2337,0)</f>
        <v>41.155164864759293</v>
      </c>
      <c r="W2337" s="2"/>
      <c r="X2337" s="60">
        <f>F2337^3*(1+G2337*Overview!$F$38)</f>
        <v>42.355586244706217</v>
      </c>
      <c r="Y2337" s="61">
        <f>F2337^3*Overview!$F$42*(1+Overview!$F$38*G2337)+J2337*Overview!$F$39/Overview!$F$40</f>
        <v>4.0996594173985308</v>
      </c>
    </row>
    <row r="2338" spans="1:25">
      <c r="A2338" s="34">
        <v>2335</v>
      </c>
      <c r="B2338">
        <v>0.77</v>
      </c>
      <c r="C2338" s="85">
        <v>18.739999999999998</v>
      </c>
      <c r="D2338" s="125">
        <f>B2338/(B2338+Overview!$F$22)</f>
        <v>0.52380952380952384</v>
      </c>
      <c r="E2338" s="118">
        <f>EXP(Overview!$F$21/Overview!$F$5-Overview!$F$21/('='!C2338+273.15))</f>
        <v>0.94169028070695959</v>
      </c>
      <c r="F2338" s="77">
        <f t="shared" si="218"/>
        <v>3.2544695509332446</v>
      </c>
      <c r="G2338" s="115">
        <f t="shared" si="219"/>
        <v>0.52380952380952372</v>
      </c>
      <c r="H2338" s="112">
        <f>F2338/Overview!$F$19</f>
        <v>4.805063562576767</v>
      </c>
      <c r="I2338" s="149">
        <f t="shared" si="220"/>
        <v>178.24101031296112</v>
      </c>
      <c r="J2338" s="80">
        <f>IF((A2338-Overview!$F$43)/365=ROUND((A2338-Overview!$F$43)/365,0),J2337*0.05,J2337+V2337)</f>
        <v>6660.8689914854385</v>
      </c>
      <c r="K2338" s="70">
        <f>IF(I2338&lt;Overview!$F$16,1,'='!F2338/Overview!$F$26)</f>
        <v>140.88612774602791</v>
      </c>
      <c r="L2338" s="71">
        <f>IF(I2338&lt;Overview!$F$17,'='!F2338/Overview!$F$26,Overview!$F$33)</f>
        <v>9.1428571428571423</v>
      </c>
      <c r="M2338" s="72">
        <f t="shared" si="221"/>
        <v>9.1428571428571423</v>
      </c>
      <c r="N2338" s="81">
        <f>MIN(1,Overview!$F$44*E2338*(F2338-Overview!$F$25)^2+0.2)</f>
        <v>1</v>
      </c>
      <c r="O2338" s="48">
        <f>M2338*E2338*Overview!$F$8</f>
        <v>9.746225350951114E-2</v>
      </c>
      <c r="P2338" s="48">
        <f>E2338*Overview!$F$6</f>
        <v>1.8494797113084687E-3</v>
      </c>
      <c r="Q2338" s="122">
        <f>O2338*(G2338/F2338-(1+Overview!$F$35/'='!F2338)/(Overview!$F$37*Overview!$F$33))/('='!G2338+Overview!$F$36)</f>
        <v>1.5761583676103641E-4</v>
      </c>
      <c r="R2338" s="128">
        <f>(O2338/F2338-Q2338)*G2338*Overview!$F$29*'='!F2338^3</f>
        <v>486.94136236486901</v>
      </c>
      <c r="S2338" s="57">
        <f t="shared" si="216"/>
        <v>3.3248071977531531E-18</v>
      </c>
      <c r="T2338" s="58">
        <f t="shared" si="217"/>
        <v>1.7098531382788592E-4</v>
      </c>
      <c r="U2338" s="58">
        <f>IF(I2338&lt;Overview!$F$18,(1-Overview!$F$9)*'='!R2338-'='!I2338*'='!P2338,0)</f>
        <v>0</v>
      </c>
      <c r="V2338" s="54">
        <f>IF(I2338&gt;=Overview!$F$18,(1-Overview!$F$9)*'='!R2338-Overview!$F$18*'='!P2338,0)</f>
        <v>41.159861216614132</v>
      </c>
      <c r="W2338" s="2"/>
      <c r="X2338" s="60">
        <f>F2338^3*(1+G2338*Overview!$F$38)</f>
        <v>42.362272912711447</v>
      </c>
      <c r="Y2338" s="61">
        <f>F2338^3*Overview!$F$42*(1+Overview!$F$38*G2338)+J2338*Overview!$F$39/Overview!$F$40</f>
        <v>4.1020495965013062</v>
      </c>
    </row>
    <row r="2339" spans="1:25">
      <c r="A2339" s="34">
        <v>2336</v>
      </c>
      <c r="B2339">
        <v>0.77</v>
      </c>
      <c r="C2339" s="85">
        <v>18.739999999999998</v>
      </c>
      <c r="D2339" s="125">
        <f>B2339/(B2339+Overview!$F$22)</f>
        <v>0.52380952380952384</v>
      </c>
      <c r="E2339" s="118">
        <f>EXP(Overview!$F$21/Overview!$F$5-Overview!$F$21/('='!C2339+273.15))</f>
        <v>0.94169028070695959</v>
      </c>
      <c r="F2339" s="77">
        <f t="shared" si="218"/>
        <v>3.2546405362470727</v>
      </c>
      <c r="G2339" s="115">
        <f t="shared" si="219"/>
        <v>0.52380952380952372</v>
      </c>
      <c r="H2339" s="112">
        <f>F2339/Overview!$F$19</f>
        <v>4.8053160139481363</v>
      </c>
      <c r="I2339" s="149">
        <f t="shared" si="220"/>
        <v>178.24101031296112</v>
      </c>
      <c r="J2339" s="80">
        <f>IF((A2339-Overview!$F$43)/365=ROUND((A2339-Overview!$F$43)/365,0),J2338*0.05,J2338+V2338)</f>
        <v>6702.028852702053</v>
      </c>
      <c r="K2339" s="70">
        <f>IF(I2339&lt;Overview!$F$16,1,'='!F2339/Overview!$F$26)</f>
        <v>140.89352970766549</v>
      </c>
      <c r="L2339" s="71">
        <f>IF(I2339&lt;Overview!$F$17,'='!F2339/Overview!$F$26,Overview!$F$33)</f>
        <v>9.1428571428571423</v>
      </c>
      <c r="M2339" s="72">
        <f t="shared" si="221"/>
        <v>9.1428571428571423</v>
      </c>
      <c r="N2339" s="81">
        <f>MIN(1,Overview!$F$44*E2339*(F2339-Overview!$F$25)^2+0.2)</f>
        <v>1</v>
      </c>
      <c r="O2339" s="48">
        <f>M2339*E2339*Overview!$F$8</f>
        <v>9.746225350951114E-2</v>
      </c>
      <c r="P2339" s="48">
        <f>E2339*Overview!$F$6</f>
        <v>1.8494797113084687E-3</v>
      </c>
      <c r="Q2339" s="122">
        <f>O2339*(G2339/F2339-(1+Overview!$F$35/'='!F2339)/(Overview!$F$37*Overview!$F$33))/('='!G2339+Overview!$F$36)</f>
        <v>1.5737057379631091E-4</v>
      </c>
      <c r="R2339" s="128">
        <f>(O2339/F2339-Q2339)*G2339*Overview!$F$29*'='!F2339^3</f>
        <v>486.99640448848265</v>
      </c>
      <c r="S2339" s="57">
        <f t="shared" si="216"/>
        <v>3.3246325261739741E-18</v>
      </c>
      <c r="T2339" s="58">
        <f t="shared" si="217"/>
        <v>1.7072821622997827E-4</v>
      </c>
      <c r="U2339" s="58">
        <f>IF(I2339&lt;Overview!$F$18,(1-Overview!$F$9)*'='!R2339-'='!I2339*'='!P2339,0)</f>
        <v>0</v>
      </c>
      <c r="V2339" s="54">
        <f>IF(I2339&gt;=Overview!$F$18,(1-Overview!$F$9)*'='!R2339-Overview!$F$18*'='!P2339,0)</f>
        <v>41.164550805546014</v>
      </c>
      <c r="W2339" s="2"/>
      <c r="X2339" s="60">
        <f>F2339^3*(1+G2339*Overview!$F$38)</f>
        <v>42.36895022860832</v>
      </c>
      <c r="Y2339" s="61">
        <f>F2339^3*Overview!$F$42*(1+Overview!$F$38*G2339)+J2339*Overview!$F$39/Overview!$F$40</f>
        <v>4.1044391379921645</v>
      </c>
    </row>
    <row r="2340" spans="1:25">
      <c r="A2340" s="34">
        <v>2337</v>
      </c>
      <c r="B2340">
        <v>0.77</v>
      </c>
      <c r="C2340" s="85">
        <v>18.739999999999998</v>
      </c>
      <c r="D2340" s="125">
        <f>B2340/(B2340+Overview!$F$22)</f>
        <v>0.52380952380952384</v>
      </c>
      <c r="E2340" s="118">
        <f>EXP(Overview!$F$21/Overview!$F$5-Overview!$F$21/('='!C2340+273.15))</f>
        <v>0.94169028070695959</v>
      </c>
      <c r="F2340" s="77">
        <f t="shared" si="218"/>
        <v>3.2548112644633025</v>
      </c>
      <c r="G2340" s="115">
        <f t="shared" si="219"/>
        <v>0.52380952380952372</v>
      </c>
      <c r="H2340" s="112">
        <f>F2340/Overview!$F$19</f>
        <v>4.8055680857275984</v>
      </c>
      <c r="I2340" s="149">
        <f t="shared" si="220"/>
        <v>178.24101031296112</v>
      </c>
      <c r="J2340" s="80">
        <f>IF((A2340-Overview!$F$43)/365=ROUND((A2340-Overview!$F$43)/365,0),J2339*0.05,J2339+V2339)</f>
        <v>6743.1934035075992</v>
      </c>
      <c r="K2340" s="70">
        <f>IF(I2340&lt;Overview!$F$16,1,'='!F2340/Overview!$F$26)</f>
        <v>140.90092053953691</v>
      </c>
      <c r="L2340" s="71">
        <f>IF(I2340&lt;Overview!$F$17,'='!F2340/Overview!$F$26,Overview!$F$33)</f>
        <v>9.1428571428571423</v>
      </c>
      <c r="M2340" s="72">
        <f t="shared" si="221"/>
        <v>9.1428571428571423</v>
      </c>
      <c r="N2340" s="81">
        <f>MIN(1,Overview!$F$44*E2340*(F2340-Overview!$F$25)^2+0.2)</f>
        <v>1</v>
      </c>
      <c r="O2340" s="48">
        <f>M2340*E2340*Overview!$F$8</f>
        <v>9.746225350951114E-2</v>
      </c>
      <c r="P2340" s="48">
        <f>E2340*Overview!$F$6</f>
        <v>1.8494797113084687E-3</v>
      </c>
      <c r="Q2340" s="122">
        <f>O2340*(G2340/F2340-(1+Overview!$F$35/'='!F2340)/(Overview!$F$37*Overview!$F$33))/('='!G2340+Overview!$F$36)</f>
        <v>1.5712570532558755E-4</v>
      </c>
      <c r="R2340" s="128">
        <f>(O2340/F2340-Q2340)*G2340*Overview!$F$29*'='!F2340^3</f>
        <v>487.0513673439512</v>
      </c>
      <c r="S2340" s="57">
        <f t="shared" si="216"/>
        <v>3.3244581355458571E-18</v>
      </c>
      <c r="T2340" s="58">
        <f t="shared" si="217"/>
        <v>1.7047150521015461E-4</v>
      </c>
      <c r="U2340" s="58">
        <f>IF(I2340&lt;Overview!$F$18,(1-Overview!$F$9)*'='!R2340-'='!I2340*'='!P2340,0)</f>
        <v>0</v>
      </c>
      <c r="V2340" s="54">
        <f>IF(I2340&gt;=Overview!$F$18,(1-Overview!$F$9)*'='!R2340-Overview!$F$18*'='!P2340,0)</f>
        <v>41.169233640831933</v>
      </c>
      <c r="W2340" s="2"/>
      <c r="X2340" s="60">
        <f>F2340^3*(1+G2340*Overview!$F$38)</f>
        <v>42.375618204385752</v>
      </c>
      <c r="Y2340" s="61">
        <f>F2340^3*Overview!$F$42*(1+Overview!$F$38*G2340)+J2340*Overview!$F$39/Overview!$F$40</f>
        <v>4.1068280426562298</v>
      </c>
    </row>
    <row r="2341" spans="1:25">
      <c r="A2341" s="34">
        <v>2338</v>
      </c>
      <c r="B2341">
        <v>0.77</v>
      </c>
      <c r="C2341" s="85">
        <v>18.739999999999998</v>
      </c>
      <c r="D2341" s="125">
        <f>B2341/(B2341+Overview!$F$22)</f>
        <v>0.52380952380952384</v>
      </c>
      <c r="E2341" s="118">
        <f>EXP(Overview!$F$21/Overview!$F$5-Overview!$F$21/('='!C2341+273.15))</f>
        <v>0.94169028070695959</v>
      </c>
      <c r="F2341" s="77">
        <f t="shared" si="218"/>
        <v>3.2549817359685127</v>
      </c>
      <c r="G2341" s="115">
        <f t="shared" si="219"/>
        <v>0.52380952380952372</v>
      </c>
      <c r="H2341" s="112">
        <f>F2341/Overview!$F$19</f>
        <v>4.8058197784859189</v>
      </c>
      <c r="I2341" s="149">
        <f t="shared" si="220"/>
        <v>178.24101031296112</v>
      </c>
      <c r="J2341" s="80">
        <f>IF((A2341-Overview!$F$43)/365=ROUND((A2341-Overview!$F$43)/365,0),J2340*0.05,J2340+V2340)</f>
        <v>6784.3626371484315</v>
      </c>
      <c r="K2341" s="70">
        <f>IF(I2341&lt;Overview!$F$16,1,'='!F2341/Overview!$F$26)</f>
        <v>140.90830025837718</v>
      </c>
      <c r="L2341" s="71">
        <f>IF(I2341&lt;Overview!$F$17,'='!F2341/Overview!$F$26,Overview!$F$33)</f>
        <v>9.1428571428571423</v>
      </c>
      <c r="M2341" s="72">
        <f t="shared" si="221"/>
        <v>9.1428571428571423</v>
      </c>
      <c r="N2341" s="81">
        <f>MIN(1,Overview!$F$44*E2341*(F2341-Overview!$F$25)^2+0.2)</f>
        <v>1</v>
      </c>
      <c r="O2341" s="48">
        <f>M2341*E2341*Overview!$F$8</f>
        <v>9.746225350951114E-2</v>
      </c>
      <c r="P2341" s="48">
        <f>E2341*Overview!$F$6</f>
        <v>1.8494797113084687E-3</v>
      </c>
      <c r="Q2341" s="122">
        <f>O2341*(G2341/F2341-(1+Overview!$F$35/'='!F2341)/(Overview!$F$37*Overview!$F$33))/('='!G2341+Overview!$F$36)</f>
        <v>1.5688123067440028E-4</v>
      </c>
      <c r="R2341" s="128">
        <f>(O2341/F2341-Q2341)*G2341*Overview!$F$29*'='!F2341^3</f>
        <v>487.10625104002708</v>
      </c>
      <c r="S2341" s="57">
        <f t="shared" si="216"/>
        <v>3.3242840253884596E-18</v>
      </c>
      <c r="T2341" s="58">
        <f t="shared" si="217"/>
        <v>1.7021518018714538E-4</v>
      </c>
      <c r="U2341" s="58">
        <f>IF(I2341&lt;Overview!$F$18,(1-Overview!$F$9)*'='!R2341-'='!I2341*'='!P2341,0)</f>
        <v>0</v>
      </c>
      <c r="V2341" s="54">
        <f>IF(I2341&gt;=Overview!$F$18,(1-Overview!$F$9)*'='!R2341-Overview!$F$18*'='!P2341,0)</f>
        <v>41.173909731737602</v>
      </c>
      <c r="W2341" s="2"/>
      <c r="X2341" s="60">
        <f>F2341^3*(1+G2341*Overview!$F$38)</f>
        <v>42.382276852020787</v>
      </c>
      <c r="Y2341" s="61">
        <f>F2341^3*Overview!$F$42*(1+Overview!$F$38*G2341)+J2341*Overview!$F$39/Overview!$F$40</f>
        <v>4.1092163112779572</v>
      </c>
    </row>
    <row r="2342" spans="1:25">
      <c r="A2342" s="34">
        <v>2339</v>
      </c>
      <c r="B2342">
        <v>0.77</v>
      </c>
      <c r="C2342" s="85">
        <v>18.739999999999998</v>
      </c>
      <c r="D2342" s="125">
        <f>B2342/(B2342+Overview!$F$22)</f>
        <v>0.52380952380952384</v>
      </c>
      <c r="E2342" s="118">
        <f>EXP(Overview!$F$21/Overview!$F$5-Overview!$F$21/('='!C2342+273.15))</f>
        <v>0.94169028070695959</v>
      </c>
      <c r="F2342" s="77">
        <f t="shared" si="218"/>
        <v>3.2551519511486999</v>
      </c>
      <c r="G2342" s="115">
        <f t="shared" si="219"/>
        <v>0.52380952380952372</v>
      </c>
      <c r="H2342" s="112">
        <f>F2342/Overview!$F$19</f>
        <v>4.806071092793001</v>
      </c>
      <c r="I2342" s="149">
        <f t="shared" si="220"/>
        <v>178.24101031296112</v>
      </c>
      <c r="J2342" s="80">
        <f>IF((A2342-Overview!$F$43)/365=ROUND((A2342-Overview!$F$43)/365,0),J2341*0.05,J2341+V2341)</f>
        <v>6825.5365468801692</v>
      </c>
      <c r="K2342" s="70">
        <f>IF(I2342&lt;Overview!$F$16,1,'='!F2342/Overview!$F$26)</f>
        <v>140.91566888089611</v>
      </c>
      <c r="L2342" s="71">
        <f>IF(I2342&lt;Overview!$F$17,'='!F2342/Overview!$F$26,Overview!$F$33)</f>
        <v>9.1428571428571423</v>
      </c>
      <c r="M2342" s="72">
        <f t="shared" si="221"/>
        <v>9.1428571428571423</v>
      </c>
      <c r="N2342" s="81">
        <f>MIN(1,Overview!$F$44*E2342*(F2342-Overview!$F$25)^2+0.2)</f>
        <v>1</v>
      </c>
      <c r="O2342" s="48">
        <f>M2342*E2342*Overview!$F$8</f>
        <v>9.746225350951114E-2</v>
      </c>
      <c r="P2342" s="48">
        <f>E2342*Overview!$F$6</f>
        <v>1.8494797113084687E-3</v>
      </c>
      <c r="Q2342" s="122">
        <f>O2342*(G2342/F2342-(1+Overview!$F$35/'='!F2342)/(Overview!$F$37*Overview!$F$33))/('='!G2342+Overview!$F$36)</f>
        <v>1.5663714916956212E-4</v>
      </c>
      <c r="R2342" s="128">
        <f>(O2342/F2342-Q2342)*G2342*Overview!$F$29*'='!F2342^3</f>
        <v>487.16105568533004</v>
      </c>
      <c r="S2342" s="57">
        <f t="shared" si="216"/>
        <v>3.3241101952223514E-18</v>
      </c>
      <c r="T2342" s="58">
        <f t="shared" si="217"/>
        <v>1.6995924058055669E-4</v>
      </c>
      <c r="U2342" s="58">
        <f>IF(I2342&lt;Overview!$F$18,(1-Overview!$F$9)*'='!R2342-'='!I2342*'='!P2342,0)</f>
        <v>0</v>
      </c>
      <c r="V2342" s="54">
        <f>IF(I2342&gt;=Overview!$F$18,(1-Overview!$F$9)*'='!R2342-Overview!$F$18*'='!P2342,0)</f>
        <v>41.178579087517413</v>
      </c>
      <c r="W2342" s="2"/>
      <c r="X2342" s="60">
        <f>F2342^3*(1+G2342*Overview!$F$38)</f>
        <v>42.388926183478432</v>
      </c>
      <c r="Y2342" s="61">
        <f>F2342^3*Overview!$F$42*(1+Overview!$F$38*G2342)+J2342*Overview!$F$39/Overview!$F$40</f>
        <v>4.1116039446411241</v>
      </c>
    </row>
    <row r="2343" spans="1:25">
      <c r="A2343" s="34">
        <v>2340</v>
      </c>
      <c r="B2343">
        <v>0.77</v>
      </c>
      <c r="C2343" s="85">
        <v>18.739999999999998</v>
      </c>
      <c r="D2343" s="125">
        <f>B2343/(B2343+Overview!$F$22)</f>
        <v>0.52380952380952384</v>
      </c>
      <c r="E2343" s="118">
        <f>EXP(Overview!$F$21/Overview!$F$5-Overview!$F$21/('='!C2343+273.15))</f>
        <v>0.94169028070695959</v>
      </c>
      <c r="F2343" s="77">
        <f t="shared" si="218"/>
        <v>3.2553219103892803</v>
      </c>
      <c r="G2343" s="115">
        <f t="shared" si="219"/>
        <v>0.52380952380952372</v>
      </c>
      <c r="H2343" s="112">
        <f>F2343/Overview!$F$19</f>
        <v>4.8063220292178945</v>
      </c>
      <c r="I2343" s="149">
        <f t="shared" si="220"/>
        <v>178.24101031296112</v>
      </c>
      <c r="J2343" s="80">
        <f>IF((A2343-Overview!$F$43)/365=ROUND((A2343-Overview!$F$43)/365,0),J2342*0.05,J2342+V2342)</f>
        <v>6866.7151259676866</v>
      </c>
      <c r="K2343" s="70">
        <f>IF(I2343&lt;Overview!$F$16,1,'='!F2343/Overview!$F$26)</f>
        <v>140.92302642377837</v>
      </c>
      <c r="L2343" s="71">
        <f>IF(I2343&lt;Overview!$F$17,'='!F2343/Overview!$F$26,Overview!$F$33)</f>
        <v>9.1428571428571423</v>
      </c>
      <c r="M2343" s="72">
        <f t="shared" si="221"/>
        <v>9.1428571428571423</v>
      </c>
      <c r="N2343" s="81">
        <f>MIN(1,Overview!$F$44*E2343*(F2343-Overview!$F$25)^2+0.2)</f>
        <v>1</v>
      </c>
      <c r="O2343" s="48">
        <f>M2343*E2343*Overview!$F$8</f>
        <v>9.746225350951114E-2</v>
      </c>
      <c r="P2343" s="48">
        <f>E2343*Overview!$F$6</f>
        <v>1.8494797113084687E-3</v>
      </c>
      <c r="Q2343" s="122">
        <f>O2343*(G2343/F2343-(1+Overview!$F$35/'='!F2343)/(Overview!$F$37*Overview!$F$33))/('='!G2343+Overview!$F$36)</f>
        <v>1.5639346013916232E-4</v>
      </c>
      <c r="R2343" s="128">
        <f>(O2343/F2343-Q2343)*G2343*Overview!$F$29*'='!F2343^3</f>
        <v>487.21578138834735</v>
      </c>
      <c r="S2343" s="57">
        <f t="shared" si="216"/>
        <v>3.3239366445690099E-18</v>
      </c>
      <c r="T2343" s="58">
        <f t="shared" si="217"/>
        <v>1.6970368581086922E-4</v>
      </c>
      <c r="U2343" s="58">
        <f>IF(I2343&lt;Overview!$F$18,(1-Overview!$F$9)*'='!R2343-'='!I2343*'='!P2343,0)</f>
        <v>0</v>
      </c>
      <c r="V2343" s="54">
        <f>IF(I2343&gt;=Overview!$F$18,(1-Overview!$F$9)*'='!R2343-Overview!$F$18*'='!P2343,0)</f>
        <v>41.183241717414489</v>
      </c>
      <c r="W2343" s="2"/>
      <c r="X2343" s="60">
        <f>F2343^3*(1+G2343*Overview!$F$38)</f>
        <v>42.395566210711735</v>
      </c>
      <c r="Y2343" s="61">
        <f>F2343^3*Overview!$F$42*(1+Overview!$F$38*G2343)+J2343*Overview!$F$39/Overview!$F$40</f>
        <v>4.1139909435288331</v>
      </c>
    </row>
    <row r="2344" spans="1:25">
      <c r="A2344" s="34">
        <v>2341</v>
      </c>
      <c r="B2344">
        <v>0.77</v>
      </c>
      <c r="C2344" s="85">
        <v>18.739999999999998</v>
      </c>
      <c r="D2344" s="125">
        <f>B2344/(B2344+Overview!$F$22)</f>
        <v>0.52380952380952384</v>
      </c>
      <c r="E2344" s="118">
        <f>EXP(Overview!$F$21/Overview!$F$5-Overview!$F$21/('='!C2344+273.15))</f>
        <v>0.94169028070695959</v>
      </c>
      <c r="F2344" s="77">
        <f t="shared" si="218"/>
        <v>3.2554916140750914</v>
      </c>
      <c r="G2344" s="115">
        <f t="shared" si="219"/>
        <v>0.52380952380952372</v>
      </c>
      <c r="H2344" s="112">
        <f>F2344/Overview!$F$19</f>
        <v>4.8065725883287929</v>
      </c>
      <c r="I2344" s="149">
        <f t="shared" si="220"/>
        <v>178.24101031296112</v>
      </c>
      <c r="J2344" s="80">
        <f>IF((A2344-Overview!$F$43)/365=ROUND((A2344-Overview!$F$43)/365,0),J2343*0.05,J2343+V2343)</f>
        <v>6907.8983676851012</v>
      </c>
      <c r="K2344" s="70">
        <f>IF(I2344&lt;Overview!$F$16,1,'='!F2344/Overview!$F$26)</f>
        <v>140.9303729036836</v>
      </c>
      <c r="L2344" s="71">
        <f>IF(I2344&lt;Overview!$F$17,'='!F2344/Overview!$F$26,Overview!$F$33)</f>
        <v>9.1428571428571423</v>
      </c>
      <c r="M2344" s="72">
        <f t="shared" si="221"/>
        <v>9.1428571428571423</v>
      </c>
      <c r="N2344" s="81">
        <f>MIN(1,Overview!$F$44*E2344*(F2344-Overview!$F$25)^2+0.2)</f>
        <v>1</v>
      </c>
      <c r="O2344" s="48">
        <f>M2344*E2344*Overview!$F$8</f>
        <v>9.746225350951114E-2</v>
      </c>
      <c r="P2344" s="48">
        <f>E2344*Overview!$F$6</f>
        <v>1.8494797113084687E-3</v>
      </c>
      <c r="Q2344" s="122">
        <f>O2344*(G2344/F2344-(1+Overview!$F$35/'='!F2344)/(Overview!$F$37*Overview!$F$33))/('='!G2344+Overview!$F$36)</f>
        <v>1.5615016291255725E-4</v>
      </c>
      <c r="R2344" s="128">
        <f>(O2344/F2344-Q2344)*G2344*Overview!$F$29*'='!F2344^3</f>
        <v>487.27042825743479</v>
      </c>
      <c r="S2344" s="57">
        <f t="shared" si="216"/>
        <v>3.3237633729508167E-18</v>
      </c>
      <c r="T2344" s="58">
        <f t="shared" si="217"/>
        <v>1.6944851529942983E-4</v>
      </c>
      <c r="U2344" s="58">
        <f>IF(I2344&lt;Overview!$F$18,(1-Overview!$F$9)*'='!R2344-'='!I2344*'='!P2344,0)</f>
        <v>0</v>
      </c>
      <c r="V2344" s="54">
        <f>IF(I2344&gt;=Overview!$F$18,(1-Overview!$F$9)*'='!R2344-Overview!$F$18*'='!P2344,0)</f>
        <v>41.187897630660736</v>
      </c>
      <c r="W2344" s="2"/>
      <c r="X2344" s="60">
        <f>F2344^3*(1+G2344*Overview!$F$38)</f>
        <v>42.402196945661849</v>
      </c>
      <c r="Y2344" s="61">
        <f>F2344^3*Overview!$F$42*(1+Overview!$F$38*G2344)+J2344*Overview!$F$39/Overview!$F$40</f>
        <v>4.1163773087235187</v>
      </c>
    </row>
    <row r="2345" spans="1:25">
      <c r="A2345" s="34">
        <v>2342</v>
      </c>
      <c r="B2345">
        <v>0.77</v>
      </c>
      <c r="C2345" s="85">
        <v>18.739999999999998</v>
      </c>
      <c r="D2345" s="125">
        <f>B2345/(B2345+Overview!$F$22)</f>
        <v>0.52380952380952384</v>
      </c>
      <c r="E2345" s="118">
        <f>EXP(Overview!$F$21/Overview!$F$5-Overview!$F$21/('='!C2345+273.15))</f>
        <v>0.94169028070695959</v>
      </c>
      <c r="F2345" s="77">
        <f t="shared" si="218"/>
        <v>3.2556610625903906</v>
      </c>
      <c r="G2345" s="115">
        <f t="shared" si="219"/>
        <v>0.52380952380952372</v>
      </c>
      <c r="H2345" s="112">
        <f>F2345/Overview!$F$19</f>
        <v>4.8068227706930315</v>
      </c>
      <c r="I2345" s="149">
        <f t="shared" si="220"/>
        <v>178.24101031296112</v>
      </c>
      <c r="J2345" s="80">
        <f>IF((A2345-Overview!$F$43)/365=ROUND((A2345-Overview!$F$43)/365,0),J2344*0.05,J2344+V2344)</f>
        <v>6949.0862653157619</v>
      </c>
      <c r="K2345" s="70">
        <f>IF(I2345&lt;Overview!$F$16,1,'='!F2345/Overview!$F$26)</f>
        <v>140.93770833724636</v>
      </c>
      <c r="L2345" s="71">
        <f>IF(I2345&lt;Overview!$F$17,'='!F2345/Overview!$F$26,Overview!$F$33)</f>
        <v>9.1428571428571423</v>
      </c>
      <c r="M2345" s="72">
        <f t="shared" si="221"/>
        <v>9.1428571428571423</v>
      </c>
      <c r="N2345" s="81">
        <f>MIN(1,Overview!$F$44*E2345*(F2345-Overview!$F$25)^2+0.2)</f>
        <v>1</v>
      </c>
      <c r="O2345" s="48">
        <f>M2345*E2345*Overview!$F$8</f>
        <v>9.746225350951114E-2</v>
      </c>
      <c r="P2345" s="48">
        <f>E2345*Overview!$F$6</f>
        <v>1.8494797113084687E-3</v>
      </c>
      <c r="Q2345" s="122">
        <f>O2345*(G2345/F2345-(1+Overview!$F$35/'='!F2345)/(Overview!$F$37*Overview!$F$33))/('='!G2345+Overview!$F$36)</f>
        <v>1.559072568203777E-4</v>
      </c>
      <c r="R2345" s="128">
        <f>(O2345/F2345-Q2345)*G2345*Overview!$F$29*'='!F2345^3</f>
        <v>487.32499640081477</v>
      </c>
      <c r="S2345" s="57">
        <f t="shared" si="216"/>
        <v>3.3235903798910586E-18</v>
      </c>
      <c r="T2345" s="58">
        <f t="shared" si="217"/>
        <v>1.6919372846846124E-4</v>
      </c>
      <c r="U2345" s="58">
        <f>IF(I2345&lt;Overview!$F$18,(1-Overview!$F$9)*'='!R2345-'='!I2345*'='!P2345,0)</f>
        <v>0</v>
      </c>
      <c r="V2345" s="54">
        <f>IF(I2345&gt;=Overview!$F$18,(1-Overview!$F$9)*'='!R2345-Overview!$F$18*'='!P2345,0)</f>
        <v>41.192546836476716</v>
      </c>
      <c r="W2345" s="2"/>
      <c r="X2345" s="60">
        <f>F2345^3*(1+G2345*Overview!$F$38)</f>
        <v>42.408818400257864</v>
      </c>
      <c r="Y2345" s="61">
        <f>F2345^3*Overview!$F$42*(1+Overview!$F$38*G2345)+J2345*Overview!$F$39/Overview!$F$40</f>
        <v>4.1187630410069289</v>
      </c>
    </row>
    <row r="2346" spans="1:25">
      <c r="A2346" s="34">
        <v>2343</v>
      </c>
      <c r="B2346">
        <v>0.77</v>
      </c>
      <c r="C2346" s="85">
        <v>18.739999999999998</v>
      </c>
      <c r="D2346" s="125">
        <f>B2346/(B2346+Overview!$F$22)</f>
        <v>0.52380952380952384</v>
      </c>
      <c r="E2346" s="118">
        <f>EXP(Overview!$F$21/Overview!$F$5-Overview!$F$21/('='!C2346+273.15))</f>
        <v>0.94169028070695959</v>
      </c>
      <c r="F2346" s="77">
        <f t="shared" si="218"/>
        <v>3.255830256318859</v>
      </c>
      <c r="G2346" s="115">
        <f t="shared" si="219"/>
        <v>0.52380952380952372</v>
      </c>
      <c r="H2346" s="112">
        <f>F2346/Overview!$F$19</f>
        <v>4.8070725768770988</v>
      </c>
      <c r="I2346" s="149">
        <f t="shared" si="220"/>
        <v>178.24101031296112</v>
      </c>
      <c r="J2346" s="80">
        <f>IF((A2346-Overview!$F$43)/365=ROUND((A2346-Overview!$F$43)/365,0),J2345*0.05,J2345+V2345)</f>
        <v>6990.278812152239</v>
      </c>
      <c r="K2346" s="70">
        <f>IF(I2346&lt;Overview!$F$16,1,'='!F2346/Overview!$F$26)</f>
        <v>140.94503274107615</v>
      </c>
      <c r="L2346" s="71">
        <f>IF(I2346&lt;Overview!$F$17,'='!F2346/Overview!$F$26,Overview!$F$33)</f>
        <v>9.1428571428571423</v>
      </c>
      <c r="M2346" s="72">
        <f t="shared" si="221"/>
        <v>9.1428571428571423</v>
      </c>
      <c r="N2346" s="81">
        <f>MIN(1,Overview!$F$44*E2346*(F2346-Overview!$F$25)^2+0.2)</f>
        <v>1</v>
      </c>
      <c r="O2346" s="48">
        <f>M2346*E2346*Overview!$F$8</f>
        <v>9.746225350951114E-2</v>
      </c>
      <c r="P2346" s="48">
        <f>E2346*Overview!$F$6</f>
        <v>1.8494797113084687E-3</v>
      </c>
      <c r="Q2346" s="122">
        <f>O2346*(G2346/F2346-(1+Overview!$F$35/'='!F2346)/(Overview!$F$37*Overview!$F$33))/('='!G2346+Overview!$F$36)</f>
        <v>1.5566474119451678E-4</v>
      </c>
      <c r="R2346" s="128">
        <f>(O2346/F2346-Q2346)*G2346*Overview!$F$29*'='!F2346^3</f>
        <v>487.37948592657892</v>
      </c>
      <c r="S2346" s="57">
        <f t="shared" si="216"/>
        <v>3.3234176649139236E-18</v>
      </c>
      <c r="T2346" s="58">
        <f t="shared" si="217"/>
        <v>1.6893932474105081E-4</v>
      </c>
      <c r="U2346" s="58">
        <f>IF(I2346&lt;Overview!$F$18,(1-Overview!$F$9)*'='!R2346-'='!I2346*'='!P2346,0)</f>
        <v>0</v>
      </c>
      <c r="V2346" s="54">
        <f>IF(I2346&gt;=Overview!$F$18,(1-Overview!$F$9)*'='!R2346-Overview!$F$18*'='!P2346,0)</f>
        <v>41.197189344071816</v>
      </c>
      <c r="W2346" s="2"/>
      <c r="X2346" s="60">
        <f>F2346^3*(1+G2346*Overview!$F$38)</f>
        <v>42.41543058641701</v>
      </c>
      <c r="Y2346" s="61">
        <f>F2346^3*Overview!$F$42*(1+Overview!$F$38*G2346)+J2346*Overview!$F$39/Overview!$F$40</f>
        <v>4.1211481411601465</v>
      </c>
    </row>
    <row r="2347" spans="1:25">
      <c r="A2347" s="34">
        <v>2344</v>
      </c>
      <c r="B2347">
        <v>0.77</v>
      </c>
      <c r="C2347" s="85">
        <v>18.739999999999998</v>
      </c>
      <c r="D2347" s="125">
        <f>B2347/(B2347+Overview!$F$22)</f>
        <v>0.52380952380952384</v>
      </c>
      <c r="E2347" s="118">
        <f>EXP(Overview!$F$21/Overview!$F$5-Overview!$F$21/('='!C2347+273.15))</f>
        <v>0.94169028070695959</v>
      </c>
      <c r="F2347" s="77">
        <f t="shared" si="218"/>
        <v>3.2559991956436001</v>
      </c>
      <c r="G2347" s="115">
        <f t="shared" si="219"/>
        <v>0.52380952380952372</v>
      </c>
      <c r="H2347" s="112">
        <f>F2347/Overview!$F$19</f>
        <v>4.8073220074466265</v>
      </c>
      <c r="I2347" s="149">
        <f t="shared" si="220"/>
        <v>178.24101031296112</v>
      </c>
      <c r="J2347" s="80">
        <f>IF((A2347-Overview!$F$43)/365=ROUND((A2347-Overview!$F$43)/365,0),J2346*0.05,J2346+V2346)</f>
        <v>7031.4760014963103</v>
      </c>
      <c r="K2347" s="70">
        <f>IF(I2347&lt;Overview!$F$16,1,'='!F2347/Overview!$F$26)</f>
        <v>140.95234613175759</v>
      </c>
      <c r="L2347" s="71">
        <f>IF(I2347&lt;Overview!$F$17,'='!F2347/Overview!$F$26,Overview!$F$33)</f>
        <v>9.1428571428571423</v>
      </c>
      <c r="M2347" s="72">
        <f t="shared" si="221"/>
        <v>9.1428571428571423</v>
      </c>
      <c r="N2347" s="81">
        <f>MIN(1,Overview!$F$44*E2347*(F2347-Overview!$F$25)^2+0.2)</f>
        <v>1</v>
      </c>
      <c r="O2347" s="48">
        <f>M2347*E2347*Overview!$F$8</f>
        <v>9.746225350951114E-2</v>
      </c>
      <c r="P2347" s="48">
        <f>E2347*Overview!$F$6</f>
        <v>1.8494797113084687E-3</v>
      </c>
      <c r="Q2347" s="122">
        <f>O2347*(G2347/F2347-(1+Overview!$F$35/'='!F2347)/(Overview!$F$37*Overview!$F$33))/('='!G2347+Overview!$F$36)</f>
        <v>1.5542261536813398E-4</v>
      </c>
      <c r="R2347" s="128">
        <f>(O2347/F2347-Q2347)*G2347*Overview!$F$29*'='!F2347^3</f>
        <v>487.43389694268609</v>
      </c>
      <c r="S2347" s="57">
        <f t="shared" si="216"/>
        <v>3.3232452275444997E-18</v>
      </c>
      <c r="T2347" s="58">
        <f t="shared" si="217"/>
        <v>1.6868530354115628E-4</v>
      </c>
      <c r="U2347" s="58">
        <f>IF(I2347&lt;Overview!$F$18,(1-Overview!$F$9)*'='!R2347-'='!I2347*'='!P2347,0)</f>
        <v>0</v>
      </c>
      <c r="V2347" s="54">
        <f>IF(I2347&gt;=Overview!$F$18,(1-Overview!$F$9)*'='!R2347-Overview!$F$18*'='!P2347,0)</f>
        <v>41.201825162644148</v>
      </c>
      <c r="W2347" s="2"/>
      <c r="X2347" s="60">
        <f>F2347^3*(1+G2347*Overview!$F$38)</f>
        <v>42.422033516044493</v>
      </c>
      <c r="Y2347" s="61">
        <f>F2347^3*Overview!$F$42*(1+Overview!$F$38*G2347)+J2347*Overview!$F$39/Overview!$F$40</f>
        <v>4.1235326099635712</v>
      </c>
    </row>
    <row r="2348" spans="1:25">
      <c r="A2348" s="34">
        <v>2345</v>
      </c>
      <c r="B2348">
        <v>0.77</v>
      </c>
      <c r="C2348" s="85">
        <v>18.739999999999998</v>
      </c>
      <c r="D2348" s="125">
        <f>B2348/(B2348+Overview!$F$22)</f>
        <v>0.52380952380952384</v>
      </c>
      <c r="E2348" s="118">
        <f>EXP(Overview!$F$21/Overview!$F$5-Overview!$F$21/('='!C2348+273.15))</f>
        <v>0.94169028070695959</v>
      </c>
      <c r="F2348" s="77">
        <f t="shared" si="218"/>
        <v>3.256167880947141</v>
      </c>
      <c r="G2348" s="115">
        <f t="shared" si="219"/>
        <v>0.52380952380952372</v>
      </c>
      <c r="H2348" s="112">
        <f>F2348/Overview!$F$19</f>
        <v>4.8075710629663977</v>
      </c>
      <c r="I2348" s="149">
        <f t="shared" si="220"/>
        <v>178.24101031296112</v>
      </c>
      <c r="J2348" s="80">
        <f>IF((A2348-Overview!$F$43)/365=ROUND((A2348-Overview!$F$43)/365,0),J2347*0.05,J2347+V2347)</f>
        <v>7072.6778266589545</v>
      </c>
      <c r="K2348" s="70">
        <f>IF(I2348&lt;Overview!$F$16,1,'='!F2348/Overview!$F$26)</f>
        <v>140.95964852585027</v>
      </c>
      <c r="L2348" s="71">
        <f>IF(I2348&lt;Overview!$F$17,'='!F2348/Overview!$F$26,Overview!$F$33)</f>
        <v>9.1428571428571423</v>
      </c>
      <c r="M2348" s="72">
        <f t="shared" si="221"/>
        <v>9.1428571428571423</v>
      </c>
      <c r="N2348" s="81">
        <f>MIN(1,Overview!$F$44*E2348*(F2348-Overview!$F$25)^2+0.2)</f>
        <v>1</v>
      </c>
      <c r="O2348" s="48">
        <f>M2348*E2348*Overview!$F$8</f>
        <v>9.746225350951114E-2</v>
      </c>
      <c r="P2348" s="48">
        <f>E2348*Overview!$F$6</f>
        <v>1.8494797113084687E-3</v>
      </c>
      <c r="Q2348" s="122">
        <f>O2348*(G2348/F2348-(1+Overview!$F$35/'='!F2348)/(Overview!$F$37*Overview!$F$33))/('='!G2348+Overview!$F$36)</f>
        <v>1.5518087867564718E-4</v>
      </c>
      <c r="R2348" s="128">
        <f>(O2348/F2348-Q2348)*G2348*Overview!$F$29*'='!F2348^3</f>
        <v>487.48822955696369</v>
      </c>
      <c r="S2348" s="57">
        <f t="shared" si="216"/>
        <v>3.323073067308773E-18</v>
      </c>
      <c r="T2348" s="58">
        <f t="shared" si="217"/>
        <v>1.6843166429359913E-4</v>
      </c>
      <c r="U2348" s="58">
        <f>IF(I2348&lt;Overview!$F$18,(1-Overview!$F$9)*'='!R2348-'='!I2348*'='!P2348,0)</f>
        <v>0</v>
      </c>
      <c r="V2348" s="54">
        <f>IF(I2348&gt;=Overview!$F$18,(1-Overview!$F$9)*'='!R2348-Overview!$F$18*'='!P2348,0)</f>
        <v>41.206454301380603</v>
      </c>
      <c r="W2348" s="2"/>
      <c r="X2348" s="60">
        <f>F2348^3*(1+G2348*Overview!$F$38)</f>
        <v>42.428627201033564</v>
      </c>
      <c r="Y2348" s="61">
        <f>F2348^3*Overview!$F$42*(1+Overview!$F$38*G2348)+J2348*Overview!$F$39/Overview!$F$40</f>
        <v>4.1259164481969277</v>
      </c>
    </row>
    <row r="2349" spans="1:25">
      <c r="A2349" s="34">
        <v>2346</v>
      </c>
      <c r="B2349">
        <v>0.77</v>
      </c>
      <c r="C2349" s="85">
        <v>18.739999999999998</v>
      </c>
      <c r="D2349" s="125">
        <f>B2349/(B2349+Overview!$F$22)</f>
        <v>0.52380952380952384</v>
      </c>
      <c r="E2349" s="118">
        <f>EXP(Overview!$F$21/Overview!$F$5-Overview!$F$21/('='!C2349+273.15))</f>
        <v>0.94169028070695959</v>
      </c>
      <c r="F2349" s="77">
        <f t="shared" si="218"/>
        <v>3.2563363126114346</v>
      </c>
      <c r="G2349" s="115">
        <f t="shared" si="219"/>
        <v>0.52380952380952372</v>
      </c>
      <c r="H2349" s="112">
        <f>F2349/Overview!$F$19</f>
        <v>4.8078197440003461</v>
      </c>
      <c r="I2349" s="149">
        <f t="shared" si="220"/>
        <v>178.24101031296112</v>
      </c>
      <c r="J2349" s="80">
        <f>IF((A2349-Overview!$F$43)/365=ROUND((A2349-Overview!$F$43)/365,0),J2348*0.05,J2348+V2348)</f>
        <v>7113.8842809603348</v>
      </c>
      <c r="K2349" s="70">
        <f>IF(I2349&lt;Overview!$F$16,1,'='!F2349/Overview!$F$26)</f>
        <v>140.96693993988896</v>
      </c>
      <c r="L2349" s="71">
        <f>IF(I2349&lt;Overview!$F$17,'='!F2349/Overview!$F$26,Overview!$F$33)</f>
        <v>9.1428571428571423</v>
      </c>
      <c r="M2349" s="72">
        <f t="shared" si="221"/>
        <v>9.1428571428571423</v>
      </c>
      <c r="N2349" s="81">
        <f>MIN(1,Overview!$F$44*E2349*(F2349-Overview!$F$25)^2+0.2)</f>
        <v>1</v>
      </c>
      <c r="O2349" s="48">
        <f>M2349*E2349*Overview!$F$8</f>
        <v>9.746225350951114E-2</v>
      </c>
      <c r="P2349" s="48">
        <f>E2349*Overview!$F$6</f>
        <v>1.8494797113084687E-3</v>
      </c>
      <c r="Q2349" s="122">
        <f>O2349*(G2349/F2349-(1+Overview!$F$35/'='!F2349)/(Overview!$F$37*Overview!$F$33))/('='!G2349+Overview!$F$36)</f>
        <v>1.5493953045273251E-4</v>
      </c>
      <c r="R2349" s="128">
        <f>(O2349/F2349-Q2349)*G2349*Overview!$F$29*'='!F2349^3</f>
        <v>487.54248387710783</v>
      </c>
      <c r="S2349" s="57">
        <f t="shared" si="216"/>
        <v>3.3229011837336252E-18</v>
      </c>
      <c r="T2349" s="58">
        <f t="shared" si="217"/>
        <v>1.6817840642406601E-4</v>
      </c>
      <c r="U2349" s="58">
        <f>IF(I2349&lt;Overview!$F$18,(1-Overview!$F$9)*'='!R2349-'='!I2349*'='!P2349,0)</f>
        <v>0</v>
      </c>
      <c r="V2349" s="54">
        <f>IF(I2349&gt;=Overview!$F$18,(1-Overview!$F$9)*'='!R2349-Overview!$F$18*'='!P2349,0)</f>
        <v>41.211076769456881</v>
      </c>
      <c r="W2349" s="2"/>
      <c r="X2349" s="60">
        <f>F2349^3*(1+G2349*Overview!$F$38)</f>
        <v>42.435211653265576</v>
      </c>
      <c r="Y2349" s="61">
        <f>F2349^3*Overview!$F$42*(1+Overview!$F$38*G2349)+J2349*Overview!$F$39/Overview!$F$40</f>
        <v>4.1282996566392685</v>
      </c>
    </row>
    <row r="2350" spans="1:25">
      <c r="A2350" s="34">
        <v>2347</v>
      </c>
      <c r="B2350">
        <v>0.77</v>
      </c>
      <c r="C2350" s="85">
        <v>18.739999999999998</v>
      </c>
      <c r="D2350" s="125">
        <f>B2350/(B2350+Overview!$F$22)</f>
        <v>0.52380952380952384</v>
      </c>
      <c r="E2350" s="118">
        <f>EXP(Overview!$F$21/Overview!$F$5-Overview!$F$21/('='!C2350+273.15))</f>
        <v>0.94169028070695959</v>
      </c>
      <c r="F2350" s="77">
        <f t="shared" si="218"/>
        <v>3.2565044910178589</v>
      </c>
      <c r="G2350" s="115">
        <f t="shared" si="219"/>
        <v>0.52380952380952372</v>
      </c>
      <c r="H2350" s="112">
        <f>F2350/Overview!$F$19</f>
        <v>4.808068051111559</v>
      </c>
      <c r="I2350" s="149">
        <f t="shared" si="220"/>
        <v>178.24101031296112</v>
      </c>
      <c r="J2350" s="80">
        <f>IF((A2350-Overview!$F$43)/365=ROUND((A2350-Overview!$F$43)/365,0),J2349*0.05,J2349+V2349)</f>
        <v>7155.0953577297914</v>
      </c>
      <c r="K2350" s="70">
        <f>IF(I2350&lt;Overview!$F$16,1,'='!F2350/Overview!$F$26)</f>
        <v>140.97422039038349</v>
      </c>
      <c r="L2350" s="71">
        <f>IF(I2350&lt;Overview!$F$17,'='!F2350/Overview!$F$26,Overview!$F$33)</f>
        <v>9.1428571428571423</v>
      </c>
      <c r="M2350" s="72">
        <f t="shared" si="221"/>
        <v>9.1428571428571423</v>
      </c>
      <c r="N2350" s="81">
        <f>MIN(1,Overview!$F$44*E2350*(F2350-Overview!$F$25)^2+0.2)</f>
        <v>1</v>
      </c>
      <c r="O2350" s="48">
        <f>M2350*E2350*Overview!$F$8</f>
        <v>9.746225350951114E-2</v>
      </c>
      <c r="P2350" s="48">
        <f>E2350*Overview!$F$6</f>
        <v>1.8494797113084687E-3</v>
      </c>
      <c r="Q2350" s="122">
        <f>O2350*(G2350/F2350-(1+Overview!$F$35/'='!F2350)/(Overview!$F$37*Overview!$F$33))/('='!G2350+Overview!$F$36)</f>
        <v>1.5469857003632358E-4</v>
      </c>
      <c r="R2350" s="128">
        <f>(O2350/F2350-Q2350)*G2350*Overview!$F$29*'='!F2350^3</f>
        <v>487.59666001068234</v>
      </c>
      <c r="S2350" s="57">
        <f t="shared" si="216"/>
        <v>3.3227295763468311E-18</v>
      </c>
      <c r="T2350" s="58">
        <f t="shared" si="217"/>
        <v>1.679255293591095E-4</v>
      </c>
      <c r="U2350" s="58">
        <f>IF(I2350&lt;Overview!$F$18,(1-Overview!$F$9)*'='!R2350-'='!I2350*'='!P2350,0)</f>
        <v>0</v>
      </c>
      <c r="V2350" s="54">
        <f>IF(I2350&gt;=Overview!$F$18,(1-Overview!$F$9)*'='!R2350-Overview!$F$18*'='!P2350,0)</f>
        <v>41.215692576037426</v>
      </c>
      <c r="W2350" s="2"/>
      <c r="X2350" s="60">
        <f>F2350^3*(1+G2350*Overview!$F$38)</f>
        <v>42.441786884609868</v>
      </c>
      <c r="Y2350" s="61">
        <f>F2350^3*Overview!$F$42*(1+Overview!$F$38*G2350)+J2350*Overview!$F$39/Overview!$F$40</f>
        <v>4.1306822360689646</v>
      </c>
    </row>
    <row r="2351" spans="1:25">
      <c r="A2351" s="34">
        <v>2348</v>
      </c>
      <c r="B2351">
        <v>0.77</v>
      </c>
      <c r="C2351" s="85">
        <v>18.739999999999998</v>
      </c>
      <c r="D2351" s="125">
        <f>B2351/(B2351+Overview!$F$22)</f>
        <v>0.52380952380952384</v>
      </c>
      <c r="E2351" s="118">
        <f>EXP(Overview!$F$21/Overview!$F$5-Overview!$F$21/('='!C2351+273.15))</f>
        <v>0.94169028070695959</v>
      </c>
      <c r="F2351" s="77">
        <f t="shared" si="218"/>
        <v>3.2566724165472181</v>
      </c>
      <c r="G2351" s="115">
        <f t="shared" si="219"/>
        <v>0.52380952380952372</v>
      </c>
      <c r="H2351" s="112">
        <f>F2351/Overview!$F$19</f>
        <v>4.8083159848622739</v>
      </c>
      <c r="I2351" s="149">
        <f t="shared" si="220"/>
        <v>178.24101031296112</v>
      </c>
      <c r="J2351" s="80">
        <f>IF((A2351-Overview!$F$43)/365=ROUND((A2351-Overview!$F$43)/365,0),J2350*0.05,J2350+V2350)</f>
        <v>7196.3110503058288</v>
      </c>
      <c r="K2351" s="70">
        <f>IF(I2351&lt;Overview!$F$16,1,'='!F2351/Overview!$F$26)</f>
        <v>140.98148989381897</v>
      </c>
      <c r="L2351" s="71">
        <f>IF(I2351&lt;Overview!$F$17,'='!F2351/Overview!$F$26,Overview!$F$33)</f>
        <v>9.1428571428571423</v>
      </c>
      <c r="M2351" s="72">
        <f t="shared" si="221"/>
        <v>9.1428571428571423</v>
      </c>
      <c r="N2351" s="81">
        <f>MIN(1,Overview!$F$44*E2351*(F2351-Overview!$F$25)^2+0.2)</f>
        <v>1</v>
      </c>
      <c r="O2351" s="48">
        <f>M2351*E2351*Overview!$F$8</f>
        <v>9.746225350951114E-2</v>
      </c>
      <c r="P2351" s="48">
        <f>E2351*Overview!$F$6</f>
        <v>1.8494797113084687E-3</v>
      </c>
      <c r="Q2351" s="122">
        <f>O2351*(G2351/F2351-(1+Overview!$F$35/'='!F2351)/(Overview!$F$37*Overview!$F$33))/('='!G2351+Overview!$F$36)</f>
        <v>1.5445799676460365E-4</v>
      </c>
      <c r="R2351" s="128">
        <f>(O2351/F2351-Q2351)*G2351*Overview!$F$29*'='!F2351^3</f>
        <v>487.65075806511976</v>
      </c>
      <c r="S2351" s="57">
        <f t="shared" si="216"/>
        <v>3.32255824467706E-18</v>
      </c>
      <c r="T2351" s="58">
        <f t="shared" si="217"/>
        <v>1.6767303252614139E-4</v>
      </c>
      <c r="U2351" s="58">
        <f>IF(I2351&lt;Overview!$F$18,(1-Overview!$F$9)*'='!R2351-'='!I2351*'='!P2351,0)</f>
        <v>0</v>
      </c>
      <c r="V2351" s="54">
        <f>IF(I2351&gt;=Overview!$F$18,(1-Overview!$F$9)*'='!R2351-Overview!$F$18*'='!P2351,0)</f>
        <v>41.220301730275494</v>
      </c>
      <c r="W2351" s="2"/>
      <c r="X2351" s="60">
        <f>F2351^3*(1+G2351*Overview!$F$38)</f>
        <v>42.448352906923816</v>
      </c>
      <c r="Y2351" s="61">
        <f>F2351^3*Overview!$F$42*(1+Overview!$F$38*G2351)+J2351*Overview!$F$39/Overview!$F$40</f>
        <v>4.1330641872637051</v>
      </c>
    </row>
    <row r="2352" spans="1:25">
      <c r="A2352" s="34">
        <v>2349</v>
      </c>
      <c r="B2352">
        <v>0.77</v>
      </c>
      <c r="C2352" s="85">
        <v>18.739999999999998</v>
      </c>
      <c r="D2352" s="125">
        <f>B2352/(B2352+Overview!$F$22)</f>
        <v>0.52380952380952384</v>
      </c>
      <c r="E2352" s="118">
        <f>EXP(Overview!$F$21/Overview!$F$5-Overview!$F$21/('='!C2352+273.15))</f>
        <v>0.94169028070695959</v>
      </c>
      <c r="F2352" s="77">
        <f t="shared" si="218"/>
        <v>3.256840089579744</v>
      </c>
      <c r="G2352" s="115">
        <f t="shared" si="219"/>
        <v>0.52380952380952372</v>
      </c>
      <c r="H2352" s="112">
        <f>F2352/Overview!$F$19</f>
        <v>4.8085635458138842</v>
      </c>
      <c r="I2352" s="149">
        <f t="shared" si="220"/>
        <v>178.24101031296112</v>
      </c>
      <c r="J2352" s="80">
        <f>IF((A2352-Overview!$F$43)/365=ROUND((A2352-Overview!$F$43)/365,0),J2351*0.05,J2351+V2351)</f>
        <v>7237.5313520361042</v>
      </c>
      <c r="K2352" s="70">
        <f>IF(I2352&lt;Overview!$F$16,1,'='!F2352/Overview!$F$26)</f>
        <v>140.98874846665558</v>
      </c>
      <c r="L2352" s="71">
        <f>IF(I2352&lt;Overview!$F$17,'='!F2352/Overview!$F$26,Overview!$F$33)</f>
        <v>9.1428571428571423</v>
      </c>
      <c r="M2352" s="72">
        <f t="shared" si="221"/>
        <v>9.1428571428571423</v>
      </c>
      <c r="N2352" s="81">
        <f>MIN(1,Overview!$F$44*E2352*(F2352-Overview!$F$25)^2+0.2)</f>
        <v>1</v>
      </c>
      <c r="O2352" s="48">
        <f>M2352*E2352*Overview!$F$8</f>
        <v>9.746225350951114E-2</v>
      </c>
      <c r="P2352" s="48">
        <f>E2352*Overview!$F$6</f>
        <v>1.8494797113084687E-3</v>
      </c>
      <c r="Q2352" s="122">
        <f>O2352*(G2352/F2352-(1+Overview!$F$35/'='!F2352)/(Overview!$F$37*Overview!$F$33))/('='!G2352+Overview!$F$36)</f>
        <v>1.5421780997700846E-4</v>
      </c>
      <c r="R2352" s="128">
        <f>(O2352/F2352-Q2352)*G2352*Overview!$F$29*'='!F2352^3</f>
        <v>487.7047781477213</v>
      </c>
      <c r="S2352" s="57">
        <f t="shared" si="216"/>
        <v>3.3223871882538688E-18</v>
      </c>
      <c r="T2352" s="58">
        <f t="shared" si="217"/>
        <v>1.6742091535343738E-4</v>
      </c>
      <c r="U2352" s="58">
        <f>IF(I2352&lt;Overview!$F$18,(1-Overview!$F$9)*'='!R2352-'='!I2352*'='!P2352,0)</f>
        <v>0</v>
      </c>
      <c r="V2352" s="54">
        <f>IF(I2352&gt;=Overview!$F$18,(1-Overview!$F$9)*'='!R2352-Overview!$F$18*'='!P2352,0)</f>
        <v>41.224904241313148</v>
      </c>
      <c r="W2352" s="2"/>
      <c r="X2352" s="60">
        <f>F2352^3*(1+G2352*Overview!$F$38)</f>
        <v>42.454909732052869</v>
      </c>
      <c r="Y2352" s="61">
        <f>F2352^3*Overview!$F$42*(1+Overview!$F$38*G2352)+J2352*Overview!$F$39/Overview!$F$40</f>
        <v>4.1354455110005093</v>
      </c>
    </row>
    <row r="2353" spans="1:25">
      <c r="A2353" s="34">
        <v>2350</v>
      </c>
      <c r="B2353">
        <v>0.77</v>
      </c>
      <c r="C2353" s="85">
        <v>18.739999999999998</v>
      </c>
      <c r="D2353" s="125">
        <f>B2353/(B2353+Overview!$F$22)</f>
        <v>0.52380952380952384</v>
      </c>
      <c r="E2353" s="118">
        <f>EXP(Overview!$F$21/Overview!$F$5-Overview!$F$21/('='!C2353+273.15))</f>
        <v>0.94169028070695959</v>
      </c>
      <c r="F2353" s="77">
        <f t="shared" si="218"/>
        <v>3.2570075104950975</v>
      </c>
      <c r="G2353" s="115">
        <f t="shared" si="219"/>
        <v>0.52380952380952372</v>
      </c>
      <c r="H2353" s="112">
        <f>F2353/Overview!$F$19</f>
        <v>4.8088107345269417</v>
      </c>
      <c r="I2353" s="149">
        <f t="shared" si="220"/>
        <v>178.24101031296112</v>
      </c>
      <c r="J2353" s="80">
        <f>IF((A2353-Overview!$F$43)/365=ROUND((A2353-Overview!$F$43)/365,0),J2352*0.05,J2352+V2352)</f>
        <v>7278.7562562774174</v>
      </c>
      <c r="K2353" s="70">
        <f>IF(I2353&lt;Overview!$F$16,1,'='!F2353/Overview!$F$26)</f>
        <v>140.9959961253289</v>
      </c>
      <c r="L2353" s="71">
        <f>IF(I2353&lt;Overview!$F$17,'='!F2353/Overview!$F$26,Overview!$F$33)</f>
        <v>9.1428571428571423</v>
      </c>
      <c r="M2353" s="72">
        <f t="shared" si="221"/>
        <v>9.1428571428571423</v>
      </c>
      <c r="N2353" s="81">
        <f>MIN(1,Overview!$F$44*E2353*(F2353-Overview!$F$25)^2+0.2)</f>
        <v>1</v>
      </c>
      <c r="O2353" s="48">
        <f>M2353*E2353*Overview!$F$8</f>
        <v>9.746225350951114E-2</v>
      </c>
      <c r="P2353" s="48">
        <f>E2353*Overview!$F$6</f>
        <v>1.8494797113084687E-3</v>
      </c>
      <c r="Q2353" s="122">
        <f>O2353*(G2353/F2353-(1+Overview!$F$35/'='!F2353)/(Overview!$F$37*Overview!$F$33))/('='!G2353+Overview!$F$36)</f>
        <v>1.5397800901421771E-4</v>
      </c>
      <c r="R2353" s="128">
        <f>(O2353/F2353-Q2353)*G2353*Overview!$F$29*'='!F2353^3</f>
        <v>487.75872036565727</v>
      </c>
      <c r="S2353" s="57">
        <f t="shared" si="216"/>
        <v>3.322216406607703E-18</v>
      </c>
      <c r="T2353" s="58">
        <f t="shared" si="217"/>
        <v>1.6716917727012964E-4</v>
      </c>
      <c r="U2353" s="58">
        <f>IF(I2353&lt;Overview!$F$18,(1-Overview!$F$9)*'='!R2353-'='!I2353*'='!P2353,0)</f>
        <v>0</v>
      </c>
      <c r="V2353" s="54">
        <f>IF(I2353&gt;=Overview!$F$18,(1-Overview!$F$9)*'='!R2353-Overview!$F$18*'='!P2353,0)</f>
        <v>41.229500118281294</v>
      </c>
      <c r="W2353" s="2"/>
      <c r="X2353" s="60">
        <f>F2353^3*(1+G2353*Overview!$F$38)</f>
        <v>42.461457371830548</v>
      </c>
      <c r="Y2353" s="61">
        <f>F2353^3*Overview!$F$42*(1+Overview!$F$38*G2353)+J2353*Overview!$F$39/Overview!$F$40</f>
        <v>4.1378262080557136</v>
      </c>
    </row>
    <row r="2354" spans="1:25">
      <c r="A2354" s="34">
        <v>2351</v>
      </c>
      <c r="B2354">
        <v>0.77</v>
      </c>
      <c r="C2354" s="85">
        <v>18.739999999999998</v>
      </c>
      <c r="D2354" s="125">
        <f>B2354/(B2354+Overview!$F$22)</f>
        <v>0.52380952380952384</v>
      </c>
      <c r="E2354" s="118">
        <f>EXP(Overview!$F$21/Overview!$F$5-Overview!$F$21/('='!C2354+273.15))</f>
        <v>0.94169028070695959</v>
      </c>
      <c r="F2354" s="77">
        <f t="shared" si="218"/>
        <v>3.2571746796723677</v>
      </c>
      <c r="G2354" s="115">
        <f t="shared" si="219"/>
        <v>0.52380952380952372</v>
      </c>
      <c r="H2354" s="112">
        <f>F2354/Overview!$F$19</f>
        <v>4.8090575515611516</v>
      </c>
      <c r="I2354" s="149">
        <f t="shared" si="220"/>
        <v>178.24101031296112</v>
      </c>
      <c r="J2354" s="80">
        <f>IF((A2354-Overview!$F$43)/365=ROUND((A2354-Overview!$F$43)/365,0),J2353*0.05,J2353+V2353)</f>
        <v>7319.9857563956984</v>
      </c>
      <c r="K2354" s="70">
        <f>IF(I2354&lt;Overview!$F$16,1,'='!F2354/Overview!$F$26)</f>
        <v>141.00323288624969</v>
      </c>
      <c r="L2354" s="71">
        <f>IF(I2354&lt;Overview!$F$17,'='!F2354/Overview!$F$26,Overview!$F$33)</f>
        <v>9.1428571428571423</v>
      </c>
      <c r="M2354" s="72">
        <f t="shared" si="221"/>
        <v>9.1428571428571423</v>
      </c>
      <c r="N2354" s="81">
        <f>MIN(1,Overview!$F$44*E2354*(F2354-Overview!$F$25)^2+0.2)</f>
        <v>1</v>
      </c>
      <c r="O2354" s="48">
        <f>M2354*E2354*Overview!$F$8</f>
        <v>9.746225350951114E-2</v>
      </c>
      <c r="P2354" s="48">
        <f>E2354*Overview!$F$6</f>
        <v>1.8494797113084687E-3</v>
      </c>
      <c r="Q2354" s="122">
        <f>O2354*(G2354/F2354-(1+Overview!$F$35/'='!F2354)/(Overview!$F$37*Overview!$F$33))/('='!G2354+Overview!$F$36)</f>
        <v>1.5373859321815724E-4</v>
      </c>
      <c r="R2354" s="128">
        <f>(O2354/F2354-Q2354)*G2354*Overview!$F$29*'='!F2354^3</f>
        <v>487.81258482596638</v>
      </c>
      <c r="S2354" s="57">
        <f t="shared" si="216"/>
        <v>3.3220458992698953E-18</v>
      </c>
      <c r="T2354" s="58">
        <f t="shared" si="217"/>
        <v>1.6691781770621059E-4</v>
      </c>
      <c r="U2354" s="58">
        <f>IF(I2354&lt;Overview!$F$18,(1-Overview!$F$9)*'='!R2354-'='!I2354*'='!P2354,0)</f>
        <v>0</v>
      </c>
      <c r="V2354" s="54">
        <f>IF(I2354&gt;=Overview!$F$18,(1-Overview!$F$9)*'='!R2354-Overview!$F$18*'='!P2354,0)</f>
        <v>41.234089370299628</v>
      </c>
      <c r="W2354" s="2"/>
      <c r="X2354" s="60">
        <f>F2354^3*(1+G2354*Overview!$F$38)</f>
        <v>42.467995838078352</v>
      </c>
      <c r="Y2354" s="61">
        <f>F2354^3*Overview!$F$42*(1+Overview!$F$38*G2354)+J2354*Overview!$F$39/Overview!$F$40</f>
        <v>4.1402062792049739</v>
      </c>
    </row>
    <row r="2355" spans="1:25">
      <c r="A2355" s="34">
        <v>2352</v>
      </c>
      <c r="B2355">
        <v>0.77</v>
      </c>
      <c r="C2355" s="85">
        <v>18.739999999999998</v>
      </c>
      <c r="D2355" s="125">
        <f>B2355/(B2355+Overview!$F$22)</f>
        <v>0.52380952380952384</v>
      </c>
      <c r="E2355" s="118">
        <f>EXP(Overview!$F$21/Overview!$F$5-Overview!$F$21/('='!C2355+273.15))</f>
        <v>0.94169028070695959</v>
      </c>
      <c r="F2355" s="77">
        <f t="shared" si="218"/>
        <v>3.2573415974900741</v>
      </c>
      <c r="G2355" s="115">
        <f t="shared" si="219"/>
        <v>0.52380952380952372</v>
      </c>
      <c r="H2355" s="112">
        <f>F2355/Overview!$F$19</f>
        <v>4.8093039974753786</v>
      </c>
      <c r="I2355" s="149">
        <f t="shared" si="220"/>
        <v>178.24101031296112</v>
      </c>
      <c r="J2355" s="80">
        <f>IF((A2355-Overview!$F$43)/365=ROUND((A2355-Overview!$F$43)/365,0),J2354*0.05,J2354+V2354)</f>
        <v>7361.2198457659979</v>
      </c>
      <c r="K2355" s="70">
        <f>IF(I2355&lt;Overview!$F$16,1,'='!F2355/Overview!$F$26)</f>
        <v>141.01045876580409</v>
      </c>
      <c r="L2355" s="71">
        <f>IF(I2355&lt;Overview!$F$17,'='!F2355/Overview!$F$26,Overview!$F$33)</f>
        <v>9.1428571428571423</v>
      </c>
      <c r="M2355" s="72">
        <f t="shared" si="221"/>
        <v>9.1428571428571423</v>
      </c>
      <c r="N2355" s="81">
        <f>MIN(1,Overview!$F$44*E2355*(F2355-Overview!$F$25)^2+0.2)</f>
        <v>1</v>
      </c>
      <c r="O2355" s="48">
        <f>M2355*E2355*Overview!$F$8</f>
        <v>9.746225350951114E-2</v>
      </c>
      <c r="P2355" s="48">
        <f>E2355*Overview!$F$6</f>
        <v>1.8494797113084687E-3</v>
      </c>
      <c r="Q2355" s="122">
        <f>O2355*(G2355/F2355-(1+Overview!$F$35/'='!F2355)/(Overview!$F$37*Overview!$F$33))/('='!G2355+Overview!$F$36)</f>
        <v>1.5349956193199448E-4</v>
      </c>
      <c r="R2355" s="128">
        <f>(O2355/F2355-Q2355)*G2355*Overview!$F$29*'='!F2355^3</f>
        <v>487.86637163555639</v>
      </c>
      <c r="S2355" s="57">
        <f t="shared" si="216"/>
        <v>3.3218756657726612E-18</v>
      </c>
      <c r="T2355" s="58">
        <f t="shared" si="217"/>
        <v>1.6666683609252984E-4</v>
      </c>
      <c r="U2355" s="58">
        <f>IF(I2355&lt;Overview!$F$18,(1-Overview!$F$9)*'='!R2355-'='!I2355*'='!P2355,0)</f>
        <v>0</v>
      </c>
      <c r="V2355" s="54">
        <f>IF(I2355&gt;=Overview!$F$18,(1-Overview!$F$9)*'='!R2355-Overview!$F$18*'='!P2355,0)</f>
        <v>41.238672006476698</v>
      </c>
      <c r="W2355" s="2"/>
      <c r="X2355" s="60">
        <f>F2355^3*(1+G2355*Overview!$F$38)</f>
        <v>42.474525142605913</v>
      </c>
      <c r="Y2355" s="61">
        <f>F2355^3*Overview!$F$42*(1+Overview!$F$38*G2355)+J2355*Overview!$F$39/Overview!$F$40</f>
        <v>4.142585725223273</v>
      </c>
    </row>
    <row r="2356" spans="1:25">
      <c r="A2356" s="34">
        <v>2353</v>
      </c>
      <c r="B2356">
        <v>0.77</v>
      </c>
      <c r="C2356" s="85">
        <v>18.739999999999998</v>
      </c>
      <c r="D2356" s="125">
        <f>B2356/(B2356+Overview!$F$22)</f>
        <v>0.52380952380952384</v>
      </c>
      <c r="E2356" s="118">
        <f>EXP(Overview!$F$21/Overview!$F$5-Overview!$F$21/('='!C2356+273.15))</f>
        <v>0.94169028070695959</v>
      </c>
      <c r="F2356" s="77">
        <f t="shared" si="218"/>
        <v>3.2575082643261668</v>
      </c>
      <c r="G2356" s="115">
        <f t="shared" si="219"/>
        <v>0.52380952380952372</v>
      </c>
      <c r="H2356" s="112">
        <f>F2356/Overview!$F$19</f>
        <v>4.8095500728276495</v>
      </c>
      <c r="I2356" s="149">
        <f t="shared" si="220"/>
        <v>178.24101031296112</v>
      </c>
      <c r="J2356" s="80">
        <f>IF((A2356-Overview!$F$43)/365=ROUND((A2356-Overview!$F$43)/365,0),J2355*0.05,J2355+V2355)</f>
        <v>7402.4585177724748</v>
      </c>
      <c r="K2356" s="70">
        <f>IF(I2356&lt;Overview!$F$16,1,'='!F2356/Overview!$F$26)</f>
        <v>141.01767378035353</v>
      </c>
      <c r="L2356" s="71">
        <f>IF(I2356&lt;Overview!$F$17,'='!F2356/Overview!$F$26,Overview!$F$33)</f>
        <v>9.1428571428571423</v>
      </c>
      <c r="M2356" s="72">
        <f t="shared" si="221"/>
        <v>9.1428571428571423</v>
      </c>
      <c r="N2356" s="81">
        <f>MIN(1,Overview!$F$44*E2356*(F2356-Overview!$F$25)^2+0.2)</f>
        <v>1</v>
      </c>
      <c r="O2356" s="48">
        <f>M2356*E2356*Overview!$F$8</f>
        <v>9.746225350951114E-2</v>
      </c>
      <c r="P2356" s="48">
        <f>E2356*Overview!$F$6</f>
        <v>1.8494797113084687E-3</v>
      </c>
      <c r="Q2356" s="122">
        <f>O2356*(G2356/F2356-(1+Overview!$F$35/'='!F2356)/(Overview!$F$37*Overview!$F$33))/('='!G2356+Overview!$F$36)</f>
        <v>1.5326091450013567E-4</v>
      </c>
      <c r="R2356" s="128">
        <f>(O2356/F2356-Q2356)*G2356*Overview!$F$29*'='!F2356^3</f>
        <v>487.92008090120407</v>
      </c>
      <c r="S2356" s="57">
        <f t="shared" si="216"/>
        <v>3.3217057056490995E-18</v>
      </c>
      <c r="T2356" s="58">
        <f t="shared" si="217"/>
        <v>1.6641623186079268E-4</v>
      </c>
      <c r="U2356" s="58">
        <f>IF(I2356&lt;Overview!$F$18,(1-Overview!$F$9)*'='!R2356-'='!I2356*'='!P2356,0)</f>
        <v>0</v>
      </c>
      <c r="V2356" s="54">
        <f>IF(I2356&gt;=Overview!$F$18,(1-Overview!$F$9)*'='!R2356-Overview!$F$18*'='!P2356,0)</f>
        <v>41.243248035909879</v>
      </c>
      <c r="W2356" s="2"/>
      <c r="X2356" s="60">
        <f>F2356^3*(1+G2356*Overview!$F$38)</f>
        <v>42.481045297210827</v>
      </c>
      <c r="Y2356" s="61">
        <f>F2356^3*Overview!$F$42*(1+Overview!$F$38*G2356)+J2356*Overview!$F$39/Overview!$F$40</f>
        <v>4.1449645468849052</v>
      </c>
    </row>
    <row r="2357" spans="1:25">
      <c r="A2357" s="34">
        <v>2354</v>
      </c>
      <c r="B2357">
        <v>0.77</v>
      </c>
      <c r="C2357" s="85">
        <v>18.739999999999998</v>
      </c>
      <c r="D2357" s="125">
        <f>B2357/(B2357+Overview!$F$22)</f>
        <v>0.52380952380952384</v>
      </c>
      <c r="E2357" s="118">
        <f>EXP(Overview!$F$21/Overview!$F$5-Overview!$F$21/('='!C2357+273.15))</f>
        <v>0.94169028070695959</v>
      </c>
      <c r="F2357" s="77">
        <f t="shared" si="218"/>
        <v>3.2576746805580274</v>
      </c>
      <c r="G2357" s="115">
        <f t="shared" si="219"/>
        <v>0.52380952380952372</v>
      </c>
      <c r="H2357" s="112">
        <f>F2357/Overview!$F$19</f>
        <v>4.8097957781751477</v>
      </c>
      <c r="I2357" s="149">
        <f t="shared" si="220"/>
        <v>178.24101031296112</v>
      </c>
      <c r="J2357" s="80">
        <f>IF((A2357-Overview!$F$43)/365=ROUND((A2357-Overview!$F$43)/365,0),J2356*0.05,J2356+V2356)</f>
        <v>7443.7017658083851</v>
      </c>
      <c r="K2357" s="70">
        <f>IF(I2357&lt;Overview!$F$16,1,'='!F2357/Overview!$F$26)</f>
        <v>141.02487794623497</v>
      </c>
      <c r="L2357" s="71">
        <f>IF(I2357&lt;Overview!$F$17,'='!F2357/Overview!$F$26,Overview!$F$33)</f>
        <v>9.1428571428571423</v>
      </c>
      <c r="M2357" s="72">
        <f t="shared" si="221"/>
        <v>9.1428571428571423</v>
      </c>
      <c r="N2357" s="81">
        <f>MIN(1,Overview!$F$44*E2357*(F2357-Overview!$F$25)^2+0.2)</f>
        <v>1</v>
      </c>
      <c r="O2357" s="48">
        <f>M2357*E2357*Overview!$F$8</f>
        <v>9.746225350951114E-2</v>
      </c>
      <c r="P2357" s="48">
        <f>E2357*Overview!$F$6</f>
        <v>1.8494797113084687E-3</v>
      </c>
      <c r="Q2357" s="122">
        <f>O2357*(G2357/F2357-(1+Overview!$F$35/'='!F2357)/(Overview!$F$37*Overview!$F$33))/('='!G2357+Overview!$F$36)</f>
        <v>1.5302265026822216E-4</v>
      </c>
      <c r="R2357" s="128">
        <f>(O2357/F2357-Q2357)*G2357*Overview!$F$29*'='!F2357^3</f>
        <v>487.97371272955536</v>
      </c>
      <c r="S2357" s="57">
        <f t="shared" si="216"/>
        <v>3.3215360184331897E-18</v>
      </c>
      <c r="T2357" s="58">
        <f t="shared" si="217"/>
        <v>1.6616600444355778E-4</v>
      </c>
      <c r="U2357" s="58">
        <f>IF(I2357&lt;Overview!$F$18,(1-Overview!$F$9)*'='!R2357-'='!I2357*'='!P2357,0)</f>
        <v>0</v>
      </c>
      <c r="V2357" s="54">
        <f>IF(I2357&gt;=Overview!$F$18,(1-Overview!$F$9)*'='!R2357-Overview!$F$18*'='!P2357,0)</f>
        <v>41.247817467685408</v>
      </c>
      <c r="W2357" s="2"/>
      <c r="X2357" s="60">
        <f>F2357^3*(1+G2357*Overview!$F$38)</f>
        <v>42.487556313678773</v>
      </c>
      <c r="Y2357" s="61">
        <f>F2357^3*Overview!$F$42*(1+Overview!$F$38*G2357)+J2357*Overview!$F$39/Overview!$F$40</f>
        <v>4.1473427449634901</v>
      </c>
    </row>
    <row r="2358" spans="1:25">
      <c r="A2358" s="34">
        <v>2355</v>
      </c>
      <c r="B2358">
        <v>0.77</v>
      </c>
      <c r="C2358" s="85">
        <v>18.739999999999998</v>
      </c>
      <c r="D2358" s="125">
        <f>B2358/(B2358+Overview!$F$22)</f>
        <v>0.52380952380952384</v>
      </c>
      <c r="E2358" s="118">
        <f>EXP(Overview!$F$21/Overview!$F$5-Overview!$F$21/('='!C2358+273.15))</f>
        <v>0.94169028070695959</v>
      </c>
      <c r="F2358" s="77">
        <f t="shared" si="218"/>
        <v>3.2578408465624711</v>
      </c>
      <c r="G2358" s="115">
        <f t="shared" si="219"/>
        <v>0.52380952380952372</v>
      </c>
      <c r="H2358" s="112">
        <f>F2358/Overview!$F$19</f>
        <v>4.810041114074223</v>
      </c>
      <c r="I2358" s="149">
        <f t="shared" si="220"/>
        <v>178.24101031296112</v>
      </c>
      <c r="J2358" s="80">
        <f>IF((A2358-Overview!$F$43)/365=ROUND((A2358-Overview!$F$43)/365,0),J2357*0.05,J2357+V2357)</f>
        <v>7484.9495832760704</v>
      </c>
      <c r="K2358" s="70">
        <f>IF(I2358&lt;Overview!$F$16,1,'='!F2358/Overview!$F$26)</f>
        <v>141.03207127976066</v>
      </c>
      <c r="L2358" s="71">
        <f>IF(I2358&lt;Overview!$F$17,'='!F2358/Overview!$F$26,Overview!$F$33)</f>
        <v>9.1428571428571423</v>
      </c>
      <c r="M2358" s="72">
        <f t="shared" si="221"/>
        <v>9.1428571428571423</v>
      </c>
      <c r="N2358" s="81">
        <f>MIN(1,Overview!$F$44*E2358*(F2358-Overview!$F$25)^2+0.2)</f>
        <v>1</v>
      </c>
      <c r="O2358" s="48">
        <f>M2358*E2358*Overview!$F$8</f>
        <v>9.746225350951114E-2</v>
      </c>
      <c r="P2358" s="48">
        <f>E2358*Overview!$F$6</f>
        <v>1.8494797113084687E-3</v>
      </c>
      <c r="Q2358" s="122">
        <f>O2358*(G2358/F2358-(1+Overview!$F$35/'='!F2358)/(Overview!$F$37*Overview!$F$33))/('='!G2358+Overview!$F$36)</f>
        <v>1.5278476858313021E-4</v>
      </c>
      <c r="R2358" s="128">
        <f>(O2358/F2358-Q2358)*G2358*Overview!$F$29*'='!F2358^3</f>
        <v>488.027267227126</v>
      </c>
      <c r="S2358" s="57">
        <f t="shared" si="216"/>
        <v>3.3213666036597882E-18</v>
      </c>
      <c r="T2358" s="58">
        <f t="shared" si="217"/>
        <v>1.6591615327423871E-4</v>
      </c>
      <c r="U2358" s="58">
        <f>IF(I2358&lt;Overview!$F$18,(1-Overview!$F$9)*'='!R2358-'='!I2358*'='!P2358,0)</f>
        <v>0</v>
      </c>
      <c r="V2358" s="54">
        <f>IF(I2358&gt;=Overview!$F$18,(1-Overview!$F$9)*'='!R2358-Overview!$F$18*'='!P2358,0)</f>
        <v>41.252380310878429</v>
      </c>
      <c r="W2358" s="2"/>
      <c r="X2358" s="60">
        <f>F2358^3*(1+G2358*Overview!$F$38)</f>
        <v>42.494058203783524</v>
      </c>
      <c r="Y2358" s="61">
        <f>F2358^3*Overview!$F$42*(1+Overview!$F$38*G2358)+J2358*Overview!$F$39/Overview!$F$40</f>
        <v>4.1497203202319675</v>
      </c>
    </row>
    <row r="2359" spans="1:25">
      <c r="A2359" s="34">
        <v>2356</v>
      </c>
      <c r="B2359">
        <v>0.77</v>
      </c>
      <c r="C2359" s="85">
        <v>18.739999999999998</v>
      </c>
      <c r="D2359" s="125">
        <f>B2359/(B2359+Overview!$F$22)</f>
        <v>0.52380952380952384</v>
      </c>
      <c r="E2359" s="118">
        <f>EXP(Overview!$F$21/Overview!$F$5-Overview!$F$21/('='!C2359+273.15))</f>
        <v>0.94169028070695959</v>
      </c>
      <c r="F2359" s="77">
        <f t="shared" si="218"/>
        <v>3.2580067627157452</v>
      </c>
      <c r="G2359" s="115">
        <f t="shared" si="219"/>
        <v>0.52380952380952372</v>
      </c>
      <c r="H2359" s="112">
        <f>F2359/Overview!$F$19</f>
        <v>4.8102860810803856</v>
      </c>
      <c r="I2359" s="149">
        <f t="shared" si="220"/>
        <v>178.24101031296112</v>
      </c>
      <c r="J2359" s="80">
        <f>IF((A2359-Overview!$F$43)/365=ROUND((A2359-Overview!$F$43)/365,0),J2358*0.05,J2358+V2358)</f>
        <v>7526.2019635869492</v>
      </c>
      <c r="K2359" s="70">
        <f>IF(I2359&lt;Overview!$F$16,1,'='!F2359/Overview!$F$26)</f>
        <v>141.03925379721841</v>
      </c>
      <c r="L2359" s="71">
        <f>IF(I2359&lt;Overview!$F$17,'='!F2359/Overview!$F$26,Overview!$F$33)</f>
        <v>9.1428571428571423</v>
      </c>
      <c r="M2359" s="72">
        <f t="shared" si="221"/>
        <v>9.1428571428571423</v>
      </c>
      <c r="N2359" s="81">
        <f>MIN(1,Overview!$F$44*E2359*(F2359-Overview!$F$25)^2+0.2)</f>
        <v>1</v>
      </c>
      <c r="O2359" s="48">
        <f>M2359*E2359*Overview!$F$8</f>
        <v>9.746225350951114E-2</v>
      </c>
      <c r="P2359" s="48">
        <f>E2359*Overview!$F$6</f>
        <v>1.8494797113084687E-3</v>
      </c>
      <c r="Q2359" s="122">
        <f>O2359*(G2359/F2359-(1+Overview!$F$35/'='!F2359)/(Overview!$F$37*Overview!$F$33))/('='!G2359+Overview!$F$36)</f>
        <v>1.5254726879296624E-4</v>
      </c>
      <c r="R2359" s="128">
        <f>(O2359/F2359-Q2359)*G2359*Overview!$F$29*'='!F2359^3</f>
        <v>488.08074450030028</v>
      </c>
      <c r="S2359" s="57">
        <f t="shared" si="216"/>
        <v>3.3211974608646291E-18</v>
      </c>
      <c r="T2359" s="58">
        <f t="shared" si="217"/>
        <v>1.6566667778710018E-4</v>
      </c>
      <c r="U2359" s="58">
        <f>IF(I2359&lt;Overview!$F$18,(1-Overview!$F$9)*'='!R2359-'='!I2359*'='!P2359,0)</f>
        <v>0</v>
      </c>
      <c r="V2359" s="54">
        <f>IF(I2359&gt;=Overview!$F$18,(1-Overview!$F$9)*'='!R2359-Overview!$F$18*'='!P2359,0)</f>
        <v>41.256936574552881</v>
      </c>
      <c r="W2359" s="2"/>
      <c r="X2359" s="60">
        <f>F2359^3*(1+G2359*Overview!$F$38)</f>
        <v>42.500550979286849</v>
      </c>
      <c r="Y2359" s="61">
        <f>F2359^3*Overview!$F$42*(1+Overview!$F$38*G2359)+J2359*Overview!$F$39/Overview!$F$40</f>
        <v>4.1520972734625943</v>
      </c>
    </row>
    <row r="2360" spans="1:25">
      <c r="A2360" s="34">
        <v>2357</v>
      </c>
      <c r="B2360">
        <v>0.77</v>
      </c>
      <c r="C2360" s="85">
        <v>18.739999999999998</v>
      </c>
      <c r="D2360" s="125">
        <f>B2360/(B2360+Overview!$F$22)</f>
        <v>0.52380952380952384</v>
      </c>
      <c r="E2360" s="118">
        <f>EXP(Overview!$F$21/Overview!$F$5-Overview!$F$21/('='!C2360+273.15))</f>
        <v>0.94169028070695959</v>
      </c>
      <c r="F2360" s="77">
        <f t="shared" si="218"/>
        <v>3.2581724293935324</v>
      </c>
      <c r="G2360" s="115">
        <f t="shared" si="219"/>
        <v>0.52380952380952372</v>
      </c>
      <c r="H2360" s="112">
        <f>F2360/Overview!$F$19</f>
        <v>4.8105306797483127</v>
      </c>
      <c r="I2360" s="149">
        <f t="shared" si="220"/>
        <v>178.24101031296112</v>
      </c>
      <c r="J2360" s="80">
        <f>IF((A2360-Overview!$F$43)/365=ROUND((A2360-Overview!$F$43)/365,0),J2359*0.05,J2359+V2359)</f>
        <v>7567.4589001615022</v>
      </c>
      <c r="K2360" s="70">
        <f>IF(I2360&lt;Overview!$F$16,1,'='!F2360/Overview!$F$26)</f>
        <v>141.04642551487154</v>
      </c>
      <c r="L2360" s="71">
        <f>IF(I2360&lt;Overview!$F$17,'='!F2360/Overview!$F$26,Overview!$F$33)</f>
        <v>9.1428571428571423</v>
      </c>
      <c r="M2360" s="72">
        <f t="shared" si="221"/>
        <v>9.1428571428571423</v>
      </c>
      <c r="N2360" s="81">
        <f>MIN(1,Overview!$F$44*E2360*(F2360-Overview!$F$25)^2+0.2)</f>
        <v>1</v>
      </c>
      <c r="O2360" s="48">
        <f>M2360*E2360*Overview!$F$8</f>
        <v>9.746225350951114E-2</v>
      </c>
      <c r="P2360" s="48">
        <f>E2360*Overview!$F$6</f>
        <v>1.8494797113084687E-3</v>
      </c>
      <c r="Q2360" s="122">
        <f>O2360*(G2360/F2360-(1+Overview!$F$35/'='!F2360)/(Overview!$F$37*Overview!$F$33))/('='!G2360+Overview!$F$36)</f>
        <v>1.5231015024706361E-4</v>
      </c>
      <c r="R2360" s="128">
        <f>(O2360/F2360-Q2360)*G2360*Overview!$F$29*'='!F2360^3</f>
        <v>488.13414465533259</v>
      </c>
      <c r="S2360" s="57">
        <f t="shared" si="216"/>
        <v>3.3210285895843211E-18</v>
      </c>
      <c r="T2360" s="58">
        <f t="shared" si="217"/>
        <v>1.654175774172564E-4</v>
      </c>
      <c r="U2360" s="58">
        <f>IF(I2360&lt;Overview!$F$18,(1-Overview!$F$9)*'='!R2360-'='!I2360*'='!P2360,0)</f>
        <v>0</v>
      </c>
      <c r="V2360" s="54">
        <f>IF(I2360&gt;=Overview!$F$18,(1-Overview!$F$9)*'='!R2360-Overview!$F$18*'='!P2360,0)</f>
        <v>41.261486267761633</v>
      </c>
      <c r="W2360" s="2"/>
      <c r="X2360" s="60">
        <f>F2360^3*(1+G2360*Overview!$F$38)</f>
        <v>42.507034651938611</v>
      </c>
      <c r="Y2360" s="61">
        <f>F2360^3*Overview!$F$42*(1+Overview!$F$38*G2360)+J2360*Overview!$F$39/Overview!$F$40</f>
        <v>4.1544736054269471</v>
      </c>
    </row>
    <row r="2361" spans="1:25">
      <c r="A2361" s="34">
        <v>2358</v>
      </c>
      <c r="B2361">
        <v>0.77</v>
      </c>
      <c r="C2361" s="85">
        <v>18.739999999999998</v>
      </c>
      <c r="D2361" s="125">
        <f>B2361/(B2361+Overview!$F$22)</f>
        <v>0.52380952380952384</v>
      </c>
      <c r="E2361" s="118">
        <f>EXP(Overview!$F$21/Overview!$F$5-Overview!$F$21/('='!C2361+273.15))</f>
        <v>0.94169028070695959</v>
      </c>
      <c r="F2361" s="77">
        <f t="shared" si="218"/>
        <v>3.2583378469709494</v>
      </c>
      <c r="G2361" s="115">
        <f t="shared" si="219"/>
        <v>0.52380952380952372</v>
      </c>
      <c r="H2361" s="112">
        <f>F2361/Overview!$F$19</f>
        <v>4.8107749106318458</v>
      </c>
      <c r="I2361" s="149">
        <f t="shared" si="220"/>
        <v>178.24101031296112</v>
      </c>
      <c r="J2361" s="80">
        <f>IF((A2361-Overview!$F$43)/365=ROUND((A2361-Overview!$F$43)/365,0),J2360*0.05,J2360+V2360)</f>
        <v>7608.7203864292642</v>
      </c>
      <c r="K2361" s="70">
        <f>IF(I2361&lt;Overview!$F$16,1,'='!F2361/Overview!$F$26)</f>
        <v>141.05358644895887</v>
      </c>
      <c r="L2361" s="71">
        <f>IF(I2361&lt;Overview!$F$17,'='!F2361/Overview!$F$26,Overview!$F$33)</f>
        <v>9.1428571428571423</v>
      </c>
      <c r="M2361" s="72">
        <f t="shared" si="221"/>
        <v>9.1428571428571423</v>
      </c>
      <c r="N2361" s="81">
        <f>MIN(1,Overview!$F$44*E2361*(F2361-Overview!$F$25)^2+0.2)</f>
        <v>1</v>
      </c>
      <c r="O2361" s="48">
        <f>M2361*E2361*Overview!$F$8</f>
        <v>9.746225350951114E-2</v>
      </c>
      <c r="P2361" s="48">
        <f>E2361*Overview!$F$6</f>
        <v>1.8494797113084687E-3</v>
      </c>
      <c r="Q2361" s="122">
        <f>O2361*(G2361/F2361-(1+Overview!$F$35/'='!F2361)/(Overview!$F$37*Overview!$F$33))/('='!G2361+Overview!$F$36)</f>
        <v>1.520734122959834E-4</v>
      </c>
      <c r="R2361" s="128">
        <f>(O2361/F2361-Q2361)*G2361*Overview!$F$29*'='!F2361^3</f>
        <v>488.18746779834663</v>
      </c>
      <c r="S2361" s="57">
        <f t="shared" si="216"/>
        <v>3.3208599893563451E-18</v>
      </c>
      <c r="T2361" s="58">
        <f t="shared" si="217"/>
        <v>1.6516885160067335E-4</v>
      </c>
      <c r="U2361" s="58">
        <f>IF(I2361&lt;Overview!$F$18,(1-Overview!$F$9)*'='!R2361-'='!I2361*'='!P2361,0)</f>
        <v>0</v>
      </c>
      <c r="V2361" s="54">
        <f>IF(I2361&gt;=Overview!$F$18,(1-Overview!$F$9)*'='!R2361-Overview!$F$18*'='!P2361,0)</f>
        <v>41.266029399546426</v>
      </c>
      <c r="W2361" s="2"/>
      <c r="X2361" s="60">
        <f>F2361^3*(1+G2361*Overview!$F$38)</f>
        <v>42.513509233476697</v>
      </c>
      <c r="Y2361" s="61">
        <f>F2361^3*Overview!$F$42*(1+Overview!$F$38*G2361)+J2361*Overview!$F$39/Overview!$F$40</f>
        <v>4.1568493168959204</v>
      </c>
    </row>
    <row r="2362" spans="1:25">
      <c r="A2362" s="34">
        <v>2359</v>
      </c>
      <c r="B2362">
        <v>0.77</v>
      </c>
      <c r="C2362" s="85">
        <v>18.739999999999998</v>
      </c>
      <c r="D2362" s="125">
        <f>B2362/(B2362+Overview!$F$22)</f>
        <v>0.52380952380952384</v>
      </c>
      <c r="E2362" s="118">
        <f>EXP(Overview!$F$21/Overview!$F$5-Overview!$F$21/('='!C2362+273.15))</f>
        <v>0.94169028070695959</v>
      </c>
      <c r="F2362" s="77">
        <f t="shared" si="218"/>
        <v>3.2585030158225501</v>
      </c>
      <c r="G2362" s="115">
        <f t="shared" si="219"/>
        <v>0.52380952380952372</v>
      </c>
      <c r="H2362" s="112">
        <f>F2362/Overview!$F$19</f>
        <v>4.8110187742839949</v>
      </c>
      <c r="I2362" s="149">
        <f t="shared" si="220"/>
        <v>178.24101031296112</v>
      </c>
      <c r="J2362" s="80">
        <f>IF((A2362-Overview!$F$43)/365=ROUND((A2362-Overview!$F$43)/365,0),J2361*0.05,J2361+V2361)</f>
        <v>7649.986415828811</v>
      </c>
      <c r="K2362" s="70">
        <f>IF(I2362&lt;Overview!$F$16,1,'='!F2362/Overview!$F$26)</f>
        <v>141.06073661569482</v>
      </c>
      <c r="L2362" s="71">
        <f>IF(I2362&lt;Overview!$F$17,'='!F2362/Overview!$F$26,Overview!$F$33)</f>
        <v>9.1428571428571423</v>
      </c>
      <c r="M2362" s="72">
        <f t="shared" si="221"/>
        <v>9.1428571428571423</v>
      </c>
      <c r="N2362" s="81">
        <f>MIN(1,Overview!$F$44*E2362*(F2362-Overview!$F$25)^2+0.2)</f>
        <v>1</v>
      </c>
      <c r="O2362" s="48">
        <f>M2362*E2362*Overview!$F$8</f>
        <v>9.746225350951114E-2</v>
      </c>
      <c r="P2362" s="48">
        <f>E2362*Overview!$F$6</f>
        <v>1.8494797113084687E-3</v>
      </c>
      <c r="Q2362" s="122">
        <f>O2362*(G2362/F2362-(1+Overview!$F$35/'='!F2362)/(Overview!$F$37*Overview!$F$33))/('='!G2362+Overview!$F$36)</f>
        <v>1.5183705429150713E-4</v>
      </c>
      <c r="R2362" s="128">
        <f>(O2362/F2362-Q2362)*G2362*Overview!$F$29*'='!F2362^3</f>
        <v>488.24071403533611</v>
      </c>
      <c r="S2362" s="57">
        <f t="shared" si="216"/>
        <v>3.3206916597190531E-18</v>
      </c>
      <c r="T2362" s="58">
        <f t="shared" si="217"/>
        <v>1.6492049977416274E-4</v>
      </c>
      <c r="U2362" s="58">
        <f>IF(I2362&lt;Overview!$F$18,(1-Overview!$F$9)*'='!R2362-'='!I2362*'='!P2362,0)</f>
        <v>0</v>
      </c>
      <c r="V2362" s="54">
        <f>IF(I2362&gt;=Overview!$F$18,(1-Overview!$F$9)*'='!R2362-Overview!$F$18*'='!P2362,0)</f>
        <v>41.270565978937931</v>
      </c>
      <c r="W2362" s="2"/>
      <c r="X2362" s="60">
        <f>F2362^3*(1+G2362*Overview!$F$38)</f>
        <v>42.519974735627095</v>
      </c>
      <c r="Y2362" s="61">
        <f>F2362^3*Overview!$F$42*(1+Overview!$F$38*G2362)+J2362*Overview!$F$39/Overview!$F$40</f>
        <v>4.1592244086397274</v>
      </c>
    </row>
    <row r="2363" spans="1:25">
      <c r="A2363" s="34">
        <v>2360</v>
      </c>
      <c r="B2363">
        <v>0.77</v>
      </c>
      <c r="C2363" s="85">
        <v>18.739999999999998</v>
      </c>
      <c r="D2363" s="125">
        <f>B2363/(B2363+Overview!$F$22)</f>
        <v>0.52380952380952384</v>
      </c>
      <c r="E2363" s="118">
        <f>EXP(Overview!$F$21/Overview!$F$5-Overview!$F$21/('='!C2363+273.15))</f>
        <v>0.94169028070695959</v>
      </c>
      <c r="F2363" s="77">
        <f t="shared" si="218"/>
        <v>3.2586679363223241</v>
      </c>
      <c r="G2363" s="115">
        <f t="shared" si="219"/>
        <v>0.52380952380952372</v>
      </c>
      <c r="H2363" s="112">
        <f>F2363/Overview!$F$19</f>
        <v>4.811262271256938</v>
      </c>
      <c r="I2363" s="149">
        <f t="shared" si="220"/>
        <v>178.24101031296112</v>
      </c>
      <c r="J2363" s="80">
        <f>IF((A2363-Overview!$F$43)/365=ROUND((A2363-Overview!$F$43)/365,0),J2362*0.05,J2362+V2362)</f>
        <v>7691.2569818077491</v>
      </c>
      <c r="K2363" s="70">
        <f>IF(I2363&lt;Overview!$F$16,1,'='!F2363/Overview!$F$26)</f>
        <v>141.06787603126944</v>
      </c>
      <c r="L2363" s="71">
        <f>IF(I2363&lt;Overview!$F$17,'='!F2363/Overview!$F$26,Overview!$F$33)</f>
        <v>9.1428571428571423</v>
      </c>
      <c r="M2363" s="72">
        <f t="shared" si="221"/>
        <v>9.1428571428571423</v>
      </c>
      <c r="N2363" s="81">
        <f>MIN(1,Overview!$F$44*E2363*(F2363-Overview!$F$25)^2+0.2)</f>
        <v>1</v>
      </c>
      <c r="O2363" s="48">
        <f>M2363*E2363*Overview!$F$8</f>
        <v>9.746225350951114E-2</v>
      </c>
      <c r="P2363" s="48">
        <f>E2363*Overview!$F$6</f>
        <v>1.8494797113084687E-3</v>
      </c>
      <c r="Q2363" s="122">
        <f>O2363*(G2363/F2363-(1+Overview!$F$35/'='!F2363)/(Overview!$F$37*Overview!$F$33))/('='!G2363+Overview!$F$36)</f>
        <v>1.516010755866385E-4</v>
      </c>
      <c r="R2363" s="128">
        <f>(O2363/F2363-Q2363)*G2363*Overview!$F$29*'='!F2363^3</f>
        <v>488.29388347216411</v>
      </c>
      <c r="S2363" s="57">
        <f t="shared" si="216"/>
        <v>3.3205236002116661E-18</v>
      </c>
      <c r="T2363" s="58">
        <f t="shared" si="217"/>
        <v>1.6467252137538531E-4</v>
      </c>
      <c r="U2363" s="58">
        <f>IF(I2363&lt;Overview!$F$18,(1-Overview!$F$9)*'='!R2363-'='!I2363*'='!P2363,0)</f>
        <v>0</v>
      </c>
      <c r="V2363" s="54">
        <f>IF(I2363&gt;=Overview!$F$18,(1-Overview!$F$9)*'='!R2363-Overview!$F$18*'='!P2363,0)</f>
        <v>41.275096014955679</v>
      </c>
      <c r="W2363" s="2"/>
      <c r="X2363" s="60">
        <f>F2363^3*(1+G2363*Overview!$F$38)</f>
        <v>42.526431170103798</v>
      </c>
      <c r="Y2363" s="61">
        <f>F2363^3*Overview!$F$42*(1+Overview!$F$38*G2363)+J2363*Overview!$F$39/Overview!$F$40</f>
        <v>4.1615988814278966</v>
      </c>
    </row>
    <row r="2364" spans="1:25">
      <c r="A2364" s="34">
        <v>2361</v>
      </c>
      <c r="B2364">
        <v>0.77</v>
      </c>
      <c r="C2364" s="85">
        <v>18.739999999999998</v>
      </c>
      <c r="D2364" s="125">
        <f>B2364/(B2364+Overview!$F$22)</f>
        <v>0.52380952380952384</v>
      </c>
      <c r="E2364" s="118">
        <f>EXP(Overview!$F$21/Overview!$F$5-Overview!$F$21/('='!C2364+273.15))</f>
        <v>0.94169028070695959</v>
      </c>
      <c r="F2364" s="77">
        <f t="shared" si="218"/>
        <v>3.2588326088436994</v>
      </c>
      <c r="G2364" s="115">
        <f t="shared" si="219"/>
        <v>0.52380952380952372</v>
      </c>
      <c r="H2364" s="112">
        <f>F2364/Overview!$F$19</f>
        <v>4.8115054021020214</v>
      </c>
      <c r="I2364" s="149">
        <f t="shared" si="220"/>
        <v>178.24101031296112</v>
      </c>
      <c r="J2364" s="80">
        <f>IF((A2364-Overview!$F$43)/365=ROUND((A2364-Overview!$F$43)/365,0),J2363*0.05,J2363+V2363)</f>
        <v>7732.5320778227051</v>
      </c>
      <c r="K2364" s="70">
        <f>IF(I2364&lt;Overview!$F$16,1,'='!F2364/Overview!$F$26)</f>
        <v>141.07500471184846</v>
      </c>
      <c r="L2364" s="71">
        <f>IF(I2364&lt;Overview!$F$17,'='!F2364/Overview!$F$26,Overview!$F$33)</f>
        <v>9.1428571428571423</v>
      </c>
      <c r="M2364" s="72">
        <f t="shared" si="221"/>
        <v>9.1428571428571423</v>
      </c>
      <c r="N2364" s="81">
        <f>MIN(1,Overview!$F$44*E2364*(F2364-Overview!$F$25)^2+0.2)</f>
        <v>1</v>
      </c>
      <c r="O2364" s="48">
        <f>M2364*E2364*Overview!$F$8</f>
        <v>9.746225350951114E-2</v>
      </c>
      <c r="P2364" s="48">
        <f>E2364*Overview!$F$6</f>
        <v>1.8494797113084687E-3</v>
      </c>
      <c r="Q2364" s="122">
        <f>O2364*(G2364/F2364-(1+Overview!$F$35/'='!F2364)/(Overview!$F$37*Overview!$F$33))/('='!G2364+Overview!$F$36)</f>
        <v>1.5136547553559681E-4</v>
      </c>
      <c r="R2364" s="128">
        <f>(O2364/F2364-Q2364)*G2364*Overview!$F$29*'='!F2364^3</f>
        <v>488.34697621456405</v>
      </c>
      <c r="S2364" s="57">
        <f t="shared" si="216"/>
        <v>3.3203558103742716E-18</v>
      </c>
      <c r="T2364" s="58">
        <f t="shared" si="217"/>
        <v>1.6442491584284536E-4</v>
      </c>
      <c r="U2364" s="58">
        <f>IF(I2364&lt;Overview!$F$18,(1-Overview!$F$9)*'='!R2364-'='!I2364*'='!P2364,0)</f>
        <v>0</v>
      </c>
      <c r="V2364" s="54">
        <f>IF(I2364&gt;=Overview!$F$18,(1-Overview!$F$9)*'='!R2364-Overview!$F$18*'='!P2364,0)</f>
        <v>41.27961951660815</v>
      </c>
      <c r="W2364" s="2"/>
      <c r="X2364" s="60">
        <f>F2364^3*(1+G2364*Overview!$F$38)</f>
        <v>42.532878548608906</v>
      </c>
      <c r="Y2364" s="61">
        <f>F2364^3*Overview!$F$42*(1+Overview!$F$38*G2364)+J2364*Overview!$F$39/Overview!$F$40</f>
        <v>4.1639727360292795</v>
      </c>
    </row>
    <row r="2365" spans="1:25">
      <c r="A2365" s="34">
        <v>2362</v>
      </c>
      <c r="B2365">
        <v>0.77</v>
      </c>
      <c r="C2365" s="85">
        <v>18.739999999999998</v>
      </c>
      <c r="D2365" s="125">
        <f>B2365/(B2365+Overview!$F$22)</f>
        <v>0.52380952380952384</v>
      </c>
      <c r="E2365" s="118">
        <f>EXP(Overview!$F$21/Overview!$F$5-Overview!$F$21/('='!C2365+273.15))</f>
        <v>0.94169028070695959</v>
      </c>
      <c r="F2365" s="77">
        <f t="shared" si="218"/>
        <v>3.2589970337595422</v>
      </c>
      <c r="G2365" s="115">
        <f t="shared" si="219"/>
        <v>0.52380952380952372</v>
      </c>
      <c r="H2365" s="112">
        <f>F2365/Overview!$F$19</f>
        <v>4.8117481673697657</v>
      </c>
      <c r="I2365" s="149">
        <f t="shared" si="220"/>
        <v>178.24101031296112</v>
      </c>
      <c r="J2365" s="80">
        <f>IF((A2365-Overview!$F$43)/365=ROUND((A2365-Overview!$F$43)/365,0),J2364*0.05,J2364+V2364)</f>
        <v>7773.8116973393135</v>
      </c>
      <c r="K2365" s="70">
        <f>IF(I2365&lt;Overview!$F$16,1,'='!F2365/Overview!$F$26)</f>
        <v>141.08212267357325</v>
      </c>
      <c r="L2365" s="71">
        <f>IF(I2365&lt;Overview!$F$17,'='!F2365/Overview!$F$26,Overview!$F$33)</f>
        <v>9.1428571428571423</v>
      </c>
      <c r="M2365" s="72">
        <f t="shared" si="221"/>
        <v>9.1428571428571423</v>
      </c>
      <c r="N2365" s="81">
        <f>MIN(1,Overview!$F$44*E2365*(F2365-Overview!$F$25)^2+0.2)</f>
        <v>1</v>
      </c>
      <c r="O2365" s="48">
        <f>M2365*E2365*Overview!$F$8</f>
        <v>9.746225350951114E-2</v>
      </c>
      <c r="P2365" s="48">
        <f>E2365*Overview!$F$6</f>
        <v>1.8494797113084687E-3</v>
      </c>
      <c r="Q2365" s="122">
        <f>O2365*(G2365/F2365-(1+Overview!$F$35/'='!F2365)/(Overview!$F$37*Overview!$F$33))/('='!G2365+Overview!$F$36)</f>
        <v>1.5113025349381624E-4</v>
      </c>
      <c r="R2365" s="128">
        <f>(O2365/F2365-Q2365)*G2365*Overview!$F$29*'='!F2365^3</f>
        <v>488.39999236813941</v>
      </c>
      <c r="S2365" s="57">
        <f t="shared" si="216"/>
        <v>3.3201882897478235E-18</v>
      </c>
      <c r="T2365" s="58">
        <f t="shared" si="217"/>
        <v>1.641776826158916E-4</v>
      </c>
      <c r="U2365" s="58">
        <f>IF(I2365&lt;Overview!$F$18,(1-Overview!$F$9)*'='!R2365-'='!I2365*'='!P2365,0)</f>
        <v>0</v>
      </c>
      <c r="V2365" s="54">
        <f>IF(I2365&gt;=Overview!$F$18,(1-Overview!$F$9)*'='!R2365-Overview!$F$18*'='!P2365,0)</f>
        <v>41.28413649289277</v>
      </c>
      <c r="W2365" s="2"/>
      <c r="X2365" s="60">
        <f>F2365^3*(1+G2365*Overview!$F$38)</f>
        <v>42.539316882832566</v>
      </c>
      <c r="Y2365" s="61">
        <f>F2365^3*Overview!$F$42*(1+Overview!$F$38*G2365)+J2365*Overview!$F$39/Overview!$F$40</f>
        <v>4.1663459732120387</v>
      </c>
    </row>
    <row r="2366" spans="1:25">
      <c r="A2366" s="34">
        <v>2363</v>
      </c>
      <c r="B2366">
        <v>0.77</v>
      </c>
      <c r="C2366" s="85">
        <v>18.739999999999998</v>
      </c>
      <c r="D2366" s="125">
        <f>B2366/(B2366+Overview!$F$22)</f>
        <v>0.52380952380952384</v>
      </c>
      <c r="E2366" s="118">
        <f>EXP(Overview!$F$21/Overview!$F$5-Overview!$F$21/('='!C2366+273.15))</f>
        <v>0.94169028070695959</v>
      </c>
      <c r="F2366" s="77">
        <f t="shared" si="218"/>
        <v>3.2591612114421582</v>
      </c>
      <c r="G2366" s="115">
        <f t="shared" si="219"/>
        <v>0.52380952380952372</v>
      </c>
      <c r="H2366" s="112">
        <f>F2366/Overview!$F$19</f>
        <v>4.8119905676098602</v>
      </c>
      <c r="I2366" s="149">
        <f t="shared" si="220"/>
        <v>178.24101031296112</v>
      </c>
      <c r="J2366" s="80">
        <f>IF((A2366-Overview!$F$43)/365=ROUND((A2366-Overview!$F$43)/365,0),J2365*0.05,J2365+V2365)</f>
        <v>7815.0958338322062</v>
      </c>
      <c r="K2366" s="70">
        <f>IF(I2366&lt;Overview!$F$16,1,'='!F2366/Overview!$F$26)</f>
        <v>141.08922993256095</v>
      </c>
      <c r="L2366" s="71">
        <f>IF(I2366&lt;Overview!$F$17,'='!F2366/Overview!$F$26,Overview!$F$33)</f>
        <v>9.1428571428571423</v>
      </c>
      <c r="M2366" s="72">
        <f t="shared" si="221"/>
        <v>9.1428571428571423</v>
      </c>
      <c r="N2366" s="81">
        <f>MIN(1,Overview!$F$44*E2366*(F2366-Overview!$F$25)^2+0.2)</f>
        <v>1</v>
      </c>
      <c r="O2366" s="48">
        <f>M2366*E2366*Overview!$F$8</f>
        <v>9.746225350951114E-2</v>
      </c>
      <c r="P2366" s="48">
        <f>E2366*Overview!$F$6</f>
        <v>1.8494797113084687E-3</v>
      </c>
      <c r="Q2366" s="122">
        <f>O2366*(G2366/F2366-(1+Overview!$F$35/'='!F2366)/(Overview!$F$37*Overview!$F$33))/('='!G2366+Overview!$F$36)</f>
        <v>1.5089540881794503E-4</v>
      </c>
      <c r="R2366" s="128">
        <f>(O2366/F2366-Q2366)*G2366*Overview!$F$29*'='!F2366^3</f>
        <v>488.45293203836331</v>
      </c>
      <c r="S2366" s="57">
        <f t="shared" si="216"/>
        <v>3.3200210378741371E-18</v>
      </c>
      <c r="T2366" s="58">
        <f t="shared" si="217"/>
        <v>1.6393082113471782E-4</v>
      </c>
      <c r="U2366" s="58">
        <f>IF(I2366&lt;Overview!$F$18,(1-Overview!$F$9)*'='!R2366-'='!I2366*'='!P2366,0)</f>
        <v>0</v>
      </c>
      <c r="V2366" s="54">
        <f>IF(I2366&gt;=Overview!$F$18,(1-Overview!$F$9)*'='!R2366-Overview!$F$18*'='!P2366,0)</f>
        <v>41.288646952795851</v>
      </c>
      <c r="W2366" s="2"/>
      <c r="X2366" s="60">
        <f>F2366^3*(1+G2366*Overview!$F$38)</f>
        <v>42.545746184452973</v>
      </c>
      <c r="Y2366" s="61">
        <f>F2366^3*Overview!$F$42*(1+Overview!$F$38*G2366)+J2366*Overview!$F$39/Overview!$F$40</f>
        <v>4.1687185937436579</v>
      </c>
    </row>
    <row r="2367" spans="1:25">
      <c r="A2367" s="34">
        <v>2364</v>
      </c>
      <c r="B2367">
        <v>0.77</v>
      </c>
      <c r="C2367" s="85">
        <v>18.739999999999998</v>
      </c>
      <c r="D2367" s="125">
        <f>B2367/(B2367+Overview!$F$22)</f>
        <v>0.52380952380952384</v>
      </c>
      <c r="E2367" s="118">
        <f>EXP(Overview!$F$21/Overview!$F$5-Overview!$F$21/('='!C2367+273.15))</f>
        <v>0.94169028070695959</v>
      </c>
      <c r="F2367" s="77">
        <f t="shared" si="218"/>
        <v>3.2593251422632927</v>
      </c>
      <c r="G2367" s="115">
        <f t="shared" si="219"/>
        <v>0.52380952380952372</v>
      </c>
      <c r="H2367" s="112">
        <f>F2367/Overview!$F$19</f>
        <v>4.8122326033711689</v>
      </c>
      <c r="I2367" s="149">
        <f t="shared" si="220"/>
        <v>178.24101031296112</v>
      </c>
      <c r="J2367" s="80">
        <f>IF((A2367-Overview!$F$43)/365=ROUND((A2367-Overview!$F$43)/365,0),J2366*0.05,J2366+V2366)</f>
        <v>7856.3844807850019</v>
      </c>
      <c r="K2367" s="70">
        <f>IF(I2367&lt;Overview!$F$16,1,'='!F2367/Overview!$F$26)</f>
        <v>141.09632650490445</v>
      </c>
      <c r="L2367" s="71">
        <f>IF(I2367&lt;Overview!$F$17,'='!F2367/Overview!$F$26,Overview!$F$33)</f>
        <v>9.1428571428571423</v>
      </c>
      <c r="M2367" s="72">
        <f t="shared" si="221"/>
        <v>9.1428571428571423</v>
      </c>
      <c r="N2367" s="81">
        <f>MIN(1,Overview!$F$44*E2367*(F2367-Overview!$F$25)^2+0.2)</f>
        <v>1</v>
      </c>
      <c r="O2367" s="48">
        <f>M2367*E2367*Overview!$F$8</f>
        <v>9.746225350951114E-2</v>
      </c>
      <c r="P2367" s="48">
        <f>E2367*Overview!$F$6</f>
        <v>1.8494797113084687E-3</v>
      </c>
      <c r="Q2367" s="122">
        <f>O2367*(G2367/F2367-(1+Overview!$F$35/'='!F2367)/(Overview!$F$37*Overview!$F$33))/('='!G2367+Overview!$F$36)</f>
        <v>1.5066094086583974E-4</v>
      </c>
      <c r="R2367" s="128">
        <f>(O2367/F2367-Q2367)*G2367*Overview!$F$29*'='!F2367^3</f>
        <v>488.50579533057976</v>
      </c>
      <c r="S2367" s="57">
        <f t="shared" si="216"/>
        <v>3.319854054295891E-18</v>
      </c>
      <c r="T2367" s="58">
        <f t="shared" si="217"/>
        <v>1.6368433084035822E-4</v>
      </c>
      <c r="U2367" s="58">
        <f>IF(I2367&lt;Overview!$F$18,(1-Overview!$F$9)*'='!R2367-'='!I2367*'='!P2367,0)</f>
        <v>0</v>
      </c>
      <c r="V2367" s="54">
        <f>IF(I2367&gt;=Overview!$F$18,(1-Overview!$F$9)*'='!R2367-Overview!$F$18*'='!P2367,0)</f>
        <v>41.293150905292691</v>
      </c>
      <c r="W2367" s="2"/>
      <c r="X2367" s="60">
        <f>F2367^3*(1+G2367*Overview!$F$38)</f>
        <v>42.552166465136395</v>
      </c>
      <c r="Y2367" s="61">
        <f>F2367^3*Overview!$F$42*(1+Overview!$F$38*G2367)+J2367*Overview!$F$39/Overview!$F$40</f>
        <v>4.1710905983909328</v>
      </c>
    </row>
    <row r="2368" spans="1:25">
      <c r="A2368" s="34">
        <v>2365</v>
      </c>
      <c r="B2368">
        <v>0.77</v>
      </c>
      <c r="C2368" s="85">
        <v>18.739999999999998</v>
      </c>
      <c r="D2368" s="125">
        <f>B2368/(B2368+Overview!$F$22)</f>
        <v>0.52380952380952384</v>
      </c>
      <c r="E2368" s="118">
        <f>EXP(Overview!$F$21/Overview!$F$5-Overview!$F$21/('='!C2368+273.15))</f>
        <v>0.94169028070695959</v>
      </c>
      <c r="F2368" s="77">
        <f t="shared" si="218"/>
        <v>3.2594888265941333</v>
      </c>
      <c r="G2368" s="115">
        <f t="shared" si="219"/>
        <v>0.52380952380952372</v>
      </c>
      <c r="H2368" s="112">
        <f>F2368/Overview!$F$19</f>
        <v>4.8124742752017324</v>
      </c>
      <c r="I2368" s="149">
        <f t="shared" si="220"/>
        <v>178.24101031296112</v>
      </c>
      <c r="J2368" s="80">
        <f>IF((A2368-Overview!$F$43)/365=ROUND((A2368-Overview!$F$43)/365,0),J2367*0.05,J2367+V2367)</f>
        <v>7897.6776316902942</v>
      </c>
      <c r="K2368" s="70">
        <f>IF(I2368&lt;Overview!$F$16,1,'='!F2368/Overview!$F$26)</f>
        <v>141.10341240667245</v>
      </c>
      <c r="L2368" s="71">
        <f>IF(I2368&lt;Overview!$F$17,'='!F2368/Overview!$F$26,Overview!$F$33)</f>
        <v>9.1428571428571423</v>
      </c>
      <c r="M2368" s="72">
        <f t="shared" si="221"/>
        <v>9.1428571428571423</v>
      </c>
      <c r="N2368" s="81">
        <f>MIN(1,Overview!$F$44*E2368*(F2368-Overview!$F$25)^2+0.2)</f>
        <v>1</v>
      </c>
      <c r="O2368" s="48">
        <f>M2368*E2368*Overview!$F$8</f>
        <v>9.746225350951114E-2</v>
      </c>
      <c r="P2368" s="48">
        <f>E2368*Overview!$F$6</f>
        <v>1.8494797113084687E-3</v>
      </c>
      <c r="Q2368" s="122">
        <f>O2368*(G2368/F2368-(1+Overview!$F$35/'='!F2368)/(Overview!$F$37*Overview!$F$33))/('='!G2368+Overview!$F$36)</f>
        <v>1.5042684899656215E-4</v>
      </c>
      <c r="R2368" s="128">
        <f>(O2368/F2368-Q2368)*G2368*Overview!$F$29*'='!F2368^3</f>
        <v>488.55858235000272</v>
      </c>
      <c r="S2368" s="57">
        <f t="shared" si="216"/>
        <v>3.3196873385566214E-18</v>
      </c>
      <c r="T2368" s="58">
        <f t="shared" si="217"/>
        <v>1.6343821117468575E-4</v>
      </c>
      <c r="U2368" s="58">
        <f>IF(I2368&lt;Overview!$F$18,(1-Overview!$F$9)*'='!R2368-'='!I2368*'='!P2368,0)</f>
        <v>0</v>
      </c>
      <c r="V2368" s="54">
        <f>IF(I2368&gt;=Overview!$F$18,(1-Overview!$F$9)*'='!R2368-Overview!$F$18*'='!P2368,0)</f>
        <v>41.297648359347527</v>
      </c>
      <c r="W2368" s="2"/>
      <c r="X2368" s="60">
        <f>F2368^3*(1+G2368*Overview!$F$38)</f>
        <v>42.558577736537195</v>
      </c>
      <c r="Y2368" s="61">
        <f>F2368^3*Overview!$F$42*(1+Overview!$F$38*G2368)+J2368*Overview!$F$39/Overview!$F$40</f>
        <v>4.173461987919981</v>
      </c>
    </row>
    <row r="2369" spans="1:25">
      <c r="A2369" s="34">
        <v>2366</v>
      </c>
      <c r="B2369">
        <v>0.77</v>
      </c>
      <c r="C2369" s="85">
        <v>18.739999999999998</v>
      </c>
      <c r="D2369" s="125">
        <f>B2369/(B2369+Overview!$F$22)</f>
        <v>0.52380952380952384</v>
      </c>
      <c r="E2369" s="118">
        <f>EXP(Overview!$F$21/Overview!$F$5-Overview!$F$21/('='!C2369+273.15))</f>
        <v>0.94169028070695959</v>
      </c>
      <c r="F2369" s="77">
        <f t="shared" si="218"/>
        <v>3.2596522648053079</v>
      </c>
      <c r="G2369" s="115">
        <f t="shared" si="219"/>
        <v>0.52380952380952372</v>
      </c>
      <c r="H2369" s="112">
        <f>F2369/Overview!$F$19</f>
        <v>4.8127155836487638</v>
      </c>
      <c r="I2369" s="149">
        <f t="shared" si="220"/>
        <v>178.24101031296112</v>
      </c>
      <c r="J2369" s="80">
        <f>IF((A2369-Overview!$F$43)/365=ROUND((A2369-Overview!$F$43)/365,0),J2368*0.05,J2368+V2368)</f>
        <v>7938.9752800496417</v>
      </c>
      <c r="K2369" s="70">
        <f>IF(I2369&lt;Overview!$F$16,1,'='!F2369/Overview!$F$26)</f>
        <v>141.11048765390944</v>
      </c>
      <c r="L2369" s="71">
        <f>IF(I2369&lt;Overview!$F$17,'='!F2369/Overview!$F$26,Overview!$F$33)</f>
        <v>9.1428571428571423</v>
      </c>
      <c r="M2369" s="72">
        <f t="shared" si="221"/>
        <v>9.1428571428571423</v>
      </c>
      <c r="N2369" s="81">
        <f>MIN(1,Overview!$F$44*E2369*(F2369-Overview!$F$25)^2+0.2)</f>
        <v>1</v>
      </c>
      <c r="O2369" s="48">
        <f>M2369*E2369*Overview!$F$8</f>
        <v>9.746225350951114E-2</v>
      </c>
      <c r="P2369" s="48">
        <f>E2369*Overview!$F$6</f>
        <v>1.8494797113084687E-3</v>
      </c>
      <c r="Q2369" s="122">
        <f>O2369*(G2369/F2369-(1+Overview!$F$35/'='!F2369)/(Overview!$F$37*Overview!$F$33))/('='!G2369+Overview!$F$36)</f>
        <v>1.5019313257038177E-4</v>
      </c>
      <c r="R2369" s="128">
        <f>(O2369/F2369-Q2369)*G2369*Overview!$F$29*'='!F2369^3</f>
        <v>488.61129320171682</v>
      </c>
      <c r="S2369" s="57">
        <f t="shared" si="216"/>
        <v>3.3195208902007244E-18</v>
      </c>
      <c r="T2369" s="58">
        <f t="shared" si="217"/>
        <v>1.6319246158041627E-4</v>
      </c>
      <c r="U2369" s="58">
        <f>IF(I2369&lt;Overview!$F$18,(1-Overview!$F$9)*'='!R2369-'='!I2369*'='!P2369,0)</f>
        <v>0</v>
      </c>
      <c r="V2369" s="54">
        <f>IF(I2369&gt;=Overview!$F$18,(1-Overview!$F$9)*'='!R2369-Overview!$F$18*'='!P2369,0)</f>
        <v>41.302139323913565</v>
      </c>
      <c r="W2369" s="2"/>
      <c r="X2369" s="60">
        <f>F2369^3*(1+G2369*Overview!$F$38)</f>
        <v>42.564980010297774</v>
      </c>
      <c r="Y2369" s="61">
        <f>F2369^3*Overview!$F$42*(1+Overview!$F$38*G2369)+J2369*Overview!$F$39/Overview!$F$40</f>
        <v>4.1758327630962295</v>
      </c>
    </row>
    <row r="2370" spans="1:25">
      <c r="A2370" s="34">
        <v>2367</v>
      </c>
      <c r="B2370">
        <v>0.77</v>
      </c>
      <c r="C2370" s="85">
        <v>18.739999999999998</v>
      </c>
      <c r="D2370" s="125">
        <f>B2370/(B2370+Overview!$F$22)</f>
        <v>0.52380952380952384</v>
      </c>
      <c r="E2370" s="118">
        <f>EXP(Overview!$F$21/Overview!$F$5-Overview!$F$21/('='!C2370+273.15))</f>
        <v>0.94169028070695959</v>
      </c>
      <c r="F2370" s="77">
        <f t="shared" si="218"/>
        <v>3.2598154572668885</v>
      </c>
      <c r="G2370" s="115">
        <f t="shared" si="219"/>
        <v>0.52380952380952372</v>
      </c>
      <c r="H2370" s="112">
        <f>F2370/Overview!$F$19</f>
        <v>4.8129565292586571</v>
      </c>
      <c r="I2370" s="149">
        <f t="shared" si="220"/>
        <v>178.24101031296112</v>
      </c>
      <c r="J2370" s="80">
        <f>IF((A2370-Overview!$F$43)/365=ROUND((A2370-Overview!$F$43)/365,0),J2369*0.05,J2369+V2369)</f>
        <v>7980.2774193735549</v>
      </c>
      <c r="K2370" s="70">
        <f>IF(I2370&lt;Overview!$F$16,1,'='!F2370/Overview!$F$26)</f>
        <v>141.11755226263588</v>
      </c>
      <c r="L2370" s="71">
        <f>IF(I2370&lt;Overview!$F$17,'='!F2370/Overview!$F$26,Overview!$F$33)</f>
        <v>9.1428571428571423</v>
      </c>
      <c r="M2370" s="72">
        <f t="shared" si="221"/>
        <v>9.1428571428571423</v>
      </c>
      <c r="N2370" s="81">
        <f>MIN(1,Overview!$F$44*E2370*(F2370-Overview!$F$25)^2+0.2)</f>
        <v>1</v>
      </c>
      <c r="O2370" s="48">
        <f>M2370*E2370*Overview!$F$8</f>
        <v>9.746225350951114E-2</v>
      </c>
      <c r="P2370" s="48">
        <f>E2370*Overview!$F$6</f>
        <v>1.8494797113084687E-3</v>
      </c>
      <c r="Q2370" s="122">
        <f>O2370*(G2370/F2370-(1+Overview!$F$35/'='!F2370)/(Overview!$F$37*Overview!$F$33))/('='!G2370+Overview!$F$36)</f>
        <v>1.4995979094876668E-4</v>
      </c>
      <c r="R2370" s="128">
        <f>(O2370/F2370-Q2370)*G2370*Overview!$F$29*'='!F2370^3</f>
        <v>488.66392799067728</v>
      </c>
      <c r="S2370" s="57">
        <f t="shared" si="216"/>
        <v>3.31935470877345E-18</v>
      </c>
      <c r="T2370" s="58">
        <f t="shared" si="217"/>
        <v>1.6294708150110031E-4</v>
      </c>
      <c r="U2370" s="58">
        <f>IF(I2370&lt;Overview!$F$18,(1-Overview!$F$9)*'='!R2370-'='!I2370*'='!P2370,0)</f>
        <v>0</v>
      </c>
      <c r="V2370" s="54">
        <f>IF(I2370&gt;=Overview!$F$18,(1-Overview!$F$9)*'='!R2370-Overview!$F$18*'='!P2370,0)</f>
        <v>41.306623807933001</v>
      </c>
      <c r="W2370" s="2"/>
      <c r="X2370" s="60">
        <f>F2370^3*(1+G2370*Overview!$F$38)</f>
        <v>42.571373298048606</v>
      </c>
      <c r="Y2370" s="61">
        <f>F2370^3*Overview!$F$42*(1+Overview!$F$38*G2370)+J2370*Overview!$F$39/Overview!$F$40</f>
        <v>4.1782029246844257</v>
      </c>
    </row>
    <row r="2371" spans="1:25">
      <c r="A2371" s="34">
        <v>2368</v>
      </c>
      <c r="B2371">
        <v>0.77</v>
      </c>
      <c r="C2371" s="85">
        <v>18.739999999999998</v>
      </c>
      <c r="D2371" s="125">
        <f>B2371/(B2371+Overview!$F$22)</f>
        <v>0.52380952380952384</v>
      </c>
      <c r="E2371" s="118">
        <f>EXP(Overview!$F$21/Overview!$F$5-Overview!$F$21/('='!C2371+273.15))</f>
        <v>0.94169028070695959</v>
      </c>
      <c r="F2371" s="77">
        <f t="shared" si="218"/>
        <v>3.2599784043483897</v>
      </c>
      <c r="G2371" s="115">
        <f t="shared" si="219"/>
        <v>0.52380952380952372</v>
      </c>
      <c r="H2371" s="112">
        <f>F2371/Overview!$F$19</f>
        <v>4.8131971125769812</v>
      </c>
      <c r="I2371" s="149">
        <f t="shared" si="220"/>
        <v>178.24101031296112</v>
      </c>
      <c r="J2371" s="80">
        <f>IF((A2371-Overview!$F$43)/365=ROUND((A2371-Overview!$F$43)/365,0),J2370*0.05,J2370+V2370)</f>
        <v>8021.5840431814877</v>
      </c>
      <c r="K2371" s="70">
        <f>IF(I2371&lt;Overview!$F$16,1,'='!F2371/Overview!$F$26)</f>
        <v>141.12460624884804</v>
      </c>
      <c r="L2371" s="71">
        <f>IF(I2371&lt;Overview!$F$17,'='!F2371/Overview!$F$26,Overview!$F$33)</f>
        <v>9.1428571428571423</v>
      </c>
      <c r="M2371" s="72">
        <f t="shared" si="221"/>
        <v>9.1428571428571423</v>
      </c>
      <c r="N2371" s="81">
        <f>MIN(1,Overview!$F$44*E2371*(F2371-Overview!$F$25)^2+0.2)</f>
        <v>1</v>
      </c>
      <c r="O2371" s="48">
        <f>M2371*E2371*Overview!$F$8</f>
        <v>9.746225350951114E-2</v>
      </c>
      <c r="P2371" s="48">
        <f>E2371*Overview!$F$6</f>
        <v>1.8494797113084687E-3</v>
      </c>
      <c r="Q2371" s="122">
        <f>O2371*(G2371/F2371-(1+Overview!$F$35/'='!F2371)/(Overview!$F$37*Overview!$F$33))/('='!G2371+Overview!$F$36)</f>
        <v>1.4972682349438627E-4</v>
      </c>
      <c r="R2371" s="128">
        <f>(O2371/F2371-Q2371)*G2371*Overview!$F$29*'='!F2371^3</f>
        <v>488.71648682170996</v>
      </c>
      <c r="S2371" s="57">
        <f t="shared" ref="S2371:S2434" si="222">(D2371*N2371-G2371)*O2371/F2371</f>
        <v>3.3191887938209029E-18</v>
      </c>
      <c r="T2371" s="58">
        <f t="shared" ref="T2371:T2434" si="223">F2371*Q2371/3</f>
        <v>1.6270207038112744E-4</v>
      </c>
      <c r="U2371" s="58">
        <f>IF(I2371&lt;Overview!$F$18,(1-Overview!$F$9)*'='!R2371-'='!I2371*'='!P2371,0)</f>
        <v>0</v>
      </c>
      <c r="V2371" s="54">
        <f>IF(I2371&gt;=Overview!$F$18,(1-Overview!$F$9)*'='!R2371-Overview!$F$18*'='!P2371,0)</f>
        <v>41.31110182033698</v>
      </c>
      <c r="W2371" s="2"/>
      <c r="X2371" s="60">
        <f>F2371^3*(1+G2371*Overview!$F$38)</f>
        <v>42.577757611408252</v>
      </c>
      <c r="Y2371" s="61">
        <f>F2371^3*Overview!$F$42*(1+Overview!$F$38*G2371)+J2371*Overview!$F$39/Overview!$F$40</f>
        <v>4.1805724734486285</v>
      </c>
    </row>
    <row r="2372" spans="1:25">
      <c r="A2372" s="34">
        <v>2369</v>
      </c>
      <c r="B2372">
        <v>0.77</v>
      </c>
      <c r="C2372" s="85">
        <v>18.739999999999998</v>
      </c>
      <c r="D2372" s="125">
        <f>B2372/(B2372+Overview!$F$22)</f>
        <v>0.52380952380952384</v>
      </c>
      <c r="E2372" s="118">
        <f>EXP(Overview!$F$21/Overview!$F$5-Overview!$F$21/('='!C2372+273.15))</f>
        <v>0.94169028070695959</v>
      </c>
      <c r="F2372" s="77">
        <f t="shared" ref="F2372:F2435" si="224">F2371+T2371</f>
        <v>3.2601411064187706</v>
      </c>
      <c r="G2372" s="115">
        <f t="shared" ref="G2372:G2435" si="225">G2371+S2371</f>
        <v>0.52380952380952372</v>
      </c>
      <c r="H2372" s="112">
        <f>F2372/Overview!$F$19</f>
        <v>4.8134373341484871</v>
      </c>
      <c r="I2372" s="149">
        <f t="shared" ref="I2372:I2435" si="226">I2371+U2371</f>
        <v>178.24101031296112</v>
      </c>
      <c r="J2372" s="80">
        <f>IF((A2372-Overview!$F$43)/365=ROUND((A2372-Overview!$F$43)/365,0),J2371*0.05,J2371+V2371)</f>
        <v>8062.8951450018249</v>
      </c>
      <c r="K2372" s="70">
        <f>IF(I2372&lt;Overview!$F$16,1,'='!F2372/Overview!$F$26)</f>
        <v>141.1316496285182</v>
      </c>
      <c r="L2372" s="71">
        <f>IF(I2372&lt;Overview!$F$17,'='!F2372/Overview!$F$26,Overview!$F$33)</f>
        <v>9.1428571428571423</v>
      </c>
      <c r="M2372" s="72">
        <f t="shared" ref="M2372:M2435" si="227">IF(K2372=1,1,L2372)</f>
        <v>9.1428571428571423</v>
      </c>
      <c r="N2372" s="81">
        <f>MIN(1,Overview!$F$44*E2372*(F2372-Overview!$F$25)^2+0.2)</f>
        <v>1</v>
      </c>
      <c r="O2372" s="48">
        <f>M2372*E2372*Overview!$F$8</f>
        <v>9.746225350951114E-2</v>
      </c>
      <c r="P2372" s="48">
        <f>E2372*Overview!$F$6</f>
        <v>1.8494797113084687E-3</v>
      </c>
      <c r="Q2372" s="122">
        <f>O2372*(G2372/F2372-(1+Overview!$F$35/'='!F2372)/(Overview!$F$37*Overview!$F$33))/('='!G2372+Overview!$F$36)</f>
        <v>1.4949422957110449E-4</v>
      </c>
      <c r="R2372" s="128">
        <f>(O2372/F2372-Q2372)*G2372*Overview!$F$29*'='!F2372^3</f>
        <v>488.76896979951141</v>
      </c>
      <c r="S2372" s="57">
        <f t="shared" si="222"/>
        <v>3.3190231448900402E-18</v>
      </c>
      <c r="T2372" s="58">
        <f t="shared" si="223"/>
        <v>1.6245742766572076E-4</v>
      </c>
      <c r="U2372" s="58">
        <f>IF(I2372&lt;Overview!$F$18,(1-Overview!$F$9)*'='!R2372-'='!I2372*'='!P2372,0)</f>
        <v>0</v>
      </c>
      <c r="V2372" s="54">
        <f>IF(I2372&gt;=Overview!$F$18,(1-Overview!$F$9)*'='!R2372-Overview!$F$18*'='!P2372,0)</f>
        <v>41.315573370045669</v>
      </c>
      <c r="W2372" s="2"/>
      <c r="X2372" s="60">
        <f>F2372^3*(1+G2372*Overview!$F$38)</f>
        <v>42.584132961983329</v>
      </c>
      <c r="Y2372" s="61">
        <f>F2372^3*Overview!$F$42*(1+Overview!$F$38*G2372)+J2372*Overview!$F$39/Overview!$F$40</f>
        <v>4.1829414101522149</v>
      </c>
    </row>
    <row r="2373" spans="1:25">
      <c r="A2373" s="34">
        <v>2370</v>
      </c>
      <c r="B2373">
        <v>0.77</v>
      </c>
      <c r="C2373" s="85">
        <v>18.739999999999998</v>
      </c>
      <c r="D2373" s="125">
        <f>B2373/(B2373+Overview!$F$22)</f>
        <v>0.52380952380952384</v>
      </c>
      <c r="E2373" s="118">
        <f>EXP(Overview!$F$21/Overview!$F$5-Overview!$F$21/('='!C2373+273.15))</f>
        <v>0.94169028070695959</v>
      </c>
      <c r="F2373" s="77">
        <f t="shared" si="224"/>
        <v>3.2603035638464362</v>
      </c>
      <c r="G2373" s="115">
        <f t="shared" si="225"/>
        <v>0.52380952380952372</v>
      </c>
      <c r="H2373" s="112">
        <f>F2373/Overview!$F$19</f>
        <v>4.8136771945171066</v>
      </c>
      <c r="I2373" s="149">
        <f t="shared" si="226"/>
        <v>178.24101031296112</v>
      </c>
      <c r="J2373" s="80">
        <f>IF((A2373-Overview!$F$43)/365=ROUND((A2373-Overview!$F$43)/365,0),J2372*0.05,J2372+V2372)</f>
        <v>8104.2107183718708</v>
      </c>
      <c r="K2373" s="70">
        <f>IF(I2373&lt;Overview!$F$16,1,'='!F2373/Overview!$F$26)</f>
        <v>141.13868241759465</v>
      </c>
      <c r="L2373" s="71">
        <f>IF(I2373&lt;Overview!$F$17,'='!F2373/Overview!$F$26,Overview!$F$33)</f>
        <v>9.1428571428571423</v>
      </c>
      <c r="M2373" s="72">
        <f t="shared" si="227"/>
        <v>9.1428571428571423</v>
      </c>
      <c r="N2373" s="81">
        <f>MIN(1,Overview!$F$44*E2373*(F2373-Overview!$F$25)^2+0.2)</f>
        <v>1</v>
      </c>
      <c r="O2373" s="48">
        <f>M2373*E2373*Overview!$F$8</f>
        <v>9.746225350951114E-2</v>
      </c>
      <c r="P2373" s="48">
        <f>E2373*Overview!$F$6</f>
        <v>1.8494797113084687E-3</v>
      </c>
      <c r="Q2373" s="122">
        <f>O2373*(G2373/F2373-(1+Overview!$F$35/'='!F2373)/(Overview!$F$37*Overview!$F$33))/('='!G2373+Overview!$F$36)</f>
        <v>1.4926200854398016E-4</v>
      </c>
      <c r="R2373" s="128">
        <f>(O2373/F2373-Q2373)*G2373*Overview!$F$29*'='!F2373^3</f>
        <v>488.82137702864935</v>
      </c>
      <c r="S2373" s="57">
        <f t="shared" si="222"/>
        <v>3.3188577615286686E-18</v>
      </c>
      <c r="T2373" s="58">
        <f t="shared" si="223"/>
        <v>1.6221315280093857E-4</v>
      </c>
      <c r="U2373" s="58">
        <f>IF(I2373&lt;Overview!$F$18,(1-Overview!$F$9)*'='!R2373-'='!I2373*'='!P2373,0)</f>
        <v>0</v>
      </c>
      <c r="V2373" s="54">
        <f>IF(I2373&gt;=Overview!$F$18,(1-Overview!$F$9)*'='!R2373-Overview!$F$18*'='!P2373,0)</f>
        <v>41.320038465968217</v>
      </c>
      <c r="W2373" s="2"/>
      <c r="X2373" s="60">
        <f>F2373^3*(1+G2373*Overview!$F$38)</f>
        <v>42.590499361368543</v>
      </c>
      <c r="Y2373" s="61">
        <f>F2373^3*Overview!$F$42*(1+Overview!$F$38*G2373)+J2373*Overview!$F$39/Overview!$F$40</f>
        <v>4.1853097355578734</v>
      </c>
    </row>
    <row r="2374" spans="1:25">
      <c r="A2374" s="34">
        <v>2371</v>
      </c>
      <c r="B2374">
        <v>0.77</v>
      </c>
      <c r="C2374" s="85">
        <v>18.739999999999998</v>
      </c>
      <c r="D2374" s="125">
        <f>B2374/(B2374+Overview!$F$22)</f>
        <v>0.52380952380952384</v>
      </c>
      <c r="E2374" s="118">
        <f>EXP(Overview!$F$21/Overview!$F$5-Overview!$F$21/('='!C2374+273.15))</f>
        <v>0.94169028070695959</v>
      </c>
      <c r="F2374" s="77">
        <f t="shared" si="224"/>
        <v>3.2604657769992369</v>
      </c>
      <c r="G2374" s="115">
        <f t="shared" si="225"/>
        <v>0.52380952380952372</v>
      </c>
      <c r="H2374" s="112">
        <f>F2374/Overview!$F$19</f>
        <v>4.8139166942259513</v>
      </c>
      <c r="I2374" s="149">
        <f t="shared" si="226"/>
        <v>178.24101031296112</v>
      </c>
      <c r="J2374" s="80">
        <f>IF((A2374-Overview!$F$43)/365=ROUND((A2374-Overview!$F$43)/365,0),J2373*0.05,J2373+V2373)</f>
        <v>8145.5307568378394</v>
      </c>
      <c r="K2374" s="70">
        <f>IF(I2374&lt;Overview!$F$16,1,'='!F2374/Overview!$F$26)</f>
        <v>141.14570463200161</v>
      </c>
      <c r="L2374" s="71">
        <f>IF(I2374&lt;Overview!$F$17,'='!F2374/Overview!$F$26,Overview!$F$33)</f>
        <v>9.1428571428571423</v>
      </c>
      <c r="M2374" s="72">
        <f t="shared" si="227"/>
        <v>9.1428571428571423</v>
      </c>
      <c r="N2374" s="81">
        <f>MIN(1,Overview!$F$44*E2374*(F2374-Overview!$F$25)^2+0.2)</f>
        <v>1</v>
      </c>
      <c r="O2374" s="48">
        <f>M2374*E2374*Overview!$F$8</f>
        <v>9.746225350951114E-2</v>
      </c>
      <c r="P2374" s="48">
        <f>E2374*Overview!$F$6</f>
        <v>1.8494797113084687E-3</v>
      </c>
      <c r="Q2374" s="122">
        <f>O2374*(G2374/F2374-(1+Overview!$F$35/'='!F2374)/(Overview!$F$37*Overview!$F$33))/('='!G2374+Overview!$F$36)</f>
        <v>1.4903015977926355E-4</v>
      </c>
      <c r="R2374" s="128">
        <f>(O2374/F2374-Q2374)*G2374*Overview!$F$29*'='!F2374^3</f>
        <v>488.87370861356231</v>
      </c>
      <c r="S2374" s="57">
        <f t="shared" si="222"/>
        <v>3.3186926432854432E-18</v>
      </c>
      <c r="T2374" s="58">
        <f t="shared" si="223"/>
        <v>1.6196924523367232E-4</v>
      </c>
      <c r="U2374" s="58">
        <f>IF(I2374&lt;Overview!$F$18,(1-Overview!$F$9)*'='!R2374-'='!I2374*'='!P2374,0)</f>
        <v>0</v>
      </c>
      <c r="V2374" s="54">
        <f>IF(I2374&gt;=Overview!$F$18,(1-Overview!$F$9)*'='!R2374-Overview!$F$18*'='!P2374,0)</f>
        <v>41.324497117002807</v>
      </c>
      <c r="W2374" s="2"/>
      <c r="X2374" s="60">
        <f>F2374^3*(1+G2374*Overview!$F$38)</f>
        <v>42.596856821146687</v>
      </c>
      <c r="Y2374" s="61">
        <f>F2374^3*Overview!$F$42*(1+Overview!$F$38*G2374)+J2374*Overview!$F$39/Overview!$F$40</f>
        <v>4.1876774504276097</v>
      </c>
    </row>
    <row r="2375" spans="1:25">
      <c r="A2375" s="34">
        <v>2372</v>
      </c>
      <c r="B2375">
        <v>0.77</v>
      </c>
      <c r="C2375" s="85">
        <v>18.739999999999998</v>
      </c>
      <c r="D2375" s="125">
        <f>B2375/(B2375+Overview!$F$22)</f>
        <v>0.52380952380952384</v>
      </c>
      <c r="E2375" s="118">
        <f>EXP(Overview!$F$21/Overview!$F$5-Overview!$F$21/('='!C2375+273.15))</f>
        <v>0.94169028070695959</v>
      </c>
      <c r="F2375" s="77">
        <f t="shared" si="224"/>
        <v>3.2606277462444706</v>
      </c>
      <c r="G2375" s="115">
        <f t="shared" si="225"/>
        <v>0.52380952380952372</v>
      </c>
      <c r="H2375" s="112">
        <f>F2375/Overview!$F$19</f>
        <v>4.8141558338173196</v>
      </c>
      <c r="I2375" s="149">
        <f t="shared" si="226"/>
        <v>178.24101031296112</v>
      </c>
      <c r="J2375" s="80">
        <f>IF((A2375-Overview!$F$43)/365=ROUND((A2375-Overview!$F$43)/365,0),J2374*0.05,J2374+V2374)</f>
        <v>8186.8552539548418</v>
      </c>
      <c r="K2375" s="70">
        <f>IF(I2375&lt;Overview!$F$16,1,'='!F2375/Overview!$F$26)</f>
        <v>141.15271628763944</v>
      </c>
      <c r="L2375" s="71">
        <f>IF(I2375&lt;Overview!$F$17,'='!F2375/Overview!$F$26,Overview!$F$33)</f>
        <v>9.1428571428571423</v>
      </c>
      <c r="M2375" s="72">
        <f t="shared" si="227"/>
        <v>9.1428571428571423</v>
      </c>
      <c r="N2375" s="81">
        <f>MIN(1,Overview!$F$44*E2375*(F2375-Overview!$F$25)^2+0.2)</f>
        <v>1</v>
      </c>
      <c r="O2375" s="48">
        <f>M2375*E2375*Overview!$F$8</f>
        <v>9.746225350951114E-2</v>
      </c>
      <c r="P2375" s="48">
        <f>E2375*Overview!$F$6</f>
        <v>1.8494797113084687E-3</v>
      </c>
      <c r="Q2375" s="122">
        <f>O2375*(G2375/F2375-(1+Overview!$F$35/'='!F2375)/(Overview!$F$37*Overview!$F$33))/('='!G2375+Overview!$F$36)</f>
        <v>1.4879868264439244E-4</v>
      </c>
      <c r="R2375" s="128">
        <f>(O2375/F2375-Q2375)*G2375*Overview!$F$29*'='!F2375^3</f>
        <v>488.92596465856025</v>
      </c>
      <c r="S2375" s="57">
        <f t="shared" si="222"/>
        <v>3.3185277897098656E-18</v>
      </c>
      <c r="T2375" s="58">
        <f t="shared" si="223"/>
        <v>1.6172570441164383E-4</v>
      </c>
      <c r="U2375" s="58">
        <f>IF(I2375&lt;Overview!$F$18,(1-Overview!$F$9)*'='!R2375-'='!I2375*'='!P2375,0)</f>
        <v>0</v>
      </c>
      <c r="V2375" s="54">
        <f>IF(I2375&gt;=Overview!$F$18,(1-Overview!$F$9)*'='!R2375-Overview!$F$18*'='!P2375,0)</f>
        <v>41.328949332036629</v>
      </c>
      <c r="W2375" s="2"/>
      <c r="X2375" s="60">
        <f>F2375^3*(1+G2375*Overview!$F$38)</f>
        <v>42.603205352888622</v>
      </c>
      <c r="Y2375" s="61">
        <f>F2375^3*Overview!$F$42*(1+Overview!$F$38*G2375)+J2375*Overview!$F$39/Overview!$F$40</f>
        <v>4.190044555522741</v>
      </c>
    </row>
    <row r="2376" spans="1:25">
      <c r="A2376" s="34">
        <v>2373</v>
      </c>
      <c r="B2376">
        <v>0.77</v>
      </c>
      <c r="C2376" s="85">
        <v>18.739999999999998</v>
      </c>
      <c r="D2376" s="125">
        <f>B2376/(B2376+Overview!$F$22)</f>
        <v>0.52380952380952384</v>
      </c>
      <c r="E2376" s="118">
        <f>EXP(Overview!$F$21/Overview!$F$5-Overview!$F$21/('='!C2376+273.15))</f>
        <v>0.94169028070695959</v>
      </c>
      <c r="F2376" s="77">
        <f t="shared" si="224"/>
        <v>3.2607894719488821</v>
      </c>
      <c r="G2376" s="115">
        <f t="shared" si="225"/>
        <v>0.52380952380952372</v>
      </c>
      <c r="H2376" s="112">
        <f>F2376/Overview!$F$19</f>
        <v>4.8143946138326914</v>
      </c>
      <c r="I2376" s="149">
        <f t="shared" si="226"/>
        <v>178.24101031296112</v>
      </c>
      <c r="J2376" s="80">
        <f>IF((A2376-Overview!$F$43)/365=ROUND((A2376-Overview!$F$43)/365,0),J2375*0.05,J2375+V2375)</f>
        <v>8228.184203286879</v>
      </c>
      <c r="K2376" s="70">
        <f>IF(I2376&lt;Overview!$F$16,1,'='!F2376/Overview!$F$26)</f>
        <v>141.15971740038452</v>
      </c>
      <c r="L2376" s="71">
        <f>IF(I2376&lt;Overview!$F$17,'='!F2376/Overview!$F$26,Overview!$F$33)</f>
        <v>9.1428571428571423</v>
      </c>
      <c r="M2376" s="72">
        <f t="shared" si="227"/>
        <v>9.1428571428571423</v>
      </c>
      <c r="N2376" s="81">
        <f>MIN(1,Overview!$F$44*E2376*(F2376-Overview!$F$25)^2+0.2)</f>
        <v>1</v>
      </c>
      <c r="O2376" s="48">
        <f>M2376*E2376*Overview!$F$8</f>
        <v>9.746225350951114E-2</v>
      </c>
      <c r="P2376" s="48">
        <f>E2376*Overview!$F$6</f>
        <v>1.8494797113084687E-3</v>
      </c>
      <c r="Q2376" s="122">
        <f>O2376*(G2376/F2376-(1+Overview!$F$35/'='!F2376)/(Overview!$F$37*Overview!$F$33))/('='!G2376+Overview!$F$36)</f>
        <v>1.485675765079928E-4</v>
      </c>
      <c r="R2376" s="128">
        <f>(O2376/F2376-Q2376)*G2376*Overview!$F$29*'='!F2376^3</f>
        <v>488.97814526782406</v>
      </c>
      <c r="S2376" s="57">
        <f t="shared" si="222"/>
        <v>3.318363200352283E-18</v>
      </c>
      <c r="T2376" s="58">
        <f t="shared" si="223"/>
        <v>1.6148252978340766E-4</v>
      </c>
      <c r="U2376" s="58">
        <f>IF(I2376&lt;Overview!$F$18,(1-Overview!$F$9)*'='!R2376-'='!I2376*'='!P2376,0)</f>
        <v>0</v>
      </c>
      <c r="V2376" s="54">
        <f>IF(I2376&gt;=Overview!$F$18,(1-Overview!$F$9)*'='!R2376-Overview!$F$18*'='!P2376,0)</f>
        <v>41.333395119945905</v>
      </c>
      <c r="W2376" s="2"/>
      <c r="X2376" s="60">
        <f>F2376^3*(1+G2376*Overview!$F$38)</f>
        <v>42.609544968153301</v>
      </c>
      <c r="Y2376" s="61">
        <f>F2376^3*Overview!$F$42*(1+Overview!$F$38*G2376)+J2376*Overview!$F$39/Overview!$F$40</f>
        <v>4.1924110516038988</v>
      </c>
    </row>
    <row r="2377" spans="1:25">
      <c r="A2377" s="34">
        <v>2374</v>
      </c>
      <c r="B2377">
        <v>0.77</v>
      </c>
      <c r="C2377" s="85">
        <v>18.739999999999998</v>
      </c>
      <c r="D2377" s="125">
        <f>B2377/(B2377+Overview!$F$22)</f>
        <v>0.52380952380952384</v>
      </c>
      <c r="E2377" s="118">
        <f>EXP(Overview!$F$21/Overview!$F$5-Overview!$F$21/('='!C2377+273.15))</f>
        <v>0.94169028070695959</v>
      </c>
      <c r="F2377" s="77">
        <f t="shared" si="224"/>
        <v>3.2609509544786657</v>
      </c>
      <c r="G2377" s="115">
        <f t="shared" si="225"/>
        <v>0.52380952380952372</v>
      </c>
      <c r="H2377" s="112">
        <f>F2377/Overview!$F$19</f>
        <v>4.8146330348127355</v>
      </c>
      <c r="I2377" s="149">
        <f t="shared" si="226"/>
        <v>178.24101031296112</v>
      </c>
      <c r="J2377" s="80">
        <f>IF((A2377-Overview!$F$43)/365=ROUND((A2377-Overview!$F$43)/365,0),J2376*0.05,J2376+V2376)</f>
        <v>8269.5175984068246</v>
      </c>
      <c r="K2377" s="70">
        <f>IF(I2377&lt;Overview!$F$16,1,'='!F2377/Overview!$F$26)</f>
        <v>141.16670798608942</v>
      </c>
      <c r="L2377" s="71">
        <f>IF(I2377&lt;Overview!$F$17,'='!F2377/Overview!$F$26,Overview!$F$33)</f>
        <v>9.1428571428571423</v>
      </c>
      <c r="M2377" s="72">
        <f t="shared" si="227"/>
        <v>9.1428571428571423</v>
      </c>
      <c r="N2377" s="81">
        <f>MIN(1,Overview!$F$44*E2377*(F2377-Overview!$F$25)^2+0.2)</f>
        <v>1</v>
      </c>
      <c r="O2377" s="48">
        <f>M2377*E2377*Overview!$F$8</f>
        <v>9.746225350951114E-2</v>
      </c>
      <c r="P2377" s="48">
        <f>E2377*Overview!$F$6</f>
        <v>1.8494797113084687E-3</v>
      </c>
      <c r="Q2377" s="122">
        <f>O2377*(G2377/F2377-(1+Overview!$F$35/'='!F2377)/(Overview!$F$37*Overview!$F$33))/('='!G2377+Overview!$F$36)</f>
        <v>1.4833684073987092E-4</v>
      </c>
      <c r="R2377" s="128">
        <f>(O2377/F2377-Q2377)*G2377*Overview!$F$29*'='!F2377^3</f>
        <v>489.03025054540615</v>
      </c>
      <c r="S2377" s="57">
        <f t="shared" si="222"/>
        <v>3.3181988747638846E-18</v>
      </c>
      <c r="T2377" s="58">
        <f t="shared" si="223"/>
        <v>1.6123972079834398E-4</v>
      </c>
      <c r="U2377" s="58">
        <f>IF(I2377&lt;Overview!$F$18,(1-Overview!$F$9)*'='!R2377-'='!I2377*'='!P2377,0)</f>
        <v>0</v>
      </c>
      <c r="V2377" s="54">
        <f>IF(I2377&gt;=Overview!$F$18,(1-Overview!$F$9)*'='!R2377-Overview!$F$18*'='!P2377,0)</f>
        <v>41.337834489595899</v>
      </c>
      <c r="W2377" s="2"/>
      <c r="X2377" s="60">
        <f>F2377^3*(1+G2377*Overview!$F$38)</f>
        <v>42.615875678487747</v>
      </c>
      <c r="Y2377" s="61">
        <f>F2377^3*Overview!$F$42*(1+Overview!$F$38*G2377)+J2377*Overview!$F$39/Overview!$F$40</f>
        <v>4.1947769394310299</v>
      </c>
    </row>
    <row r="2378" spans="1:25">
      <c r="A2378" s="34">
        <v>2375</v>
      </c>
      <c r="B2378">
        <v>0.77</v>
      </c>
      <c r="C2378" s="85">
        <v>18.739999999999998</v>
      </c>
      <c r="D2378" s="125">
        <f>B2378/(B2378+Overview!$F$22)</f>
        <v>0.52380952380952384</v>
      </c>
      <c r="E2378" s="118">
        <f>EXP(Overview!$F$21/Overview!$F$5-Overview!$F$21/('='!C2378+273.15))</f>
        <v>0.94169028070695959</v>
      </c>
      <c r="F2378" s="77">
        <f t="shared" si="224"/>
        <v>3.2611121941994639</v>
      </c>
      <c r="G2378" s="115">
        <f t="shared" si="225"/>
        <v>0.52380952380952372</v>
      </c>
      <c r="H2378" s="112">
        <f>F2378/Overview!$F$19</f>
        <v>4.8148710972973037</v>
      </c>
      <c r="I2378" s="149">
        <f t="shared" si="226"/>
        <v>178.24101031296112</v>
      </c>
      <c r="J2378" s="80">
        <f>IF((A2378-Overview!$F$43)/365=ROUND((A2378-Overview!$F$43)/365,0),J2377*0.05,J2377+V2377)</f>
        <v>8310.8554328964201</v>
      </c>
      <c r="K2378" s="70">
        <f>IF(I2378&lt;Overview!$F$16,1,'='!F2378/Overview!$F$26)</f>
        <v>141.17368806058286</v>
      </c>
      <c r="L2378" s="71">
        <f>IF(I2378&lt;Overview!$F$17,'='!F2378/Overview!$F$26,Overview!$F$33)</f>
        <v>9.1428571428571423</v>
      </c>
      <c r="M2378" s="72">
        <f t="shared" si="227"/>
        <v>9.1428571428571423</v>
      </c>
      <c r="N2378" s="81">
        <f>MIN(1,Overview!$F$44*E2378*(F2378-Overview!$F$25)^2+0.2)</f>
        <v>1</v>
      </c>
      <c r="O2378" s="48">
        <f>M2378*E2378*Overview!$F$8</f>
        <v>9.746225350951114E-2</v>
      </c>
      <c r="P2378" s="48">
        <f>E2378*Overview!$F$6</f>
        <v>1.8494797113084687E-3</v>
      </c>
      <c r="Q2378" s="122">
        <f>O2378*(G2378/F2378-(1+Overview!$F$35/'='!F2378)/(Overview!$F$37*Overview!$F$33))/('='!G2378+Overview!$F$36)</f>
        <v>1.4810647471101728E-4</v>
      </c>
      <c r="R2378" s="128">
        <f>(O2378/F2378-Q2378)*G2378*Overview!$F$29*'='!F2378^3</f>
        <v>489.08228059523043</v>
      </c>
      <c r="S2378" s="57">
        <f t="shared" si="222"/>
        <v>3.3180348124967013E-18</v>
      </c>
      <c r="T2378" s="58">
        <f t="shared" si="223"/>
        <v>1.6099727690666431E-4</v>
      </c>
      <c r="U2378" s="58">
        <f>IF(I2378&lt;Overview!$F$18,(1-Overview!$F$9)*'='!R2378-'='!I2378*'='!P2378,0)</f>
        <v>0</v>
      </c>
      <c r="V2378" s="54">
        <f>IF(I2378&gt;=Overview!$F$18,(1-Overview!$F$9)*'='!R2378-Overview!$F$18*'='!P2378,0)</f>
        <v>41.342267449840925</v>
      </c>
      <c r="W2378" s="2"/>
      <c r="X2378" s="60">
        <f>F2378^3*(1+G2378*Overview!$F$38)</f>
        <v>42.622197495427059</v>
      </c>
      <c r="Y2378" s="61">
        <f>F2378^3*Overview!$F$42*(1+Overview!$F$38*G2378)+J2378*Overview!$F$39/Overview!$F$40</f>
        <v>4.1971422197633892</v>
      </c>
    </row>
    <row r="2379" spans="1:25">
      <c r="A2379" s="34">
        <v>2376</v>
      </c>
      <c r="B2379">
        <v>0.77</v>
      </c>
      <c r="C2379" s="85">
        <v>18.739999999999998</v>
      </c>
      <c r="D2379" s="125">
        <f>B2379/(B2379+Overview!$F$22)</f>
        <v>0.52380952380952384</v>
      </c>
      <c r="E2379" s="118">
        <f>EXP(Overview!$F$21/Overview!$F$5-Overview!$F$21/('='!C2379+273.15))</f>
        <v>0.94169028070695959</v>
      </c>
      <c r="F2379" s="77">
        <f t="shared" si="224"/>
        <v>3.2612731914763704</v>
      </c>
      <c r="G2379" s="115">
        <f t="shared" si="225"/>
        <v>0.52380952380952372</v>
      </c>
      <c r="H2379" s="112">
        <f>F2379/Overview!$F$19</f>
        <v>4.8151088018254393</v>
      </c>
      <c r="I2379" s="149">
        <f t="shared" si="226"/>
        <v>178.24101031296112</v>
      </c>
      <c r="J2379" s="80">
        <f>IF((A2379-Overview!$F$43)/365=ROUND((A2379-Overview!$F$43)/365,0),J2378*0.05,J2378+V2378)</f>
        <v>8352.1977003462616</v>
      </c>
      <c r="K2379" s="70">
        <f>IF(I2379&lt;Overview!$F$16,1,'='!F2379/Overview!$F$26)</f>
        <v>141.18065763966973</v>
      </c>
      <c r="L2379" s="71">
        <f>IF(I2379&lt;Overview!$F$17,'='!F2379/Overview!$F$26,Overview!$F$33)</f>
        <v>9.1428571428571423</v>
      </c>
      <c r="M2379" s="72">
        <f t="shared" si="227"/>
        <v>9.1428571428571423</v>
      </c>
      <c r="N2379" s="81">
        <f>MIN(1,Overview!$F$44*E2379*(F2379-Overview!$F$25)^2+0.2)</f>
        <v>1</v>
      </c>
      <c r="O2379" s="48">
        <f>M2379*E2379*Overview!$F$8</f>
        <v>9.746225350951114E-2</v>
      </c>
      <c r="P2379" s="48">
        <f>E2379*Overview!$F$6</f>
        <v>1.8494797113084687E-3</v>
      </c>
      <c r="Q2379" s="122">
        <f>O2379*(G2379/F2379-(1+Overview!$F$35/'='!F2379)/(Overview!$F$37*Overview!$F$33))/('='!G2379+Overview!$F$36)</f>
        <v>1.4787647779359946E-4</v>
      </c>
      <c r="R2379" s="128">
        <f>(O2379/F2379-Q2379)*G2379*Overview!$F$29*'='!F2379^3</f>
        <v>489.13423552109219</v>
      </c>
      <c r="S2379" s="57">
        <f t="shared" si="222"/>
        <v>3.3178710131036023E-18</v>
      </c>
      <c r="T2379" s="58">
        <f t="shared" si="223"/>
        <v>1.6075519755940558E-4</v>
      </c>
      <c r="U2379" s="58">
        <f>IF(I2379&lt;Overview!$F$18,(1-Overview!$F$9)*'='!R2379-'='!I2379*'='!P2379,0)</f>
        <v>0</v>
      </c>
      <c r="V2379" s="54">
        <f>IF(I2379&gt;=Overview!$F$18,(1-Overview!$F$9)*'='!R2379-Overview!$F$18*'='!P2379,0)</f>
        <v>41.346694009524349</v>
      </c>
      <c r="W2379" s="2"/>
      <c r="X2379" s="60">
        <f>F2379^3*(1+G2379*Overview!$F$38)</f>
        <v>42.628510430494465</v>
      </c>
      <c r="Y2379" s="61">
        <f>F2379^3*Overview!$F$42*(1+Overview!$F$38*G2379)+J2379*Overview!$F$39/Overview!$F$40</f>
        <v>4.1995068933595494</v>
      </c>
    </row>
    <row r="2380" spans="1:25">
      <c r="A2380" s="34">
        <v>2377</v>
      </c>
      <c r="B2380">
        <v>0.77</v>
      </c>
      <c r="C2380" s="85">
        <v>18.739999999999998</v>
      </c>
      <c r="D2380" s="125">
        <f>B2380/(B2380+Overview!$F$22)</f>
        <v>0.52380952380952384</v>
      </c>
      <c r="E2380" s="118">
        <f>EXP(Overview!$F$21/Overview!$F$5-Overview!$F$21/('='!C2380+273.15))</f>
        <v>0.94169028070695959</v>
      </c>
      <c r="F2380" s="77">
        <f t="shared" si="224"/>
        <v>3.2614339466739297</v>
      </c>
      <c r="G2380" s="115">
        <f t="shared" si="225"/>
        <v>0.52380952380952372</v>
      </c>
      <c r="H2380" s="112">
        <f>F2380/Overview!$F$19</f>
        <v>4.815346148935375</v>
      </c>
      <c r="I2380" s="149">
        <f t="shared" si="226"/>
        <v>178.24101031296112</v>
      </c>
      <c r="J2380" s="80">
        <f>IF((A2380-Overview!$F$43)/365=ROUND((A2380-Overview!$F$43)/365,0),J2379*0.05,J2379+V2379)</f>
        <v>8393.5443943557857</v>
      </c>
      <c r="K2380" s="70">
        <f>IF(I2380&lt;Overview!$F$16,1,'='!F2380/Overview!$F$26)</f>
        <v>141.18761673913116</v>
      </c>
      <c r="L2380" s="71">
        <f>IF(I2380&lt;Overview!$F$17,'='!F2380/Overview!$F$26,Overview!$F$33)</f>
        <v>9.1428571428571423</v>
      </c>
      <c r="M2380" s="72">
        <f t="shared" si="227"/>
        <v>9.1428571428571423</v>
      </c>
      <c r="N2380" s="81">
        <f>MIN(1,Overview!$F$44*E2380*(F2380-Overview!$F$25)^2+0.2)</f>
        <v>1</v>
      </c>
      <c r="O2380" s="48">
        <f>M2380*E2380*Overview!$F$8</f>
        <v>9.746225350951114E-2</v>
      </c>
      <c r="P2380" s="48">
        <f>E2380*Overview!$F$6</f>
        <v>1.8494797113084687E-3</v>
      </c>
      <c r="Q2380" s="122">
        <f>O2380*(G2380/F2380-(1+Overview!$F$35/'='!F2380)/(Overview!$F$37*Overview!$F$33))/('='!G2380+Overview!$F$36)</f>
        <v>1.4764684936096118E-4</v>
      </c>
      <c r="R2380" s="128">
        <f>(O2380/F2380-Q2380)*G2380*Overview!$F$29*'='!F2380^3</f>
        <v>489.18611542665872</v>
      </c>
      <c r="S2380" s="57">
        <f t="shared" si="222"/>
        <v>3.3177074761382956E-18</v>
      </c>
      <c r="T2380" s="58">
        <f t="shared" si="223"/>
        <v>1.6051348220843026E-4</v>
      </c>
      <c r="U2380" s="58">
        <f>IF(I2380&lt;Overview!$F$18,(1-Overview!$F$9)*'='!R2380-'='!I2380*'='!P2380,0)</f>
        <v>0</v>
      </c>
      <c r="V2380" s="54">
        <f>IF(I2380&gt;=Overview!$F$18,(1-Overview!$F$9)*'='!R2380-Overview!$F$18*'='!P2380,0)</f>
        <v>41.351114177478614</v>
      </c>
      <c r="W2380" s="2"/>
      <c r="X2380" s="60">
        <f>F2380^3*(1+G2380*Overview!$F$38)</f>
        <v>42.634814495201262</v>
      </c>
      <c r="Y2380" s="61">
        <f>F2380^3*Overview!$F$42*(1+Overview!$F$38*G2380)+J2380*Overview!$F$39/Overview!$F$40</f>
        <v>4.2018709609773923</v>
      </c>
    </row>
    <row r="2381" spans="1:25">
      <c r="A2381" s="34">
        <v>2378</v>
      </c>
      <c r="B2381">
        <v>0.77</v>
      </c>
      <c r="C2381" s="85">
        <v>18.739999999999998</v>
      </c>
      <c r="D2381" s="125">
        <f>B2381/(B2381+Overview!$F$22)</f>
        <v>0.52380952380952384</v>
      </c>
      <c r="E2381" s="118">
        <f>EXP(Overview!$F$21/Overview!$F$5-Overview!$F$21/('='!C2381+273.15))</f>
        <v>0.94169028070695959</v>
      </c>
      <c r="F2381" s="77">
        <f t="shared" si="224"/>
        <v>3.2615944601561382</v>
      </c>
      <c r="G2381" s="115">
        <f t="shared" si="225"/>
        <v>0.52380952380952372</v>
      </c>
      <c r="H2381" s="112">
        <f>F2381/Overview!$F$19</f>
        <v>4.8155831391645325</v>
      </c>
      <c r="I2381" s="149">
        <f t="shared" si="226"/>
        <v>178.24101031296112</v>
      </c>
      <c r="J2381" s="80">
        <f>IF((A2381-Overview!$F$43)/365=ROUND((A2381-Overview!$F$43)/365,0),J2380*0.05,J2380+V2380)</f>
        <v>8434.8955085332636</v>
      </c>
      <c r="K2381" s="70">
        <f>IF(I2381&lt;Overview!$F$16,1,'='!F2381/Overview!$F$26)</f>
        <v>141.19456537472459</v>
      </c>
      <c r="L2381" s="71">
        <f>IF(I2381&lt;Overview!$F$17,'='!F2381/Overview!$F$26,Overview!$F$33)</f>
        <v>9.1428571428571423</v>
      </c>
      <c r="M2381" s="72">
        <f t="shared" si="227"/>
        <v>9.1428571428571423</v>
      </c>
      <c r="N2381" s="81">
        <f>MIN(1,Overview!$F$44*E2381*(F2381-Overview!$F$25)^2+0.2)</f>
        <v>1</v>
      </c>
      <c r="O2381" s="48">
        <f>M2381*E2381*Overview!$F$8</f>
        <v>9.746225350951114E-2</v>
      </c>
      <c r="P2381" s="48">
        <f>E2381*Overview!$F$6</f>
        <v>1.8494797113084687E-3</v>
      </c>
      <c r="Q2381" s="122">
        <f>O2381*(G2381/F2381-(1+Overview!$F$35/'='!F2381)/(Overview!$F$37*Overview!$F$33))/('='!G2381+Overview!$F$36)</f>
        <v>1.4741758878761835E-4</v>
      </c>
      <c r="R2381" s="128">
        <f>(O2381/F2381-Q2381)*G2381*Overview!$F$29*'='!F2381^3</f>
        <v>489.23792041546881</v>
      </c>
      <c r="S2381" s="57">
        <f t="shared" si="222"/>
        <v>3.3175442011553234E-18</v>
      </c>
      <c r="T2381" s="58">
        <f t="shared" si="223"/>
        <v>1.6027213030642387E-4</v>
      </c>
      <c r="U2381" s="58">
        <f>IF(I2381&lt;Overview!$F$18,(1-Overview!$F$9)*'='!R2381-'='!I2381*'='!P2381,0)</f>
        <v>0</v>
      </c>
      <c r="V2381" s="54">
        <f>IF(I2381&gt;=Overview!$F$18,(1-Overview!$F$9)*'='!R2381-Overview!$F$18*'='!P2381,0)</f>
        <v>41.355527962525237</v>
      </c>
      <c r="W2381" s="2"/>
      <c r="X2381" s="60">
        <f>F2381^3*(1+G2381*Overview!$F$38)</f>
        <v>42.641109701046844</v>
      </c>
      <c r="Y2381" s="61">
        <f>F2381^3*Overview!$F$42*(1+Overview!$F$38*G2381)+J2381*Overview!$F$39/Overview!$F$40</f>
        <v>4.2042344233741149</v>
      </c>
    </row>
    <row r="2382" spans="1:25">
      <c r="A2382" s="34">
        <v>2379</v>
      </c>
      <c r="B2382">
        <v>0.77</v>
      </c>
      <c r="C2382" s="85">
        <v>18.739999999999998</v>
      </c>
      <c r="D2382" s="125">
        <f>B2382/(B2382+Overview!$F$22)</f>
        <v>0.52380952380952384</v>
      </c>
      <c r="E2382" s="118">
        <f>EXP(Overview!$F$21/Overview!$F$5-Overview!$F$21/('='!C2382+273.15))</f>
        <v>0.94169028070695959</v>
      </c>
      <c r="F2382" s="77">
        <f t="shared" si="224"/>
        <v>3.2617547322864446</v>
      </c>
      <c r="G2382" s="115">
        <f t="shared" si="225"/>
        <v>0.52380952380952372</v>
      </c>
      <c r="H2382" s="112">
        <f>F2382/Overview!$F$19</f>
        <v>4.8158197730495269</v>
      </c>
      <c r="I2382" s="149">
        <f t="shared" si="226"/>
        <v>178.24101031296112</v>
      </c>
      <c r="J2382" s="80">
        <f>IF((A2382-Overview!$F$43)/365=ROUND((A2382-Overview!$F$43)/365,0),J2381*0.05,J2381+V2381)</f>
        <v>8476.2510364957889</v>
      </c>
      <c r="K2382" s="70">
        <f>IF(I2382&lt;Overview!$F$16,1,'='!F2382/Overview!$F$26)</f>
        <v>141.20150356218375</v>
      </c>
      <c r="L2382" s="71">
        <f>IF(I2382&lt;Overview!$F$17,'='!F2382/Overview!$F$26,Overview!$F$33)</f>
        <v>9.1428571428571423</v>
      </c>
      <c r="M2382" s="72">
        <f t="shared" si="227"/>
        <v>9.1428571428571423</v>
      </c>
      <c r="N2382" s="81">
        <f>MIN(1,Overview!$F$44*E2382*(F2382-Overview!$F$25)^2+0.2)</f>
        <v>1</v>
      </c>
      <c r="O2382" s="48">
        <f>M2382*E2382*Overview!$F$8</f>
        <v>9.746225350951114E-2</v>
      </c>
      <c r="P2382" s="48">
        <f>E2382*Overview!$F$6</f>
        <v>1.8494797113084687E-3</v>
      </c>
      <c r="Q2382" s="122">
        <f>O2382*(G2382/F2382-(1+Overview!$F$35/'='!F2382)/(Overview!$F$37*Overview!$F$33))/('='!G2382+Overview!$F$36)</f>
        <v>1.4718869544925905E-4</v>
      </c>
      <c r="R2382" s="128">
        <f>(O2382/F2382-Q2382)*G2382*Overview!$F$29*'='!F2382^3</f>
        <v>489.28965059093343</v>
      </c>
      <c r="S2382" s="57">
        <f t="shared" si="222"/>
        <v>3.3173811877100627E-18</v>
      </c>
      <c r="T2382" s="58">
        <f t="shared" si="223"/>
        <v>1.6003114130689632E-4</v>
      </c>
      <c r="U2382" s="58">
        <f>IF(I2382&lt;Overview!$F$18,(1-Overview!$F$9)*'='!R2382-'='!I2382*'='!P2382,0)</f>
        <v>0</v>
      </c>
      <c r="V2382" s="54">
        <f>IF(I2382&gt;=Overview!$F$18,(1-Overview!$F$9)*'='!R2382-Overview!$F$18*'='!P2382,0)</f>
        <v>41.359935373474819</v>
      </c>
      <c r="W2382" s="2"/>
      <c r="X2382" s="60">
        <f>F2382^3*(1+G2382*Overview!$F$38)</f>
        <v>42.647396059518677</v>
      </c>
      <c r="Y2382" s="61">
        <f>F2382^3*Overview!$F$42*(1+Overview!$F$38*G2382)+J2382*Overview!$F$39/Overview!$F$40</f>
        <v>4.2065972813062249</v>
      </c>
    </row>
    <row r="2383" spans="1:25">
      <c r="A2383" s="34">
        <v>2380</v>
      </c>
      <c r="B2383">
        <v>0.77</v>
      </c>
      <c r="C2383" s="85">
        <v>18.739999999999998</v>
      </c>
      <c r="D2383" s="125">
        <f>B2383/(B2383+Overview!$F$22)</f>
        <v>0.52380952380952384</v>
      </c>
      <c r="E2383" s="118">
        <f>EXP(Overview!$F$21/Overview!$F$5-Overview!$F$21/('='!C2383+273.15))</f>
        <v>0.94169028070695959</v>
      </c>
      <c r="F2383" s="77">
        <f t="shared" si="224"/>
        <v>3.2619147634277517</v>
      </c>
      <c r="G2383" s="115">
        <f t="shared" si="225"/>
        <v>0.52380952380952372</v>
      </c>
      <c r="H2383" s="112">
        <f>F2383/Overview!$F$19</f>
        <v>4.8160560511261652</v>
      </c>
      <c r="I2383" s="149">
        <f t="shared" si="226"/>
        <v>178.24101031296112</v>
      </c>
      <c r="J2383" s="80">
        <f>IF((A2383-Overview!$F$43)/365=ROUND((A2383-Overview!$F$43)/365,0),J2382*0.05,J2382+V2382)</f>
        <v>8517.6109718692642</v>
      </c>
      <c r="K2383" s="70">
        <f>IF(I2383&lt;Overview!$F$16,1,'='!F2383/Overview!$F$26)</f>
        <v>141.2084313172187</v>
      </c>
      <c r="L2383" s="71">
        <f>IF(I2383&lt;Overview!$F$17,'='!F2383/Overview!$F$26,Overview!$F$33)</f>
        <v>9.1428571428571423</v>
      </c>
      <c r="M2383" s="72">
        <f t="shared" si="227"/>
        <v>9.1428571428571423</v>
      </c>
      <c r="N2383" s="81">
        <f>MIN(1,Overview!$F$44*E2383*(F2383-Overview!$F$25)^2+0.2)</f>
        <v>1</v>
      </c>
      <c r="O2383" s="48">
        <f>M2383*E2383*Overview!$F$8</f>
        <v>9.746225350951114E-2</v>
      </c>
      <c r="P2383" s="48">
        <f>E2383*Overview!$F$6</f>
        <v>1.8494797113084687E-3</v>
      </c>
      <c r="Q2383" s="122">
        <f>O2383*(G2383/F2383-(1+Overview!$F$35/'='!F2383)/(Overview!$F$37*Overview!$F$33))/('='!G2383+Overview!$F$36)</f>
        <v>1.4696016872273879E-4</v>
      </c>
      <c r="R2383" s="128">
        <f>(O2383/F2383-Q2383)*G2383*Overview!$F$29*'='!F2383^3</f>
        <v>489.34130605633555</v>
      </c>
      <c r="S2383" s="57">
        <f t="shared" si="222"/>
        <v>3.3172184353587223E-18</v>
      </c>
      <c r="T2383" s="58">
        <f t="shared" si="223"/>
        <v>1.5979051466417831E-4</v>
      </c>
      <c r="U2383" s="58">
        <f>IF(I2383&lt;Overview!$F$18,(1-Overview!$F$9)*'='!R2383-'='!I2383*'='!P2383,0)</f>
        <v>0</v>
      </c>
      <c r="V2383" s="54">
        <f>IF(I2383&gt;=Overview!$F$18,(1-Overview!$F$9)*'='!R2383-Overview!$F$18*'='!P2383,0)</f>
        <v>41.364336419127085</v>
      </c>
      <c r="W2383" s="2"/>
      <c r="X2383" s="60">
        <f>F2383^3*(1+G2383*Overview!$F$38)</f>
        <v>42.653673582092381</v>
      </c>
      <c r="Y2383" s="61">
        <f>F2383^3*Overview!$F$42*(1+Overview!$F$38*G2383)+J2383*Overview!$F$39/Overview!$F$40</f>
        <v>4.2089595355295417</v>
      </c>
    </row>
    <row r="2384" spans="1:25">
      <c r="A2384" s="34">
        <v>2381</v>
      </c>
      <c r="B2384">
        <v>0.77</v>
      </c>
      <c r="C2384" s="85">
        <v>18.739999999999998</v>
      </c>
      <c r="D2384" s="125">
        <f>B2384/(B2384+Overview!$F$22)</f>
        <v>0.52380952380952384</v>
      </c>
      <c r="E2384" s="118">
        <f>EXP(Overview!$F$21/Overview!$F$5-Overview!$F$21/('='!C2384+273.15))</f>
        <v>0.94169028070695959</v>
      </c>
      <c r="F2384" s="77">
        <f t="shared" si="224"/>
        <v>3.2620745539424156</v>
      </c>
      <c r="G2384" s="115">
        <f t="shared" si="225"/>
        <v>0.52380952380952372</v>
      </c>
      <c r="H2384" s="112">
        <f>F2384/Overview!$F$19</f>
        <v>4.8162919739294487</v>
      </c>
      <c r="I2384" s="149">
        <f t="shared" si="226"/>
        <v>178.24101031296112</v>
      </c>
      <c r="J2384" s="80">
        <f>IF((A2384-Overview!$F$43)/365=ROUND((A2384-Overview!$F$43)/365,0),J2383*0.05,J2383+V2383)</f>
        <v>8558.9753082883908</v>
      </c>
      <c r="K2384" s="70">
        <f>IF(I2384&lt;Overview!$F$16,1,'='!F2384/Overview!$F$26)</f>
        <v>141.21534865551584</v>
      </c>
      <c r="L2384" s="71">
        <f>IF(I2384&lt;Overview!$F$17,'='!F2384/Overview!$F$26,Overview!$F$33)</f>
        <v>9.1428571428571423</v>
      </c>
      <c r="M2384" s="72">
        <f t="shared" si="227"/>
        <v>9.1428571428571423</v>
      </c>
      <c r="N2384" s="81">
        <f>MIN(1,Overview!$F$44*E2384*(F2384-Overview!$F$25)^2+0.2)</f>
        <v>1</v>
      </c>
      <c r="O2384" s="48">
        <f>M2384*E2384*Overview!$F$8</f>
        <v>9.746225350951114E-2</v>
      </c>
      <c r="P2384" s="48">
        <f>E2384*Overview!$F$6</f>
        <v>1.8494797113084687E-3</v>
      </c>
      <c r="Q2384" s="122">
        <f>O2384*(G2384/F2384-(1+Overview!$F$35/'='!F2384)/(Overview!$F$37*Overview!$F$33))/('='!G2384+Overview!$F$36)</f>
        <v>1.4673200798608109E-4</v>
      </c>
      <c r="R2384" s="128">
        <f>(O2384/F2384-Q2384)*G2384*Overview!$F$29*'='!F2384^3</f>
        <v>489.39288691482989</v>
      </c>
      <c r="S2384" s="57">
        <f t="shared" si="222"/>
        <v>3.3170559436583417E-18</v>
      </c>
      <c r="T2384" s="58">
        <f t="shared" si="223"/>
        <v>1.5955024983342348E-4</v>
      </c>
      <c r="U2384" s="58">
        <f>IF(I2384&lt;Overview!$F$18,(1-Overview!$F$9)*'='!R2384-'='!I2384*'='!P2384,0)</f>
        <v>0</v>
      </c>
      <c r="V2384" s="54">
        <f>IF(I2384&gt;=Overview!$F$18,(1-Overview!$F$9)*'='!R2384-Overview!$F$18*'='!P2384,0)</f>
        <v>41.368731108270801</v>
      </c>
      <c r="W2384" s="2"/>
      <c r="X2384" s="60">
        <f>F2384^3*(1+G2384*Overview!$F$38)</f>
        <v>42.65994228023159</v>
      </c>
      <c r="Y2384" s="61">
        <f>F2384^3*Overview!$F$42*(1+Overview!$F$38*G2384)+J2384*Overview!$F$39/Overview!$F$40</f>
        <v>4.2113211867991929</v>
      </c>
    </row>
    <row r="2385" spans="1:25">
      <c r="A2385" s="34">
        <v>2382</v>
      </c>
      <c r="B2385">
        <v>0.77</v>
      </c>
      <c r="C2385" s="85">
        <v>18.739999999999998</v>
      </c>
      <c r="D2385" s="125">
        <f>B2385/(B2385+Overview!$F$22)</f>
        <v>0.52380952380952384</v>
      </c>
      <c r="E2385" s="118">
        <f>EXP(Overview!$F$21/Overview!$F$5-Overview!$F$21/('='!C2385+273.15))</f>
        <v>0.94169028070695959</v>
      </c>
      <c r="F2385" s="77">
        <f t="shared" si="224"/>
        <v>3.2622341041922489</v>
      </c>
      <c r="G2385" s="115">
        <f t="shared" si="225"/>
        <v>0.52380952380952372</v>
      </c>
      <c r="H2385" s="112">
        <f>F2385/Overview!$F$19</f>
        <v>4.816527541993576</v>
      </c>
      <c r="I2385" s="149">
        <f t="shared" si="226"/>
        <v>178.24101031296112</v>
      </c>
      <c r="J2385" s="80">
        <f>IF((A2385-Overview!$F$43)/365=ROUND((A2385-Overview!$F$43)/365,0),J2384*0.05,J2384+V2384)</f>
        <v>8600.3440393966612</v>
      </c>
      <c r="K2385" s="70">
        <f>IF(I2385&lt;Overview!$F$16,1,'='!F2385/Overview!$F$26)</f>
        <v>141.22225559273807</v>
      </c>
      <c r="L2385" s="71">
        <f>IF(I2385&lt;Overview!$F$17,'='!F2385/Overview!$F$26,Overview!$F$33)</f>
        <v>9.1428571428571423</v>
      </c>
      <c r="M2385" s="72">
        <f t="shared" si="227"/>
        <v>9.1428571428571423</v>
      </c>
      <c r="N2385" s="81">
        <f>MIN(1,Overview!$F$44*E2385*(F2385-Overview!$F$25)^2+0.2)</f>
        <v>1</v>
      </c>
      <c r="O2385" s="48">
        <f>M2385*E2385*Overview!$F$8</f>
        <v>9.746225350951114E-2</v>
      </c>
      <c r="P2385" s="48">
        <f>E2385*Overview!$F$6</f>
        <v>1.8494797113084687E-3</v>
      </c>
      <c r="Q2385" s="122">
        <f>O2385*(G2385/F2385-(1+Overview!$F$35/'='!F2385)/(Overview!$F$37*Overview!$F$33))/('='!G2385+Overview!$F$36)</f>
        <v>1.4650421261846972E-4</v>
      </c>
      <c r="R2385" s="128">
        <f>(O2385/F2385-Q2385)*G2385*Overview!$F$29*'='!F2385^3</f>
        <v>489.44439326944371</v>
      </c>
      <c r="S2385" s="57">
        <f t="shared" si="222"/>
        <v>3.3168937121667876E-18</v>
      </c>
      <c r="T2385" s="58">
        <f t="shared" si="223"/>
        <v>1.5931034627060146E-4</v>
      </c>
      <c r="U2385" s="58">
        <f>IF(I2385&lt;Overview!$F$18,(1-Overview!$F$9)*'='!R2385-'='!I2385*'='!P2385,0)</f>
        <v>0</v>
      </c>
      <c r="V2385" s="54">
        <f>IF(I2385&gt;=Overview!$F$18,(1-Overview!$F$9)*'='!R2385-Overview!$F$18*'='!P2385,0)</f>
        <v>41.373119449683898</v>
      </c>
      <c r="W2385" s="2"/>
      <c r="X2385" s="60">
        <f>F2385^3*(1+G2385*Overview!$F$38)</f>
        <v>42.666202165388121</v>
      </c>
      <c r="Y2385" s="61">
        <f>F2385^3*Overview!$F$42*(1+Overview!$F$38*G2385)+J2385*Overview!$F$39/Overview!$F$40</f>
        <v>4.213682235869622</v>
      </c>
    </row>
    <row r="2386" spans="1:25">
      <c r="A2386" s="34">
        <v>2383</v>
      </c>
      <c r="B2386">
        <v>0.77</v>
      </c>
      <c r="C2386" s="85">
        <v>18.739999999999998</v>
      </c>
      <c r="D2386" s="125">
        <f>B2386/(B2386+Overview!$F$22)</f>
        <v>0.52380952380952384</v>
      </c>
      <c r="E2386" s="118">
        <f>EXP(Overview!$F$21/Overview!$F$5-Overview!$F$21/('='!C2386+273.15))</f>
        <v>0.94169028070695959</v>
      </c>
      <c r="F2386" s="77">
        <f t="shared" si="224"/>
        <v>3.2623934145385194</v>
      </c>
      <c r="G2386" s="115">
        <f t="shared" si="225"/>
        <v>0.52380952380952372</v>
      </c>
      <c r="H2386" s="112">
        <f>F2386/Overview!$F$19</f>
        <v>4.8167627558519408</v>
      </c>
      <c r="I2386" s="149">
        <f t="shared" si="226"/>
        <v>178.24101031296112</v>
      </c>
      <c r="J2386" s="80">
        <f>IF((A2386-Overview!$F$43)/365=ROUND((A2386-Overview!$F$43)/365,0),J2385*0.05,J2385+V2385)</f>
        <v>8641.7171588463443</v>
      </c>
      <c r="K2386" s="70">
        <f>IF(I2386&lt;Overview!$F$16,1,'='!F2386/Overview!$F$26)</f>
        <v>141.22915214452465</v>
      </c>
      <c r="L2386" s="71">
        <f>IF(I2386&lt;Overview!$F$17,'='!F2386/Overview!$F$26,Overview!$F$33)</f>
        <v>9.1428571428571423</v>
      </c>
      <c r="M2386" s="72">
        <f t="shared" si="227"/>
        <v>9.1428571428571423</v>
      </c>
      <c r="N2386" s="81">
        <f>MIN(1,Overview!$F$44*E2386*(F2386-Overview!$F$25)^2+0.2)</f>
        <v>1</v>
      </c>
      <c r="O2386" s="48">
        <f>M2386*E2386*Overview!$F$8</f>
        <v>9.746225350951114E-2</v>
      </c>
      <c r="P2386" s="48">
        <f>E2386*Overview!$F$6</f>
        <v>1.8494797113084687E-3</v>
      </c>
      <c r="Q2386" s="122">
        <f>O2386*(G2386/F2386-(1+Overview!$F$35/'='!F2386)/(Overview!$F$37*Overview!$F$33))/('='!G2386+Overview!$F$36)</f>
        <v>1.4627678200024926E-4</v>
      </c>
      <c r="R2386" s="128">
        <f>(O2386/F2386-Q2386)*G2386*Overview!$F$29*'='!F2386^3</f>
        <v>489.49582522307685</v>
      </c>
      <c r="S2386" s="57">
        <f t="shared" si="222"/>
        <v>3.3167317404427542E-18</v>
      </c>
      <c r="T2386" s="58">
        <f t="shared" si="223"/>
        <v>1.5907080343249995E-4</v>
      </c>
      <c r="U2386" s="58">
        <f>IF(I2386&lt;Overview!$F$18,(1-Overview!$F$9)*'='!R2386-'='!I2386*'='!P2386,0)</f>
        <v>0</v>
      </c>
      <c r="V2386" s="54">
        <f>IF(I2386&gt;=Overview!$F$18,(1-Overview!$F$9)*'='!R2386-Overview!$F$18*'='!P2386,0)</f>
        <v>41.377501452133444</v>
      </c>
      <c r="W2386" s="2"/>
      <c r="X2386" s="60">
        <f>F2386^3*(1+G2386*Overview!$F$38)</f>
        <v>42.672453249001869</v>
      </c>
      <c r="Y2386" s="61">
        <f>F2386^3*Overview!$F$42*(1+Overview!$F$38*G2386)+J2386*Overview!$F$39/Overview!$F$40</f>
        <v>4.2160426834945817</v>
      </c>
    </row>
    <row r="2387" spans="1:25">
      <c r="A2387" s="34">
        <v>2384</v>
      </c>
      <c r="B2387">
        <v>0.77</v>
      </c>
      <c r="C2387" s="85">
        <v>18.739999999999998</v>
      </c>
      <c r="D2387" s="125">
        <f>B2387/(B2387+Overview!$F$22)</f>
        <v>0.52380952380952384</v>
      </c>
      <c r="E2387" s="118">
        <f>EXP(Overview!$F$21/Overview!$F$5-Overview!$F$21/('='!C2387+273.15))</f>
        <v>0.94169028070695959</v>
      </c>
      <c r="F2387" s="77">
        <f t="shared" si="224"/>
        <v>3.2625524853419519</v>
      </c>
      <c r="G2387" s="115">
        <f t="shared" si="225"/>
        <v>0.52380952380952372</v>
      </c>
      <c r="H2387" s="112">
        <f>F2387/Overview!$F$19</f>
        <v>4.8169976160371357</v>
      </c>
      <c r="I2387" s="149">
        <f t="shared" si="226"/>
        <v>178.24101031296112</v>
      </c>
      <c r="J2387" s="80">
        <f>IF((A2387-Overview!$F$43)/365=ROUND((A2387-Overview!$F$43)/365,0),J2386*0.05,J2386+V2386)</f>
        <v>8683.0946602984786</v>
      </c>
      <c r="K2387" s="70">
        <f>IF(I2387&lt;Overview!$F$16,1,'='!F2387/Overview!$F$26)</f>
        <v>141.23603832649144</v>
      </c>
      <c r="L2387" s="71">
        <f>IF(I2387&lt;Overview!$F$17,'='!F2387/Overview!$F$26,Overview!$F$33)</f>
        <v>9.1428571428571423</v>
      </c>
      <c r="M2387" s="72">
        <f t="shared" si="227"/>
        <v>9.1428571428571423</v>
      </c>
      <c r="N2387" s="81">
        <f>MIN(1,Overview!$F$44*E2387*(F2387-Overview!$F$25)^2+0.2)</f>
        <v>1</v>
      </c>
      <c r="O2387" s="48">
        <f>M2387*E2387*Overview!$F$8</f>
        <v>9.746225350951114E-2</v>
      </c>
      <c r="P2387" s="48">
        <f>E2387*Overview!$F$6</f>
        <v>1.8494797113084687E-3</v>
      </c>
      <c r="Q2387" s="122">
        <f>O2387*(G2387/F2387-(1+Overview!$F$35/'='!F2387)/(Overview!$F$37*Overview!$F$33))/('='!G2387+Overview!$F$36)</f>
        <v>1.4604971551292526E-4</v>
      </c>
      <c r="R2387" s="128">
        <f>(O2387/F2387-Q2387)*G2387*Overview!$F$29*'='!F2387^3</f>
        <v>489.54718287850125</v>
      </c>
      <c r="S2387" s="57">
        <f t="shared" si="222"/>
        <v>3.3165700280457606E-18</v>
      </c>
      <c r="T2387" s="58">
        <f t="shared" si="223"/>
        <v>1.5883162077672645E-4</v>
      </c>
      <c r="U2387" s="58">
        <f>IF(I2387&lt;Overview!$F$18,(1-Overview!$F$9)*'='!R2387-'='!I2387*'='!P2387,0)</f>
        <v>0</v>
      </c>
      <c r="V2387" s="54">
        <f>IF(I2387&gt;=Overview!$F$18,(1-Overview!$F$9)*'='!R2387-Overview!$F$18*'='!P2387,0)</f>
        <v>41.381877124375599</v>
      </c>
      <c r="W2387" s="2"/>
      <c r="X2387" s="60">
        <f>F2387^3*(1+G2387*Overview!$F$38)</f>
        <v>42.678695542500826</v>
      </c>
      <c r="Y2387" s="61">
        <f>F2387^3*Overview!$F$42*(1+Overview!$F$38*G2387)+J2387*Overview!$F$39/Overview!$F$40</f>
        <v>4.2184025304271353</v>
      </c>
    </row>
    <row r="2388" spans="1:25">
      <c r="A2388" s="34">
        <v>2385</v>
      </c>
      <c r="B2388">
        <v>0.77</v>
      </c>
      <c r="C2388" s="85">
        <v>18.739999999999998</v>
      </c>
      <c r="D2388" s="125">
        <f>B2388/(B2388+Overview!$F$22)</f>
        <v>0.52380952380952384</v>
      </c>
      <c r="E2388" s="118">
        <f>EXP(Overview!$F$21/Overview!$F$5-Overview!$F$21/('='!C2388+273.15))</f>
        <v>0.94169028070695959</v>
      </c>
      <c r="F2388" s="77">
        <f t="shared" si="224"/>
        <v>3.2627113169627284</v>
      </c>
      <c r="G2388" s="115">
        <f t="shared" si="225"/>
        <v>0.52380952380952372</v>
      </c>
      <c r="H2388" s="112">
        <f>F2388/Overview!$F$19</f>
        <v>4.8172321230809514</v>
      </c>
      <c r="I2388" s="149">
        <f t="shared" si="226"/>
        <v>178.24101031296112</v>
      </c>
      <c r="J2388" s="80">
        <f>IF((A2388-Overview!$F$43)/365=ROUND((A2388-Overview!$F$43)/365,0),J2387*0.05,J2387+V2387)</f>
        <v>8724.4765374228537</v>
      </c>
      <c r="K2388" s="70">
        <f>IF(I2388&lt;Overview!$F$16,1,'='!F2388/Overview!$F$26)</f>
        <v>141.24291415423068</v>
      </c>
      <c r="L2388" s="71">
        <f>IF(I2388&lt;Overview!$F$17,'='!F2388/Overview!$F$26,Overview!$F$33)</f>
        <v>9.1428571428571423</v>
      </c>
      <c r="M2388" s="72">
        <f t="shared" si="227"/>
        <v>9.1428571428571423</v>
      </c>
      <c r="N2388" s="81">
        <f>MIN(1,Overview!$F$44*E2388*(F2388-Overview!$F$25)^2+0.2)</f>
        <v>1</v>
      </c>
      <c r="O2388" s="48">
        <f>M2388*E2388*Overview!$F$8</f>
        <v>9.746225350951114E-2</v>
      </c>
      <c r="P2388" s="48">
        <f>E2388*Overview!$F$6</f>
        <v>1.8494797113084687E-3</v>
      </c>
      <c r="Q2388" s="122">
        <f>O2388*(G2388/F2388-(1+Overview!$F$35/'='!F2388)/(Overview!$F$37*Overview!$F$33))/('='!G2388+Overview!$F$36)</f>
        <v>1.4582301253915689E-4</v>
      </c>
      <c r="R2388" s="128">
        <f>(O2388/F2388-Q2388)*G2388*Overview!$F$29*'='!F2388^3</f>
        <v>489.59846633836156</v>
      </c>
      <c r="S2388" s="57">
        <f t="shared" si="222"/>
        <v>3.316408574536149E-18</v>
      </c>
      <c r="T2388" s="58">
        <f t="shared" si="223"/>
        <v>1.5859279776170168E-4</v>
      </c>
      <c r="U2388" s="58">
        <f>IF(I2388&lt;Overview!$F$18,(1-Overview!$F$9)*'='!R2388-'='!I2388*'='!P2388,0)</f>
        <v>0</v>
      </c>
      <c r="V2388" s="54">
        <f>IF(I2388&gt;=Overview!$F$18,(1-Overview!$F$9)*'='!R2388-Overview!$F$18*'='!P2388,0)</f>
        <v>41.386246475155701</v>
      </c>
      <c r="W2388" s="2"/>
      <c r="X2388" s="60">
        <f>F2388^3*(1+G2388*Overview!$F$38)</f>
        <v>42.684929057301105</v>
      </c>
      <c r="Y2388" s="61">
        <f>F2388^3*Overview!$F$42*(1+Overview!$F$38*G2388)+J2388*Overview!$F$39/Overview!$F$40</f>
        <v>4.2207617774196562</v>
      </c>
    </row>
    <row r="2389" spans="1:25">
      <c r="A2389" s="34">
        <v>2386</v>
      </c>
      <c r="B2389">
        <v>0.77</v>
      </c>
      <c r="C2389" s="85">
        <v>18.739999999999998</v>
      </c>
      <c r="D2389" s="125">
        <f>B2389/(B2389+Overview!$F$22)</f>
        <v>0.52380952380952384</v>
      </c>
      <c r="E2389" s="118">
        <f>EXP(Overview!$F$21/Overview!$F$5-Overview!$F$21/('='!C2389+273.15))</f>
        <v>0.94169028070695959</v>
      </c>
      <c r="F2389" s="77">
        <f t="shared" si="224"/>
        <v>3.2628699097604903</v>
      </c>
      <c r="G2389" s="115">
        <f t="shared" si="225"/>
        <v>0.52380952380952372</v>
      </c>
      <c r="H2389" s="112">
        <f>F2389/Overview!$F$19</f>
        <v>4.8174662775143808</v>
      </c>
      <c r="I2389" s="149">
        <f t="shared" si="226"/>
        <v>178.24101031296112</v>
      </c>
      <c r="J2389" s="80">
        <f>IF((A2389-Overview!$F$43)/365=ROUND((A2389-Overview!$F$43)/365,0),J2388*0.05,J2388+V2388)</f>
        <v>8765.8627838980101</v>
      </c>
      <c r="K2389" s="70">
        <f>IF(I2389&lt;Overview!$F$16,1,'='!F2389/Overview!$F$26)</f>
        <v>141.24977964331129</v>
      </c>
      <c r="L2389" s="71">
        <f>IF(I2389&lt;Overview!$F$17,'='!F2389/Overview!$F$26,Overview!$F$33)</f>
        <v>9.1428571428571423</v>
      </c>
      <c r="M2389" s="72">
        <f t="shared" si="227"/>
        <v>9.1428571428571423</v>
      </c>
      <c r="N2389" s="81">
        <f>MIN(1,Overview!$F$44*E2389*(F2389-Overview!$F$25)^2+0.2)</f>
        <v>1</v>
      </c>
      <c r="O2389" s="48">
        <f>M2389*E2389*Overview!$F$8</f>
        <v>9.746225350951114E-2</v>
      </c>
      <c r="P2389" s="48">
        <f>E2389*Overview!$F$6</f>
        <v>1.8494797113084687E-3</v>
      </c>
      <c r="Q2389" s="122">
        <f>O2389*(G2389/F2389-(1+Overview!$F$35/'='!F2389)/(Overview!$F$37*Overview!$F$33))/('='!G2389+Overview!$F$36)</f>
        <v>1.4559667246275625E-4</v>
      </c>
      <c r="R2389" s="128">
        <f>(O2389/F2389-Q2389)*G2389*Overview!$F$29*'='!F2389^3</f>
        <v>489.64967570517518</v>
      </c>
      <c r="S2389" s="57">
        <f t="shared" si="222"/>
        <v>3.3162473794750823E-18</v>
      </c>
      <c r="T2389" s="58">
        <f t="shared" si="223"/>
        <v>1.5835433384666039E-4</v>
      </c>
      <c r="U2389" s="58">
        <f>IF(I2389&lt;Overview!$F$18,(1-Overview!$F$9)*'='!R2389-'='!I2389*'='!P2389,0)</f>
        <v>0</v>
      </c>
      <c r="V2389" s="54">
        <f>IF(I2389&gt;=Overview!$F$18,(1-Overview!$F$9)*'='!R2389-Overview!$F$18*'='!P2389,0)</f>
        <v>41.390609513208219</v>
      </c>
      <c r="W2389" s="2"/>
      <c r="X2389" s="60">
        <f>F2389^3*(1+G2389*Overview!$F$38)</f>
        <v>42.691153804806937</v>
      </c>
      <c r="Y2389" s="61">
        <f>F2389^3*Overview!$F$42*(1+Overview!$F$38*G2389)+J2389*Overview!$F$39/Overview!$F$40</f>
        <v>4.2231204252238292</v>
      </c>
    </row>
    <row r="2390" spans="1:25">
      <c r="A2390" s="34">
        <v>2387</v>
      </c>
      <c r="B2390">
        <v>0.77</v>
      </c>
      <c r="C2390" s="85">
        <v>18.739999999999998</v>
      </c>
      <c r="D2390" s="125">
        <f>B2390/(B2390+Overview!$F$22)</f>
        <v>0.52380952380952384</v>
      </c>
      <c r="E2390" s="118">
        <f>EXP(Overview!$F$21/Overview!$F$5-Overview!$F$21/('='!C2390+273.15))</f>
        <v>0.94169028070695959</v>
      </c>
      <c r="F2390" s="77">
        <f t="shared" si="224"/>
        <v>3.2630282640943369</v>
      </c>
      <c r="G2390" s="115">
        <f t="shared" si="225"/>
        <v>0.52380952380952372</v>
      </c>
      <c r="H2390" s="112">
        <f>F2390/Overview!$F$19</f>
        <v>4.8177000798676168</v>
      </c>
      <c r="I2390" s="149">
        <f t="shared" si="226"/>
        <v>178.24101031296112</v>
      </c>
      <c r="J2390" s="80">
        <f>IF((A2390-Overview!$F$43)/365=ROUND((A2390-Overview!$F$43)/365,0),J2389*0.05,J2389+V2389)</f>
        <v>8807.253393411218</v>
      </c>
      <c r="K2390" s="70">
        <f>IF(I2390&lt;Overview!$F$16,1,'='!F2390/Overview!$F$26)</f>
        <v>141.25663480927867</v>
      </c>
      <c r="L2390" s="71">
        <f>IF(I2390&lt;Overview!$F$17,'='!F2390/Overview!$F$26,Overview!$F$33)</f>
        <v>9.1428571428571423</v>
      </c>
      <c r="M2390" s="72">
        <f t="shared" si="227"/>
        <v>9.1428571428571423</v>
      </c>
      <c r="N2390" s="81">
        <f>MIN(1,Overview!$F$44*E2390*(F2390-Overview!$F$25)^2+0.2)</f>
        <v>1</v>
      </c>
      <c r="O2390" s="48">
        <f>M2390*E2390*Overview!$F$8</f>
        <v>9.746225350951114E-2</v>
      </c>
      <c r="P2390" s="48">
        <f>E2390*Overview!$F$6</f>
        <v>1.8494797113084687E-3</v>
      </c>
      <c r="Q2390" s="122">
        <f>O2390*(G2390/F2390-(1+Overview!$F$35/'='!F2390)/(Overview!$F$37*Overview!$F$33))/('='!G2390+Overview!$F$36)</f>
        <v>1.4537069466868816E-4</v>
      </c>
      <c r="R2390" s="128">
        <f>(O2390/F2390-Q2390)*G2390*Overview!$F$29*'='!F2390^3</f>
        <v>489.70081108133218</v>
      </c>
      <c r="S2390" s="57">
        <f t="shared" si="222"/>
        <v>3.3160864424245435E-18</v>
      </c>
      <c r="T2390" s="58">
        <f t="shared" si="223"/>
        <v>1.5811622849165247E-4</v>
      </c>
      <c r="U2390" s="58">
        <f>IF(I2390&lt;Overview!$F$18,(1-Overview!$F$9)*'='!R2390-'='!I2390*'='!P2390,0)</f>
        <v>0</v>
      </c>
      <c r="V2390" s="54">
        <f>IF(I2390&gt;=Overview!$F$18,(1-Overview!$F$9)*'='!R2390-Overview!$F$18*'='!P2390,0)</f>
        <v>41.394966247256797</v>
      </c>
      <c r="W2390" s="2"/>
      <c r="X2390" s="60">
        <f>F2390^3*(1+G2390*Overview!$F$38)</f>
        <v>42.697369796410655</v>
      </c>
      <c r="Y2390" s="61">
        <f>F2390^3*Overview!$F$42*(1+Overview!$F$38*G2390)+J2390*Overview!$F$39/Overview!$F$40</f>
        <v>4.2254784745906466</v>
      </c>
    </row>
    <row r="2391" spans="1:25">
      <c r="A2391" s="34">
        <v>2388</v>
      </c>
      <c r="B2391">
        <v>0.77</v>
      </c>
      <c r="C2391" s="85">
        <v>18.739999999999998</v>
      </c>
      <c r="D2391" s="125">
        <f>B2391/(B2391+Overview!$F$22)</f>
        <v>0.52380952380952384</v>
      </c>
      <c r="E2391" s="118">
        <f>EXP(Overview!$F$21/Overview!$F$5-Overview!$F$21/('='!C2391+273.15))</f>
        <v>0.94169028070695959</v>
      </c>
      <c r="F2391" s="77">
        <f t="shared" si="224"/>
        <v>3.2631863803228285</v>
      </c>
      <c r="G2391" s="115">
        <f t="shared" si="225"/>
        <v>0.52380952380952372</v>
      </c>
      <c r="H2391" s="112">
        <f>F2391/Overview!$F$19</f>
        <v>4.8179335306700555</v>
      </c>
      <c r="I2391" s="149">
        <f t="shared" si="226"/>
        <v>178.24101031296112</v>
      </c>
      <c r="J2391" s="80">
        <f>IF((A2391-Overview!$F$43)/365=ROUND((A2391-Overview!$F$43)/365,0),J2390*0.05,J2390+V2390)</f>
        <v>8848.6483596584749</v>
      </c>
      <c r="K2391" s="70">
        <f>IF(I2391&lt;Overview!$F$16,1,'='!F2391/Overview!$F$26)</f>
        <v>141.26347966765491</v>
      </c>
      <c r="L2391" s="71">
        <f>IF(I2391&lt;Overview!$F$17,'='!F2391/Overview!$F$26,Overview!$F$33)</f>
        <v>9.1428571428571423</v>
      </c>
      <c r="M2391" s="72">
        <f t="shared" si="227"/>
        <v>9.1428571428571423</v>
      </c>
      <c r="N2391" s="81">
        <f>MIN(1,Overview!$F$44*E2391*(F2391-Overview!$F$25)^2+0.2)</f>
        <v>1</v>
      </c>
      <c r="O2391" s="48">
        <f>M2391*E2391*Overview!$F$8</f>
        <v>9.746225350951114E-2</v>
      </c>
      <c r="P2391" s="48">
        <f>E2391*Overview!$F$6</f>
        <v>1.8494797113084687E-3</v>
      </c>
      <c r="Q2391" s="122">
        <f>O2391*(G2391/F2391-(1+Overview!$F$35/'='!F2391)/(Overview!$F$37*Overview!$F$33))/('='!G2391+Overview!$F$36)</f>
        <v>1.4514507854306326E-4</v>
      </c>
      <c r="R2391" s="128">
        <f>(O2391/F2391-Q2391)*G2391*Overview!$F$29*'='!F2391^3</f>
        <v>489.75187256909561</v>
      </c>
      <c r="S2391" s="57">
        <f t="shared" si="222"/>
        <v>3.3159257629473336E-18</v>
      </c>
      <c r="T2391" s="58">
        <f t="shared" si="223"/>
        <v>1.5787848115753707E-4</v>
      </c>
      <c r="U2391" s="58">
        <f>IF(I2391&lt;Overview!$F$18,(1-Overview!$F$9)*'='!R2391-'='!I2391*'='!P2391,0)</f>
        <v>0</v>
      </c>
      <c r="V2391" s="54">
        <f>IF(I2391&gt;=Overview!$F$18,(1-Overview!$F$9)*'='!R2391-Overview!$F$18*'='!P2391,0)</f>
        <v>41.399316686014238</v>
      </c>
      <c r="W2391" s="2"/>
      <c r="X2391" s="60">
        <f>F2391^3*(1+G2391*Overview!$F$38)</f>
        <v>42.703577043492707</v>
      </c>
      <c r="Y2391" s="61">
        <f>F2391^3*Overview!$F$42*(1+Overview!$F$38*G2391)+J2391*Overview!$F$39/Overview!$F$40</f>
        <v>4.2278359262704122</v>
      </c>
    </row>
    <row r="2392" spans="1:25">
      <c r="A2392" s="34">
        <v>2389</v>
      </c>
      <c r="B2392">
        <v>0.77</v>
      </c>
      <c r="C2392" s="85">
        <v>18.739999999999998</v>
      </c>
      <c r="D2392" s="125">
        <f>B2392/(B2392+Overview!$F$22)</f>
        <v>0.52380952380952384</v>
      </c>
      <c r="E2392" s="118">
        <f>EXP(Overview!$F$21/Overview!$F$5-Overview!$F$21/('='!C2392+273.15))</f>
        <v>0.94169028070695959</v>
      </c>
      <c r="F2392" s="77">
        <f t="shared" si="224"/>
        <v>3.2633442588039858</v>
      </c>
      <c r="G2392" s="115">
        <f t="shared" si="225"/>
        <v>0.52380952380952372</v>
      </c>
      <c r="H2392" s="112">
        <f>F2392/Overview!$F$19</f>
        <v>4.8181666304502961</v>
      </c>
      <c r="I2392" s="149">
        <f t="shared" si="226"/>
        <v>178.24101031296112</v>
      </c>
      <c r="J2392" s="80">
        <f>IF((A2392-Overview!$F$43)/365=ROUND((A2392-Overview!$F$43)/365,0),J2391*0.05,J2391+V2391)</f>
        <v>8890.0476763444894</v>
      </c>
      <c r="K2392" s="70">
        <f>IF(I2392&lt;Overview!$F$16,1,'='!F2392/Overview!$F$26)</f>
        <v>141.27031423393879</v>
      </c>
      <c r="L2392" s="71">
        <f>IF(I2392&lt;Overview!$F$17,'='!F2392/Overview!$F$26,Overview!$F$33)</f>
        <v>9.1428571428571423</v>
      </c>
      <c r="M2392" s="72">
        <f t="shared" si="227"/>
        <v>9.1428571428571423</v>
      </c>
      <c r="N2392" s="81">
        <f>MIN(1,Overview!$F$44*E2392*(F2392-Overview!$F$25)^2+0.2)</f>
        <v>1</v>
      </c>
      <c r="O2392" s="48">
        <f>M2392*E2392*Overview!$F$8</f>
        <v>9.746225350951114E-2</v>
      </c>
      <c r="P2392" s="48">
        <f>E2392*Overview!$F$6</f>
        <v>1.8494797113084687E-3</v>
      </c>
      <c r="Q2392" s="122">
        <f>O2392*(G2392/F2392-(1+Overview!$F$35/'='!F2392)/(Overview!$F$37*Overview!$F$33))/('='!G2392+Overview!$F$36)</f>
        <v>1.4491982347314159E-4</v>
      </c>
      <c r="R2392" s="128">
        <f>(O2392/F2392-Q2392)*G2392*Overview!$F$29*'='!F2392^3</f>
        <v>489.80286027060157</v>
      </c>
      <c r="S2392" s="57">
        <f t="shared" si="222"/>
        <v>3.3157653406070696E-18</v>
      </c>
      <c r="T2392" s="58">
        <f t="shared" si="223"/>
        <v>1.5764109130598789E-4</v>
      </c>
      <c r="U2392" s="58">
        <f>IF(I2392&lt;Overview!$F$18,(1-Overview!$F$9)*'='!R2392-'='!I2392*'='!P2392,0)</f>
        <v>0</v>
      </c>
      <c r="V2392" s="54">
        <f>IF(I2392&gt;=Overview!$F$18,(1-Overview!$F$9)*'='!R2392-Overview!$F$18*'='!P2392,0)</f>
        <v>41.403660838182546</v>
      </c>
      <c r="W2392" s="2"/>
      <c r="X2392" s="60">
        <f>F2392^3*(1+G2392*Overview!$F$38)</f>
        <v>42.709775557421672</v>
      </c>
      <c r="Y2392" s="61">
        <f>F2392^3*Overview!$F$42*(1+Overview!$F$38*G2392)+J2392*Overview!$F$39/Overview!$F$40</f>
        <v>4.2301927810127378</v>
      </c>
    </row>
    <row r="2393" spans="1:25">
      <c r="A2393" s="34">
        <v>2390</v>
      </c>
      <c r="B2393">
        <v>0.77</v>
      </c>
      <c r="C2393" s="85">
        <v>18.739999999999998</v>
      </c>
      <c r="D2393" s="125">
        <f>B2393/(B2393+Overview!$F$22)</f>
        <v>0.52380952380952384</v>
      </c>
      <c r="E2393" s="118">
        <f>EXP(Overview!$F$21/Overview!$F$5-Overview!$F$21/('='!C2393+273.15))</f>
        <v>0.94169028070695959</v>
      </c>
      <c r="F2393" s="77">
        <f t="shared" si="224"/>
        <v>3.2635018998952918</v>
      </c>
      <c r="G2393" s="115">
        <f t="shared" si="225"/>
        <v>0.52380952380952372</v>
      </c>
      <c r="H2393" s="112">
        <f>F2393/Overview!$F$19</f>
        <v>4.818399379736146</v>
      </c>
      <c r="I2393" s="149">
        <f t="shared" si="226"/>
        <v>178.24101031296112</v>
      </c>
      <c r="J2393" s="80">
        <f>IF((A2393-Overview!$F$43)/365=ROUND((A2393-Overview!$F$43)/365,0),J2392*0.05,J2392+V2392)</f>
        <v>8931.4513371826724</v>
      </c>
      <c r="K2393" s="70">
        <f>IF(I2393&lt;Overview!$F$16,1,'='!F2393/Overview!$F$26)</f>
        <v>141.27713852360571</v>
      </c>
      <c r="L2393" s="71">
        <f>IF(I2393&lt;Overview!$F$17,'='!F2393/Overview!$F$26,Overview!$F$33)</f>
        <v>9.1428571428571423</v>
      </c>
      <c r="M2393" s="72">
        <f t="shared" si="227"/>
        <v>9.1428571428571423</v>
      </c>
      <c r="N2393" s="81">
        <f>MIN(1,Overview!$F$44*E2393*(F2393-Overview!$F$25)^2+0.2)</f>
        <v>1</v>
      </c>
      <c r="O2393" s="48">
        <f>M2393*E2393*Overview!$F$8</f>
        <v>9.746225350951114E-2</v>
      </c>
      <c r="P2393" s="48">
        <f>E2393*Overview!$F$6</f>
        <v>1.8494797113084687E-3</v>
      </c>
      <c r="Q2393" s="122">
        <f>O2393*(G2393/F2393-(1+Overview!$F$35/'='!F2393)/(Overview!$F$37*Overview!$F$33))/('='!G2393+Overview!$F$36)</f>
        <v>1.4469492884732179E-4</v>
      </c>
      <c r="R2393" s="128">
        <f>(O2393/F2393-Q2393)*G2393*Overview!$F$29*'='!F2393^3</f>
        <v>489.85377428785927</v>
      </c>
      <c r="S2393" s="57">
        <f t="shared" si="222"/>
        <v>3.3156051749681822E-18</v>
      </c>
      <c r="T2393" s="58">
        <f t="shared" si="223"/>
        <v>1.5740405839948291E-4</v>
      </c>
      <c r="U2393" s="58">
        <f>IF(I2393&lt;Overview!$F$18,(1-Overview!$F$9)*'='!R2393-'='!I2393*'='!P2393,0)</f>
        <v>0</v>
      </c>
      <c r="V2393" s="54">
        <f>IF(I2393&gt;=Overview!$F$18,(1-Overview!$F$9)*'='!R2393-Overview!$F$18*'='!P2393,0)</f>
        <v>41.407998712452901</v>
      </c>
      <c r="W2393" s="2"/>
      <c r="X2393" s="60">
        <f>F2393^3*(1+G2393*Overview!$F$38)</f>
        <v>42.71596534955426</v>
      </c>
      <c r="Y2393" s="61">
        <f>F2393^3*Overview!$F$42*(1+Overview!$F$38*G2393)+J2393*Overview!$F$39/Overview!$F$40</f>
        <v>4.2325490395665488</v>
      </c>
    </row>
    <row r="2394" spans="1:25">
      <c r="A2394" s="34">
        <v>2391</v>
      </c>
      <c r="B2394">
        <v>0.77</v>
      </c>
      <c r="C2394" s="85">
        <v>18.739999999999998</v>
      </c>
      <c r="D2394" s="125">
        <f>B2394/(B2394+Overview!$F$22)</f>
        <v>0.52380952380952384</v>
      </c>
      <c r="E2394" s="118">
        <f>EXP(Overview!$F$21/Overview!$F$5-Overview!$F$21/('='!C2394+273.15))</f>
        <v>0.94169028070695959</v>
      </c>
      <c r="F2394" s="77">
        <f t="shared" si="224"/>
        <v>3.2636593039536912</v>
      </c>
      <c r="G2394" s="115">
        <f t="shared" si="225"/>
        <v>0.52380952380952372</v>
      </c>
      <c r="H2394" s="112">
        <f>F2394/Overview!$F$19</f>
        <v>4.8186317790546154</v>
      </c>
      <c r="I2394" s="149">
        <f t="shared" si="226"/>
        <v>178.24101031296112</v>
      </c>
      <c r="J2394" s="80">
        <f>IF((A2394-Overview!$F$43)/365=ROUND((A2394-Overview!$F$43)/365,0),J2393*0.05,J2393+V2393)</f>
        <v>8972.8593358951257</v>
      </c>
      <c r="K2394" s="70">
        <f>IF(I2394&lt;Overview!$F$16,1,'='!F2394/Overview!$F$26)</f>
        <v>141.28395255210785</v>
      </c>
      <c r="L2394" s="71">
        <f>IF(I2394&lt;Overview!$F$17,'='!F2394/Overview!$F$26,Overview!$F$33)</f>
        <v>9.1428571428571423</v>
      </c>
      <c r="M2394" s="72">
        <f t="shared" si="227"/>
        <v>9.1428571428571423</v>
      </c>
      <c r="N2394" s="81">
        <f>MIN(1,Overview!$F$44*E2394*(F2394-Overview!$F$25)^2+0.2)</f>
        <v>1</v>
      </c>
      <c r="O2394" s="48">
        <f>M2394*E2394*Overview!$F$8</f>
        <v>9.746225350951114E-2</v>
      </c>
      <c r="P2394" s="48">
        <f>E2394*Overview!$F$6</f>
        <v>1.8494797113084687E-3</v>
      </c>
      <c r="Q2394" s="122">
        <f>O2394*(G2394/F2394-(1+Overview!$F$35/'='!F2394)/(Overview!$F$37*Overview!$F$33))/('='!G2394+Overview!$F$36)</f>
        <v>1.4447039405514713E-4</v>
      </c>
      <c r="R2394" s="128">
        <f>(O2394/F2394-Q2394)*G2394*Overview!$F$29*'='!F2394^3</f>
        <v>489.90461472275109</v>
      </c>
      <c r="S2394" s="57">
        <f t="shared" si="222"/>
        <v>3.3154452655959145E-18</v>
      </c>
      <c r="T2394" s="58">
        <f t="shared" si="223"/>
        <v>1.5716738190131233E-4</v>
      </c>
      <c r="U2394" s="58">
        <f>IF(I2394&lt;Overview!$F$18,(1-Overview!$F$9)*'='!R2394-'='!I2394*'='!P2394,0)</f>
        <v>0</v>
      </c>
      <c r="V2394" s="54">
        <f>IF(I2394&gt;=Overview!$F$18,(1-Overview!$F$9)*'='!R2394-Overview!$F$18*'='!P2394,0)</f>
        <v>41.412330317505685</v>
      </c>
      <c r="W2394" s="2"/>
      <c r="X2394" s="60">
        <f>F2394^3*(1+G2394*Overview!$F$38)</f>
        <v>42.722146431235288</v>
      </c>
      <c r="Y2394" s="61">
        <f>F2394^3*Overview!$F$42*(1+Overview!$F$38*G2394)+J2394*Overview!$F$39/Overview!$F$40</f>
        <v>4.2349047026800726</v>
      </c>
    </row>
    <row r="2395" spans="1:25">
      <c r="A2395" s="34">
        <v>2392</v>
      </c>
      <c r="B2395">
        <v>0.77</v>
      </c>
      <c r="C2395" s="85">
        <v>18.739999999999998</v>
      </c>
      <c r="D2395" s="125">
        <f>B2395/(B2395+Overview!$F$22)</f>
        <v>0.52380952380952384</v>
      </c>
      <c r="E2395" s="118">
        <f>EXP(Overview!$F$21/Overview!$F$5-Overview!$F$21/('='!C2395+273.15))</f>
        <v>0.94169028070695959</v>
      </c>
      <c r="F2395" s="77">
        <f t="shared" si="224"/>
        <v>3.2638164713355926</v>
      </c>
      <c r="G2395" s="115">
        <f t="shared" si="225"/>
        <v>0.52380952380952372</v>
      </c>
      <c r="H2395" s="112">
        <f>F2395/Overview!$F$19</f>
        <v>4.8188638289319243</v>
      </c>
      <c r="I2395" s="149">
        <f t="shared" si="226"/>
        <v>178.24101031296112</v>
      </c>
      <c r="J2395" s="80">
        <f>IF((A2395-Overview!$F$43)/365=ROUND((A2395-Overview!$F$43)/365,0),J2394*0.05,J2394+V2394)</f>
        <v>9014.2716662126313</v>
      </c>
      <c r="K2395" s="70">
        <f>IF(I2395&lt;Overview!$F$16,1,'='!F2395/Overview!$F$26)</f>
        <v>141.29075633487415</v>
      </c>
      <c r="L2395" s="71">
        <f>IF(I2395&lt;Overview!$F$17,'='!F2395/Overview!$F$26,Overview!$F$33)</f>
        <v>9.1428571428571423</v>
      </c>
      <c r="M2395" s="72">
        <f t="shared" si="227"/>
        <v>9.1428571428571423</v>
      </c>
      <c r="N2395" s="81">
        <f>MIN(1,Overview!$F$44*E2395*(F2395-Overview!$F$25)^2+0.2)</f>
        <v>1</v>
      </c>
      <c r="O2395" s="48">
        <f>M2395*E2395*Overview!$F$8</f>
        <v>9.746225350951114E-2</v>
      </c>
      <c r="P2395" s="48">
        <f>E2395*Overview!$F$6</f>
        <v>1.8494797113084687E-3</v>
      </c>
      <c r="Q2395" s="122">
        <f>O2395*(G2395/F2395-(1+Overview!$F$35/'='!F2395)/(Overview!$F$37*Overview!$F$33))/('='!G2395+Overview!$F$36)</f>
        <v>1.4424621848729854E-4</v>
      </c>
      <c r="R2395" s="128">
        <f>(O2395/F2395-Q2395)*G2395*Overview!$F$29*'='!F2395^3</f>
        <v>489.95538167703319</v>
      </c>
      <c r="S2395" s="57">
        <f t="shared" si="222"/>
        <v>3.3152856120563216E-18</v>
      </c>
      <c r="T2395" s="58">
        <f t="shared" si="223"/>
        <v>1.5693106127557255E-4</v>
      </c>
      <c r="U2395" s="58">
        <f>IF(I2395&lt;Overview!$F$18,(1-Overview!$F$9)*'='!R2395-'='!I2395*'='!P2395,0)</f>
        <v>0</v>
      </c>
      <c r="V2395" s="54">
        <f>IF(I2395&gt;=Overview!$F$18,(1-Overview!$F$9)*'='!R2395-Overview!$F$18*'='!P2395,0)</f>
        <v>41.41665566201052</v>
      </c>
      <c r="W2395" s="2"/>
      <c r="X2395" s="60">
        <f>F2395^3*(1+G2395*Overview!$F$38)</f>
        <v>42.728318813797735</v>
      </c>
      <c r="Y2395" s="61">
        <f>F2395^3*Overview!$F$42*(1+Overview!$F$38*G2395)+J2395*Overview!$F$39/Overview!$F$40</f>
        <v>4.2372597711008533</v>
      </c>
    </row>
    <row r="2396" spans="1:25">
      <c r="A2396" s="34">
        <v>2393</v>
      </c>
      <c r="B2396">
        <v>0.77</v>
      </c>
      <c r="C2396" s="85">
        <v>18.739999999999998</v>
      </c>
      <c r="D2396" s="125">
        <f>B2396/(B2396+Overview!$F$22)</f>
        <v>0.52380952380952384</v>
      </c>
      <c r="E2396" s="118">
        <f>EXP(Overview!$F$21/Overview!$F$5-Overview!$F$21/('='!C2396+273.15))</f>
        <v>0.94169028070695959</v>
      </c>
      <c r="F2396" s="77">
        <f t="shared" si="224"/>
        <v>3.2639734023968683</v>
      </c>
      <c r="G2396" s="115">
        <f t="shared" si="225"/>
        <v>0.52380952380952372</v>
      </c>
      <c r="H2396" s="112">
        <f>F2396/Overview!$F$19</f>
        <v>4.8190955298935014</v>
      </c>
      <c r="I2396" s="149">
        <f t="shared" si="226"/>
        <v>178.24101031296112</v>
      </c>
      <c r="J2396" s="80">
        <f>IF((A2396-Overview!$F$43)/365=ROUND((A2396-Overview!$F$43)/365,0),J2395*0.05,J2395+V2395)</f>
        <v>9055.6883218746425</v>
      </c>
      <c r="K2396" s="70">
        <f>IF(I2396&lt;Overview!$F$16,1,'='!F2396/Overview!$F$26)</f>
        <v>141.29754988731031</v>
      </c>
      <c r="L2396" s="71">
        <f>IF(I2396&lt;Overview!$F$17,'='!F2396/Overview!$F$26,Overview!$F$33)</f>
        <v>9.1428571428571423</v>
      </c>
      <c r="M2396" s="72">
        <f t="shared" si="227"/>
        <v>9.1428571428571423</v>
      </c>
      <c r="N2396" s="81">
        <f>MIN(1,Overview!$F$44*E2396*(F2396-Overview!$F$25)^2+0.2)</f>
        <v>1</v>
      </c>
      <c r="O2396" s="48">
        <f>M2396*E2396*Overview!$F$8</f>
        <v>9.746225350951114E-2</v>
      </c>
      <c r="P2396" s="48">
        <f>E2396*Overview!$F$6</f>
        <v>1.8494797113084687E-3</v>
      </c>
      <c r="Q2396" s="122">
        <f>O2396*(G2396/F2396-(1+Overview!$F$35/'='!F2396)/(Overview!$F$37*Overview!$F$33))/('='!G2396+Overview!$F$36)</f>
        <v>1.4402240153559126E-4</v>
      </c>
      <c r="R2396" s="128">
        <f>(O2396/F2396-Q2396)*G2396*Overview!$F$29*'='!F2396^3</f>
        <v>490.00607525233454</v>
      </c>
      <c r="S2396" s="57">
        <f t="shared" si="222"/>
        <v>3.3151262139162662E-18</v>
      </c>
      <c r="T2396" s="58">
        <f t="shared" si="223"/>
        <v>1.5669509598716393E-4</v>
      </c>
      <c r="U2396" s="58">
        <f>IF(I2396&lt;Overview!$F$18,(1-Overview!$F$9)*'='!R2396-'='!I2396*'='!P2396,0)</f>
        <v>0</v>
      </c>
      <c r="V2396" s="54">
        <f>IF(I2396&gt;=Overview!$F$18,(1-Overview!$F$9)*'='!R2396-Overview!$F$18*'='!P2396,0)</f>
        <v>41.420974754626194</v>
      </c>
      <c r="W2396" s="2"/>
      <c r="X2396" s="60">
        <f>F2396^3*(1+G2396*Overview!$F$38)</f>
        <v>42.734482508562671</v>
      </c>
      <c r="Y2396" s="61">
        <f>F2396^3*Overview!$F$42*(1+Overview!$F$38*G2396)+J2396*Overview!$F$39/Overview!$F$40</f>
        <v>4.2396142455757388</v>
      </c>
    </row>
    <row r="2397" spans="1:25">
      <c r="A2397" s="34">
        <v>2394</v>
      </c>
      <c r="B2397">
        <v>0.77</v>
      </c>
      <c r="C2397" s="85">
        <v>18.739999999999998</v>
      </c>
      <c r="D2397" s="125">
        <f>B2397/(B2397+Overview!$F$22)</f>
        <v>0.52380952380952384</v>
      </c>
      <c r="E2397" s="118">
        <f>EXP(Overview!$F$21/Overview!$F$5-Overview!$F$21/('='!C2397+273.15))</f>
        <v>0.94169028070695959</v>
      </c>
      <c r="F2397" s="77">
        <f t="shared" si="224"/>
        <v>3.2641300974928553</v>
      </c>
      <c r="G2397" s="115">
        <f t="shared" si="225"/>
        <v>0.52380952380952372</v>
      </c>
      <c r="H2397" s="112">
        <f>F2397/Overview!$F$19</f>
        <v>4.8193268824639821</v>
      </c>
      <c r="I2397" s="149">
        <f t="shared" si="226"/>
        <v>178.24101031296112</v>
      </c>
      <c r="J2397" s="80">
        <f>IF((A2397-Overview!$F$43)/365=ROUND((A2397-Overview!$F$43)/365,0),J2396*0.05,J2396+V2396)</f>
        <v>9097.109296629269</v>
      </c>
      <c r="K2397" s="70">
        <f>IF(I2397&lt;Overview!$F$16,1,'='!F2397/Overview!$F$26)</f>
        <v>141.30433322479894</v>
      </c>
      <c r="L2397" s="71">
        <f>IF(I2397&lt;Overview!$F$17,'='!F2397/Overview!$F$26,Overview!$F$33)</f>
        <v>9.1428571428571423</v>
      </c>
      <c r="M2397" s="72">
        <f t="shared" si="227"/>
        <v>9.1428571428571423</v>
      </c>
      <c r="N2397" s="81">
        <f>MIN(1,Overview!$F$44*E2397*(F2397-Overview!$F$25)^2+0.2)</f>
        <v>1</v>
      </c>
      <c r="O2397" s="48">
        <f>M2397*E2397*Overview!$F$8</f>
        <v>9.746225350951114E-2</v>
      </c>
      <c r="P2397" s="48">
        <f>E2397*Overview!$F$6</f>
        <v>1.8494797113084687E-3</v>
      </c>
      <c r="Q2397" s="122">
        <f>O2397*(G2397/F2397-(1+Overview!$F$35/'='!F2397)/(Overview!$F$37*Overview!$F$33))/('='!G2397+Overview!$F$36)</f>
        <v>1.4379894259297646E-4</v>
      </c>
      <c r="R2397" s="128">
        <f>(O2397/F2397-Q2397)*G2397*Overview!$F$29*'='!F2397^3</f>
        <v>490.05669555015794</v>
      </c>
      <c r="S2397" s="57">
        <f t="shared" si="222"/>
        <v>3.3149670707434197E-18</v>
      </c>
      <c r="T2397" s="58">
        <f t="shared" si="223"/>
        <v>1.5645948550179392E-4</v>
      </c>
      <c r="U2397" s="58">
        <f>IF(I2397&lt;Overview!$F$18,(1-Overview!$F$9)*'='!R2397-'='!I2397*'='!P2397,0)</f>
        <v>0</v>
      </c>
      <c r="V2397" s="54">
        <f>IF(I2397&gt;=Overview!$F$18,(1-Overview!$F$9)*'='!R2397-Overview!$F$18*'='!P2397,0)</f>
        <v>41.425287604000751</v>
      </c>
      <c r="W2397" s="2"/>
      <c r="X2397" s="60">
        <f>F2397^3*(1+G2397*Overview!$F$38)</f>
        <v>42.740637526839308</v>
      </c>
      <c r="Y2397" s="61">
        <f>F2397^3*Overview!$F$42*(1+Overview!$F$38*G2397)+J2397*Overview!$F$39/Overview!$F$40</f>
        <v>4.2419681268508826</v>
      </c>
    </row>
    <row r="2398" spans="1:25">
      <c r="A2398" s="34">
        <v>2395</v>
      </c>
      <c r="B2398">
        <v>0.77</v>
      </c>
      <c r="C2398" s="85">
        <v>18.739999999999998</v>
      </c>
      <c r="D2398" s="125">
        <f>B2398/(B2398+Overview!$F$22)</f>
        <v>0.52380952380952384</v>
      </c>
      <c r="E2398" s="118">
        <f>EXP(Overview!$F$21/Overview!$F$5-Overview!$F$21/('='!C2398+273.15))</f>
        <v>0.94169028070695959</v>
      </c>
      <c r="F2398" s="77">
        <f t="shared" si="224"/>
        <v>3.264286556978357</v>
      </c>
      <c r="G2398" s="115">
        <f t="shared" si="225"/>
        <v>0.52380952380952372</v>
      </c>
      <c r="H2398" s="112">
        <f>F2398/Overview!$F$19</f>
        <v>4.8195578871672184</v>
      </c>
      <c r="I2398" s="149">
        <f t="shared" si="226"/>
        <v>178.24101031296112</v>
      </c>
      <c r="J2398" s="80">
        <f>IF((A2398-Overview!$F$43)/365=ROUND((A2398-Overview!$F$43)/365,0),J2397*0.05,J2397+V2397)</f>
        <v>9138.5345842332699</v>
      </c>
      <c r="K2398" s="70">
        <f>IF(I2398&lt;Overview!$F$16,1,'='!F2398/Overview!$F$26)</f>
        <v>141.31110636269943</v>
      </c>
      <c r="L2398" s="71">
        <f>IF(I2398&lt;Overview!$F$17,'='!F2398/Overview!$F$26,Overview!$F$33)</f>
        <v>9.1428571428571423</v>
      </c>
      <c r="M2398" s="72">
        <f t="shared" si="227"/>
        <v>9.1428571428571423</v>
      </c>
      <c r="N2398" s="81">
        <f>MIN(1,Overview!$F$44*E2398*(F2398-Overview!$F$25)^2+0.2)</f>
        <v>1</v>
      </c>
      <c r="O2398" s="48">
        <f>M2398*E2398*Overview!$F$8</f>
        <v>9.746225350951114E-2</v>
      </c>
      <c r="P2398" s="48">
        <f>E2398*Overview!$F$6</f>
        <v>1.8494797113084687E-3</v>
      </c>
      <c r="Q2398" s="122">
        <f>O2398*(G2398/F2398-(1+Overview!$F$35/'='!F2398)/(Overview!$F$37*Overview!$F$33))/('='!G2398+Overview!$F$36)</f>
        <v>1.4357584105353487E-4</v>
      </c>
      <c r="R2398" s="128">
        <f>(O2398/F2398-Q2398)*G2398*Overview!$F$29*'='!F2398^3</f>
        <v>490.1072426718801</v>
      </c>
      <c r="S2398" s="57">
        <f t="shared" si="222"/>
        <v>3.314808182106258E-18</v>
      </c>
      <c r="T2398" s="58">
        <f t="shared" si="223"/>
        <v>1.5622422928597175E-4</v>
      </c>
      <c r="U2398" s="58">
        <f>IF(I2398&lt;Overview!$F$18,(1-Overview!$F$9)*'='!R2398-'='!I2398*'='!P2398,0)</f>
        <v>0</v>
      </c>
      <c r="V2398" s="54">
        <f>IF(I2398&gt;=Overview!$F$18,(1-Overview!$F$9)*'='!R2398-Overview!$F$18*'='!P2398,0)</f>
        <v>41.429594218771477</v>
      </c>
      <c r="W2398" s="2"/>
      <c r="X2398" s="60">
        <f>F2398^3*(1+G2398*Overview!$F$38)</f>
        <v>42.746783879925026</v>
      </c>
      <c r="Y2398" s="61">
        <f>F2398^3*Overview!$F$42*(1+Overview!$F$38*G2398)+J2398*Overview!$F$39/Overview!$F$40</f>
        <v>4.2443214156717524</v>
      </c>
    </row>
    <row r="2399" spans="1:25">
      <c r="A2399" s="34">
        <v>2396</v>
      </c>
      <c r="B2399">
        <v>0.77</v>
      </c>
      <c r="C2399" s="85">
        <v>18.739999999999998</v>
      </c>
      <c r="D2399" s="125">
        <f>B2399/(B2399+Overview!$F$22)</f>
        <v>0.52380952380952384</v>
      </c>
      <c r="E2399" s="118">
        <f>EXP(Overview!$F$21/Overview!$F$5-Overview!$F$21/('='!C2399+273.15))</f>
        <v>0.94169028070695959</v>
      </c>
      <c r="F2399" s="77">
        <f t="shared" si="224"/>
        <v>3.2644427812076429</v>
      </c>
      <c r="G2399" s="115">
        <f t="shared" si="225"/>
        <v>0.52380952380952372</v>
      </c>
      <c r="H2399" s="112">
        <f>F2399/Overview!$F$19</f>
        <v>4.8197885445262703</v>
      </c>
      <c r="I2399" s="149">
        <f t="shared" si="226"/>
        <v>178.24101031296112</v>
      </c>
      <c r="J2399" s="80">
        <f>IF((A2399-Overview!$F$43)/365=ROUND((A2399-Overview!$F$43)/365,0),J2398*0.05,J2398+V2398)</f>
        <v>9179.9641784520409</v>
      </c>
      <c r="K2399" s="70">
        <f>IF(I2399&lt;Overview!$F$16,1,'='!F2399/Overview!$F$26)</f>
        <v>141.31786931634818</v>
      </c>
      <c r="L2399" s="71">
        <f>IF(I2399&lt;Overview!$F$17,'='!F2399/Overview!$F$26,Overview!$F$33)</f>
        <v>9.1428571428571423</v>
      </c>
      <c r="M2399" s="72">
        <f t="shared" si="227"/>
        <v>9.1428571428571423</v>
      </c>
      <c r="N2399" s="81">
        <f>MIN(1,Overview!$F$44*E2399*(F2399-Overview!$F$25)^2+0.2)</f>
        <v>1</v>
      </c>
      <c r="O2399" s="48">
        <f>M2399*E2399*Overview!$F$8</f>
        <v>9.746225350951114E-2</v>
      </c>
      <c r="P2399" s="48">
        <f>E2399*Overview!$F$6</f>
        <v>1.8494797113084687E-3</v>
      </c>
      <c r="Q2399" s="122">
        <f>O2399*(G2399/F2399-(1+Overview!$F$35/'='!F2399)/(Overview!$F$37*Overview!$F$33))/('='!G2399+Overview!$F$36)</f>
        <v>1.4335309631247677E-4</v>
      </c>
      <c r="R2399" s="128">
        <f>(O2399/F2399-Q2399)*G2399*Overview!$F$29*'='!F2399^3</f>
        <v>490.15771671875143</v>
      </c>
      <c r="S2399" s="57">
        <f t="shared" si="222"/>
        <v>3.3146495475740613E-18</v>
      </c>
      <c r="T2399" s="58">
        <f t="shared" si="223"/>
        <v>1.5598932680700958E-4</v>
      </c>
      <c r="U2399" s="58">
        <f>IF(I2399&lt;Overview!$F$18,(1-Overview!$F$9)*'='!R2399-'='!I2399*'='!P2399,0)</f>
        <v>0</v>
      </c>
      <c r="V2399" s="54">
        <f>IF(I2399&gt;=Overview!$F$18,(1-Overview!$F$9)*'='!R2399-Overview!$F$18*'='!P2399,0)</f>
        <v>41.433894607564916</v>
      </c>
      <c r="W2399" s="2"/>
      <c r="X2399" s="60">
        <f>F2399^3*(1+G2399*Overview!$F$38)</f>
        <v>42.752921579105319</v>
      </c>
      <c r="Y2399" s="61">
        <f>F2399^3*Overview!$F$42*(1+Overview!$F$38*G2399)+J2399*Overview!$F$39/Overview!$F$40</f>
        <v>4.246674112783122</v>
      </c>
    </row>
    <row r="2400" spans="1:25">
      <c r="A2400" s="34">
        <v>2397</v>
      </c>
      <c r="B2400">
        <v>0.77</v>
      </c>
      <c r="C2400" s="85">
        <v>18.739999999999998</v>
      </c>
      <c r="D2400" s="125">
        <f>B2400/(B2400+Overview!$F$22)</f>
        <v>0.52380952380952384</v>
      </c>
      <c r="E2400" s="118">
        <f>EXP(Overview!$F$21/Overview!$F$5-Overview!$F$21/('='!C2400+273.15))</f>
        <v>0.94169028070695959</v>
      </c>
      <c r="F2400" s="77">
        <f t="shared" si="224"/>
        <v>3.2645987705344499</v>
      </c>
      <c r="G2400" s="115">
        <f t="shared" si="225"/>
        <v>0.52380952380952372</v>
      </c>
      <c r="H2400" s="112">
        <f>F2400/Overview!$F$19</f>
        <v>4.8200188550634131</v>
      </c>
      <c r="I2400" s="149">
        <f t="shared" si="226"/>
        <v>178.24101031296112</v>
      </c>
      <c r="J2400" s="80">
        <f>IF((A2400-Overview!$F$43)/365=ROUND((A2400-Overview!$F$43)/365,0),J2399*0.05,J2399+V2399)</f>
        <v>9221.3980730596049</v>
      </c>
      <c r="K2400" s="70">
        <f>IF(I2400&lt;Overview!$F$16,1,'='!F2400/Overview!$F$26)</f>
        <v>141.32462210105845</v>
      </c>
      <c r="L2400" s="71">
        <f>IF(I2400&lt;Overview!$F$17,'='!F2400/Overview!$F$26,Overview!$F$33)</f>
        <v>9.1428571428571423</v>
      </c>
      <c r="M2400" s="72">
        <f t="shared" si="227"/>
        <v>9.1428571428571423</v>
      </c>
      <c r="N2400" s="81">
        <f>MIN(1,Overview!$F$44*E2400*(F2400-Overview!$F$25)^2+0.2)</f>
        <v>1</v>
      </c>
      <c r="O2400" s="48">
        <f>M2400*E2400*Overview!$F$8</f>
        <v>9.746225350951114E-2</v>
      </c>
      <c r="P2400" s="48">
        <f>E2400*Overview!$F$6</f>
        <v>1.8494797113084687E-3</v>
      </c>
      <c r="Q2400" s="122">
        <f>O2400*(G2400/F2400-(1+Overview!$F$35/'='!F2400)/(Overview!$F$37*Overview!$F$33))/('='!G2400+Overview!$F$36)</f>
        <v>1.4313070776613776E-4</v>
      </c>
      <c r="R2400" s="128">
        <f>(O2400/F2400-Q2400)*G2400*Overview!$F$29*'='!F2400^3</f>
        <v>490.20811779189631</v>
      </c>
      <c r="S2400" s="57">
        <f t="shared" si="222"/>
        <v>3.3144911667169117E-18</v>
      </c>
      <c r="T2400" s="58">
        <f t="shared" si="223"/>
        <v>1.5575477753301966E-4</v>
      </c>
      <c r="U2400" s="58">
        <f>IF(I2400&lt;Overview!$F$18,(1-Overview!$F$9)*'='!R2400-'='!I2400*'='!P2400,0)</f>
        <v>0</v>
      </c>
      <c r="V2400" s="54">
        <f>IF(I2400&gt;=Overview!$F$18,(1-Overview!$F$9)*'='!R2400-Overview!$F$18*'='!P2400,0)</f>
        <v>41.43818877899686</v>
      </c>
      <c r="W2400" s="2"/>
      <c r="X2400" s="60">
        <f>F2400^3*(1+G2400*Overview!$F$38)</f>
        <v>42.759050635653843</v>
      </c>
      <c r="Y2400" s="61">
        <f>F2400^3*Overview!$F$42*(1+Overview!$F$38*G2400)+J2400*Overview!$F$39/Overview!$F$40</f>
        <v>4.249026218929072</v>
      </c>
    </row>
    <row r="2401" spans="1:25">
      <c r="A2401" s="34">
        <v>2398</v>
      </c>
      <c r="B2401">
        <v>0.77</v>
      </c>
      <c r="C2401" s="85">
        <v>18.739999999999998</v>
      </c>
      <c r="D2401" s="125">
        <f>B2401/(B2401+Overview!$F$22)</f>
        <v>0.52380952380952384</v>
      </c>
      <c r="E2401" s="118">
        <f>EXP(Overview!$F$21/Overview!$F$5-Overview!$F$21/('='!C2401+273.15))</f>
        <v>0.94169028070695959</v>
      </c>
      <c r="F2401" s="77">
        <f t="shared" si="224"/>
        <v>3.2647545253119827</v>
      </c>
      <c r="G2401" s="115">
        <f t="shared" si="225"/>
        <v>0.52380952380952372</v>
      </c>
      <c r="H2401" s="112">
        <f>F2401/Overview!$F$19</f>
        <v>4.8202488193001365</v>
      </c>
      <c r="I2401" s="149">
        <f t="shared" si="226"/>
        <v>178.24101031296112</v>
      </c>
      <c r="J2401" s="80">
        <f>IF((A2401-Overview!$F$43)/365=ROUND((A2401-Overview!$F$43)/365,0),J2400*0.05,J2400+V2400)</f>
        <v>9262.8362618386018</v>
      </c>
      <c r="K2401" s="70">
        <f>IF(I2401&lt;Overview!$F$16,1,'='!F2401/Overview!$F$26)</f>
        <v>141.33136473212048</v>
      </c>
      <c r="L2401" s="71">
        <f>IF(I2401&lt;Overview!$F$17,'='!F2401/Overview!$F$26,Overview!$F$33)</f>
        <v>9.1428571428571423</v>
      </c>
      <c r="M2401" s="72">
        <f t="shared" si="227"/>
        <v>9.1428571428571423</v>
      </c>
      <c r="N2401" s="81">
        <f>MIN(1,Overview!$F$44*E2401*(F2401-Overview!$F$25)^2+0.2)</f>
        <v>1</v>
      </c>
      <c r="O2401" s="48">
        <f>M2401*E2401*Overview!$F$8</f>
        <v>9.746225350951114E-2</v>
      </c>
      <c r="P2401" s="48">
        <f>E2401*Overview!$F$6</f>
        <v>1.8494797113084687E-3</v>
      </c>
      <c r="Q2401" s="122">
        <f>O2401*(G2401/F2401-(1+Overview!$F$35/'='!F2401)/(Overview!$F$37*Overview!$F$33))/('='!G2401+Overview!$F$36)</f>
        <v>1.4290867481197913E-4</v>
      </c>
      <c r="R2401" s="128">
        <f>(O2401/F2401-Q2401)*G2401*Overview!$F$29*'='!F2401^3</f>
        <v>490.25844599231266</v>
      </c>
      <c r="S2401" s="57">
        <f t="shared" si="222"/>
        <v>3.3143330391056919E-18</v>
      </c>
      <c r="T2401" s="58">
        <f t="shared" si="223"/>
        <v>1.5552058093291581E-4</v>
      </c>
      <c r="U2401" s="58">
        <f>IF(I2401&lt;Overview!$F$18,(1-Overview!$F$9)*'='!R2401-'='!I2401*'='!P2401,0)</f>
        <v>0</v>
      </c>
      <c r="V2401" s="54">
        <f>IF(I2401&gt;=Overview!$F$18,(1-Overview!$F$9)*'='!R2401-Overview!$F$18*'='!P2401,0)</f>
        <v>41.44247674167233</v>
      </c>
      <c r="W2401" s="2"/>
      <c r="X2401" s="60">
        <f>F2401^3*(1+G2401*Overview!$F$38)</f>
        <v>42.765171060832358</v>
      </c>
      <c r="Y2401" s="61">
        <f>F2401^3*Overview!$F$42*(1+Overview!$F$38*G2401)+J2401*Overview!$F$39/Overview!$F$40</f>
        <v>4.2513777348529889</v>
      </c>
    </row>
    <row r="2402" spans="1:25">
      <c r="A2402" s="34">
        <v>2399</v>
      </c>
      <c r="B2402">
        <v>0.77</v>
      </c>
      <c r="C2402" s="85">
        <v>18.739999999999998</v>
      </c>
      <c r="D2402" s="125">
        <f>B2402/(B2402+Overview!$F$22)</f>
        <v>0.52380952380952384</v>
      </c>
      <c r="E2402" s="118">
        <f>EXP(Overview!$F$21/Overview!$F$5-Overview!$F$21/('='!C2402+273.15))</f>
        <v>0.94169028070695959</v>
      </c>
      <c r="F2402" s="77">
        <f t="shared" si="224"/>
        <v>3.2649100458929157</v>
      </c>
      <c r="G2402" s="115">
        <f t="shared" si="225"/>
        <v>0.52380952380952372</v>
      </c>
      <c r="H2402" s="112">
        <f>F2402/Overview!$F$19</f>
        <v>4.8204784377571466</v>
      </c>
      <c r="I2402" s="149">
        <f t="shared" si="226"/>
        <v>178.24101031296112</v>
      </c>
      <c r="J2402" s="80">
        <f>IF((A2402-Overview!$F$43)/365=ROUND((A2402-Overview!$F$43)/365,0),J2401*0.05,J2401+V2401)</f>
        <v>9304.2787385802749</v>
      </c>
      <c r="K2402" s="70">
        <f>IF(I2402&lt;Overview!$F$16,1,'='!F2402/Overview!$F$26)</f>
        <v>141.33809722480154</v>
      </c>
      <c r="L2402" s="71">
        <f>IF(I2402&lt;Overview!$F$17,'='!F2402/Overview!$F$26,Overview!$F$33)</f>
        <v>9.1428571428571423</v>
      </c>
      <c r="M2402" s="72">
        <f t="shared" si="227"/>
        <v>9.1428571428571423</v>
      </c>
      <c r="N2402" s="81">
        <f>MIN(1,Overview!$F$44*E2402*(F2402-Overview!$F$25)^2+0.2)</f>
        <v>1</v>
      </c>
      <c r="O2402" s="48">
        <f>M2402*E2402*Overview!$F$8</f>
        <v>9.746225350951114E-2</v>
      </c>
      <c r="P2402" s="48">
        <f>E2402*Overview!$F$6</f>
        <v>1.8494797113084687E-3</v>
      </c>
      <c r="Q2402" s="122">
        <f>O2402*(G2402/F2402-(1+Overview!$F$35/'='!F2402)/(Overview!$F$37*Overview!$F$33))/('='!G2402+Overview!$F$36)</f>
        <v>1.4268699684858024E-4</v>
      </c>
      <c r="R2402" s="128">
        <f>(O2402/F2402-Q2402)*G2402*Overview!$F$29*'='!F2402^3</f>
        <v>490.30870142087321</v>
      </c>
      <c r="S2402" s="57">
        <f t="shared" si="222"/>
        <v>3.3141751643120829E-18</v>
      </c>
      <c r="T2402" s="58">
        <f t="shared" si="223"/>
        <v>1.552867364764068E-4</v>
      </c>
      <c r="U2402" s="58">
        <f>IF(I2402&lt;Overview!$F$18,(1-Overview!$F$9)*'='!R2402-'='!I2402*'='!P2402,0)</f>
        <v>0</v>
      </c>
      <c r="V2402" s="54">
        <f>IF(I2402&gt;=Overview!$F$18,(1-Overview!$F$9)*'='!R2402-Overview!$F$18*'='!P2402,0)</f>
        <v>41.446758504185688</v>
      </c>
      <c r="W2402" s="2"/>
      <c r="X2402" s="60">
        <f>F2402^3*(1+G2402*Overview!$F$38)</f>
        <v>42.771282865890846</v>
      </c>
      <c r="Y2402" s="61">
        <f>F2402^3*Overview!$F$42*(1+Overview!$F$38*G2402)+J2402*Overview!$F$39/Overview!$F$40</f>
        <v>4.2537286612975738</v>
      </c>
    </row>
    <row r="2403" spans="1:25">
      <c r="A2403" s="34">
        <v>2400</v>
      </c>
      <c r="B2403">
        <v>0.77</v>
      </c>
      <c r="C2403" s="85">
        <v>18.739999999999998</v>
      </c>
      <c r="D2403" s="125">
        <f>B2403/(B2403+Overview!$F$22)</f>
        <v>0.52380952380952384</v>
      </c>
      <c r="E2403" s="118">
        <f>EXP(Overview!$F$21/Overview!$F$5-Overview!$F$21/('='!C2403+273.15))</f>
        <v>0.94169028070695959</v>
      </c>
      <c r="F2403" s="77">
        <f t="shared" si="224"/>
        <v>3.2650653326293919</v>
      </c>
      <c r="G2403" s="115">
        <f t="shared" si="225"/>
        <v>0.52380952380952372</v>
      </c>
      <c r="H2403" s="112">
        <f>F2403/Overview!$F$19</f>
        <v>4.8207077109543652</v>
      </c>
      <c r="I2403" s="149">
        <f t="shared" si="226"/>
        <v>178.24101031296112</v>
      </c>
      <c r="J2403" s="80">
        <f>IF((A2403-Overview!$F$43)/365=ROUND((A2403-Overview!$F$43)/365,0),J2402*0.05,J2402+V2402)</f>
        <v>9345.7254970844606</v>
      </c>
      <c r="K2403" s="70">
        <f>IF(I2403&lt;Overview!$F$16,1,'='!F2403/Overview!$F$26)</f>
        <v>141.34481959434598</v>
      </c>
      <c r="L2403" s="71">
        <f>IF(I2403&lt;Overview!$F$17,'='!F2403/Overview!$F$26,Overview!$F$33)</f>
        <v>9.1428571428571423</v>
      </c>
      <c r="M2403" s="72">
        <f t="shared" si="227"/>
        <v>9.1428571428571423</v>
      </c>
      <c r="N2403" s="81">
        <f>MIN(1,Overview!$F$44*E2403*(F2403-Overview!$F$25)^2+0.2)</f>
        <v>1</v>
      </c>
      <c r="O2403" s="48">
        <f>M2403*E2403*Overview!$F$8</f>
        <v>9.746225350951114E-2</v>
      </c>
      <c r="P2403" s="48">
        <f>E2403*Overview!$F$6</f>
        <v>1.8494797113084687E-3</v>
      </c>
      <c r="Q2403" s="122">
        <f>O2403*(G2403/F2403-(1+Overview!$F$35/'='!F2403)/(Overview!$F$37*Overview!$F$33))/('='!G2403+Overview!$F$36)</f>
        <v>1.4246567327564448E-4</v>
      </c>
      <c r="R2403" s="128">
        <f>(O2403/F2403-Q2403)*G2403*Overview!$F$29*'='!F2403^3</f>
        <v>490.35888417832479</v>
      </c>
      <c r="S2403" s="57">
        <f t="shared" si="222"/>
        <v>3.3140175419085636E-18</v>
      </c>
      <c r="T2403" s="58">
        <f t="shared" si="223"/>
        <v>1.5505324363400413E-4</v>
      </c>
      <c r="U2403" s="58">
        <f>IF(I2403&lt;Overview!$F$18,(1-Overview!$F$9)*'='!R2403-'='!I2403*'='!P2403,0)</f>
        <v>0</v>
      </c>
      <c r="V2403" s="54">
        <f>IF(I2403&gt;=Overview!$F$18,(1-Overview!$F$9)*'='!R2403-Overview!$F$18*'='!P2403,0)</f>
        <v>41.451034075120567</v>
      </c>
      <c r="W2403" s="2"/>
      <c r="X2403" s="60">
        <f>F2403^3*(1+G2403*Overview!$F$38)</f>
        <v>42.777386062067379</v>
      </c>
      <c r="Y2403" s="61">
        <f>F2403^3*Overview!$F$42*(1+Overview!$F$38*G2403)+J2403*Overview!$F$39/Overview!$F$40</f>
        <v>4.2560789990048251</v>
      </c>
    </row>
    <row r="2404" spans="1:25">
      <c r="A2404" s="34">
        <v>2401</v>
      </c>
      <c r="B2404">
        <v>0.77</v>
      </c>
      <c r="C2404" s="85">
        <v>18.739999999999998</v>
      </c>
      <c r="D2404" s="125">
        <f>B2404/(B2404+Overview!$F$22)</f>
        <v>0.52380952380952384</v>
      </c>
      <c r="E2404" s="118">
        <f>EXP(Overview!$F$21/Overview!$F$5-Overview!$F$21/('='!C2404+273.15))</f>
        <v>0.94169028070695959</v>
      </c>
      <c r="F2404" s="77">
        <f t="shared" si="224"/>
        <v>3.2652203858730258</v>
      </c>
      <c r="G2404" s="115">
        <f t="shared" si="225"/>
        <v>0.52380952380952372</v>
      </c>
      <c r="H2404" s="112">
        <f>F2404/Overview!$F$19</f>
        <v>4.8209366394109345</v>
      </c>
      <c r="I2404" s="149">
        <f t="shared" si="226"/>
        <v>178.24101031296112</v>
      </c>
      <c r="J2404" s="80">
        <f>IF((A2404-Overview!$F$43)/365=ROUND((A2404-Overview!$F$43)/365,0),J2403*0.05,J2403+V2403)</f>
        <v>9387.1765311595809</v>
      </c>
      <c r="K2404" s="70">
        <f>IF(I2404&lt;Overview!$F$16,1,'='!F2404/Overview!$F$26)</f>
        <v>141.35153185597514</v>
      </c>
      <c r="L2404" s="71">
        <f>IF(I2404&lt;Overview!$F$17,'='!F2404/Overview!$F$26,Overview!$F$33)</f>
        <v>9.1428571428571423</v>
      </c>
      <c r="M2404" s="72">
        <f t="shared" si="227"/>
        <v>9.1428571428571423</v>
      </c>
      <c r="N2404" s="81">
        <f>MIN(1,Overview!$F$44*E2404*(F2404-Overview!$F$25)^2+0.2)</f>
        <v>1</v>
      </c>
      <c r="O2404" s="48">
        <f>M2404*E2404*Overview!$F$8</f>
        <v>9.746225350951114E-2</v>
      </c>
      <c r="P2404" s="48">
        <f>E2404*Overview!$F$6</f>
        <v>1.8494797113084687E-3</v>
      </c>
      <c r="Q2404" s="122">
        <f>O2404*(G2404/F2404-(1+Overview!$F$35/'='!F2404)/(Overview!$F$37*Overview!$F$33))/('='!G2404+Overview!$F$36)</f>
        <v>1.4224470349398692E-4</v>
      </c>
      <c r="R2404" s="128">
        <f>(O2404/F2404-Q2404)*G2404*Overview!$F$29*'='!F2404^3</f>
        <v>490.40899436528821</v>
      </c>
      <c r="S2404" s="57">
        <f t="shared" si="222"/>
        <v>3.3138601714684072E-18</v>
      </c>
      <c r="T2404" s="58">
        <f t="shared" si="223"/>
        <v>1.5482010187701001E-4</v>
      </c>
      <c r="U2404" s="58">
        <f>IF(I2404&lt;Overview!$F$18,(1-Overview!$F$9)*'='!R2404-'='!I2404*'='!P2404,0)</f>
        <v>0</v>
      </c>
      <c r="V2404" s="54">
        <f>IF(I2404&gt;=Overview!$F$18,(1-Overview!$F$9)*'='!R2404-Overview!$F$18*'='!P2404,0)</f>
        <v>41.455303463049852</v>
      </c>
      <c r="W2404" s="2"/>
      <c r="X2404" s="60">
        <f>F2404^3*(1+G2404*Overview!$F$38)</f>
        <v>42.783480660588211</v>
      </c>
      <c r="Y2404" s="61">
        <f>F2404^3*Overview!$F$42*(1+Overview!$F$38*G2404)+J2404*Overview!$F$39/Overview!$F$40</f>
        <v>4.2584287487160548</v>
      </c>
    </row>
    <row r="2405" spans="1:25">
      <c r="A2405" s="34">
        <v>2402</v>
      </c>
      <c r="B2405">
        <v>0.77</v>
      </c>
      <c r="C2405" s="85">
        <v>18.739999999999998</v>
      </c>
      <c r="D2405" s="125">
        <f>B2405/(B2405+Overview!$F$22)</f>
        <v>0.52380952380952384</v>
      </c>
      <c r="E2405" s="118">
        <f>EXP(Overview!$F$21/Overview!$F$5-Overview!$F$21/('='!C2405+273.15))</f>
        <v>0.94169028070695959</v>
      </c>
      <c r="F2405" s="77">
        <f t="shared" si="224"/>
        <v>3.2653752059749026</v>
      </c>
      <c r="G2405" s="115">
        <f t="shared" si="225"/>
        <v>0.52380952380952372</v>
      </c>
      <c r="H2405" s="112">
        <f>F2405/Overview!$F$19</f>
        <v>4.8211652236452123</v>
      </c>
      <c r="I2405" s="149">
        <f t="shared" si="226"/>
        <v>178.24101031296112</v>
      </c>
      <c r="J2405" s="80">
        <f>IF((A2405-Overview!$F$43)/365=ROUND((A2405-Overview!$F$43)/365,0),J2404*0.05,J2404+V2404)</f>
        <v>9428.6318346226308</v>
      </c>
      <c r="K2405" s="70">
        <f>IF(I2405&lt;Overview!$F$16,1,'='!F2405/Overview!$F$26)</f>
        <v>141.35823402488757</v>
      </c>
      <c r="L2405" s="71">
        <f>IF(I2405&lt;Overview!$F$17,'='!F2405/Overview!$F$26,Overview!$F$33)</f>
        <v>9.1428571428571423</v>
      </c>
      <c r="M2405" s="72">
        <f t="shared" si="227"/>
        <v>9.1428571428571423</v>
      </c>
      <c r="N2405" s="81">
        <f>MIN(1,Overview!$F$44*E2405*(F2405-Overview!$F$25)^2+0.2)</f>
        <v>1</v>
      </c>
      <c r="O2405" s="48">
        <f>M2405*E2405*Overview!$F$8</f>
        <v>9.746225350951114E-2</v>
      </c>
      <c r="P2405" s="48">
        <f>E2405*Overview!$F$6</f>
        <v>1.8494797113084687E-3</v>
      </c>
      <c r="Q2405" s="122">
        <f>O2405*(G2405/F2405-(1+Overview!$F$35/'='!F2405)/(Overview!$F$37*Overview!$F$33))/('='!G2405+Overview!$F$36)</f>
        <v>1.4202408690554009E-4</v>
      </c>
      <c r="R2405" s="128">
        <f>(O2405/F2405-Q2405)*G2405*Overview!$F$29*'='!F2405^3</f>
        <v>490.45903208225911</v>
      </c>
      <c r="S2405" s="57">
        <f t="shared" si="222"/>
        <v>3.313703052565681E-18</v>
      </c>
      <c r="T2405" s="58">
        <f t="shared" si="223"/>
        <v>1.5458731067752516E-4</v>
      </c>
      <c r="U2405" s="58">
        <f>IF(I2405&lt;Overview!$F$18,(1-Overview!$F$9)*'='!R2405-'='!I2405*'='!P2405,0)</f>
        <v>0</v>
      </c>
      <c r="V2405" s="54">
        <f>IF(I2405&gt;=Overview!$F$18,(1-Overview!$F$9)*'='!R2405-Overview!$F$18*'='!P2405,0)</f>
        <v>41.459566676535772</v>
      </c>
      <c r="W2405" s="2"/>
      <c r="X2405" s="60">
        <f>F2405^3*(1+G2405*Overview!$F$38)</f>
        <v>42.789566672667746</v>
      </c>
      <c r="Y2405" s="61">
        <f>F2405^3*Overview!$F$42*(1+Overview!$F$38*G2405)+J2405*Overview!$F$39/Overview!$F$40</f>
        <v>4.2607779111718802</v>
      </c>
    </row>
    <row r="2406" spans="1:25">
      <c r="A2406" s="34">
        <v>2403</v>
      </c>
      <c r="B2406">
        <v>0.77</v>
      </c>
      <c r="C2406" s="85">
        <v>18.739999999999998</v>
      </c>
      <c r="D2406" s="125">
        <f>B2406/(B2406+Overview!$F$22)</f>
        <v>0.52380952380952384</v>
      </c>
      <c r="E2406" s="118">
        <f>EXP(Overview!$F$21/Overview!$F$5-Overview!$F$21/('='!C2406+273.15))</f>
        <v>0.94169028070695959</v>
      </c>
      <c r="F2406" s="77">
        <f t="shared" si="224"/>
        <v>3.2655297932855802</v>
      </c>
      <c r="G2406" s="115">
        <f t="shared" si="225"/>
        <v>0.52380952380952372</v>
      </c>
      <c r="H2406" s="112">
        <f>F2406/Overview!$F$19</f>
        <v>4.8213934641747827</v>
      </c>
      <c r="I2406" s="149">
        <f t="shared" si="226"/>
        <v>178.24101031296112</v>
      </c>
      <c r="J2406" s="80">
        <f>IF((A2406-Overview!$F$43)/365=ROUND((A2406-Overview!$F$43)/365,0),J2405*0.05,J2405+V2405)</f>
        <v>9470.091401299167</v>
      </c>
      <c r="K2406" s="70">
        <f>IF(I2406&lt;Overview!$F$16,1,'='!F2406/Overview!$F$26)</f>
        <v>141.36492611625889</v>
      </c>
      <c r="L2406" s="71">
        <f>IF(I2406&lt;Overview!$F$17,'='!F2406/Overview!$F$26,Overview!$F$33)</f>
        <v>9.1428571428571423</v>
      </c>
      <c r="M2406" s="72">
        <f t="shared" si="227"/>
        <v>9.1428571428571423</v>
      </c>
      <c r="N2406" s="81">
        <f>MIN(1,Overview!$F$44*E2406*(F2406-Overview!$F$25)^2+0.2)</f>
        <v>1</v>
      </c>
      <c r="O2406" s="48">
        <f>M2406*E2406*Overview!$F$8</f>
        <v>9.746225350951114E-2</v>
      </c>
      <c r="P2406" s="48">
        <f>E2406*Overview!$F$6</f>
        <v>1.8494797113084687E-3</v>
      </c>
      <c r="Q2406" s="122">
        <f>O2406*(G2406/F2406-(1+Overview!$F$35/'='!F2406)/(Overview!$F$37*Overview!$F$33))/('='!G2406+Overview!$F$36)</f>
        <v>1.4180382291334676E-4</v>
      </c>
      <c r="R2406" s="128">
        <f>(O2406/F2406-Q2406)*G2406*Overview!$F$29*'='!F2406^3</f>
        <v>490.50899742960792</v>
      </c>
      <c r="S2406" s="57">
        <f t="shared" si="222"/>
        <v>3.3135461847752434E-18</v>
      </c>
      <c r="T2406" s="58">
        <f t="shared" si="223"/>
        <v>1.543548695084421E-4</v>
      </c>
      <c r="U2406" s="58">
        <f>IF(I2406&lt;Overview!$F$18,(1-Overview!$F$9)*'='!R2406-'='!I2406*'='!P2406,0)</f>
        <v>0</v>
      </c>
      <c r="V2406" s="54">
        <f>IF(I2406&gt;=Overview!$F$18,(1-Overview!$F$9)*'='!R2406-Overview!$F$18*'='!P2406,0)</f>
        <v>41.463823724129888</v>
      </c>
      <c r="W2406" s="2"/>
      <c r="X2406" s="60">
        <f>F2406^3*(1+G2406*Overview!$F$38)</f>
        <v>42.795644109508579</v>
      </c>
      <c r="Y2406" s="61">
        <f>F2406^3*Overview!$F$42*(1+Overview!$F$38*G2406)+J2406*Overview!$F$39/Overview!$F$40</f>
        <v>4.2631264871122267</v>
      </c>
    </row>
    <row r="2407" spans="1:25">
      <c r="A2407" s="34">
        <v>2404</v>
      </c>
      <c r="B2407">
        <v>0.77</v>
      </c>
      <c r="C2407" s="85">
        <v>18.739999999999998</v>
      </c>
      <c r="D2407" s="125">
        <f>B2407/(B2407+Overview!$F$22)</f>
        <v>0.52380952380952384</v>
      </c>
      <c r="E2407" s="118">
        <f>EXP(Overview!$F$21/Overview!$F$5-Overview!$F$21/('='!C2407+273.15))</f>
        <v>0.94169028070695959</v>
      </c>
      <c r="F2407" s="77">
        <f t="shared" si="224"/>
        <v>3.2656841481550889</v>
      </c>
      <c r="G2407" s="115">
        <f t="shared" si="225"/>
        <v>0.52380952380952372</v>
      </c>
      <c r="H2407" s="112">
        <f>F2407/Overview!$F$19</f>
        <v>4.8216213615164456</v>
      </c>
      <c r="I2407" s="149">
        <f t="shared" si="226"/>
        <v>178.24101031296112</v>
      </c>
      <c r="J2407" s="80">
        <f>IF((A2407-Overview!$F$43)/365=ROUND((A2407-Overview!$F$43)/365,0),J2406*0.05,J2406+V2406)</f>
        <v>9511.5552250232977</v>
      </c>
      <c r="K2407" s="70">
        <f>IF(I2407&lt;Overview!$F$16,1,'='!F2407/Overview!$F$26)</f>
        <v>141.37160814524194</v>
      </c>
      <c r="L2407" s="71">
        <f>IF(I2407&lt;Overview!$F$17,'='!F2407/Overview!$F$26,Overview!$F$33)</f>
        <v>9.1428571428571423</v>
      </c>
      <c r="M2407" s="72">
        <f t="shared" si="227"/>
        <v>9.1428571428571423</v>
      </c>
      <c r="N2407" s="81">
        <f>MIN(1,Overview!$F$44*E2407*(F2407-Overview!$F$25)^2+0.2)</f>
        <v>1</v>
      </c>
      <c r="O2407" s="48">
        <f>M2407*E2407*Overview!$F$8</f>
        <v>9.746225350951114E-2</v>
      </c>
      <c r="P2407" s="48">
        <f>E2407*Overview!$F$6</f>
        <v>1.8494797113084687E-3</v>
      </c>
      <c r="Q2407" s="122">
        <f>O2407*(G2407/F2407-(1+Overview!$F$35/'='!F2407)/(Overview!$F$37*Overview!$F$33))/('='!G2407+Overview!$F$36)</f>
        <v>1.4158391092156068E-4</v>
      </c>
      <c r="R2407" s="128">
        <f>(O2407/F2407-Q2407)*G2407*Overview!$F$29*'='!F2407^3</f>
        <v>490.55889050757906</v>
      </c>
      <c r="S2407" s="57">
        <f t="shared" si="222"/>
        <v>3.3133895676727441E-18</v>
      </c>
      <c r="T2407" s="58">
        <f t="shared" si="223"/>
        <v>1.5412277784344764E-4</v>
      </c>
      <c r="U2407" s="58">
        <f>IF(I2407&lt;Overview!$F$18,(1-Overview!$F$9)*'='!R2407-'='!I2407*'='!P2407,0)</f>
        <v>0</v>
      </c>
      <c r="V2407" s="54">
        <f>IF(I2407&gt;=Overview!$F$18,(1-Overview!$F$9)*'='!R2407-Overview!$F$18*'='!P2407,0)</f>
        <v>41.46807461437303</v>
      </c>
      <c r="W2407" s="2"/>
      <c r="X2407" s="60">
        <f>F2407^3*(1+G2407*Overview!$F$38)</f>
        <v>42.801712982301439</v>
      </c>
      <c r="Y2407" s="61">
        <f>F2407^3*Overview!$F$42*(1+Overview!$F$38*G2407)+J2407*Overview!$F$39/Overview!$F$40</f>
        <v>4.2654744772763236</v>
      </c>
    </row>
    <row r="2408" spans="1:25">
      <c r="A2408" s="34">
        <v>2405</v>
      </c>
      <c r="B2408">
        <v>0.77</v>
      </c>
      <c r="C2408" s="85">
        <v>18.739999999999998</v>
      </c>
      <c r="D2408" s="125">
        <f>B2408/(B2408+Overview!$F$22)</f>
        <v>0.52380952380952384</v>
      </c>
      <c r="E2408" s="118">
        <f>EXP(Overview!$F$21/Overview!$F$5-Overview!$F$21/('='!C2408+273.15))</f>
        <v>0.94169028070695959</v>
      </c>
      <c r="F2408" s="77">
        <f t="shared" si="224"/>
        <v>3.2658382709329326</v>
      </c>
      <c r="G2408" s="115">
        <f t="shared" si="225"/>
        <v>0.52380952380952372</v>
      </c>
      <c r="H2408" s="112">
        <f>F2408/Overview!$F$19</f>
        <v>4.8218489161862284</v>
      </c>
      <c r="I2408" s="149">
        <f t="shared" si="226"/>
        <v>178.24101031296112</v>
      </c>
      <c r="J2408" s="80">
        <f>IF((A2408-Overview!$F$43)/365=ROUND((A2408-Overview!$F$43)/365,0),J2407*0.05,J2407+V2407)</f>
        <v>9553.0232996376708</v>
      </c>
      <c r="K2408" s="70">
        <f>IF(I2408&lt;Overview!$F$16,1,'='!F2408/Overview!$F$26)</f>
        <v>141.37828012696679</v>
      </c>
      <c r="L2408" s="71">
        <f>IF(I2408&lt;Overview!$F$17,'='!F2408/Overview!$F$26,Overview!$F$33)</f>
        <v>9.1428571428571423</v>
      </c>
      <c r="M2408" s="72">
        <f t="shared" si="227"/>
        <v>9.1428571428571423</v>
      </c>
      <c r="N2408" s="81">
        <f>MIN(1,Overview!$F$44*E2408*(F2408-Overview!$F$25)^2+0.2)</f>
        <v>1</v>
      </c>
      <c r="O2408" s="48">
        <f>M2408*E2408*Overview!$F$8</f>
        <v>9.746225350951114E-2</v>
      </c>
      <c r="P2408" s="48">
        <f>E2408*Overview!$F$6</f>
        <v>1.8494797113084687E-3</v>
      </c>
      <c r="Q2408" s="122">
        <f>O2408*(G2408/F2408-(1+Overview!$F$35/'='!F2408)/(Overview!$F$37*Overview!$F$33))/('='!G2408+Overview!$F$36)</f>
        <v>1.4136435033544172E-4</v>
      </c>
      <c r="R2408" s="128">
        <f>(O2408/F2408-Q2408)*G2408*Overview!$F$29*'='!F2408^3</f>
        <v>490.60871141629241</v>
      </c>
      <c r="S2408" s="57">
        <f t="shared" si="222"/>
        <v>3.313233200834621E-18</v>
      </c>
      <c r="T2408" s="58">
        <f t="shared" si="223"/>
        <v>1.5389103515701878E-4</v>
      </c>
      <c r="U2408" s="58">
        <f>IF(I2408&lt;Overview!$F$18,(1-Overview!$F$9)*'='!R2408-'='!I2408*'='!P2408,0)</f>
        <v>0</v>
      </c>
      <c r="V2408" s="54">
        <f>IF(I2408&gt;=Overview!$F$18,(1-Overview!$F$9)*'='!R2408-Overview!$F$18*'='!P2408,0)</f>
        <v>41.472319355795406</v>
      </c>
      <c r="W2408" s="2"/>
      <c r="X2408" s="60">
        <f>F2408^3*(1+G2408*Overview!$F$38)</f>
        <v>42.807773302225222</v>
      </c>
      <c r="Y2408" s="61">
        <f>F2408^3*Overview!$F$42*(1+Overview!$F$38*G2408)+J2408*Overview!$F$39/Overview!$F$40</f>
        <v>4.2678218824027061</v>
      </c>
    </row>
    <row r="2409" spans="1:25">
      <c r="A2409" s="34">
        <v>2406</v>
      </c>
      <c r="B2409">
        <v>0.77</v>
      </c>
      <c r="C2409" s="85">
        <v>18.739999999999998</v>
      </c>
      <c r="D2409" s="125">
        <f>B2409/(B2409+Overview!$F$22)</f>
        <v>0.52380952380952384</v>
      </c>
      <c r="E2409" s="118">
        <f>EXP(Overview!$F$21/Overview!$F$5-Overview!$F$21/('='!C2409+273.15))</f>
        <v>0.94169028070695959</v>
      </c>
      <c r="F2409" s="77">
        <f t="shared" si="224"/>
        <v>3.2659921619680894</v>
      </c>
      <c r="G2409" s="115">
        <f t="shared" si="225"/>
        <v>0.52380952380952372</v>
      </c>
      <c r="H2409" s="112">
        <f>F2409/Overview!$F$19</f>
        <v>4.8220761286993792</v>
      </c>
      <c r="I2409" s="149">
        <f t="shared" si="226"/>
        <v>178.24101031296112</v>
      </c>
      <c r="J2409" s="80">
        <f>IF((A2409-Overview!$F$43)/365=ROUND((A2409-Overview!$F$43)/365,0),J2408*0.05,J2408+V2408)</f>
        <v>9594.4956189934655</v>
      </c>
      <c r="K2409" s="70">
        <f>IF(I2409&lt;Overview!$F$16,1,'='!F2409/Overview!$F$26)</f>
        <v>141.38494207654068</v>
      </c>
      <c r="L2409" s="71">
        <f>IF(I2409&lt;Overview!$F$17,'='!F2409/Overview!$F$26,Overview!$F$33)</f>
        <v>9.1428571428571423</v>
      </c>
      <c r="M2409" s="72">
        <f t="shared" si="227"/>
        <v>9.1428571428571423</v>
      </c>
      <c r="N2409" s="81">
        <f>MIN(1,Overview!$F$44*E2409*(F2409-Overview!$F$25)^2+0.2)</f>
        <v>1</v>
      </c>
      <c r="O2409" s="48">
        <f>M2409*E2409*Overview!$F$8</f>
        <v>9.746225350951114E-2</v>
      </c>
      <c r="P2409" s="48">
        <f>E2409*Overview!$F$6</f>
        <v>1.8494797113084687E-3</v>
      </c>
      <c r="Q2409" s="122">
        <f>O2409*(G2409/F2409-(1+Overview!$F$35/'='!F2409)/(Overview!$F$37*Overview!$F$33))/('='!G2409+Overview!$F$36)</f>
        <v>1.4114514056135516E-4</v>
      </c>
      <c r="R2409" s="128">
        <f>(O2409/F2409-Q2409)*G2409*Overview!$F$29*'='!F2409^3</f>
        <v>490.6584602557424</v>
      </c>
      <c r="S2409" s="57">
        <f t="shared" si="222"/>
        <v>3.3130770838380984E-18</v>
      </c>
      <c r="T2409" s="58">
        <f t="shared" si="223"/>
        <v>1.536596409244234E-4</v>
      </c>
      <c r="U2409" s="58">
        <f>IF(I2409&lt;Overview!$F$18,(1-Overview!$F$9)*'='!R2409-'='!I2409*'='!P2409,0)</f>
        <v>0</v>
      </c>
      <c r="V2409" s="54">
        <f>IF(I2409&gt;=Overview!$F$18,(1-Overview!$F$9)*'='!R2409-Overview!$F$18*'='!P2409,0)</f>
        <v>41.476557956916544</v>
      </c>
      <c r="W2409" s="2"/>
      <c r="X2409" s="60">
        <f>F2409^3*(1+G2409*Overview!$F$38)</f>
        <v>42.813825080446989</v>
      </c>
      <c r="Y2409" s="61">
        <f>F2409^3*Overview!$F$42*(1+Overview!$F$38*G2409)+J2409*Overview!$F$39/Overview!$F$40</f>
        <v>4.2701687032292179</v>
      </c>
    </row>
    <row r="2410" spans="1:25">
      <c r="A2410" s="34">
        <v>2407</v>
      </c>
      <c r="B2410">
        <v>0.77</v>
      </c>
      <c r="C2410" s="85">
        <v>18.739999999999998</v>
      </c>
      <c r="D2410" s="125">
        <f>B2410/(B2410+Overview!$F$22)</f>
        <v>0.52380952380952384</v>
      </c>
      <c r="E2410" s="118">
        <f>EXP(Overview!$F$21/Overview!$F$5-Overview!$F$21/('='!C2410+273.15))</f>
        <v>0.94169028070695959</v>
      </c>
      <c r="F2410" s="77">
        <f t="shared" si="224"/>
        <v>3.266145821609014</v>
      </c>
      <c r="G2410" s="115">
        <f t="shared" si="225"/>
        <v>0.52380952380952372</v>
      </c>
      <c r="H2410" s="112">
        <f>F2410/Overview!$F$19</f>
        <v>4.8223029995703737</v>
      </c>
      <c r="I2410" s="149">
        <f t="shared" si="226"/>
        <v>178.24101031296112</v>
      </c>
      <c r="J2410" s="80">
        <f>IF((A2410-Overview!$F$43)/365=ROUND((A2410-Overview!$F$43)/365,0),J2409*0.05,J2409+V2409)</f>
        <v>9635.9721769503813</v>
      </c>
      <c r="K2410" s="70">
        <f>IF(I2410&lt;Overview!$F$16,1,'='!F2410/Overview!$F$26)</f>
        <v>141.39159400904822</v>
      </c>
      <c r="L2410" s="71">
        <f>IF(I2410&lt;Overview!$F$17,'='!F2410/Overview!$F$26,Overview!$F$33)</f>
        <v>9.1428571428571423</v>
      </c>
      <c r="M2410" s="72">
        <f t="shared" si="227"/>
        <v>9.1428571428571423</v>
      </c>
      <c r="N2410" s="81">
        <f>MIN(1,Overview!$F$44*E2410*(F2410-Overview!$F$25)^2+0.2)</f>
        <v>1</v>
      </c>
      <c r="O2410" s="48">
        <f>M2410*E2410*Overview!$F$8</f>
        <v>9.746225350951114E-2</v>
      </c>
      <c r="P2410" s="48">
        <f>E2410*Overview!$F$6</f>
        <v>1.8494797113084687E-3</v>
      </c>
      <c r="Q2410" s="122">
        <f>O2410*(G2410/F2410-(1+Overview!$F$35/'='!F2410)/(Overview!$F$37*Overview!$F$33))/('='!G2410+Overview!$F$36)</f>
        <v>1.4092628100676678E-4</v>
      </c>
      <c r="R2410" s="128">
        <f>(O2410/F2410-Q2410)*G2410*Overview!$F$29*'='!F2410^3</f>
        <v>490.708137125799</v>
      </c>
      <c r="S2410" s="57">
        <f t="shared" si="222"/>
        <v>3.3129212162611855E-18</v>
      </c>
      <c r="T2410" s="58">
        <f t="shared" si="223"/>
        <v>1.5342859462171636E-4</v>
      </c>
      <c r="U2410" s="58">
        <f>IF(I2410&lt;Overview!$F$18,(1-Overview!$F$9)*'='!R2410-'='!I2410*'='!P2410,0)</f>
        <v>0</v>
      </c>
      <c r="V2410" s="54">
        <f>IF(I2410&gt;=Overview!$F$18,(1-Overview!$F$9)*'='!R2410-Overview!$F$18*'='!P2410,0)</f>
        <v>41.48079042624537</v>
      </c>
      <c r="W2410" s="2"/>
      <c r="X2410" s="60">
        <f>F2410^3*(1+G2410*Overview!$F$38)</f>
        <v>42.819868328122048</v>
      </c>
      <c r="Y2410" s="61">
        <f>F2410^3*Overview!$F$42*(1+Overview!$F$38*G2410)+J2410*Overview!$F$39/Overview!$F$40</f>
        <v>4.2725149404930098</v>
      </c>
    </row>
    <row r="2411" spans="1:25">
      <c r="A2411" s="34">
        <v>2408</v>
      </c>
      <c r="B2411">
        <v>0.77</v>
      </c>
      <c r="C2411" s="85">
        <v>18.739999999999998</v>
      </c>
      <c r="D2411" s="125">
        <f>B2411/(B2411+Overview!$F$22)</f>
        <v>0.52380952380952384</v>
      </c>
      <c r="E2411" s="118">
        <f>EXP(Overview!$F$21/Overview!$F$5-Overview!$F$21/('='!C2411+273.15))</f>
        <v>0.94169028070695959</v>
      </c>
      <c r="F2411" s="77">
        <f t="shared" si="224"/>
        <v>3.2662992502036357</v>
      </c>
      <c r="G2411" s="115">
        <f t="shared" si="225"/>
        <v>0.52380952380952372</v>
      </c>
      <c r="H2411" s="112">
        <f>F2411/Overview!$F$19</f>
        <v>4.822529529312912</v>
      </c>
      <c r="I2411" s="149">
        <f t="shared" si="226"/>
        <v>178.24101031296112</v>
      </c>
      <c r="J2411" s="80">
        <f>IF((A2411-Overview!$F$43)/365=ROUND((A2411-Overview!$F$43)/365,0),J2410*0.05,J2410+V2410)</f>
        <v>9677.4529673766265</v>
      </c>
      <c r="K2411" s="70">
        <f>IF(I2411&lt;Overview!$F$16,1,'='!F2411/Overview!$F$26)</f>
        <v>141.39823593955134</v>
      </c>
      <c r="L2411" s="71">
        <f>IF(I2411&lt;Overview!$F$17,'='!F2411/Overview!$F$26,Overview!$F$33)</f>
        <v>9.1428571428571423</v>
      </c>
      <c r="M2411" s="72">
        <f t="shared" si="227"/>
        <v>9.1428571428571423</v>
      </c>
      <c r="N2411" s="81">
        <f>MIN(1,Overview!$F$44*E2411*(F2411-Overview!$F$25)^2+0.2)</f>
        <v>1</v>
      </c>
      <c r="O2411" s="48">
        <f>M2411*E2411*Overview!$F$8</f>
        <v>9.746225350951114E-2</v>
      </c>
      <c r="P2411" s="48">
        <f>E2411*Overview!$F$6</f>
        <v>1.8494797113084687E-3</v>
      </c>
      <c r="Q2411" s="122">
        <f>O2411*(G2411/F2411-(1+Overview!$F$35/'='!F2411)/(Overview!$F$37*Overview!$F$33))/('='!G2411+Overview!$F$36)</f>
        <v>1.4070777108024694E-4</v>
      </c>
      <c r="R2411" s="128">
        <f>(O2411/F2411-Q2411)*G2411*Overview!$F$29*'='!F2411^3</f>
        <v>490.75774212620661</v>
      </c>
      <c r="S2411" s="57">
        <f t="shared" si="222"/>
        <v>3.3127655976826761E-18</v>
      </c>
      <c r="T2411" s="58">
        <f t="shared" si="223"/>
        <v>1.5319789572574514E-4</v>
      </c>
      <c r="U2411" s="58">
        <f>IF(I2411&lt;Overview!$F$18,(1-Overview!$F$9)*'='!R2411-'='!I2411*'='!P2411,0)</f>
        <v>0</v>
      </c>
      <c r="V2411" s="54">
        <f>IF(I2411&gt;=Overview!$F$18,(1-Overview!$F$9)*'='!R2411-Overview!$F$18*'='!P2411,0)</f>
        <v>41.485016772280098</v>
      </c>
      <c r="W2411" s="2"/>
      <c r="X2411" s="60">
        <f>F2411^3*(1+G2411*Overview!$F$38)</f>
        <v>42.825903056393784</v>
      </c>
      <c r="Y2411" s="61">
        <f>F2411^3*Overview!$F$42*(1+Overview!$F$38*G2411)+J2411*Overview!$F$39/Overview!$F$40</f>
        <v>4.2748605949305336</v>
      </c>
    </row>
    <row r="2412" spans="1:25">
      <c r="A2412" s="34">
        <v>2409</v>
      </c>
      <c r="B2412">
        <v>0.77</v>
      </c>
      <c r="C2412" s="85">
        <v>18.739999999999998</v>
      </c>
      <c r="D2412" s="125">
        <f>B2412/(B2412+Overview!$F$22)</f>
        <v>0.52380952380952384</v>
      </c>
      <c r="E2412" s="118">
        <f>EXP(Overview!$F$21/Overview!$F$5-Overview!$F$21/('='!C2412+273.15))</f>
        <v>0.94169028070695959</v>
      </c>
      <c r="F2412" s="77">
        <f t="shared" si="224"/>
        <v>3.2664524480993613</v>
      </c>
      <c r="G2412" s="115">
        <f t="shared" si="225"/>
        <v>0.52380952380952372</v>
      </c>
      <c r="H2412" s="112">
        <f>F2412/Overview!$F$19</f>
        <v>4.8227557184399252</v>
      </c>
      <c r="I2412" s="149">
        <f t="shared" si="226"/>
        <v>178.24101031296112</v>
      </c>
      <c r="J2412" s="80">
        <f>IF((A2412-Overview!$F$43)/365=ROUND((A2412-Overview!$F$43)/365,0),J2411*0.05,J2411+V2411)</f>
        <v>9718.9379841489063</v>
      </c>
      <c r="K2412" s="70">
        <f>IF(I2412&lt;Overview!$F$16,1,'='!F2412/Overview!$F$26)</f>
        <v>141.40486788308925</v>
      </c>
      <c r="L2412" s="71">
        <f>IF(I2412&lt;Overview!$F$17,'='!F2412/Overview!$F$26,Overview!$F$33)</f>
        <v>9.1428571428571423</v>
      </c>
      <c r="M2412" s="72">
        <f t="shared" si="227"/>
        <v>9.1428571428571423</v>
      </c>
      <c r="N2412" s="81">
        <f>MIN(1,Overview!$F$44*E2412*(F2412-Overview!$F$25)^2+0.2)</f>
        <v>1</v>
      </c>
      <c r="O2412" s="48">
        <f>M2412*E2412*Overview!$F$8</f>
        <v>9.746225350951114E-2</v>
      </c>
      <c r="P2412" s="48">
        <f>E2412*Overview!$F$6</f>
        <v>1.8494797113084687E-3</v>
      </c>
      <c r="Q2412" s="122">
        <f>O2412*(G2412/F2412-(1+Overview!$F$35/'='!F2412)/(Overview!$F$37*Overview!$F$33))/('='!G2412+Overview!$F$36)</f>
        <v>1.4048961019145847E-4</v>
      </c>
      <c r="R2412" s="128">
        <f>(O2412/F2412-Q2412)*G2412*Overview!$F$29*'='!F2412^3</f>
        <v>490.80727535658548</v>
      </c>
      <c r="S2412" s="57">
        <f t="shared" si="222"/>
        <v>3.3126102276821447E-18</v>
      </c>
      <c r="T2412" s="58">
        <f t="shared" si="223"/>
        <v>1.5296754371413817E-4</v>
      </c>
      <c r="U2412" s="58">
        <f>IF(I2412&lt;Overview!$F$18,(1-Overview!$F$9)*'='!R2412-'='!I2412*'='!P2412,0)</f>
        <v>0</v>
      </c>
      <c r="V2412" s="54">
        <f>IF(I2412&gt;=Overview!$F$18,(1-Overview!$F$9)*'='!R2412-Overview!$F$18*'='!P2412,0)</f>
        <v>41.489237003508379</v>
      </c>
      <c r="W2412" s="2"/>
      <c r="X2412" s="60">
        <f>F2412^3*(1+G2412*Overview!$F$38)</f>
        <v>42.831929276393844</v>
      </c>
      <c r="Y2412" s="61">
        <f>F2412^3*Overview!$F$42*(1+Overview!$F$38*G2412)+J2412*Overview!$F$39/Overview!$F$40</f>
        <v>4.2772056672775527</v>
      </c>
    </row>
    <row r="2413" spans="1:25">
      <c r="A2413" s="34">
        <v>2410</v>
      </c>
      <c r="B2413">
        <v>0.77</v>
      </c>
      <c r="C2413" s="85">
        <v>18.739999999999998</v>
      </c>
      <c r="D2413" s="125">
        <f>B2413/(B2413+Overview!$F$22)</f>
        <v>0.52380952380952384</v>
      </c>
      <c r="E2413" s="118">
        <f>EXP(Overview!$F$21/Overview!$F$5-Overview!$F$21/('='!C2413+273.15))</f>
        <v>0.94169028070695959</v>
      </c>
      <c r="F2413" s="77">
        <f t="shared" si="224"/>
        <v>3.2666054156430753</v>
      </c>
      <c r="G2413" s="115">
        <f t="shared" si="225"/>
        <v>0.52380952380952372</v>
      </c>
      <c r="H2413" s="112">
        <f>F2413/Overview!$F$19</f>
        <v>4.822981567463569</v>
      </c>
      <c r="I2413" s="149">
        <f t="shared" si="226"/>
        <v>178.24101031296112</v>
      </c>
      <c r="J2413" s="80">
        <f>IF((A2413-Overview!$F$43)/365=ROUND((A2413-Overview!$F$43)/365,0),J2412*0.05,J2412+V2412)</f>
        <v>9760.4272211524149</v>
      </c>
      <c r="K2413" s="70">
        <f>IF(I2413&lt;Overview!$F$16,1,'='!F2413/Overview!$F$26)</f>
        <v>141.41148985467859</v>
      </c>
      <c r="L2413" s="71">
        <f>IF(I2413&lt;Overview!$F$17,'='!F2413/Overview!$F$26,Overview!$F$33)</f>
        <v>9.1428571428571423</v>
      </c>
      <c r="M2413" s="72">
        <f t="shared" si="227"/>
        <v>9.1428571428571423</v>
      </c>
      <c r="N2413" s="81">
        <f>MIN(1,Overview!$F$44*E2413*(F2413-Overview!$F$25)^2+0.2)</f>
        <v>1</v>
      </c>
      <c r="O2413" s="48">
        <f>M2413*E2413*Overview!$F$8</f>
        <v>9.746225350951114E-2</v>
      </c>
      <c r="P2413" s="48">
        <f>E2413*Overview!$F$6</f>
        <v>1.8494797113084687E-3</v>
      </c>
      <c r="Q2413" s="122">
        <f>O2413*(G2413/F2413-(1+Overview!$F$35/'='!F2413)/(Overview!$F$37*Overview!$F$33))/('='!G2413+Overview!$F$36)</f>
        <v>1.4027179775116227E-4</v>
      </c>
      <c r="R2413" s="128">
        <f>(O2413/F2413-Q2413)*G2413*Overview!$F$29*'='!F2413^3</f>
        <v>490.85673691643086</v>
      </c>
      <c r="S2413" s="57">
        <f t="shared" si="222"/>
        <v>3.3124551058399461E-18</v>
      </c>
      <c r="T2413" s="58">
        <f t="shared" si="223"/>
        <v>1.5273753806531229E-4</v>
      </c>
      <c r="U2413" s="58">
        <f>IF(I2413&lt;Overview!$F$18,(1-Overview!$F$9)*'='!R2413-'='!I2413*'='!P2413,0)</f>
        <v>0</v>
      </c>
      <c r="V2413" s="54">
        <f>IF(I2413&gt;=Overview!$F$18,(1-Overview!$F$9)*'='!R2413-Overview!$F$18*'='!P2413,0)</f>
        <v>41.493451128407202</v>
      </c>
      <c r="W2413" s="2"/>
      <c r="X2413" s="60">
        <f>F2413^3*(1+G2413*Overview!$F$38)</f>
        <v>42.837946999242</v>
      </c>
      <c r="Y2413" s="61">
        <f>F2413^3*Overview!$F$42*(1+Overview!$F$38*G2413)+J2413*Overview!$F$39/Overview!$F$40</f>
        <v>4.2795501582691307</v>
      </c>
    </row>
    <row r="2414" spans="1:25">
      <c r="A2414" s="34">
        <v>2411</v>
      </c>
      <c r="B2414">
        <v>0.77</v>
      </c>
      <c r="C2414" s="85">
        <v>18.739999999999998</v>
      </c>
      <c r="D2414" s="125">
        <f>B2414/(B2414+Overview!$F$22)</f>
        <v>0.52380952380952384</v>
      </c>
      <c r="E2414" s="118">
        <f>EXP(Overview!$F$21/Overview!$F$5-Overview!$F$21/('='!C2414+273.15))</f>
        <v>0.94169028070695959</v>
      </c>
      <c r="F2414" s="77">
        <f t="shared" si="224"/>
        <v>3.2667581531811405</v>
      </c>
      <c r="G2414" s="115">
        <f t="shared" si="225"/>
        <v>0.52380952380952372</v>
      </c>
      <c r="H2414" s="112">
        <f>F2414/Overview!$F$19</f>
        <v>4.8232070768952315</v>
      </c>
      <c r="I2414" s="149">
        <f t="shared" si="226"/>
        <v>178.24101031296112</v>
      </c>
      <c r="J2414" s="80">
        <f>IF((A2414-Overview!$F$43)/365=ROUND((A2414-Overview!$F$43)/365,0),J2413*0.05,J2413+V2413)</f>
        <v>9801.9206722808212</v>
      </c>
      <c r="K2414" s="70">
        <f>IF(I2414&lt;Overview!$F$16,1,'='!F2414/Overview!$F$26)</f>
        <v>141.41810186931346</v>
      </c>
      <c r="L2414" s="71">
        <f>IF(I2414&lt;Overview!$F$17,'='!F2414/Overview!$F$26,Overview!$F$33)</f>
        <v>9.1428571428571423</v>
      </c>
      <c r="M2414" s="72">
        <f t="shared" si="227"/>
        <v>9.1428571428571423</v>
      </c>
      <c r="N2414" s="81">
        <f>MIN(1,Overview!$F$44*E2414*(F2414-Overview!$F$25)^2+0.2)</f>
        <v>1</v>
      </c>
      <c r="O2414" s="48">
        <f>M2414*E2414*Overview!$F$8</f>
        <v>9.746225350951114E-2</v>
      </c>
      <c r="P2414" s="48">
        <f>E2414*Overview!$F$6</f>
        <v>1.8494797113084687E-3</v>
      </c>
      <c r="Q2414" s="122">
        <f>O2414*(G2414/F2414-(1+Overview!$F$35/'='!F2414)/(Overview!$F$37*Overview!$F$33))/('='!G2414+Overview!$F$36)</f>
        <v>1.4005433317121262E-4</v>
      </c>
      <c r="R2414" s="128">
        <f>(O2414/F2414-Q2414)*G2414*Overview!$F$29*'='!F2414^3</f>
        <v>490.90612690511375</v>
      </c>
      <c r="S2414" s="57">
        <f t="shared" si="222"/>
        <v>3.3123002317372137E-18</v>
      </c>
      <c r="T2414" s="58">
        <f t="shared" si="223"/>
        <v>1.525078782584689E-4</v>
      </c>
      <c r="U2414" s="58">
        <f>IF(I2414&lt;Overview!$F$18,(1-Overview!$F$9)*'='!R2414-'='!I2414*'='!P2414,0)</f>
        <v>0</v>
      </c>
      <c r="V2414" s="54">
        <f>IF(I2414&gt;=Overview!$F$18,(1-Overview!$F$9)*'='!R2414-Overview!$F$18*'='!P2414,0)</f>
        <v>41.497659155442989</v>
      </c>
      <c r="W2414" s="2"/>
      <c r="X2414" s="60">
        <f>F2414^3*(1+G2414*Overview!$F$38)</f>
        <v>42.843956236046274</v>
      </c>
      <c r="Y2414" s="61">
        <f>F2414^3*Overview!$F$42*(1+Overview!$F$38*G2414)+J2414*Overview!$F$39/Overview!$F$40</f>
        <v>4.2818940686396401</v>
      </c>
    </row>
    <row r="2415" spans="1:25">
      <c r="A2415" s="34">
        <v>2412</v>
      </c>
      <c r="B2415">
        <v>0.77</v>
      </c>
      <c r="C2415" s="85">
        <v>18.739999999999998</v>
      </c>
      <c r="D2415" s="125">
        <f>B2415/(B2415+Overview!$F$22)</f>
        <v>0.52380952380952384</v>
      </c>
      <c r="E2415" s="118">
        <f>EXP(Overview!$F$21/Overview!$F$5-Overview!$F$21/('='!C2415+273.15))</f>
        <v>0.94169028070695959</v>
      </c>
      <c r="F2415" s="77">
        <f t="shared" si="224"/>
        <v>3.266910661059399</v>
      </c>
      <c r="G2415" s="115">
        <f t="shared" si="225"/>
        <v>0.52380952380952372</v>
      </c>
      <c r="H2415" s="112">
        <f>F2415/Overview!$F$19</f>
        <v>4.823432247245532</v>
      </c>
      <c r="I2415" s="149">
        <f t="shared" si="226"/>
        <v>178.24101031296112</v>
      </c>
      <c r="J2415" s="80">
        <f>IF((A2415-Overview!$F$43)/365=ROUND((A2415-Overview!$F$43)/365,0),J2414*0.05,J2414+V2414)</f>
        <v>9843.4183314362635</v>
      </c>
      <c r="K2415" s="70">
        <f>IF(I2415&lt;Overview!$F$16,1,'='!F2415/Overview!$F$26)</f>
        <v>141.42470394196533</v>
      </c>
      <c r="L2415" s="71">
        <f>IF(I2415&lt;Overview!$F$17,'='!F2415/Overview!$F$26,Overview!$F$33)</f>
        <v>9.1428571428571423</v>
      </c>
      <c r="M2415" s="72">
        <f t="shared" si="227"/>
        <v>9.1428571428571423</v>
      </c>
      <c r="N2415" s="81">
        <f>MIN(1,Overview!$F$44*E2415*(F2415-Overview!$F$25)^2+0.2)</f>
        <v>1</v>
      </c>
      <c r="O2415" s="48">
        <f>M2415*E2415*Overview!$F$8</f>
        <v>9.746225350951114E-2</v>
      </c>
      <c r="P2415" s="48">
        <f>E2415*Overview!$F$6</f>
        <v>1.8494797113084687E-3</v>
      </c>
      <c r="Q2415" s="122">
        <f>O2415*(G2415/F2415-(1+Overview!$F$35/'='!F2415)/(Overview!$F$37*Overview!$F$33))/('='!G2415+Overview!$F$36)</f>
        <v>1.3983721586455217E-4</v>
      </c>
      <c r="R2415" s="128">
        <f>(O2415/F2415-Q2415)*G2415*Overview!$F$29*'='!F2415^3</f>
        <v>490.95544542188082</v>
      </c>
      <c r="S2415" s="57">
        <f t="shared" si="222"/>
        <v>3.3121456049558577E-18</v>
      </c>
      <c r="T2415" s="58">
        <f t="shared" si="223"/>
        <v>1.5227856377359001E-4</v>
      </c>
      <c r="U2415" s="58">
        <f>IF(I2415&lt;Overview!$F$18,(1-Overview!$F$9)*'='!R2415-'='!I2415*'='!P2415,0)</f>
        <v>0</v>
      </c>
      <c r="V2415" s="54">
        <f>IF(I2415&gt;=Overview!$F$18,(1-Overview!$F$9)*'='!R2415-Overview!$F$18*'='!P2415,0)</f>
        <v>41.50186109307154</v>
      </c>
      <c r="W2415" s="2"/>
      <c r="X2415" s="60">
        <f>F2415^3*(1+G2415*Overview!$F$38)</f>
        <v>42.849956997902851</v>
      </c>
      <c r="Y2415" s="61">
        <f>F2415^3*Overview!$F$42*(1+Overview!$F$38*G2415)+J2415*Overview!$F$39/Overview!$F$40</f>
        <v>4.2842373991227589</v>
      </c>
    </row>
    <row r="2416" spans="1:25">
      <c r="A2416" s="34">
        <v>2413</v>
      </c>
      <c r="B2416">
        <v>0.77</v>
      </c>
      <c r="C2416" s="85">
        <v>18.739999999999998</v>
      </c>
      <c r="D2416" s="125">
        <f>B2416/(B2416+Overview!$F$22)</f>
        <v>0.52380952380952384</v>
      </c>
      <c r="E2416" s="118">
        <f>EXP(Overview!$F$21/Overview!$F$5-Overview!$F$21/('='!C2416+273.15))</f>
        <v>0.94169028070695959</v>
      </c>
      <c r="F2416" s="77">
        <f t="shared" si="224"/>
        <v>3.2670629396231727</v>
      </c>
      <c r="G2416" s="115">
        <f t="shared" si="225"/>
        <v>0.52380952380952372</v>
      </c>
      <c r="H2416" s="112">
        <f>F2416/Overview!$F$19</f>
        <v>4.8236570790243212</v>
      </c>
      <c r="I2416" s="149">
        <f t="shared" si="226"/>
        <v>178.24101031296112</v>
      </c>
      <c r="J2416" s="80">
        <f>IF((A2416-Overview!$F$43)/365=ROUND((A2416-Overview!$F$43)/365,0),J2415*0.05,J2415+V2415)</f>
        <v>9884.9201925293346</v>
      </c>
      <c r="K2416" s="70">
        <f>IF(I2416&lt;Overview!$F$16,1,'='!F2416/Overview!$F$26)</f>
        <v>141.43129608758323</v>
      </c>
      <c r="L2416" s="71">
        <f>IF(I2416&lt;Overview!$F$17,'='!F2416/Overview!$F$26,Overview!$F$33)</f>
        <v>9.1428571428571423</v>
      </c>
      <c r="M2416" s="72">
        <f t="shared" si="227"/>
        <v>9.1428571428571423</v>
      </c>
      <c r="N2416" s="81">
        <f>MIN(1,Overview!$F$44*E2416*(F2416-Overview!$F$25)^2+0.2)</f>
        <v>1</v>
      </c>
      <c r="O2416" s="48">
        <f>M2416*E2416*Overview!$F$8</f>
        <v>9.746225350951114E-2</v>
      </c>
      <c r="P2416" s="48">
        <f>E2416*Overview!$F$6</f>
        <v>1.8494797113084687E-3</v>
      </c>
      <c r="Q2416" s="122">
        <f>O2416*(G2416/F2416-(1+Overview!$F$35/'='!F2416)/(Overview!$F$37*Overview!$F$33))/('='!G2416+Overview!$F$36)</f>
        <v>1.3962044524521526E-4</v>
      </c>
      <c r="R2416" s="128">
        <f>(O2416/F2416-Q2416)*G2416*Overview!$F$29*'='!F2416^3</f>
        <v>491.00469256585416</v>
      </c>
      <c r="S2416" s="57">
        <f t="shared" si="222"/>
        <v>3.311991225078563E-18</v>
      </c>
      <c r="T2416" s="58">
        <f t="shared" si="223"/>
        <v>1.5204959409144308E-4</v>
      </c>
      <c r="U2416" s="58">
        <f>IF(I2416&lt;Overview!$F$18,(1-Overview!$F$9)*'='!R2416-'='!I2416*'='!P2416,0)</f>
        <v>0</v>
      </c>
      <c r="V2416" s="54">
        <f>IF(I2416&gt;=Overview!$F$18,(1-Overview!$F$9)*'='!R2416-Overview!$F$18*'='!P2416,0)</f>
        <v>41.506056949738067</v>
      </c>
      <c r="W2416" s="2"/>
      <c r="X2416" s="60">
        <f>F2416^3*(1+G2416*Overview!$F$38)</f>
        <v>42.855949295896096</v>
      </c>
      <c r="Y2416" s="61">
        <f>F2416^3*Overview!$F$42*(1+Overview!$F$38*G2416)+J2416*Overview!$F$39/Overview!$F$40</f>
        <v>4.2865801504514689</v>
      </c>
    </row>
    <row r="2417" spans="1:25">
      <c r="A2417" s="34">
        <v>2414</v>
      </c>
      <c r="B2417">
        <v>0.77</v>
      </c>
      <c r="C2417" s="85">
        <v>18.739999999999998</v>
      </c>
      <c r="D2417" s="125">
        <f>B2417/(B2417+Overview!$F$22)</f>
        <v>0.52380952380952384</v>
      </c>
      <c r="E2417" s="118">
        <f>EXP(Overview!$F$21/Overview!$F$5-Overview!$F$21/('='!C2417+273.15))</f>
        <v>0.94169028070695959</v>
      </c>
      <c r="F2417" s="77">
        <f t="shared" si="224"/>
        <v>3.2672149892172642</v>
      </c>
      <c r="G2417" s="115">
        <f t="shared" si="225"/>
        <v>0.52380952380952372</v>
      </c>
      <c r="H2417" s="112">
        <f>F2417/Overview!$F$19</f>
        <v>4.8238815727406825</v>
      </c>
      <c r="I2417" s="149">
        <f t="shared" si="226"/>
        <v>178.24101031296112</v>
      </c>
      <c r="J2417" s="80">
        <f>IF((A2417-Overview!$F$43)/365=ROUND((A2417-Overview!$F$43)/365,0),J2416*0.05,J2416+V2416)</f>
        <v>9926.4262494790728</v>
      </c>
      <c r="K2417" s="70">
        <f>IF(I2417&lt;Overview!$F$16,1,'='!F2417/Overview!$F$26)</f>
        <v>141.43787832109371</v>
      </c>
      <c r="L2417" s="71">
        <f>IF(I2417&lt;Overview!$F$17,'='!F2417/Overview!$F$26,Overview!$F$33)</f>
        <v>9.1428571428571423</v>
      </c>
      <c r="M2417" s="72">
        <f t="shared" si="227"/>
        <v>9.1428571428571423</v>
      </c>
      <c r="N2417" s="81">
        <f>MIN(1,Overview!$F$44*E2417*(F2417-Overview!$F$25)^2+0.2)</f>
        <v>1</v>
      </c>
      <c r="O2417" s="48">
        <f>M2417*E2417*Overview!$F$8</f>
        <v>9.746225350951114E-2</v>
      </c>
      <c r="P2417" s="48">
        <f>E2417*Overview!$F$6</f>
        <v>1.8494797113084687E-3</v>
      </c>
      <c r="Q2417" s="122">
        <f>O2417*(G2417/F2417-(1+Overview!$F$35/'='!F2417)/(Overview!$F$37*Overview!$F$33))/('='!G2417+Overview!$F$36)</f>
        <v>1.3940402072831989E-4</v>
      </c>
      <c r="R2417" s="128">
        <f>(O2417/F2417-Q2417)*G2417*Overview!$F$29*'='!F2417^3</f>
        <v>491.05386843603179</v>
      </c>
      <c r="S2417" s="57">
        <f t="shared" si="222"/>
        <v>3.3118370916887896E-18</v>
      </c>
      <c r="T2417" s="58">
        <f t="shared" si="223"/>
        <v>1.5182096869357364E-4</v>
      </c>
      <c r="U2417" s="58">
        <f>IF(I2417&lt;Overview!$F$18,(1-Overview!$F$9)*'='!R2417-'='!I2417*'='!P2417,0)</f>
        <v>0</v>
      </c>
      <c r="V2417" s="54">
        <f>IF(I2417&gt;=Overview!$F$18,(1-Overview!$F$9)*'='!R2417-Overview!$F$18*'='!P2417,0)</f>
        <v>41.510246733877203</v>
      </c>
      <c r="W2417" s="2"/>
      <c r="X2417" s="60">
        <f>F2417^3*(1+G2417*Overview!$F$38)</f>
        <v>42.861933141098604</v>
      </c>
      <c r="Y2417" s="61">
        <f>F2417^3*Overview!$F$42*(1+Overview!$F$38*G2417)+J2417*Overview!$F$39/Overview!$F$40</f>
        <v>4.2889223233580553</v>
      </c>
    </row>
    <row r="2418" spans="1:25">
      <c r="A2418" s="34">
        <v>2415</v>
      </c>
      <c r="B2418">
        <v>0.77</v>
      </c>
      <c r="C2418" s="85">
        <v>18.739999999999998</v>
      </c>
      <c r="D2418" s="125">
        <f>B2418/(B2418+Overview!$F$22)</f>
        <v>0.52380952380952384</v>
      </c>
      <c r="E2418" s="118">
        <f>EXP(Overview!$F$21/Overview!$F$5-Overview!$F$21/('='!C2418+273.15))</f>
        <v>0.94169028070695959</v>
      </c>
      <c r="F2418" s="77">
        <f t="shared" si="224"/>
        <v>3.2673668101859579</v>
      </c>
      <c r="G2418" s="115">
        <f t="shared" si="225"/>
        <v>0.52380952380952372</v>
      </c>
      <c r="H2418" s="112">
        <f>F2418/Overview!$F$19</f>
        <v>4.8241057289029348</v>
      </c>
      <c r="I2418" s="149">
        <f t="shared" si="226"/>
        <v>178.24101031296112</v>
      </c>
      <c r="J2418" s="80">
        <f>IF((A2418-Overview!$F$43)/365=ROUND((A2418-Overview!$F$43)/365,0),J2417*0.05,J2417+V2417)</f>
        <v>9967.9364962129494</v>
      </c>
      <c r="K2418" s="70">
        <f>IF(I2418&lt;Overview!$F$16,1,'='!F2418/Overview!$F$26)</f>
        <v>141.44445065740078</v>
      </c>
      <c r="L2418" s="71">
        <f>IF(I2418&lt;Overview!$F$17,'='!F2418/Overview!$F$26,Overview!$F$33)</f>
        <v>9.1428571428571423</v>
      </c>
      <c r="M2418" s="72">
        <f t="shared" si="227"/>
        <v>9.1428571428571423</v>
      </c>
      <c r="N2418" s="81">
        <f>MIN(1,Overview!$F$44*E2418*(F2418-Overview!$F$25)^2+0.2)</f>
        <v>1</v>
      </c>
      <c r="O2418" s="48">
        <f>M2418*E2418*Overview!$F$8</f>
        <v>9.746225350951114E-2</v>
      </c>
      <c r="P2418" s="48">
        <f>E2418*Overview!$F$6</f>
        <v>1.8494797113084687E-3</v>
      </c>
      <c r="Q2418" s="122">
        <f>O2418*(G2418/F2418-(1+Overview!$F$35/'='!F2418)/(Overview!$F$37*Overview!$F$33))/('='!G2418+Overview!$F$36)</f>
        <v>1.3918794173006923E-4</v>
      </c>
      <c r="R2418" s="128">
        <f>(O2418/F2418-Q2418)*G2418*Overview!$F$29*'='!F2418^3</f>
        <v>491.10297313128785</v>
      </c>
      <c r="S2418" s="57">
        <f t="shared" si="222"/>
        <v>3.3116832043707668E-18</v>
      </c>
      <c r="T2418" s="58">
        <f t="shared" si="223"/>
        <v>1.5159268706230842E-4</v>
      </c>
      <c r="U2418" s="58">
        <f>IF(I2418&lt;Overview!$F$18,(1-Overview!$F$9)*'='!R2418-'='!I2418*'='!P2418,0)</f>
        <v>0</v>
      </c>
      <c r="V2418" s="54">
        <f>IF(I2418&gt;=Overview!$F$18,(1-Overview!$F$9)*'='!R2418-Overview!$F$18*'='!P2418,0)</f>
        <v>41.514430453913022</v>
      </c>
      <c r="W2418" s="2"/>
      <c r="X2418" s="60">
        <f>F2418^3*(1+G2418*Overview!$F$38)</f>
        <v>42.867908544571151</v>
      </c>
      <c r="Y2418" s="61">
        <f>F2418^3*Overview!$F$42*(1+Overview!$F$38*G2418)+J2418*Overview!$F$39/Overview!$F$40</f>
        <v>4.2912639185741117</v>
      </c>
    </row>
    <row r="2419" spans="1:25">
      <c r="A2419" s="34">
        <v>2416</v>
      </c>
      <c r="B2419">
        <v>0.77</v>
      </c>
      <c r="C2419" s="85">
        <v>18.739999999999998</v>
      </c>
      <c r="D2419" s="125">
        <f>B2419/(B2419+Overview!$F$22)</f>
        <v>0.52380952380952384</v>
      </c>
      <c r="E2419" s="118">
        <f>EXP(Overview!$F$21/Overview!$F$5-Overview!$F$21/('='!C2419+273.15))</f>
        <v>0.94169028070695959</v>
      </c>
      <c r="F2419" s="77">
        <f t="shared" si="224"/>
        <v>3.2675184028730202</v>
      </c>
      <c r="G2419" s="115">
        <f t="shared" si="225"/>
        <v>0.52380952380952372</v>
      </c>
      <c r="H2419" s="112">
        <f>F2419/Overview!$F$19</f>
        <v>4.8243295480186328</v>
      </c>
      <c r="I2419" s="149">
        <f t="shared" si="226"/>
        <v>178.24101031296112</v>
      </c>
      <c r="J2419" s="80">
        <f>IF((A2419-Overview!$F$43)/365=ROUND((A2419-Overview!$F$43)/365,0),J2418*0.05,J2418+V2418)</f>
        <v>10009.450926666863</v>
      </c>
      <c r="K2419" s="70">
        <f>IF(I2419&lt;Overview!$F$16,1,'='!F2419/Overview!$F$26)</f>
        <v>141.45101311138617</v>
      </c>
      <c r="L2419" s="71">
        <f>IF(I2419&lt;Overview!$F$17,'='!F2419/Overview!$F$26,Overview!$F$33)</f>
        <v>9.1428571428571423</v>
      </c>
      <c r="M2419" s="72">
        <f t="shared" si="227"/>
        <v>9.1428571428571423</v>
      </c>
      <c r="N2419" s="81">
        <f>MIN(1,Overview!$F$44*E2419*(F2419-Overview!$F$25)^2+0.2)</f>
        <v>1</v>
      </c>
      <c r="O2419" s="48">
        <f>M2419*E2419*Overview!$F$8</f>
        <v>9.746225350951114E-2</v>
      </c>
      <c r="P2419" s="48">
        <f>E2419*Overview!$F$6</f>
        <v>1.8494797113084687E-3</v>
      </c>
      <c r="Q2419" s="122">
        <f>O2419*(G2419/F2419-(1+Overview!$F$35/'='!F2419)/(Overview!$F$37*Overview!$F$33))/('='!G2419+Overview!$F$36)</f>
        <v>1.3897220766774613E-4</v>
      </c>
      <c r="R2419" s="128">
        <f>(O2419/F2419-Q2419)*G2419*Overview!$F$29*'='!F2419^3</f>
        <v>491.15200675037221</v>
      </c>
      <c r="S2419" s="57">
        <f t="shared" si="222"/>
        <v>3.3115295627094961E-18</v>
      </c>
      <c r="T2419" s="58">
        <f t="shared" si="223"/>
        <v>1.513647486807505E-4</v>
      </c>
      <c r="U2419" s="58">
        <f>IF(I2419&lt;Overview!$F$18,(1-Overview!$F$9)*'='!R2419-'='!I2419*'='!P2419,0)</f>
        <v>0</v>
      </c>
      <c r="V2419" s="54">
        <f>IF(I2419&gt;=Overview!$F$18,(1-Overview!$F$9)*'='!R2419-Overview!$F$18*'='!P2419,0)</f>
        <v>41.518608118259003</v>
      </c>
      <c r="W2419" s="2"/>
      <c r="X2419" s="60">
        <f>F2419^3*(1+G2419*Overview!$F$38)</f>
        <v>42.873875517362734</v>
      </c>
      <c r="Y2419" s="61">
        <f>F2419^3*Overview!$F$42*(1+Overview!$F$38*G2419)+J2419*Overview!$F$39/Overview!$F$40</f>
        <v>4.2936049368305333</v>
      </c>
    </row>
    <row r="2420" spans="1:25">
      <c r="A2420" s="34">
        <v>2417</v>
      </c>
      <c r="B2420">
        <v>0.77</v>
      </c>
      <c r="C2420" s="85">
        <v>18.739999999999998</v>
      </c>
      <c r="D2420" s="125">
        <f>B2420/(B2420+Overview!$F$22)</f>
        <v>0.52380952380952384</v>
      </c>
      <c r="E2420" s="118">
        <f>EXP(Overview!$F$21/Overview!$F$5-Overview!$F$21/('='!C2420+273.15))</f>
        <v>0.94169028070695959</v>
      </c>
      <c r="F2420" s="77">
        <f t="shared" si="224"/>
        <v>3.267669767621701</v>
      </c>
      <c r="G2420" s="115">
        <f t="shared" si="225"/>
        <v>0.52380952380952372</v>
      </c>
      <c r="H2420" s="112">
        <f>F2420/Overview!$F$19</f>
        <v>4.8245530305945685</v>
      </c>
      <c r="I2420" s="149">
        <f t="shared" si="226"/>
        <v>178.24101031296112</v>
      </c>
      <c r="J2420" s="80">
        <f>IF((A2420-Overview!$F$43)/365=ROUND((A2420-Overview!$F$43)/365,0),J2419*0.05,J2419+V2419)</f>
        <v>10050.969534785121</v>
      </c>
      <c r="K2420" s="70">
        <f>IF(I2420&lt;Overview!$F$16,1,'='!F2420/Overview!$F$26)</f>
        <v>141.45756569790913</v>
      </c>
      <c r="L2420" s="71">
        <f>IF(I2420&lt;Overview!$F$17,'='!F2420/Overview!$F$26,Overview!$F$33)</f>
        <v>9.1428571428571423</v>
      </c>
      <c r="M2420" s="72">
        <f t="shared" si="227"/>
        <v>9.1428571428571423</v>
      </c>
      <c r="N2420" s="81">
        <f>MIN(1,Overview!$F$44*E2420*(F2420-Overview!$F$25)^2+0.2)</f>
        <v>1</v>
      </c>
      <c r="O2420" s="48">
        <f>M2420*E2420*Overview!$F$8</f>
        <v>9.746225350951114E-2</v>
      </c>
      <c r="P2420" s="48">
        <f>E2420*Overview!$F$6</f>
        <v>1.8494797113084687E-3</v>
      </c>
      <c r="Q2420" s="122">
        <f>O2420*(G2420/F2420-(1+Overview!$F$35/'='!F2420)/(Overview!$F$37*Overview!$F$33))/('='!G2420+Overview!$F$36)</f>
        <v>1.3875681795971539E-4</v>
      </c>
      <c r="R2420" s="128">
        <f>(O2420/F2420-Q2420)*G2420*Overview!$F$29*'='!F2420^3</f>
        <v>491.20096939191131</v>
      </c>
      <c r="S2420" s="57">
        <f t="shared" si="222"/>
        <v>3.3113761662907469E-18</v>
      </c>
      <c r="T2420" s="58">
        <f t="shared" si="223"/>
        <v>1.5113715303278328E-4</v>
      </c>
      <c r="U2420" s="58">
        <f>IF(I2420&lt;Overview!$F$18,(1-Overview!$F$9)*'='!R2420-'='!I2420*'='!P2420,0)</f>
        <v>0</v>
      </c>
      <c r="V2420" s="54">
        <f>IF(I2420&gt;=Overview!$F$18,(1-Overview!$F$9)*'='!R2420-Overview!$F$18*'='!P2420,0)</f>
        <v>41.522779735318139</v>
      </c>
      <c r="W2420" s="2"/>
      <c r="X2420" s="60">
        <f>F2420^3*(1+G2420*Overview!$F$38)</f>
        <v>42.879834070510569</v>
      </c>
      <c r="Y2420" s="61">
        <f>F2420^3*Overview!$F$42*(1+Overview!$F$38*G2420)+J2420*Overview!$F$39/Overview!$F$40</f>
        <v>4.2959453788575228</v>
      </c>
    </row>
    <row r="2421" spans="1:25">
      <c r="A2421" s="34">
        <v>2418</v>
      </c>
      <c r="B2421">
        <v>0.77</v>
      </c>
      <c r="C2421" s="85">
        <v>18.739999999999998</v>
      </c>
      <c r="D2421" s="125">
        <f>B2421/(B2421+Overview!$F$22)</f>
        <v>0.52380952380952384</v>
      </c>
      <c r="E2421" s="118">
        <f>EXP(Overview!$F$21/Overview!$F$5-Overview!$F$21/('='!C2421+273.15))</f>
        <v>0.94169028070695959</v>
      </c>
      <c r="F2421" s="77">
        <f t="shared" si="224"/>
        <v>3.2678209047747337</v>
      </c>
      <c r="G2421" s="115">
        <f t="shared" si="225"/>
        <v>0.52380952380952372</v>
      </c>
      <c r="H2421" s="112">
        <f>F2421/Overview!$F$19</f>
        <v>4.8247761771367692</v>
      </c>
      <c r="I2421" s="149">
        <f t="shared" si="226"/>
        <v>178.24101031296112</v>
      </c>
      <c r="J2421" s="80">
        <f>IF((A2421-Overview!$F$43)/365=ROUND((A2421-Overview!$F$43)/365,0),J2420*0.05,J2420+V2420)</f>
        <v>10092.492314520439</v>
      </c>
      <c r="K2421" s="70">
        <f>IF(I2421&lt;Overview!$F$16,1,'='!F2421/Overview!$F$26)</f>
        <v>141.46410843180666</v>
      </c>
      <c r="L2421" s="71">
        <f>IF(I2421&lt;Overview!$F$17,'='!F2421/Overview!$F$26,Overview!$F$33)</f>
        <v>9.1428571428571423</v>
      </c>
      <c r="M2421" s="72">
        <f t="shared" si="227"/>
        <v>9.1428571428571423</v>
      </c>
      <c r="N2421" s="81">
        <f>MIN(1,Overview!$F$44*E2421*(F2421-Overview!$F$25)^2+0.2)</f>
        <v>1</v>
      </c>
      <c r="O2421" s="48">
        <f>M2421*E2421*Overview!$F$8</f>
        <v>9.746225350951114E-2</v>
      </c>
      <c r="P2421" s="48">
        <f>E2421*Overview!$F$6</f>
        <v>1.8494797113084687E-3</v>
      </c>
      <c r="Q2421" s="122">
        <f>O2421*(G2421/F2421-(1+Overview!$F$35/'='!F2421)/(Overview!$F$37*Overview!$F$33))/('='!G2421+Overview!$F$36)</f>
        <v>1.3854177202541501E-4</v>
      </c>
      <c r="R2421" s="128">
        <f>(O2421/F2421-Q2421)*G2421*Overview!$F$29*'='!F2421^3</f>
        <v>491.24986115440726</v>
      </c>
      <c r="S2421" s="57">
        <f t="shared" si="222"/>
        <v>3.3112230147010551E-18</v>
      </c>
      <c r="T2421" s="58">
        <f t="shared" si="223"/>
        <v>1.5090989960306217E-4</v>
      </c>
      <c r="U2421" s="58">
        <f>IF(I2421&lt;Overview!$F$18,(1-Overview!$F$9)*'='!R2421-'='!I2421*'='!P2421,0)</f>
        <v>0</v>
      </c>
      <c r="V2421" s="54">
        <f>IF(I2421&gt;=Overview!$F$18,(1-Overview!$F$9)*'='!R2421-Overview!$F$18*'='!P2421,0)</f>
        <v>41.526945313482791</v>
      </c>
      <c r="W2421" s="2"/>
      <c r="X2421" s="60">
        <f>F2421^3*(1+G2421*Overview!$F$38)</f>
        <v>42.88578421504004</v>
      </c>
      <c r="Y2421" s="61">
        <f>F2421^3*Overview!$F$42*(1+Overview!$F$38*G2421)+J2421*Overview!$F$39/Overview!$F$40</f>
        <v>4.2982852453845828</v>
      </c>
    </row>
    <row r="2422" spans="1:25">
      <c r="A2422" s="34">
        <v>2419</v>
      </c>
      <c r="B2422">
        <v>0.77</v>
      </c>
      <c r="C2422" s="85">
        <v>18.739999999999998</v>
      </c>
      <c r="D2422" s="125">
        <f>B2422/(B2422+Overview!$F$22)</f>
        <v>0.52380952380952384</v>
      </c>
      <c r="E2422" s="118">
        <f>EXP(Overview!$F$21/Overview!$F$5-Overview!$F$21/('='!C2422+273.15))</f>
        <v>0.94169028070695959</v>
      </c>
      <c r="F2422" s="77">
        <f t="shared" si="224"/>
        <v>3.2679718146743366</v>
      </c>
      <c r="G2422" s="115">
        <f t="shared" si="225"/>
        <v>0.52380952380952372</v>
      </c>
      <c r="H2422" s="112">
        <f>F2422/Overview!$F$19</f>
        <v>4.8249989881505044</v>
      </c>
      <c r="I2422" s="149">
        <f t="shared" si="226"/>
        <v>178.24101031296112</v>
      </c>
      <c r="J2422" s="80">
        <f>IF((A2422-Overview!$F$43)/365=ROUND((A2422-Overview!$F$43)/365,0),J2421*0.05,J2421+V2421)</f>
        <v>10134.019259833922</v>
      </c>
      <c r="K2422" s="70">
        <f>IF(I2422&lt;Overview!$F$16,1,'='!F2422/Overview!$F$26)</f>
        <v>141.47064132789336</v>
      </c>
      <c r="L2422" s="71">
        <f>IF(I2422&lt;Overview!$F$17,'='!F2422/Overview!$F$26,Overview!$F$33)</f>
        <v>9.1428571428571423</v>
      </c>
      <c r="M2422" s="72">
        <f t="shared" si="227"/>
        <v>9.1428571428571423</v>
      </c>
      <c r="N2422" s="81">
        <f>MIN(1,Overview!$F$44*E2422*(F2422-Overview!$F$25)^2+0.2)</f>
        <v>1</v>
      </c>
      <c r="O2422" s="48">
        <f>M2422*E2422*Overview!$F$8</f>
        <v>9.746225350951114E-2</v>
      </c>
      <c r="P2422" s="48">
        <f>E2422*Overview!$F$6</f>
        <v>1.8494797113084687E-3</v>
      </c>
      <c r="Q2422" s="122">
        <f>O2422*(G2422/F2422-(1+Overview!$F$35/'='!F2422)/(Overview!$F$37*Overview!$F$33))/('='!G2422+Overview!$F$36)</f>
        <v>1.3832706928536089E-4</v>
      </c>
      <c r="R2422" s="128">
        <f>(O2422/F2422-Q2422)*G2422*Overview!$F$29*'='!F2422^3</f>
        <v>491.29868213623934</v>
      </c>
      <c r="S2422" s="57">
        <f t="shared" si="222"/>
        <v>3.311070107527723E-18</v>
      </c>
      <c r="T2422" s="58">
        <f t="shared" si="223"/>
        <v>1.5068298787702117E-4</v>
      </c>
      <c r="U2422" s="58">
        <f>IF(I2422&lt;Overview!$F$18,(1-Overview!$F$9)*'='!R2422-'='!I2422*'='!P2422,0)</f>
        <v>0</v>
      </c>
      <c r="V2422" s="54">
        <f>IF(I2422&gt;=Overview!$F$18,(1-Overview!$F$9)*'='!R2422-Overview!$F$18*'='!P2422,0)</f>
        <v>41.531104861134885</v>
      </c>
      <c r="W2422" s="2"/>
      <c r="X2422" s="60">
        <f>F2422^3*(1+G2422*Overview!$F$38)</f>
        <v>42.891725961964823</v>
      </c>
      <c r="Y2422" s="61">
        <f>F2422^3*Overview!$F$42*(1+Overview!$F$38*G2422)+J2422*Overview!$F$39/Overview!$F$40</f>
        <v>4.3006245371405258</v>
      </c>
    </row>
    <row r="2423" spans="1:25">
      <c r="A2423" s="34">
        <v>2420</v>
      </c>
      <c r="B2423">
        <v>0.77</v>
      </c>
      <c r="C2423" s="85">
        <v>18.739999999999998</v>
      </c>
      <c r="D2423" s="125">
        <f>B2423/(B2423+Overview!$F$22)</f>
        <v>0.52380952380952384</v>
      </c>
      <c r="E2423" s="118">
        <f>EXP(Overview!$F$21/Overview!$F$5-Overview!$F$21/('='!C2423+273.15))</f>
        <v>0.94169028070695959</v>
      </c>
      <c r="F2423" s="77">
        <f t="shared" si="224"/>
        <v>3.2681224976622136</v>
      </c>
      <c r="G2423" s="115">
        <f t="shared" si="225"/>
        <v>0.52380952380952372</v>
      </c>
      <c r="H2423" s="112">
        <f>F2423/Overview!$F$19</f>
        <v>4.8252214641402826</v>
      </c>
      <c r="I2423" s="149">
        <f t="shared" si="226"/>
        <v>178.24101031296112</v>
      </c>
      <c r="J2423" s="80">
        <f>IF((A2423-Overview!$F$43)/365=ROUND((A2423-Overview!$F$43)/365,0),J2422*0.05,J2422+V2422)</f>
        <v>10175.550364695056</v>
      </c>
      <c r="K2423" s="70">
        <f>IF(I2423&lt;Overview!$F$16,1,'='!F2423/Overview!$F$26)</f>
        <v>141.47716440096164</v>
      </c>
      <c r="L2423" s="71">
        <f>IF(I2423&lt;Overview!$F$17,'='!F2423/Overview!$F$26,Overview!$F$33)</f>
        <v>9.1428571428571423</v>
      </c>
      <c r="M2423" s="72">
        <f t="shared" si="227"/>
        <v>9.1428571428571423</v>
      </c>
      <c r="N2423" s="81">
        <f>MIN(1,Overview!$F$44*E2423*(F2423-Overview!$F$25)^2+0.2)</f>
        <v>1</v>
      </c>
      <c r="O2423" s="48">
        <f>M2423*E2423*Overview!$F$8</f>
        <v>9.746225350951114E-2</v>
      </c>
      <c r="P2423" s="48">
        <f>E2423*Overview!$F$6</f>
        <v>1.8494797113084687E-3</v>
      </c>
      <c r="Q2423" s="122">
        <f>O2423*(G2423/F2423-(1+Overview!$F$35/'='!F2423)/(Overview!$F$37*Overview!$F$33))/('='!G2423+Overview!$F$36)</f>
        <v>1.381127091611398E-4</v>
      </c>
      <c r="R2423" s="128">
        <f>(O2423/F2423-Q2423)*G2423*Overview!$F$29*'='!F2423^3</f>
        <v>491.34743243566277</v>
      </c>
      <c r="S2423" s="57">
        <f t="shared" si="222"/>
        <v>3.3109174443588148E-18</v>
      </c>
      <c r="T2423" s="58">
        <f t="shared" si="223"/>
        <v>1.5045641734086636E-4</v>
      </c>
      <c r="U2423" s="58">
        <f>IF(I2423&lt;Overview!$F$18,(1-Overview!$F$9)*'='!R2423-'='!I2423*'='!P2423,0)</f>
        <v>0</v>
      </c>
      <c r="V2423" s="54">
        <f>IF(I2423&gt;=Overview!$F$18,(1-Overview!$F$9)*'='!R2423-Overview!$F$18*'='!P2423,0)</f>
        <v>41.535258386645765</v>
      </c>
      <c r="W2423" s="2"/>
      <c r="X2423" s="60">
        <f>F2423^3*(1+G2423*Overview!$F$38)</f>
        <v>42.897659322286771</v>
      </c>
      <c r="Y2423" s="61">
        <f>F2423^3*Overview!$F$42*(1+Overview!$F$38*G2423)+J2423*Overview!$F$39/Overview!$F$40</f>
        <v>4.3029632548534673</v>
      </c>
    </row>
    <row r="2424" spans="1:25">
      <c r="A2424" s="34">
        <v>2421</v>
      </c>
      <c r="B2424">
        <v>0.77</v>
      </c>
      <c r="C2424" s="85">
        <v>18.739999999999998</v>
      </c>
      <c r="D2424" s="125">
        <f>B2424/(B2424+Overview!$F$22)</f>
        <v>0.52380952380952384</v>
      </c>
      <c r="E2424" s="118">
        <f>EXP(Overview!$F$21/Overview!$F$5-Overview!$F$21/('='!C2424+273.15))</f>
        <v>0.94169028070695959</v>
      </c>
      <c r="F2424" s="77">
        <f t="shared" si="224"/>
        <v>3.2682729540795545</v>
      </c>
      <c r="G2424" s="115">
        <f t="shared" si="225"/>
        <v>0.52380952380952372</v>
      </c>
      <c r="H2424" s="112">
        <f>F2424/Overview!$F$19</f>
        <v>4.8254436056098546</v>
      </c>
      <c r="I2424" s="149">
        <f t="shared" si="226"/>
        <v>178.24101031296112</v>
      </c>
      <c r="J2424" s="80">
        <f>IF((A2424-Overview!$F$43)/365=ROUND((A2424-Overview!$F$43)/365,0),J2423*0.05,J2423+V2423)</f>
        <v>10217.085623081703</v>
      </c>
      <c r="K2424" s="70">
        <f>IF(I2424&lt;Overview!$F$16,1,'='!F2424/Overview!$F$26)</f>
        <v>141.48367766578158</v>
      </c>
      <c r="L2424" s="71">
        <f>IF(I2424&lt;Overview!$F$17,'='!F2424/Overview!$F$26,Overview!$F$33)</f>
        <v>9.1428571428571423</v>
      </c>
      <c r="M2424" s="72">
        <f t="shared" si="227"/>
        <v>9.1428571428571423</v>
      </c>
      <c r="N2424" s="81">
        <f>MIN(1,Overview!$F$44*E2424*(F2424-Overview!$F$25)^2+0.2)</f>
        <v>1</v>
      </c>
      <c r="O2424" s="48">
        <f>M2424*E2424*Overview!$F$8</f>
        <v>9.746225350951114E-2</v>
      </c>
      <c r="P2424" s="48">
        <f>E2424*Overview!$F$6</f>
        <v>1.8494797113084687E-3</v>
      </c>
      <c r="Q2424" s="122">
        <f>O2424*(G2424/F2424-(1+Overview!$F$35/'='!F2424)/(Overview!$F$37*Overview!$F$33))/('='!G2424+Overview!$F$36)</f>
        <v>1.3789869107540755E-4</v>
      </c>
      <c r="R2424" s="128">
        <f>(O2424/F2424-Q2424)*G2424*Overview!$F$29*'='!F2424^3</f>
        <v>491.39611215080976</v>
      </c>
      <c r="S2424" s="57">
        <f t="shared" si="222"/>
        <v>3.3107650247831588E-18</v>
      </c>
      <c r="T2424" s="58">
        <f t="shared" si="223"/>
        <v>1.5023018748157538E-4</v>
      </c>
      <c r="U2424" s="58">
        <f>IF(I2424&lt;Overview!$F$18,(1-Overview!$F$9)*'='!R2424-'='!I2424*'='!P2424,0)</f>
        <v>0</v>
      </c>
      <c r="V2424" s="54">
        <f>IF(I2424&gt;=Overview!$F$18,(1-Overview!$F$9)*'='!R2424-Overview!$F$18*'='!P2424,0)</f>
        <v>41.539405898376287</v>
      </c>
      <c r="W2424" s="2"/>
      <c r="X2424" s="60">
        <f>F2424^3*(1+G2424*Overview!$F$38)</f>
        <v>42.903584306995967</v>
      </c>
      <c r="Y2424" s="61">
        <f>F2424^3*Overview!$F$42*(1+Overview!$F$38*G2424)+J2424*Overview!$F$39/Overview!$F$40</f>
        <v>4.3053013992508244</v>
      </c>
    </row>
    <row r="2425" spans="1:25">
      <c r="A2425" s="34">
        <v>2422</v>
      </c>
      <c r="B2425">
        <v>0.77</v>
      </c>
      <c r="C2425" s="85">
        <v>18.739999999999998</v>
      </c>
      <c r="D2425" s="125">
        <f>B2425/(B2425+Overview!$F$22)</f>
        <v>0.52380952380952384</v>
      </c>
      <c r="E2425" s="118">
        <f>EXP(Overview!$F$21/Overview!$F$5-Overview!$F$21/('='!C2425+273.15))</f>
        <v>0.94169028070695959</v>
      </c>
      <c r="F2425" s="77">
        <f t="shared" si="224"/>
        <v>3.2684231842670362</v>
      </c>
      <c r="G2425" s="115">
        <f t="shared" si="225"/>
        <v>0.52380952380952372</v>
      </c>
      <c r="H2425" s="112">
        <f>F2425/Overview!$F$19</f>
        <v>4.8256654130622119</v>
      </c>
      <c r="I2425" s="149">
        <f t="shared" si="226"/>
        <v>178.24101031296112</v>
      </c>
      <c r="J2425" s="80">
        <f>IF((A2425-Overview!$F$43)/365=ROUND((A2425-Overview!$F$43)/365,0),J2424*0.05,J2424+V2424)</f>
        <v>10258.625028980079</v>
      </c>
      <c r="K2425" s="70">
        <f>IF(I2425&lt;Overview!$F$16,1,'='!F2425/Overview!$F$26)</f>
        <v>141.49018113710113</v>
      </c>
      <c r="L2425" s="71">
        <f>IF(I2425&lt;Overview!$F$17,'='!F2425/Overview!$F$26,Overview!$F$33)</f>
        <v>9.1428571428571423</v>
      </c>
      <c r="M2425" s="72">
        <f t="shared" si="227"/>
        <v>9.1428571428571423</v>
      </c>
      <c r="N2425" s="81">
        <f>MIN(1,Overview!$F$44*E2425*(F2425-Overview!$F$25)^2+0.2)</f>
        <v>1</v>
      </c>
      <c r="O2425" s="48">
        <f>M2425*E2425*Overview!$F$8</f>
        <v>9.746225350951114E-2</v>
      </c>
      <c r="P2425" s="48">
        <f>E2425*Overview!$F$6</f>
        <v>1.8494797113084687E-3</v>
      </c>
      <c r="Q2425" s="122">
        <f>O2425*(G2425/F2425-(1+Overview!$F$35/'='!F2425)/(Overview!$F$37*Overview!$F$33))/('='!G2425+Overview!$F$36)</f>
        <v>1.3768501445188993E-4</v>
      </c>
      <c r="R2425" s="128">
        <f>(O2425/F2425-Q2425)*G2425*Overview!$F$29*'='!F2425^3</f>
        <v>491.44472137968893</v>
      </c>
      <c r="S2425" s="57">
        <f t="shared" si="222"/>
        <v>3.3106128483903419E-18</v>
      </c>
      <c r="T2425" s="58">
        <f t="shared" si="223"/>
        <v>1.5000429778689965E-4</v>
      </c>
      <c r="U2425" s="58">
        <f>IF(I2425&lt;Overview!$F$18,(1-Overview!$F$9)*'='!R2425-'='!I2425*'='!P2425,0)</f>
        <v>0</v>
      </c>
      <c r="V2425" s="54">
        <f>IF(I2425&gt;=Overview!$F$18,(1-Overview!$F$9)*'='!R2425-Overview!$F$18*'='!P2425,0)</f>
        <v>41.543547404676794</v>
      </c>
      <c r="W2425" s="2"/>
      <c r="X2425" s="60">
        <f>F2425^3*(1+G2425*Overview!$F$38)</f>
        <v>42.909500927070738</v>
      </c>
      <c r="Y2425" s="61">
        <f>F2425^3*Overview!$F$42*(1+Overview!$F$38*G2425)+J2425*Overview!$F$39/Overview!$F$40</f>
        <v>4.307638971059319</v>
      </c>
    </row>
    <row r="2426" spans="1:25">
      <c r="A2426" s="34">
        <v>2423</v>
      </c>
      <c r="B2426">
        <v>0.77</v>
      </c>
      <c r="C2426" s="85">
        <v>18.739999999999998</v>
      </c>
      <c r="D2426" s="125">
        <f>B2426/(B2426+Overview!$F$22)</f>
        <v>0.52380952380952384</v>
      </c>
      <c r="E2426" s="118">
        <f>EXP(Overview!$F$21/Overview!$F$5-Overview!$F$21/('='!C2426+273.15))</f>
        <v>0.94169028070695959</v>
      </c>
      <c r="F2426" s="77">
        <f t="shared" si="224"/>
        <v>3.2685731885648233</v>
      </c>
      <c r="G2426" s="115">
        <f t="shared" si="225"/>
        <v>0.52380952380952372</v>
      </c>
      <c r="H2426" s="112">
        <f>F2426/Overview!$F$19</f>
        <v>4.8258868869995917</v>
      </c>
      <c r="I2426" s="149">
        <f t="shared" si="226"/>
        <v>178.24101031296112</v>
      </c>
      <c r="J2426" s="80">
        <f>IF((A2426-Overview!$F$43)/365=ROUND((A2426-Overview!$F$43)/365,0),J2425*0.05,J2425+V2425)</f>
        <v>10300.168576384756</v>
      </c>
      <c r="K2426" s="70">
        <f>IF(I2426&lt;Overview!$F$16,1,'='!F2426/Overview!$F$26)</f>
        <v>141.49667482964603</v>
      </c>
      <c r="L2426" s="71">
        <f>IF(I2426&lt;Overview!$F$17,'='!F2426/Overview!$F$26,Overview!$F$33)</f>
        <v>9.1428571428571423</v>
      </c>
      <c r="M2426" s="72">
        <f t="shared" si="227"/>
        <v>9.1428571428571423</v>
      </c>
      <c r="N2426" s="81">
        <f>MIN(1,Overview!$F$44*E2426*(F2426-Overview!$F$25)^2+0.2)</f>
        <v>1</v>
      </c>
      <c r="O2426" s="48">
        <f>M2426*E2426*Overview!$F$8</f>
        <v>9.746225350951114E-2</v>
      </c>
      <c r="P2426" s="48">
        <f>E2426*Overview!$F$6</f>
        <v>1.8494797113084687E-3</v>
      </c>
      <c r="Q2426" s="122">
        <f>O2426*(G2426/F2426-(1+Overview!$F$35/'='!F2426)/(Overview!$F$37*Overview!$F$33))/('='!G2426+Overview!$F$36)</f>
        <v>1.3747167871537539E-4</v>
      </c>
      <c r="R2426" s="128">
        <f>(O2426/F2426-Q2426)*G2426*Overview!$F$29*'='!F2426^3</f>
        <v>491.49326022018585</v>
      </c>
      <c r="S2426" s="57">
        <f t="shared" si="222"/>
        <v>3.3104609147707109E-18</v>
      </c>
      <c r="T2426" s="58">
        <f t="shared" si="223"/>
        <v>1.4977874774535783E-4</v>
      </c>
      <c r="U2426" s="58">
        <f>IF(I2426&lt;Overview!$F$18,(1-Overview!$F$9)*'='!R2426-'='!I2426*'='!P2426,0)</f>
        <v>0</v>
      </c>
      <c r="V2426" s="54">
        <f>IF(I2426&gt;=Overview!$F$18,(1-Overview!$F$9)*'='!R2426-Overview!$F$18*'='!P2426,0)</f>
        <v>41.54768291388713</v>
      </c>
      <c r="W2426" s="2"/>
      <c r="X2426" s="60">
        <f>F2426^3*(1+G2426*Overview!$F$38)</f>
        <v>42.915409193477629</v>
      </c>
      <c r="Y2426" s="61">
        <f>F2426^3*Overview!$F$42*(1+Overview!$F$38*G2426)+J2426*Overview!$F$39/Overview!$F$40</f>
        <v>4.3099759710049783</v>
      </c>
    </row>
    <row r="2427" spans="1:25">
      <c r="A2427" s="34">
        <v>2424</v>
      </c>
      <c r="B2427">
        <v>0.77</v>
      </c>
      <c r="C2427" s="85">
        <v>18.739999999999998</v>
      </c>
      <c r="D2427" s="125">
        <f>B2427/(B2427+Overview!$F$22)</f>
        <v>0.52380952380952384</v>
      </c>
      <c r="E2427" s="118">
        <f>EXP(Overview!$F$21/Overview!$F$5-Overview!$F$21/('='!C2427+273.15))</f>
        <v>0.94169028070695959</v>
      </c>
      <c r="F2427" s="77">
        <f t="shared" si="224"/>
        <v>3.2687229673125686</v>
      </c>
      <c r="G2427" s="115">
        <f t="shared" si="225"/>
        <v>0.52380952380952372</v>
      </c>
      <c r="H2427" s="112">
        <f>F2427/Overview!$F$19</f>
        <v>4.8261080279234738</v>
      </c>
      <c r="I2427" s="149">
        <f t="shared" si="226"/>
        <v>178.24101031296112</v>
      </c>
      <c r="J2427" s="80">
        <f>IF((A2427-Overview!$F$43)/365=ROUND((A2427-Overview!$F$43)/365,0),J2426*0.05,J2426+V2426)</f>
        <v>10341.716259298644</v>
      </c>
      <c r="K2427" s="70">
        <f>IF(I2427&lt;Overview!$F$16,1,'='!F2427/Overview!$F$26)</f>
        <v>141.50315875811987</v>
      </c>
      <c r="L2427" s="71">
        <f>IF(I2427&lt;Overview!$F$17,'='!F2427/Overview!$F$26,Overview!$F$33)</f>
        <v>9.1428571428571423</v>
      </c>
      <c r="M2427" s="72">
        <f t="shared" si="227"/>
        <v>9.1428571428571423</v>
      </c>
      <c r="N2427" s="81">
        <f>MIN(1,Overview!$F$44*E2427*(F2427-Overview!$F$25)^2+0.2)</f>
        <v>1</v>
      </c>
      <c r="O2427" s="48">
        <f>M2427*E2427*Overview!$F$8</f>
        <v>9.746225350951114E-2</v>
      </c>
      <c r="P2427" s="48">
        <f>E2427*Overview!$F$6</f>
        <v>1.8494797113084687E-3</v>
      </c>
      <c r="Q2427" s="122">
        <f>O2427*(G2427/F2427-(1+Overview!$F$35/'='!F2427)/(Overview!$F$37*Overview!$F$33))/('='!G2427+Overview!$F$36)</f>
        <v>1.3725868329171915E-4</v>
      </c>
      <c r="R2427" s="128">
        <f>(O2427/F2427-Q2427)*G2427*Overview!$F$29*'='!F2427^3</f>
        <v>491.54172877006312</v>
      </c>
      <c r="S2427" s="57">
        <f t="shared" si="222"/>
        <v>3.3103092235153696E-18</v>
      </c>
      <c r="T2427" s="58">
        <f t="shared" si="223"/>
        <v>1.4955353684624145E-4</v>
      </c>
      <c r="U2427" s="58">
        <f>IF(I2427&lt;Overview!$F$18,(1-Overview!$F$9)*'='!R2427-'='!I2427*'='!P2427,0)</f>
        <v>0</v>
      </c>
      <c r="V2427" s="54">
        <f>IF(I2427&gt;=Overview!$F$18,(1-Overview!$F$9)*'='!R2427-Overview!$F$18*'='!P2427,0)</f>
        <v>41.551812434336675</v>
      </c>
      <c r="W2427" s="2"/>
      <c r="X2427" s="60">
        <f>F2427^3*(1+G2427*Overview!$F$38)</f>
        <v>42.92130911717144</v>
      </c>
      <c r="Y2427" s="61">
        <f>F2427^3*Overview!$F$42*(1+Overview!$F$38*G2427)+J2427*Overview!$F$39/Overview!$F$40</f>
        <v>4.3123123998131332</v>
      </c>
    </row>
    <row r="2428" spans="1:25">
      <c r="A2428" s="34">
        <v>2425</v>
      </c>
      <c r="B2428">
        <v>0.77</v>
      </c>
      <c r="C2428" s="85">
        <v>18.739999999999998</v>
      </c>
      <c r="D2428" s="125">
        <f>B2428/(B2428+Overview!$F$22)</f>
        <v>0.52380952380952384</v>
      </c>
      <c r="E2428" s="118">
        <f>EXP(Overview!$F$21/Overview!$F$5-Overview!$F$21/('='!C2428+273.15))</f>
        <v>0.94169028070695959</v>
      </c>
      <c r="F2428" s="77">
        <f t="shared" si="224"/>
        <v>3.2688725208494147</v>
      </c>
      <c r="G2428" s="115">
        <f t="shared" si="225"/>
        <v>0.52380952380952372</v>
      </c>
      <c r="H2428" s="112">
        <f>F2428/Overview!$F$19</f>
        <v>4.8263288363345858</v>
      </c>
      <c r="I2428" s="149">
        <f t="shared" si="226"/>
        <v>178.24101031296112</v>
      </c>
      <c r="J2428" s="80">
        <f>IF((A2428-Overview!$F$43)/365=ROUND((A2428-Overview!$F$43)/365,0),J2427*0.05,J2427+V2427)</f>
        <v>10383.26807173298</v>
      </c>
      <c r="K2428" s="70">
        <f>IF(I2428&lt;Overview!$F$16,1,'='!F2428/Overview!$F$26)</f>
        <v>141.50963293720412</v>
      </c>
      <c r="L2428" s="71">
        <f>IF(I2428&lt;Overview!$F$17,'='!F2428/Overview!$F$26,Overview!$F$33)</f>
        <v>9.1428571428571423</v>
      </c>
      <c r="M2428" s="72">
        <f t="shared" si="227"/>
        <v>9.1428571428571423</v>
      </c>
      <c r="N2428" s="81">
        <f>MIN(1,Overview!$F$44*E2428*(F2428-Overview!$F$25)^2+0.2)</f>
        <v>1</v>
      </c>
      <c r="O2428" s="48">
        <f>M2428*E2428*Overview!$F$8</f>
        <v>9.746225350951114E-2</v>
      </c>
      <c r="P2428" s="48">
        <f>E2428*Overview!$F$6</f>
        <v>1.8494797113084687E-3</v>
      </c>
      <c r="Q2428" s="122">
        <f>O2428*(G2428/F2428-(1+Overview!$F$35/'='!F2428)/(Overview!$F$37*Overview!$F$33))/('='!G2428+Overview!$F$36)</f>
        <v>1.3704602760783501E-4</v>
      </c>
      <c r="R2428" s="128">
        <f>(O2428/F2428-Q2428)*G2428*Overview!$F$29*'='!F2428^3</f>
        <v>491.59012712696023</v>
      </c>
      <c r="S2428" s="57">
        <f t="shared" si="222"/>
        <v>3.3101577742161776E-18</v>
      </c>
      <c r="T2428" s="58">
        <f t="shared" si="223"/>
        <v>1.4932866457960736E-4</v>
      </c>
      <c r="U2428" s="58">
        <f>IF(I2428&lt;Overview!$F$18,(1-Overview!$F$9)*'='!R2428-'='!I2428*'='!P2428,0)</f>
        <v>0</v>
      </c>
      <c r="V2428" s="54">
        <f>IF(I2428&gt;=Overview!$F$18,(1-Overview!$F$9)*'='!R2428-Overview!$F$18*'='!P2428,0)</f>
        <v>41.555935974344308</v>
      </c>
      <c r="W2428" s="2"/>
      <c r="X2428" s="60">
        <f>F2428^3*(1+G2428*Overview!$F$38)</f>
        <v>42.927200709095167</v>
      </c>
      <c r="Y2428" s="61">
        <f>F2428^3*Overview!$F$42*(1+Overview!$F$38*G2428)+J2428*Overview!$F$39/Overview!$F$40</f>
        <v>4.3146482582084156</v>
      </c>
    </row>
    <row r="2429" spans="1:25">
      <c r="A2429" s="34">
        <v>2426</v>
      </c>
      <c r="B2429">
        <v>0.77</v>
      </c>
      <c r="C2429" s="85">
        <v>18.739999999999998</v>
      </c>
      <c r="D2429" s="125">
        <f>B2429/(B2429+Overview!$F$22)</f>
        <v>0.52380952380952384</v>
      </c>
      <c r="E2429" s="118">
        <f>EXP(Overview!$F$21/Overview!$F$5-Overview!$F$21/('='!C2429+273.15))</f>
        <v>0.94169028070695959</v>
      </c>
      <c r="F2429" s="77">
        <f t="shared" si="224"/>
        <v>3.2690218495139942</v>
      </c>
      <c r="G2429" s="115">
        <f t="shared" si="225"/>
        <v>0.52380952380952372</v>
      </c>
      <c r="H2429" s="112">
        <f>F2429/Overview!$F$19</f>
        <v>4.8265493127329018</v>
      </c>
      <c r="I2429" s="149">
        <f t="shared" si="226"/>
        <v>178.24101031296112</v>
      </c>
      <c r="J2429" s="80">
        <f>IF((A2429-Overview!$F$43)/365=ROUND((A2429-Overview!$F$43)/365,0),J2428*0.05,J2428+V2428)</f>
        <v>10424.824007707324</v>
      </c>
      <c r="K2429" s="70">
        <f>IF(I2429&lt;Overview!$F$16,1,'='!F2429/Overview!$F$26)</f>
        <v>141.51609738155821</v>
      </c>
      <c r="L2429" s="71">
        <f>IF(I2429&lt;Overview!$F$17,'='!F2429/Overview!$F$26,Overview!$F$33)</f>
        <v>9.1428571428571423</v>
      </c>
      <c r="M2429" s="72">
        <f t="shared" si="227"/>
        <v>9.1428571428571423</v>
      </c>
      <c r="N2429" s="81">
        <f>MIN(1,Overview!$F$44*E2429*(F2429-Overview!$F$25)^2+0.2)</f>
        <v>1</v>
      </c>
      <c r="O2429" s="48">
        <f>M2429*E2429*Overview!$F$8</f>
        <v>9.746225350951114E-2</v>
      </c>
      <c r="P2429" s="48">
        <f>E2429*Overview!$F$6</f>
        <v>1.8494797113084687E-3</v>
      </c>
      <c r="Q2429" s="122">
        <f>O2429*(G2429/F2429-(1+Overview!$F$35/'='!F2429)/(Overview!$F$37*Overview!$F$33))/('='!G2429+Overview!$F$36)</f>
        <v>1.3683371109169472E-4</v>
      </c>
      <c r="R2429" s="128">
        <f>(O2429/F2429-Q2429)*G2429*Overview!$F$29*'='!F2429^3</f>
        <v>491.63845538839411</v>
      </c>
      <c r="S2429" s="57">
        <f t="shared" si="222"/>
        <v>3.3100065664657475E-18</v>
      </c>
      <c r="T2429" s="58">
        <f t="shared" si="223"/>
        <v>1.4910413043627848E-4</v>
      </c>
      <c r="U2429" s="58">
        <f>IF(I2429&lt;Overview!$F$18,(1-Overview!$F$9)*'='!R2429-'='!I2429*'='!P2429,0)</f>
        <v>0</v>
      </c>
      <c r="V2429" s="54">
        <f>IF(I2429&gt;=Overview!$F$18,(1-Overview!$F$9)*'='!R2429-Overview!$F$18*'='!P2429,0)</f>
        <v>41.560053542218469</v>
      </c>
      <c r="W2429" s="2"/>
      <c r="X2429" s="60">
        <f>F2429^3*(1+G2429*Overview!$F$38)</f>
        <v>42.933083980180122</v>
      </c>
      <c r="Y2429" s="61">
        <f>F2429^3*Overview!$F$42*(1+Overview!$F$38*G2429)+J2429*Overview!$F$39/Overview!$F$40</f>
        <v>4.3169835469147655</v>
      </c>
    </row>
    <row r="2430" spans="1:25">
      <c r="A2430" s="34">
        <v>2427</v>
      </c>
      <c r="B2430">
        <v>0.77</v>
      </c>
      <c r="C2430" s="85">
        <v>18.739999999999998</v>
      </c>
      <c r="D2430" s="125">
        <f>B2430/(B2430+Overview!$F$22)</f>
        <v>0.52380952380952384</v>
      </c>
      <c r="E2430" s="118">
        <f>EXP(Overview!$F$21/Overview!$F$5-Overview!$F$21/('='!C2430+273.15))</f>
        <v>0.94169028070695959</v>
      </c>
      <c r="F2430" s="77">
        <f t="shared" si="224"/>
        <v>3.2691709536444304</v>
      </c>
      <c r="G2430" s="115">
        <f t="shared" si="225"/>
        <v>0.52380952380952372</v>
      </c>
      <c r="H2430" s="112">
        <f>F2430/Overview!$F$19</f>
        <v>4.8267694576176439</v>
      </c>
      <c r="I2430" s="149">
        <f t="shared" si="226"/>
        <v>178.24101031296112</v>
      </c>
      <c r="J2430" s="80">
        <f>IF((A2430-Overview!$F$43)/365=ROUND((A2430-Overview!$F$43)/365,0),J2429*0.05,J2429+V2429)</f>
        <v>10466.384061249542</v>
      </c>
      <c r="K2430" s="70">
        <f>IF(I2430&lt;Overview!$F$16,1,'='!F2430/Overview!$F$26)</f>
        <v>141.5225521058195</v>
      </c>
      <c r="L2430" s="71">
        <f>IF(I2430&lt;Overview!$F$17,'='!F2430/Overview!$F$26,Overview!$F$33)</f>
        <v>9.1428571428571423</v>
      </c>
      <c r="M2430" s="72">
        <f t="shared" si="227"/>
        <v>9.1428571428571423</v>
      </c>
      <c r="N2430" s="81">
        <f>MIN(1,Overview!$F$44*E2430*(F2430-Overview!$F$25)^2+0.2)</f>
        <v>1</v>
      </c>
      <c r="O2430" s="48">
        <f>M2430*E2430*Overview!$F$8</f>
        <v>9.746225350951114E-2</v>
      </c>
      <c r="P2430" s="48">
        <f>E2430*Overview!$F$6</f>
        <v>1.8494797113084687E-3</v>
      </c>
      <c r="Q2430" s="122">
        <f>O2430*(G2430/F2430-(1+Overview!$F$35/'='!F2430)/(Overview!$F$37*Overview!$F$33))/('='!G2430+Overview!$F$36)</f>
        <v>1.3662173317232943E-4</v>
      </c>
      <c r="R2430" s="128">
        <f>(O2430/F2430-Q2430)*G2430*Overview!$F$29*'='!F2430^3</f>
        <v>491.68671365175902</v>
      </c>
      <c r="S2430" s="57">
        <f t="shared" si="222"/>
        <v>3.3098555998574456E-18</v>
      </c>
      <c r="T2430" s="58">
        <f t="shared" si="223"/>
        <v>1.4887993390784636E-4</v>
      </c>
      <c r="U2430" s="58">
        <f>IF(I2430&lt;Overview!$F$18,(1-Overview!$F$9)*'='!R2430-'='!I2430*'='!P2430,0)</f>
        <v>0</v>
      </c>
      <c r="V2430" s="54">
        <f>IF(I2430&gt;=Overview!$F$18,(1-Overview!$F$9)*'='!R2430-Overview!$F$18*'='!P2430,0)</f>
        <v>41.56416514625716</v>
      </c>
      <c r="W2430" s="2"/>
      <c r="X2430" s="60">
        <f>F2430^3*(1+G2430*Overview!$F$38)</f>
        <v>42.938958941345838</v>
      </c>
      <c r="Y2430" s="61">
        <f>F2430^3*Overview!$F$42*(1+Overview!$F$38*G2430)+J2430*Overview!$F$39/Overview!$F$40</f>
        <v>4.319318266655424</v>
      </c>
    </row>
    <row r="2431" spans="1:25">
      <c r="A2431" s="34">
        <v>2428</v>
      </c>
      <c r="B2431">
        <v>0.77</v>
      </c>
      <c r="C2431" s="85">
        <v>18.739999999999998</v>
      </c>
      <c r="D2431" s="125">
        <f>B2431/(B2431+Overview!$F$22)</f>
        <v>0.52380952380952384</v>
      </c>
      <c r="E2431" s="118">
        <f>EXP(Overview!$F$21/Overview!$F$5-Overview!$F$21/('='!C2431+273.15))</f>
        <v>0.94169028070695959</v>
      </c>
      <c r="F2431" s="77">
        <f t="shared" si="224"/>
        <v>3.2693198335783382</v>
      </c>
      <c r="G2431" s="115">
        <f t="shared" si="225"/>
        <v>0.52380952380952372</v>
      </c>
      <c r="H2431" s="112">
        <f>F2431/Overview!$F$19</f>
        <v>4.8269892714872853</v>
      </c>
      <c r="I2431" s="149">
        <f t="shared" si="226"/>
        <v>178.24101031296112</v>
      </c>
      <c r="J2431" s="80">
        <f>IF((A2431-Overview!$F$43)/365=ROUND((A2431-Overview!$F$43)/365,0),J2430*0.05,J2430+V2430)</f>
        <v>10507.9482263958</v>
      </c>
      <c r="K2431" s="70">
        <f>IF(I2431&lt;Overview!$F$16,1,'='!F2431/Overview!$F$26)</f>
        <v>141.52899712460339</v>
      </c>
      <c r="L2431" s="71">
        <f>IF(I2431&lt;Overview!$F$17,'='!F2431/Overview!$F$26,Overview!$F$33)</f>
        <v>9.1428571428571423</v>
      </c>
      <c r="M2431" s="72">
        <f t="shared" si="227"/>
        <v>9.1428571428571423</v>
      </c>
      <c r="N2431" s="81">
        <f>MIN(1,Overview!$F$44*E2431*(F2431-Overview!$F$25)^2+0.2)</f>
        <v>1</v>
      </c>
      <c r="O2431" s="48">
        <f>M2431*E2431*Overview!$F$8</f>
        <v>9.746225350951114E-2</v>
      </c>
      <c r="P2431" s="48">
        <f>E2431*Overview!$F$6</f>
        <v>1.8494797113084687E-3</v>
      </c>
      <c r="Q2431" s="122">
        <f>O2431*(G2431/F2431-(1+Overview!$F$35/'='!F2431)/(Overview!$F$37*Overview!$F$33))/('='!G2431+Overview!$F$36)</f>
        <v>1.3641009327982096E-4</v>
      </c>
      <c r="R2431" s="128">
        <f>(O2431/F2431-Q2431)*G2431*Overview!$F$29*'='!F2431^3</f>
        <v>491.73490201432639</v>
      </c>
      <c r="S2431" s="57">
        <f t="shared" si="222"/>
        <v>3.3097048739853881E-18</v>
      </c>
      <c r="T2431" s="58">
        <f t="shared" si="223"/>
        <v>1.4865607448666328E-4</v>
      </c>
      <c r="U2431" s="58">
        <f>IF(I2431&lt;Overview!$F$18,(1-Overview!$F$9)*'='!R2431-'='!I2431*'='!P2431,0)</f>
        <v>0</v>
      </c>
      <c r="V2431" s="54">
        <f>IF(I2431&gt;=Overview!$F$18,(1-Overview!$F$9)*'='!R2431-Overview!$F$18*'='!P2431,0)</f>
        <v>41.568270794747903</v>
      </c>
      <c r="W2431" s="2"/>
      <c r="X2431" s="60">
        <f>F2431^3*(1+G2431*Overview!$F$38)</f>
        <v>42.944825603500099</v>
      </c>
      <c r="Y2431" s="61">
        <f>F2431^3*Overview!$F$42*(1+Overview!$F$38*G2431)+J2431*Overview!$F$39/Overview!$F$40</f>
        <v>4.3216524181529357</v>
      </c>
    </row>
    <row r="2432" spans="1:25">
      <c r="A2432" s="34">
        <v>2429</v>
      </c>
      <c r="B2432">
        <v>0.77</v>
      </c>
      <c r="C2432" s="85">
        <v>18.739999999999998</v>
      </c>
      <c r="D2432" s="125">
        <f>B2432/(B2432+Overview!$F$22)</f>
        <v>0.52380952380952384</v>
      </c>
      <c r="E2432" s="118">
        <f>EXP(Overview!$F$21/Overview!$F$5-Overview!$F$21/('='!C2432+273.15))</f>
        <v>0.94169028070695959</v>
      </c>
      <c r="F2432" s="77">
        <f t="shared" si="224"/>
        <v>3.2694684896528248</v>
      </c>
      <c r="G2432" s="115">
        <f t="shared" si="225"/>
        <v>0.52380952380952372</v>
      </c>
      <c r="H2432" s="112">
        <f>F2432/Overview!$F$19</f>
        <v>4.8272087548395461</v>
      </c>
      <c r="I2432" s="149">
        <f t="shared" si="226"/>
        <v>178.24101031296112</v>
      </c>
      <c r="J2432" s="80">
        <f>IF((A2432-Overview!$F$43)/365=ROUND((A2432-Overview!$F$43)/365,0),J2431*0.05,J2431+V2431)</f>
        <v>10549.516497190547</v>
      </c>
      <c r="K2432" s="70">
        <f>IF(I2432&lt;Overview!$F$16,1,'='!F2432/Overview!$F$26)</f>
        <v>141.53543245250324</v>
      </c>
      <c r="L2432" s="71">
        <f>IF(I2432&lt;Overview!$F$17,'='!F2432/Overview!$F$26,Overview!$F$33)</f>
        <v>9.1428571428571423</v>
      </c>
      <c r="M2432" s="72">
        <f t="shared" si="227"/>
        <v>9.1428571428571423</v>
      </c>
      <c r="N2432" s="81">
        <f>MIN(1,Overview!$F$44*E2432*(F2432-Overview!$F$25)^2+0.2)</f>
        <v>1</v>
      </c>
      <c r="O2432" s="48">
        <f>M2432*E2432*Overview!$F$8</f>
        <v>9.746225350951114E-2</v>
      </c>
      <c r="P2432" s="48">
        <f>E2432*Overview!$F$6</f>
        <v>1.8494797113084687E-3</v>
      </c>
      <c r="Q2432" s="122">
        <f>O2432*(G2432/F2432-(1+Overview!$F$35/'='!F2432)/(Overview!$F$37*Overview!$F$33))/('='!G2432+Overview!$F$36)</f>
        <v>1.3619879084530575E-4</v>
      </c>
      <c r="R2432" s="128">
        <f>(O2432/F2432-Q2432)*G2432*Overview!$F$29*'='!F2432^3</f>
        <v>491.78302057324515</v>
      </c>
      <c r="S2432" s="57">
        <f t="shared" si="222"/>
        <v>3.3095543884444407E-18</v>
      </c>
      <c r="T2432" s="58">
        <f t="shared" si="223"/>
        <v>1.4843255166584757E-4</v>
      </c>
      <c r="U2432" s="58">
        <f>IF(I2432&lt;Overview!$F$18,(1-Overview!$F$9)*'='!R2432-'='!I2432*'='!P2432,0)</f>
        <v>0</v>
      </c>
      <c r="V2432" s="54">
        <f>IF(I2432&gt;=Overview!$F$18,(1-Overview!$F$9)*'='!R2432-Overview!$F$18*'='!P2432,0)</f>
        <v>41.572370495967782</v>
      </c>
      <c r="W2432" s="2"/>
      <c r="X2432" s="60">
        <f>F2432^3*(1+G2432*Overview!$F$38)</f>
        <v>42.95068397753893</v>
      </c>
      <c r="Y2432" s="61">
        <f>F2432^3*Overview!$F$42*(1+Overview!$F$38*G2432)+J2432*Overview!$F$39/Overview!$F$40</f>
        <v>4.3239860021291472</v>
      </c>
    </row>
    <row r="2433" spans="1:25">
      <c r="A2433" s="34">
        <v>2430</v>
      </c>
      <c r="B2433">
        <v>0.77</v>
      </c>
      <c r="C2433" s="85">
        <v>18.739999999999998</v>
      </c>
      <c r="D2433" s="125">
        <f>B2433/(B2433+Overview!$F$22)</f>
        <v>0.52380952380952384</v>
      </c>
      <c r="E2433" s="118">
        <f>EXP(Overview!$F$21/Overview!$F$5-Overview!$F$21/('='!C2433+273.15))</f>
        <v>0.94169028070695959</v>
      </c>
      <c r="F2433" s="77">
        <f t="shared" si="224"/>
        <v>3.2696169222044906</v>
      </c>
      <c r="G2433" s="115">
        <f t="shared" si="225"/>
        <v>0.52380952380952372</v>
      </c>
      <c r="H2433" s="112">
        <f>F2433/Overview!$F$19</f>
        <v>4.8274279081714022</v>
      </c>
      <c r="I2433" s="149">
        <f t="shared" si="226"/>
        <v>178.24101031296112</v>
      </c>
      <c r="J2433" s="80">
        <f>IF((A2433-Overview!$F$43)/365=ROUND((A2433-Overview!$F$43)/365,0),J2432*0.05,J2432+V2432)</f>
        <v>10591.088867686514</v>
      </c>
      <c r="K2433" s="70">
        <f>IF(I2433&lt;Overview!$F$16,1,'='!F2433/Overview!$F$26)</f>
        <v>141.54185810409052</v>
      </c>
      <c r="L2433" s="71">
        <f>IF(I2433&lt;Overview!$F$17,'='!F2433/Overview!$F$26,Overview!$F$33)</f>
        <v>9.1428571428571423</v>
      </c>
      <c r="M2433" s="72">
        <f t="shared" si="227"/>
        <v>9.1428571428571423</v>
      </c>
      <c r="N2433" s="81">
        <f>MIN(1,Overview!$F$44*E2433*(F2433-Overview!$F$25)^2+0.2)</f>
        <v>1</v>
      </c>
      <c r="O2433" s="48">
        <f>M2433*E2433*Overview!$F$8</f>
        <v>9.746225350951114E-2</v>
      </c>
      <c r="P2433" s="48">
        <f>E2433*Overview!$F$6</f>
        <v>1.8494797113084687E-3</v>
      </c>
      <c r="Q2433" s="122">
        <f>O2433*(G2433/F2433-(1+Overview!$F$35/'='!F2433)/(Overview!$F$37*Overview!$F$33))/('='!G2433+Overview!$F$36)</f>
        <v>1.3598782530096923E-4</v>
      </c>
      <c r="R2433" s="128">
        <f>(O2433/F2433-Q2433)*G2433*Overview!$F$29*'='!F2433^3</f>
        <v>491.83106942554213</v>
      </c>
      <c r="S2433" s="57">
        <f t="shared" si="222"/>
        <v>3.3094041428302167E-18</v>
      </c>
      <c r="T2433" s="58">
        <f t="shared" si="223"/>
        <v>1.4820936493927899E-4</v>
      </c>
      <c r="U2433" s="58">
        <f>IF(I2433&lt;Overview!$F$18,(1-Overview!$F$9)*'='!R2433-'='!I2433*'='!P2433,0)</f>
        <v>0</v>
      </c>
      <c r="V2433" s="54">
        <f>IF(I2433&gt;=Overview!$F$18,(1-Overview!$F$9)*'='!R2433-Overview!$F$18*'='!P2433,0)</f>
        <v>41.576464258183485</v>
      </c>
      <c r="W2433" s="2"/>
      <c r="X2433" s="60">
        <f>F2433^3*(1+G2433*Overview!$F$38)</f>
        <v>42.956534074346642</v>
      </c>
      <c r="Y2433" s="61">
        <f>F2433^3*Overview!$F$42*(1+Overview!$F$38*G2433)+J2433*Overview!$F$39/Overview!$F$40</f>
        <v>4.3263190193052115</v>
      </c>
    </row>
    <row r="2434" spans="1:25">
      <c r="A2434" s="34">
        <v>2431</v>
      </c>
      <c r="B2434">
        <v>0.77</v>
      </c>
      <c r="C2434" s="85">
        <v>18.739999999999998</v>
      </c>
      <c r="D2434" s="125">
        <f>B2434/(B2434+Overview!$F$22)</f>
        <v>0.52380952380952384</v>
      </c>
      <c r="E2434" s="118">
        <f>EXP(Overview!$F$21/Overview!$F$5-Overview!$F$21/('='!C2434+273.15))</f>
        <v>0.94169028070695959</v>
      </c>
      <c r="F2434" s="77">
        <f t="shared" si="224"/>
        <v>3.2697651315694301</v>
      </c>
      <c r="G2434" s="115">
        <f t="shared" si="225"/>
        <v>0.52380952380952372</v>
      </c>
      <c r="H2434" s="112">
        <f>F2434/Overview!$F$19</f>
        <v>4.8276467319790788</v>
      </c>
      <c r="I2434" s="149">
        <f t="shared" si="226"/>
        <v>178.24101031296112</v>
      </c>
      <c r="J2434" s="80">
        <f>IF((A2434-Overview!$F$43)/365=ROUND((A2434-Overview!$F$43)/365,0),J2433*0.05,J2433+V2433)</f>
        <v>10632.665331944698</v>
      </c>
      <c r="K2434" s="70">
        <f>IF(I2434&lt;Overview!$F$16,1,'='!F2434/Overview!$F$26)</f>
        <v>141.54827409391473</v>
      </c>
      <c r="L2434" s="71">
        <f>IF(I2434&lt;Overview!$F$17,'='!F2434/Overview!$F$26,Overview!$F$33)</f>
        <v>9.1428571428571423</v>
      </c>
      <c r="M2434" s="72">
        <f t="shared" si="227"/>
        <v>9.1428571428571423</v>
      </c>
      <c r="N2434" s="81">
        <f>MIN(1,Overview!$F$44*E2434*(F2434-Overview!$F$25)^2+0.2)</f>
        <v>1</v>
      </c>
      <c r="O2434" s="48">
        <f>M2434*E2434*Overview!$F$8</f>
        <v>9.746225350951114E-2</v>
      </c>
      <c r="P2434" s="48">
        <f>E2434*Overview!$F$6</f>
        <v>1.8494797113084687E-3</v>
      </c>
      <c r="Q2434" s="122">
        <f>O2434*(G2434/F2434-(1+Overview!$F$35/'='!F2434)/(Overview!$F$37*Overview!$F$33))/('='!G2434+Overview!$F$36)</f>
        <v>1.3577719608004425E-4</v>
      </c>
      <c r="R2434" s="128">
        <f>(O2434/F2434-Q2434)*G2434*Overview!$F$29*'='!F2434^3</f>
        <v>491.87904866812187</v>
      </c>
      <c r="S2434" s="57">
        <f t="shared" si="222"/>
        <v>3.3092541367390754E-18</v>
      </c>
      <c r="T2434" s="58">
        <f t="shared" si="223"/>
        <v>1.4798651380159804E-4</v>
      </c>
      <c r="U2434" s="58">
        <f>IF(I2434&lt;Overview!$F$18,(1-Overview!$F$9)*'='!R2434-'='!I2434*'='!P2434,0)</f>
        <v>0</v>
      </c>
      <c r="V2434" s="54">
        <f>IF(I2434&gt;=Overview!$F$18,(1-Overview!$F$9)*'='!R2434-Overview!$F$18*'='!P2434,0)</f>
        <v>41.580552089651277</v>
      </c>
      <c r="W2434" s="2"/>
      <c r="X2434" s="60">
        <f>F2434^3*(1+G2434*Overview!$F$38)</f>
        <v>42.962375904795827</v>
      </c>
      <c r="Y2434" s="61">
        <f>F2434^3*Overview!$F$42*(1+Overview!$F$38*G2434)+J2434*Overview!$F$39/Overview!$F$40</f>
        <v>4.328651470401585</v>
      </c>
    </row>
    <row r="2435" spans="1:25">
      <c r="A2435" s="34">
        <v>2432</v>
      </c>
      <c r="B2435">
        <v>0.77</v>
      </c>
      <c r="C2435" s="85">
        <v>18.739999999999998</v>
      </c>
      <c r="D2435" s="125">
        <f>B2435/(B2435+Overview!$F$22)</f>
        <v>0.52380952380952384</v>
      </c>
      <c r="E2435" s="118">
        <f>EXP(Overview!$F$21/Overview!$F$5-Overview!$F$21/('='!C2435+273.15))</f>
        <v>0.94169028070695959</v>
      </c>
      <c r="F2435" s="77">
        <f t="shared" si="224"/>
        <v>3.2699131180832315</v>
      </c>
      <c r="G2435" s="115">
        <f t="shared" si="225"/>
        <v>0.52380952380952372</v>
      </c>
      <c r="H2435" s="112">
        <f>F2435/Overview!$F$19</f>
        <v>4.827865226758056</v>
      </c>
      <c r="I2435" s="149">
        <f t="shared" si="226"/>
        <v>178.24101031296112</v>
      </c>
      <c r="J2435" s="80">
        <f>IF((A2435-Overview!$F$43)/365=ROUND((A2435-Overview!$F$43)/365,0),J2434*0.05,J2434+V2434)</f>
        <v>10674.24588403435</v>
      </c>
      <c r="K2435" s="70">
        <f>IF(I2435&lt;Overview!$F$16,1,'='!F2435/Overview!$F$26)</f>
        <v>141.55468043650353</v>
      </c>
      <c r="L2435" s="71">
        <f>IF(I2435&lt;Overview!$F$17,'='!F2435/Overview!$F$26,Overview!$F$33)</f>
        <v>9.1428571428571423</v>
      </c>
      <c r="M2435" s="72">
        <f t="shared" si="227"/>
        <v>9.1428571428571423</v>
      </c>
      <c r="N2435" s="81">
        <f>MIN(1,Overview!$F$44*E2435*(F2435-Overview!$F$25)^2+0.2)</f>
        <v>1</v>
      </c>
      <c r="O2435" s="48">
        <f>M2435*E2435*Overview!$F$8</f>
        <v>9.746225350951114E-2</v>
      </c>
      <c r="P2435" s="48">
        <f>E2435*Overview!$F$6</f>
        <v>1.8494797113084687E-3</v>
      </c>
      <c r="Q2435" s="122">
        <f>O2435*(G2435/F2435-(1+Overview!$F$35/'='!F2435)/(Overview!$F$37*Overview!$F$33))/('='!G2435+Overview!$F$36)</f>
        <v>1.3556690261680942E-4</v>
      </c>
      <c r="R2435" s="128">
        <f>(O2435/F2435-Q2435)*G2435*Overview!$F$29*'='!F2435^3</f>
        <v>491.92695839776638</v>
      </c>
      <c r="S2435" s="57">
        <f t="shared" ref="S2435:S2498" si="228">(D2435*N2435-G2435)*O2435/F2435</f>
        <v>3.3091043697681211E-18</v>
      </c>
      <c r="T2435" s="58">
        <f t="shared" ref="T2435:T2498" si="229">F2435*Q2435/3</f>
        <v>1.477639977482057E-4</v>
      </c>
      <c r="U2435" s="58">
        <f>IF(I2435&lt;Overview!$F$18,(1-Overview!$F$9)*'='!R2435-'='!I2435*'='!P2435,0)</f>
        <v>0</v>
      </c>
      <c r="V2435" s="54">
        <f>IF(I2435&gt;=Overview!$F$18,(1-Overview!$F$9)*'='!R2435-Overview!$F$18*'='!P2435,0)</f>
        <v>41.584633998616987</v>
      </c>
      <c r="W2435" s="2"/>
      <c r="X2435" s="60">
        <f>F2435^3*(1+G2435*Overview!$F$38)</f>
        <v>42.968209479747294</v>
      </c>
      <c r="Y2435" s="61">
        <f>F2435^3*Overview!$F$42*(1+Overview!$F$38*G2435)+J2435*Overview!$F$39/Overview!$F$40</f>
        <v>4.3309833561380211</v>
      </c>
    </row>
    <row r="2436" spans="1:25">
      <c r="A2436" s="34">
        <v>2433</v>
      </c>
      <c r="B2436">
        <v>0.77</v>
      </c>
      <c r="C2436" s="85">
        <v>18.739999999999998</v>
      </c>
      <c r="D2436" s="125">
        <f>B2436/(B2436+Overview!$F$22)</f>
        <v>0.52380952380952384</v>
      </c>
      <c r="E2436" s="118">
        <f>EXP(Overview!$F$21/Overview!$F$5-Overview!$F$21/('='!C2436+273.15))</f>
        <v>0.94169028070695959</v>
      </c>
      <c r="F2436" s="77">
        <f t="shared" ref="F2436:F2499" si="230">F2435+T2435</f>
        <v>3.2700608820809798</v>
      </c>
      <c r="G2436" s="115">
        <f t="shared" ref="G2436:G2499" si="231">G2435+S2435</f>
        <v>0.52380952380952372</v>
      </c>
      <c r="H2436" s="112">
        <f>F2436/Overview!$F$19</f>
        <v>4.8280833930030704</v>
      </c>
      <c r="I2436" s="149">
        <f t="shared" ref="I2436:I2499" si="232">I2435+U2435</f>
        <v>178.24101031296112</v>
      </c>
      <c r="J2436" s="80">
        <f>IF((A2436-Overview!$F$43)/365=ROUND((A2436-Overview!$F$43)/365,0),J2435*0.05,J2435+V2435)</f>
        <v>10715.830518032966</v>
      </c>
      <c r="K2436" s="70">
        <f>IF(I2436&lt;Overview!$F$16,1,'='!F2436/Overview!$F$26)</f>
        <v>141.56107714636278</v>
      </c>
      <c r="L2436" s="71">
        <f>IF(I2436&lt;Overview!$F$17,'='!F2436/Overview!$F$26,Overview!$F$33)</f>
        <v>9.1428571428571423</v>
      </c>
      <c r="M2436" s="72">
        <f t="shared" ref="M2436:M2499" si="233">IF(K2436=1,1,L2436)</f>
        <v>9.1428571428571423</v>
      </c>
      <c r="N2436" s="81">
        <f>MIN(1,Overview!$F$44*E2436*(F2436-Overview!$F$25)^2+0.2)</f>
        <v>1</v>
      </c>
      <c r="O2436" s="48">
        <f>M2436*E2436*Overview!$F$8</f>
        <v>9.746225350951114E-2</v>
      </c>
      <c r="P2436" s="48">
        <f>E2436*Overview!$F$6</f>
        <v>1.8494797113084687E-3</v>
      </c>
      <c r="Q2436" s="122">
        <f>O2436*(G2436/F2436-(1+Overview!$F$35/'='!F2436)/(Overview!$F$37*Overview!$F$33))/('='!G2436+Overview!$F$36)</f>
        <v>1.3535694434658592E-4</v>
      </c>
      <c r="R2436" s="128">
        <f>(O2436/F2436-Q2436)*G2436*Overview!$F$29*'='!F2436^3</f>
        <v>491.97479871113632</v>
      </c>
      <c r="S2436" s="57">
        <f t="shared" si="228"/>
        <v>3.3089548415152001E-18</v>
      </c>
      <c r="T2436" s="58">
        <f t="shared" si="229"/>
        <v>1.4754181627526096E-4</v>
      </c>
      <c r="U2436" s="58">
        <f>IF(I2436&lt;Overview!$F$18,(1-Overview!$F$9)*'='!R2436-'='!I2436*'='!P2436,0)</f>
        <v>0</v>
      </c>
      <c r="V2436" s="54">
        <f>IF(I2436&gt;=Overview!$F$18,(1-Overview!$F$9)*'='!R2436-Overview!$F$18*'='!P2436,0)</f>
        <v>41.588709993316108</v>
      </c>
      <c r="W2436" s="2"/>
      <c r="X2436" s="60">
        <f>F2436^3*(1+G2436*Overview!$F$38)</f>
        <v>42.974034810050192</v>
      </c>
      <c r="Y2436" s="61">
        <f>F2436^3*Overview!$F$42*(1+Overview!$F$38*G2436)+J2436*Overview!$F$39/Overview!$F$40</f>
        <v>4.3333146772335862</v>
      </c>
    </row>
    <row r="2437" spans="1:25">
      <c r="A2437" s="34">
        <v>2434</v>
      </c>
      <c r="B2437">
        <v>0.77</v>
      </c>
      <c r="C2437" s="85">
        <v>18.739999999999998</v>
      </c>
      <c r="D2437" s="125">
        <f>B2437/(B2437+Overview!$F$22)</f>
        <v>0.52380952380952384</v>
      </c>
      <c r="E2437" s="118">
        <f>EXP(Overview!$F$21/Overview!$F$5-Overview!$F$21/('='!C2437+273.15))</f>
        <v>0.94169028070695959</v>
      </c>
      <c r="F2437" s="77">
        <f t="shared" si="230"/>
        <v>3.2702084238972549</v>
      </c>
      <c r="G2437" s="115">
        <f t="shared" si="231"/>
        <v>0.52380952380952372</v>
      </c>
      <c r="H2437" s="112">
        <f>F2437/Overview!$F$19</f>
        <v>4.8283012312081128</v>
      </c>
      <c r="I2437" s="149">
        <f t="shared" si="232"/>
        <v>178.24101031296112</v>
      </c>
      <c r="J2437" s="80">
        <f>IF((A2437-Overview!$F$43)/365=ROUND((A2437-Overview!$F$43)/365,0),J2436*0.05,J2436+V2436)</f>
        <v>10757.419228026281</v>
      </c>
      <c r="K2437" s="70">
        <f>IF(I2437&lt;Overview!$F$16,1,'='!F2437/Overview!$F$26)</f>
        <v>141.5674642379764</v>
      </c>
      <c r="L2437" s="71">
        <f>IF(I2437&lt;Overview!$F$17,'='!F2437/Overview!$F$26,Overview!$F$33)</f>
        <v>9.1428571428571423</v>
      </c>
      <c r="M2437" s="72">
        <f t="shared" si="233"/>
        <v>9.1428571428571423</v>
      </c>
      <c r="N2437" s="81">
        <f>MIN(1,Overview!$F$44*E2437*(F2437-Overview!$F$25)^2+0.2)</f>
        <v>1</v>
      </c>
      <c r="O2437" s="48">
        <f>M2437*E2437*Overview!$F$8</f>
        <v>9.746225350951114E-2</v>
      </c>
      <c r="P2437" s="48">
        <f>E2437*Overview!$F$6</f>
        <v>1.8494797113084687E-3</v>
      </c>
      <c r="Q2437" s="122">
        <f>O2437*(G2437/F2437-(1+Overview!$F$35/'='!F2437)/(Overview!$F$37*Overview!$F$33))/('='!G2437+Overview!$F$36)</f>
        <v>1.3514732070573596E-4</v>
      </c>
      <c r="R2437" s="128">
        <f>(O2437/F2437-Q2437)*G2437*Overview!$F$29*'='!F2437^3</f>
        <v>492.02256970476969</v>
      </c>
      <c r="S2437" s="57">
        <f t="shared" si="228"/>
        <v>3.3088055515789008E-18</v>
      </c>
      <c r="T2437" s="58">
        <f t="shared" si="229"/>
        <v>1.4731996887968054E-4</v>
      </c>
      <c r="U2437" s="58">
        <f>IF(I2437&lt;Overview!$F$18,(1-Overview!$F$9)*'='!R2437-'='!I2437*'='!P2437,0)</f>
        <v>0</v>
      </c>
      <c r="V2437" s="54">
        <f>IF(I2437&gt;=Overview!$F$18,(1-Overview!$F$9)*'='!R2437-Overview!$F$18*'='!P2437,0)</f>
        <v>41.592780081973672</v>
      </c>
      <c r="W2437" s="2"/>
      <c r="X2437" s="60">
        <f>F2437^3*(1+G2437*Overview!$F$38)</f>
        <v>42.979851906541889</v>
      </c>
      <c r="Y2437" s="61">
        <f>F2437^3*Overview!$F$42*(1+Overview!$F$38*G2437)+J2437*Overview!$F$39/Overview!$F$40</f>
        <v>4.3356454344066391</v>
      </c>
    </row>
    <row r="2438" spans="1:25">
      <c r="A2438" s="34">
        <v>2435</v>
      </c>
      <c r="B2438">
        <v>0.77</v>
      </c>
      <c r="C2438" s="85">
        <v>18.739999999999998</v>
      </c>
      <c r="D2438" s="125">
        <f>B2438/(B2438+Overview!$F$22)</f>
        <v>0.52380952380952384</v>
      </c>
      <c r="E2438" s="118">
        <f>EXP(Overview!$F$21/Overview!$F$5-Overview!$F$21/('='!C2438+273.15))</f>
        <v>0.94169028070695959</v>
      </c>
      <c r="F2438" s="77">
        <f t="shared" si="230"/>
        <v>3.2703557438661344</v>
      </c>
      <c r="G2438" s="115">
        <f t="shared" si="231"/>
        <v>0.52380952380952372</v>
      </c>
      <c r="H2438" s="112">
        <f>F2438/Overview!$F$19</f>
        <v>4.8285187418664322</v>
      </c>
      <c r="I2438" s="149">
        <f t="shared" si="232"/>
        <v>178.24101031296112</v>
      </c>
      <c r="J2438" s="80">
        <f>IF((A2438-Overview!$F$43)/365=ROUND((A2438-Overview!$F$43)/365,0),J2437*0.05,J2437+V2437)</f>
        <v>10799.012008108255</v>
      </c>
      <c r="K2438" s="70">
        <f>IF(I2438&lt;Overview!$F$16,1,'='!F2438/Overview!$F$26)</f>
        <v>141.57384172580669</v>
      </c>
      <c r="L2438" s="71">
        <f>IF(I2438&lt;Overview!$F$17,'='!F2438/Overview!$F$26,Overview!$F$33)</f>
        <v>9.1428571428571423</v>
      </c>
      <c r="M2438" s="72">
        <f t="shared" si="233"/>
        <v>9.1428571428571423</v>
      </c>
      <c r="N2438" s="81">
        <f>MIN(1,Overview!$F$44*E2438*(F2438-Overview!$F$25)^2+0.2)</f>
        <v>1</v>
      </c>
      <c r="O2438" s="48">
        <f>M2438*E2438*Overview!$F$8</f>
        <v>9.746225350951114E-2</v>
      </c>
      <c r="P2438" s="48">
        <f>E2438*Overview!$F$6</f>
        <v>1.8494797113084687E-3</v>
      </c>
      <c r="Q2438" s="122">
        <f>O2438*(G2438/F2438-(1+Overview!$F$35/'='!F2438)/(Overview!$F$37*Overview!$F$33))/('='!G2438+Overview!$F$36)</f>
        <v>1.3493803113166094E-4</v>
      </c>
      <c r="R2438" s="128">
        <f>(O2438/F2438-Q2438)*G2438*Overview!$F$29*'='!F2438^3</f>
        <v>492.0702714750833</v>
      </c>
      <c r="S2438" s="57">
        <f t="shared" si="228"/>
        <v>3.3086564995585503E-18</v>
      </c>
      <c r="T2438" s="58">
        <f t="shared" si="229"/>
        <v>1.4709845505913821E-4</v>
      </c>
      <c r="U2438" s="58">
        <f>IF(I2438&lt;Overview!$F$18,(1-Overview!$F$9)*'='!R2438-'='!I2438*'='!P2438,0)</f>
        <v>0</v>
      </c>
      <c r="V2438" s="54">
        <f>IF(I2438&gt;=Overview!$F$18,(1-Overview!$F$9)*'='!R2438-Overview!$F$18*'='!P2438,0)</f>
        <v>41.59684427280439</v>
      </c>
      <c r="W2438" s="2"/>
      <c r="X2438" s="60">
        <f>F2438^3*(1+G2438*Overview!$F$38)</f>
        <v>42.985660780048079</v>
      </c>
      <c r="Y2438" s="61">
        <f>F2438^3*Overview!$F$42*(1+Overview!$F$38*G2438)+J2438*Overview!$F$39/Overview!$F$40</f>
        <v>4.3379756283748492</v>
      </c>
    </row>
    <row r="2439" spans="1:25">
      <c r="A2439" s="34">
        <v>2436</v>
      </c>
      <c r="B2439">
        <v>0.77</v>
      </c>
      <c r="C2439" s="85">
        <v>18.739999999999998</v>
      </c>
      <c r="D2439" s="125">
        <f>B2439/(B2439+Overview!$F$22)</f>
        <v>0.52380952380952384</v>
      </c>
      <c r="E2439" s="118">
        <f>EXP(Overview!$F$21/Overview!$F$5-Overview!$F$21/('='!C2439+273.15))</f>
        <v>0.94169028070695959</v>
      </c>
      <c r="F2439" s="77">
        <f t="shared" si="230"/>
        <v>3.2705028423211937</v>
      </c>
      <c r="G2439" s="115">
        <f t="shared" si="231"/>
        <v>0.52380952380952372</v>
      </c>
      <c r="H2439" s="112">
        <f>F2439/Overview!$F$19</f>
        <v>4.8287359254705358</v>
      </c>
      <c r="I2439" s="149">
        <f t="shared" si="232"/>
        <v>178.24101031296112</v>
      </c>
      <c r="J2439" s="80">
        <f>IF((A2439-Overview!$F$43)/365=ROUND((A2439-Overview!$F$43)/365,0),J2438*0.05,J2438+V2438)</f>
        <v>10840.608852381059</v>
      </c>
      <c r="K2439" s="70">
        <f>IF(I2439&lt;Overview!$F$16,1,'='!F2439/Overview!$F$26)</f>
        <v>141.5802096242941</v>
      </c>
      <c r="L2439" s="71">
        <f>IF(I2439&lt;Overview!$F$17,'='!F2439/Overview!$F$26,Overview!$F$33)</f>
        <v>9.1428571428571423</v>
      </c>
      <c r="M2439" s="72">
        <f t="shared" si="233"/>
        <v>9.1428571428571423</v>
      </c>
      <c r="N2439" s="81">
        <f>MIN(1,Overview!$F$44*E2439*(F2439-Overview!$F$25)^2+0.2)</f>
        <v>1</v>
      </c>
      <c r="O2439" s="48">
        <f>M2439*E2439*Overview!$F$8</f>
        <v>9.746225350951114E-2</v>
      </c>
      <c r="P2439" s="48">
        <f>E2439*Overview!$F$6</f>
        <v>1.8494797113084687E-3</v>
      </c>
      <c r="Q2439" s="122">
        <f>O2439*(G2439/F2439-(1+Overview!$F$35/'='!F2439)/(Overview!$F$37*Overview!$F$33))/('='!G2439+Overview!$F$36)</f>
        <v>1.347290750627969E-4</v>
      </c>
      <c r="R2439" s="128">
        <f>(O2439/F2439-Q2439)*G2439*Overview!$F$29*'='!F2439^3</f>
        <v>492.11790411837234</v>
      </c>
      <c r="S2439" s="57">
        <f t="shared" si="228"/>
        <v>3.3085076850542151E-18</v>
      </c>
      <c r="T2439" s="58">
        <f t="shared" si="229"/>
        <v>1.468772743120609E-4</v>
      </c>
      <c r="U2439" s="58">
        <f>IF(I2439&lt;Overview!$F$18,(1-Overview!$F$9)*'='!R2439-'='!I2439*'='!P2439,0)</f>
        <v>0</v>
      </c>
      <c r="V2439" s="54">
        <f>IF(I2439&gt;=Overview!$F$18,(1-Overview!$F$9)*'='!R2439-Overview!$F$18*'='!P2439,0)</f>
        <v>41.600902574012615</v>
      </c>
      <c r="W2439" s="2"/>
      <c r="X2439" s="60">
        <f>F2439^3*(1+G2439*Overview!$F$38)</f>
        <v>42.991461441382754</v>
      </c>
      <c r="Y2439" s="61">
        <f>F2439^3*Overview!$F$42*(1+Overview!$F$38*G2439)+J2439*Overview!$F$39/Overview!$F$40</f>
        <v>4.3403052598551888</v>
      </c>
    </row>
    <row r="2440" spans="1:25">
      <c r="A2440" s="34">
        <v>2437</v>
      </c>
      <c r="B2440">
        <v>0.77</v>
      </c>
      <c r="C2440" s="85">
        <v>18.739999999999998</v>
      </c>
      <c r="D2440" s="125">
        <f>B2440/(B2440+Overview!$F$22)</f>
        <v>0.52380952380952384</v>
      </c>
      <c r="E2440" s="118">
        <f>EXP(Overview!$F$21/Overview!$F$5-Overview!$F$21/('='!C2440+273.15))</f>
        <v>0.94169028070695959</v>
      </c>
      <c r="F2440" s="77">
        <f t="shared" si="230"/>
        <v>3.2706497195955055</v>
      </c>
      <c r="G2440" s="115">
        <f t="shared" si="231"/>
        <v>0.52380952380952372</v>
      </c>
      <c r="H2440" s="112">
        <f>F2440/Overview!$F$19</f>
        <v>4.8289527825121885</v>
      </c>
      <c r="I2440" s="149">
        <f t="shared" si="232"/>
        <v>178.24101031296112</v>
      </c>
      <c r="J2440" s="80">
        <f>IF((A2440-Overview!$F$43)/365=ROUND((A2440-Overview!$F$43)/365,0),J2439*0.05,J2439+V2439)</f>
        <v>10882.209754955073</v>
      </c>
      <c r="K2440" s="70">
        <f>IF(I2440&lt;Overview!$F$16,1,'='!F2440/Overview!$F$26)</f>
        <v>141.58656794785739</v>
      </c>
      <c r="L2440" s="71">
        <f>IF(I2440&lt;Overview!$F$17,'='!F2440/Overview!$F$26,Overview!$F$33)</f>
        <v>9.1428571428571423</v>
      </c>
      <c r="M2440" s="72">
        <f t="shared" si="233"/>
        <v>9.1428571428571423</v>
      </c>
      <c r="N2440" s="81">
        <f>MIN(1,Overview!$F$44*E2440*(F2440-Overview!$F$25)^2+0.2)</f>
        <v>1</v>
      </c>
      <c r="O2440" s="48">
        <f>M2440*E2440*Overview!$F$8</f>
        <v>9.746225350951114E-2</v>
      </c>
      <c r="P2440" s="48">
        <f>E2440*Overview!$F$6</f>
        <v>1.8494797113084687E-3</v>
      </c>
      <c r="Q2440" s="122">
        <f>O2440*(G2440/F2440-(1+Overview!$F$35/'='!F2440)/(Overview!$F$37*Overview!$F$33))/('='!G2440+Overview!$F$36)</f>
        <v>1.345204519386184E-4</v>
      </c>
      <c r="R2440" s="128">
        <f>(O2440/F2440-Q2440)*G2440*Overview!$F$29*'='!F2440^3</f>
        <v>492.16546773080967</v>
      </c>
      <c r="S2440" s="57">
        <f t="shared" si="228"/>
        <v>3.3083591076666981E-18</v>
      </c>
      <c r="T2440" s="58">
        <f t="shared" si="229"/>
        <v>1.4665642613763432E-4</v>
      </c>
      <c r="U2440" s="58">
        <f>IF(I2440&lt;Overview!$F$18,(1-Overview!$F$9)*'='!R2440-'='!I2440*'='!P2440,0)</f>
        <v>0</v>
      </c>
      <c r="V2440" s="54">
        <f>IF(I2440&gt;=Overview!$F$18,(1-Overview!$F$9)*'='!R2440-Overview!$F$18*'='!P2440,0)</f>
        <v>41.604954993792276</v>
      </c>
      <c r="W2440" s="2"/>
      <c r="X2440" s="60">
        <f>F2440^3*(1+G2440*Overview!$F$38)</f>
        <v>42.997253901348145</v>
      </c>
      <c r="Y2440" s="61">
        <f>F2440^3*Overview!$F$42*(1+Overview!$F$38*G2440)+J2440*Overview!$F$39/Overview!$F$40</f>
        <v>4.3426343295639258</v>
      </c>
    </row>
    <row r="2441" spans="1:25">
      <c r="A2441" s="34">
        <v>2438</v>
      </c>
      <c r="B2441">
        <v>0.77</v>
      </c>
      <c r="C2441" s="85">
        <v>18.739999999999998</v>
      </c>
      <c r="D2441" s="125">
        <f>B2441/(B2441+Overview!$F$22)</f>
        <v>0.52380952380952384</v>
      </c>
      <c r="E2441" s="118">
        <f>EXP(Overview!$F$21/Overview!$F$5-Overview!$F$21/('='!C2441+273.15))</f>
        <v>0.94169028070695959</v>
      </c>
      <c r="F2441" s="77">
        <f t="shared" si="230"/>
        <v>3.270796376021643</v>
      </c>
      <c r="G2441" s="115">
        <f t="shared" si="231"/>
        <v>0.52380952380952372</v>
      </c>
      <c r="H2441" s="112">
        <f>F2441/Overview!$F$19</f>
        <v>4.8291693134824198</v>
      </c>
      <c r="I2441" s="149">
        <f t="shared" si="232"/>
        <v>178.24101031296112</v>
      </c>
      <c r="J2441" s="80">
        <f>IF((A2441-Overview!$F$43)/365=ROUND((A2441-Overview!$F$43)/365,0),J2440*0.05,J2440+V2440)</f>
        <v>10923.814709948865</v>
      </c>
      <c r="K2441" s="70">
        <f>IF(I2441&lt;Overview!$F$16,1,'='!F2441/Overview!$F$26)</f>
        <v>141.59291671089363</v>
      </c>
      <c r="L2441" s="71">
        <f>IF(I2441&lt;Overview!$F$17,'='!F2441/Overview!$F$26,Overview!$F$33)</f>
        <v>9.1428571428571423</v>
      </c>
      <c r="M2441" s="72">
        <f t="shared" si="233"/>
        <v>9.1428571428571423</v>
      </c>
      <c r="N2441" s="81">
        <f>MIN(1,Overview!$F$44*E2441*(F2441-Overview!$F$25)^2+0.2)</f>
        <v>1</v>
      </c>
      <c r="O2441" s="48">
        <f>M2441*E2441*Overview!$F$8</f>
        <v>9.746225350951114E-2</v>
      </c>
      <c r="P2441" s="48">
        <f>E2441*Overview!$F$6</f>
        <v>1.8494797113084687E-3</v>
      </c>
      <c r="Q2441" s="122">
        <f>O2441*(G2441/F2441-(1+Overview!$F$35/'='!F2441)/(Overview!$F$37*Overview!$F$33))/('='!G2441+Overview!$F$36)</f>
        <v>1.3431216119962723E-4</v>
      </c>
      <c r="R2441" s="128">
        <f>(O2441/F2441-Q2441)*G2441*Overview!$F$29*'='!F2441^3</f>
        <v>492.21296240844754</v>
      </c>
      <c r="S2441" s="57">
        <f t="shared" si="228"/>
        <v>3.308210766997537E-18</v>
      </c>
      <c r="T2441" s="58">
        <f t="shared" si="229"/>
        <v>1.464359100357918E-4</v>
      </c>
      <c r="U2441" s="58">
        <f>IF(I2441&lt;Overview!$F$18,(1-Overview!$F$9)*'='!R2441-'='!I2441*'='!P2441,0)</f>
        <v>0</v>
      </c>
      <c r="V2441" s="54">
        <f>IF(I2441&gt;=Overview!$F$18,(1-Overview!$F$9)*'='!R2441-Overview!$F$18*'='!P2441,0)</f>
        <v>41.609001540327021</v>
      </c>
      <c r="W2441" s="2"/>
      <c r="X2441" s="60">
        <f>F2441^3*(1+G2441*Overview!$F$38)</f>
        <v>43.003038170734825</v>
      </c>
      <c r="Y2441" s="61">
        <f>F2441^3*Overview!$F$42*(1+Overview!$F$38*G2441)+J2441*Overview!$F$39/Overview!$F$40</f>
        <v>4.344962838216639</v>
      </c>
    </row>
    <row r="2442" spans="1:25">
      <c r="A2442" s="34">
        <v>2439</v>
      </c>
      <c r="B2442">
        <v>0.77</v>
      </c>
      <c r="C2442" s="85">
        <v>18.739999999999998</v>
      </c>
      <c r="D2442" s="125">
        <f>B2442/(B2442+Overview!$F$22)</f>
        <v>0.52380952380952384</v>
      </c>
      <c r="E2442" s="118">
        <f>EXP(Overview!$F$21/Overview!$F$5-Overview!$F$21/('='!C2442+273.15))</f>
        <v>0.94169028070695959</v>
      </c>
      <c r="F2442" s="77">
        <f t="shared" si="230"/>
        <v>3.2709428119316786</v>
      </c>
      <c r="G2442" s="115">
        <f t="shared" si="231"/>
        <v>0.52380952380952372</v>
      </c>
      <c r="H2442" s="112">
        <f>F2442/Overview!$F$19</f>
        <v>4.8293855188715167</v>
      </c>
      <c r="I2442" s="149">
        <f t="shared" si="232"/>
        <v>178.24101031296112</v>
      </c>
      <c r="J2442" s="80">
        <f>IF((A2442-Overview!$F$43)/365=ROUND((A2442-Overview!$F$43)/365,0),J2441*0.05,J2441+V2441)</f>
        <v>10965.423711489193</v>
      </c>
      <c r="K2442" s="70">
        <f>IF(I2442&lt;Overview!$F$16,1,'='!F2442/Overview!$F$26)</f>
        <v>141.5992559277783</v>
      </c>
      <c r="L2442" s="71">
        <f>IF(I2442&lt;Overview!$F$17,'='!F2442/Overview!$F$26,Overview!$F$33)</f>
        <v>9.1428571428571423</v>
      </c>
      <c r="M2442" s="72">
        <f t="shared" si="233"/>
        <v>9.1428571428571423</v>
      </c>
      <c r="N2442" s="81">
        <f>MIN(1,Overview!$F$44*E2442*(F2442-Overview!$F$25)^2+0.2)</f>
        <v>1</v>
      </c>
      <c r="O2442" s="48">
        <f>M2442*E2442*Overview!$F$8</f>
        <v>9.746225350951114E-2</v>
      </c>
      <c r="P2442" s="48">
        <f>E2442*Overview!$F$6</f>
        <v>1.8494797113084687E-3</v>
      </c>
      <c r="Q2442" s="122">
        <f>O2442*(G2442/F2442-(1+Overview!$F$35/'='!F2442)/(Overview!$F$37*Overview!$F$33))/('='!G2442+Overview!$F$36)</f>
        <v>1.3410420228735886E-4</v>
      </c>
      <c r="R2442" s="128">
        <f>(O2442/F2442-Q2442)*G2442*Overview!$F$29*'='!F2442^3</f>
        <v>492.26038824721644</v>
      </c>
      <c r="S2442" s="57">
        <f t="shared" si="228"/>
        <v>3.3080626626490023E-18</v>
      </c>
      <c r="T2442" s="58">
        <f t="shared" si="229"/>
        <v>1.4621572550722273E-4</v>
      </c>
      <c r="U2442" s="58">
        <f>IF(I2442&lt;Overview!$F$18,(1-Overview!$F$9)*'='!R2442-'='!I2442*'='!P2442,0)</f>
        <v>0</v>
      </c>
      <c r="V2442" s="54">
        <f>IF(I2442&gt;=Overview!$F$18,(1-Overview!$F$9)*'='!R2442-Overview!$F$18*'='!P2442,0)</f>
        <v>41.613042221790138</v>
      </c>
      <c r="W2442" s="2"/>
      <c r="X2442" s="60">
        <f>F2442^3*(1+G2442*Overview!$F$38)</f>
        <v>43.008814260321657</v>
      </c>
      <c r="Y2442" s="61">
        <f>F2442^3*Overview!$F$42*(1+Overview!$F$38*G2442)+J2442*Overview!$F$39/Overview!$F$40</f>
        <v>4.3472907865282062</v>
      </c>
    </row>
    <row r="2443" spans="1:25">
      <c r="A2443" s="34">
        <v>2440</v>
      </c>
      <c r="B2443">
        <v>0.77</v>
      </c>
      <c r="C2443" s="85">
        <v>18.739999999999998</v>
      </c>
      <c r="D2443" s="125">
        <f>B2443/(B2443+Overview!$F$22)</f>
        <v>0.52380952380952384</v>
      </c>
      <c r="E2443" s="118">
        <f>EXP(Overview!$F$21/Overview!$F$5-Overview!$F$21/('='!C2443+273.15))</f>
        <v>0.94169028070695959</v>
      </c>
      <c r="F2443" s="77">
        <f t="shared" si="230"/>
        <v>3.2710890276571858</v>
      </c>
      <c r="G2443" s="115">
        <f t="shared" si="231"/>
        <v>0.52380952380952372</v>
      </c>
      <c r="H2443" s="112">
        <f>F2443/Overview!$F$19</f>
        <v>4.8296013991690323</v>
      </c>
      <c r="I2443" s="149">
        <f t="shared" si="232"/>
        <v>178.24101031296112</v>
      </c>
      <c r="J2443" s="80">
        <f>IF((A2443-Overview!$F$43)/365=ROUND((A2443-Overview!$F$43)/365,0),J2442*0.05,J2442+V2442)</f>
        <v>11007.036753710983</v>
      </c>
      <c r="K2443" s="70">
        <f>IF(I2443&lt;Overview!$F$16,1,'='!F2443/Overview!$F$26)</f>
        <v>141.60558561286518</v>
      </c>
      <c r="L2443" s="71">
        <f>IF(I2443&lt;Overview!$F$17,'='!F2443/Overview!$F$26,Overview!$F$33)</f>
        <v>9.1428571428571423</v>
      </c>
      <c r="M2443" s="72">
        <f t="shared" si="233"/>
        <v>9.1428571428571423</v>
      </c>
      <c r="N2443" s="81">
        <f>MIN(1,Overview!$F$44*E2443*(F2443-Overview!$F$25)^2+0.2)</f>
        <v>1</v>
      </c>
      <c r="O2443" s="48">
        <f>M2443*E2443*Overview!$F$8</f>
        <v>9.746225350951114E-2</v>
      </c>
      <c r="P2443" s="48">
        <f>E2443*Overview!$F$6</f>
        <v>1.8494797113084687E-3</v>
      </c>
      <c r="Q2443" s="122">
        <f>O2443*(G2443/F2443-(1+Overview!$F$35/'='!F2443)/(Overview!$F$37*Overview!$F$33))/('='!G2443+Overview!$F$36)</f>
        <v>1.3389657464437377E-4</v>
      </c>
      <c r="R2443" s="128">
        <f>(O2443/F2443-Q2443)*G2443*Overview!$F$29*'='!F2443^3</f>
        <v>492.30774534292567</v>
      </c>
      <c r="S2443" s="57">
        <f t="shared" si="228"/>
        <v>3.3079147942240978E-18</v>
      </c>
      <c r="T2443" s="58">
        <f t="shared" si="229"/>
        <v>1.4599587205336412E-4</v>
      </c>
      <c r="U2443" s="58">
        <f>IF(I2443&lt;Overview!$F$18,(1-Overview!$F$9)*'='!R2443-'='!I2443*'='!P2443,0)</f>
        <v>0</v>
      </c>
      <c r="V2443" s="54">
        <f>IF(I2443&gt;=Overview!$F$18,(1-Overview!$F$9)*'='!R2443-Overview!$F$18*'='!P2443,0)</f>
        <v>41.617077046344562</v>
      </c>
      <c r="W2443" s="2"/>
      <c r="X2443" s="60">
        <f>F2443^3*(1+G2443*Overview!$F$38)</f>
        <v>43.014582180875806</v>
      </c>
      <c r="Y2443" s="61">
        <f>F2443^3*Overview!$F$42*(1+Overview!$F$38*G2443)+J2443*Overview!$F$39/Overview!$F$40</f>
        <v>4.3496181752128091</v>
      </c>
    </row>
    <row r="2444" spans="1:25">
      <c r="A2444" s="34">
        <v>2441</v>
      </c>
      <c r="B2444">
        <v>0.77</v>
      </c>
      <c r="C2444" s="85">
        <v>18.739999999999998</v>
      </c>
      <c r="D2444" s="125">
        <f>B2444/(B2444+Overview!$F$22)</f>
        <v>0.52380952380952384</v>
      </c>
      <c r="E2444" s="118">
        <f>EXP(Overview!$F$21/Overview!$F$5-Overview!$F$21/('='!C2444+273.15))</f>
        <v>0.94169028070695959</v>
      </c>
      <c r="F2444" s="77">
        <f t="shared" si="230"/>
        <v>3.2712350235292393</v>
      </c>
      <c r="G2444" s="115">
        <f t="shared" si="231"/>
        <v>0.52380952380952372</v>
      </c>
      <c r="H2444" s="112">
        <f>F2444/Overview!$F$19</f>
        <v>4.8298169548637819</v>
      </c>
      <c r="I2444" s="149">
        <f t="shared" si="232"/>
        <v>178.24101031296112</v>
      </c>
      <c r="J2444" s="80">
        <f>IF((A2444-Overview!$F$43)/365=ROUND((A2444-Overview!$F$43)/365,0),J2443*0.05,J2443+V2443)</f>
        <v>11048.653830757328</v>
      </c>
      <c r="K2444" s="70">
        <f>IF(I2444&lt;Overview!$F$16,1,'='!F2444/Overview!$F$26)</f>
        <v>141.61190578048655</v>
      </c>
      <c r="L2444" s="71">
        <f>IF(I2444&lt;Overview!$F$17,'='!F2444/Overview!$F$26,Overview!$F$33)</f>
        <v>9.1428571428571423</v>
      </c>
      <c r="M2444" s="72">
        <f t="shared" si="233"/>
        <v>9.1428571428571423</v>
      </c>
      <c r="N2444" s="81">
        <f>MIN(1,Overview!$F$44*E2444*(F2444-Overview!$F$25)^2+0.2)</f>
        <v>1</v>
      </c>
      <c r="O2444" s="48">
        <f>M2444*E2444*Overview!$F$8</f>
        <v>9.746225350951114E-2</v>
      </c>
      <c r="P2444" s="48">
        <f>E2444*Overview!$F$6</f>
        <v>1.8494797113084687E-3</v>
      </c>
      <c r="Q2444" s="122">
        <f>O2444*(G2444/F2444-(1+Overview!$F$35/'='!F2444)/(Overview!$F$37*Overview!$F$33))/('='!G2444+Overview!$F$36)</f>
        <v>1.3368927771425951E-4</v>
      </c>
      <c r="R2444" s="128">
        <f>(O2444/F2444-Q2444)*G2444*Overview!$F$29*'='!F2444^3</f>
        <v>492.35503379126357</v>
      </c>
      <c r="S2444" s="57">
        <f t="shared" si="228"/>
        <v>3.3077671613265566E-18</v>
      </c>
      <c r="T2444" s="58">
        <f t="shared" si="229"/>
        <v>1.4577634917640423E-4</v>
      </c>
      <c r="U2444" s="58">
        <f>IF(I2444&lt;Overview!$F$18,(1-Overview!$F$9)*'='!R2444-'='!I2444*'='!P2444,0)</f>
        <v>0</v>
      </c>
      <c r="V2444" s="54">
        <f>IF(I2444&gt;=Overview!$F$18,(1-Overview!$F$9)*'='!R2444-Overview!$F$18*'='!P2444,0)</f>
        <v>41.621106022142953</v>
      </c>
      <c r="W2444" s="2"/>
      <c r="X2444" s="60">
        <f>F2444^3*(1+G2444*Overview!$F$38)</f>
        <v>43.020341943152751</v>
      </c>
      <c r="Y2444" s="61">
        <f>F2444^3*Overview!$F$42*(1+Overview!$F$38*G2444)+J2444*Overview!$F$39/Overview!$F$40</f>
        <v>4.3519450049839294</v>
      </c>
    </row>
    <row r="2445" spans="1:25">
      <c r="A2445" s="34">
        <v>2442</v>
      </c>
      <c r="B2445">
        <v>0.77</v>
      </c>
      <c r="C2445" s="85">
        <v>18.739999999999998</v>
      </c>
      <c r="D2445" s="125">
        <f>B2445/(B2445+Overview!$F$22)</f>
        <v>0.52380952380952384</v>
      </c>
      <c r="E2445" s="118">
        <f>EXP(Overview!$F$21/Overview!$F$5-Overview!$F$21/('='!C2445+273.15))</f>
        <v>0.94169028070695959</v>
      </c>
      <c r="F2445" s="77">
        <f t="shared" si="230"/>
        <v>3.2713807998784157</v>
      </c>
      <c r="G2445" s="115">
        <f t="shared" si="231"/>
        <v>0.52380952380952372</v>
      </c>
      <c r="H2445" s="112">
        <f>F2445/Overview!$F$19</f>
        <v>4.8300321864438445</v>
      </c>
      <c r="I2445" s="149">
        <f t="shared" si="232"/>
        <v>178.24101031296112</v>
      </c>
      <c r="J2445" s="80">
        <f>IF((A2445-Overview!$F$43)/365=ROUND((A2445-Overview!$F$43)/365,0),J2444*0.05,J2444+V2444)</f>
        <v>11090.274936779471</v>
      </c>
      <c r="K2445" s="70">
        <f>IF(I2445&lt;Overview!$F$16,1,'='!F2445/Overview!$F$26)</f>
        <v>141.61821644495308</v>
      </c>
      <c r="L2445" s="71">
        <f>IF(I2445&lt;Overview!$F$17,'='!F2445/Overview!$F$26,Overview!$F$33)</f>
        <v>9.1428571428571423</v>
      </c>
      <c r="M2445" s="72">
        <f t="shared" si="233"/>
        <v>9.1428571428571423</v>
      </c>
      <c r="N2445" s="81">
        <f>MIN(1,Overview!$F$44*E2445*(F2445-Overview!$F$25)^2+0.2)</f>
        <v>1</v>
      </c>
      <c r="O2445" s="48">
        <f>M2445*E2445*Overview!$F$8</f>
        <v>9.746225350951114E-2</v>
      </c>
      <c r="P2445" s="48">
        <f>E2445*Overview!$F$6</f>
        <v>1.8494797113084687E-3</v>
      </c>
      <c r="Q2445" s="122">
        <f>O2445*(G2445/F2445-(1+Overview!$F$35/'='!F2445)/(Overview!$F$37*Overview!$F$33))/('='!G2445+Overview!$F$36)</f>
        <v>1.3348231094162779E-4</v>
      </c>
      <c r="R2445" s="128">
        <f>(O2445/F2445-Q2445)*G2445*Overview!$F$29*'='!F2445^3</f>
        <v>492.40225368779733</v>
      </c>
      <c r="S2445" s="57">
        <f t="shared" si="228"/>
        <v>3.3076197635608421E-18</v>
      </c>
      <c r="T2445" s="58">
        <f t="shared" si="229"/>
        <v>1.4555715637928058E-4</v>
      </c>
      <c r="U2445" s="58">
        <f>IF(I2445&lt;Overview!$F$18,(1-Overview!$F$9)*'='!R2445-'='!I2445*'='!P2445,0)</f>
        <v>0</v>
      </c>
      <c r="V2445" s="54">
        <f>IF(I2445&gt;=Overview!$F$18,(1-Overview!$F$9)*'='!R2445-Overview!$F$18*'='!P2445,0)</f>
        <v>41.625129157327628</v>
      </c>
      <c r="W2445" s="2"/>
      <c r="X2445" s="60">
        <f>F2445^3*(1+G2445*Overview!$F$38)</f>
        <v>43.026093557896274</v>
      </c>
      <c r="Y2445" s="61">
        <f>F2445^3*Overview!$F$42*(1+Overview!$F$38*G2445)+J2445*Overview!$F$39/Overview!$F$40</f>
        <v>4.3542712765543543</v>
      </c>
    </row>
    <row r="2446" spans="1:25">
      <c r="A2446" s="34">
        <v>2443</v>
      </c>
      <c r="B2446">
        <v>0.77</v>
      </c>
      <c r="C2446" s="85">
        <v>18.739999999999998</v>
      </c>
      <c r="D2446" s="125">
        <f>B2446/(B2446+Overview!$F$22)</f>
        <v>0.52380952380952384</v>
      </c>
      <c r="E2446" s="118">
        <f>EXP(Overview!$F$21/Overview!$F$5-Overview!$F$21/('='!C2446+273.15))</f>
        <v>0.94169028070695959</v>
      </c>
      <c r="F2446" s="77">
        <f t="shared" si="230"/>
        <v>3.2715263570347948</v>
      </c>
      <c r="G2446" s="115">
        <f t="shared" si="231"/>
        <v>0.52380952380952372</v>
      </c>
      <c r="H2446" s="112">
        <f>F2446/Overview!$F$19</f>
        <v>4.830247094396567</v>
      </c>
      <c r="I2446" s="149">
        <f t="shared" si="232"/>
        <v>178.24101031296112</v>
      </c>
      <c r="J2446" s="80">
        <f>IF((A2446-Overview!$F$43)/365=ROUND((A2446-Overview!$F$43)/365,0),J2445*0.05,J2445+V2445)</f>
        <v>11131.900065936799</v>
      </c>
      <c r="K2446" s="70">
        <f>IF(I2446&lt;Overview!$F$16,1,'='!F2446/Overview!$F$26)</f>
        <v>141.62451762055389</v>
      </c>
      <c r="L2446" s="71">
        <f>IF(I2446&lt;Overview!$F$17,'='!F2446/Overview!$F$26,Overview!$F$33)</f>
        <v>9.1428571428571423</v>
      </c>
      <c r="M2446" s="72">
        <f t="shared" si="233"/>
        <v>9.1428571428571423</v>
      </c>
      <c r="N2446" s="81">
        <f>MIN(1,Overview!$F$44*E2446*(F2446-Overview!$F$25)^2+0.2)</f>
        <v>1</v>
      </c>
      <c r="O2446" s="48">
        <f>M2446*E2446*Overview!$F$8</f>
        <v>9.746225350951114E-2</v>
      </c>
      <c r="P2446" s="48">
        <f>E2446*Overview!$F$6</f>
        <v>1.8494797113084687E-3</v>
      </c>
      <c r="Q2446" s="122">
        <f>O2446*(G2446/F2446-(1+Overview!$F$35/'='!F2446)/(Overview!$F$37*Overview!$F$33))/('='!G2446+Overview!$F$36)</f>
        <v>1.3327567377211194E-4</v>
      </c>
      <c r="R2446" s="128">
        <f>(O2446/F2446-Q2446)*G2446*Overview!$F$29*'='!F2446^3</f>
        <v>492.44940512797319</v>
      </c>
      <c r="S2446" s="57">
        <f t="shared" si="228"/>
        <v>3.307472600532144E-18</v>
      </c>
      <c r="T2446" s="58">
        <f t="shared" si="229"/>
        <v>1.4533829316567838E-4</v>
      </c>
      <c r="U2446" s="58">
        <f>IF(I2446&lt;Overview!$F$18,(1-Overview!$F$9)*'='!R2446-'='!I2446*'='!P2446,0)</f>
        <v>0</v>
      </c>
      <c r="V2446" s="54">
        <f>IF(I2446&gt;=Overview!$F$18,(1-Overview!$F$9)*'='!R2446-Overview!$F$18*'='!P2446,0)</f>
        <v>41.629146460030611</v>
      </c>
      <c r="W2446" s="2"/>
      <c r="X2446" s="60">
        <f>F2446^3*(1+G2446*Overview!$F$38)</f>
        <v>43.031837035838485</v>
      </c>
      <c r="Y2446" s="61">
        <f>F2446^3*Overview!$F$42*(1+Overview!$F$38*G2446)+J2446*Overview!$F$39/Overview!$F$40</f>
        <v>4.3565969906361719</v>
      </c>
    </row>
    <row r="2447" spans="1:25">
      <c r="A2447" s="34">
        <v>2444</v>
      </c>
      <c r="B2447">
        <v>0.77</v>
      </c>
      <c r="C2447" s="85">
        <v>18.739999999999998</v>
      </c>
      <c r="D2447" s="125">
        <f>B2447/(B2447+Overview!$F$22)</f>
        <v>0.52380952380952384</v>
      </c>
      <c r="E2447" s="118">
        <f>EXP(Overview!$F$21/Overview!$F$5-Overview!$F$21/('='!C2447+273.15))</f>
        <v>0.94169028070695959</v>
      </c>
      <c r="F2447" s="77">
        <f t="shared" si="230"/>
        <v>3.2716716953279605</v>
      </c>
      <c r="G2447" s="115">
        <f t="shared" si="231"/>
        <v>0.52380952380952372</v>
      </c>
      <c r="H2447" s="112">
        <f>F2447/Overview!$F$19</f>
        <v>4.8304616792085637</v>
      </c>
      <c r="I2447" s="149">
        <f t="shared" si="232"/>
        <v>178.24101031296112</v>
      </c>
      <c r="J2447" s="80">
        <f>IF((A2447-Overview!$F$43)/365=ROUND((A2447-Overview!$F$43)/365,0),J2446*0.05,J2446+V2446)</f>
        <v>11173.52921239683</v>
      </c>
      <c r="K2447" s="70">
        <f>IF(I2447&lt;Overview!$F$16,1,'='!F2447/Overview!$F$26)</f>
        <v>141.63080932155674</v>
      </c>
      <c r="L2447" s="71">
        <f>IF(I2447&lt;Overview!$F$17,'='!F2447/Overview!$F$26,Overview!$F$33)</f>
        <v>9.1428571428571423</v>
      </c>
      <c r="M2447" s="72">
        <f t="shared" si="233"/>
        <v>9.1428571428571423</v>
      </c>
      <c r="N2447" s="81">
        <f>MIN(1,Overview!$F$44*E2447*(F2447-Overview!$F$25)^2+0.2)</f>
        <v>1</v>
      </c>
      <c r="O2447" s="48">
        <f>M2447*E2447*Overview!$F$8</f>
        <v>9.746225350951114E-2</v>
      </c>
      <c r="P2447" s="48">
        <f>E2447*Overview!$F$6</f>
        <v>1.8494797113084687E-3</v>
      </c>
      <c r="Q2447" s="122">
        <f>O2447*(G2447/F2447-(1+Overview!$F$35/'='!F2447)/(Overview!$F$37*Overview!$F$33))/('='!G2447+Overview!$F$36)</f>
        <v>1.3306936565236048E-4</v>
      </c>
      <c r="R2447" s="128">
        <f>(O2447/F2447-Q2447)*G2447*Overview!$F$29*'='!F2447^3</f>
        <v>492.49648820711707</v>
      </c>
      <c r="S2447" s="57">
        <f t="shared" si="228"/>
        <v>3.3073256718463775E-18</v>
      </c>
      <c r="T2447" s="58">
        <f t="shared" si="229"/>
        <v>1.4511975904002482E-4</v>
      </c>
      <c r="U2447" s="58">
        <f>IF(I2447&lt;Overview!$F$18,(1-Overview!$F$9)*'='!R2447-'='!I2447*'='!P2447,0)</f>
        <v>0</v>
      </c>
      <c r="V2447" s="54">
        <f>IF(I2447&gt;=Overview!$F$18,(1-Overview!$F$9)*'='!R2447-Overview!$F$18*'='!P2447,0)</f>
        <v>41.633157938373671</v>
      </c>
      <c r="W2447" s="2"/>
      <c r="X2447" s="60">
        <f>F2447^3*(1+G2447*Overview!$F$38)</f>
        <v>43.037572387699846</v>
      </c>
      <c r="Y2447" s="61">
        <f>F2447^3*Overview!$F$42*(1+Overview!$F$38*G2447)+J2447*Overview!$F$39/Overview!$F$40</f>
        <v>4.3589221479407758</v>
      </c>
    </row>
    <row r="2448" spans="1:25">
      <c r="A2448" s="34">
        <v>2445</v>
      </c>
      <c r="B2448">
        <v>0.77</v>
      </c>
      <c r="C2448" s="85">
        <v>18.739999999999998</v>
      </c>
      <c r="D2448" s="125">
        <f>B2448/(B2448+Overview!$F$22)</f>
        <v>0.52380952380952384</v>
      </c>
      <c r="E2448" s="118">
        <f>EXP(Overview!$F$21/Overview!$F$5-Overview!$F$21/('='!C2448+273.15))</f>
        <v>0.94169028070695959</v>
      </c>
      <c r="F2448" s="77">
        <f t="shared" si="230"/>
        <v>3.2718168150870004</v>
      </c>
      <c r="G2448" s="115">
        <f t="shared" si="231"/>
        <v>0.52380952380952372</v>
      </c>
      <c r="H2448" s="112">
        <f>F2448/Overview!$F$19</f>
        <v>4.8306759413657172</v>
      </c>
      <c r="I2448" s="149">
        <f t="shared" si="232"/>
        <v>178.24101031296112</v>
      </c>
      <c r="J2448" s="80">
        <f>IF((A2448-Overview!$F$43)/365=ROUND((A2448-Overview!$F$43)/365,0),J2447*0.05,J2447+V2447)</f>
        <v>11215.162370335203</v>
      </c>
      <c r="K2448" s="70">
        <f>IF(I2448&lt;Overview!$F$16,1,'='!F2448/Overview!$F$26)</f>
        <v>141.63709156220781</v>
      </c>
      <c r="L2448" s="71">
        <f>IF(I2448&lt;Overview!$F$17,'='!F2448/Overview!$F$26,Overview!$F$33)</f>
        <v>9.1428571428571423</v>
      </c>
      <c r="M2448" s="72">
        <f t="shared" si="233"/>
        <v>9.1428571428571423</v>
      </c>
      <c r="N2448" s="81">
        <f>MIN(1,Overview!$F$44*E2448*(F2448-Overview!$F$25)^2+0.2)</f>
        <v>1</v>
      </c>
      <c r="O2448" s="48">
        <f>M2448*E2448*Overview!$F$8</f>
        <v>9.746225350951114E-2</v>
      </c>
      <c r="P2448" s="48">
        <f>E2448*Overview!$F$6</f>
        <v>1.8494797113084687E-3</v>
      </c>
      <c r="Q2448" s="122">
        <f>O2448*(G2448/F2448-(1+Overview!$F$35/'='!F2448)/(Overview!$F$37*Overview!$F$33))/('='!G2448+Overview!$F$36)</f>
        <v>1.3286338603004516E-4</v>
      </c>
      <c r="R2448" s="128">
        <f>(O2448/F2448-Q2448)*G2448*Overview!$F$29*'='!F2448^3</f>
        <v>492.54350302043355</v>
      </c>
      <c r="S2448" s="57">
        <f t="shared" si="228"/>
        <v>3.3071789771101834E-18</v>
      </c>
      <c r="T2448" s="58">
        <f t="shared" si="229"/>
        <v>1.4490155350749899E-4</v>
      </c>
      <c r="U2448" s="58">
        <f>IF(I2448&lt;Overview!$F$18,(1-Overview!$F$9)*'='!R2448-'='!I2448*'='!P2448,0)</f>
        <v>0</v>
      </c>
      <c r="V2448" s="54">
        <f>IF(I2448&gt;=Overview!$F$18,(1-Overview!$F$9)*'='!R2448-Overview!$F$18*'='!P2448,0)</f>
        <v>41.637163600468234</v>
      </c>
      <c r="W2448" s="2"/>
      <c r="X2448" s="60">
        <f>F2448^3*(1+G2448*Overview!$F$38)</f>
        <v>43.043299624189089</v>
      </c>
      <c r="Y2448" s="61">
        <f>F2448^3*Overview!$F$42*(1+Overview!$F$38*G2448)+J2448*Overview!$F$39/Overview!$F$40</f>
        <v>4.3612467491788562</v>
      </c>
    </row>
    <row r="2449" spans="1:25">
      <c r="A2449" s="34">
        <v>2446</v>
      </c>
      <c r="B2449">
        <v>0.77</v>
      </c>
      <c r="C2449" s="85">
        <v>18.739999999999998</v>
      </c>
      <c r="D2449" s="125">
        <f>B2449/(B2449+Overview!$F$22)</f>
        <v>0.52380952380952384</v>
      </c>
      <c r="E2449" s="118">
        <f>EXP(Overview!$F$21/Overview!$F$5-Overview!$F$21/('='!C2449+273.15))</f>
        <v>0.94169028070695959</v>
      </c>
      <c r="F2449" s="77">
        <f t="shared" si="230"/>
        <v>3.2719617166405079</v>
      </c>
      <c r="G2449" s="115">
        <f t="shared" si="231"/>
        <v>0.52380952380952372</v>
      </c>
      <c r="H2449" s="112">
        <f>F2449/Overview!$F$19</f>
        <v>4.8308898813531789</v>
      </c>
      <c r="I2449" s="149">
        <f t="shared" si="232"/>
        <v>178.24101031296112</v>
      </c>
      <c r="J2449" s="80">
        <f>IF((A2449-Overview!$F$43)/365=ROUND((A2449-Overview!$F$43)/365,0),J2448*0.05,J2448+V2448)</f>
        <v>11256.799533935671</v>
      </c>
      <c r="K2449" s="70">
        <f>IF(I2449&lt;Overview!$F$16,1,'='!F2449/Overview!$F$26)</f>
        <v>141.64336435673195</v>
      </c>
      <c r="L2449" s="71">
        <f>IF(I2449&lt;Overview!$F$17,'='!F2449/Overview!$F$26,Overview!$F$33)</f>
        <v>9.1428571428571423</v>
      </c>
      <c r="M2449" s="72">
        <f t="shared" si="233"/>
        <v>9.1428571428571423</v>
      </c>
      <c r="N2449" s="81">
        <f>MIN(1,Overview!$F$44*E2449*(F2449-Overview!$F$25)^2+0.2)</f>
        <v>1</v>
      </c>
      <c r="O2449" s="48">
        <f>M2449*E2449*Overview!$F$8</f>
        <v>9.746225350951114E-2</v>
      </c>
      <c r="P2449" s="48">
        <f>E2449*Overview!$F$6</f>
        <v>1.8494797113084687E-3</v>
      </c>
      <c r="Q2449" s="122">
        <f>O2449*(G2449/F2449-(1+Overview!$F$35/'='!F2449)/(Overview!$F$37*Overview!$F$33))/('='!G2449+Overview!$F$36)</f>
        <v>1.3265773435384648E-4</v>
      </c>
      <c r="R2449" s="128">
        <f>(O2449/F2449-Q2449)*G2449*Overview!$F$29*'='!F2449^3</f>
        <v>492.59044966300729</v>
      </c>
      <c r="S2449" s="57">
        <f t="shared" si="228"/>
        <v>3.307032515930924E-18</v>
      </c>
      <c r="T2449" s="58">
        <f t="shared" si="229"/>
        <v>1.4468367607401732E-4</v>
      </c>
      <c r="U2449" s="58">
        <f>IF(I2449&lt;Overview!$F$18,(1-Overview!$F$9)*'='!R2449-'='!I2449*'='!P2449,0)</f>
        <v>0</v>
      </c>
      <c r="V2449" s="54">
        <f>IF(I2449&gt;=Overview!$F$18,(1-Overview!$F$9)*'='!R2449-Overview!$F$18*'='!P2449,0)</f>
        <v>41.641163454415512</v>
      </c>
      <c r="W2449" s="2"/>
      <c r="X2449" s="60">
        <f>F2449^3*(1+G2449*Overview!$F$38)</f>
        <v>43.049018756003328</v>
      </c>
      <c r="Y2449" s="61">
        <f>F2449^3*Overview!$F$42*(1+Overview!$F$38*G2449)+J2449*Overview!$F$39/Overview!$F$40</f>
        <v>4.3635707950604132</v>
      </c>
    </row>
    <row r="2450" spans="1:25">
      <c r="A2450" s="34">
        <v>2447</v>
      </c>
      <c r="B2450">
        <v>0.77</v>
      </c>
      <c r="C2450" s="85">
        <v>18.739999999999998</v>
      </c>
      <c r="D2450" s="125">
        <f>B2450/(B2450+Overview!$F$22)</f>
        <v>0.52380952380952384</v>
      </c>
      <c r="E2450" s="118">
        <f>EXP(Overview!$F$21/Overview!$F$5-Overview!$F$21/('='!C2450+273.15))</f>
        <v>0.94169028070695959</v>
      </c>
      <c r="F2450" s="77">
        <f t="shared" si="230"/>
        <v>3.2721064003165821</v>
      </c>
      <c r="G2450" s="115">
        <f t="shared" si="231"/>
        <v>0.52380952380952372</v>
      </c>
      <c r="H2450" s="112">
        <f>F2450/Overview!$F$19</f>
        <v>4.8311034996553701</v>
      </c>
      <c r="I2450" s="149">
        <f t="shared" si="232"/>
        <v>178.24101031296112</v>
      </c>
      <c r="J2450" s="80">
        <f>IF((A2450-Overview!$F$43)/365=ROUND((A2450-Overview!$F$43)/365,0),J2449*0.05,J2449+V2449)</f>
        <v>11298.440697390086</v>
      </c>
      <c r="K2450" s="70">
        <f>IF(I2450&lt;Overview!$F$16,1,'='!F2450/Overview!$F$26)</f>
        <v>141.64962771933256</v>
      </c>
      <c r="L2450" s="71">
        <f>IF(I2450&lt;Overview!$F$17,'='!F2450/Overview!$F$26,Overview!$F$33)</f>
        <v>9.1428571428571423</v>
      </c>
      <c r="M2450" s="72">
        <f t="shared" si="233"/>
        <v>9.1428571428571423</v>
      </c>
      <c r="N2450" s="81">
        <f>MIN(1,Overview!$F$44*E2450*(F2450-Overview!$F$25)^2+0.2)</f>
        <v>1</v>
      </c>
      <c r="O2450" s="48">
        <f>M2450*E2450*Overview!$F$8</f>
        <v>9.746225350951114E-2</v>
      </c>
      <c r="P2450" s="48">
        <f>E2450*Overview!$F$6</f>
        <v>1.8494797113084687E-3</v>
      </c>
      <c r="Q2450" s="122">
        <f>O2450*(G2450/F2450-(1+Overview!$F$35/'='!F2450)/(Overview!$F$37*Overview!$F$33))/('='!G2450+Overview!$F$36)</f>
        <v>1.3245241007346173E-4</v>
      </c>
      <c r="R2450" s="128">
        <f>(O2450/F2450-Q2450)*G2450*Overview!$F$29*'='!F2450^3</f>
        <v>492.63732822980211</v>
      </c>
      <c r="S2450" s="57">
        <f t="shared" si="228"/>
        <v>3.3068862879166836E-18</v>
      </c>
      <c r="T2450" s="58">
        <f t="shared" si="229"/>
        <v>1.4446612624624354E-4</v>
      </c>
      <c r="U2450" s="58">
        <f>IF(I2450&lt;Overview!$F$18,(1-Overview!$F$9)*'='!R2450-'='!I2450*'='!P2450,0)</f>
        <v>0</v>
      </c>
      <c r="V2450" s="54">
        <f>IF(I2450&gt;=Overview!$F$18,(1-Overview!$F$9)*'='!R2450-Overview!$F$18*'='!P2450,0)</f>
        <v>41.645157508306433</v>
      </c>
      <c r="W2450" s="2"/>
      <c r="X2450" s="60">
        <f>F2450^3*(1+G2450*Overview!$F$38)</f>
        <v>43.054729793827995</v>
      </c>
      <c r="Y2450" s="61">
        <f>F2450^3*Overview!$F$42*(1+Overview!$F$38*G2450)+J2450*Overview!$F$39/Overview!$F$40</f>
        <v>4.3658942862947425</v>
      </c>
    </row>
    <row r="2451" spans="1:25">
      <c r="A2451" s="34">
        <v>2448</v>
      </c>
      <c r="B2451">
        <v>0.77</v>
      </c>
      <c r="C2451" s="85">
        <v>18.739999999999998</v>
      </c>
      <c r="D2451" s="125">
        <f>B2451/(B2451+Overview!$F$22)</f>
        <v>0.52380952380952384</v>
      </c>
      <c r="E2451" s="118">
        <f>EXP(Overview!$F$21/Overview!$F$5-Overview!$F$21/('='!C2451+273.15))</f>
        <v>0.94169028070695959</v>
      </c>
      <c r="F2451" s="77">
        <f t="shared" si="230"/>
        <v>3.2722508664428283</v>
      </c>
      <c r="G2451" s="115">
        <f t="shared" si="231"/>
        <v>0.52380952380952372</v>
      </c>
      <c r="H2451" s="112">
        <f>F2451/Overview!$F$19</f>
        <v>4.831316796755984</v>
      </c>
      <c r="I2451" s="149">
        <f t="shared" si="232"/>
        <v>178.24101031296112</v>
      </c>
      <c r="J2451" s="80">
        <f>IF((A2451-Overview!$F$43)/365=ROUND((A2451-Overview!$F$43)/365,0),J2450*0.05,J2450+V2450)</f>
        <v>11340.085854898392</v>
      </c>
      <c r="K2451" s="70">
        <f>IF(I2451&lt;Overview!$F$16,1,'='!F2451/Overview!$F$26)</f>
        <v>141.6558816641917</v>
      </c>
      <c r="L2451" s="71">
        <f>IF(I2451&lt;Overview!$F$17,'='!F2451/Overview!$F$26,Overview!$F$33)</f>
        <v>9.1428571428571423</v>
      </c>
      <c r="M2451" s="72">
        <f t="shared" si="233"/>
        <v>9.1428571428571423</v>
      </c>
      <c r="N2451" s="81">
        <f>MIN(1,Overview!$F$44*E2451*(F2451-Overview!$F$25)^2+0.2)</f>
        <v>1</v>
      </c>
      <c r="O2451" s="48">
        <f>M2451*E2451*Overview!$F$8</f>
        <v>9.746225350951114E-2</v>
      </c>
      <c r="P2451" s="48">
        <f>E2451*Overview!$F$6</f>
        <v>1.8494797113084687E-3</v>
      </c>
      <c r="Q2451" s="122">
        <f>O2451*(G2451/F2451-(1+Overview!$F$35/'='!F2451)/(Overview!$F$37*Overview!$F$33))/('='!G2451+Overview!$F$36)</f>
        <v>1.3224741263959865E-4</v>
      </c>
      <c r="R2451" s="128">
        <f>(O2451/F2451-Q2451)*G2451*Overview!$F$29*'='!F2451^3</f>
        <v>492.68413881566175</v>
      </c>
      <c r="S2451" s="57">
        <f t="shared" si="228"/>
        <v>3.3067402926762663E-18</v>
      </c>
      <c r="T2451" s="58">
        <f t="shared" si="229"/>
        <v>1.4424890353158297E-4</v>
      </c>
      <c r="U2451" s="58">
        <f>IF(I2451&lt;Overview!$F$18,(1-Overview!$F$9)*'='!R2451-'='!I2451*'='!P2451,0)</f>
        <v>0</v>
      </c>
      <c r="V2451" s="54">
        <f>IF(I2451&gt;=Overview!$F$18,(1-Overview!$F$9)*'='!R2451-Overview!$F$18*'='!P2451,0)</f>
        <v>41.649145770221679</v>
      </c>
      <c r="W2451" s="2"/>
      <c r="X2451" s="60">
        <f>F2451^3*(1+G2451*Overview!$F$38)</f>
        <v>43.060432748336851</v>
      </c>
      <c r="Y2451" s="61">
        <f>F2451^3*Overview!$F$42*(1+Overview!$F$38*G2451)+J2451*Overview!$F$39/Overview!$F$40</f>
        <v>4.3682172235904471</v>
      </c>
    </row>
    <row r="2452" spans="1:25">
      <c r="A2452" s="34">
        <v>2449</v>
      </c>
      <c r="B2452">
        <v>0.77</v>
      </c>
      <c r="C2452" s="85">
        <v>18.739999999999998</v>
      </c>
      <c r="D2452" s="125">
        <f>B2452/(B2452+Overview!$F$22)</f>
        <v>0.52380952380952384</v>
      </c>
      <c r="E2452" s="118">
        <f>EXP(Overview!$F$21/Overview!$F$5-Overview!$F$21/('='!C2452+273.15))</f>
        <v>0.94169028070695959</v>
      </c>
      <c r="F2452" s="77">
        <f t="shared" si="230"/>
        <v>3.27239511534636</v>
      </c>
      <c r="G2452" s="115">
        <f t="shared" si="231"/>
        <v>0.52380952380952372</v>
      </c>
      <c r="H2452" s="112">
        <f>F2452/Overview!$F$19</f>
        <v>4.8315297731379889</v>
      </c>
      <c r="I2452" s="149">
        <f t="shared" si="232"/>
        <v>178.24101031296112</v>
      </c>
      <c r="J2452" s="80">
        <f>IF((A2452-Overview!$F$43)/365=ROUND((A2452-Overview!$F$43)/365,0),J2451*0.05,J2451+V2451)</f>
        <v>11381.735000668614</v>
      </c>
      <c r="K2452" s="70">
        <f>IF(I2452&lt;Overview!$F$16,1,'='!F2452/Overview!$F$26)</f>
        <v>141.66212620547014</v>
      </c>
      <c r="L2452" s="71">
        <f>IF(I2452&lt;Overview!$F$17,'='!F2452/Overview!$F$26,Overview!$F$33)</f>
        <v>9.1428571428571423</v>
      </c>
      <c r="M2452" s="72">
        <f t="shared" si="233"/>
        <v>9.1428571428571423</v>
      </c>
      <c r="N2452" s="81">
        <f>MIN(1,Overview!$F$44*E2452*(F2452-Overview!$F$25)^2+0.2)</f>
        <v>1</v>
      </c>
      <c r="O2452" s="48">
        <f>M2452*E2452*Overview!$F$8</f>
        <v>9.746225350951114E-2</v>
      </c>
      <c r="P2452" s="48">
        <f>E2452*Overview!$F$6</f>
        <v>1.8494797113084687E-3</v>
      </c>
      <c r="Q2452" s="122">
        <f>O2452*(G2452/F2452-(1+Overview!$F$35/'='!F2452)/(Overview!$F$37*Overview!$F$33))/('='!G2452+Overview!$F$36)</f>
        <v>1.3204274150397117E-4</v>
      </c>
      <c r="R2452" s="128">
        <f>(O2452/F2452-Q2452)*G2452*Overview!$F$29*'='!F2452^3</f>
        <v>492.73088151530982</v>
      </c>
      <c r="S2452" s="57">
        <f t="shared" si="228"/>
        <v>3.3065945298191939E-18</v>
      </c>
      <c r="T2452" s="58">
        <f t="shared" si="229"/>
        <v>1.4403200743817911E-4</v>
      </c>
      <c r="U2452" s="58">
        <f>IF(I2452&lt;Overview!$F$18,(1-Overview!$F$9)*'='!R2452-'='!I2452*'='!P2452,0)</f>
        <v>0</v>
      </c>
      <c r="V2452" s="54">
        <f>IF(I2452&gt;=Overview!$F$18,(1-Overview!$F$9)*'='!R2452-Overview!$F$18*'='!P2452,0)</f>
        <v>41.653128248231688</v>
      </c>
      <c r="W2452" s="2"/>
      <c r="X2452" s="60">
        <f>F2452^3*(1+G2452*Overview!$F$38)</f>
        <v>43.066127630192057</v>
      </c>
      <c r="Y2452" s="61">
        <f>F2452^3*Overview!$F$42*(1+Overview!$F$38*G2452)+J2452*Overview!$F$39/Overview!$F$40</f>
        <v>4.3705396076554299</v>
      </c>
    </row>
    <row r="2453" spans="1:25">
      <c r="A2453" s="34">
        <v>2450</v>
      </c>
      <c r="B2453">
        <v>0.77</v>
      </c>
      <c r="C2453" s="85">
        <v>18.739999999999998</v>
      </c>
      <c r="D2453" s="125">
        <f>B2453/(B2453+Overview!$F$22)</f>
        <v>0.52380952380952384</v>
      </c>
      <c r="E2453" s="118">
        <f>EXP(Overview!$F$21/Overview!$F$5-Overview!$F$21/('='!C2453+273.15))</f>
        <v>0.94169028070695959</v>
      </c>
      <c r="F2453" s="77">
        <f t="shared" si="230"/>
        <v>3.2725391473537981</v>
      </c>
      <c r="G2453" s="115">
        <f t="shared" si="231"/>
        <v>0.52380952380952372</v>
      </c>
      <c r="H2453" s="112">
        <f>F2453/Overview!$F$19</f>
        <v>4.8317424292836231</v>
      </c>
      <c r="I2453" s="149">
        <f t="shared" si="232"/>
        <v>178.24101031296112</v>
      </c>
      <c r="J2453" s="80">
        <f>IF((A2453-Overview!$F$43)/365=ROUND((A2453-Overview!$F$43)/365,0),J2452*0.05,J2452+V2452)</f>
        <v>11423.388128916846</v>
      </c>
      <c r="K2453" s="70">
        <f>IF(I2453&lt;Overview!$F$16,1,'='!F2453/Overview!$F$26)</f>
        <v>141.66836135730728</v>
      </c>
      <c r="L2453" s="71">
        <f>IF(I2453&lt;Overview!$F$17,'='!F2453/Overview!$F$26,Overview!$F$33)</f>
        <v>9.1428571428571423</v>
      </c>
      <c r="M2453" s="72">
        <f t="shared" si="233"/>
        <v>9.1428571428571423</v>
      </c>
      <c r="N2453" s="81">
        <f>MIN(1,Overview!$F$44*E2453*(F2453-Overview!$F$25)^2+0.2)</f>
        <v>1</v>
      </c>
      <c r="O2453" s="48">
        <f>M2453*E2453*Overview!$F$8</f>
        <v>9.746225350951114E-2</v>
      </c>
      <c r="P2453" s="48">
        <f>E2453*Overview!$F$6</f>
        <v>1.8494797113084687E-3</v>
      </c>
      <c r="Q2453" s="122">
        <f>O2453*(G2453/F2453-(1+Overview!$F$35/'='!F2453)/(Overview!$F$37*Overview!$F$33))/('='!G2453+Overview!$F$36)</f>
        <v>1.3183839611930129E-4</v>
      </c>
      <c r="R2453" s="128">
        <f>(O2453/F2453-Q2453)*G2453*Overview!$F$29*'='!F2453^3</f>
        <v>492.77755642334944</v>
      </c>
      <c r="S2453" s="57">
        <f t="shared" si="228"/>
        <v>3.3064489989557053E-18</v>
      </c>
      <c r="T2453" s="58">
        <f t="shared" si="229"/>
        <v>1.4381543747491685E-4</v>
      </c>
      <c r="U2453" s="58">
        <f>IF(I2453&lt;Overview!$F$18,(1-Overview!$F$9)*'='!R2453-'='!I2453*'='!P2453,0)</f>
        <v>0</v>
      </c>
      <c r="V2453" s="54">
        <f>IF(I2453&gt;=Overview!$F$18,(1-Overview!$F$9)*'='!R2453-Overview!$F$18*'='!P2453,0)</f>
        <v>41.657104950396665</v>
      </c>
      <c r="W2453" s="2"/>
      <c r="X2453" s="60">
        <f>F2453^3*(1+G2453*Overview!$F$38)</f>
        <v>43.071814450044059</v>
      </c>
      <c r="Y2453" s="61">
        <f>F2453^3*Overview!$F$42*(1+Overview!$F$38*G2453)+J2453*Overview!$F$39/Overview!$F$40</f>
        <v>4.372861439196897</v>
      </c>
    </row>
    <row r="2454" spans="1:25">
      <c r="A2454" s="34">
        <v>2451</v>
      </c>
      <c r="B2454">
        <v>0.77</v>
      </c>
      <c r="C2454" s="85">
        <v>18.739999999999998</v>
      </c>
      <c r="D2454" s="125">
        <f>B2454/(B2454+Overview!$F$22)</f>
        <v>0.52380952380952384</v>
      </c>
      <c r="E2454" s="118">
        <f>EXP(Overview!$F$21/Overview!$F$5-Overview!$F$21/('='!C2454+273.15))</f>
        <v>0.94169028070695959</v>
      </c>
      <c r="F2454" s="77">
        <f t="shared" si="230"/>
        <v>3.272682962791273</v>
      </c>
      <c r="G2454" s="115">
        <f t="shared" si="231"/>
        <v>0.52380952380952372</v>
      </c>
      <c r="H2454" s="112">
        <f>F2454/Overview!$F$19</f>
        <v>4.8319547656744026</v>
      </c>
      <c r="I2454" s="149">
        <f t="shared" si="232"/>
        <v>178.24101031296112</v>
      </c>
      <c r="J2454" s="80">
        <f>IF((A2454-Overview!$F$43)/365=ROUND((A2454-Overview!$F$43)/365,0),J2453*0.05,J2453+V2453)</f>
        <v>11465.045233867242</v>
      </c>
      <c r="K2454" s="70">
        <f>IF(I2454&lt;Overview!$F$16,1,'='!F2454/Overview!$F$26)</f>
        <v>141.67458713382135</v>
      </c>
      <c r="L2454" s="71">
        <f>IF(I2454&lt;Overview!$F$17,'='!F2454/Overview!$F$26,Overview!$F$33)</f>
        <v>9.1428571428571423</v>
      </c>
      <c r="M2454" s="72">
        <f t="shared" si="233"/>
        <v>9.1428571428571423</v>
      </c>
      <c r="N2454" s="81">
        <f>MIN(1,Overview!$F$44*E2454*(F2454-Overview!$F$25)^2+0.2)</f>
        <v>1</v>
      </c>
      <c r="O2454" s="48">
        <f>M2454*E2454*Overview!$F$8</f>
        <v>9.746225350951114E-2</v>
      </c>
      <c r="P2454" s="48">
        <f>E2454*Overview!$F$6</f>
        <v>1.8494797113084687E-3</v>
      </c>
      <c r="Q2454" s="122">
        <f>O2454*(G2454/F2454-(1+Overview!$F$35/'='!F2454)/(Overview!$F$37*Overview!$F$33))/('='!G2454+Overview!$F$36)</f>
        <v>1.316343759393141E-4</v>
      </c>
      <c r="R2454" s="128">
        <f>(O2454/F2454-Q2454)*G2454*Overview!$F$29*'='!F2454^3</f>
        <v>492.82416363426432</v>
      </c>
      <c r="S2454" s="57">
        <f t="shared" si="228"/>
        <v>3.3063036996967552E-18</v>
      </c>
      <c r="T2454" s="58">
        <f t="shared" si="229"/>
        <v>1.4359919315141823E-4</v>
      </c>
      <c r="U2454" s="58">
        <f>IF(I2454&lt;Overview!$F$18,(1-Overview!$F$9)*'='!R2454-'='!I2454*'='!P2454,0)</f>
        <v>0</v>
      </c>
      <c r="V2454" s="54">
        <f>IF(I2454&gt;=Overview!$F$18,(1-Overview!$F$9)*'='!R2454-Overview!$F$18*'='!P2454,0)</f>
        <v>41.661075884766618</v>
      </c>
      <c r="W2454" s="2"/>
      <c r="X2454" s="60">
        <f>F2454^3*(1+G2454*Overview!$F$38)</f>
        <v>43.077493218531693</v>
      </c>
      <c r="Y2454" s="61">
        <f>F2454^3*Overview!$F$42*(1+Overview!$F$38*G2454)+J2454*Overview!$F$39/Overview!$F$40</f>
        <v>4.3751827189213559</v>
      </c>
    </row>
    <row r="2455" spans="1:25">
      <c r="A2455" s="34">
        <v>2452</v>
      </c>
      <c r="B2455">
        <v>0.77</v>
      </c>
      <c r="C2455" s="85">
        <v>18.739999999999998</v>
      </c>
      <c r="D2455" s="125">
        <f>B2455/(B2455+Overview!$F$22)</f>
        <v>0.52380952380952384</v>
      </c>
      <c r="E2455" s="118">
        <f>EXP(Overview!$F$21/Overview!$F$5-Overview!$F$21/('='!C2455+273.15))</f>
        <v>0.94169028070695959</v>
      </c>
      <c r="F2455" s="77">
        <f t="shared" si="230"/>
        <v>3.2728265619844246</v>
      </c>
      <c r="G2455" s="115">
        <f t="shared" si="231"/>
        <v>0.52380952380952372</v>
      </c>
      <c r="H2455" s="112">
        <f>F2455/Overview!$F$19</f>
        <v>4.8321667827911181</v>
      </c>
      <c r="I2455" s="149">
        <f t="shared" si="232"/>
        <v>178.24101031296112</v>
      </c>
      <c r="J2455" s="80">
        <f>IF((A2455-Overview!$F$43)/365=ROUND((A2455-Overview!$F$43)/365,0),J2454*0.05,J2454+V2454)</f>
        <v>11506.706309752009</v>
      </c>
      <c r="K2455" s="70">
        <f>IF(I2455&lt;Overview!$F$16,1,'='!F2455/Overview!$F$26)</f>
        <v>141.6808035491093</v>
      </c>
      <c r="L2455" s="71">
        <f>IF(I2455&lt;Overview!$F$17,'='!F2455/Overview!$F$26,Overview!$F$33)</f>
        <v>9.1428571428571423</v>
      </c>
      <c r="M2455" s="72">
        <f t="shared" si="233"/>
        <v>9.1428571428571423</v>
      </c>
      <c r="N2455" s="81">
        <f>MIN(1,Overview!$F$44*E2455*(F2455-Overview!$F$25)^2+0.2)</f>
        <v>1</v>
      </c>
      <c r="O2455" s="48">
        <f>M2455*E2455*Overview!$F$8</f>
        <v>9.746225350951114E-2</v>
      </c>
      <c r="P2455" s="48">
        <f>E2455*Overview!$F$6</f>
        <v>1.8494797113084687E-3</v>
      </c>
      <c r="Q2455" s="122">
        <f>O2455*(G2455/F2455-(1+Overview!$F$35/'='!F2455)/(Overview!$F$37*Overview!$F$33))/('='!G2455+Overview!$F$36)</f>
        <v>1.3143068041873934E-4</v>
      </c>
      <c r="R2455" s="128">
        <f>(O2455/F2455-Q2455)*G2455*Overview!$F$29*'='!F2455^3</f>
        <v>492.87070324241779</v>
      </c>
      <c r="S2455" s="57">
        <f t="shared" si="228"/>
        <v>3.3061586316540103E-18</v>
      </c>
      <c r="T2455" s="58">
        <f t="shared" si="229"/>
        <v>1.4338327397804543E-4</v>
      </c>
      <c r="U2455" s="58">
        <f>IF(I2455&lt;Overview!$F$18,(1-Overview!$F$9)*'='!R2455-'='!I2455*'='!P2455,0)</f>
        <v>0</v>
      </c>
      <c r="V2455" s="54">
        <f>IF(I2455&gt;=Overview!$F$18,(1-Overview!$F$9)*'='!R2455-Overview!$F$18*'='!P2455,0)</f>
        <v>41.665041059381288</v>
      </c>
      <c r="W2455" s="2"/>
      <c r="X2455" s="60">
        <f>F2455^3*(1+G2455*Overview!$F$38)</f>
        <v>43.08316394628217</v>
      </c>
      <c r="Y2455" s="61">
        <f>F2455^3*Overview!$F$42*(1+Overview!$F$38*G2455)+J2455*Overview!$F$39/Overview!$F$40</f>
        <v>4.3775034475346191</v>
      </c>
    </row>
    <row r="2456" spans="1:25">
      <c r="A2456" s="34">
        <v>2453</v>
      </c>
      <c r="B2456">
        <v>0.77</v>
      </c>
      <c r="C2456" s="85">
        <v>18.739999999999998</v>
      </c>
      <c r="D2456" s="125">
        <f>B2456/(B2456+Overview!$F$22)</f>
        <v>0.52380952380952384</v>
      </c>
      <c r="E2456" s="118">
        <f>EXP(Overview!$F$21/Overview!$F$5-Overview!$F$21/('='!C2456+273.15))</f>
        <v>0.94169028070695959</v>
      </c>
      <c r="F2456" s="77">
        <f t="shared" si="230"/>
        <v>3.2729699452584025</v>
      </c>
      <c r="G2456" s="115">
        <f t="shared" si="231"/>
        <v>0.52380952380952372</v>
      </c>
      <c r="H2456" s="112">
        <f>F2456/Overview!$F$19</f>
        <v>4.8323784811138379</v>
      </c>
      <c r="I2456" s="149">
        <f t="shared" si="232"/>
        <v>178.24101031296112</v>
      </c>
      <c r="J2456" s="80">
        <f>IF((A2456-Overview!$F$43)/365=ROUND((A2456-Overview!$F$43)/365,0),J2455*0.05,J2455+V2455)</f>
        <v>11548.371350811391</v>
      </c>
      <c r="K2456" s="70">
        <f>IF(I2456&lt;Overview!$F$16,1,'='!F2456/Overview!$F$26)</f>
        <v>141.68701061724687</v>
      </c>
      <c r="L2456" s="71">
        <f>IF(I2456&lt;Overview!$F$17,'='!F2456/Overview!$F$26,Overview!$F$33)</f>
        <v>9.1428571428571423</v>
      </c>
      <c r="M2456" s="72">
        <f t="shared" si="233"/>
        <v>9.1428571428571423</v>
      </c>
      <c r="N2456" s="81">
        <f>MIN(1,Overview!$F$44*E2456*(F2456-Overview!$F$25)^2+0.2)</f>
        <v>1</v>
      </c>
      <c r="O2456" s="48">
        <f>M2456*E2456*Overview!$F$8</f>
        <v>9.746225350951114E-2</v>
      </c>
      <c r="P2456" s="48">
        <f>E2456*Overview!$F$6</f>
        <v>1.8494797113084687E-3</v>
      </c>
      <c r="Q2456" s="122">
        <f>O2456*(G2456/F2456-(1+Overview!$F$35/'='!F2456)/(Overview!$F$37*Overview!$F$33))/('='!G2456+Overview!$F$36)</f>
        <v>1.3122730901330435E-4</v>
      </c>
      <c r="R2456" s="128">
        <f>(O2456/F2456-Q2456)*G2456*Overview!$F$29*'='!F2456^3</f>
        <v>492.91717534205367</v>
      </c>
      <c r="S2456" s="57">
        <f t="shared" si="228"/>
        <v>3.3060137944398514E-18</v>
      </c>
      <c r="T2456" s="58">
        <f t="shared" si="229"/>
        <v>1.4316767946589406E-4</v>
      </c>
      <c r="U2456" s="58">
        <f>IF(I2456&lt;Overview!$F$18,(1-Overview!$F$9)*'='!R2456-'='!I2456*'='!P2456,0)</f>
        <v>0</v>
      </c>
      <c r="V2456" s="54">
        <f>IF(I2456&gt;=Overview!$F$18,(1-Overview!$F$9)*'='!R2456-Overview!$F$18*'='!P2456,0)</f>
        <v>41.669000482270263</v>
      </c>
      <c r="W2456" s="2"/>
      <c r="X2456" s="60">
        <f>F2456^3*(1+G2456*Overview!$F$38)</f>
        <v>43.088826643911041</v>
      </c>
      <c r="Y2456" s="61">
        <f>F2456^3*Overview!$F$42*(1+Overview!$F$38*G2456)+J2456*Overview!$F$39/Overview!$F$40</f>
        <v>4.3798236257417971</v>
      </c>
    </row>
    <row r="2457" spans="1:25">
      <c r="A2457" s="34">
        <v>2454</v>
      </c>
      <c r="B2457">
        <v>0.77</v>
      </c>
      <c r="C2457" s="85">
        <v>18.739999999999998</v>
      </c>
      <c r="D2457" s="125">
        <f>B2457/(B2457+Overview!$F$22)</f>
        <v>0.52380952380952384</v>
      </c>
      <c r="E2457" s="118">
        <f>EXP(Overview!$F$21/Overview!$F$5-Overview!$F$21/('='!C2457+273.15))</f>
        <v>0.94169028070695959</v>
      </c>
      <c r="F2457" s="77">
        <f t="shared" si="230"/>
        <v>3.2731131129378683</v>
      </c>
      <c r="G2457" s="115">
        <f t="shared" si="231"/>
        <v>0.52380952380952372</v>
      </c>
      <c r="H2457" s="112">
        <f>F2457/Overview!$F$19</f>
        <v>4.8325898611219076</v>
      </c>
      <c r="I2457" s="149">
        <f t="shared" si="232"/>
        <v>178.24101031296112</v>
      </c>
      <c r="J2457" s="80">
        <f>IF((A2457-Overview!$F$43)/365=ROUND((A2457-Overview!$F$43)/365,0),J2456*0.05,J2456+V2456)</f>
        <v>11590.040351293661</v>
      </c>
      <c r="K2457" s="70">
        <f>IF(I2457&lt;Overview!$F$16,1,'='!F2457/Overview!$F$26)</f>
        <v>141.69320835228868</v>
      </c>
      <c r="L2457" s="71">
        <f>IF(I2457&lt;Overview!$F$17,'='!F2457/Overview!$F$26,Overview!$F$33)</f>
        <v>9.1428571428571423</v>
      </c>
      <c r="M2457" s="72">
        <f t="shared" si="233"/>
        <v>9.1428571428571423</v>
      </c>
      <c r="N2457" s="81">
        <f>MIN(1,Overview!$F$44*E2457*(F2457-Overview!$F$25)^2+0.2)</f>
        <v>1</v>
      </c>
      <c r="O2457" s="48">
        <f>M2457*E2457*Overview!$F$8</f>
        <v>9.746225350951114E-2</v>
      </c>
      <c r="P2457" s="48">
        <f>E2457*Overview!$F$6</f>
        <v>1.8494797113084687E-3</v>
      </c>
      <c r="Q2457" s="122">
        <f>O2457*(G2457/F2457-(1+Overview!$F$35/'='!F2457)/(Overview!$F$37*Overview!$F$33))/('='!G2457+Overview!$F$36)</f>
        <v>1.3102426117973467E-4</v>
      </c>
      <c r="R2457" s="128">
        <f>(O2457/F2457-Q2457)*G2457*Overview!$F$29*'='!F2457^3</f>
        <v>492.96358002729653</v>
      </c>
      <c r="S2457" s="57">
        <f t="shared" si="228"/>
        <v>3.3058691876673689E-18</v>
      </c>
      <c r="T2457" s="58">
        <f t="shared" si="229"/>
        <v>1.4295240912679522E-4</v>
      </c>
      <c r="U2457" s="58">
        <f>IF(I2457&lt;Overview!$F$18,(1-Overview!$F$9)*'='!R2457-'='!I2457*'='!P2457,0)</f>
        <v>0</v>
      </c>
      <c r="V2457" s="54">
        <f>IF(I2457&gt;=Overview!$F$18,(1-Overview!$F$9)*'='!R2457-Overview!$F$18*'='!P2457,0)</f>
        <v>41.672954161452957</v>
      </c>
      <c r="W2457" s="2"/>
      <c r="X2457" s="60">
        <f>F2457^3*(1+G2457*Overview!$F$38)</f>
        <v>43.094481322022247</v>
      </c>
      <c r="Y2457" s="61">
        <f>F2457^3*Overview!$F$42*(1+Overview!$F$38*G2457)+J2457*Overview!$F$39/Overview!$F$40</f>
        <v>4.3821432542473087</v>
      </c>
    </row>
    <row r="2458" spans="1:25">
      <c r="A2458" s="34">
        <v>2455</v>
      </c>
      <c r="B2458">
        <v>0.77</v>
      </c>
      <c r="C2458" s="85">
        <v>18.739999999999998</v>
      </c>
      <c r="D2458" s="125">
        <f>B2458/(B2458+Overview!$F$22)</f>
        <v>0.52380952380952384</v>
      </c>
      <c r="E2458" s="118">
        <f>EXP(Overview!$F$21/Overview!$F$5-Overview!$F$21/('='!C2458+273.15))</f>
        <v>0.94169028070695959</v>
      </c>
      <c r="F2458" s="77">
        <f t="shared" si="230"/>
        <v>3.2732560653469953</v>
      </c>
      <c r="G2458" s="115">
        <f t="shared" si="231"/>
        <v>0.52380952380952372</v>
      </c>
      <c r="H2458" s="112">
        <f>F2458/Overview!$F$19</f>
        <v>4.8328009232939539</v>
      </c>
      <c r="I2458" s="149">
        <f t="shared" si="232"/>
        <v>178.24101031296112</v>
      </c>
      <c r="J2458" s="80">
        <f>IF((A2458-Overview!$F$43)/365=ROUND((A2458-Overview!$F$43)/365,0),J2457*0.05,J2457+V2457)</f>
        <v>11631.713305455114</v>
      </c>
      <c r="K2458" s="70">
        <f>IF(I2458&lt;Overview!$F$16,1,'='!F2458/Overview!$F$26)</f>
        <v>141.6993967682682</v>
      </c>
      <c r="L2458" s="71">
        <f>IF(I2458&lt;Overview!$F$17,'='!F2458/Overview!$F$26,Overview!$F$33)</f>
        <v>9.1428571428571423</v>
      </c>
      <c r="M2458" s="72">
        <f t="shared" si="233"/>
        <v>9.1428571428571423</v>
      </c>
      <c r="N2458" s="81">
        <f>MIN(1,Overview!$F$44*E2458*(F2458-Overview!$F$25)^2+0.2)</f>
        <v>1</v>
      </c>
      <c r="O2458" s="48">
        <f>M2458*E2458*Overview!$F$8</f>
        <v>9.746225350951114E-2</v>
      </c>
      <c r="P2458" s="48">
        <f>E2458*Overview!$F$6</f>
        <v>1.8494797113084687E-3</v>
      </c>
      <c r="Q2458" s="122">
        <f>O2458*(G2458/F2458-(1+Overview!$F$35/'='!F2458)/(Overview!$F$37*Overview!$F$33))/('='!G2458+Overview!$F$36)</f>
        <v>1.308215363757525E-4</v>
      </c>
      <c r="R2458" s="128">
        <f>(O2458/F2458-Q2458)*G2458*Overview!$F$29*'='!F2458^3</f>
        <v>493.00991739215067</v>
      </c>
      <c r="S2458" s="57">
        <f t="shared" si="228"/>
        <v>3.3057248109503625E-18</v>
      </c>
      <c r="T2458" s="58">
        <f t="shared" si="229"/>
        <v>1.4273746247331481E-4</v>
      </c>
      <c r="U2458" s="58">
        <f>IF(I2458&lt;Overview!$F$18,(1-Overview!$F$9)*'='!R2458-'='!I2458*'='!P2458,0)</f>
        <v>0</v>
      </c>
      <c r="V2458" s="54">
        <f>IF(I2458&gt;=Overview!$F$18,(1-Overview!$F$9)*'='!R2458-Overview!$F$18*'='!P2458,0)</f>
        <v>41.676902104938534</v>
      </c>
      <c r="W2458" s="2"/>
      <c r="X2458" s="60">
        <f>F2458^3*(1+G2458*Overview!$F$38)</f>
        <v>43.100127991208097</v>
      </c>
      <c r="Y2458" s="61">
        <f>F2458^3*Overview!$F$42*(1+Overview!$F$38*G2458)+J2458*Overview!$F$39/Overview!$F$40</f>
        <v>4.3844623337548692</v>
      </c>
    </row>
    <row r="2459" spans="1:25">
      <c r="A2459" s="34">
        <v>2456</v>
      </c>
      <c r="B2459">
        <v>0.77</v>
      </c>
      <c r="C2459" s="85">
        <v>18.739999999999998</v>
      </c>
      <c r="D2459" s="125">
        <f>B2459/(B2459+Overview!$F$22)</f>
        <v>0.52380952380952384</v>
      </c>
      <c r="E2459" s="118">
        <f>EXP(Overview!$F$21/Overview!$F$5-Overview!$F$21/('='!C2459+273.15))</f>
        <v>0.94169028070695959</v>
      </c>
      <c r="F2459" s="77">
        <f t="shared" si="230"/>
        <v>3.2733988028094685</v>
      </c>
      <c r="G2459" s="115">
        <f t="shared" si="231"/>
        <v>0.52380952380952372</v>
      </c>
      <c r="H2459" s="112">
        <f>F2459/Overview!$F$19</f>
        <v>4.8330116681078819</v>
      </c>
      <c r="I2459" s="149">
        <f t="shared" si="232"/>
        <v>178.24101031296112</v>
      </c>
      <c r="J2459" s="80">
        <f>IF((A2459-Overview!$F$43)/365=ROUND((A2459-Overview!$F$43)/365,0),J2458*0.05,J2458+V2458)</f>
        <v>11673.390207560053</v>
      </c>
      <c r="K2459" s="70">
        <f>IF(I2459&lt;Overview!$F$16,1,'='!F2459/Overview!$F$26)</f>
        <v>141.70557587919777</v>
      </c>
      <c r="L2459" s="71">
        <f>IF(I2459&lt;Overview!$F$17,'='!F2459/Overview!$F$26,Overview!$F$33)</f>
        <v>9.1428571428571423</v>
      </c>
      <c r="M2459" s="72">
        <f t="shared" si="233"/>
        <v>9.1428571428571423</v>
      </c>
      <c r="N2459" s="81">
        <f>MIN(1,Overview!$F$44*E2459*(F2459-Overview!$F$25)^2+0.2)</f>
        <v>1</v>
      </c>
      <c r="O2459" s="48">
        <f>M2459*E2459*Overview!$F$8</f>
        <v>9.746225350951114E-2</v>
      </c>
      <c r="P2459" s="48">
        <f>E2459*Overview!$F$6</f>
        <v>1.8494797113084687E-3</v>
      </c>
      <c r="Q2459" s="122">
        <f>O2459*(G2459/F2459-(1+Overview!$F$35/'='!F2459)/(Overview!$F$37*Overview!$F$33))/('='!G2459+Overview!$F$36)</f>
        <v>1.3061913406007441E-4</v>
      </c>
      <c r="R2459" s="128">
        <f>(O2459/F2459-Q2459)*G2459*Overview!$F$29*'='!F2459^3</f>
        <v>493.05618753050157</v>
      </c>
      <c r="S2459" s="57">
        <f t="shared" si="228"/>
        <v>3.3055806639033407E-18</v>
      </c>
      <c r="T2459" s="58">
        <f t="shared" si="229"/>
        <v>1.4252283901875236E-4</v>
      </c>
      <c r="U2459" s="58">
        <f>IF(I2459&lt;Overview!$F$18,(1-Overview!$F$9)*'='!R2459-'='!I2459*'='!P2459,0)</f>
        <v>0</v>
      </c>
      <c r="V2459" s="54">
        <f>IF(I2459&gt;=Overview!$F$18,(1-Overview!$F$9)*'='!R2459-Overview!$F$18*'='!P2459,0)</f>
        <v>41.680844320726031</v>
      </c>
      <c r="W2459" s="2"/>
      <c r="X2459" s="60">
        <f>F2459^3*(1+G2459*Overview!$F$38)</f>
        <v>43.105766662049277</v>
      </c>
      <c r="Y2459" s="61">
        <f>F2459^3*Overview!$F$42*(1+Overview!$F$38*G2459)+J2459*Overview!$F$39/Overview!$F$40</f>
        <v>4.3867808649674984</v>
      </c>
    </row>
    <row r="2460" spans="1:25">
      <c r="A2460" s="34">
        <v>2457</v>
      </c>
      <c r="B2460">
        <v>0.77</v>
      </c>
      <c r="C2460" s="85">
        <v>18.739999999999998</v>
      </c>
      <c r="D2460" s="125">
        <f>B2460/(B2460+Overview!$F$22)</f>
        <v>0.52380952380952384</v>
      </c>
      <c r="E2460" s="118">
        <f>EXP(Overview!$F$21/Overview!$F$5-Overview!$F$21/('='!C2460+273.15))</f>
        <v>0.94169028070695959</v>
      </c>
      <c r="F2460" s="77">
        <f t="shared" si="230"/>
        <v>3.2735413256484871</v>
      </c>
      <c r="G2460" s="115">
        <f t="shared" si="231"/>
        <v>0.52380952380952372</v>
      </c>
      <c r="H2460" s="112">
        <f>F2460/Overview!$F$19</f>
        <v>4.8332220960408785</v>
      </c>
      <c r="I2460" s="149">
        <f t="shared" si="232"/>
        <v>178.24101031296112</v>
      </c>
      <c r="J2460" s="80">
        <f>IF((A2460-Overview!$F$43)/365=ROUND((A2460-Overview!$F$43)/365,0),J2459*0.05,J2459+V2459)</f>
        <v>11715.071051880779</v>
      </c>
      <c r="K2460" s="70">
        <f>IF(I2460&lt;Overview!$F$16,1,'='!F2460/Overview!$F$26)</f>
        <v>141.7117456990687</v>
      </c>
      <c r="L2460" s="71">
        <f>IF(I2460&lt;Overview!$F$17,'='!F2460/Overview!$F$26,Overview!$F$33)</f>
        <v>9.1428571428571423</v>
      </c>
      <c r="M2460" s="72">
        <f t="shared" si="233"/>
        <v>9.1428571428571423</v>
      </c>
      <c r="N2460" s="81">
        <f>MIN(1,Overview!$F$44*E2460*(F2460-Overview!$F$25)^2+0.2)</f>
        <v>1</v>
      </c>
      <c r="O2460" s="48">
        <f>M2460*E2460*Overview!$F$8</f>
        <v>9.746225350951114E-2</v>
      </c>
      <c r="P2460" s="48">
        <f>E2460*Overview!$F$6</f>
        <v>1.8494797113084687E-3</v>
      </c>
      <c r="Q2460" s="122">
        <f>O2460*(G2460/F2460-(1+Overview!$F$35/'='!F2460)/(Overview!$F$37*Overview!$F$33))/('='!G2460+Overview!$F$36)</f>
        <v>1.304170536924071E-4</v>
      </c>
      <c r="R2460" s="128">
        <f>(O2460/F2460-Q2460)*G2460*Overview!$F$29*'='!F2460^3</f>
        <v>493.10239053611514</v>
      </c>
      <c r="S2460" s="57">
        <f t="shared" si="228"/>
        <v>3.3054367461415171E-18</v>
      </c>
      <c r="T2460" s="58">
        <f t="shared" si="229"/>
        <v>1.4230853827713742E-4</v>
      </c>
      <c r="U2460" s="58">
        <f>IF(I2460&lt;Overview!$F$18,(1-Overview!$F$9)*'='!R2460-'='!I2460*'='!P2460,0)</f>
        <v>0</v>
      </c>
      <c r="V2460" s="54">
        <f>IF(I2460&gt;=Overview!$F$18,(1-Overview!$F$9)*'='!R2460-Overview!$F$18*'='!P2460,0)</f>
        <v>41.684780816804306</v>
      </c>
      <c r="W2460" s="2"/>
      <c r="X2460" s="60">
        <f>F2460^3*(1+G2460*Overview!$F$38)</f>
        <v>43.11139734511486</v>
      </c>
      <c r="Y2460" s="61">
        <f>F2460^3*Overview!$F$42*(1+Overview!$F$38*G2460)+J2460*Overview!$F$39/Overview!$F$40</f>
        <v>4.38909884858752</v>
      </c>
    </row>
    <row r="2461" spans="1:25">
      <c r="A2461" s="34">
        <v>2458</v>
      </c>
      <c r="B2461">
        <v>0.77</v>
      </c>
      <c r="C2461" s="85">
        <v>18.739999999999998</v>
      </c>
      <c r="D2461" s="125">
        <f>B2461/(B2461+Overview!$F$22)</f>
        <v>0.52380952380952384</v>
      </c>
      <c r="E2461" s="118">
        <f>EXP(Overview!$F$21/Overview!$F$5-Overview!$F$21/('='!C2461+273.15))</f>
        <v>0.94169028070695959</v>
      </c>
      <c r="F2461" s="77">
        <f t="shared" si="230"/>
        <v>3.2736836341867641</v>
      </c>
      <c r="G2461" s="115">
        <f t="shared" si="231"/>
        <v>0.52380952380952372</v>
      </c>
      <c r="H2461" s="112">
        <f>F2461/Overview!$F$19</f>
        <v>4.8334322075694143</v>
      </c>
      <c r="I2461" s="149">
        <f t="shared" si="232"/>
        <v>178.24101031296112</v>
      </c>
      <c r="J2461" s="80">
        <f>IF((A2461-Overview!$F$43)/365=ROUND((A2461-Overview!$F$43)/365,0),J2460*0.05,J2460+V2460)</f>
        <v>11756.755832697583</v>
      </c>
      <c r="K2461" s="70">
        <f>IF(I2461&lt;Overview!$F$16,1,'='!F2461/Overview!$F$26)</f>
        <v>141.71790624185127</v>
      </c>
      <c r="L2461" s="71">
        <f>IF(I2461&lt;Overview!$F$17,'='!F2461/Overview!$F$26,Overview!$F$33)</f>
        <v>9.1428571428571423</v>
      </c>
      <c r="M2461" s="72">
        <f t="shared" si="233"/>
        <v>9.1428571428571423</v>
      </c>
      <c r="N2461" s="81">
        <f>MIN(1,Overview!$F$44*E2461*(F2461-Overview!$F$25)^2+0.2)</f>
        <v>1</v>
      </c>
      <c r="O2461" s="48">
        <f>M2461*E2461*Overview!$F$8</f>
        <v>9.746225350951114E-2</v>
      </c>
      <c r="P2461" s="48">
        <f>E2461*Overview!$F$6</f>
        <v>1.8494797113084687E-3</v>
      </c>
      <c r="Q2461" s="122">
        <f>O2461*(G2461/F2461-(1+Overview!$F$35/'='!F2461)/(Overview!$F$37*Overview!$F$33))/('='!G2461+Overview!$F$36)</f>
        <v>1.3021529473344757E-4</v>
      </c>
      <c r="R2461" s="128">
        <f>(O2461/F2461-Q2461)*G2461*Overview!$F$29*'='!F2461^3</f>
        <v>493.14852650263828</v>
      </c>
      <c r="S2461" s="57">
        <f t="shared" si="228"/>
        <v>3.3052930572808104E-18</v>
      </c>
      <c r="T2461" s="58">
        <f t="shared" si="229"/>
        <v>1.4209455976323107E-4</v>
      </c>
      <c r="U2461" s="58">
        <f>IF(I2461&lt;Overview!$F$18,(1-Overview!$F$9)*'='!R2461-'='!I2461*'='!P2461,0)</f>
        <v>0</v>
      </c>
      <c r="V2461" s="54">
        <f>IF(I2461&gt;=Overview!$F$18,(1-Overview!$F$9)*'='!R2461-Overview!$F$18*'='!P2461,0)</f>
        <v>41.688711601152079</v>
      </c>
      <c r="W2461" s="2"/>
      <c r="X2461" s="60">
        <f>F2461^3*(1+G2461*Overview!$F$38)</f>
        <v>43.117020050962324</v>
      </c>
      <c r="Y2461" s="61">
        <f>F2461^3*Overview!$F$42*(1+Overview!$F$38*G2461)+J2461*Overview!$F$39/Overview!$F$40</f>
        <v>4.3914162853165593</v>
      </c>
    </row>
    <row r="2462" spans="1:25">
      <c r="A2462" s="34">
        <v>2459</v>
      </c>
      <c r="B2462">
        <v>0.77</v>
      </c>
      <c r="C2462" s="85">
        <v>18.739999999999998</v>
      </c>
      <c r="D2462" s="125">
        <f>B2462/(B2462+Overview!$F$22)</f>
        <v>0.52380952380952384</v>
      </c>
      <c r="E2462" s="118">
        <f>EXP(Overview!$F$21/Overview!$F$5-Overview!$F$21/('='!C2462+273.15))</f>
        <v>0.94169028070695959</v>
      </c>
      <c r="F2462" s="77">
        <f t="shared" si="230"/>
        <v>3.2738257287465276</v>
      </c>
      <c r="G2462" s="115">
        <f t="shared" si="231"/>
        <v>0.52380952380952372</v>
      </c>
      <c r="H2462" s="112">
        <f>F2462/Overview!$F$19</f>
        <v>4.833642003169242</v>
      </c>
      <c r="I2462" s="149">
        <f t="shared" si="232"/>
        <v>178.24101031296112</v>
      </c>
      <c r="J2462" s="80">
        <f>IF((A2462-Overview!$F$43)/365=ROUND((A2462-Overview!$F$43)/365,0),J2461*0.05,J2461+V2461)</f>
        <v>11798.444544298734</v>
      </c>
      <c r="K2462" s="70">
        <f>IF(I2462&lt;Overview!$F$16,1,'='!F2462/Overview!$F$26)</f>
        <v>141.7240575214947</v>
      </c>
      <c r="L2462" s="71">
        <f>IF(I2462&lt;Overview!$F$17,'='!F2462/Overview!$F$26,Overview!$F$33)</f>
        <v>9.1428571428571423</v>
      </c>
      <c r="M2462" s="72">
        <f t="shared" si="233"/>
        <v>9.1428571428571423</v>
      </c>
      <c r="N2462" s="81">
        <f>MIN(1,Overview!$F$44*E2462*(F2462-Overview!$F$25)^2+0.2)</f>
        <v>1</v>
      </c>
      <c r="O2462" s="48">
        <f>M2462*E2462*Overview!$F$8</f>
        <v>9.746225350951114E-2</v>
      </c>
      <c r="P2462" s="48">
        <f>E2462*Overview!$F$6</f>
        <v>1.8494797113084687E-3</v>
      </c>
      <c r="Q2462" s="122">
        <f>O2462*(G2462/F2462-(1+Overview!$F$35/'='!F2462)/(Overview!$F$37*Overview!$F$33))/('='!G2462+Overview!$F$36)</f>
        <v>1.3001385664487976E-4</v>
      </c>
      <c r="R2462" s="128">
        <f>(O2462/F2462-Q2462)*G2462*Overview!$F$29*'='!F2462^3</f>
        <v>493.19459552359911</v>
      </c>
      <c r="S2462" s="57">
        <f t="shared" si="228"/>
        <v>3.3051495969378422E-18</v>
      </c>
      <c r="T2462" s="58">
        <f t="shared" si="229"/>
        <v>1.4188090299252336E-4</v>
      </c>
      <c r="U2462" s="58">
        <f>IF(I2462&lt;Overview!$F$18,(1-Overview!$F$9)*'='!R2462-'='!I2462*'='!P2462,0)</f>
        <v>0</v>
      </c>
      <c r="V2462" s="54">
        <f>IF(I2462&gt;=Overview!$F$18,(1-Overview!$F$9)*'='!R2462-Overview!$F$18*'='!P2462,0)</f>
        <v>41.692636681737937</v>
      </c>
      <c r="W2462" s="2"/>
      <c r="X2462" s="60">
        <f>F2462^3*(1+G2462*Overview!$F$38)</f>
        <v>43.12263479013756</v>
      </c>
      <c r="Y2462" s="61">
        <f>F2462^3*Overview!$F$42*(1+Overview!$F$38*G2462)+J2462*Overview!$F$39/Overview!$F$40</f>
        <v>4.3937331758555427</v>
      </c>
    </row>
    <row r="2463" spans="1:25">
      <c r="A2463" s="34">
        <v>2460</v>
      </c>
      <c r="B2463">
        <v>0.77</v>
      </c>
      <c r="C2463" s="85">
        <v>18.739999999999998</v>
      </c>
      <c r="D2463" s="125">
        <f>B2463/(B2463+Overview!$F$22)</f>
        <v>0.52380952380952384</v>
      </c>
      <c r="E2463" s="118">
        <f>EXP(Overview!$F$21/Overview!$F$5-Overview!$F$21/('='!C2463+273.15))</f>
        <v>0.94169028070695959</v>
      </c>
      <c r="F2463" s="77">
        <f t="shared" si="230"/>
        <v>3.27396760964952</v>
      </c>
      <c r="G2463" s="115">
        <f t="shared" si="231"/>
        <v>0.52380952380952372</v>
      </c>
      <c r="H2463" s="112">
        <f>F2463/Overview!$F$19</f>
        <v>4.8338514833153994</v>
      </c>
      <c r="I2463" s="149">
        <f t="shared" si="232"/>
        <v>178.24101031296112</v>
      </c>
      <c r="J2463" s="80">
        <f>IF((A2463-Overview!$F$43)/365=ROUND((A2463-Overview!$F$43)/365,0),J2462*0.05,J2462+V2462)</f>
        <v>11840.137180980473</v>
      </c>
      <c r="K2463" s="70">
        <f>IF(I2463&lt;Overview!$F$16,1,'='!F2463/Overview!$F$26)</f>
        <v>141.73019955192729</v>
      </c>
      <c r="L2463" s="71">
        <f>IF(I2463&lt;Overview!$F$17,'='!F2463/Overview!$F$26,Overview!$F$33)</f>
        <v>9.1428571428571423</v>
      </c>
      <c r="M2463" s="72">
        <f t="shared" si="233"/>
        <v>9.1428571428571423</v>
      </c>
      <c r="N2463" s="81">
        <f>MIN(1,Overview!$F$44*E2463*(F2463-Overview!$F$25)^2+0.2)</f>
        <v>1</v>
      </c>
      <c r="O2463" s="48">
        <f>M2463*E2463*Overview!$F$8</f>
        <v>9.746225350951114E-2</v>
      </c>
      <c r="P2463" s="48">
        <f>E2463*Overview!$F$6</f>
        <v>1.8494797113084687E-3</v>
      </c>
      <c r="Q2463" s="122">
        <f>O2463*(G2463/F2463-(1+Overview!$F$35/'='!F2463)/(Overview!$F$37*Overview!$F$33))/('='!G2463+Overview!$F$36)</f>
        <v>1.2981273888937469E-4</v>
      </c>
      <c r="R2463" s="128">
        <f>(O2463/F2463-Q2463)*G2463*Overview!$F$29*'='!F2463^3</f>
        <v>493.24059769240603</v>
      </c>
      <c r="S2463" s="57">
        <f t="shared" si="228"/>
        <v>3.3050063647299377E-18</v>
      </c>
      <c r="T2463" s="58">
        <f t="shared" si="229"/>
        <v>1.4166756748123445E-4</v>
      </c>
      <c r="U2463" s="58">
        <f>IF(I2463&lt;Overview!$F$18,(1-Overview!$F$9)*'='!R2463-'='!I2463*'='!P2463,0)</f>
        <v>0</v>
      </c>
      <c r="V2463" s="54">
        <f>IF(I2463&gt;=Overview!$F$18,(1-Overview!$F$9)*'='!R2463-Overview!$F$18*'='!P2463,0)</f>
        <v>41.696556066520287</v>
      </c>
      <c r="W2463" s="2"/>
      <c r="X2463" s="60">
        <f>F2463^3*(1+G2463*Overview!$F$38)</f>
        <v>43.128241573174783</v>
      </c>
      <c r="Y2463" s="61">
        <f>F2463^3*Overview!$F$42*(1+Overview!$F$38*G2463)+J2463*Overview!$F$39/Overview!$F$40</f>
        <v>4.3960495209047004</v>
      </c>
    </row>
    <row r="2464" spans="1:25">
      <c r="A2464" s="34">
        <v>2461</v>
      </c>
      <c r="B2464">
        <v>0.77</v>
      </c>
      <c r="C2464" s="85">
        <v>18.739999999999998</v>
      </c>
      <c r="D2464" s="125">
        <f>B2464/(B2464+Overview!$F$22)</f>
        <v>0.52380952380952384</v>
      </c>
      <c r="E2464" s="118">
        <f>EXP(Overview!$F$21/Overview!$F$5-Overview!$F$21/('='!C2464+273.15))</f>
        <v>0.94169028070695959</v>
      </c>
      <c r="F2464" s="77">
        <f t="shared" si="230"/>
        <v>3.2741092772170011</v>
      </c>
      <c r="G2464" s="115">
        <f t="shared" si="231"/>
        <v>0.52380952380952372</v>
      </c>
      <c r="H2464" s="112">
        <f>F2464/Overview!$F$19</f>
        <v>4.8340606484822102</v>
      </c>
      <c r="I2464" s="149">
        <f t="shared" si="232"/>
        <v>178.24101031296112</v>
      </c>
      <c r="J2464" s="80">
        <f>IF((A2464-Overview!$F$43)/365=ROUND((A2464-Overview!$F$43)/365,0),J2463*0.05,J2463+V2463)</f>
        <v>11881.833737046993</v>
      </c>
      <c r="K2464" s="70">
        <f>IF(I2464&lt;Overview!$F$16,1,'='!F2464/Overview!$F$26)</f>
        <v>141.73633234705633</v>
      </c>
      <c r="L2464" s="71">
        <f>IF(I2464&lt;Overview!$F$17,'='!F2464/Overview!$F$26,Overview!$F$33)</f>
        <v>9.1428571428571423</v>
      </c>
      <c r="M2464" s="72">
        <f t="shared" si="233"/>
        <v>9.1428571428571423</v>
      </c>
      <c r="N2464" s="81">
        <f>MIN(1,Overview!$F$44*E2464*(F2464-Overview!$F$25)^2+0.2)</f>
        <v>1</v>
      </c>
      <c r="O2464" s="48">
        <f>M2464*E2464*Overview!$F$8</f>
        <v>9.746225350951114E-2</v>
      </c>
      <c r="P2464" s="48">
        <f>E2464*Overview!$F$6</f>
        <v>1.8494797113084687E-3</v>
      </c>
      <c r="Q2464" s="122">
        <f>O2464*(G2464/F2464-(1+Overview!$F$35/'='!F2464)/(Overview!$F$37*Overview!$F$33))/('='!G2464+Overview!$F$36)</f>
        <v>1.2961194093058718E-4</v>
      </c>
      <c r="R2464" s="128">
        <f>(O2464/F2464-Q2464)*G2464*Overview!$F$29*'='!F2464^3</f>
        <v>493.28653310234898</v>
      </c>
      <c r="S2464" s="57">
        <f t="shared" si="228"/>
        <v>3.3048633602751204E-18</v>
      </c>
      <c r="T2464" s="58">
        <f t="shared" si="229"/>
        <v>1.4145455274631246E-4</v>
      </c>
      <c r="U2464" s="58">
        <f>IF(I2464&lt;Overview!$F$18,(1-Overview!$F$9)*'='!R2464-'='!I2464*'='!P2464,0)</f>
        <v>0</v>
      </c>
      <c r="V2464" s="54">
        <f>IF(I2464&gt;=Overview!$F$18,(1-Overview!$F$9)*'='!R2464-Overview!$F$18*'='!P2464,0)</f>
        <v>41.70046976344743</v>
      </c>
      <c r="W2464" s="2"/>
      <c r="X2464" s="60">
        <f>F2464^3*(1+G2464*Overview!$F$38)</f>
        <v>43.133840410596683</v>
      </c>
      <c r="Y2464" s="61">
        <f>F2464^3*Overview!$F$42*(1+Overview!$F$38*G2464)+J2464*Overview!$F$39/Overview!$F$40</f>
        <v>4.3983653211635616</v>
      </c>
    </row>
    <row r="2465" spans="1:25">
      <c r="A2465" s="34">
        <v>2462</v>
      </c>
      <c r="B2465">
        <v>0.77</v>
      </c>
      <c r="C2465" s="85">
        <v>18.739999999999998</v>
      </c>
      <c r="D2465" s="125">
        <f>B2465/(B2465+Overview!$F$22)</f>
        <v>0.52380952380952384</v>
      </c>
      <c r="E2465" s="118">
        <f>EXP(Overview!$F$21/Overview!$F$5-Overview!$F$21/('='!C2465+273.15))</f>
        <v>0.94169028070695959</v>
      </c>
      <c r="F2465" s="77">
        <f t="shared" si="230"/>
        <v>3.2742507317697473</v>
      </c>
      <c r="G2465" s="115">
        <f t="shared" si="231"/>
        <v>0.52380952380952372</v>
      </c>
      <c r="H2465" s="112">
        <f>F2465/Overview!$F$19</f>
        <v>4.8342694991432857</v>
      </c>
      <c r="I2465" s="149">
        <f t="shared" si="232"/>
        <v>178.24101031296112</v>
      </c>
      <c r="J2465" s="80">
        <f>IF((A2465-Overview!$F$43)/365=ROUND((A2465-Overview!$F$43)/365,0),J2464*0.05,J2464+V2464)</f>
        <v>11923.53420681044</v>
      </c>
      <c r="K2465" s="70">
        <f>IF(I2465&lt;Overview!$F$16,1,'='!F2465/Overview!$F$26)</f>
        <v>141.74245592076829</v>
      </c>
      <c r="L2465" s="71">
        <f>IF(I2465&lt;Overview!$F$17,'='!F2465/Overview!$F$26,Overview!$F$33)</f>
        <v>9.1428571428571423</v>
      </c>
      <c r="M2465" s="72">
        <f t="shared" si="233"/>
        <v>9.1428571428571423</v>
      </c>
      <c r="N2465" s="81">
        <f>MIN(1,Overview!$F$44*E2465*(F2465-Overview!$F$25)^2+0.2)</f>
        <v>1</v>
      </c>
      <c r="O2465" s="48">
        <f>M2465*E2465*Overview!$F$8</f>
        <v>9.746225350951114E-2</v>
      </c>
      <c r="P2465" s="48">
        <f>E2465*Overview!$F$6</f>
        <v>1.8494797113084687E-3</v>
      </c>
      <c r="Q2465" s="122">
        <f>O2465*(G2465/F2465-(1+Overview!$F$35/'='!F2465)/(Overview!$F$37*Overview!$F$33))/('='!G2465+Overview!$F$36)</f>
        <v>1.2941146223314936E-4</v>
      </c>
      <c r="R2465" s="128">
        <f>(O2465/F2465-Q2465)*G2465*Overview!$F$29*'='!F2465^3</f>
        <v>493.33240184659985</v>
      </c>
      <c r="S2465" s="57">
        <f t="shared" si="228"/>
        <v>3.3047205831921134E-18</v>
      </c>
      <c r="T2465" s="58">
        <f t="shared" si="229"/>
        <v>1.4124185830542745E-4</v>
      </c>
      <c r="U2465" s="58">
        <f>IF(I2465&lt;Overview!$F$18,(1-Overview!$F$9)*'='!R2465-'='!I2465*'='!P2465,0)</f>
        <v>0</v>
      </c>
      <c r="V2465" s="54">
        <f>IF(I2465&gt;=Overview!$F$18,(1-Overview!$F$9)*'='!R2465-Overview!$F$18*'='!P2465,0)</f>
        <v>41.704377780457598</v>
      </c>
      <c r="W2465" s="2"/>
      <c r="X2465" s="60">
        <f>F2465^3*(1+G2465*Overview!$F$38)</f>
        <v>43.139431312914375</v>
      </c>
      <c r="Y2465" s="61">
        <f>F2465^3*Overview!$F$42*(1+Overview!$F$38*G2465)+J2465*Overview!$F$39/Overview!$F$40</f>
        <v>4.4006805773309656</v>
      </c>
    </row>
    <row r="2466" spans="1:25">
      <c r="A2466" s="34">
        <v>2463</v>
      </c>
      <c r="B2466">
        <v>0.77</v>
      </c>
      <c r="C2466" s="85">
        <v>18.739999999999998</v>
      </c>
      <c r="D2466" s="125">
        <f>B2466/(B2466+Overview!$F$22)</f>
        <v>0.52380952380952384</v>
      </c>
      <c r="E2466" s="118">
        <f>EXP(Overview!$F$21/Overview!$F$5-Overview!$F$21/('='!C2466+273.15))</f>
        <v>0.94169028070695959</v>
      </c>
      <c r="F2466" s="77">
        <f t="shared" si="230"/>
        <v>3.2743919736280529</v>
      </c>
      <c r="G2466" s="115">
        <f t="shared" si="231"/>
        <v>0.52380952380952372</v>
      </c>
      <c r="H2466" s="112">
        <f>F2466/Overview!$F$19</f>
        <v>4.8344780357715234</v>
      </c>
      <c r="I2466" s="149">
        <f t="shared" si="232"/>
        <v>178.24101031296112</v>
      </c>
      <c r="J2466" s="80">
        <f>IF((A2466-Overview!$F$43)/365=ROUND((A2466-Overview!$F$43)/365,0),J2465*0.05,J2465+V2465)</f>
        <v>11965.238584590898</v>
      </c>
      <c r="K2466" s="70">
        <f>IF(I2466&lt;Overview!$F$16,1,'='!F2466/Overview!$F$26)</f>
        <v>141.7485702869287</v>
      </c>
      <c r="L2466" s="71">
        <f>IF(I2466&lt;Overview!$F$17,'='!F2466/Overview!$F$26,Overview!$F$33)</f>
        <v>9.1428571428571423</v>
      </c>
      <c r="M2466" s="72">
        <f t="shared" si="233"/>
        <v>9.1428571428571423</v>
      </c>
      <c r="N2466" s="81">
        <f>MIN(1,Overview!$F$44*E2466*(F2466-Overview!$F$25)^2+0.2)</f>
        <v>1</v>
      </c>
      <c r="O2466" s="48">
        <f>M2466*E2466*Overview!$F$8</f>
        <v>9.746225350951114E-2</v>
      </c>
      <c r="P2466" s="48">
        <f>E2466*Overview!$F$6</f>
        <v>1.8494797113084687E-3</v>
      </c>
      <c r="Q2466" s="122">
        <f>O2466*(G2466/F2466-(1+Overview!$F$35/'='!F2466)/(Overview!$F$37*Overview!$F$33))/('='!G2466+Overview!$F$36)</f>
        <v>1.2921130226267719E-4</v>
      </c>
      <c r="R2466" s="128">
        <f>(O2466/F2466-Q2466)*G2466*Overview!$F$29*'='!F2466^3</f>
        <v>493.37820401821097</v>
      </c>
      <c r="S2466" s="57">
        <f t="shared" si="228"/>
        <v>3.3045780331003375E-18</v>
      </c>
      <c r="T2466" s="58">
        <f t="shared" si="229"/>
        <v>1.410294836769795E-4</v>
      </c>
      <c r="U2466" s="58">
        <f>IF(I2466&lt;Overview!$F$18,(1-Overview!$F$9)*'='!R2466-'='!I2466*'='!P2466,0)</f>
        <v>0</v>
      </c>
      <c r="V2466" s="54">
        <f>IF(I2466&gt;=Overview!$F$18,(1-Overview!$F$9)*'='!R2466-Overview!$F$18*'='!P2466,0)</f>
        <v>41.708280125478872</v>
      </c>
      <c r="W2466" s="2"/>
      <c r="X2466" s="60">
        <f>F2466^3*(1+G2466*Overview!$F$38)</f>
        <v>43.14501429062733</v>
      </c>
      <c r="Y2466" s="61">
        <f>F2466^3*Overview!$F$42*(1+Overview!$F$38*G2466)+J2466*Overview!$F$39/Overview!$F$40</f>
        <v>4.4029952901050464</v>
      </c>
    </row>
    <row r="2467" spans="1:25">
      <c r="A2467" s="34">
        <v>2464</v>
      </c>
      <c r="B2467">
        <v>0.77</v>
      </c>
      <c r="C2467" s="85">
        <v>18.739999999999998</v>
      </c>
      <c r="D2467" s="125">
        <f>B2467/(B2467+Overview!$F$22)</f>
        <v>0.52380952380952384</v>
      </c>
      <c r="E2467" s="118">
        <f>EXP(Overview!$F$21/Overview!$F$5-Overview!$F$21/('='!C2467+273.15))</f>
        <v>0.94169028070695959</v>
      </c>
      <c r="F2467" s="77">
        <f t="shared" si="230"/>
        <v>3.2745330031117299</v>
      </c>
      <c r="G2467" s="115">
        <f t="shared" si="231"/>
        <v>0.52380952380952372</v>
      </c>
      <c r="H2467" s="112">
        <f>F2467/Overview!$F$19</f>
        <v>4.8346862588391106</v>
      </c>
      <c r="I2467" s="149">
        <f t="shared" si="232"/>
        <v>178.24101031296112</v>
      </c>
      <c r="J2467" s="80">
        <f>IF((A2467-Overview!$F$43)/365=ROUND((A2467-Overview!$F$43)/365,0),J2466*0.05,J2466+V2466)</f>
        <v>12006.946864716376</v>
      </c>
      <c r="K2467" s="70">
        <f>IF(I2467&lt;Overview!$F$16,1,'='!F2467/Overview!$F$26)</f>
        <v>141.75467545938224</v>
      </c>
      <c r="L2467" s="71">
        <f>IF(I2467&lt;Overview!$F$17,'='!F2467/Overview!$F$26,Overview!$F$33)</f>
        <v>9.1428571428571423</v>
      </c>
      <c r="M2467" s="72">
        <f t="shared" si="233"/>
        <v>9.1428571428571423</v>
      </c>
      <c r="N2467" s="81">
        <f>MIN(1,Overview!$F$44*E2467*(F2467-Overview!$F$25)^2+0.2)</f>
        <v>1</v>
      </c>
      <c r="O2467" s="48">
        <f>M2467*E2467*Overview!$F$8</f>
        <v>9.746225350951114E-2</v>
      </c>
      <c r="P2467" s="48">
        <f>E2467*Overview!$F$6</f>
        <v>1.8494797113084687E-3</v>
      </c>
      <c r="Q2467" s="122">
        <f>O2467*(G2467/F2467-(1+Overview!$F$35/'='!F2467)/(Overview!$F$37*Overview!$F$33))/('='!G2467+Overview!$F$36)</f>
        <v>1.2901146048576156E-4</v>
      </c>
      <c r="R2467" s="128">
        <f>(O2467/F2467-Q2467)*G2467*Overview!$F$29*'='!F2467^3</f>
        <v>493.42393971011671</v>
      </c>
      <c r="S2467" s="57">
        <f t="shared" si="228"/>
        <v>3.3044357096199099E-18</v>
      </c>
      <c r="T2467" s="58">
        <f t="shared" si="229"/>
        <v>1.4081742838009036E-4</v>
      </c>
      <c r="U2467" s="58">
        <f>IF(I2467&lt;Overview!$F$18,(1-Overview!$F$9)*'='!R2467-'='!I2467*'='!P2467,0)</f>
        <v>0</v>
      </c>
      <c r="V2467" s="54">
        <f>IF(I2467&gt;=Overview!$F$18,(1-Overview!$F$9)*'='!R2467-Overview!$F$18*'='!P2467,0)</f>
        <v>41.712176806429241</v>
      </c>
      <c r="W2467" s="2"/>
      <c r="X2467" s="60">
        <f>F2467^3*(1+G2467*Overview!$F$38)</f>
        <v>43.150589354223492</v>
      </c>
      <c r="Y2467" s="61">
        <f>F2467^3*Overview!$F$42*(1+Overview!$F$38*G2467)+J2467*Overview!$F$39/Overview!$F$40</f>
        <v>4.4053094601832434</v>
      </c>
    </row>
    <row r="2468" spans="1:25">
      <c r="A2468" s="34">
        <v>2465</v>
      </c>
      <c r="B2468">
        <v>0.77</v>
      </c>
      <c r="C2468" s="85">
        <v>18.739999999999998</v>
      </c>
      <c r="D2468" s="125">
        <f>B2468/(B2468+Overview!$F$22)</f>
        <v>0.52380952380952384</v>
      </c>
      <c r="E2468" s="118">
        <f>EXP(Overview!$F$21/Overview!$F$5-Overview!$F$21/('='!C2468+273.15))</f>
        <v>0.94169028070695959</v>
      </c>
      <c r="F2468" s="77">
        <f t="shared" si="230"/>
        <v>3.27467382054011</v>
      </c>
      <c r="G2468" s="115">
        <f t="shared" si="231"/>
        <v>0.52380952380952372</v>
      </c>
      <c r="H2468" s="112">
        <f>F2468/Overview!$F$19</f>
        <v>4.8348941688175255</v>
      </c>
      <c r="I2468" s="149">
        <f t="shared" si="232"/>
        <v>178.24101031296112</v>
      </c>
      <c r="J2468" s="80">
        <f>IF((A2468-Overview!$F$43)/365=ROUND((A2468-Overview!$F$43)/365,0),J2467*0.05,J2467+V2467)</f>
        <v>12048.659041522806</v>
      </c>
      <c r="K2468" s="70">
        <f>IF(I2468&lt;Overview!$F$16,1,'='!F2468/Overview!$F$26)</f>
        <v>141.76077145195282</v>
      </c>
      <c r="L2468" s="71">
        <f>IF(I2468&lt;Overview!$F$17,'='!F2468/Overview!$F$26,Overview!$F$33)</f>
        <v>9.1428571428571423</v>
      </c>
      <c r="M2468" s="72">
        <f t="shared" si="233"/>
        <v>9.1428571428571423</v>
      </c>
      <c r="N2468" s="81">
        <f>MIN(1,Overview!$F$44*E2468*(F2468-Overview!$F$25)^2+0.2)</f>
        <v>1</v>
      </c>
      <c r="O2468" s="48">
        <f>M2468*E2468*Overview!$F$8</f>
        <v>9.746225350951114E-2</v>
      </c>
      <c r="P2468" s="48">
        <f>E2468*Overview!$F$6</f>
        <v>1.8494797113084687E-3</v>
      </c>
      <c r="Q2468" s="122">
        <f>O2468*(G2468/F2468-(1+Overview!$F$35/'='!F2468)/(Overview!$F$37*Overview!$F$33))/('='!G2468+Overview!$F$36)</f>
        <v>1.2881193636996905E-4</v>
      </c>
      <c r="R2468" s="128">
        <f>(O2468/F2468-Q2468)*G2468*Overview!$F$29*'='!F2468^3</f>
        <v>493.46960901513285</v>
      </c>
      <c r="S2468" s="57">
        <f t="shared" si="228"/>
        <v>3.3042936123716412E-18</v>
      </c>
      <c r="T2468" s="58">
        <f t="shared" si="229"/>
        <v>1.4060569193460537E-4</v>
      </c>
      <c r="U2468" s="58">
        <f>IF(I2468&lt;Overview!$F$18,(1-Overview!$F$9)*'='!R2468-'='!I2468*'='!P2468,0)</f>
        <v>0</v>
      </c>
      <c r="V2468" s="54">
        <f>IF(I2468&gt;=Overview!$F$18,(1-Overview!$F$9)*'='!R2468-Overview!$F$18*'='!P2468,0)</f>
        <v>41.716067831216613</v>
      </c>
      <c r="W2468" s="2"/>
      <c r="X2468" s="60">
        <f>F2468^3*(1+G2468*Overview!$F$38)</f>
        <v>43.15615651417918</v>
      </c>
      <c r="Y2468" s="61">
        <f>F2468^3*Overview!$F$42*(1+Overview!$F$38*G2468)+J2468*Overview!$F$39/Overview!$F$40</f>
        <v>4.4076230882622998</v>
      </c>
    </row>
    <row r="2469" spans="1:25">
      <c r="A2469" s="34">
        <v>2466</v>
      </c>
      <c r="B2469">
        <v>0.77</v>
      </c>
      <c r="C2469" s="85">
        <v>18.739999999999998</v>
      </c>
      <c r="D2469" s="125">
        <f>B2469/(B2469+Overview!$F$22)</f>
        <v>0.52380952380952384</v>
      </c>
      <c r="E2469" s="118">
        <f>EXP(Overview!$F$21/Overview!$F$5-Overview!$F$21/('='!C2469+273.15))</f>
        <v>0.94169028070695959</v>
      </c>
      <c r="F2469" s="77">
        <f t="shared" si="230"/>
        <v>3.2748144262320444</v>
      </c>
      <c r="G2469" s="115">
        <f t="shared" si="231"/>
        <v>0.52380952380952372</v>
      </c>
      <c r="H2469" s="112">
        <f>F2469/Overview!$F$19</f>
        <v>4.8351017661775346</v>
      </c>
      <c r="I2469" s="149">
        <f t="shared" si="232"/>
        <v>178.24101031296112</v>
      </c>
      <c r="J2469" s="80">
        <f>IF((A2469-Overview!$F$43)/365=ROUND((A2469-Overview!$F$43)/365,0),J2468*0.05,J2468+V2468)</f>
        <v>12090.375109354023</v>
      </c>
      <c r="K2469" s="70">
        <f>IF(I2469&lt;Overview!$F$16,1,'='!F2469/Overview!$F$26)</f>
        <v>141.76685827844349</v>
      </c>
      <c r="L2469" s="71">
        <f>IF(I2469&lt;Overview!$F$17,'='!F2469/Overview!$F$26,Overview!$F$33)</f>
        <v>9.1428571428571423</v>
      </c>
      <c r="M2469" s="72">
        <f t="shared" si="233"/>
        <v>9.1428571428571423</v>
      </c>
      <c r="N2469" s="81">
        <f>MIN(1,Overview!$F$44*E2469*(F2469-Overview!$F$25)^2+0.2)</f>
        <v>1</v>
      </c>
      <c r="O2469" s="48">
        <f>M2469*E2469*Overview!$F$8</f>
        <v>9.746225350951114E-2</v>
      </c>
      <c r="P2469" s="48">
        <f>E2469*Overview!$F$6</f>
        <v>1.8494797113084687E-3</v>
      </c>
      <c r="Q2469" s="122">
        <f>O2469*(G2469/F2469-(1+Overview!$F$35/'='!F2469)/(Overview!$F$37*Overview!$F$33))/('='!G2469+Overview!$F$36)</f>
        <v>1.2861272938384047E-4</v>
      </c>
      <c r="R2469" s="128">
        <f>(O2469/F2469-Q2469)*G2469*Overview!$F$29*'='!F2469^3</f>
        <v>493.51521202595683</v>
      </c>
      <c r="S2469" s="57">
        <f t="shared" si="228"/>
        <v>3.3041517409770361E-18</v>
      </c>
      <c r="T2469" s="58">
        <f t="shared" si="229"/>
        <v>1.4039427386109291E-4</v>
      </c>
      <c r="U2469" s="58">
        <f>IF(I2469&lt;Overview!$F$18,(1-Overview!$F$9)*'='!R2469-'='!I2469*'='!P2469,0)</f>
        <v>0</v>
      </c>
      <c r="V2469" s="54">
        <f>IF(I2469&gt;=Overview!$F$18,(1-Overview!$F$9)*'='!R2469-Overview!$F$18*'='!P2469,0)</f>
        <v>41.719953207738818</v>
      </c>
      <c r="W2469" s="2"/>
      <c r="X2469" s="60">
        <f>F2469^3*(1+G2469*Overview!$F$38)</f>
        <v>43.161715780959184</v>
      </c>
      <c r="Y2469" s="61">
        <f>F2469^3*Overview!$F$42*(1+Overview!$F$38*G2469)+J2469*Overview!$F$39/Overview!$F$40</f>
        <v>4.409936175038256</v>
      </c>
    </row>
    <row r="2470" spans="1:25">
      <c r="A2470" s="34">
        <v>2467</v>
      </c>
      <c r="B2470">
        <v>0.77</v>
      </c>
      <c r="C2470" s="85">
        <v>18.739999999999998</v>
      </c>
      <c r="D2470" s="125">
        <f>B2470/(B2470+Overview!$F$22)</f>
        <v>0.52380952380952384</v>
      </c>
      <c r="E2470" s="118">
        <f>EXP(Overview!$F$21/Overview!$F$5-Overview!$F$21/('='!C2470+273.15))</f>
        <v>0.94169028070695959</v>
      </c>
      <c r="F2470" s="77">
        <f t="shared" si="230"/>
        <v>3.2749548205059056</v>
      </c>
      <c r="G2470" s="115">
        <f t="shared" si="231"/>
        <v>0.52380952380952372</v>
      </c>
      <c r="H2470" s="112">
        <f>F2470/Overview!$F$19</f>
        <v>4.835309051389201</v>
      </c>
      <c r="I2470" s="149">
        <f t="shared" si="232"/>
        <v>178.24101031296112</v>
      </c>
      <c r="J2470" s="80">
        <f>IF((A2470-Overview!$F$43)/365=ROUND((A2470-Overview!$F$43)/365,0),J2469*0.05,J2469+V2469)</f>
        <v>12132.095062561762</v>
      </c>
      <c r="K2470" s="70">
        <f>IF(I2470&lt;Overview!$F$16,1,'='!F2470/Overview!$F$26)</f>
        <v>141.7729359526366</v>
      </c>
      <c r="L2470" s="71">
        <f>IF(I2470&lt;Overview!$F$17,'='!F2470/Overview!$F$26,Overview!$F$33)</f>
        <v>9.1428571428571423</v>
      </c>
      <c r="M2470" s="72">
        <f t="shared" si="233"/>
        <v>9.1428571428571423</v>
      </c>
      <c r="N2470" s="81">
        <f>MIN(1,Overview!$F$44*E2470*(F2470-Overview!$F$25)^2+0.2)</f>
        <v>1</v>
      </c>
      <c r="O2470" s="48">
        <f>M2470*E2470*Overview!$F$8</f>
        <v>9.746225350951114E-2</v>
      </c>
      <c r="P2470" s="48">
        <f>E2470*Overview!$F$6</f>
        <v>1.8494797113084687E-3</v>
      </c>
      <c r="Q2470" s="122">
        <f>O2470*(G2470/F2470-(1+Overview!$F$35/'='!F2470)/(Overview!$F$37*Overview!$F$33))/('='!G2470+Overview!$F$36)</f>
        <v>1.2841383899688587E-4</v>
      </c>
      <c r="R2470" s="128">
        <f>(O2470/F2470-Q2470)*G2470*Overview!$F$29*'='!F2470^3</f>
        <v>493.56074883516857</v>
      </c>
      <c r="S2470" s="57">
        <f t="shared" si="228"/>
        <v>3.3040100950582903E-18</v>
      </c>
      <c r="T2470" s="58">
        <f t="shared" si="229"/>
        <v>1.4018317368084021E-4</v>
      </c>
      <c r="U2470" s="58">
        <f>IF(I2470&lt;Overview!$F$18,(1-Overview!$F$9)*'='!R2470-'='!I2470*'='!P2470,0)</f>
        <v>0</v>
      </c>
      <c r="V2470" s="54">
        <f>IF(I2470&gt;=Overview!$F$18,(1-Overview!$F$9)*'='!R2470-Overview!$F$18*'='!P2470,0)</f>
        <v>41.723832943883657</v>
      </c>
      <c r="W2470" s="2"/>
      <c r="X2470" s="60">
        <f>F2470^3*(1+G2470*Overview!$F$38)</f>
        <v>43.167267165016746</v>
      </c>
      <c r="Y2470" s="61">
        <f>F2470^3*Overview!$F$42*(1+Overview!$F$38*G2470)+J2470*Overview!$F$39/Overview!$F$40</f>
        <v>4.4122487212064634</v>
      </c>
    </row>
    <row r="2471" spans="1:25">
      <c r="A2471" s="34">
        <v>2468</v>
      </c>
      <c r="B2471">
        <v>0.77</v>
      </c>
      <c r="C2471" s="85">
        <v>18.739999999999998</v>
      </c>
      <c r="D2471" s="125">
        <f>B2471/(B2471+Overview!$F$22)</f>
        <v>0.52380952380952384</v>
      </c>
      <c r="E2471" s="118">
        <f>EXP(Overview!$F$21/Overview!$F$5-Overview!$F$21/('='!C2471+273.15))</f>
        <v>0.94169028070695959</v>
      </c>
      <c r="F2471" s="77">
        <f t="shared" si="230"/>
        <v>3.2750950036795863</v>
      </c>
      <c r="G2471" s="115">
        <f t="shared" si="231"/>
        <v>0.52380952380952372</v>
      </c>
      <c r="H2471" s="112">
        <f>F2471/Overview!$F$19</f>
        <v>4.8355160249218754</v>
      </c>
      <c r="I2471" s="149">
        <f t="shared" si="232"/>
        <v>178.24101031296112</v>
      </c>
      <c r="J2471" s="80">
        <f>IF((A2471-Overview!$F$43)/365=ROUND((A2471-Overview!$F$43)/365,0),J2470*0.05,J2470+V2470)</f>
        <v>12173.818895505647</v>
      </c>
      <c r="K2471" s="70">
        <f>IF(I2471&lt;Overview!$F$16,1,'='!F2471/Overview!$F$26)</f>
        <v>141.77900448829379</v>
      </c>
      <c r="L2471" s="71">
        <f>IF(I2471&lt;Overview!$F$17,'='!F2471/Overview!$F$26,Overview!$F$33)</f>
        <v>9.1428571428571423</v>
      </c>
      <c r="M2471" s="72">
        <f t="shared" si="233"/>
        <v>9.1428571428571423</v>
      </c>
      <c r="N2471" s="81">
        <f>MIN(1,Overview!$F$44*E2471*(F2471-Overview!$F$25)^2+0.2)</f>
        <v>1</v>
      </c>
      <c r="O2471" s="48">
        <f>M2471*E2471*Overview!$F$8</f>
        <v>9.746225350951114E-2</v>
      </c>
      <c r="P2471" s="48">
        <f>E2471*Overview!$F$6</f>
        <v>1.8494797113084687E-3</v>
      </c>
      <c r="Q2471" s="122">
        <f>O2471*(G2471/F2471-(1+Overview!$F$35/'='!F2471)/(Overview!$F$37*Overview!$F$33))/('='!G2471+Overview!$F$36)</f>
        <v>1.2821526467958624E-4</v>
      </c>
      <c r="R2471" s="128">
        <f>(O2471/F2471-Q2471)*G2471*Overview!$F$29*'='!F2471^3</f>
        <v>493.6062195352294</v>
      </c>
      <c r="S2471" s="57">
        <f t="shared" si="228"/>
        <v>3.3038686742382906E-18</v>
      </c>
      <c r="T2471" s="58">
        <f t="shared" si="229"/>
        <v>1.399723909158562E-4</v>
      </c>
      <c r="U2471" s="58">
        <f>IF(I2471&lt;Overview!$F$18,(1-Overview!$F$9)*'='!R2471-'='!I2471*'='!P2471,0)</f>
        <v>0</v>
      </c>
      <c r="V2471" s="54">
        <f>IF(I2471&gt;=Overview!$F$18,(1-Overview!$F$9)*'='!R2471-Overview!$F$18*'='!P2471,0)</f>
        <v>41.727707047528838</v>
      </c>
      <c r="W2471" s="2"/>
      <c r="X2471" s="60">
        <f>F2471^3*(1+G2471*Overview!$F$38)</f>
        <v>43.172810676793517</v>
      </c>
      <c r="Y2471" s="61">
        <f>F2471^3*Overview!$F$42*(1+Overview!$F$38*G2471)+J2471*Overview!$F$39/Overview!$F$40</f>
        <v>4.4145607274615699</v>
      </c>
    </row>
    <row r="2472" spans="1:25">
      <c r="A2472" s="34">
        <v>2469</v>
      </c>
      <c r="B2472">
        <v>0.77</v>
      </c>
      <c r="C2472" s="85">
        <v>18.739999999999998</v>
      </c>
      <c r="D2472" s="125">
        <f>B2472/(B2472+Overview!$F$22)</f>
        <v>0.52380952380952384</v>
      </c>
      <c r="E2472" s="118">
        <f>EXP(Overview!$F$21/Overview!$F$5-Overview!$F$21/('='!C2472+273.15))</f>
        <v>0.94169028070695959</v>
      </c>
      <c r="F2472" s="77">
        <f t="shared" si="230"/>
        <v>3.275234976070502</v>
      </c>
      <c r="G2472" s="115">
        <f t="shared" si="231"/>
        <v>0.52380952380952372</v>
      </c>
      <c r="H2472" s="112">
        <f>F2472/Overview!$F$19</f>
        <v>4.8357226872442078</v>
      </c>
      <c r="I2472" s="149">
        <f t="shared" si="232"/>
        <v>178.24101031296112</v>
      </c>
      <c r="J2472" s="80">
        <f>IF((A2472-Overview!$F$43)/365=ROUND((A2472-Overview!$F$43)/365,0),J2471*0.05,J2471+V2471)</f>
        <v>12215.546602553175</v>
      </c>
      <c r="K2472" s="70">
        <f>IF(I2472&lt;Overview!$F$16,1,'='!F2472/Overview!$F$26)</f>
        <v>141.78506389915594</v>
      </c>
      <c r="L2472" s="71">
        <f>IF(I2472&lt;Overview!$F$17,'='!F2472/Overview!$F$26,Overview!$F$33)</f>
        <v>9.1428571428571423</v>
      </c>
      <c r="M2472" s="72">
        <f t="shared" si="233"/>
        <v>9.1428571428571423</v>
      </c>
      <c r="N2472" s="81">
        <f>MIN(1,Overview!$F$44*E2472*(F2472-Overview!$F$25)^2+0.2)</f>
        <v>1</v>
      </c>
      <c r="O2472" s="48">
        <f>M2472*E2472*Overview!$F$8</f>
        <v>9.746225350951114E-2</v>
      </c>
      <c r="P2472" s="48">
        <f>E2472*Overview!$F$6</f>
        <v>1.8494797113084687E-3</v>
      </c>
      <c r="Q2472" s="122">
        <f>O2472*(G2472/F2472-(1+Overview!$F$35/'='!F2472)/(Overview!$F$37*Overview!$F$33))/('='!G2472+Overview!$F$36)</f>
        <v>1.2801700590338861E-4</v>
      </c>
      <c r="R2472" s="128">
        <f>(O2472/F2472-Q2472)*G2472*Overview!$F$29*'='!F2472^3</f>
        <v>493.65162421848265</v>
      </c>
      <c r="S2472" s="57">
        <f t="shared" si="228"/>
        <v>3.3037274781406108E-18</v>
      </c>
      <c r="T2472" s="58">
        <f t="shared" si="229"/>
        <v>1.3976192508886743E-4</v>
      </c>
      <c r="U2472" s="58">
        <f>IF(I2472&lt;Overview!$F$18,(1-Overview!$F$9)*'='!R2472-'='!I2472*'='!P2472,0)</f>
        <v>0</v>
      </c>
      <c r="V2472" s="54">
        <f>IF(I2472&gt;=Overview!$F$18,(1-Overview!$F$9)*'='!R2472-Overview!$F$18*'='!P2472,0)</f>
        <v>41.731575526542017</v>
      </c>
      <c r="W2472" s="2"/>
      <c r="X2472" s="60">
        <f>F2472^3*(1+G2472*Overview!$F$38)</f>
        <v>43.178346326719591</v>
      </c>
      <c r="Y2472" s="61">
        <f>F2472^3*Overview!$F$42*(1+Overview!$F$38*G2472)+J2472*Overview!$F$39/Overview!$F$40</f>
        <v>4.4168721944975289</v>
      </c>
    </row>
    <row r="2473" spans="1:25">
      <c r="A2473" s="34">
        <v>2470</v>
      </c>
      <c r="B2473">
        <v>0.77</v>
      </c>
      <c r="C2473" s="85">
        <v>18.739999999999998</v>
      </c>
      <c r="D2473" s="125">
        <f>B2473/(B2473+Overview!$F$22)</f>
        <v>0.52380952380952384</v>
      </c>
      <c r="E2473" s="118">
        <f>EXP(Overview!$F$21/Overview!$F$5-Overview!$F$21/('='!C2473+273.15))</f>
        <v>0.94169028070695959</v>
      </c>
      <c r="F2473" s="77">
        <f t="shared" si="230"/>
        <v>3.2753747379955906</v>
      </c>
      <c r="G2473" s="115">
        <f t="shared" si="231"/>
        <v>0.52380952380952372</v>
      </c>
      <c r="H2473" s="112">
        <f>F2473/Overview!$F$19</f>
        <v>4.8359290388241405</v>
      </c>
      <c r="I2473" s="149">
        <f t="shared" si="232"/>
        <v>178.24101031296112</v>
      </c>
      <c r="J2473" s="80">
        <f>IF((A2473-Overview!$F$43)/365=ROUND((A2473-Overview!$F$43)/365,0),J2472*0.05,J2472+V2472)</f>
        <v>12257.278178079718</v>
      </c>
      <c r="K2473" s="70">
        <f>IF(I2473&lt;Overview!$F$16,1,'='!F2473/Overview!$F$26)</f>
        <v>141.79111419894332</v>
      </c>
      <c r="L2473" s="71">
        <f>IF(I2473&lt;Overview!$F$17,'='!F2473/Overview!$F$26,Overview!$F$33)</f>
        <v>9.1428571428571423</v>
      </c>
      <c r="M2473" s="72">
        <f t="shared" si="233"/>
        <v>9.1428571428571423</v>
      </c>
      <c r="N2473" s="81">
        <f>MIN(1,Overview!$F$44*E2473*(F2473-Overview!$F$25)^2+0.2)</f>
        <v>1</v>
      </c>
      <c r="O2473" s="48">
        <f>M2473*E2473*Overview!$F$8</f>
        <v>9.746225350951114E-2</v>
      </c>
      <c r="P2473" s="48">
        <f>E2473*Overview!$F$6</f>
        <v>1.8494797113084687E-3</v>
      </c>
      <c r="Q2473" s="122">
        <f>O2473*(G2473/F2473-(1+Overview!$F$35/'='!F2473)/(Overview!$F$37*Overview!$F$33))/('='!G2473+Overview!$F$36)</f>
        <v>1.2781906214070455E-4</v>
      </c>
      <c r="R2473" s="128">
        <f>(O2473/F2473-Q2473)*G2473*Overview!$F$29*'='!F2473^3</f>
        <v>493.69696297715427</v>
      </c>
      <c r="S2473" s="57">
        <f t="shared" si="228"/>
        <v>3.303586506389514E-18</v>
      </c>
      <c r="T2473" s="58">
        <f t="shared" si="229"/>
        <v>1.3955177572331744E-4</v>
      </c>
      <c r="U2473" s="58">
        <f>IF(I2473&lt;Overview!$F$18,(1-Overview!$F$9)*'='!R2473-'='!I2473*'='!P2473,0)</f>
        <v>0</v>
      </c>
      <c r="V2473" s="54">
        <f>IF(I2473&gt;=Overview!$F$18,(1-Overview!$F$9)*'='!R2473-Overview!$F$18*'='!P2473,0)</f>
        <v>41.735438388780835</v>
      </c>
      <c r="W2473" s="2"/>
      <c r="X2473" s="60">
        <f>F2473^3*(1+G2473*Overview!$F$38)</f>
        <v>43.183874125213549</v>
      </c>
      <c r="Y2473" s="61">
        <f>F2473^3*Overview!$F$42*(1+Overview!$F$38*G2473)+J2473*Overview!$F$39/Overview!$F$40</f>
        <v>4.4191831230075929</v>
      </c>
    </row>
    <row r="2474" spans="1:25">
      <c r="A2474" s="34">
        <v>2471</v>
      </c>
      <c r="B2474">
        <v>0.77</v>
      </c>
      <c r="C2474" s="85">
        <v>18.739999999999998</v>
      </c>
      <c r="D2474" s="125">
        <f>B2474/(B2474+Overview!$F$22)</f>
        <v>0.52380952380952384</v>
      </c>
      <c r="E2474" s="118">
        <f>EXP(Overview!$F$21/Overview!$F$5-Overview!$F$21/('='!C2474+273.15))</f>
        <v>0.94169028070695959</v>
      </c>
      <c r="F2474" s="77">
        <f t="shared" si="230"/>
        <v>3.2755142897713139</v>
      </c>
      <c r="G2474" s="115">
        <f t="shared" si="231"/>
        <v>0.52380952380952372</v>
      </c>
      <c r="H2474" s="112">
        <f>F2474/Overview!$F$19</f>
        <v>4.8361350801289147</v>
      </c>
      <c r="I2474" s="149">
        <f t="shared" si="232"/>
        <v>178.24101031296112</v>
      </c>
      <c r="J2474" s="80">
        <f>IF((A2474-Overview!$F$43)/365=ROUND((A2474-Overview!$F$43)/365,0),J2473*0.05,J2473+V2473)</f>
        <v>12299.013616468499</v>
      </c>
      <c r="K2474" s="70">
        <f>IF(I2474&lt;Overview!$F$16,1,'='!F2474/Overview!$F$26)</f>
        <v>141.79715540135558</v>
      </c>
      <c r="L2474" s="71">
        <f>IF(I2474&lt;Overview!$F$17,'='!F2474/Overview!$F$26,Overview!$F$33)</f>
        <v>9.1428571428571423</v>
      </c>
      <c r="M2474" s="72">
        <f t="shared" si="233"/>
        <v>9.1428571428571423</v>
      </c>
      <c r="N2474" s="81">
        <f>MIN(1,Overview!$F$44*E2474*(F2474-Overview!$F$25)^2+0.2)</f>
        <v>1</v>
      </c>
      <c r="O2474" s="48">
        <f>M2474*E2474*Overview!$F$8</f>
        <v>9.746225350951114E-2</v>
      </c>
      <c r="P2474" s="48">
        <f>E2474*Overview!$F$6</f>
        <v>1.8494797113084687E-3</v>
      </c>
      <c r="Q2474" s="122">
        <f>O2474*(G2474/F2474-(1+Overview!$F$35/'='!F2474)/(Overview!$F$37*Overview!$F$33))/('='!G2474+Overview!$F$36)</f>
        <v>1.2762143286491084E-4</v>
      </c>
      <c r="R2474" s="128">
        <f>(O2474/F2474-Q2474)*G2474*Overview!$F$29*'='!F2474^3</f>
        <v>493.74223590335231</v>
      </c>
      <c r="S2474" s="57">
        <f t="shared" si="228"/>
        <v>3.3034457586099481E-18</v>
      </c>
      <c r="T2474" s="58">
        <f t="shared" si="229"/>
        <v>1.3934194234336861E-4</v>
      </c>
      <c r="U2474" s="58">
        <f>IF(I2474&lt;Overview!$F$18,(1-Overview!$F$9)*'='!R2474-'='!I2474*'='!P2474,0)</f>
        <v>0</v>
      </c>
      <c r="V2474" s="54">
        <f>IF(I2474&gt;=Overview!$F$18,(1-Overview!$F$9)*'='!R2474-Overview!$F$18*'='!P2474,0)</f>
        <v>41.739295642092912</v>
      </c>
      <c r="W2474" s="2"/>
      <c r="X2474" s="60">
        <f>F2474^3*(1+G2474*Overview!$F$38)</f>
        <v>43.189394082682426</v>
      </c>
      <c r="Y2474" s="61">
        <f>F2474^3*Overview!$F$42*(1+Overview!$F$38*G2474)+J2474*Overview!$F$39/Overview!$F$40</f>
        <v>4.4214935136843216</v>
      </c>
    </row>
    <row r="2475" spans="1:25">
      <c r="A2475" s="34">
        <v>2472</v>
      </c>
      <c r="B2475">
        <v>0.77</v>
      </c>
      <c r="C2475" s="85">
        <v>18.739999999999998</v>
      </c>
      <c r="D2475" s="125">
        <f>B2475/(B2475+Overview!$F$22)</f>
        <v>0.52380952380952384</v>
      </c>
      <c r="E2475" s="118">
        <f>EXP(Overview!$F$21/Overview!$F$5-Overview!$F$21/('='!C2475+273.15))</f>
        <v>0.94169028070695959</v>
      </c>
      <c r="F2475" s="77">
        <f t="shared" si="230"/>
        <v>3.2756536317136571</v>
      </c>
      <c r="G2475" s="115">
        <f t="shared" si="231"/>
        <v>0.52380952380952372</v>
      </c>
      <c r="H2475" s="112">
        <f>F2475/Overview!$F$19</f>
        <v>4.8363408116250657</v>
      </c>
      <c r="I2475" s="149">
        <f t="shared" si="232"/>
        <v>178.24101031296112</v>
      </c>
      <c r="J2475" s="80">
        <f>IF((A2475-Overview!$F$43)/365=ROUND((A2475-Overview!$F$43)/365,0),J2474*0.05,J2474+V2474)</f>
        <v>12340.752912110593</v>
      </c>
      <c r="K2475" s="70">
        <f>IF(I2475&lt;Overview!$F$16,1,'='!F2475/Overview!$F$26)</f>
        <v>141.80318752007173</v>
      </c>
      <c r="L2475" s="71">
        <f>IF(I2475&lt;Overview!$F$17,'='!F2475/Overview!$F$26,Overview!$F$33)</f>
        <v>9.1428571428571423</v>
      </c>
      <c r="M2475" s="72">
        <f t="shared" si="233"/>
        <v>9.1428571428571423</v>
      </c>
      <c r="N2475" s="81">
        <f>MIN(1,Overview!$F$44*E2475*(F2475-Overview!$F$25)^2+0.2)</f>
        <v>1</v>
      </c>
      <c r="O2475" s="48">
        <f>M2475*E2475*Overview!$F$8</f>
        <v>9.746225350951114E-2</v>
      </c>
      <c r="P2475" s="48">
        <f>E2475*Overview!$F$6</f>
        <v>1.8494797113084687E-3</v>
      </c>
      <c r="Q2475" s="122">
        <f>O2475*(G2475/F2475-(1+Overview!$F$35/'='!F2475)/(Overview!$F$37*Overview!$F$33))/('='!G2475+Overview!$F$36)</f>
        <v>1.27424117550344E-4</v>
      </c>
      <c r="R2475" s="128">
        <f>(O2475/F2475-Q2475)*G2475*Overview!$F$29*'='!F2475^3</f>
        <v>493.78744308906715</v>
      </c>
      <c r="S2475" s="57">
        <f t="shared" si="228"/>
        <v>3.3033052344275457E-18</v>
      </c>
      <c r="T2475" s="58">
        <f t="shared" si="229"/>
        <v>1.3913242447389742E-4</v>
      </c>
      <c r="U2475" s="58">
        <f>IF(I2475&lt;Overview!$F$18,(1-Overview!$F$9)*'='!R2475-'='!I2475*'='!P2475,0)</f>
        <v>0</v>
      </c>
      <c r="V2475" s="54">
        <f>IF(I2475&gt;=Overview!$F$18,(1-Overview!$F$9)*'='!R2475-Overview!$F$18*'='!P2475,0)</f>
        <v>41.743147294315818</v>
      </c>
      <c r="W2475" s="2"/>
      <c r="X2475" s="60">
        <f>F2475^3*(1+G2475*Overview!$F$38)</f>
        <v>43.194906209521669</v>
      </c>
      <c r="Y2475" s="61">
        <f>F2475^3*Overview!$F$42*(1+Overview!$F$38*G2475)+J2475*Overview!$F$39/Overview!$F$40</f>
        <v>4.4238033672195733</v>
      </c>
    </row>
    <row r="2476" spans="1:25">
      <c r="A2476" s="34">
        <v>2473</v>
      </c>
      <c r="B2476">
        <v>0.77</v>
      </c>
      <c r="C2476" s="85">
        <v>18.739999999999998</v>
      </c>
      <c r="D2476" s="125">
        <f>B2476/(B2476+Overview!$F$22)</f>
        <v>0.52380952380952384</v>
      </c>
      <c r="E2476" s="118">
        <f>EXP(Overview!$F$21/Overview!$F$5-Overview!$F$21/('='!C2476+273.15))</f>
        <v>0.94169028070695959</v>
      </c>
      <c r="F2476" s="77">
        <f t="shared" si="230"/>
        <v>3.275792764138131</v>
      </c>
      <c r="G2476" s="115">
        <f t="shared" si="231"/>
        <v>0.52380952380952372</v>
      </c>
      <c r="H2476" s="112">
        <f>F2476/Overview!$F$19</f>
        <v>4.8365462337784306</v>
      </c>
      <c r="I2476" s="149">
        <f t="shared" si="232"/>
        <v>178.24101031296112</v>
      </c>
      <c r="J2476" s="80">
        <f>IF((A2476-Overview!$F$43)/365=ROUND((A2476-Overview!$F$43)/365,0),J2475*0.05,J2475+V2475)</f>
        <v>12382.496059404908</v>
      </c>
      <c r="K2476" s="70">
        <f>IF(I2476&lt;Overview!$F$16,1,'='!F2476/Overview!$F$26)</f>
        <v>141.80921056875027</v>
      </c>
      <c r="L2476" s="71">
        <f>IF(I2476&lt;Overview!$F$17,'='!F2476/Overview!$F$26,Overview!$F$33)</f>
        <v>9.1428571428571423</v>
      </c>
      <c r="M2476" s="72">
        <f t="shared" si="233"/>
        <v>9.1428571428571423</v>
      </c>
      <c r="N2476" s="81">
        <f>MIN(1,Overview!$F$44*E2476*(F2476-Overview!$F$25)^2+0.2)</f>
        <v>1</v>
      </c>
      <c r="O2476" s="48">
        <f>M2476*E2476*Overview!$F$8</f>
        <v>9.746225350951114E-2</v>
      </c>
      <c r="P2476" s="48">
        <f>E2476*Overview!$F$6</f>
        <v>1.8494797113084687E-3</v>
      </c>
      <c r="Q2476" s="122">
        <f>O2476*(G2476/F2476-(1+Overview!$F$35/'='!F2476)/(Overview!$F$37*Overview!$F$33))/('='!G2476+Overview!$F$36)</f>
        <v>1.2722711567229845E-4</v>
      </c>
      <c r="R2476" s="128">
        <f>(O2476/F2476-Q2476)*G2476*Overview!$F$29*'='!F2476^3</f>
        <v>493.83258462617221</v>
      </c>
      <c r="S2476" s="57">
        <f t="shared" si="228"/>
        <v>3.3031649334686222E-18</v>
      </c>
      <c r="T2476" s="58">
        <f t="shared" si="229"/>
        <v>1.3892322164049342E-4</v>
      </c>
      <c r="U2476" s="58">
        <f>IF(I2476&lt;Overview!$F$18,(1-Overview!$F$9)*'='!R2476-'='!I2476*'='!P2476,0)</f>
        <v>0</v>
      </c>
      <c r="V2476" s="54">
        <f>IF(I2476&gt;=Overview!$F$18,(1-Overview!$F$9)*'='!R2476-Overview!$F$18*'='!P2476,0)</f>
        <v>41.746993353277169</v>
      </c>
      <c r="W2476" s="2"/>
      <c r="X2476" s="60">
        <f>F2476^3*(1+G2476*Overview!$F$38)</f>
        <v>43.200410516115276</v>
      </c>
      <c r="Y2476" s="61">
        <f>F2476^3*Overview!$F$42*(1+Overview!$F$38*G2476)+J2476*Overview!$F$39/Overview!$F$40</f>
        <v>4.4261126843045151</v>
      </c>
    </row>
    <row r="2477" spans="1:25">
      <c r="A2477" s="34">
        <v>2474</v>
      </c>
      <c r="B2477">
        <v>0.77</v>
      </c>
      <c r="C2477" s="85">
        <v>18.739999999999998</v>
      </c>
      <c r="D2477" s="125">
        <f>B2477/(B2477+Overview!$F$22)</f>
        <v>0.52380952380952384</v>
      </c>
      <c r="E2477" s="118">
        <f>EXP(Overview!$F$21/Overview!$F$5-Overview!$F$21/('='!C2477+273.15))</f>
        <v>0.94169028070695959</v>
      </c>
      <c r="F2477" s="77">
        <f t="shared" si="230"/>
        <v>3.2759316873597717</v>
      </c>
      <c r="G2477" s="115">
        <f t="shared" si="231"/>
        <v>0.52380952380952372</v>
      </c>
      <c r="H2477" s="112">
        <f>F2477/Overview!$F$19</f>
        <v>4.8367513470541441</v>
      </c>
      <c r="I2477" s="149">
        <f t="shared" si="232"/>
        <v>178.24101031296112</v>
      </c>
      <c r="J2477" s="80">
        <f>IF((A2477-Overview!$F$43)/365=ROUND((A2477-Overview!$F$43)/365,0),J2476*0.05,J2476+V2476)</f>
        <v>12424.243052758186</v>
      </c>
      <c r="K2477" s="70">
        <f>IF(I2477&lt;Overview!$F$16,1,'='!F2477/Overview!$F$26)</f>
        <v>141.81522456102908</v>
      </c>
      <c r="L2477" s="71">
        <f>IF(I2477&lt;Overview!$F$17,'='!F2477/Overview!$F$26,Overview!$F$33)</f>
        <v>9.1428571428571423</v>
      </c>
      <c r="M2477" s="72">
        <f t="shared" si="233"/>
        <v>9.1428571428571423</v>
      </c>
      <c r="N2477" s="81">
        <f>MIN(1,Overview!$F$44*E2477*(F2477-Overview!$F$25)^2+0.2)</f>
        <v>1</v>
      </c>
      <c r="O2477" s="48">
        <f>M2477*E2477*Overview!$F$8</f>
        <v>9.746225350951114E-2</v>
      </c>
      <c r="P2477" s="48">
        <f>E2477*Overview!$F$6</f>
        <v>1.8494797113084687E-3</v>
      </c>
      <c r="Q2477" s="122">
        <f>O2477*(G2477/F2477-(1+Overview!$F$35/'='!F2477)/(Overview!$F$37*Overview!$F$33))/('='!G2477+Overview!$F$36)</f>
        <v>1.2703042670702752E-4</v>
      </c>
      <c r="R2477" s="128">
        <f>(O2477/F2477-Q2477)*G2477*Overview!$F$29*'='!F2477^3</f>
        <v>493.87766060642298</v>
      </c>
      <c r="S2477" s="57">
        <f t="shared" si="228"/>
        <v>3.303024855360175E-18</v>
      </c>
      <c r="T2477" s="58">
        <f t="shared" si="229"/>
        <v>1.387143333694615E-4</v>
      </c>
      <c r="U2477" s="58">
        <f>IF(I2477&lt;Overview!$F$18,(1-Overview!$F$9)*'='!R2477-'='!I2477*'='!P2477,0)</f>
        <v>0</v>
      </c>
      <c r="V2477" s="54">
        <f>IF(I2477&gt;=Overview!$F$18,(1-Overview!$F$9)*'='!R2477-Overview!$F$18*'='!P2477,0)</f>
        <v>41.750833826794533</v>
      </c>
      <c r="W2477" s="2"/>
      <c r="X2477" s="60">
        <f>F2477^3*(1+G2477*Overview!$F$38)</f>
        <v>43.205907012835652</v>
      </c>
      <c r="Y2477" s="61">
        <f>F2477^3*Overview!$F$42*(1+Overview!$F$38*G2477)+J2477*Overview!$F$39/Overview!$F$40</f>
        <v>4.4284214656296097</v>
      </c>
    </row>
    <row r="2478" spans="1:25">
      <c r="A2478" s="34">
        <v>2475</v>
      </c>
      <c r="B2478">
        <v>0.77</v>
      </c>
      <c r="C2478" s="85">
        <v>18.739999999999998</v>
      </c>
      <c r="D2478" s="125">
        <f>B2478/(B2478+Overview!$F$22)</f>
        <v>0.52380952380952384</v>
      </c>
      <c r="E2478" s="118">
        <f>EXP(Overview!$F$21/Overview!$F$5-Overview!$F$21/('='!C2478+273.15))</f>
        <v>0.94169028070695959</v>
      </c>
      <c r="F2478" s="77">
        <f t="shared" si="230"/>
        <v>3.2760704016931412</v>
      </c>
      <c r="G2478" s="115">
        <f t="shared" si="231"/>
        <v>0.52380952380952372</v>
      </c>
      <c r="H2478" s="112">
        <f>F2478/Overview!$F$19</f>
        <v>4.8369561519166417</v>
      </c>
      <c r="I2478" s="149">
        <f t="shared" si="232"/>
        <v>178.24101031296112</v>
      </c>
      <c r="J2478" s="80">
        <f>IF((A2478-Overview!$F$43)/365=ROUND((A2478-Overview!$F$43)/365,0),J2477*0.05,J2477+V2477)</f>
        <v>12465.99388658498</v>
      </c>
      <c r="K2478" s="70">
        <f>IF(I2478&lt;Overview!$F$16,1,'='!F2478/Overview!$F$26)</f>
        <v>141.8212295105256</v>
      </c>
      <c r="L2478" s="71">
        <f>IF(I2478&lt;Overview!$F$17,'='!F2478/Overview!$F$26,Overview!$F$33)</f>
        <v>9.1428571428571423</v>
      </c>
      <c r="M2478" s="72">
        <f t="shared" si="233"/>
        <v>9.1428571428571423</v>
      </c>
      <c r="N2478" s="81">
        <f>MIN(1,Overview!$F$44*E2478*(F2478-Overview!$F$25)^2+0.2)</f>
        <v>1</v>
      </c>
      <c r="O2478" s="48">
        <f>M2478*E2478*Overview!$F$8</f>
        <v>9.746225350951114E-2</v>
      </c>
      <c r="P2478" s="48">
        <f>E2478*Overview!$F$6</f>
        <v>1.8494797113084687E-3</v>
      </c>
      <c r="Q2478" s="122">
        <f>O2478*(G2478/F2478-(1+Overview!$F$35/'='!F2478)/(Overview!$F$37*Overview!$F$33))/('='!G2478+Overview!$F$36)</f>
        <v>1.268340501317394E-4</v>
      </c>
      <c r="R2478" s="128">
        <f>(O2478/F2478-Q2478)*G2478*Overview!$F$29*'='!F2478^3</f>
        <v>493.922671121458</v>
      </c>
      <c r="S2478" s="57">
        <f t="shared" si="228"/>
        <v>3.3028849997298814E-18</v>
      </c>
      <c r="T2478" s="58">
        <f t="shared" si="229"/>
        <v>1.3850575918781852E-4</v>
      </c>
      <c r="U2478" s="58">
        <f>IF(I2478&lt;Overview!$F$18,(1-Overview!$F$9)*'='!R2478-'='!I2478*'='!P2478,0)</f>
        <v>0</v>
      </c>
      <c r="V2478" s="54">
        <f>IF(I2478&gt;=Overview!$F$18,(1-Overview!$F$9)*'='!R2478-Overview!$F$18*'='!P2478,0)</f>
        <v>41.754668722675518</v>
      </c>
      <c r="W2478" s="2"/>
      <c r="X2478" s="60">
        <f>F2478^3*(1+G2478*Overview!$F$38)</f>
        <v>43.211395710043718</v>
      </c>
      <c r="Y2478" s="61">
        <f>F2478^3*Overview!$F$42*(1+Overview!$F$38*G2478)+J2478*Overview!$F$39/Overview!$F$40</f>
        <v>4.4307297118846272</v>
      </c>
    </row>
    <row r="2479" spans="1:25">
      <c r="A2479" s="34">
        <v>2476</v>
      </c>
      <c r="B2479">
        <v>0.77</v>
      </c>
      <c r="C2479" s="85">
        <v>18.739999999999998</v>
      </c>
      <c r="D2479" s="125">
        <f>B2479/(B2479+Overview!$F$22)</f>
        <v>0.52380952380952384</v>
      </c>
      <c r="E2479" s="118">
        <f>EXP(Overview!$F$21/Overview!$F$5-Overview!$F$21/('='!C2479+273.15))</f>
        <v>0.94169028070695959</v>
      </c>
      <c r="F2479" s="77">
        <f t="shared" si="230"/>
        <v>3.2762089074523288</v>
      </c>
      <c r="G2479" s="115">
        <f t="shared" si="231"/>
        <v>0.52380952380952372</v>
      </c>
      <c r="H2479" s="112">
        <f>F2479/Overview!$F$19</f>
        <v>4.8371606488296601</v>
      </c>
      <c r="I2479" s="149">
        <f t="shared" si="232"/>
        <v>178.24101031296112</v>
      </c>
      <c r="J2479" s="80">
        <f>IF((A2479-Overview!$F$43)/365=ROUND((A2479-Overview!$F$43)/365,0),J2478*0.05,J2478+V2478)</f>
        <v>12507.748555307655</v>
      </c>
      <c r="K2479" s="70">
        <f>IF(I2479&lt;Overview!$F$16,1,'='!F2479/Overview!$F$26)</f>
        <v>141.82722543083676</v>
      </c>
      <c r="L2479" s="71">
        <f>IF(I2479&lt;Overview!$F$17,'='!F2479/Overview!$F$26,Overview!$F$33)</f>
        <v>9.1428571428571423</v>
      </c>
      <c r="M2479" s="72">
        <f t="shared" si="233"/>
        <v>9.1428571428571423</v>
      </c>
      <c r="N2479" s="81">
        <f>MIN(1,Overview!$F$44*E2479*(F2479-Overview!$F$25)^2+0.2)</f>
        <v>1</v>
      </c>
      <c r="O2479" s="48">
        <f>M2479*E2479*Overview!$F$8</f>
        <v>9.746225350951114E-2</v>
      </c>
      <c r="P2479" s="48">
        <f>E2479*Overview!$F$6</f>
        <v>1.8494797113084687E-3</v>
      </c>
      <c r="Q2479" s="122">
        <f>O2479*(G2479/F2479-(1+Overview!$F$35/'='!F2479)/(Overview!$F$37*Overview!$F$33))/('='!G2479+Overview!$F$36)</f>
        <v>1.2663798542459539E-4</v>
      </c>
      <c r="R2479" s="128">
        <f>(O2479/F2479-Q2479)*G2479*Overview!$F$29*'='!F2479^3</f>
        <v>493.96761626279846</v>
      </c>
      <c r="S2479" s="57">
        <f t="shared" si="228"/>
        <v>3.3027453662060985E-18</v>
      </c>
      <c r="T2479" s="58">
        <f t="shared" si="229"/>
        <v>1.3829749862329254E-4</v>
      </c>
      <c r="U2479" s="58">
        <f>IF(I2479&lt;Overview!$F$18,(1-Overview!$F$9)*'='!R2479-'='!I2479*'='!P2479,0)</f>
        <v>0</v>
      </c>
      <c r="V2479" s="54">
        <f>IF(I2479&gt;=Overview!$F$18,(1-Overview!$F$9)*'='!R2479-Overview!$F$18*'='!P2479,0)</f>
        <v>41.758498048717726</v>
      </c>
      <c r="W2479" s="2"/>
      <c r="X2479" s="60">
        <f>F2479^3*(1+G2479*Overview!$F$38)</f>
        <v>43.216876618088854</v>
      </c>
      <c r="Y2479" s="61">
        <f>F2479^3*Overview!$F$42*(1+Overview!$F$38*G2479)+J2479*Overview!$F$39/Overview!$F$40</f>
        <v>4.4330374237586385</v>
      </c>
    </row>
    <row r="2480" spans="1:25">
      <c r="A2480" s="34">
        <v>2477</v>
      </c>
      <c r="B2480">
        <v>0.77</v>
      </c>
      <c r="C2480" s="85">
        <v>18.739999999999998</v>
      </c>
      <c r="D2480" s="125">
        <f>B2480/(B2480+Overview!$F$22)</f>
        <v>0.52380952380952384</v>
      </c>
      <c r="E2480" s="118">
        <f>EXP(Overview!$F$21/Overview!$F$5-Overview!$F$21/('='!C2480+273.15))</f>
        <v>0.94169028070695959</v>
      </c>
      <c r="F2480" s="77">
        <f t="shared" si="230"/>
        <v>3.2763472049509521</v>
      </c>
      <c r="G2480" s="115">
        <f t="shared" si="231"/>
        <v>0.52380952380952372</v>
      </c>
      <c r="H2480" s="112">
        <f>F2480/Overview!$F$19</f>
        <v>4.8373648382562413</v>
      </c>
      <c r="I2480" s="149">
        <f t="shared" si="232"/>
        <v>178.24101031296112</v>
      </c>
      <c r="J2480" s="80">
        <f>IF((A2480-Overview!$F$43)/365=ROUND((A2480-Overview!$F$43)/365,0),J2479*0.05,J2479+V2479)</f>
        <v>12549.507053356372</v>
      </c>
      <c r="K2480" s="70">
        <f>IF(I2480&lt;Overview!$F$16,1,'='!F2480/Overview!$F$26)</f>
        <v>141.83321233553906</v>
      </c>
      <c r="L2480" s="71">
        <f>IF(I2480&lt;Overview!$F$17,'='!F2480/Overview!$F$26,Overview!$F$33)</f>
        <v>9.1428571428571423</v>
      </c>
      <c r="M2480" s="72">
        <f t="shared" si="233"/>
        <v>9.1428571428571423</v>
      </c>
      <c r="N2480" s="81">
        <f>MIN(1,Overview!$F$44*E2480*(F2480-Overview!$F$25)^2+0.2)</f>
        <v>1</v>
      </c>
      <c r="O2480" s="48">
        <f>M2480*E2480*Overview!$F$8</f>
        <v>9.746225350951114E-2</v>
      </c>
      <c r="P2480" s="48">
        <f>E2480*Overview!$F$6</f>
        <v>1.8494797113084687E-3</v>
      </c>
      <c r="Q2480" s="122">
        <f>O2480*(G2480/F2480-(1+Overview!$F$35/'='!F2480)/(Overview!$F$37*Overview!$F$33))/('='!G2480+Overview!$F$36)</f>
        <v>1.264422320647068E-4</v>
      </c>
      <c r="R2480" s="128">
        <f>(O2480/F2480-Q2480)*G2480*Overview!$F$29*'='!F2480^3</f>
        <v>494.0124961218491</v>
      </c>
      <c r="S2480" s="57">
        <f t="shared" si="228"/>
        <v>3.3026059544178591E-18</v>
      </c>
      <c r="T2480" s="58">
        <f t="shared" si="229"/>
        <v>1.3808955120432059E-4</v>
      </c>
      <c r="U2480" s="58">
        <f>IF(I2480&lt;Overview!$F$18,(1-Overview!$F$9)*'='!R2480-'='!I2480*'='!P2480,0)</f>
        <v>0</v>
      </c>
      <c r="V2480" s="54">
        <f>IF(I2480&gt;=Overview!$F$18,(1-Overview!$F$9)*'='!R2480-Overview!$F$18*'='!P2480,0)</f>
        <v>41.762321812708841</v>
      </c>
      <c r="W2480" s="2"/>
      <c r="X2480" s="60">
        <f>F2480^3*(1+G2480*Overview!$F$38)</f>
        <v>43.222349747308961</v>
      </c>
      <c r="Y2480" s="61">
        <f>F2480^3*Overview!$F$42*(1+Overview!$F$38*G2480)+J2480*Overview!$F$39/Overview!$F$40</f>
        <v>4.4353446019400193</v>
      </c>
    </row>
    <row r="2481" spans="1:25">
      <c r="A2481" s="34">
        <v>2478</v>
      </c>
      <c r="B2481">
        <v>0.77</v>
      </c>
      <c r="C2481" s="85">
        <v>18.739999999999998</v>
      </c>
      <c r="D2481" s="125">
        <f>B2481/(B2481+Overview!$F$22)</f>
        <v>0.52380952380952384</v>
      </c>
      <c r="E2481" s="118">
        <f>EXP(Overview!$F$21/Overview!$F$5-Overview!$F$21/('='!C2481+273.15))</f>
        <v>0.94169028070695959</v>
      </c>
      <c r="F2481" s="77">
        <f t="shared" si="230"/>
        <v>3.2764852945021565</v>
      </c>
      <c r="G2481" s="115">
        <f t="shared" si="231"/>
        <v>0.52380952380952372</v>
      </c>
      <c r="H2481" s="112">
        <f>F2481/Overview!$F$19</f>
        <v>4.8375687206587283</v>
      </c>
      <c r="I2481" s="149">
        <f t="shared" si="232"/>
        <v>178.24101031296112</v>
      </c>
      <c r="J2481" s="80">
        <f>IF((A2481-Overview!$F$43)/365=ROUND((A2481-Overview!$F$43)/365,0),J2480*0.05,J2480+V2480)</f>
        <v>12591.26937516908</v>
      </c>
      <c r="K2481" s="70">
        <f>IF(I2481&lt;Overview!$F$16,1,'='!F2481/Overview!$F$26)</f>
        <v>141.83919023818859</v>
      </c>
      <c r="L2481" s="71">
        <f>IF(I2481&lt;Overview!$F$17,'='!F2481/Overview!$F$26,Overview!$F$33)</f>
        <v>9.1428571428571423</v>
      </c>
      <c r="M2481" s="72">
        <f t="shared" si="233"/>
        <v>9.1428571428571423</v>
      </c>
      <c r="N2481" s="81">
        <f>MIN(1,Overview!$F$44*E2481*(F2481-Overview!$F$25)^2+0.2)</f>
        <v>1</v>
      </c>
      <c r="O2481" s="48">
        <f>M2481*E2481*Overview!$F$8</f>
        <v>9.746225350951114E-2</v>
      </c>
      <c r="P2481" s="48">
        <f>E2481*Overview!$F$6</f>
        <v>1.8494797113084687E-3</v>
      </c>
      <c r="Q2481" s="122">
        <f>O2481*(G2481/F2481-(1+Overview!$F$35/'='!F2481)/(Overview!$F$37*Overview!$F$33))/('='!G2481+Overview!$F$36)</f>
        <v>1.2624678953213495E-4</v>
      </c>
      <c r="R2481" s="128">
        <f>(O2481/F2481-Q2481)*G2481*Overview!$F$29*'='!F2481^3</f>
        <v>494.05731078989731</v>
      </c>
      <c r="S2481" s="57">
        <f t="shared" si="228"/>
        <v>3.3024667639948724E-18</v>
      </c>
      <c r="T2481" s="58">
        <f t="shared" si="229"/>
        <v>1.3788191646004966E-4</v>
      </c>
      <c r="U2481" s="58">
        <f>IF(I2481&lt;Overview!$F$18,(1-Overview!$F$9)*'='!R2481-'='!I2481*'='!P2481,0)</f>
        <v>0</v>
      </c>
      <c r="V2481" s="54">
        <f>IF(I2481&gt;=Overview!$F$18,(1-Overview!$F$9)*'='!R2481-Overview!$F$18*'='!P2481,0)</f>
        <v>41.766140022426548</v>
      </c>
      <c r="W2481" s="2"/>
      <c r="X2481" s="60">
        <f>F2481^3*(1+G2481*Overview!$F$38)</f>
        <v>43.227815108030434</v>
      </c>
      <c r="Y2481" s="61">
        <f>F2481^3*Overview!$F$42*(1+Overview!$F$38*G2481)+J2481*Overview!$F$39/Overview!$F$40</f>
        <v>4.4376512471164498</v>
      </c>
    </row>
    <row r="2482" spans="1:25">
      <c r="A2482" s="34">
        <v>2479</v>
      </c>
      <c r="B2482">
        <v>0.77</v>
      </c>
      <c r="C2482" s="85">
        <v>18.739999999999998</v>
      </c>
      <c r="D2482" s="125">
        <f>B2482/(B2482+Overview!$F$22)</f>
        <v>0.52380952380952384</v>
      </c>
      <c r="E2482" s="118">
        <f>EXP(Overview!$F$21/Overview!$F$5-Overview!$F$21/('='!C2482+273.15))</f>
        <v>0.94169028070695959</v>
      </c>
      <c r="F2482" s="77">
        <f t="shared" si="230"/>
        <v>3.2766231764186164</v>
      </c>
      <c r="G2482" s="115">
        <f t="shared" si="231"/>
        <v>0.52380952380952372</v>
      </c>
      <c r="H2482" s="112">
        <f>F2482/Overview!$F$19</f>
        <v>4.8377722964987688</v>
      </c>
      <c r="I2482" s="149">
        <f t="shared" si="232"/>
        <v>178.24101031296112</v>
      </c>
      <c r="J2482" s="80">
        <f>IF((A2482-Overview!$F$43)/365=ROUND((A2482-Overview!$F$43)/365,0),J2481*0.05,J2481+V2481)</f>
        <v>12633.035515191506</v>
      </c>
      <c r="K2482" s="70">
        <f>IF(I2482&lt;Overview!$F$16,1,'='!F2482/Overview!$F$26)</f>
        <v>141.84515915232106</v>
      </c>
      <c r="L2482" s="71">
        <f>IF(I2482&lt;Overview!$F$17,'='!F2482/Overview!$F$26,Overview!$F$33)</f>
        <v>9.1428571428571423</v>
      </c>
      <c r="M2482" s="72">
        <f t="shared" si="233"/>
        <v>9.1428571428571423</v>
      </c>
      <c r="N2482" s="81">
        <f>MIN(1,Overview!$F$44*E2482*(F2482-Overview!$F$25)^2+0.2)</f>
        <v>1</v>
      </c>
      <c r="O2482" s="48">
        <f>M2482*E2482*Overview!$F$8</f>
        <v>9.746225350951114E-2</v>
      </c>
      <c r="P2482" s="48">
        <f>E2482*Overview!$F$6</f>
        <v>1.8494797113084687E-3</v>
      </c>
      <c r="Q2482" s="122">
        <f>O2482*(G2482/F2482-(1+Overview!$F$35/'='!F2482)/(Overview!$F$37*Overview!$F$33))/('='!G2482+Overview!$F$36)</f>
        <v>1.2605165730788874E-4</v>
      </c>
      <c r="R2482" s="128">
        <f>(O2482/F2482-Q2482)*G2482*Overview!$F$29*'='!F2482^3</f>
        <v>494.10206035811365</v>
      </c>
      <c r="S2482" s="57">
        <f t="shared" si="228"/>
        <v>3.3023277945675235E-18</v>
      </c>
      <c r="T2482" s="58">
        <f t="shared" si="229"/>
        <v>1.376745939203351E-4</v>
      </c>
      <c r="U2482" s="58">
        <f>IF(I2482&lt;Overview!$F$18,(1-Overview!$F$9)*'='!R2482-'='!I2482*'='!P2482,0)</f>
        <v>0</v>
      </c>
      <c r="V2482" s="54">
        <f>IF(I2482&gt;=Overview!$F$18,(1-Overview!$F$9)*'='!R2482-Overview!$F$18*'='!P2482,0)</f>
        <v>41.769952685638579</v>
      </c>
      <c r="W2482" s="2"/>
      <c r="X2482" s="60">
        <f>F2482^3*(1+G2482*Overview!$F$38)</f>
        <v>43.233272710568123</v>
      </c>
      <c r="Y2482" s="61">
        <f>F2482^3*Overview!$F$42*(1+Overview!$F$38*G2482)+J2482*Overview!$F$39/Overview!$F$40</f>
        <v>4.4399573599749074</v>
      </c>
    </row>
    <row r="2483" spans="1:25">
      <c r="A2483" s="34">
        <v>2480</v>
      </c>
      <c r="B2483">
        <v>0.77</v>
      </c>
      <c r="C2483" s="85">
        <v>18.739999999999998</v>
      </c>
      <c r="D2483" s="125">
        <f>B2483/(B2483+Overview!$F$22)</f>
        <v>0.52380952380952384</v>
      </c>
      <c r="E2483" s="118">
        <f>EXP(Overview!$F$21/Overview!$F$5-Overview!$F$21/('='!C2483+273.15))</f>
        <v>0.94169028070695959</v>
      </c>
      <c r="F2483" s="77">
        <f t="shared" si="230"/>
        <v>3.2767608510125368</v>
      </c>
      <c r="G2483" s="115">
        <f t="shared" si="231"/>
        <v>0.52380952380952372</v>
      </c>
      <c r="H2483" s="112">
        <f>F2483/Overview!$F$19</f>
        <v>4.8379755662373194</v>
      </c>
      <c r="I2483" s="149">
        <f t="shared" si="232"/>
        <v>178.24101031296112</v>
      </c>
      <c r="J2483" s="80">
        <f>IF((A2483-Overview!$F$43)/365=ROUND((A2483-Overview!$F$43)/365,0),J2482*0.05,J2482+V2482)</f>
        <v>12674.805467877144</v>
      </c>
      <c r="K2483" s="70">
        <f>IF(I2483&lt;Overview!$F$16,1,'='!F2483/Overview!$F$26)</f>
        <v>141.85111909145181</v>
      </c>
      <c r="L2483" s="71">
        <f>IF(I2483&lt;Overview!$F$17,'='!F2483/Overview!$F$26,Overview!$F$33)</f>
        <v>9.1428571428571423</v>
      </c>
      <c r="M2483" s="72">
        <f t="shared" si="233"/>
        <v>9.1428571428571423</v>
      </c>
      <c r="N2483" s="81">
        <f>MIN(1,Overview!$F$44*E2483*(F2483-Overview!$F$25)^2+0.2)</f>
        <v>1</v>
      </c>
      <c r="O2483" s="48">
        <f>M2483*E2483*Overview!$F$8</f>
        <v>9.746225350951114E-2</v>
      </c>
      <c r="P2483" s="48">
        <f>E2483*Overview!$F$6</f>
        <v>1.8494797113084687E-3</v>
      </c>
      <c r="Q2483" s="122">
        <f>O2483*(G2483/F2483-(1+Overview!$F$35/'='!F2483)/(Overview!$F$37*Overview!$F$33))/('='!G2483+Overview!$F$36)</f>
        <v>1.2585683487392133E-4</v>
      </c>
      <c r="R2483" s="128">
        <f>(O2483/F2483-Q2483)*G2483*Overview!$F$29*'='!F2483^3</f>
        <v>494.14674491755261</v>
      </c>
      <c r="S2483" s="57">
        <f t="shared" si="228"/>
        <v>3.3021890457668694E-18</v>
      </c>
      <c r="T2483" s="58">
        <f t="shared" si="229"/>
        <v>1.3746758311573826E-4</v>
      </c>
      <c r="U2483" s="58">
        <f>IF(I2483&lt;Overview!$F$18,(1-Overview!$F$9)*'='!R2483-'='!I2483*'='!P2483,0)</f>
        <v>0</v>
      </c>
      <c r="V2483" s="54">
        <f>IF(I2483&gt;=Overview!$F$18,(1-Overview!$F$9)*'='!R2483-Overview!$F$18*'='!P2483,0)</f>
        <v>41.773759810102774</v>
      </c>
      <c r="W2483" s="2"/>
      <c r="X2483" s="60">
        <f>F2483^3*(1+G2483*Overview!$F$38)</f>
        <v>43.238722565225459</v>
      </c>
      <c r="Y2483" s="61">
        <f>F2483^3*Overview!$F$42*(1+Overview!$F$38*G2483)+J2483*Overview!$F$39/Overview!$F$40</f>
        <v>4.4422629412016796</v>
      </c>
    </row>
    <row r="2484" spans="1:25">
      <c r="A2484" s="34">
        <v>2481</v>
      </c>
      <c r="B2484">
        <v>0.77</v>
      </c>
      <c r="C2484" s="85">
        <v>18.739999999999998</v>
      </c>
      <c r="D2484" s="125">
        <f>B2484/(B2484+Overview!$F$22)</f>
        <v>0.52380952380952384</v>
      </c>
      <c r="E2484" s="118">
        <f>EXP(Overview!$F$21/Overview!$F$5-Overview!$F$21/('='!C2484+273.15))</f>
        <v>0.94169028070695959</v>
      </c>
      <c r="F2484" s="77">
        <f t="shared" si="230"/>
        <v>3.2768983185956526</v>
      </c>
      <c r="G2484" s="115">
        <f t="shared" si="231"/>
        <v>0.52380952380952372</v>
      </c>
      <c r="H2484" s="112">
        <f>F2484/Overview!$F$19</f>
        <v>4.8381785303346412</v>
      </c>
      <c r="I2484" s="149">
        <f t="shared" si="232"/>
        <v>178.24101031296112</v>
      </c>
      <c r="J2484" s="80">
        <f>IF((A2484-Overview!$F$43)/365=ROUND((A2484-Overview!$F$43)/365,0),J2483*0.05,J2483+V2483)</f>
        <v>12716.579227687247</v>
      </c>
      <c r="K2484" s="70">
        <f>IF(I2484&lt;Overview!$F$16,1,'='!F2484/Overview!$F$26)</f>
        <v>141.85707006907589</v>
      </c>
      <c r="L2484" s="71">
        <f>IF(I2484&lt;Overview!$F$17,'='!F2484/Overview!$F$26,Overview!$F$33)</f>
        <v>9.1428571428571423</v>
      </c>
      <c r="M2484" s="72">
        <f t="shared" si="233"/>
        <v>9.1428571428571423</v>
      </c>
      <c r="N2484" s="81">
        <f>MIN(1,Overview!$F$44*E2484*(F2484-Overview!$F$25)^2+0.2)</f>
        <v>1</v>
      </c>
      <c r="O2484" s="48">
        <f>M2484*E2484*Overview!$F$8</f>
        <v>9.746225350951114E-2</v>
      </c>
      <c r="P2484" s="48">
        <f>E2484*Overview!$F$6</f>
        <v>1.8494797113084687E-3</v>
      </c>
      <c r="Q2484" s="122">
        <f>O2484*(G2484/F2484-(1+Overview!$F$35/'='!F2484)/(Overview!$F$37*Overview!$F$33))/('='!G2484+Overview!$F$36)</f>
        <v>1.2566232171312873E-4</v>
      </c>
      <c r="R2484" s="128">
        <f>(O2484/F2484-Q2484)*G2484*Overview!$F$29*'='!F2484^3</f>
        <v>494.19136455915157</v>
      </c>
      <c r="S2484" s="57">
        <f t="shared" si="228"/>
        <v>3.3020505172246387E-18</v>
      </c>
      <c r="T2484" s="58">
        <f t="shared" si="229"/>
        <v>1.3726088357752584E-4</v>
      </c>
      <c r="U2484" s="58">
        <f>IF(I2484&lt;Overview!$F$18,(1-Overview!$F$9)*'='!R2484-'='!I2484*'='!P2484,0)</f>
        <v>0</v>
      </c>
      <c r="V2484" s="54">
        <f>IF(I2484&gt;=Overview!$F$18,(1-Overview!$F$9)*'='!R2484-Overview!$F$18*'='!P2484,0)</f>
        <v>41.777561403567006</v>
      </c>
      <c r="W2484" s="2"/>
      <c r="X2484" s="60">
        <f>F2484^3*(1+G2484*Overview!$F$38)</f>
        <v>43.24416468229434</v>
      </c>
      <c r="Y2484" s="61">
        <f>F2484^3*Overview!$F$42*(1+Overview!$F$38*G2484)+J2484*Overview!$F$39/Overview!$F$40</f>
        <v>4.4445679914823542</v>
      </c>
    </row>
    <row r="2485" spans="1:25">
      <c r="A2485" s="34">
        <v>2482</v>
      </c>
      <c r="B2485">
        <v>0.77</v>
      </c>
      <c r="C2485" s="85">
        <v>18.739999999999998</v>
      </c>
      <c r="D2485" s="125">
        <f>B2485/(B2485+Overview!$F$22)</f>
        <v>0.52380952380952384</v>
      </c>
      <c r="E2485" s="118">
        <f>EXP(Overview!$F$21/Overview!$F$5-Overview!$F$21/('='!C2485+273.15))</f>
        <v>0.94169028070695959</v>
      </c>
      <c r="F2485" s="77">
        <f t="shared" si="230"/>
        <v>3.2770355794792301</v>
      </c>
      <c r="G2485" s="115">
        <f t="shared" si="231"/>
        <v>0.52380952380952372</v>
      </c>
      <c r="H2485" s="112">
        <f>F2485/Overview!$F$19</f>
        <v>4.8383811892503026</v>
      </c>
      <c r="I2485" s="149">
        <f t="shared" si="232"/>
        <v>178.24101031296112</v>
      </c>
      <c r="J2485" s="80">
        <f>IF((A2485-Overview!$F$43)/365=ROUND((A2485-Overview!$F$43)/365,0),J2484*0.05,J2484+V2484)</f>
        <v>12758.356789090814</v>
      </c>
      <c r="K2485" s="70">
        <f>IF(I2485&lt;Overview!$F$16,1,'='!F2485/Overview!$F$26)</f>
        <v>141.86301209866798</v>
      </c>
      <c r="L2485" s="71">
        <f>IF(I2485&lt;Overview!$F$17,'='!F2485/Overview!$F$26,Overview!$F$33)</f>
        <v>9.1428571428571423</v>
      </c>
      <c r="M2485" s="72">
        <f t="shared" si="233"/>
        <v>9.1428571428571423</v>
      </c>
      <c r="N2485" s="81">
        <f>MIN(1,Overview!$F$44*E2485*(F2485-Overview!$F$25)^2+0.2)</f>
        <v>1</v>
      </c>
      <c r="O2485" s="48">
        <f>M2485*E2485*Overview!$F$8</f>
        <v>9.746225350951114E-2</v>
      </c>
      <c r="P2485" s="48">
        <f>E2485*Overview!$F$6</f>
        <v>1.8494797113084687E-3</v>
      </c>
      <c r="Q2485" s="122">
        <f>O2485*(G2485/F2485-(1+Overview!$F$35/'='!F2485)/(Overview!$F$37*Overview!$F$33))/('='!G2485+Overview!$F$36)</f>
        <v>1.254681173093512E-4</v>
      </c>
      <c r="R2485" s="128">
        <f>(O2485/F2485-Q2485)*G2485*Overview!$F$29*'='!F2485^3</f>
        <v>494.23591937373163</v>
      </c>
      <c r="S2485" s="57">
        <f t="shared" si="228"/>
        <v>3.3019122085732314E-18</v>
      </c>
      <c r="T2485" s="58">
        <f t="shared" si="229"/>
        <v>1.3705449483767258E-4</v>
      </c>
      <c r="U2485" s="58">
        <f>IF(I2485&lt;Overview!$F$18,(1-Overview!$F$9)*'='!R2485-'='!I2485*'='!P2485,0)</f>
        <v>0</v>
      </c>
      <c r="V2485" s="54">
        <f>IF(I2485&gt;=Overview!$F$18,(1-Overview!$F$9)*'='!R2485-Overview!$F$18*'='!P2485,0)</f>
        <v>41.781357473769226</v>
      </c>
      <c r="W2485" s="2"/>
      <c r="X2485" s="60">
        <f>F2485^3*(1+G2485*Overview!$F$38)</f>
        <v>43.249599072055176</v>
      </c>
      <c r="Y2485" s="61">
        <f>F2485^3*Overview!$F$42*(1+Overview!$F$38*G2485)+J2485*Overview!$F$39/Overview!$F$40</f>
        <v>4.4468725115018213</v>
      </c>
    </row>
    <row r="2486" spans="1:25">
      <c r="A2486" s="34">
        <v>2483</v>
      </c>
      <c r="B2486">
        <v>0.77</v>
      </c>
      <c r="C2486" s="85">
        <v>18.739999999999998</v>
      </c>
      <c r="D2486" s="125">
        <f>B2486/(B2486+Overview!$F$22)</f>
        <v>0.52380952380952384</v>
      </c>
      <c r="E2486" s="118">
        <f>EXP(Overview!$F$21/Overview!$F$5-Overview!$F$21/('='!C2486+273.15))</f>
        <v>0.94169028070695959</v>
      </c>
      <c r="F2486" s="77">
        <f t="shared" si="230"/>
        <v>3.2771726339740677</v>
      </c>
      <c r="G2486" s="115">
        <f t="shared" si="231"/>
        <v>0.52380952380952372</v>
      </c>
      <c r="H2486" s="112">
        <f>F2486/Overview!$F$19</f>
        <v>4.8385835434431828</v>
      </c>
      <c r="I2486" s="149">
        <f t="shared" si="232"/>
        <v>178.24101031296112</v>
      </c>
      <c r="J2486" s="80">
        <f>IF((A2486-Overview!$F$43)/365=ROUND((A2486-Overview!$F$43)/365,0),J2485*0.05,J2485+V2485)</f>
        <v>12800.138146564583</v>
      </c>
      <c r="K2486" s="70">
        <f>IF(I2486&lt;Overview!$F$16,1,'='!F2486/Overview!$F$26)</f>
        <v>141.86894519368258</v>
      </c>
      <c r="L2486" s="71">
        <f>IF(I2486&lt;Overview!$F$17,'='!F2486/Overview!$F$26,Overview!$F$33)</f>
        <v>9.1428571428571423</v>
      </c>
      <c r="M2486" s="72">
        <f t="shared" si="233"/>
        <v>9.1428571428571423</v>
      </c>
      <c r="N2486" s="81">
        <f>MIN(1,Overview!$F$44*E2486*(F2486-Overview!$F$25)^2+0.2)</f>
        <v>1</v>
      </c>
      <c r="O2486" s="48">
        <f>M2486*E2486*Overview!$F$8</f>
        <v>9.746225350951114E-2</v>
      </c>
      <c r="P2486" s="48">
        <f>E2486*Overview!$F$6</f>
        <v>1.8494797113084687E-3</v>
      </c>
      <c r="Q2486" s="122">
        <f>O2486*(G2486/F2486-(1+Overview!$F$35/'='!F2486)/(Overview!$F$37*Overview!$F$33))/('='!G2486+Overview!$F$36)</f>
        <v>1.2527422114736535E-4</v>
      </c>
      <c r="R2486" s="128">
        <f>(O2486/F2486-Q2486)*G2486*Overview!$F$29*'='!F2486^3</f>
        <v>494.28040945199774</v>
      </c>
      <c r="S2486" s="57">
        <f t="shared" si="228"/>
        <v>3.3017741194457156E-18</v>
      </c>
      <c r="T2486" s="58">
        <f t="shared" si="229"/>
        <v>1.3684841642885371E-4</v>
      </c>
      <c r="U2486" s="58">
        <f>IF(I2486&lt;Overview!$F$18,(1-Overview!$F$9)*'='!R2486-'='!I2486*'='!P2486,0)</f>
        <v>0</v>
      </c>
      <c r="V2486" s="54">
        <f>IF(I2486&gt;=Overview!$F$18,(1-Overview!$F$9)*'='!R2486-Overview!$F$18*'='!P2486,0)</f>
        <v>41.785148028437504</v>
      </c>
      <c r="W2486" s="2"/>
      <c r="X2486" s="60">
        <f>F2486^3*(1+G2486*Overview!$F$38)</f>
        <v>43.255025744776937</v>
      </c>
      <c r="Y2486" s="61">
        <f>F2486^3*Overview!$F$42*(1+Overview!$F$38*G2486)+J2486*Overview!$F$39/Overview!$F$40</f>
        <v>4.4491765019442759</v>
      </c>
    </row>
    <row r="2487" spans="1:25">
      <c r="A2487" s="34">
        <v>2484</v>
      </c>
      <c r="B2487">
        <v>0.77</v>
      </c>
      <c r="C2487" s="85">
        <v>18.739999999999998</v>
      </c>
      <c r="D2487" s="125">
        <f>B2487/(B2487+Overview!$F$22)</f>
        <v>0.52380952380952384</v>
      </c>
      <c r="E2487" s="118">
        <f>EXP(Overview!$F$21/Overview!$F$5-Overview!$F$21/('='!C2487+273.15))</f>
        <v>0.94169028070695959</v>
      </c>
      <c r="F2487" s="77">
        <f t="shared" si="230"/>
        <v>3.2773094823904967</v>
      </c>
      <c r="G2487" s="115">
        <f t="shared" si="231"/>
        <v>0.52380952380952372</v>
      </c>
      <c r="H2487" s="112">
        <f>F2487/Overview!$F$19</f>
        <v>4.8387855933714699</v>
      </c>
      <c r="I2487" s="149">
        <f t="shared" si="232"/>
        <v>178.24101031296112</v>
      </c>
      <c r="J2487" s="80">
        <f>IF((A2487-Overview!$F$43)/365=ROUND((A2487-Overview!$F$43)/365,0),J2486*0.05,J2486+V2486)</f>
        <v>12841.92329459302</v>
      </c>
      <c r="K2487" s="70">
        <f>IF(I2487&lt;Overview!$F$16,1,'='!F2487/Overview!$F$26)</f>
        <v>141.87486936755397</v>
      </c>
      <c r="L2487" s="71">
        <f>IF(I2487&lt;Overview!$F$17,'='!F2487/Overview!$F$26,Overview!$F$33)</f>
        <v>9.1428571428571423</v>
      </c>
      <c r="M2487" s="72">
        <f t="shared" si="233"/>
        <v>9.1428571428571423</v>
      </c>
      <c r="N2487" s="81">
        <f>MIN(1,Overview!$F$44*E2487*(F2487-Overview!$F$25)^2+0.2)</f>
        <v>1</v>
      </c>
      <c r="O2487" s="48">
        <f>M2487*E2487*Overview!$F$8</f>
        <v>9.746225350951114E-2</v>
      </c>
      <c r="P2487" s="48">
        <f>E2487*Overview!$F$6</f>
        <v>1.8494797113084687E-3</v>
      </c>
      <c r="Q2487" s="122">
        <f>O2487*(G2487/F2487-(1+Overview!$F$35/'='!F2487)/(Overview!$F$37*Overview!$F$33))/('='!G2487+Overview!$F$36)</f>
        <v>1.2508063271288484E-4</v>
      </c>
      <c r="R2487" s="128">
        <f>(O2487/F2487-Q2487)*G2487*Overview!$F$29*'='!F2487^3</f>
        <v>494.32483488453869</v>
      </c>
      <c r="S2487" s="57">
        <f t="shared" si="228"/>
        <v>3.3016362494758272E-18</v>
      </c>
      <c r="T2487" s="58">
        <f t="shared" si="229"/>
        <v>1.3664264788444683E-4</v>
      </c>
      <c r="U2487" s="58">
        <f>IF(I2487&lt;Overview!$F$18,(1-Overview!$F$9)*'='!R2487-'='!I2487*'='!P2487,0)</f>
        <v>0</v>
      </c>
      <c r="V2487" s="54">
        <f>IF(I2487&gt;=Overview!$F$18,(1-Overview!$F$9)*'='!R2487-Overview!$F$18*'='!P2487,0)</f>
        <v>41.788933075289989</v>
      </c>
      <c r="W2487" s="2"/>
      <c r="X2487" s="60">
        <f>F2487^3*(1+G2487*Overview!$F$38)</f>
        <v>43.26044471071711</v>
      </c>
      <c r="Y2487" s="61">
        <f>F2487^3*Overview!$F$42*(1+Overview!$F$38*G2487)+J2487*Overview!$F$39/Overview!$F$40</f>
        <v>4.4514799634932176</v>
      </c>
    </row>
    <row r="2488" spans="1:25">
      <c r="A2488" s="34">
        <v>2485</v>
      </c>
      <c r="B2488">
        <v>0.77</v>
      </c>
      <c r="C2488" s="85">
        <v>18.739999999999998</v>
      </c>
      <c r="D2488" s="125">
        <f>B2488/(B2488+Overview!$F$22)</f>
        <v>0.52380952380952384</v>
      </c>
      <c r="E2488" s="118">
        <f>EXP(Overview!$F$21/Overview!$F$5-Overview!$F$21/('='!C2488+273.15))</f>
        <v>0.94169028070695959</v>
      </c>
      <c r="F2488" s="77">
        <f t="shared" si="230"/>
        <v>3.2774461250383813</v>
      </c>
      <c r="G2488" s="115">
        <f t="shared" si="231"/>
        <v>0.52380952380952372</v>
      </c>
      <c r="H2488" s="112">
        <f>F2488/Overview!$F$19</f>
        <v>4.8389873394926637</v>
      </c>
      <c r="I2488" s="149">
        <f t="shared" si="232"/>
        <v>178.24101031296112</v>
      </c>
      <c r="J2488" s="80">
        <f>IF((A2488-Overview!$F$43)/365=ROUND((A2488-Overview!$F$43)/365,0),J2487*0.05,J2487+V2487)</f>
        <v>12883.712227668309</v>
      </c>
      <c r="K2488" s="70">
        <f>IF(I2488&lt;Overview!$F$16,1,'='!F2488/Overview!$F$26)</f>
        <v>141.88078463369615</v>
      </c>
      <c r="L2488" s="71">
        <f>IF(I2488&lt;Overview!$F$17,'='!F2488/Overview!$F$26,Overview!$F$33)</f>
        <v>9.1428571428571423</v>
      </c>
      <c r="M2488" s="72">
        <f t="shared" si="233"/>
        <v>9.1428571428571423</v>
      </c>
      <c r="N2488" s="81">
        <f>MIN(1,Overview!$F$44*E2488*(F2488-Overview!$F$25)^2+0.2)</f>
        <v>1</v>
      </c>
      <c r="O2488" s="48">
        <f>M2488*E2488*Overview!$F$8</f>
        <v>9.746225350951114E-2</v>
      </c>
      <c r="P2488" s="48">
        <f>E2488*Overview!$F$6</f>
        <v>1.8494797113084687E-3</v>
      </c>
      <c r="Q2488" s="122">
        <f>O2488*(G2488/F2488-(1+Overview!$F$35/'='!F2488)/(Overview!$F$37*Overview!$F$33))/('='!G2488+Overview!$F$36)</f>
        <v>1.2488735149256052E-4</v>
      </c>
      <c r="R2488" s="128">
        <f>(O2488/F2488-Q2488)*G2488*Overview!$F$29*'='!F2488^3</f>
        <v>494.36919576182697</v>
      </c>
      <c r="S2488" s="57">
        <f t="shared" si="228"/>
        <v>3.3014985982979684E-18</v>
      </c>
      <c r="T2488" s="58">
        <f t="shared" si="229"/>
        <v>1.3643718873853294E-4</v>
      </c>
      <c r="U2488" s="58">
        <f>IF(I2488&lt;Overview!$F$18,(1-Overview!$F$9)*'='!R2488-'='!I2488*'='!P2488,0)</f>
        <v>0</v>
      </c>
      <c r="V2488" s="54">
        <f>IF(I2488&gt;=Overview!$F$18,(1-Overview!$F$9)*'='!R2488-Overview!$F$18*'='!P2488,0)</f>
        <v>41.792712622034955</v>
      </c>
      <c r="W2488" s="2"/>
      <c r="X2488" s="60">
        <f>F2488^3*(1+G2488*Overview!$F$38)</f>
        <v>43.2658559801217</v>
      </c>
      <c r="Y2488" s="61">
        <f>F2488^3*Overview!$F$42*(1+Overview!$F$38*G2488)+J2488*Overview!$F$39/Overview!$F$40</f>
        <v>4.4537828968314486</v>
      </c>
    </row>
    <row r="2489" spans="1:25">
      <c r="A2489" s="34">
        <v>2486</v>
      </c>
      <c r="B2489">
        <v>0.77</v>
      </c>
      <c r="C2489" s="85">
        <v>18.739999999999998</v>
      </c>
      <c r="D2489" s="125">
        <f>B2489/(B2489+Overview!$F$22)</f>
        <v>0.52380952380952384</v>
      </c>
      <c r="E2489" s="118">
        <f>EXP(Overview!$F$21/Overview!$F$5-Overview!$F$21/('='!C2489+273.15))</f>
        <v>0.94169028070695959</v>
      </c>
      <c r="F2489" s="77">
        <f t="shared" si="230"/>
        <v>3.2775825622271197</v>
      </c>
      <c r="G2489" s="115">
        <f t="shared" si="231"/>
        <v>0.52380952380952372</v>
      </c>
      <c r="H2489" s="112">
        <f>F2489/Overview!$F$19</f>
        <v>4.8391887822635757</v>
      </c>
      <c r="I2489" s="149">
        <f t="shared" si="232"/>
        <v>178.24101031296112</v>
      </c>
      <c r="J2489" s="80">
        <f>IF((A2489-Overview!$F$43)/365=ROUND((A2489-Overview!$F$43)/365,0),J2488*0.05,J2488+V2488)</f>
        <v>12925.504940290344</v>
      </c>
      <c r="K2489" s="70">
        <f>IF(I2489&lt;Overview!$F$16,1,'='!F2489/Overview!$F$26)</f>
        <v>141.88669100550302</v>
      </c>
      <c r="L2489" s="71">
        <f>IF(I2489&lt;Overview!$F$17,'='!F2489/Overview!$F$26,Overview!$F$33)</f>
        <v>9.1428571428571423</v>
      </c>
      <c r="M2489" s="72">
        <f t="shared" si="233"/>
        <v>9.1428571428571423</v>
      </c>
      <c r="N2489" s="81">
        <f>MIN(1,Overview!$F$44*E2489*(F2489-Overview!$F$25)^2+0.2)</f>
        <v>1</v>
      </c>
      <c r="O2489" s="48">
        <f>M2489*E2489*Overview!$F$8</f>
        <v>9.746225350951114E-2</v>
      </c>
      <c r="P2489" s="48">
        <f>E2489*Overview!$F$6</f>
        <v>1.8494797113084687E-3</v>
      </c>
      <c r="Q2489" s="122">
        <f>O2489*(G2489/F2489-(1+Overview!$F$35/'='!F2489)/(Overview!$F$37*Overview!$F$33))/('='!G2489+Overview!$F$36)</f>
        <v>1.2469437697397784E-4</v>
      </c>
      <c r="R2489" s="128">
        <f>(O2489/F2489-Q2489)*G2489*Overview!$F$29*'='!F2489^3</f>
        <v>494.41349217421919</v>
      </c>
      <c r="S2489" s="57">
        <f t="shared" si="228"/>
        <v>3.3013611655472066E-18</v>
      </c>
      <c r="T2489" s="58">
        <f t="shared" si="229"/>
        <v>1.3623203852589487E-4</v>
      </c>
      <c r="U2489" s="58">
        <f>IF(I2489&lt;Overview!$F$18,(1-Overview!$F$9)*'='!R2489-'='!I2489*'='!P2489,0)</f>
        <v>0</v>
      </c>
      <c r="V2489" s="54">
        <f>IF(I2489&gt;=Overview!$F$18,(1-Overview!$F$9)*'='!R2489-Overview!$F$18*'='!P2489,0)</f>
        <v>41.796486676370769</v>
      </c>
      <c r="W2489" s="2"/>
      <c r="X2489" s="60">
        <f>F2489^3*(1+G2489*Overview!$F$38)</f>
        <v>43.271259563225271</v>
      </c>
      <c r="Y2489" s="61">
        <f>F2489^3*Overview!$F$42*(1+Overview!$F$38*G2489)+J2489*Overview!$F$39/Overview!$F$40</f>
        <v>4.4560853026410721</v>
      </c>
    </row>
    <row r="2490" spans="1:25">
      <c r="A2490" s="34">
        <v>2487</v>
      </c>
      <c r="B2490">
        <v>0.77</v>
      </c>
      <c r="C2490" s="85">
        <v>18.739999999999998</v>
      </c>
      <c r="D2490" s="125">
        <f>B2490/(B2490+Overview!$F$22)</f>
        <v>0.52380952380952384</v>
      </c>
      <c r="E2490" s="118">
        <f>EXP(Overview!$F$21/Overview!$F$5-Overview!$F$21/('='!C2490+273.15))</f>
        <v>0.94169028070695959</v>
      </c>
      <c r="F2490" s="77">
        <f t="shared" si="230"/>
        <v>3.2777187942656458</v>
      </c>
      <c r="G2490" s="115">
        <f t="shared" si="231"/>
        <v>0.52380952380952372</v>
      </c>
      <c r="H2490" s="112">
        <f>F2490/Overview!$F$19</f>
        <v>4.83938992214033</v>
      </c>
      <c r="I2490" s="149">
        <f t="shared" si="232"/>
        <v>178.24101031296112</v>
      </c>
      <c r="J2490" s="80">
        <f>IF((A2490-Overview!$F$43)/365=ROUND((A2490-Overview!$F$43)/365,0),J2489*0.05,J2489+V2489)</f>
        <v>12967.301426966715</v>
      </c>
      <c r="K2490" s="70">
        <f>IF(I2490&lt;Overview!$F$16,1,'='!F2490/Overview!$F$26)</f>
        <v>141.89258849634831</v>
      </c>
      <c r="L2490" s="71">
        <f>IF(I2490&lt;Overview!$F$17,'='!F2490/Overview!$F$26,Overview!$F$33)</f>
        <v>9.1428571428571423</v>
      </c>
      <c r="M2490" s="72">
        <f t="shared" si="233"/>
        <v>9.1428571428571423</v>
      </c>
      <c r="N2490" s="81">
        <f>MIN(1,Overview!$F$44*E2490*(F2490-Overview!$F$25)^2+0.2)</f>
        <v>1</v>
      </c>
      <c r="O2490" s="48">
        <f>M2490*E2490*Overview!$F$8</f>
        <v>9.746225350951114E-2</v>
      </c>
      <c r="P2490" s="48">
        <f>E2490*Overview!$F$6</f>
        <v>1.8494797113084687E-3</v>
      </c>
      <c r="Q2490" s="122">
        <f>O2490*(G2490/F2490-(1+Overview!$F$35/'='!F2490)/(Overview!$F$37*Overview!$F$33))/('='!G2490+Overview!$F$36)</f>
        <v>1.2450170864564971E-4</v>
      </c>
      <c r="R2490" s="128">
        <f>(O2490/F2490-Q2490)*G2490*Overview!$F$29*'='!F2490^3</f>
        <v>494.45772421195613</v>
      </c>
      <c r="S2490" s="57">
        <f t="shared" si="228"/>
        <v>3.3012239508592716E-18</v>
      </c>
      <c r="T2490" s="58">
        <f t="shared" si="229"/>
        <v>1.3602719678201057E-4</v>
      </c>
      <c r="U2490" s="58">
        <f>IF(I2490&lt;Overview!$F$18,(1-Overview!$F$9)*'='!R2490-'='!I2490*'='!P2490,0)</f>
        <v>0</v>
      </c>
      <c r="V2490" s="54">
        <f>IF(I2490&gt;=Overview!$F$18,(1-Overview!$F$9)*'='!R2490-Overview!$F$18*'='!P2490,0)</f>
        <v>41.800255245985959</v>
      </c>
      <c r="W2490" s="2"/>
      <c r="X2490" s="60">
        <f>F2490^3*(1+G2490*Overview!$F$38)</f>
        <v>43.27665547025093</v>
      </c>
      <c r="Y2490" s="61">
        <f>F2490^3*Overview!$F$42*(1+Overview!$F$38*G2490)+J2490*Overview!$F$39/Overview!$F$40</f>
        <v>4.4583871816035012</v>
      </c>
    </row>
    <row r="2491" spans="1:25">
      <c r="A2491" s="34">
        <v>2488</v>
      </c>
      <c r="B2491">
        <v>0.77</v>
      </c>
      <c r="C2491" s="85">
        <v>18.739999999999998</v>
      </c>
      <c r="D2491" s="125">
        <f>B2491/(B2491+Overview!$F$22)</f>
        <v>0.52380952380952384</v>
      </c>
      <c r="E2491" s="118">
        <f>EXP(Overview!$F$21/Overview!$F$5-Overview!$F$21/('='!C2491+273.15))</f>
        <v>0.94169028070695959</v>
      </c>
      <c r="F2491" s="77">
        <f t="shared" si="230"/>
        <v>3.2778548214624279</v>
      </c>
      <c r="G2491" s="115">
        <f t="shared" si="231"/>
        <v>0.52380952380952372</v>
      </c>
      <c r="H2491" s="112">
        <f>F2491/Overview!$F$19</f>
        <v>4.8395907595783667</v>
      </c>
      <c r="I2491" s="149">
        <f t="shared" si="232"/>
        <v>178.24101031296112</v>
      </c>
      <c r="J2491" s="80">
        <f>IF((A2491-Overview!$F$43)/365=ROUND((A2491-Overview!$F$43)/365,0),J2490*0.05,J2490+V2490)</f>
        <v>13009.1016822127</v>
      </c>
      <c r="K2491" s="70">
        <f>IF(I2491&lt;Overview!$F$16,1,'='!F2491/Overview!$F$26)</f>
        <v>141.89847711958564</v>
      </c>
      <c r="L2491" s="71">
        <f>IF(I2491&lt;Overview!$F$17,'='!F2491/Overview!$F$26,Overview!$F$33)</f>
        <v>9.1428571428571423</v>
      </c>
      <c r="M2491" s="72">
        <f t="shared" si="233"/>
        <v>9.1428571428571423</v>
      </c>
      <c r="N2491" s="81">
        <f>MIN(1,Overview!$F$44*E2491*(F2491-Overview!$F$25)^2+0.2)</f>
        <v>1</v>
      </c>
      <c r="O2491" s="48">
        <f>M2491*E2491*Overview!$F$8</f>
        <v>9.746225350951114E-2</v>
      </c>
      <c r="P2491" s="48">
        <f>E2491*Overview!$F$6</f>
        <v>1.8494797113084687E-3</v>
      </c>
      <c r="Q2491" s="122">
        <f>O2491*(G2491/F2491-(1+Overview!$F$35/'='!F2491)/(Overview!$F$37*Overview!$F$33))/('='!G2491+Overview!$F$36)</f>
        <v>1.2430934599702296E-4</v>
      </c>
      <c r="R2491" s="128">
        <f>(O2491/F2491-Q2491)*G2491*Overview!$F$29*'='!F2491^3</f>
        <v>494.50189196516294</v>
      </c>
      <c r="S2491" s="57">
        <f t="shared" si="228"/>
        <v>3.3010869538705569E-18</v>
      </c>
      <c r="T2491" s="58">
        <f t="shared" si="229"/>
        <v>1.3582266304306095E-4</v>
      </c>
      <c r="U2491" s="58">
        <f>IF(I2491&lt;Overview!$F$18,(1-Overview!$F$9)*'='!R2491-'='!I2491*'='!P2491,0)</f>
        <v>0</v>
      </c>
      <c r="V2491" s="54">
        <f>IF(I2491&gt;=Overview!$F$18,(1-Overview!$F$9)*'='!R2491-Overview!$F$18*'='!P2491,0)</f>
        <v>41.804018338559175</v>
      </c>
      <c r="W2491" s="2"/>
      <c r="X2491" s="60">
        <f>F2491^3*(1+G2491*Overview!$F$38)</f>
        <v>43.282043711410338</v>
      </c>
      <c r="Y2491" s="61">
        <f>F2491^3*Overview!$F$42*(1+Overview!$F$38*G2491)+J2491*Overview!$F$39/Overview!$F$40</f>
        <v>4.4606885343994467</v>
      </c>
    </row>
    <row r="2492" spans="1:25">
      <c r="A2492" s="34">
        <v>2489</v>
      </c>
      <c r="B2492">
        <v>0.77</v>
      </c>
      <c r="C2492" s="85">
        <v>18.739999999999998</v>
      </c>
      <c r="D2492" s="125">
        <f>B2492/(B2492+Overview!$F$22)</f>
        <v>0.52380952380952384</v>
      </c>
      <c r="E2492" s="118">
        <f>EXP(Overview!$F$21/Overview!$F$5-Overview!$F$21/('='!C2492+273.15))</f>
        <v>0.94169028070695959</v>
      </c>
      <c r="F2492" s="77">
        <f t="shared" si="230"/>
        <v>3.2779906441254711</v>
      </c>
      <c r="G2492" s="115">
        <f t="shared" si="231"/>
        <v>0.52380952380952372</v>
      </c>
      <c r="H2492" s="112">
        <f>F2492/Overview!$F$19</f>
        <v>4.8397912950324393</v>
      </c>
      <c r="I2492" s="149">
        <f t="shared" si="232"/>
        <v>178.24101031296112</v>
      </c>
      <c r="J2492" s="80">
        <f>IF((A2492-Overview!$F$43)/365=ROUND((A2492-Overview!$F$43)/365,0),J2491*0.05,J2491+V2491)</f>
        <v>13050.905700551259</v>
      </c>
      <c r="K2492" s="70">
        <f>IF(I2492&lt;Overview!$F$16,1,'='!F2492/Overview!$F$26)</f>
        <v>141.90435688854853</v>
      </c>
      <c r="L2492" s="71">
        <f>IF(I2492&lt;Overview!$F$17,'='!F2492/Overview!$F$26,Overview!$F$33)</f>
        <v>9.1428571428571423</v>
      </c>
      <c r="M2492" s="72">
        <f t="shared" si="233"/>
        <v>9.1428571428571423</v>
      </c>
      <c r="N2492" s="81">
        <f>MIN(1,Overview!$F$44*E2492*(F2492-Overview!$F$25)^2+0.2)</f>
        <v>1</v>
      </c>
      <c r="O2492" s="48">
        <f>M2492*E2492*Overview!$F$8</f>
        <v>9.746225350951114E-2</v>
      </c>
      <c r="P2492" s="48">
        <f>E2492*Overview!$F$6</f>
        <v>1.8494797113084687E-3</v>
      </c>
      <c r="Q2492" s="122">
        <f>O2492*(G2492/F2492-(1+Overview!$F$35/'='!F2492)/(Overview!$F$37*Overview!$F$33))/('='!G2492+Overview!$F$36)</f>
        <v>1.241172885184694E-4</v>
      </c>
      <c r="R2492" s="128">
        <f>(O2492/F2492-Q2492)*G2492*Overview!$F$29*'='!F2492^3</f>
        <v>494.54599552384889</v>
      </c>
      <c r="S2492" s="57">
        <f t="shared" si="228"/>
        <v>3.3009501742181145E-18</v>
      </c>
      <c r="T2492" s="58">
        <f t="shared" si="229"/>
        <v>1.356184368459215E-4</v>
      </c>
      <c r="U2492" s="58">
        <f>IF(I2492&lt;Overview!$F$18,(1-Overview!$F$9)*'='!R2492-'='!I2492*'='!P2492,0)</f>
        <v>0</v>
      </c>
      <c r="V2492" s="54">
        <f>IF(I2492&gt;=Overview!$F$18,(1-Overview!$F$9)*'='!R2492-Overview!$F$18*'='!P2492,0)</f>
        <v>41.807775961759219</v>
      </c>
      <c r="W2492" s="2"/>
      <c r="X2492" s="60">
        <f>F2492^3*(1+G2492*Overview!$F$38)</f>
        <v>43.287424296903723</v>
      </c>
      <c r="Y2492" s="61">
        <f>F2492^3*Overview!$F$42*(1+Overview!$F$38*G2492)+J2492*Overview!$F$39/Overview!$F$40</f>
        <v>4.4629893617089262</v>
      </c>
    </row>
    <row r="2493" spans="1:25">
      <c r="A2493" s="34">
        <v>2490</v>
      </c>
      <c r="B2493">
        <v>0.77</v>
      </c>
      <c r="C2493" s="85">
        <v>18.739999999999998</v>
      </c>
      <c r="D2493" s="125">
        <f>B2493/(B2493+Overview!$F$22)</f>
        <v>0.52380952380952384</v>
      </c>
      <c r="E2493" s="118">
        <f>EXP(Overview!$F$21/Overview!$F$5-Overview!$F$21/('='!C2493+273.15))</f>
        <v>0.94169028070695959</v>
      </c>
      <c r="F2493" s="77">
        <f t="shared" si="230"/>
        <v>3.2781262625623171</v>
      </c>
      <c r="G2493" s="115">
        <f t="shared" si="231"/>
        <v>0.52380952380952372</v>
      </c>
      <c r="H2493" s="112">
        <f>F2493/Overview!$F$19</f>
        <v>4.8399915289566176</v>
      </c>
      <c r="I2493" s="149">
        <f t="shared" si="232"/>
        <v>178.24101031296112</v>
      </c>
      <c r="J2493" s="80">
        <f>IF((A2493-Overview!$F$43)/365=ROUND((A2493-Overview!$F$43)/365,0),J2492*0.05,J2492+V2492)</f>
        <v>13092.713476513018</v>
      </c>
      <c r="K2493" s="70">
        <f>IF(I2493&lt;Overview!$F$16,1,'='!F2493/Overview!$F$26)</f>
        <v>141.91022781655053</v>
      </c>
      <c r="L2493" s="71">
        <f>IF(I2493&lt;Overview!$F$17,'='!F2493/Overview!$F$26,Overview!$F$33)</f>
        <v>9.1428571428571423</v>
      </c>
      <c r="M2493" s="72">
        <f t="shared" si="233"/>
        <v>9.1428571428571423</v>
      </c>
      <c r="N2493" s="81">
        <f>MIN(1,Overview!$F$44*E2493*(F2493-Overview!$F$25)^2+0.2)</f>
        <v>1</v>
      </c>
      <c r="O2493" s="48">
        <f>M2493*E2493*Overview!$F$8</f>
        <v>9.746225350951114E-2</v>
      </c>
      <c r="P2493" s="48">
        <f>E2493*Overview!$F$6</f>
        <v>1.8494797113084687E-3</v>
      </c>
      <c r="Q2493" s="122">
        <f>O2493*(G2493/F2493-(1+Overview!$F$35/'='!F2493)/(Overview!$F$37*Overview!$F$33))/('='!G2493+Overview!$F$36)</f>
        <v>1.2392553570128749E-4</v>
      </c>
      <c r="R2493" s="128">
        <f>(O2493/F2493-Q2493)*G2493*Overview!$F$29*'='!F2493^3</f>
        <v>494.59003497790815</v>
      </c>
      <c r="S2493" s="57">
        <f t="shared" si="228"/>
        <v>3.3008136115396582E-18</v>
      </c>
      <c r="T2493" s="58">
        <f t="shared" si="229"/>
        <v>1.3541451772816485E-4</v>
      </c>
      <c r="U2493" s="58">
        <f>IF(I2493&lt;Overview!$F$18,(1-Overview!$F$9)*'='!R2493-'='!I2493*'='!P2493,0)</f>
        <v>0</v>
      </c>
      <c r="V2493" s="54">
        <f>IF(I2493&gt;=Overview!$F$18,(1-Overview!$F$9)*'='!R2493-Overview!$F$18*'='!P2493,0)</f>
        <v>41.811528123245068</v>
      </c>
      <c r="W2493" s="2"/>
      <c r="X2493" s="60">
        <f>F2493^3*(1+G2493*Overview!$F$38)</f>
        <v>43.29279723691986</v>
      </c>
      <c r="Y2493" s="61">
        <f>F2493^3*Overview!$F$42*(1+Overview!$F$38*G2493)+J2493*Overview!$F$39/Overview!$F$40</f>
        <v>4.4652896642112623</v>
      </c>
    </row>
    <row r="2494" spans="1:25">
      <c r="A2494" s="34">
        <v>2491</v>
      </c>
      <c r="B2494">
        <v>0.77</v>
      </c>
      <c r="C2494" s="85">
        <v>18.739999999999998</v>
      </c>
      <c r="D2494" s="125">
        <f>B2494/(B2494+Overview!$F$22)</f>
        <v>0.52380952380952384</v>
      </c>
      <c r="E2494" s="118">
        <f>EXP(Overview!$F$21/Overview!$F$5-Overview!$F$21/('='!C2494+273.15))</f>
        <v>0.94169028070695959</v>
      </c>
      <c r="F2494" s="77">
        <f t="shared" si="230"/>
        <v>3.2782616770800455</v>
      </c>
      <c r="G2494" s="115">
        <f t="shared" si="231"/>
        <v>0.52380952380952372</v>
      </c>
      <c r="H2494" s="112">
        <f>F2494/Overview!$F$19</f>
        <v>4.8401914618042898</v>
      </c>
      <c r="I2494" s="149">
        <f t="shared" si="232"/>
        <v>178.24101031296112</v>
      </c>
      <c r="J2494" s="80">
        <f>IF((A2494-Overview!$F$43)/365=ROUND((A2494-Overview!$F$43)/365,0),J2493*0.05,J2493+V2493)</f>
        <v>13134.525004636263</v>
      </c>
      <c r="K2494" s="70">
        <f>IF(I2494&lt;Overview!$F$16,1,'='!F2494/Overview!$F$26)</f>
        <v>141.91608991688508</v>
      </c>
      <c r="L2494" s="71">
        <f>IF(I2494&lt;Overview!$F$17,'='!F2494/Overview!$F$26,Overview!$F$33)</f>
        <v>9.1428571428571423</v>
      </c>
      <c r="M2494" s="72">
        <f t="shared" si="233"/>
        <v>9.1428571428571423</v>
      </c>
      <c r="N2494" s="81">
        <f>MIN(1,Overview!$F$44*E2494*(F2494-Overview!$F$25)^2+0.2)</f>
        <v>1</v>
      </c>
      <c r="O2494" s="48">
        <f>M2494*E2494*Overview!$F$8</f>
        <v>9.746225350951114E-2</v>
      </c>
      <c r="P2494" s="48">
        <f>E2494*Overview!$F$6</f>
        <v>1.8494797113084687E-3</v>
      </c>
      <c r="Q2494" s="122">
        <f>O2494*(G2494/F2494-(1+Overview!$F$35/'='!F2494)/(Overview!$F$37*Overview!$F$33))/('='!G2494+Overview!$F$36)</f>
        <v>1.2373408703770071E-4</v>
      </c>
      <c r="R2494" s="128">
        <f>(O2494/F2494-Q2494)*G2494*Overview!$F$29*'='!F2494^3</f>
        <v>494.63401041711899</v>
      </c>
      <c r="S2494" s="57">
        <f t="shared" si="228"/>
        <v>3.3006772654735575E-18</v>
      </c>
      <c r="T2494" s="58">
        <f t="shared" si="229"/>
        <v>1.3521090522806035E-4</v>
      </c>
      <c r="U2494" s="58">
        <f>IF(I2494&lt;Overview!$F$18,(1-Overview!$F$9)*'='!R2494-'='!I2494*'='!P2494,0)</f>
        <v>0</v>
      </c>
      <c r="V2494" s="54">
        <f>IF(I2494&gt;=Overview!$F$18,(1-Overview!$F$9)*'='!R2494-Overview!$F$18*'='!P2494,0)</f>
        <v>41.815274830665835</v>
      </c>
      <c r="W2494" s="2"/>
      <c r="X2494" s="60">
        <f>F2494^3*(1+G2494*Overview!$F$38)</f>
        <v>43.298162541636096</v>
      </c>
      <c r="Y2494" s="61">
        <f>F2494^3*Overview!$F$42*(1+Overview!$F$38*G2494)+J2494*Overview!$F$39/Overview!$F$40</f>
        <v>4.4675894425850791</v>
      </c>
    </row>
    <row r="2495" spans="1:25">
      <c r="A2495" s="34">
        <v>2492</v>
      </c>
      <c r="B2495">
        <v>0.77</v>
      </c>
      <c r="C2495" s="85">
        <v>18.739999999999998</v>
      </c>
      <c r="D2495" s="125">
        <f>B2495/(B2495+Overview!$F$22)</f>
        <v>0.52380952380952384</v>
      </c>
      <c r="E2495" s="118">
        <f>EXP(Overview!$F$21/Overview!$F$5-Overview!$F$21/('='!C2495+273.15))</f>
        <v>0.94169028070695959</v>
      </c>
      <c r="F2495" s="77">
        <f t="shared" si="230"/>
        <v>3.2783968879852736</v>
      </c>
      <c r="G2495" s="115">
        <f t="shared" si="231"/>
        <v>0.52380952380952372</v>
      </c>
      <c r="H2495" s="112">
        <f>F2495/Overview!$F$19</f>
        <v>4.8403910940281616</v>
      </c>
      <c r="I2495" s="149">
        <f t="shared" si="232"/>
        <v>178.24101031296112</v>
      </c>
      <c r="J2495" s="80">
        <f>IF((A2495-Overview!$F$43)/365=ROUND((A2495-Overview!$F$43)/365,0),J2494*0.05,J2494+V2494)</f>
        <v>13176.340279466929</v>
      </c>
      <c r="K2495" s="70">
        <f>IF(I2495&lt;Overview!$F$16,1,'='!F2495/Overview!$F$26)</f>
        <v>141.9219432028257</v>
      </c>
      <c r="L2495" s="71">
        <f>IF(I2495&lt;Overview!$F$17,'='!F2495/Overview!$F$26,Overview!$F$33)</f>
        <v>9.1428571428571423</v>
      </c>
      <c r="M2495" s="72">
        <f t="shared" si="233"/>
        <v>9.1428571428571423</v>
      </c>
      <c r="N2495" s="81">
        <f>MIN(1,Overview!$F$44*E2495*(F2495-Overview!$F$25)^2+0.2)</f>
        <v>1</v>
      </c>
      <c r="O2495" s="48">
        <f>M2495*E2495*Overview!$F$8</f>
        <v>9.746225350951114E-2</v>
      </c>
      <c r="P2495" s="48">
        <f>E2495*Overview!$F$6</f>
        <v>1.8494797113084687E-3</v>
      </c>
      <c r="Q2495" s="122">
        <f>O2495*(G2495/F2495-(1+Overview!$F$35/'='!F2495)/(Overview!$F$37*Overview!$F$33))/('='!G2495+Overview!$F$36)</f>
        <v>1.2354294202085195E-4</v>
      </c>
      <c r="R2495" s="128">
        <f>(O2495/F2495-Q2495)*G2495*Overview!$F$29*'='!F2495^3</f>
        <v>494.67792193114502</v>
      </c>
      <c r="S2495" s="57">
        <f t="shared" si="228"/>
        <v>3.3005411356588405E-18</v>
      </c>
      <c r="T2495" s="58">
        <f t="shared" si="229"/>
        <v>1.350075988845687E-4</v>
      </c>
      <c r="U2495" s="58">
        <f>IF(I2495&lt;Overview!$F$18,(1-Overview!$F$9)*'='!R2495-'='!I2495*'='!P2495,0)</f>
        <v>0</v>
      </c>
      <c r="V2495" s="54">
        <f>IF(I2495&gt;=Overview!$F$18,(1-Overview!$F$9)*'='!R2495-Overview!$F$18*'='!P2495,0)</f>
        <v>41.819016091660849</v>
      </c>
      <c r="W2495" s="2"/>
      <c r="X2495" s="60">
        <f>F2495^3*(1+G2495*Overview!$F$38)</f>
        <v>43.303520221218392</v>
      </c>
      <c r="Y2495" s="61">
        <f>F2495^3*Overview!$F$42*(1+Overview!$F$38*G2495)+J2495*Overview!$F$39/Overview!$F$40</f>
        <v>4.469888697508309</v>
      </c>
    </row>
    <row r="2496" spans="1:25">
      <c r="A2496" s="34">
        <v>2493</v>
      </c>
      <c r="B2496">
        <v>0.77</v>
      </c>
      <c r="C2496" s="85">
        <v>18.739999999999998</v>
      </c>
      <c r="D2496" s="125">
        <f>B2496/(B2496+Overview!$F$22)</f>
        <v>0.52380952380952384</v>
      </c>
      <c r="E2496" s="118">
        <f>EXP(Overview!$F$21/Overview!$F$5-Overview!$F$21/('='!C2496+273.15))</f>
        <v>0.94169028070695959</v>
      </c>
      <c r="F2496" s="77">
        <f t="shared" si="230"/>
        <v>3.278531895584158</v>
      </c>
      <c r="G2496" s="115">
        <f t="shared" si="231"/>
        <v>0.52380952380952372</v>
      </c>
      <c r="H2496" s="112">
        <f>F2496/Overview!$F$19</f>
        <v>4.840590426080257</v>
      </c>
      <c r="I2496" s="149">
        <f t="shared" si="232"/>
        <v>178.24101031296112</v>
      </c>
      <c r="J2496" s="80">
        <f>IF((A2496-Overview!$F$43)/365=ROUND((A2496-Overview!$F$43)/365,0),J2495*0.05,J2495+V2495)</f>
        <v>13218.159295558589</v>
      </c>
      <c r="K2496" s="70">
        <f>IF(I2496&lt;Overview!$F$16,1,'='!F2496/Overview!$F$26)</f>
        <v>141.92778768762591</v>
      </c>
      <c r="L2496" s="71">
        <f>IF(I2496&lt;Overview!$F$17,'='!F2496/Overview!$F$26,Overview!$F$33)</f>
        <v>9.1428571428571423</v>
      </c>
      <c r="M2496" s="72">
        <f t="shared" si="233"/>
        <v>9.1428571428571423</v>
      </c>
      <c r="N2496" s="81">
        <f>MIN(1,Overview!$F$44*E2496*(F2496-Overview!$F$25)^2+0.2)</f>
        <v>1</v>
      </c>
      <c r="O2496" s="48">
        <f>M2496*E2496*Overview!$F$8</f>
        <v>9.746225350951114E-2</v>
      </c>
      <c r="P2496" s="48">
        <f>E2496*Overview!$F$6</f>
        <v>1.8494797113084687E-3</v>
      </c>
      <c r="Q2496" s="122">
        <f>O2496*(G2496/F2496-(1+Overview!$F$35/'='!F2496)/(Overview!$F$37*Overview!$F$33))/('='!G2496+Overview!$F$36)</f>
        <v>1.2335210014480751E-4</v>
      </c>
      <c r="R2496" s="128">
        <f>(O2496/F2496-Q2496)*G2496*Overview!$F$29*'='!F2496^3</f>
        <v>494.72176960953408</v>
      </c>
      <c r="S2496" s="57">
        <f t="shared" si="228"/>
        <v>3.3004052217351892E-18</v>
      </c>
      <c r="T2496" s="58">
        <f t="shared" si="229"/>
        <v>1.3480459823734755E-4</v>
      </c>
      <c r="U2496" s="58">
        <f>IF(I2496&lt;Overview!$F$18,(1-Overview!$F$9)*'='!R2496-'='!I2496*'='!P2496,0)</f>
        <v>0</v>
      </c>
      <c r="V2496" s="54">
        <f>IF(I2496&gt;=Overview!$F$18,(1-Overview!$F$9)*'='!R2496-Overview!$F$18*'='!P2496,0)</f>
        <v>41.822751913859598</v>
      </c>
      <c r="W2496" s="2"/>
      <c r="X2496" s="60">
        <f>F2496^3*(1+G2496*Overview!$F$38)</f>
        <v>43.308870285821236</v>
      </c>
      <c r="Y2496" s="61">
        <f>F2496^3*Overview!$F$42*(1+Overview!$F$38*G2496)+J2496*Overview!$F$39/Overview!$F$40</f>
        <v>4.4721874296581836</v>
      </c>
    </row>
    <row r="2497" spans="1:25">
      <c r="A2497" s="34">
        <v>2494</v>
      </c>
      <c r="B2497">
        <v>0.77</v>
      </c>
      <c r="C2497" s="85">
        <v>18.739999999999998</v>
      </c>
      <c r="D2497" s="125">
        <f>B2497/(B2497+Overview!$F$22)</f>
        <v>0.52380952380952384</v>
      </c>
      <c r="E2497" s="118">
        <f>EXP(Overview!$F$21/Overview!$F$5-Overview!$F$21/('='!C2497+273.15))</f>
        <v>0.94169028070695959</v>
      </c>
      <c r="F2497" s="77">
        <f t="shared" si="230"/>
        <v>3.2786667001823955</v>
      </c>
      <c r="G2497" s="115">
        <f t="shared" si="231"/>
        <v>0.52380952380952372</v>
      </c>
      <c r="H2497" s="112">
        <f>F2497/Overview!$F$19</f>
        <v>4.8407894584119227</v>
      </c>
      <c r="I2497" s="149">
        <f t="shared" si="232"/>
        <v>178.24101031296112</v>
      </c>
      <c r="J2497" s="80">
        <f>IF((A2497-Overview!$F$43)/365=ROUND((A2497-Overview!$F$43)/365,0),J2496*0.05,J2496+V2496)</f>
        <v>13259.982047472449</v>
      </c>
      <c r="K2497" s="70">
        <f>IF(I2497&lt;Overview!$F$16,1,'='!F2497/Overview!$F$26)</f>
        <v>141.93362338451928</v>
      </c>
      <c r="L2497" s="71">
        <f>IF(I2497&lt;Overview!$F$17,'='!F2497/Overview!$F$26,Overview!$F$33)</f>
        <v>9.1428571428571423</v>
      </c>
      <c r="M2497" s="72">
        <f t="shared" si="233"/>
        <v>9.1428571428571423</v>
      </c>
      <c r="N2497" s="81">
        <f>MIN(1,Overview!$F$44*E2497*(F2497-Overview!$F$25)^2+0.2)</f>
        <v>1</v>
      </c>
      <c r="O2497" s="48">
        <f>M2497*E2497*Overview!$F$8</f>
        <v>9.746225350951114E-2</v>
      </c>
      <c r="P2497" s="48">
        <f>E2497*Overview!$F$6</f>
        <v>1.8494797113084687E-3</v>
      </c>
      <c r="Q2497" s="122">
        <f>O2497*(G2497/F2497-(1+Overview!$F$35/'='!F2497)/(Overview!$F$37*Overview!$F$33))/('='!G2497+Overview!$F$36)</f>
        <v>1.231615609045482E-4</v>
      </c>
      <c r="R2497" s="128">
        <f>(O2497/F2497-Q2497)*G2497*Overview!$F$29*'='!F2497^3</f>
        <v>494.76555354171956</v>
      </c>
      <c r="S2497" s="57">
        <f t="shared" si="228"/>
        <v>3.3002695233429399E-18</v>
      </c>
      <c r="T2497" s="58">
        <f t="shared" si="229"/>
        <v>1.3460190282674274E-4</v>
      </c>
      <c r="U2497" s="58">
        <f>IF(I2497&lt;Overview!$F$18,(1-Overview!$F$9)*'='!R2497-'='!I2497*'='!P2497,0)</f>
        <v>0</v>
      </c>
      <c r="V2497" s="54">
        <f>IF(I2497&gt;=Overview!$F$18,(1-Overview!$F$9)*'='!R2497-Overview!$F$18*'='!P2497,0)</f>
        <v>41.8264823048818</v>
      </c>
      <c r="W2497" s="2"/>
      <c r="X2497" s="60">
        <f>F2497^3*(1+G2497*Overview!$F$38)</f>
        <v>43.314212745587753</v>
      </c>
      <c r="Y2497" s="61">
        <f>F2497^3*Overview!$F$42*(1+Overview!$F$38*G2497)+J2497*Overview!$F$39/Overview!$F$40</f>
        <v>4.4744856397112454</v>
      </c>
    </row>
    <row r="2498" spans="1:25">
      <c r="A2498" s="34">
        <v>2495</v>
      </c>
      <c r="B2498">
        <v>0.77</v>
      </c>
      <c r="C2498" s="85">
        <v>18.739999999999998</v>
      </c>
      <c r="D2498" s="125">
        <f>B2498/(B2498+Overview!$F$22)</f>
        <v>0.52380952380952384</v>
      </c>
      <c r="E2498" s="118">
        <f>EXP(Overview!$F$21/Overview!$F$5-Overview!$F$21/('='!C2498+273.15))</f>
        <v>0.94169028070695959</v>
      </c>
      <c r="F2498" s="77">
        <f t="shared" si="230"/>
        <v>3.2788013020852222</v>
      </c>
      <c r="G2498" s="115">
        <f t="shared" si="231"/>
        <v>0.52380952380952372</v>
      </c>
      <c r="H2498" s="112">
        <f>F2498/Overview!$F$19</f>
        <v>4.8409881914738255</v>
      </c>
      <c r="I2498" s="149">
        <f t="shared" si="232"/>
        <v>178.24101031296112</v>
      </c>
      <c r="J2498" s="80">
        <f>IF((A2498-Overview!$F$43)/365=ROUND((A2498-Overview!$F$43)/365,0),J2497*0.05,J2497+V2497)</f>
        <v>13301.80852977733</v>
      </c>
      <c r="K2498" s="70">
        <f>IF(I2498&lt;Overview!$F$16,1,'='!F2498/Overview!$F$26)</f>
        <v>141.93945030671958</v>
      </c>
      <c r="L2498" s="71">
        <f>IF(I2498&lt;Overview!$F$17,'='!F2498/Overview!$F$26,Overview!$F$33)</f>
        <v>9.1428571428571423</v>
      </c>
      <c r="M2498" s="72">
        <f t="shared" si="233"/>
        <v>9.1428571428571423</v>
      </c>
      <c r="N2498" s="81">
        <f>MIN(1,Overview!$F$44*E2498*(F2498-Overview!$F$25)^2+0.2)</f>
        <v>1</v>
      </c>
      <c r="O2498" s="48">
        <f>M2498*E2498*Overview!$F$8</f>
        <v>9.746225350951114E-2</v>
      </c>
      <c r="P2498" s="48">
        <f>E2498*Overview!$F$6</f>
        <v>1.8494797113084687E-3</v>
      </c>
      <c r="Q2498" s="122">
        <f>O2498*(G2498/F2498-(1+Overview!$F$35/'='!F2498)/(Overview!$F$37*Overview!$F$33))/('='!G2498+Overview!$F$36)</f>
        <v>1.2297132379597426E-4</v>
      </c>
      <c r="R2498" s="128">
        <f>(O2498/F2498-Q2498)*G2498*Overview!$F$29*'='!F2498^3</f>
        <v>494.80927381701912</v>
      </c>
      <c r="S2498" s="57">
        <f t="shared" si="228"/>
        <v>3.3001340401230813E-18</v>
      </c>
      <c r="T2498" s="58">
        <f t="shared" si="229"/>
        <v>1.3439951219379462E-4</v>
      </c>
      <c r="U2498" s="58">
        <f>IF(I2498&lt;Overview!$F$18,(1-Overview!$F$9)*'='!R2498-'='!I2498*'='!P2498,0)</f>
        <v>0</v>
      </c>
      <c r="V2498" s="54">
        <f>IF(I2498&gt;=Overview!$F$18,(1-Overview!$F$9)*'='!R2498-Overview!$F$18*'='!P2498,0)</f>
        <v>41.830207272337326</v>
      </c>
      <c r="W2498" s="2"/>
      <c r="X2498" s="60">
        <f>F2498^3*(1+G2498*Overview!$F$38)</f>
        <v>43.319547610649622</v>
      </c>
      <c r="Y2498" s="61">
        <f>F2498^3*Overview!$F$42*(1+Overview!$F$38*G2498)+J2498*Overview!$F$39/Overview!$F$40</f>
        <v>4.4767833283433349</v>
      </c>
    </row>
    <row r="2499" spans="1:25">
      <c r="A2499" s="34">
        <v>2496</v>
      </c>
      <c r="B2499">
        <v>0.77</v>
      </c>
      <c r="C2499" s="85">
        <v>18.739999999999998</v>
      </c>
      <c r="D2499" s="125">
        <f>B2499/(B2499+Overview!$F$22)</f>
        <v>0.52380952380952384</v>
      </c>
      <c r="E2499" s="118">
        <f>EXP(Overview!$F$21/Overview!$F$5-Overview!$F$21/('='!C2499+273.15))</f>
        <v>0.94169028070695959</v>
      </c>
      <c r="F2499" s="77">
        <f t="shared" si="230"/>
        <v>3.2789357015974159</v>
      </c>
      <c r="G2499" s="115">
        <f t="shared" si="231"/>
        <v>0.52380952380952372</v>
      </c>
      <c r="H2499" s="112">
        <f>F2499/Overview!$F$19</f>
        <v>4.8411866257159542</v>
      </c>
      <c r="I2499" s="149">
        <f t="shared" si="232"/>
        <v>178.24101031296112</v>
      </c>
      <c r="J2499" s="80">
        <f>IF((A2499-Overview!$F$43)/365=ROUND((A2499-Overview!$F$43)/365,0),J2498*0.05,J2498+V2498)</f>
        <v>13343.638737049669</v>
      </c>
      <c r="K2499" s="70">
        <f>IF(I2499&lt;Overview!$F$16,1,'='!F2499/Overview!$F$26)</f>
        <v>141.94526846742062</v>
      </c>
      <c r="L2499" s="71">
        <f>IF(I2499&lt;Overview!$F$17,'='!F2499/Overview!$F$26,Overview!$F$33)</f>
        <v>9.1428571428571423</v>
      </c>
      <c r="M2499" s="72">
        <f t="shared" si="233"/>
        <v>9.1428571428571423</v>
      </c>
      <c r="N2499" s="81">
        <f>MIN(1,Overview!$F$44*E2499*(F2499-Overview!$F$25)^2+0.2)</f>
        <v>1</v>
      </c>
      <c r="O2499" s="48">
        <f>M2499*E2499*Overview!$F$8</f>
        <v>9.746225350951114E-2</v>
      </c>
      <c r="P2499" s="48">
        <f>E2499*Overview!$F$6</f>
        <v>1.8494797113084687E-3</v>
      </c>
      <c r="Q2499" s="122">
        <f>O2499*(G2499/F2499-(1+Overview!$F$35/'='!F2499)/(Overview!$F$37*Overview!$F$33))/('='!G2499+Overview!$F$36)</f>
        <v>1.227813883158981E-4</v>
      </c>
      <c r="R2499" s="128">
        <f>(O2499/F2499-Q2499)*G2499*Overview!$F$29*'='!F2499^3</f>
        <v>494.85293052463658</v>
      </c>
      <c r="S2499" s="57">
        <f t="shared" ref="S2499:S2562" si="234">(D2499*N2499-G2499)*O2499/F2499</f>
        <v>3.2999987717172537E-18</v>
      </c>
      <c r="T2499" s="58">
        <f t="shared" ref="T2499:T2562" si="235">F2499*Q2499/3</f>
        <v>1.3419742588023135E-4</v>
      </c>
      <c r="U2499" s="58">
        <f>IF(I2499&lt;Overview!$F$18,(1-Overview!$F$9)*'='!R2499-'='!I2499*'='!P2499,0)</f>
        <v>0</v>
      </c>
      <c r="V2499" s="54">
        <f>IF(I2499&gt;=Overview!$F$18,(1-Overview!$F$9)*'='!R2499-Overview!$F$18*'='!P2499,0)</f>
        <v>41.833926823826332</v>
      </c>
      <c r="W2499" s="2"/>
      <c r="X2499" s="60">
        <f>F2499^3*(1+G2499*Overview!$F$38)</f>
        <v>43.324874891127152</v>
      </c>
      <c r="Y2499" s="61">
        <f>F2499^3*Overview!$F$42*(1+Overview!$F$38*G2499)+J2499*Overview!$F$39/Overview!$F$40</f>
        <v>4.4790804962296011</v>
      </c>
    </row>
    <row r="2500" spans="1:25">
      <c r="A2500" s="34">
        <v>2497</v>
      </c>
      <c r="B2500">
        <v>0.77</v>
      </c>
      <c r="C2500" s="85">
        <v>18.739999999999998</v>
      </c>
      <c r="D2500" s="125">
        <f>B2500/(B2500+Overview!$F$22)</f>
        <v>0.52380952380952384</v>
      </c>
      <c r="E2500" s="118">
        <f>EXP(Overview!$F$21/Overview!$F$5-Overview!$F$21/('='!C2500+273.15))</f>
        <v>0.94169028070695959</v>
      </c>
      <c r="F2500" s="77">
        <f t="shared" ref="F2500:F2563" si="236">F2499+T2499</f>
        <v>3.279069899023296</v>
      </c>
      <c r="G2500" s="115">
        <f t="shared" ref="G2500:G2563" si="237">G2499+S2499</f>
        <v>0.52380952380952372</v>
      </c>
      <c r="H2500" s="112">
        <f>F2500/Overview!$F$19</f>
        <v>4.8413847615876211</v>
      </c>
      <c r="I2500" s="149">
        <f t="shared" ref="I2500:I2563" si="238">I2499+U2499</f>
        <v>178.24101031296112</v>
      </c>
      <c r="J2500" s="80">
        <f>IF((A2500-Overview!$F$43)/365=ROUND((A2500-Overview!$F$43)/365,0),J2499*0.05,J2499+V2499)</f>
        <v>13385.472663873496</v>
      </c>
      <c r="K2500" s="70">
        <f>IF(I2500&lt;Overview!$F$16,1,'='!F2500/Overview!$F$26)</f>
        <v>141.95107787979637</v>
      </c>
      <c r="L2500" s="71">
        <f>IF(I2500&lt;Overview!$F$17,'='!F2500/Overview!$F$26,Overview!$F$33)</f>
        <v>9.1428571428571423</v>
      </c>
      <c r="M2500" s="72">
        <f t="shared" ref="M2500:M2563" si="239">IF(K2500=1,1,L2500)</f>
        <v>9.1428571428571423</v>
      </c>
      <c r="N2500" s="81">
        <f>MIN(1,Overview!$F$44*E2500*(F2500-Overview!$F$25)^2+0.2)</f>
        <v>1</v>
      </c>
      <c r="O2500" s="48">
        <f>M2500*E2500*Overview!$F$8</f>
        <v>9.746225350951114E-2</v>
      </c>
      <c r="P2500" s="48">
        <f>E2500*Overview!$F$6</f>
        <v>1.8494797113084687E-3</v>
      </c>
      <c r="Q2500" s="122">
        <f>O2500*(G2500/F2500-(1+Overview!$F$35/'='!F2500)/(Overview!$F$37*Overview!$F$33))/('='!G2500+Overview!$F$36)</f>
        <v>1.2259175396204584E-4</v>
      </c>
      <c r="R2500" s="128">
        <f>(O2500/F2500-Q2500)*G2500*Overview!$F$29*'='!F2500^3</f>
        <v>494.89652375366046</v>
      </c>
      <c r="S2500" s="57">
        <f t="shared" si="234"/>
        <v>3.2998637177677467E-18</v>
      </c>
      <c r="T2500" s="58">
        <f t="shared" si="235"/>
        <v>1.3399564342847148E-4</v>
      </c>
      <c r="U2500" s="58">
        <f>IF(I2500&lt;Overview!$F$18,(1-Overview!$F$9)*'='!R2500-'='!I2500*'='!P2500,0)</f>
        <v>0</v>
      </c>
      <c r="V2500" s="54">
        <f>IF(I2500&gt;=Overview!$F$18,(1-Overview!$F$9)*'='!R2500-Overview!$F$18*'='!P2500,0)</f>
        <v>41.837640966939169</v>
      </c>
      <c r="W2500" s="2"/>
      <c r="X2500" s="60">
        <f>F2500^3*(1+G2500*Overview!$F$38)</f>
        <v>43.330194597129257</v>
      </c>
      <c r="Y2500" s="61">
        <f>F2500^3*Overview!$F$42*(1+Overview!$F$38*G2500)+J2500*Overview!$F$39/Overview!$F$40</f>
        <v>4.4813771440444992</v>
      </c>
    </row>
    <row r="2501" spans="1:25">
      <c r="A2501" s="34">
        <v>2498</v>
      </c>
      <c r="B2501">
        <v>0.77</v>
      </c>
      <c r="C2501" s="85">
        <v>18.739999999999998</v>
      </c>
      <c r="D2501" s="125">
        <f>B2501/(B2501+Overview!$F$22)</f>
        <v>0.52380952380952384</v>
      </c>
      <c r="E2501" s="118">
        <f>EXP(Overview!$F$21/Overview!$F$5-Overview!$F$21/('='!C2501+273.15))</f>
        <v>0.94169028070695959</v>
      </c>
      <c r="F2501" s="77">
        <f t="shared" si="236"/>
        <v>3.2792038946667246</v>
      </c>
      <c r="G2501" s="115">
        <f t="shared" si="237"/>
        <v>0.52380952380952372</v>
      </c>
      <c r="H2501" s="112">
        <f>F2501/Overview!$F$19</f>
        <v>4.8415825995374639</v>
      </c>
      <c r="I2501" s="149">
        <f t="shared" si="238"/>
        <v>178.24101031296112</v>
      </c>
      <c r="J2501" s="80">
        <f>IF((A2501-Overview!$F$43)/365=ROUND((A2501-Overview!$F$43)/365,0),J2500*0.05,J2500+V2500)</f>
        <v>13427.310304840435</v>
      </c>
      <c r="K2501" s="70">
        <f>IF(I2501&lt;Overview!$F$16,1,'='!F2501/Overview!$F$26)</f>
        <v>141.95687855700106</v>
      </c>
      <c r="L2501" s="71">
        <f>IF(I2501&lt;Overview!$F$17,'='!F2501/Overview!$F$26,Overview!$F$33)</f>
        <v>9.1428571428571423</v>
      </c>
      <c r="M2501" s="72">
        <f t="shared" si="239"/>
        <v>9.1428571428571423</v>
      </c>
      <c r="N2501" s="81">
        <f>MIN(1,Overview!$F$44*E2501*(F2501-Overview!$F$25)^2+0.2)</f>
        <v>1</v>
      </c>
      <c r="O2501" s="48">
        <f>M2501*E2501*Overview!$F$8</f>
        <v>9.746225350951114E-2</v>
      </c>
      <c r="P2501" s="48">
        <f>E2501*Overview!$F$6</f>
        <v>1.8494797113084687E-3</v>
      </c>
      <c r="Q2501" s="122">
        <f>O2501*(G2501/F2501-(1+Overview!$F$35/'='!F2501)/(Overview!$F$37*Overview!$F$33))/('='!G2501+Overview!$F$36)</f>
        <v>1.2240242023305414E-4</v>
      </c>
      <c r="R2501" s="128">
        <f>(O2501/F2501-Q2501)*G2501*Overview!$F$29*'='!F2501^3</f>
        <v>494.94005359306476</v>
      </c>
      <c r="S2501" s="57">
        <f t="shared" si="234"/>
        <v>3.299728877917499E-18</v>
      </c>
      <c r="T2501" s="58">
        <f t="shared" si="235"/>
        <v>1.3379416438162142E-4</v>
      </c>
      <c r="U2501" s="58">
        <f>IF(I2501&lt;Overview!$F$18,(1-Overview!$F$9)*'='!R2501-'='!I2501*'='!P2501,0)</f>
        <v>0</v>
      </c>
      <c r="V2501" s="54">
        <f>IF(I2501&gt;=Overview!$F$18,(1-Overview!$F$9)*'='!R2501-Overview!$F$18*'='!P2501,0)</f>
        <v>41.841349709256413</v>
      </c>
      <c r="W2501" s="2"/>
      <c r="X2501" s="60">
        <f>F2501^3*(1+G2501*Overview!$F$38)</f>
        <v>43.335506738753438</v>
      </c>
      <c r="Y2501" s="61">
        <f>F2501^3*Overview!$F$42*(1+Overview!$F$38*G2501)+J2501*Overview!$F$39/Overview!$F$40</f>
        <v>4.4836732724617843</v>
      </c>
    </row>
    <row r="2502" spans="1:25">
      <c r="A2502" s="34">
        <v>2499</v>
      </c>
      <c r="B2502">
        <v>0.77</v>
      </c>
      <c r="C2502" s="85">
        <v>18.739999999999998</v>
      </c>
      <c r="D2502" s="125">
        <f>B2502/(B2502+Overview!$F$22)</f>
        <v>0.52380952380952384</v>
      </c>
      <c r="E2502" s="118">
        <f>EXP(Overview!$F$21/Overview!$F$5-Overview!$F$21/('='!C2502+273.15))</f>
        <v>0.94169028070695959</v>
      </c>
      <c r="F2502" s="77">
        <f t="shared" si="236"/>
        <v>3.2793376888311063</v>
      </c>
      <c r="G2502" s="115">
        <f t="shared" si="237"/>
        <v>0.52380952380952372</v>
      </c>
      <c r="H2502" s="112">
        <f>F2502/Overview!$F$19</f>
        <v>4.8417801400134453</v>
      </c>
      <c r="I2502" s="149">
        <f t="shared" si="238"/>
        <v>178.24101031296112</v>
      </c>
      <c r="J2502" s="80">
        <f>IF((A2502-Overview!$F$43)/365=ROUND((A2502-Overview!$F$43)/365,0),J2501*0.05,J2501+V2501)</f>
        <v>13469.151654549692</v>
      </c>
      <c r="K2502" s="70">
        <f>IF(I2502&lt;Overview!$F$16,1,'='!F2502/Overview!$F$26)</f>
        <v>141.9626705121691</v>
      </c>
      <c r="L2502" s="71">
        <f>IF(I2502&lt;Overview!$F$17,'='!F2502/Overview!$F$26,Overview!$F$33)</f>
        <v>9.1428571428571423</v>
      </c>
      <c r="M2502" s="72">
        <f t="shared" si="239"/>
        <v>9.1428571428571423</v>
      </c>
      <c r="N2502" s="81">
        <f>MIN(1,Overview!$F$44*E2502*(F2502-Overview!$F$25)^2+0.2)</f>
        <v>1</v>
      </c>
      <c r="O2502" s="48">
        <f>M2502*E2502*Overview!$F$8</f>
        <v>9.746225350951114E-2</v>
      </c>
      <c r="P2502" s="48">
        <f>E2502*Overview!$F$6</f>
        <v>1.8494797113084687E-3</v>
      </c>
      <c r="Q2502" s="122">
        <f>O2502*(G2502/F2502-(1+Overview!$F$35/'='!F2502)/(Overview!$F$37*Overview!$F$33))/('='!G2502+Overview!$F$36)</f>
        <v>1.2221338662846696E-4</v>
      </c>
      <c r="R2502" s="128">
        <f>(O2502/F2502-Q2502)*G2502*Overview!$F$29*'='!F2502^3</f>
        <v>494.98352013170899</v>
      </c>
      <c r="S2502" s="57">
        <f t="shared" si="234"/>
        <v>3.2995942518100959E-18</v>
      </c>
      <c r="T2502" s="58">
        <f t="shared" si="235"/>
        <v>1.3359298828347307E-4</v>
      </c>
      <c r="U2502" s="58">
        <f>IF(I2502&lt;Overview!$F$18,(1-Overview!$F$9)*'='!R2502-'='!I2502*'='!P2502,0)</f>
        <v>0</v>
      </c>
      <c r="V2502" s="54">
        <f>IF(I2502&gt;=Overview!$F$18,(1-Overview!$F$9)*'='!R2502-Overview!$F$18*'='!P2502,0)</f>
        <v>41.845053058348903</v>
      </c>
      <c r="W2502" s="2"/>
      <c r="X2502" s="60">
        <f>F2502^3*(1+G2502*Overview!$F$38)</f>
        <v>43.340811326085841</v>
      </c>
      <c r="Y2502" s="61">
        <f>F2502^3*Overview!$F$42*(1+Overview!$F$38*G2502)+J2502*Overview!$F$39/Overview!$F$40</f>
        <v>4.4859688821545216</v>
      </c>
    </row>
    <row r="2503" spans="1:25">
      <c r="A2503" s="34">
        <v>2500</v>
      </c>
      <c r="B2503">
        <v>0.77</v>
      </c>
      <c r="C2503" s="85">
        <v>18.739999999999998</v>
      </c>
      <c r="D2503" s="125">
        <f>B2503/(B2503+Overview!$F$22)</f>
        <v>0.52380952380952384</v>
      </c>
      <c r="E2503" s="118">
        <f>EXP(Overview!$F$21/Overview!$F$5-Overview!$F$21/('='!C2503+273.15))</f>
        <v>0.94169028070695959</v>
      </c>
      <c r="F2503" s="77">
        <f t="shared" si="236"/>
        <v>3.2794712818193896</v>
      </c>
      <c r="G2503" s="115">
        <f t="shared" si="237"/>
        <v>0.52380952380952372</v>
      </c>
      <c r="H2503" s="112">
        <f>F2503/Overview!$F$19</f>
        <v>4.8419773834628517</v>
      </c>
      <c r="I2503" s="149">
        <f t="shared" si="238"/>
        <v>178.24101031296112</v>
      </c>
      <c r="J2503" s="80">
        <f>IF((A2503-Overview!$F$43)/365=ROUND((A2503-Overview!$F$43)/365,0),J2502*0.05,J2502+V2502)</f>
        <v>13510.996707608041</v>
      </c>
      <c r="K2503" s="70">
        <f>IF(I2503&lt;Overview!$F$16,1,'='!F2503/Overview!$F$26)</f>
        <v>141.96845375841514</v>
      </c>
      <c r="L2503" s="71">
        <f>IF(I2503&lt;Overview!$F$17,'='!F2503/Overview!$F$26,Overview!$F$33)</f>
        <v>9.1428571428571423</v>
      </c>
      <c r="M2503" s="72">
        <f t="shared" si="239"/>
        <v>9.1428571428571423</v>
      </c>
      <c r="N2503" s="81">
        <f>MIN(1,Overview!$F$44*E2503*(F2503-Overview!$F$25)^2+0.2)</f>
        <v>1</v>
      </c>
      <c r="O2503" s="48">
        <f>M2503*E2503*Overview!$F$8</f>
        <v>9.746225350951114E-2</v>
      </c>
      <c r="P2503" s="48">
        <f>E2503*Overview!$F$6</f>
        <v>1.8494797113084687E-3</v>
      </c>
      <c r="Q2503" s="122">
        <f>O2503*(G2503/F2503-(1+Overview!$F$35/'='!F2503)/(Overview!$F$37*Overview!$F$33))/('='!G2503+Overview!$F$36)</f>
        <v>1.2202465264873724E-4</v>
      </c>
      <c r="R2503" s="128">
        <f>(O2503/F2503-Q2503)*G2503*Overview!$F$29*'='!F2503^3</f>
        <v>495.02692345833873</v>
      </c>
      <c r="S2503" s="57">
        <f t="shared" si="234"/>
        <v>3.2994598390897695E-18</v>
      </c>
      <c r="T2503" s="58">
        <f t="shared" si="235"/>
        <v>1.3339211467850671E-4</v>
      </c>
      <c r="U2503" s="58">
        <f>IF(I2503&lt;Overview!$F$18,(1-Overview!$F$9)*'='!R2503-'='!I2503*'='!P2503,0)</f>
        <v>0</v>
      </c>
      <c r="V2503" s="54">
        <f>IF(I2503&gt;=Overview!$F$18,(1-Overview!$F$9)*'='!R2503-Overview!$F$18*'='!P2503,0)</f>
        <v>41.848751021777751</v>
      </c>
      <c r="W2503" s="2"/>
      <c r="X2503" s="60">
        <f>F2503^3*(1+G2503*Overview!$F$38)</f>
        <v>43.346108369201225</v>
      </c>
      <c r="Y2503" s="61">
        <f>F2503^3*Overview!$F$42*(1+Overview!$F$38*G2503)+J2503*Overview!$F$39/Overview!$F$40</f>
        <v>4.4882639737950782</v>
      </c>
    </row>
    <row r="2504" spans="1:25">
      <c r="A2504" s="34">
        <v>2501</v>
      </c>
      <c r="B2504">
        <v>0.77</v>
      </c>
      <c r="C2504" s="85">
        <v>18.739999999999998</v>
      </c>
      <c r="D2504" s="125">
        <f>B2504/(B2504+Overview!$F$22)</f>
        <v>0.52380952380952384</v>
      </c>
      <c r="E2504" s="118">
        <f>EXP(Overview!$F$21/Overview!$F$5-Overview!$F$21/('='!C2504+273.15))</f>
        <v>0.94169028070695959</v>
      </c>
      <c r="F2504" s="77">
        <f t="shared" si="236"/>
        <v>3.2796046739340681</v>
      </c>
      <c r="G2504" s="115">
        <f t="shared" si="237"/>
        <v>0.52380952380952372</v>
      </c>
      <c r="H2504" s="112">
        <f>F2504/Overview!$F$19</f>
        <v>4.8421743303323019</v>
      </c>
      <c r="I2504" s="149">
        <f t="shared" si="238"/>
        <v>178.24101031296112</v>
      </c>
      <c r="J2504" s="80">
        <f>IF((A2504-Overview!$F$43)/365=ROUND((A2504-Overview!$F$43)/365,0),J2503*0.05,J2503+V2503)</f>
        <v>13552.845458629819</v>
      </c>
      <c r="K2504" s="70">
        <f>IF(I2504&lt;Overview!$F$16,1,'='!F2504/Overview!$F$26)</f>
        <v>141.97422830883411</v>
      </c>
      <c r="L2504" s="71">
        <f>IF(I2504&lt;Overview!$F$17,'='!F2504/Overview!$F$26,Overview!$F$33)</f>
        <v>9.1428571428571423</v>
      </c>
      <c r="M2504" s="72">
        <f t="shared" si="239"/>
        <v>9.1428571428571423</v>
      </c>
      <c r="N2504" s="81">
        <f>MIN(1,Overview!$F$44*E2504*(F2504-Overview!$F$25)^2+0.2)</f>
        <v>1</v>
      </c>
      <c r="O2504" s="48">
        <f>M2504*E2504*Overview!$F$8</f>
        <v>9.746225350951114E-2</v>
      </c>
      <c r="P2504" s="48">
        <f>E2504*Overview!$F$6</f>
        <v>1.8494797113084687E-3</v>
      </c>
      <c r="Q2504" s="122">
        <f>O2504*(G2504/F2504-(1+Overview!$F$35/'='!F2504)/(Overview!$F$37*Overview!$F$33))/('='!G2504+Overview!$F$36)</f>
        <v>1.2183621779522198E-4</v>
      </c>
      <c r="R2504" s="128">
        <f>(O2504/F2504-Q2504)*G2504*Overview!$F$29*'='!F2504^3</f>
        <v>495.07026366158459</v>
      </c>
      <c r="S2504" s="57">
        <f t="shared" si="234"/>
        <v>3.2993256394013952E-18</v>
      </c>
      <c r="T2504" s="58">
        <f t="shared" si="235"/>
        <v>1.3319154311188636E-4</v>
      </c>
      <c r="U2504" s="58">
        <f>IF(I2504&lt;Overview!$F$18,(1-Overview!$F$9)*'='!R2504-'='!I2504*'='!P2504,0)</f>
        <v>0</v>
      </c>
      <c r="V2504" s="54">
        <f>IF(I2504&gt;=Overview!$F$18,(1-Overview!$F$9)*'='!R2504-Overview!$F$18*'='!P2504,0)</f>
        <v>41.852443607094301</v>
      </c>
      <c r="W2504" s="2"/>
      <c r="X2504" s="60">
        <f>F2504^3*(1+G2504*Overview!$F$38)</f>
        <v>43.351397878162985</v>
      </c>
      <c r="Y2504" s="61">
        <f>F2504^3*Overview!$F$42*(1+Overview!$F$38*G2504)+J2504*Overview!$F$39/Overview!$F$40</f>
        <v>4.4905585480551284</v>
      </c>
    </row>
    <row r="2505" spans="1:25">
      <c r="A2505" s="34">
        <v>2502</v>
      </c>
      <c r="B2505">
        <v>0.77</v>
      </c>
      <c r="C2505" s="85">
        <v>18.739999999999998</v>
      </c>
      <c r="D2505" s="125">
        <f>B2505/(B2505+Overview!$F$22)</f>
        <v>0.52380952380952384</v>
      </c>
      <c r="E2505" s="118">
        <f>EXP(Overview!$F$21/Overview!$F$5-Overview!$F$21/('='!C2505+273.15))</f>
        <v>0.94169028070695959</v>
      </c>
      <c r="F2505" s="77">
        <f t="shared" si="236"/>
        <v>3.27973786547718</v>
      </c>
      <c r="G2505" s="115">
        <f t="shared" si="237"/>
        <v>0.52380952380952372</v>
      </c>
      <c r="H2505" s="112">
        <f>F2505/Overview!$F$19</f>
        <v>4.8423709810677398</v>
      </c>
      <c r="I2505" s="149">
        <f t="shared" si="238"/>
        <v>178.24101031296112</v>
      </c>
      <c r="J2505" s="80">
        <f>IF((A2505-Overview!$F$43)/365=ROUND((A2505-Overview!$F$43)/365,0),J2504*0.05,J2504+V2504)</f>
        <v>13594.697902236914</v>
      </c>
      <c r="K2505" s="70">
        <f>IF(I2505&lt;Overview!$F$16,1,'='!F2505/Overview!$F$26)</f>
        <v>141.97999417650129</v>
      </c>
      <c r="L2505" s="71">
        <f>IF(I2505&lt;Overview!$F$17,'='!F2505/Overview!$F$26,Overview!$F$33)</f>
        <v>9.1428571428571423</v>
      </c>
      <c r="M2505" s="72">
        <f t="shared" si="239"/>
        <v>9.1428571428571423</v>
      </c>
      <c r="N2505" s="81">
        <f>MIN(1,Overview!$F$44*E2505*(F2505-Overview!$F$25)^2+0.2)</f>
        <v>1</v>
      </c>
      <c r="O2505" s="48">
        <f>M2505*E2505*Overview!$F$8</f>
        <v>9.746225350951114E-2</v>
      </c>
      <c r="P2505" s="48">
        <f>E2505*Overview!$F$6</f>
        <v>1.8494797113084687E-3</v>
      </c>
      <c r="Q2505" s="122">
        <f>O2505*(G2505/F2505-(1+Overview!$F$35/'='!F2505)/(Overview!$F$37*Overview!$F$33))/('='!G2505+Overview!$F$36)</f>
        <v>1.2164808157017982E-4</v>
      </c>
      <c r="R2505" s="128">
        <f>(O2505/F2505-Q2505)*G2505*Overview!$F$29*'='!F2505^3</f>
        <v>495.11354082996365</v>
      </c>
      <c r="S2505" s="57">
        <f t="shared" si="234"/>
        <v>3.2991916523904923E-18</v>
      </c>
      <c r="T2505" s="58">
        <f t="shared" si="235"/>
        <v>1.3299127312945848E-4</v>
      </c>
      <c r="U2505" s="58">
        <f>IF(I2505&lt;Overview!$F$18,(1-Overview!$F$9)*'='!R2505-'='!I2505*'='!P2505,0)</f>
        <v>0</v>
      </c>
      <c r="V2505" s="54">
        <f>IF(I2505&gt;=Overview!$F$18,(1-Overview!$F$9)*'='!R2505-Overview!$F$18*'='!P2505,0)</f>
        <v>41.856130821840196</v>
      </c>
      <c r="W2505" s="2"/>
      <c r="X2505" s="60">
        <f>F2505^3*(1+G2505*Overview!$F$38)</f>
        <v>43.356679863023139</v>
      </c>
      <c r="Y2505" s="61">
        <f>F2505^3*Overview!$F$42*(1+Overview!$F$38*G2505)+J2505*Overview!$F$39/Overview!$F$40</f>
        <v>4.4928526056056501</v>
      </c>
    </row>
    <row r="2506" spans="1:25">
      <c r="A2506" s="34">
        <v>2503</v>
      </c>
      <c r="B2506">
        <v>0.77</v>
      </c>
      <c r="C2506" s="85">
        <v>18.739999999999998</v>
      </c>
      <c r="D2506" s="125">
        <f>B2506/(B2506+Overview!$F$22)</f>
        <v>0.52380952380952384</v>
      </c>
      <c r="E2506" s="118">
        <f>EXP(Overview!$F$21/Overview!$F$5-Overview!$F$21/('='!C2506+273.15))</f>
        <v>0.94169028070695959</v>
      </c>
      <c r="F2506" s="77">
        <f t="shared" si="236"/>
        <v>3.2798708567503096</v>
      </c>
      <c r="G2506" s="115">
        <f t="shared" si="237"/>
        <v>0.52380952380952372</v>
      </c>
      <c r="H2506" s="112">
        <f>F2506/Overview!$F$19</f>
        <v>4.8425673361144392</v>
      </c>
      <c r="I2506" s="149">
        <f t="shared" si="238"/>
        <v>178.24101031296112</v>
      </c>
      <c r="J2506" s="80">
        <f>IF((A2506-Overview!$F$43)/365=ROUND((A2506-Overview!$F$43)/365,0),J2505*0.05,J2505+V2505)</f>
        <v>13636.554033058754</v>
      </c>
      <c r="K2506" s="70">
        <f>IF(I2506&lt;Overview!$F$16,1,'='!F2506/Overview!$F$26)</f>
        <v>141.98575137447227</v>
      </c>
      <c r="L2506" s="71">
        <f>IF(I2506&lt;Overview!$F$17,'='!F2506/Overview!$F$26,Overview!$F$33)</f>
        <v>9.1428571428571423</v>
      </c>
      <c r="M2506" s="72">
        <f t="shared" si="239"/>
        <v>9.1428571428571423</v>
      </c>
      <c r="N2506" s="81">
        <f>MIN(1,Overview!$F$44*E2506*(F2506-Overview!$F$25)^2+0.2)</f>
        <v>1</v>
      </c>
      <c r="O2506" s="48">
        <f>M2506*E2506*Overview!$F$8</f>
        <v>9.746225350951114E-2</v>
      </c>
      <c r="P2506" s="48">
        <f>E2506*Overview!$F$6</f>
        <v>1.8494797113084687E-3</v>
      </c>
      <c r="Q2506" s="122">
        <f>O2506*(G2506/F2506-(1+Overview!$F$35/'='!F2506)/(Overview!$F$37*Overview!$F$33))/('='!G2506+Overview!$F$36)</f>
        <v>1.2146024347677355E-4</v>
      </c>
      <c r="R2506" s="128">
        <f>(O2506/F2506-Q2506)*G2506*Overview!$F$29*'='!F2506^3</f>
        <v>495.15675505187869</v>
      </c>
      <c r="S2506" s="57">
        <f t="shared" si="234"/>
        <v>3.2990578777032214E-18</v>
      </c>
      <c r="T2506" s="58">
        <f t="shared" si="235"/>
        <v>1.3279130427775549E-4</v>
      </c>
      <c r="U2506" s="58">
        <f>IF(I2506&lt;Overview!$F$18,(1-Overview!$F$9)*'='!R2506-'='!I2506*'='!P2506,0)</f>
        <v>0</v>
      </c>
      <c r="V2506" s="54">
        <f>IF(I2506&gt;=Overview!$F$18,(1-Overview!$F$9)*'='!R2506-Overview!$F$18*'='!P2506,0)</f>
        <v>41.85981267354736</v>
      </c>
      <c r="W2506" s="2"/>
      <c r="X2506" s="60">
        <f>F2506^3*(1+G2506*Overview!$F$38)</f>
        <v>43.361954333822375</v>
      </c>
      <c r="Y2506" s="61">
        <f>F2506^3*Overview!$F$42*(1+Overview!$F$38*G2506)+J2506*Overview!$F$39/Overview!$F$40</f>
        <v>4.4951461471169303</v>
      </c>
    </row>
    <row r="2507" spans="1:25">
      <c r="A2507" s="34">
        <v>2504</v>
      </c>
      <c r="B2507">
        <v>0.77</v>
      </c>
      <c r="C2507" s="85">
        <v>18.739999999999998</v>
      </c>
      <c r="D2507" s="125">
        <f>B2507/(B2507+Overview!$F$22)</f>
        <v>0.52380952380952384</v>
      </c>
      <c r="E2507" s="118">
        <f>EXP(Overview!$F$21/Overview!$F$5-Overview!$F$21/('='!C2507+273.15))</f>
        <v>0.94169028070695959</v>
      </c>
      <c r="F2507" s="77">
        <f t="shared" si="236"/>
        <v>3.2800036480545876</v>
      </c>
      <c r="G2507" s="115">
        <f t="shared" si="237"/>
        <v>0.52380952380952372</v>
      </c>
      <c r="H2507" s="112">
        <f>F2507/Overview!$F$19</f>
        <v>4.8427633959170047</v>
      </c>
      <c r="I2507" s="149">
        <f t="shared" si="238"/>
        <v>178.24101031296112</v>
      </c>
      <c r="J2507" s="80">
        <f>IF((A2507-Overview!$F$43)/365=ROUND((A2507-Overview!$F$43)/365,0),J2506*0.05,J2506+V2506)</f>
        <v>13678.413845732301</v>
      </c>
      <c r="K2507" s="70">
        <f>IF(I2507&lt;Overview!$F$16,1,'='!F2507/Overview!$F$26)</f>
        <v>141.99149991578301</v>
      </c>
      <c r="L2507" s="71">
        <f>IF(I2507&lt;Overview!$F$17,'='!F2507/Overview!$F$26,Overview!$F$33)</f>
        <v>9.1428571428571423</v>
      </c>
      <c r="M2507" s="72">
        <f t="shared" si="239"/>
        <v>9.1428571428571423</v>
      </c>
      <c r="N2507" s="81">
        <f>MIN(1,Overview!$F$44*E2507*(F2507-Overview!$F$25)^2+0.2)</f>
        <v>1</v>
      </c>
      <c r="O2507" s="48">
        <f>M2507*E2507*Overview!$F$8</f>
        <v>9.746225350951114E-2</v>
      </c>
      <c r="P2507" s="48">
        <f>E2507*Overview!$F$6</f>
        <v>1.8494797113084687E-3</v>
      </c>
      <c r="Q2507" s="122">
        <f>O2507*(G2507/F2507-(1+Overview!$F$35/'='!F2507)/(Overview!$F$37*Overview!$F$33))/('='!G2507+Overview!$F$36)</f>
        <v>1.2127270301906358E-4</v>
      </c>
      <c r="R2507" s="128">
        <f>(O2507/F2507-Q2507)*G2507*Overview!$F$29*'='!F2507^3</f>
        <v>495.19990641561867</v>
      </c>
      <c r="S2507" s="57">
        <f t="shared" si="234"/>
        <v>3.2989243149863848E-18</v>
      </c>
      <c r="T2507" s="58">
        <f t="shared" si="235"/>
        <v>1.325916361039897E-4</v>
      </c>
      <c r="U2507" s="58">
        <f>IF(I2507&lt;Overview!$F$18,(1-Overview!$F$9)*'='!R2507-'='!I2507*'='!P2507,0)</f>
        <v>0</v>
      </c>
      <c r="V2507" s="54">
        <f>IF(I2507&gt;=Overview!$F$18,(1-Overview!$F$9)*'='!R2507-Overview!$F$18*'='!P2507,0)</f>
        <v>41.863489169738003</v>
      </c>
      <c r="W2507" s="2"/>
      <c r="X2507" s="60">
        <f>F2507^3*(1+G2507*Overview!$F$38)</f>
        <v>43.367221300589989</v>
      </c>
      <c r="Y2507" s="61">
        <f>F2507^3*Overview!$F$42*(1+Overview!$F$38*G2507)+J2507*Overview!$F$39/Overview!$F$40</f>
        <v>4.4974391732585568</v>
      </c>
    </row>
    <row r="2508" spans="1:25">
      <c r="A2508" s="34">
        <v>2505</v>
      </c>
      <c r="B2508">
        <v>0.77</v>
      </c>
      <c r="C2508" s="85">
        <v>18.739999999999998</v>
      </c>
      <c r="D2508" s="125">
        <f>B2508/(B2508+Overview!$F$22)</f>
        <v>0.52380952380952384</v>
      </c>
      <c r="E2508" s="118">
        <f>EXP(Overview!$F$21/Overview!$F$5-Overview!$F$21/('='!C2508+273.15))</f>
        <v>0.94169028070695959</v>
      </c>
      <c r="F2508" s="77">
        <f t="shared" si="236"/>
        <v>3.2801362396906915</v>
      </c>
      <c r="G2508" s="115">
        <f t="shared" si="237"/>
        <v>0.52380952380952372</v>
      </c>
      <c r="H2508" s="112">
        <f>F2508/Overview!$F$19</f>
        <v>4.8429591609193734</v>
      </c>
      <c r="I2508" s="149">
        <f t="shared" si="238"/>
        <v>178.24101031296112</v>
      </c>
      <c r="J2508" s="80">
        <f>IF((A2508-Overview!$F$43)/365=ROUND((A2508-Overview!$F$43)/365,0),J2507*0.05,J2507+V2507)</f>
        <v>13720.277334902039</v>
      </c>
      <c r="K2508" s="70">
        <f>IF(I2508&lt;Overview!$F$16,1,'='!F2508/Overview!$F$26)</f>
        <v>141.99723981344985</v>
      </c>
      <c r="L2508" s="71">
        <f>IF(I2508&lt;Overview!$F$17,'='!F2508/Overview!$F$26,Overview!$F$33)</f>
        <v>9.1428571428571423</v>
      </c>
      <c r="M2508" s="72">
        <f t="shared" si="239"/>
        <v>9.1428571428571423</v>
      </c>
      <c r="N2508" s="81">
        <f>MIN(1,Overview!$F$44*E2508*(F2508-Overview!$F$25)^2+0.2)</f>
        <v>1</v>
      </c>
      <c r="O2508" s="48">
        <f>M2508*E2508*Overview!$F$8</f>
        <v>9.746225350951114E-2</v>
      </c>
      <c r="P2508" s="48">
        <f>E2508*Overview!$F$6</f>
        <v>1.8494797113084687E-3</v>
      </c>
      <c r="Q2508" s="122">
        <f>O2508*(G2508/F2508-(1+Overview!$F$35/'='!F2508)/(Overview!$F$37*Overview!$F$33))/('='!G2508+Overview!$F$36)</f>
        <v>1.2108545970200797E-4</v>
      </c>
      <c r="R2508" s="128">
        <f>(O2508/F2508-Q2508)*G2508*Overview!$F$29*'='!F2508^3</f>
        <v>495.24299500935882</v>
      </c>
      <c r="S2508" s="57">
        <f t="shared" si="234"/>
        <v>3.2987909638874233E-18</v>
      </c>
      <c r="T2508" s="58">
        <f t="shared" si="235"/>
        <v>1.3239226815605438E-4</v>
      </c>
      <c r="U2508" s="58">
        <f>IF(I2508&lt;Overview!$F$18,(1-Overview!$F$9)*'='!R2508-'='!I2508*'='!P2508,0)</f>
        <v>0</v>
      </c>
      <c r="V2508" s="54">
        <f>IF(I2508&gt;=Overview!$F$18,(1-Overview!$F$9)*'='!R2508-Overview!$F$18*'='!P2508,0)</f>
        <v>41.867160317924665</v>
      </c>
      <c r="W2508" s="2"/>
      <c r="X2508" s="60">
        <f>F2508^3*(1+G2508*Overview!$F$38)</f>
        <v>43.372480773343973</v>
      </c>
      <c r="Y2508" s="61">
        <f>F2508^3*Overview!$F$42*(1+Overview!$F$38*G2508)+J2508*Overview!$F$39/Overview!$F$40</f>
        <v>4.4997316846994275</v>
      </c>
    </row>
    <row r="2509" spans="1:25">
      <c r="A2509" s="34">
        <v>2506</v>
      </c>
      <c r="B2509">
        <v>0.77</v>
      </c>
      <c r="C2509" s="85">
        <v>18.739999999999998</v>
      </c>
      <c r="D2509" s="125">
        <f>B2509/(B2509+Overview!$F$22)</f>
        <v>0.52380952380952384</v>
      </c>
      <c r="E2509" s="118">
        <f>EXP(Overview!$F$21/Overview!$F$5-Overview!$F$21/('='!C2509+273.15))</f>
        <v>0.94169028070695959</v>
      </c>
      <c r="F2509" s="77">
        <f t="shared" si="236"/>
        <v>3.2802686319588474</v>
      </c>
      <c r="G2509" s="115">
        <f t="shared" si="237"/>
        <v>0.52380952380952372</v>
      </c>
      <c r="H2509" s="112">
        <f>F2509/Overview!$F$19</f>
        <v>4.8431546315648122</v>
      </c>
      <c r="I2509" s="149">
        <f t="shared" si="238"/>
        <v>178.24101031296112</v>
      </c>
      <c r="J2509" s="80">
        <f>IF((A2509-Overview!$F$43)/365=ROUND((A2509-Overview!$F$43)/365,0),J2508*0.05,J2508+V2508)</f>
        <v>13762.144495219964</v>
      </c>
      <c r="K2509" s="70">
        <f>IF(I2509&lt;Overview!$F$16,1,'='!F2509/Overview!$F$26)</f>
        <v>142.00297108046959</v>
      </c>
      <c r="L2509" s="71">
        <f>IF(I2509&lt;Overview!$F$17,'='!F2509/Overview!$F$26,Overview!$F$33)</f>
        <v>9.1428571428571423</v>
      </c>
      <c r="M2509" s="72">
        <f t="shared" si="239"/>
        <v>9.1428571428571423</v>
      </c>
      <c r="N2509" s="81">
        <f>MIN(1,Overview!$F$44*E2509*(F2509-Overview!$F$25)^2+0.2)</f>
        <v>1</v>
      </c>
      <c r="O2509" s="48">
        <f>M2509*E2509*Overview!$F$8</f>
        <v>9.746225350951114E-2</v>
      </c>
      <c r="P2509" s="48">
        <f>E2509*Overview!$F$6</f>
        <v>1.8494797113084687E-3</v>
      </c>
      <c r="Q2509" s="122">
        <f>O2509*(G2509/F2509-(1+Overview!$F$35/'='!F2509)/(Overview!$F$37*Overview!$F$33))/('='!G2509+Overview!$F$36)</f>
        <v>1.2089851303146085E-4</v>
      </c>
      <c r="R2509" s="128">
        <f>(O2509/F2509-Q2509)*G2509*Overview!$F$29*'='!F2509^3</f>
        <v>495.28602092116063</v>
      </c>
      <c r="S2509" s="57">
        <f t="shared" si="234"/>
        <v>3.2986578240544148E-18</v>
      </c>
      <c r="T2509" s="58">
        <f t="shared" si="235"/>
        <v>1.3219319998252299E-4</v>
      </c>
      <c r="U2509" s="58">
        <f>IF(I2509&lt;Overview!$F$18,(1-Overview!$F$9)*'='!R2509-'='!I2509*'='!P2509,0)</f>
        <v>0</v>
      </c>
      <c r="V2509" s="54">
        <f>IF(I2509&gt;=Overview!$F$18,(1-Overview!$F$9)*'='!R2509-Overview!$F$18*'='!P2509,0)</f>
        <v>41.870826125610179</v>
      </c>
      <c r="W2509" s="2"/>
      <c r="X2509" s="60">
        <f>F2509^3*(1+G2509*Overview!$F$38)</f>
        <v>43.377732762090943</v>
      </c>
      <c r="Y2509" s="61">
        <f>F2509^3*Overview!$F$42*(1+Overview!$F$38*G2509)+J2509*Overview!$F$39/Overview!$F$40</f>
        <v>4.5020236821077431</v>
      </c>
    </row>
    <row r="2510" spans="1:25">
      <c r="A2510" s="34">
        <v>2507</v>
      </c>
      <c r="B2510">
        <v>0.77</v>
      </c>
      <c r="C2510" s="85">
        <v>18.739999999999998</v>
      </c>
      <c r="D2510" s="125">
        <f>B2510/(B2510+Overview!$F$22)</f>
        <v>0.52380952380952384</v>
      </c>
      <c r="E2510" s="118">
        <f>EXP(Overview!$F$21/Overview!$F$5-Overview!$F$21/('='!C2510+273.15))</f>
        <v>0.94169028070695959</v>
      </c>
      <c r="F2510" s="77">
        <f t="shared" si="236"/>
        <v>3.2804008251588299</v>
      </c>
      <c r="G2510" s="115">
        <f t="shared" si="237"/>
        <v>0.52380952380952372</v>
      </c>
      <c r="H2510" s="112">
        <f>F2510/Overview!$F$19</f>
        <v>4.8433498082959252</v>
      </c>
      <c r="I2510" s="149">
        <f t="shared" si="238"/>
        <v>178.24101031296112</v>
      </c>
      <c r="J2510" s="80">
        <f>IF((A2510-Overview!$F$43)/365=ROUND((A2510-Overview!$F$43)/365,0),J2509*0.05,J2509+V2509)</f>
        <v>13804.015321345574</v>
      </c>
      <c r="K2510" s="70">
        <f>IF(I2510&lt;Overview!$F$16,1,'='!F2510/Overview!$F$26)</f>
        <v>142.00869372981947</v>
      </c>
      <c r="L2510" s="71">
        <f>IF(I2510&lt;Overview!$F$17,'='!F2510/Overview!$F$26,Overview!$F$33)</f>
        <v>9.1428571428571423</v>
      </c>
      <c r="M2510" s="72">
        <f t="shared" si="239"/>
        <v>9.1428571428571423</v>
      </c>
      <c r="N2510" s="81">
        <f>MIN(1,Overview!$F$44*E2510*(F2510-Overview!$F$25)^2+0.2)</f>
        <v>1</v>
      </c>
      <c r="O2510" s="48">
        <f>M2510*E2510*Overview!$F$8</f>
        <v>9.746225350951114E-2</v>
      </c>
      <c r="P2510" s="48">
        <f>E2510*Overview!$F$6</f>
        <v>1.8494797113084687E-3</v>
      </c>
      <c r="Q2510" s="122">
        <f>O2510*(G2510/F2510-(1+Overview!$F$35/'='!F2510)/(Overview!$F$37*Overview!$F$33))/('='!G2510+Overview!$F$36)</f>
        <v>1.2071186251416997E-4</v>
      </c>
      <c r="R2510" s="128">
        <f>(O2510/F2510-Q2510)*G2510*Overview!$F$29*'='!F2510^3</f>
        <v>495.32898423897211</v>
      </c>
      <c r="S2510" s="57">
        <f t="shared" si="234"/>
        <v>3.298524895136075E-18</v>
      </c>
      <c r="T2510" s="58">
        <f t="shared" si="235"/>
        <v>1.3199443113264746E-4</v>
      </c>
      <c r="U2510" s="58">
        <f>IF(I2510&lt;Overview!$F$18,(1-Overview!$F$9)*'='!R2510-'='!I2510*'='!P2510,0)</f>
        <v>0</v>
      </c>
      <c r="V2510" s="54">
        <f>IF(I2510&gt;=Overview!$F$18,(1-Overview!$F$9)*'='!R2510-Overview!$F$18*'='!P2510,0)</f>
        <v>41.874486600287717</v>
      </c>
      <c r="W2510" s="2"/>
      <c r="X2510" s="60">
        <f>F2510^3*(1+G2510*Overview!$F$38)</f>
        <v>43.382977276826225</v>
      </c>
      <c r="Y2510" s="61">
        <f>F2510^3*Overview!$F$42*(1+Overview!$F$38*G2510)+J2510*Overview!$F$39/Overview!$F$40</f>
        <v>4.504315166151013</v>
      </c>
    </row>
    <row r="2511" spans="1:25">
      <c r="A2511" s="34">
        <v>2508</v>
      </c>
      <c r="B2511">
        <v>0.77</v>
      </c>
      <c r="C2511" s="85">
        <v>18.739999999999998</v>
      </c>
      <c r="D2511" s="125">
        <f>B2511/(B2511+Overview!$F$22)</f>
        <v>0.52380952380952384</v>
      </c>
      <c r="E2511" s="118">
        <f>EXP(Overview!$F$21/Overview!$F$5-Overview!$F$21/('='!C2511+273.15))</f>
        <v>0.94169028070695959</v>
      </c>
      <c r="F2511" s="77">
        <f t="shared" si="236"/>
        <v>3.2805328195899626</v>
      </c>
      <c r="G2511" s="115">
        <f t="shared" si="237"/>
        <v>0.52380952380952372</v>
      </c>
      <c r="H2511" s="112">
        <f>F2511/Overview!$F$19</f>
        <v>4.843544691554647</v>
      </c>
      <c r="I2511" s="149">
        <f t="shared" si="238"/>
        <v>178.24101031296112</v>
      </c>
      <c r="J2511" s="80">
        <f>IF((A2511-Overview!$F$43)/365=ROUND((A2511-Overview!$F$43)/365,0),J2510*0.05,J2510+V2510)</f>
        <v>13845.889807945861</v>
      </c>
      <c r="K2511" s="70">
        <f>IF(I2511&lt;Overview!$F$16,1,'='!F2511/Overview!$F$26)</f>
        <v>142.01440777445725</v>
      </c>
      <c r="L2511" s="71">
        <f>IF(I2511&lt;Overview!$F$17,'='!F2511/Overview!$F$26,Overview!$F$33)</f>
        <v>9.1428571428571423</v>
      </c>
      <c r="M2511" s="72">
        <f t="shared" si="239"/>
        <v>9.1428571428571423</v>
      </c>
      <c r="N2511" s="81">
        <f>MIN(1,Overview!$F$44*E2511*(F2511-Overview!$F$25)^2+0.2)</f>
        <v>1</v>
      </c>
      <c r="O2511" s="48">
        <f>M2511*E2511*Overview!$F$8</f>
        <v>9.746225350951114E-2</v>
      </c>
      <c r="P2511" s="48">
        <f>E2511*Overview!$F$6</f>
        <v>1.8494797113084687E-3</v>
      </c>
      <c r="Q2511" s="122">
        <f>O2511*(G2511/F2511-(1+Overview!$F$35/'='!F2511)/(Overview!$F$37*Overview!$F$33))/('='!G2511+Overview!$F$36)</f>
        <v>1.2052550765777586E-4</v>
      </c>
      <c r="R2511" s="128">
        <f>(O2511/F2511-Q2511)*G2511*Overview!$F$29*'='!F2511^3</f>
        <v>495.37188505062778</v>
      </c>
      <c r="S2511" s="57">
        <f t="shared" si="234"/>
        <v>3.2983921767817546E-18</v>
      </c>
      <c r="T2511" s="58">
        <f t="shared" si="235"/>
        <v>1.3179596115635834E-4</v>
      </c>
      <c r="U2511" s="58">
        <f>IF(I2511&lt;Overview!$F$18,(1-Overview!$F$9)*'='!R2511-'='!I2511*'='!P2511,0)</f>
        <v>0</v>
      </c>
      <c r="V2511" s="54">
        <f>IF(I2511&gt;=Overview!$F$18,(1-Overview!$F$9)*'='!R2511-Overview!$F$18*'='!P2511,0)</f>
        <v>41.878141749440779</v>
      </c>
      <c r="W2511" s="2"/>
      <c r="X2511" s="60">
        <f>F2511^3*(1+G2511*Overview!$F$38)</f>
        <v>43.388214327533781</v>
      </c>
      <c r="Y2511" s="61">
        <f>F2511^3*Overview!$F$42*(1+Overview!$F$38*G2511)+J2511*Overview!$F$39/Overview!$F$40</f>
        <v>4.5066061374960507</v>
      </c>
    </row>
    <row r="2512" spans="1:25">
      <c r="A2512" s="34">
        <v>2509</v>
      </c>
      <c r="B2512">
        <v>0.77</v>
      </c>
      <c r="C2512" s="85">
        <v>18.739999999999998</v>
      </c>
      <c r="D2512" s="125">
        <f>B2512/(B2512+Overview!$F$22)</f>
        <v>0.52380952380952384</v>
      </c>
      <c r="E2512" s="118">
        <f>EXP(Overview!$F$21/Overview!$F$5-Overview!$F$21/('='!C2512+273.15))</f>
        <v>0.94169028070695959</v>
      </c>
      <c r="F2512" s="77">
        <f t="shared" si="236"/>
        <v>3.2806646155511188</v>
      </c>
      <c r="G2512" s="115">
        <f t="shared" si="237"/>
        <v>0.52380952380952372</v>
      </c>
      <c r="H2512" s="112">
        <f>F2512/Overview!$F$19</f>
        <v>4.8437392817822511</v>
      </c>
      <c r="I2512" s="149">
        <f t="shared" si="238"/>
        <v>178.24101031296112</v>
      </c>
      <c r="J2512" s="80">
        <f>IF((A2512-Overview!$F$43)/365=ROUND((A2512-Overview!$F$43)/365,0),J2511*0.05,J2511+V2511)</f>
        <v>13887.767949695302</v>
      </c>
      <c r="K2512" s="70">
        <f>IF(I2512&lt;Overview!$F$16,1,'='!F2512/Overview!$F$26)</f>
        <v>142.02011322732116</v>
      </c>
      <c r="L2512" s="71">
        <f>IF(I2512&lt;Overview!$F$17,'='!F2512/Overview!$F$26,Overview!$F$33)</f>
        <v>9.1428571428571423</v>
      </c>
      <c r="M2512" s="72">
        <f t="shared" si="239"/>
        <v>9.1428571428571423</v>
      </c>
      <c r="N2512" s="81">
        <f>MIN(1,Overview!$F$44*E2512*(F2512-Overview!$F$25)^2+0.2)</f>
        <v>1</v>
      </c>
      <c r="O2512" s="48">
        <f>M2512*E2512*Overview!$F$8</f>
        <v>9.746225350951114E-2</v>
      </c>
      <c r="P2512" s="48">
        <f>E2512*Overview!$F$6</f>
        <v>1.8494797113084687E-3</v>
      </c>
      <c r="Q2512" s="122">
        <f>O2512*(G2512/F2512-(1+Overview!$F$35/'='!F2512)/(Overview!$F$37*Overview!$F$33))/('='!G2512+Overview!$F$36)</f>
        <v>1.203394479708071E-4</v>
      </c>
      <c r="R2512" s="128">
        <f>(O2512/F2512-Q2512)*G2512*Overview!$F$29*'='!F2512^3</f>
        <v>495.41472344384869</v>
      </c>
      <c r="S2512" s="57">
        <f t="shared" si="234"/>
        <v>3.298259668641438E-18</v>
      </c>
      <c r="T2512" s="58">
        <f t="shared" si="235"/>
        <v>1.3159778960426059E-4</v>
      </c>
      <c r="U2512" s="58">
        <f>IF(I2512&lt;Overview!$F$18,(1-Overview!$F$9)*'='!R2512-'='!I2512*'='!P2512,0)</f>
        <v>0</v>
      </c>
      <c r="V2512" s="54">
        <f>IF(I2512&gt;=Overview!$F$18,(1-Overview!$F$9)*'='!R2512-Overview!$F$18*'='!P2512,0)</f>
        <v>41.881791580543201</v>
      </c>
      <c r="W2512" s="2"/>
      <c r="X2512" s="60">
        <f>F2512^3*(1+G2512*Overview!$F$38)</f>
        <v>43.393443924186258</v>
      </c>
      <c r="Y2512" s="61">
        <f>F2512^3*Overview!$F$42*(1+Overview!$F$38*G2512)+J2512*Overview!$F$39/Overview!$F$40</f>
        <v>4.5088965968089774</v>
      </c>
    </row>
    <row r="2513" spans="1:25">
      <c r="A2513" s="34">
        <v>2510</v>
      </c>
      <c r="B2513">
        <v>0.77</v>
      </c>
      <c r="C2513" s="85">
        <v>18.739999999999998</v>
      </c>
      <c r="D2513" s="125">
        <f>B2513/(B2513+Overview!$F$22)</f>
        <v>0.52380952380952384</v>
      </c>
      <c r="E2513" s="118">
        <f>EXP(Overview!$F$21/Overview!$F$5-Overview!$F$21/('='!C2513+273.15))</f>
        <v>0.94169028070695959</v>
      </c>
      <c r="F2513" s="77">
        <f t="shared" si="236"/>
        <v>3.2807962133407229</v>
      </c>
      <c r="G2513" s="115">
        <f t="shared" si="237"/>
        <v>0.52380952380952372</v>
      </c>
      <c r="H2513" s="112">
        <f>F2513/Overview!$F$19</f>
        <v>4.8439335794193461</v>
      </c>
      <c r="I2513" s="149">
        <f t="shared" si="238"/>
        <v>178.24101031296112</v>
      </c>
      <c r="J2513" s="80">
        <f>IF((A2513-Overview!$F$43)/365=ROUND((A2513-Overview!$F$43)/365,0),J2512*0.05,J2512+V2512)</f>
        <v>13929.649741275845</v>
      </c>
      <c r="K2513" s="70">
        <f>IF(I2513&lt;Overview!$F$16,1,'='!F2513/Overview!$F$26)</f>
        <v>142.02581010132999</v>
      </c>
      <c r="L2513" s="71">
        <f>IF(I2513&lt;Overview!$F$17,'='!F2513/Overview!$F$26,Overview!$F$33)</f>
        <v>9.1428571428571423</v>
      </c>
      <c r="M2513" s="72">
        <f t="shared" si="239"/>
        <v>9.1428571428571423</v>
      </c>
      <c r="N2513" s="81">
        <f>MIN(1,Overview!$F$44*E2513*(F2513-Overview!$F$25)^2+0.2)</f>
        <v>1</v>
      </c>
      <c r="O2513" s="48">
        <f>M2513*E2513*Overview!$F$8</f>
        <v>9.746225350951114E-2</v>
      </c>
      <c r="P2513" s="48">
        <f>E2513*Overview!$F$6</f>
        <v>1.8494797113084687E-3</v>
      </c>
      <c r="Q2513" s="122">
        <f>O2513*(G2513/F2513-(1+Overview!$F$35/'='!F2513)/(Overview!$F$37*Overview!$F$33))/('='!G2513+Overview!$F$36)</f>
        <v>1.2015368296268342E-4</v>
      </c>
      <c r="R2513" s="128">
        <f>(O2513/F2513-Q2513)*G2513*Overview!$F$29*'='!F2513^3</f>
        <v>495.45749950624315</v>
      </c>
      <c r="S2513" s="57">
        <f t="shared" si="234"/>
        <v>3.2981273703657424E-18</v>
      </c>
      <c r="T2513" s="58">
        <f t="shared" si="235"/>
        <v>1.3139991602763784E-4</v>
      </c>
      <c r="U2513" s="58">
        <f>IF(I2513&lt;Overview!$F$18,(1-Overview!$F$9)*'='!R2513-'='!I2513*'='!P2513,0)</f>
        <v>0</v>
      </c>
      <c r="V2513" s="54">
        <f>IF(I2513&gt;=Overview!$F$18,(1-Overview!$F$9)*'='!R2513-Overview!$F$18*'='!P2513,0)</f>
        <v>41.885436101059213</v>
      </c>
      <c r="W2513" s="2"/>
      <c r="X2513" s="60">
        <f>F2513^3*(1+G2513*Overview!$F$38)</f>
        <v>43.39866607674503</v>
      </c>
      <c r="Y2513" s="61">
        <f>F2513^3*Overview!$F$42*(1+Overview!$F$38*G2513)+J2513*Overview!$F$39/Overview!$F$40</f>
        <v>4.5111865447552217</v>
      </c>
    </row>
    <row r="2514" spans="1:25">
      <c r="A2514" s="34">
        <v>2511</v>
      </c>
      <c r="B2514">
        <v>0.77</v>
      </c>
      <c r="C2514" s="85">
        <v>18.739999999999998</v>
      </c>
      <c r="D2514" s="125">
        <f>B2514/(B2514+Overview!$F$22)</f>
        <v>0.52380952380952384</v>
      </c>
      <c r="E2514" s="118">
        <f>EXP(Overview!$F$21/Overview!$F$5-Overview!$F$21/('='!C2514+273.15))</f>
        <v>0.94169028070695959</v>
      </c>
      <c r="F2514" s="77">
        <f t="shared" si="236"/>
        <v>3.2809276132567504</v>
      </c>
      <c r="G2514" s="115">
        <f t="shared" si="237"/>
        <v>0.52380952380952372</v>
      </c>
      <c r="H2514" s="112">
        <f>F2514/Overview!$F$19</f>
        <v>4.8441275849058769</v>
      </c>
      <c r="I2514" s="149">
        <f t="shared" si="238"/>
        <v>178.24101031296112</v>
      </c>
      <c r="J2514" s="80">
        <f>IF((A2514-Overview!$F$43)/365=ROUND((A2514-Overview!$F$43)/365,0),J2513*0.05,J2513+V2513)</f>
        <v>13971.535177376905</v>
      </c>
      <c r="K2514" s="70">
        <f>IF(I2514&lt;Overview!$F$16,1,'='!F2514/Overview!$F$26)</f>
        <v>142.03149840938315</v>
      </c>
      <c r="L2514" s="71">
        <f>IF(I2514&lt;Overview!$F$17,'='!F2514/Overview!$F$26,Overview!$F$33)</f>
        <v>9.1428571428571423</v>
      </c>
      <c r="M2514" s="72">
        <f t="shared" si="239"/>
        <v>9.1428571428571423</v>
      </c>
      <c r="N2514" s="81">
        <f>MIN(1,Overview!$F$44*E2514*(F2514-Overview!$F$25)^2+0.2)</f>
        <v>1</v>
      </c>
      <c r="O2514" s="48">
        <f>M2514*E2514*Overview!$F$8</f>
        <v>9.746225350951114E-2</v>
      </c>
      <c r="P2514" s="48">
        <f>E2514*Overview!$F$6</f>
        <v>1.8494797113084687E-3</v>
      </c>
      <c r="Q2514" s="122">
        <f>O2514*(G2514/F2514-(1+Overview!$F$35/'='!F2514)/(Overview!$F$37*Overview!$F$33))/('='!G2514+Overview!$F$36)</f>
        <v>1.1996821214370861E-4</v>
      </c>
      <c r="R2514" s="128">
        <f>(O2514/F2514-Q2514)*G2514*Overview!$F$29*'='!F2514^3</f>
        <v>495.50021332530582</v>
      </c>
      <c r="S2514" s="57">
        <f t="shared" si="234"/>
        <v>3.2979952816059164E-18</v>
      </c>
      <c r="T2514" s="58">
        <f t="shared" si="235"/>
        <v>1.3120233997844578E-4</v>
      </c>
      <c r="U2514" s="58">
        <f>IF(I2514&lt;Overview!$F$18,(1-Overview!$F$9)*'='!R2514-'='!I2514*'='!P2514,0)</f>
        <v>0</v>
      </c>
      <c r="V2514" s="54">
        <f>IF(I2514&gt;=Overview!$F$18,(1-Overview!$F$9)*'='!R2514-Overview!$F$18*'='!P2514,0)</f>
        <v>41.889075318443354</v>
      </c>
      <c r="W2514" s="2"/>
      <c r="X2514" s="60">
        <f>F2514^3*(1+G2514*Overview!$F$38)</f>
        <v>43.403880795160113</v>
      </c>
      <c r="Y2514" s="61">
        <f>F2514^3*Overview!$F$42*(1+Overview!$F$38*G2514)+J2514*Overview!$F$39/Overview!$F$40</f>
        <v>4.5134759819995152</v>
      </c>
    </row>
    <row r="2515" spans="1:25">
      <c r="A2515" s="34">
        <v>2512</v>
      </c>
      <c r="B2515">
        <v>0.77</v>
      </c>
      <c r="C2515" s="85">
        <v>18.739999999999998</v>
      </c>
      <c r="D2515" s="125">
        <f>B2515/(B2515+Overview!$F$22)</f>
        <v>0.52380952380952384</v>
      </c>
      <c r="E2515" s="118">
        <f>EXP(Overview!$F$21/Overview!$F$5-Overview!$F$21/('='!C2515+273.15))</f>
        <v>0.94169028070695959</v>
      </c>
      <c r="F2515" s="77">
        <f t="shared" si="236"/>
        <v>3.2810588155967291</v>
      </c>
      <c r="G2515" s="115">
        <f t="shared" si="237"/>
        <v>0.52380952380952372</v>
      </c>
      <c r="H2515" s="112">
        <f>F2515/Overview!$F$19</f>
        <v>4.8443212986811295</v>
      </c>
      <c r="I2515" s="149">
        <f t="shared" si="238"/>
        <v>178.24101031296112</v>
      </c>
      <c r="J2515" s="80">
        <f>IF((A2515-Overview!$F$43)/365=ROUND((A2515-Overview!$F$43)/365,0),J2514*0.05,J2514+V2514)</f>
        <v>14013.424252695349</v>
      </c>
      <c r="K2515" s="70">
        <f>IF(I2515&lt;Overview!$F$16,1,'='!F2515/Overview!$F$26)</f>
        <v>142.03717816436057</v>
      </c>
      <c r="L2515" s="71">
        <f>IF(I2515&lt;Overview!$F$17,'='!F2515/Overview!$F$26,Overview!$F$33)</f>
        <v>9.1428571428571423</v>
      </c>
      <c r="M2515" s="72">
        <f t="shared" si="239"/>
        <v>9.1428571428571423</v>
      </c>
      <c r="N2515" s="81">
        <f>MIN(1,Overview!$F$44*E2515*(F2515-Overview!$F$25)^2+0.2)</f>
        <v>1</v>
      </c>
      <c r="O2515" s="48">
        <f>M2515*E2515*Overview!$F$8</f>
        <v>9.746225350951114E-2</v>
      </c>
      <c r="P2515" s="48">
        <f>E2515*Overview!$F$6</f>
        <v>1.8494797113084687E-3</v>
      </c>
      <c r="Q2515" s="122">
        <f>O2515*(G2515/F2515-(1+Overview!$F$35/'='!F2515)/(Overview!$F$37*Overview!$F$33))/('='!G2515+Overview!$F$36)</f>
        <v>1.1978303502507353E-4</v>
      </c>
      <c r="R2515" s="128">
        <f>(O2515/F2515-Q2515)*G2515*Overview!$F$29*'='!F2515^3</f>
        <v>495.54286498841884</v>
      </c>
      <c r="S2515" s="57">
        <f t="shared" si="234"/>
        <v>3.2978634020138383E-18</v>
      </c>
      <c r="T2515" s="58">
        <f t="shared" si="235"/>
        <v>1.3100506100931642E-4</v>
      </c>
      <c r="U2515" s="58">
        <f>IF(I2515&lt;Overview!$F$18,(1-Overview!$F$9)*'='!R2515-'='!I2515*'='!P2515,0)</f>
        <v>0</v>
      </c>
      <c r="V2515" s="54">
        <f>IF(I2515&gt;=Overview!$F$18,(1-Overview!$F$9)*'='!R2515-Overview!$F$18*'='!P2515,0)</f>
        <v>41.892709240140583</v>
      </c>
      <c r="W2515" s="2"/>
      <c r="X2515" s="60">
        <f>F2515^3*(1+G2515*Overview!$F$38)</f>
        <v>43.409088089370258</v>
      </c>
      <c r="Y2515" s="61">
        <f>F2515^3*Overview!$F$42*(1+Overview!$F$38*G2515)+J2515*Overview!$F$39/Overview!$F$40</f>
        <v>4.5157649092059033</v>
      </c>
    </row>
    <row r="2516" spans="1:25">
      <c r="A2516" s="34">
        <v>2513</v>
      </c>
      <c r="B2516">
        <v>0.77</v>
      </c>
      <c r="C2516" s="85">
        <v>18.739999999999998</v>
      </c>
      <c r="D2516" s="125">
        <f>B2516/(B2516+Overview!$F$22)</f>
        <v>0.52380952380952384</v>
      </c>
      <c r="E2516" s="118">
        <f>EXP(Overview!$F$21/Overview!$F$5-Overview!$F$21/('='!C2516+273.15))</f>
        <v>0.94169028070695959</v>
      </c>
      <c r="F2516" s="77">
        <f t="shared" si="236"/>
        <v>3.2811898206577386</v>
      </c>
      <c r="G2516" s="115">
        <f t="shared" si="237"/>
        <v>0.52380952380952372</v>
      </c>
      <c r="H2516" s="112">
        <f>F2516/Overview!$F$19</f>
        <v>4.8445147211837272</v>
      </c>
      <c r="I2516" s="149">
        <f t="shared" si="238"/>
        <v>178.24101031296112</v>
      </c>
      <c r="J2516" s="80">
        <f>IF((A2516-Overview!$F$43)/365=ROUND((A2516-Overview!$F$43)/365,0),J2515*0.05,J2515+V2515)</f>
        <v>14055.31696193549</v>
      </c>
      <c r="K2516" s="70">
        <f>IF(I2516&lt;Overview!$F$16,1,'='!F2516/Overview!$F$26)</f>
        <v>142.04284937912288</v>
      </c>
      <c r="L2516" s="71">
        <f>IF(I2516&lt;Overview!$F$17,'='!F2516/Overview!$F$26,Overview!$F$33)</f>
        <v>9.1428571428571423</v>
      </c>
      <c r="M2516" s="72">
        <f t="shared" si="239"/>
        <v>9.1428571428571423</v>
      </c>
      <c r="N2516" s="81">
        <f>MIN(1,Overview!$F$44*E2516*(F2516-Overview!$F$25)^2+0.2)</f>
        <v>1</v>
      </c>
      <c r="O2516" s="48">
        <f>M2516*E2516*Overview!$F$8</f>
        <v>9.746225350951114E-2</v>
      </c>
      <c r="P2516" s="48">
        <f>E2516*Overview!$F$6</f>
        <v>1.8494797113084687E-3</v>
      </c>
      <c r="Q2516" s="122">
        <f>O2516*(G2516/F2516-(1+Overview!$F$35/'='!F2516)/(Overview!$F$37*Overview!$F$33))/('='!G2516+Overview!$F$36)</f>
        <v>1.1959815111884987E-4</v>
      </c>
      <c r="R2516" s="128">
        <f>(O2516/F2516-Q2516)*G2516*Overview!$F$29*'='!F2516^3</f>
        <v>495.58545458285118</v>
      </c>
      <c r="S2516" s="57">
        <f t="shared" si="234"/>
        <v>3.297731731242016E-18</v>
      </c>
      <c r="T2516" s="58">
        <f t="shared" si="235"/>
        <v>1.3080807867355205E-4</v>
      </c>
      <c r="U2516" s="58">
        <f>IF(I2516&lt;Overview!$F$18,(1-Overview!$F$9)*'='!R2516-'='!I2516*'='!P2516,0)</f>
        <v>0</v>
      </c>
      <c r="V2516" s="54">
        <f>IF(I2516&gt;=Overview!$F$18,(1-Overview!$F$9)*'='!R2516-Overview!$F$18*'='!P2516,0)</f>
        <v>41.896337873586212</v>
      </c>
      <c r="W2516" s="2"/>
      <c r="X2516" s="60">
        <f>F2516^3*(1+G2516*Overview!$F$38)</f>
        <v>43.41428796930289</v>
      </c>
      <c r="Y2516" s="61">
        <f>F2516^3*Overview!$F$42*(1+Overview!$F$38*G2516)+J2516*Overview!$F$39/Overview!$F$40</f>
        <v>4.5180533270377294</v>
      </c>
    </row>
    <row r="2517" spans="1:25">
      <c r="A2517" s="34">
        <v>2514</v>
      </c>
      <c r="B2517">
        <v>0.77</v>
      </c>
      <c r="C2517" s="85">
        <v>18.739999999999998</v>
      </c>
      <c r="D2517" s="125">
        <f>B2517/(B2517+Overview!$F$22)</f>
        <v>0.52380952380952384</v>
      </c>
      <c r="E2517" s="118">
        <f>EXP(Overview!$F$21/Overview!$F$5-Overview!$F$21/('='!C2517+273.15))</f>
        <v>0.94169028070695959</v>
      </c>
      <c r="F2517" s="77">
        <f t="shared" si="236"/>
        <v>3.2813206287364123</v>
      </c>
      <c r="G2517" s="115">
        <f t="shared" si="237"/>
        <v>0.52380952380952372</v>
      </c>
      <c r="H2517" s="112">
        <f>F2517/Overview!$F$19</f>
        <v>4.8447078528516352</v>
      </c>
      <c r="I2517" s="149">
        <f t="shared" si="238"/>
        <v>178.24101031296112</v>
      </c>
      <c r="J2517" s="80">
        <f>IF((A2517-Overview!$F$43)/365=ROUND((A2517-Overview!$F$43)/365,0),J2516*0.05,J2516+V2516)</f>
        <v>14097.213299809076</v>
      </c>
      <c r="K2517" s="70">
        <f>IF(I2517&lt;Overview!$F$16,1,'='!F2517/Overview!$F$26)</f>
        <v>142.04851206651136</v>
      </c>
      <c r="L2517" s="71">
        <f>IF(I2517&lt;Overview!$F$17,'='!F2517/Overview!$F$26,Overview!$F$33)</f>
        <v>9.1428571428571423</v>
      </c>
      <c r="M2517" s="72">
        <f t="shared" si="239"/>
        <v>9.1428571428571423</v>
      </c>
      <c r="N2517" s="81">
        <f>MIN(1,Overview!$F$44*E2517*(F2517-Overview!$F$25)^2+0.2)</f>
        <v>1</v>
      </c>
      <c r="O2517" s="48">
        <f>M2517*E2517*Overview!$F$8</f>
        <v>9.746225350951114E-2</v>
      </c>
      <c r="P2517" s="48">
        <f>E2517*Overview!$F$6</f>
        <v>1.8494797113084687E-3</v>
      </c>
      <c r="Q2517" s="122">
        <f>O2517*(G2517/F2517-(1+Overview!$F$35/'='!F2517)/(Overview!$F$37*Overview!$F$33))/('='!G2517+Overview!$F$36)</f>
        <v>1.1941355993799163E-4</v>
      </c>
      <c r="R2517" s="128">
        <f>(O2517/F2517-Q2517)*G2517*Overview!$F$29*'='!F2517^3</f>
        <v>495.6279821957591</v>
      </c>
      <c r="S2517" s="57">
        <f t="shared" si="234"/>
        <v>3.297600268943584E-18</v>
      </c>
      <c r="T2517" s="58">
        <f t="shared" si="235"/>
        <v>1.3061139252512797E-4</v>
      </c>
      <c r="U2517" s="58">
        <f>IF(I2517&lt;Overview!$F$18,(1-Overview!$F$9)*'='!R2517-'='!I2517*'='!P2517,0)</f>
        <v>0</v>
      </c>
      <c r="V2517" s="54">
        <f>IF(I2517&gt;=Overview!$F$18,(1-Overview!$F$9)*'='!R2517-Overview!$F$18*'='!P2517,0)</f>
        <v>41.899961226205967</v>
      </c>
      <c r="W2517" s="2"/>
      <c r="X2517" s="60">
        <f>F2517^3*(1+G2517*Overview!$F$38)</f>
        <v>43.419480444874161</v>
      </c>
      <c r="Y2517" s="61">
        <f>F2517^3*Overview!$F$42*(1+Overview!$F$38*G2517)+J2517*Overview!$F$39/Overview!$F$40</f>
        <v>4.52034123615765</v>
      </c>
    </row>
    <row r="2518" spans="1:25">
      <c r="A2518" s="34">
        <v>2515</v>
      </c>
      <c r="B2518">
        <v>0.77</v>
      </c>
      <c r="C2518" s="85">
        <v>18.739999999999998</v>
      </c>
      <c r="D2518" s="125">
        <f>B2518/(B2518+Overview!$F$22)</f>
        <v>0.52380952380952384</v>
      </c>
      <c r="E2518" s="118">
        <f>EXP(Overview!$F$21/Overview!$F$5-Overview!$F$21/('='!C2518+273.15))</f>
        <v>0.94169028070695959</v>
      </c>
      <c r="F2518" s="77">
        <f t="shared" si="236"/>
        <v>3.2814512401289373</v>
      </c>
      <c r="G2518" s="115">
        <f t="shared" si="237"/>
        <v>0.52380952380952372</v>
      </c>
      <c r="H2518" s="112">
        <f>F2518/Overview!$F$19</f>
        <v>4.8449006941221571</v>
      </c>
      <c r="I2518" s="149">
        <f t="shared" si="238"/>
        <v>178.24101031296112</v>
      </c>
      <c r="J2518" s="80">
        <f>IF((A2518-Overview!$F$43)/365=ROUND((A2518-Overview!$F$43)/365,0),J2517*0.05,J2517+V2517)</f>
        <v>14139.113261035283</v>
      </c>
      <c r="K2518" s="70">
        <f>IF(I2518&lt;Overview!$F$16,1,'='!F2518/Overview!$F$26)</f>
        <v>142.05416623934795</v>
      </c>
      <c r="L2518" s="71">
        <f>IF(I2518&lt;Overview!$F$17,'='!F2518/Overview!$F$26,Overview!$F$33)</f>
        <v>9.1428571428571423</v>
      </c>
      <c r="M2518" s="72">
        <f t="shared" si="239"/>
        <v>9.1428571428571423</v>
      </c>
      <c r="N2518" s="81">
        <f>MIN(1,Overview!$F$44*E2518*(F2518-Overview!$F$25)^2+0.2)</f>
        <v>1</v>
      </c>
      <c r="O2518" s="48">
        <f>M2518*E2518*Overview!$F$8</f>
        <v>9.746225350951114E-2</v>
      </c>
      <c r="P2518" s="48">
        <f>E2518*Overview!$F$6</f>
        <v>1.8494797113084687E-3</v>
      </c>
      <c r="Q2518" s="122">
        <f>O2518*(G2518/F2518-(1+Overview!$F$35/'='!F2518)/(Overview!$F$37*Overview!$F$33))/('='!G2518+Overview!$F$36)</f>
        <v>1.1922926099633199E-4</v>
      </c>
      <c r="R2518" s="128">
        <f>(O2518/F2518-Q2518)*G2518*Overview!$F$29*'='!F2518^3</f>
        <v>495.67044791418618</v>
      </c>
      <c r="S2518" s="57">
        <f t="shared" si="234"/>
        <v>3.2974690147723045E-18</v>
      </c>
      <c r="T2518" s="58">
        <f t="shared" si="235"/>
        <v>1.3041500211869012E-4</v>
      </c>
      <c r="U2518" s="58">
        <f>IF(I2518&lt;Overview!$F$18,(1-Overview!$F$9)*'='!R2518-'='!I2518*'='!P2518,0)</f>
        <v>0</v>
      </c>
      <c r="V2518" s="54">
        <f>IF(I2518&gt;=Overview!$F$18,(1-Overview!$F$9)*'='!R2518-Overview!$F$18*'='!P2518,0)</f>
        <v>41.90357930541596</v>
      </c>
      <c r="W2518" s="2"/>
      <c r="X2518" s="60">
        <f>F2518^3*(1+G2518*Overview!$F$38)</f>
        <v>43.424665525988914</v>
      </c>
      <c r="Y2518" s="61">
        <f>F2518^3*Overview!$F$42*(1+Overview!$F$38*G2518)+J2518*Overview!$F$39/Overview!$F$40</f>
        <v>4.5226286372276263</v>
      </c>
    </row>
    <row r="2519" spans="1:25">
      <c r="A2519" s="34">
        <v>2516</v>
      </c>
      <c r="B2519">
        <v>0.77</v>
      </c>
      <c r="C2519" s="85">
        <v>18.739999999999998</v>
      </c>
      <c r="D2519" s="125">
        <f>B2519/(B2519+Overview!$F$22)</f>
        <v>0.52380952380952384</v>
      </c>
      <c r="E2519" s="118">
        <f>EXP(Overview!$F$21/Overview!$F$5-Overview!$F$21/('='!C2519+273.15))</f>
        <v>0.94169028070695959</v>
      </c>
      <c r="F2519" s="77">
        <f t="shared" si="236"/>
        <v>3.2815816551310562</v>
      </c>
      <c r="G2519" s="115">
        <f t="shared" si="237"/>
        <v>0.52380952380952372</v>
      </c>
      <c r="H2519" s="112">
        <f>F2519/Overview!$F$19</f>
        <v>4.8450932454319444</v>
      </c>
      <c r="I2519" s="149">
        <f t="shared" si="238"/>
        <v>178.24101031296112</v>
      </c>
      <c r="J2519" s="80">
        <f>IF((A2519-Overview!$F$43)/365=ROUND((A2519-Overview!$F$43)/365,0),J2518*0.05,J2518+V2518)</f>
        <v>14181.016840340699</v>
      </c>
      <c r="K2519" s="70">
        <f>IF(I2519&lt;Overview!$F$16,1,'='!F2519/Overview!$F$26)</f>
        <v>142.05981191043534</v>
      </c>
      <c r="L2519" s="71">
        <f>IF(I2519&lt;Overview!$F$17,'='!F2519/Overview!$F$26,Overview!$F$33)</f>
        <v>9.1428571428571423</v>
      </c>
      <c r="M2519" s="72">
        <f t="shared" si="239"/>
        <v>9.1428571428571423</v>
      </c>
      <c r="N2519" s="81">
        <f>MIN(1,Overview!$F$44*E2519*(F2519-Overview!$F$25)^2+0.2)</f>
        <v>1</v>
      </c>
      <c r="O2519" s="48">
        <f>M2519*E2519*Overview!$F$8</f>
        <v>9.746225350951114E-2</v>
      </c>
      <c r="P2519" s="48">
        <f>E2519*Overview!$F$6</f>
        <v>1.8494797113084687E-3</v>
      </c>
      <c r="Q2519" s="122">
        <f>O2519*(G2519/F2519-(1+Overview!$F$35/'='!F2519)/(Overview!$F$37*Overview!$F$33))/('='!G2519+Overview!$F$36)</f>
        <v>1.1904525380858164E-4</v>
      </c>
      <c r="R2519" s="128">
        <f>(O2519/F2519-Q2519)*G2519*Overview!$F$29*'='!F2519^3</f>
        <v>495.71285182506381</v>
      </c>
      <c r="S2519" s="57">
        <f t="shared" si="234"/>
        <v>3.2973379683825625E-18</v>
      </c>
      <c r="T2519" s="58">
        <f t="shared" si="235"/>
        <v>1.30218907009554E-4</v>
      </c>
      <c r="U2519" s="58">
        <f>IF(I2519&lt;Overview!$F$18,(1-Overview!$F$9)*'='!R2519-'='!I2519*'='!P2519,0)</f>
        <v>0</v>
      </c>
      <c r="V2519" s="54">
        <f>IF(I2519&gt;=Overview!$F$18,(1-Overview!$F$9)*'='!R2519-Overview!$F$18*'='!P2519,0)</f>
        <v>41.907192118622731</v>
      </c>
      <c r="W2519" s="2"/>
      <c r="X2519" s="60">
        <f>F2519^3*(1+G2519*Overview!$F$38)</f>
        <v>43.429843222540796</v>
      </c>
      <c r="Y2519" s="61">
        <f>F2519^3*Overview!$F$42*(1+Overview!$F$38*G2519)+J2519*Overview!$F$39/Overview!$F$40</f>
        <v>4.5249155309089311</v>
      </c>
    </row>
    <row r="2520" spans="1:25">
      <c r="A2520" s="34">
        <v>2517</v>
      </c>
      <c r="B2520">
        <v>0.77</v>
      </c>
      <c r="C2520" s="85">
        <v>18.739999999999998</v>
      </c>
      <c r="D2520" s="125">
        <f>B2520/(B2520+Overview!$F$22)</f>
        <v>0.52380952380952384</v>
      </c>
      <c r="E2520" s="118">
        <f>EXP(Overview!$F$21/Overview!$F$5-Overview!$F$21/('='!C2520+273.15))</f>
        <v>0.94169028070695959</v>
      </c>
      <c r="F2520" s="77">
        <f t="shared" si="236"/>
        <v>3.2817118740380655</v>
      </c>
      <c r="G2520" s="115">
        <f t="shared" si="237"/>
        <v>0.52380952380952372</v>
      </c>
      <c r="H2520" s="112">
        <f>F2520/Overview!$F$19</f>
        <v>4.8452855072169871</v>
      </c>
      <c r="I2520" s="149">
        <f t="shared" si="238"/>
        <v>178.24101031296112</v>
      </c>
      <c r="J2520" s="80">
        <f>IF((A2520-Overview!$F$43)/365=ROUND((A2520-Overview!$F$43)/365,0),J2519*0.05,J2519+V2519)</f>
        <v>14222.924032459321</v>
      </c>
      <c r="K2520" s="70">
        <f>IF(I2520&lt;Overview!$F$16,1,'='!F2520/Overview!$F$26)</f>
        <v>142.06544909255695</v>
      </c>
      <c r="L2520" s="71">
        <f>IF(I2520&lt;Overview!$F$17,'='!F2520/Overview!$F$26,Overview!$F$33)</f>
        <v>9.1428571428571423</v>
      </c>
      <c r="M2520" s="72">
        <f t="shared" si="239"/>
        <v>9.1428571428571423</v>
      </c>
      <c r="N2520" s="81">
        <f>MIN(1,Overview!$F$44*E2520*(F2520-Overview!$F$25)^2+0.2)</f>
        <v>1</v>
      </c>
      <c r="O2520" s="48">
        <f>M2520*E2520*Overview!$F$8</f>
        <v>9.746225350951114E-2</v>
      </c>
      <c r="P2520" s="48">
        <f>E2520*Overview!$F$6</f>
        <v>1.8494797113084687E-3</v>
      </c>
      <c r="Q2520" s="122">
        <f>O2520*(G2520/F2520-(1+Overview!$F$35/'='!F2520)/(Overview!$F$37*Overview!$F$33))/('='!G2520+Overview!$F$36)</f>
        <v>1.188615378903263E-4</v>
      </c>
      <c r="R2520" s="128">
        <f>(O2520/F2520-Q2520)*G2520*Overview!$F$29*'='!F2520^3</f>
        <v>495.75519401521052</v>
      </c>
      <c r="S2520" s="57">
        <f t="shared" si="234"/>
        <v>3.2972071294293687E-18</v>
      </c>
      <c r="T2520" s="58">
        <f t="shared" si="235"/>
        <v>1.3002310675370307E-4</v>
      </c>
      <c r="U2520" s="58">
        <f>IF(I2520&lt;Overview!$F$18,(1-Overview!$F$9)*'='!R2520-'='!I2520*'='!P2520,0)</f>
        <v>0</v>
      </c>
      <c r="V2520" s="54">
        <f>IF(I2520&gt;=Overview!$F$18,(1-Overview!$F$9)*'='!R2520-Overview!$F$18*'='!P2520,0)</f>
        <v>41.910799673223231</v>
      </c>
      <c r="W2520" s="2"/>
      <c r="X2520" s="60">
        <f>F2520^3*(1+G2520*Overview!$F$38)</f>
        <v>43.43501354441208</v>
      </c>
      <c r="Y2520" s="61">
        <f>F2520^3*Overview!$F$42*(1+Overview!$F$38*G2520)+J2520*Overview!$F$39/Overview!$F$40</f>
        <v>4.5272019178621372</v>
      </c>
    </row>
    <row r="2521" spans="1:25">
      <c r="A2521" s="34">
        <v>2518</v>
      </c>
      <c r="B2521">
        <v>0.77</v>
      </c>
      <c r="C2521" s="85">
        <v>18.739999999999998</v>
      </c>
      <c r="D2521" s="125">
        <f>B2521/(B2521+Overview!$F$22)</f>
        <v>0.52380952380952384</v>
      </c>
      <c r="E2521" s="118">
        <f>EXP(Overview!$F$21/Overview!$F$5-Overview!$F$21/('='!C2521+273.15))</f>
        <v>0.94169028070695959</v>
      </c>
      <c r="F2521" s="77">
        <f t="shared" si="236"/>
        <v>3.2818418971448193</v>
      </c>
      <c r="G2521" s="115">
        <f t="shared" si="237"/>
        <v>0.52380952380952372</v>
      </c>
      <c r="H2521" s="112">
        <f>F2521/Overview!$F$19</f>
        <v>4.8454774799126223</v>
      </c>
      <c r="I2521" s="149">
        <f t="shared" si="238"/>
        <v>178.24101031296112</v>
      </c>
      <c r="J2521" s="80">
        <f>IF((A2521-Overview!$F$43)/365=ROUND((A2521-Overview!$F$43)/365,0),J2520*0.05,J2520+V2520)</f>
        <v>14264.834832132545</v>
      </c>
      <c r="K2521" s="70">
        <f>IF(I2521&lt;Overview!$F$16,1,'='!F2521/Overview!$F$26)</f>
        <v>142.07107779847703</v>
      </c>
      <c r="L2521" s="71">
        <f>IF(I2521&lt;Overview!$F$17,'='!F2521/Overview!$F$26,Overview!$F$33)</f>
        <v>9.1428571428571423</v>
      </c>
      <c r="M2521" s="72">
        <f t="shared" si="239"/>
        <v>9.1428571428571423</v>
      </c>
      <c r="N2521" s="81">
        <f>MIN(1,Overview!$F$44*E2521*(F2521-Overview!$F$25)^2+0.2)</f>
        <v>1</v>
      </c>
      <c r="O2521" s="48">
        <f>M2521*E2521*Overview!$F$8</f>
        <v>9.746225350951114E-2</v>
      </c>
      <c r="P2521" s="48">
        <f>E2521*Overview!$F$6</f>
        <v>1.8494797113084687E-3</v>
      </c>
      <c r="Q2521" s="122">
        <f>O2521*(G2521/F2521-(1+Overview!$F$35/'='!F2521)/(Overview!$F$37*Overview!$F$33))/('='!G2521+Overview!$F$36)</f>
        <v>1.1867811275802615E-4</v>
      </c>
      <c r="R2521" s="128">
        <f>(O2521/F2521-Q2521)*G2521*Overview!$F$29*'='!F2521^3</f>
        <v>495.79747457133305</v>
      </c>
      <c r="S2521" s="57">
        <f t="shared" si="234"/>
        <v>3.2970764975683542E-18</v>
      </c>
      <c r="T2521" s="58">
        <f t="shared" si="235"/>
        <v>1.2982760090778911E-4</v>
      </c>
      <c r="U2521" s="58">
        <f>IF(I2521&lt;Overview!$F$18,(1-Overview!$F$9)*'='!R2521-'='!I2521*'='!P2521,0)</f>
        <v>0</v>
      </c>
      <c r="V2521" s="54">
        <f>IF(I2521&gt;=Overview!$F$18,(1-Overview!$F$9)*'='!R2521-Overview!$F$18*'='!P2521,0)</f>
        <v>41.914401976604871</v>
      </c>
      <c r="W2521" s="2"/>
      <c r="X2521" s="60">
        <f>F2521^3*(1+G2521*Overview!$F$38)</f>
        <v>43.440176501473857</v>
      </c>
      <c r="Y2521" s="61">
        <f>F2521^3*Overview!$F$42*(1+Overview!$F$38*G2521)+J2521*Overview!$F$39/Overview!$F$40</f>
        <v>4.5294877987471338</v>
      </c>
    </row>
    <row r="2522" spans="1:25">
      <c r="A2522" s="34">
        <v>2519</v>
      </c>
      <c r="B2522">
        <v>0.77</v>
      </c>
      <c r="C2522" s="85">
        <v>18.739999999999998</v>
      </c>
      <c r="D2522" s="125">
        <f>B2522/(B2522+Overview!$F$22)</f>
        <v>0.52380952380952384</v>
      </c>
      <c r="E2522" s="118">
        <f>EXP(Overview!$F$21/Overview!$F$5-Overview!$F$21/('='!C2522+273.15))</f>
        <v>0.94169028070695959</v>
      </c>
      <c r="F2522" s="77">
        <f t="shared" si="236"/>
        <v>3.281971724745727</v>
      </c>
      <c r="G2522" s="115">
        <f t="shared" si="237"/>
        <v>0.52380952380952372</v>
      </c>
      <c r="H2522" s="112">
        <f>F2522/Overview!$F$19</f>
        <v>4.8456691639535316</v>
      </c>
      <c r="I2522" s="149">
        <f t="shared" si="238"/>
        <v>178.24101031296112</v>
      </c>
      <c r="J2522" s="80">
        <f>IF((A2522-Overview!$F$43)/365=ROUND((A2522-Overview!$F$43)/365,0),J2521*0.05,J2521+V2521)</f>
        <v>14306.749234109149</v>
      </c>
      <c r="K2522" s="70">
        <f>IF(I2522&lt;Overview!$F$16,1,'='!F2522/Overview!$F$26)</f>
        <v>142.07669804094056</v>
      </c>
      <c r="L2522" s="71">
        <f>IF(I2522&lt;Overview!$F$17,'='!F2522/Overview!$F$26,Overview!$F$33)</f>
        <v>9.1428571428571423</v>
      </c>
      <c r="M2522" s="72">
        <f t="shared" si="239"/>
        <v>9.1428571428571423</v>
      </c>
      <c r="N2522" s="81">
        <f>MIN(1,Overview!$F$44*E2522*(F2522-Overview!$F$25)^2+0.2)</f>
        <v>1</v>
      </c>
      <c r="O2522" s="48">
        <f>M2522*E2522*Overview!$F$8</f>
        <v>9.746225350951114E-2</v>
      </c>
      <c r="P2522" s="48">
        <f>E2522*Overview!$F$6</f>
        <v>1.8494797113084687E-3</v>
      </c>
      <c r="Q2522" s="122">
        <f>O2522*(G2522/F2522-(1+Overview!$F$35/'='!F2522)/(Overview!$F$37*Overview!$F$33))/('='!G2522+Overview!$F$36)</f>
        <v>1.1849497792901314E-4</v>
      </c>
      <c r="R2522" s="128">
        <f>(O2522/F2522-Q2522)*G2522*Overview!$F$29*'='!F2522^3</f>
        <v>495.83969358002554</v>
      </c>
      <c r="S2522" s="57">
        <f t="shared" si="234"/>
        <v>3.2969460724557729E-18</v>
      </c>
      <c r="T2522" s="58">
        <f t="shared" si="235"/>
        <v>1.2963238902913003E-4</v>
      </c>
      <c r="U2522" s="58">
        <f>IF(I2522&lt;Overview!$F$18,(1-Overview!$F$9)*'='!R2522-'='!I2522*'='!P2522,0)</f>
        <v>0</v>
      </c>
      <c r="V2522" s="54">
        <f>IF(I2522&gt;=Overview!$F$18,(1-Overview!$F$9)*'='!R2522-Overview!$F$18*'='!P2522,0)</f>
        <v>41.917999036145467</v>
      </c>
      <c r="W2522" s="2"/>
      <c r="X2522" s="60">
        <f>F2522^3*(1+G2522*Overview!$F$38)</f>
        <v>43.445332103585919</v>
      </c>
      <c r="Y2522" s="61">
        <f>F2522^3*Overview!$F$42*(1+Overview!$F$38*G2522)+J2522*Overview!$F$39/Overview!$F$40</f>
        <v>4.5317731742231118</v>
      </c>
    </row>
    <row r="2523" spans="1:25">
      <c r="A2523" s="34">
        <v>2520</v>
      </c>
      <c r="B2523">
        <v>0.77</v>
      </c>
      <c r="C2523" s="85">
        <v>18.739999999999998</v>
      </c>
      <c r="D2523" s="125">
        <f>B2523/(B2523+Overview!$F$22)</f>
        <v>0.52380952380952384</v>
      </c>
      <c r="E2523" s="118">
        <f>EXP(Overview!$F$21/Overview!$F$5-Overview!$F$21/('='!C2523+273.15))</f>
        <v>0.94169028070695959</v>
      </c>
      <c r="F2523" s="77">
        <f t="shared" si="236"/>
        <v>3.2821013571347559</v>
      </c>
      <c r="G2523" s="115">
        <f t="shared" si="237"/>
        <v>0.52380952380952372</v>
      </c>
      <c r="H2523" s="112">
        <f>F2523/Overview!$F$19</f>
        <v>4.845860559773743</v>
      </c>
      <c r="I2523" s="149">
        <f t="shared" si="238"/>
        <v>178.24101031296112</v>
      </c>
      <c r="J2523" s="80">
        <f>IF((A2523-Overview!$F$43)/365=ROUND((A2523-Overview!$F$43)/365,0),J2522*0.05,J2522+V2522)</f>
        <v>14348.667233145296</v>
      </c>
      <c r="K2523" s="70">
        <f>IF(I2523&lt;Overview!$F$16,1,'='!F2523/Overview!$F$26)</f>
        <v>142.08230983267342</v>
      </c>
      <c r="L2523" s="71">
        <f>IF(I2523&lt;Overview!$F$17,'='!F2523/Overview!$F$26,Overview!$F$33)</f>
        <v>9.1428571428571423</v>
      </c>
      <c r="M2523" s="72">
        <f t="shared" si="239"/>
        <v>9.1428571428571423</v>
      </c>
      <c r="N2523" s="81">
        <f>MIN(1,Overview!$F$44*E2523*(F2523-Overview!$F$25)^2+0.2)</f>
        <v>1</v>
      </c>
      <c r="O2523" s="48">
        <f>M2523*E2523*Overview!$F$8</f>
        <v>9.746225350951114E-2</v>
      </c>
      <c r="P2523" s="48">
        <f>E2523*Overview!$F$6</f>
        <v>1.8494797113084687E-3</v>
      </c>
      <c r="Q2523" s="122">
        <f>O2523*(G2523/F2523-(1+Overview!$F$35/'='!F2523)/(Overview!$F$37*Overview!$F$33))/('='!G2523+Overview!$F$36)</f>
        <v>1.1831213292149032E-4</v>
      </c>
      <c r="R2523" s="128">
        <f>(O2523/F2523-Q2523)*G2523*Overview!$F$29*'='!F2523^3</f>
        <v>495.88185112777023</v>
      </c>
      <c r="S2523" s="57">
        <f t="shared" si="234"/>
        <v>3.2968158537484976E-18</v>
      </c>
      <c r="T2523" s="58">
        <f t="shared" si="235"/>
        <v>1.2943747067571034E-4</v>
      </c>
      <c r="U2523" s="58">
        <f>IF(I2523&lt;Overview!$F$18,(1-Overview!$F$9)*'='!R2523-'='!I2523*'='!P2523,0)</f>
        <v>0</v>
      </c>
      <c r="V2523" s="54">
        <f>IF(I2523&gt;=Overview!$F$18,(1-Overview!$F$9)*'='!R2523-Overview!$F$18*'='!P2523,0)</f>
        <v>41.921590859213318</v>
      </c>
      <c r="W2523" s="2"/>
      <c r="X2523" s="60">
        <f>F2523^3*(1+G2523*Overview!$F$38)</f>
        <v>43.450480360596835</v>
      </c>
      <c r="Y2523" s="61">
        <f>F2523^3*Overview!$F$42*(1+Overview!$F$38*G2523)+J2523*Overview!$F$39/Overview!$F$40</f>
        <v>4.5340580449485746</v>
      </c>
    </row>
    <row r="2524" spans="1:25">
      <c r="A2524" s="34">
        <v>2521</v>
      </c>
      <c r="B2524">
        <v>0.77</v>
      </c>
      <c r="C2524" s="85">
        <v>18.739999999999998</v>
      </c>
      <c r="D2524" s="125">
        <f>B2524/(B2524+Overview!$F$22)</f>
        <v>0.52380952380952384</v>
      </c>
      <c r="E2524" s="118">
        <f>EXP(Overview!$F$21/Overview!$F$5-Overview!$F$21/('='!C2524+273.15))</f>
        <v>0.94169028070695959</v>
      </c>
      <c r="F2524" s="77">
        <f t="shared" si="236"/>
        <v>3.2822307946054314</v>
      </c>
      <c r="G2524" s="115">
        <f t="shared" si="237"/>
        <v>0.52380952380952372</v>
      </c>
      <c r="H2524" s="112">
        <f>F2524/Overview!$F$19</f>
        <v>4.8460516678066314</v>
      </c>
      <c r="I2524" s="149">
        <f t="shared" si="238"/>
        <v>178.24101031296112</v>
      </c>
      <c r="J2524" s="80">
        <f>IF((A2524-Overview!$F$43)/365=ROUND((A2524-Overview!$F$43)/365,0),J2523*0.05,J2523+V2523)</f>
        <v>14390.58882400451</v>
      </c>
      <c r="K2524" s="70">
        <f>IF(I2524&lt;Overview!$F$16,1,'='!F2524/Overview!$F$26)</f>
        <v>142.08791318638231</v>
      </c>
      <c r="L2524" s="71">
        <f>IF(I2524&lt;Overview!$F$17,'='!F2524/Overview!$F$26,Overview!$F$33)</f>
        <v>9.1428571428571423</v>
      </c>
      <c r="M2524" s="72">
        <f t="shared" si="239"/>
        <v>9.1428571428571423</v>
      </c>
      <c r="N2524" s="81">
        <f>MIN(1,Overview!$F$44*E2524*(F2524-Overview!$F$25)^2+0.2)</f>
        <v>1</v>
      </c>
      <c r="O2524" s="48">
        <f>M2524*E2524*Overview!$F$8</f>
        <v>9.746225350951114E-2</v>
      </c>
      <c r="P2524" s="48">
        <f>E2524*Overview!$F$6</f>
        <v>1.8494797113084687E-3</v>
      </c>
      <c r="Q2524" s="122">
        <f>O2524*(G2524/F2524-(1+Overview!$F$35/'='!F2524)/(Overview!$F$37*Overview!$F$33))/('='!G2524+Overview!$F$36)</f>
        <v>1.1812957725452785E-4</v>
      </c>
      <c r="R2524" s="128">
        <f>(O2524/F2524-Q2524)*G2524*Overview!$F$29*'='!F2524^3</f>
        <v>495.92394730093724</v>
      </c>
      <c r="S2524" s="57">
        <f t="shared" si="234"/>
        <v>3.2966858411040202E-18</v>
      </c>
      <c r="T2524" s="58">
        <f t="shared" si="235"/>
        <v>1.2924284540617755E-4</v>
      </c>
      <c r="U2524" s="58">
        <f>IF(I2524&lt;Overview!$F$18,(1-Overview!$F$9)*'='!R2524-'='!I2524*'='!P2524,0)</f>
        <v>0</v>
      </c>
      <c r="V2524" s="54">
        <f>IF(I2524&gt;=Overview!$F$18,(1-Overview!$F$9)*'='!R2524-Overview!$F$18*'='!P2524,0)</f>
        <v>41.925177453167144</v>
      </c>
      <c r="W2524" s="2"/>
      <c r="X2524" s="60">
        <f>F2524^3*(1+G2524*Overview!$F$38)</f>
        <v>43.455621282343884</v>
      </c>
      <c r="Y2524" s="61">
        <f>F2524^3*Overview!$F$42*(1+Overview!$F$38*G2524)+J2524*Overview!$F$39/Overview!$F$40</f>
        <v>4.5363424115813276</v>
      </c>
    </row>
    <row r="2525" spans="1:25">
      <c r="A2525" s="34">
        <v>2522</v>
      </c>
      <c r="B2525">
        <v>0.77</v>
      </c>
      <c r="C2525" s="85">
        <v>18.739999999999998</v>
      </c>
      <c r="D2525" s="125">
        <f>B2525/(B2525+Overview!$F$22)</f>
        <v>0.52380952380952384</v>
      </c>
      <c r="E2525" s="118">
        <f>EXP(Overview!$F$21/Overview!$F$5-Overview!$F$21/('='!C2525+273.15))</f>
        <v>0.94169028070695959</v>
      </c>
      <c r="F2525" s="77">
        <f t="shared" si="236"/>
        <v>3.2823600374508377</v>
      </c>
      <c r="G2525" s="115">
        <f t="shared" si="237"/>
        <v>0.52380952380952372</v>
      </c>
      <c r="H2525" s="112">
        <f>F2525/Overview!$F$19</f>
        <v>4.846242488484922</v>
      </c>
      <c r="I2525" s="149">
        <f t="shared" si="238"/>
        <v>178.24101031296112</v>
      </c>
      <c r="J2525" s="80">
        <f>IF((A2525-Overview!$F$43)/365=ROUND((A2525-Overview!$F$43)/365,0),J2524*0.05,J2524+V2524)</f>
        <v>14432.514001457677</v>
      </c>
      <c r="K2525" s="70">
        <f>IF(I2525&lt;Overview!$F$16,1,'='!F2525/Overview!$F$26)</f>
        <v>142.09350811475488</v>
      </c>
      <c r="L2525" s="71">
        <f>IF(I2525&lt;Overview!$F$17,'='!F2525/Overview!$F$26,Overview!$F$33)</f>
        <v>9.1428571428571423</v>
      </c>
      <c r="M2525" s="72">
        <f t="shared" si="239"/>
        <v>9.1428571428571423</v>
      </c>
      <c r="N2525" s="81">
        <f>MIN(1,Overview!$F$44*E2525*(F2525-Overview!$F$25)^2+0.2)</f>
        <v>1</v>
      </c>
      <c r="O2525" s="48">
        <f>M2525*E2525*Overview!$F$8</f>
        <v>9.746225350951114E-2</v>
      </c>
      <c r="P2525" s="48">
        <f>E2525*Overview!$F$6</f>
        <v>1.8494797113084687E-3</v>
      </c>
      <c r="Q2525" s="122">
        <f>O2525*(G2525/F2525-(1+Overview!$F$35/'='!F2525)/(Overview!$F$37*Overview!$F$33))/('='!G2525+Overview!$F$36)</f>
        <v>1.1794731044806371E-4</v>
      </c>
      <c r="R2525" s="128">
        <f>(O2525/F2525-Q2525)*G2525*Overview!$F$29*'='!F2525^3</f>
        <v>495.96598218578555</v>
      </c>
      <c r="S2525" s="57">
        <f t="shared" si="234"/>
        <v>3.2965560341804492E-18</v>
      </c>
      <c r="T2525" s="58">
        <f t="shared" si="235"/>
        <v>1.2904851277984399E-4</v>
      </c>
      <c r="U2525" s="58">
        <f>IF(I2525&lt;Overview!$F$18,(1-Overview!$F$9)*'='!R2525-'='!I2525*'='!P2525,0)</f>
        <v>0</v>
      </c>
      <c r="V2525" s="54">
        <f>IF(I2525&gt;=Overview!$F$18,(1-Overview!$F$9)*'='!R2525-Overview!$F$18*'='!P2525,0)</f>
        <v>41.928758825356226</v>
      </c>
      <c r="W2525" s="2"/>
      <c r="X2525" s="60">
        <f>F2525^3*(1+G2525*Overview!$F$38)</f>
        <v>43.460754878653191</v>
      </c>
      <c r="Y2525" s="61">
        <f>F2525^3*Overview!$F$42*(1+Overview!$F$38*G2525)+J2525*Overview!$F$39/Overview!$F$40</f>
        <v>4.5386262747784931</v>
      </c>
    </row>
    <row r="2526" spans="1:25">
      <c r="A2526" s="34">
        <v>2523</v>
      </c>
      <c r="B2526">
        <v>0.77</v>
      </c>
      <c r="C2526" s="85">
        <v>18.739999999999998</v>
      </c>
      <c r="D2526" s="125">
        <f>B2526/(B2526+Overview!$F$22)</f>
        <v>0.52380952380952384</v>
      </c>
      <c r="E2526" s="118">
        <f>EXP(Overview!$F$21/Overview!$F$5-Overview!$F$21/('='!C2526+273.15))</f>
        <v>0.94169028070695959</v>
      </c>
      <c r="F2526" s="77">
        <f t="shared" si="236"/>
        <v>3.2824890859636175</v>
      </c>
      <c r="G2526" s="115">
        <f t="shared" si="237"/>
        <v>0.52380952380952372</v>
      </c>
      <c r="H2526" s="112">
        <f>F2526/Overview!$F$19</f>
        <v>4.8464330222406868</v>
      </c>
      <c r="I2526" s="149">
        <f t="shared" si="238"/>
        <v>178.24101031296112</v>
      </c>
      <c r="J2526" s="80">
        <f>IF((A2526-Overview!$F$43)/365=ROUND((A2526-Overview!$F$43)/365,0),J2525*0.05,J2525+V2525)</f>
        <v>14474.442760283033</v>
      </c>
      <c r="K2526" s="70">
        <f>IF(I2526&lt;Overview!$F$16,1,'='!F2526/Overview!$F$26)</f>
        <v>142.09909463045963</v>
      </c>
      <c r="L2526" s="71">
        <f>IF(I2526&lt;Overview!$F$17,'='!F2526/Overview!$F$26,Overview!$F$33)</f>
        <v>9.1428571428571423</v>
      </c>
      <c r="M2526" s="72">
        <f t="shared" si="239"/>
        <v>9.1428571428571423</v>
      </c>
      <c r="N2526" s="81">
        <f>MIN(1,Overview!$F$44*E2526*(F2526-Overview!$F$25)^2+0.2)</f>
        <v>1</v>
      </c>
      <c r="O2526" s="48">
        <f>M2526*E2526*Overview!$F$8</f>
        <v>9.746225350951114E-2</v>
      </c>
      <c r="P2526" s="48">
        <f>E2526*Overview!$F$6</f>
        <v>1.8494797113084687E-3</v>
      </c>
      <c r="Q2526" s="122">
        <f>O2526*(G2526/F2526-(1+Overview!$F$35/'='!F2526)/(Overview!$F$37*Overview!$F$33))/('='!G2526+Overview!$F$36)</f>
        <v>1.1776533202290056E-4</v>
      </c>
      <c r="R2526" s="128">
        <f>(O2526/F2526-Q2526)*G2526*Overview!$F$29*'='!F2526^3</f>
        <v>496.00795586846147</v>
      </c>
      <c r="S2526" s="57">
        <f t="shared" si="234"/>
        <v>3.2964264326365093E-18</v>
      </c>
      <c r="T2526" s="58">
        <f t="shared" si="235"/>
        <v>1.2885447235668425E-4</v>
      </c>
      <c r="U2526" s="58">
        <f>IF(I2526&lt;Overview!$F$18,(1-Overview!$F$9)*'='!R2526-'='!I2526*'='!P2526,0)</f>
        <v>0</v>
      </c>
      <c r="V2526" s="54">
        <f>IF(I2526&gt;=Overview!$F$18,(1-Overview!$F$9)*'='!R2526-Overview!$F$18*'='!P2526,0)</f>
        <v>41.932334983120214</v>
      </c>
      <c r="W2526" s="2"/>
      <c r="X2526" s="60">
        <f>F2526^3*(1+G2526*Overview!$F$38)</f>
        <v>43.465881159339567</v>
      </c>
      <c r="Y2526" s="61">
        <f>F2526^3*Overview!$F$42*(1+Overview!$F$38*G2526)+J2526*Overview!$F$39/Overview!$F$40</f>
        <v>4.5409096351964964</v>
      </c>
    </row>
    <row r="2527" spans="1:25">
      <c r="A2527" s="34">
        <v>2524</v>
      </c>
      <c r="B2527">
        <v>0.77</v>
      </c>
      <c r="C2527" s="85">
        <v>18.739999999999998</v>
      </c>
      <c r="D2527" s="125">
        <f>B2527/(B2527+Overview!$F$22)</f>
        <v>0.52380952380952384</v>
      </c>
      <c r="E2527" s="118">
        <f>EXP(Overview!$F$21/Overview!$F$5-Overview!$F$21/('='!C2527+273.15))</f>
        <v>0.94169028070695959</v>
      </c>
      <c r="F2527" s="77">
        <f t="shared" si="236"/>
        <v>3.2826179404359741</v>
      </c>
      <c r="G2527" s="115">
        <f t="shared" si="237"/>
        <v>0.52380952380952372</v>
      </c>
      <c r="H2527" s="112">
        <f>F2527/Overview!$F$19</f>
        <v>4.8466232695053506</v>
      </c>
      <c r="I2527" s="149">
        <f t="shared" si="238"/>
        <v>178.24101031296112</v>
      </c>
      <c r="J2527" s="80">
        <f>IF((A2527-Overview!$F$43)/365=ROUND((A2527-Overview!$F$43)/365,0),J2526*0.05,J2526+V2526)</f>
        <v>14516.375095266154</v>
      </c>
      <c r="K2527" s="70">
        <f>IF(I2527&lt;Overview!$F$16,1,'='!F2527/Overview!$F$26)</f>
        <v>142.10467274614606</v>
      </c>
      <c r="L2527" s="71">
        <f>IF(I2527&lt;Overview!$F$17,'='!F2527/Overview!$F$26,Overview!$F$33)</f>
        <v>9.1428571428571423</v>
      </c>
      <c r="M2527" s="72">
        <f t="shared" si="239"/>
        <v>9.1428571428571423</v>
      </c>
      <c r="N2527" s="81">
        <f>MIN(1,Overview!$F$44*E2527*(F2527-Overview!$F$25)^2+0.2)</f>
        <v>1</v>
      </c>
      <c r="O2527" s="48">
        <f>M2527*E2527*Overview!$F$8</f>
        <v>9.746225350951114E-2</v>
      </c>
      <c r="P2527" s="48">
        <f>E2527*Overview!$F$6</f>
        <v>1.8494797113084687E-3</v>
      </c>
      <c r="Q2527" s="122">
        <f>O2527*(G2527/F2527-(1+Overview!$F$35/'='!F2527)/(Overview!$F$37*Overview!$F$33))/('='!G2527+Overview!$F$36)</f>
        <v>1.1758364150070565E-4</v>
      </c>
      <c r="R2527" s="128">
        <f>(O2527/F2527-Q2527)*G2527*Overview!$F$29*'='!F2527^3</f>
        <v>496.04986843499995</v>
      </c>
      <c r="S2527" s="57">
        <f t="shared" si="234"/>
        <v>3.2962970361315407E-18</v>
      </c>
      <c r="T2527" s="58">
        <f t="shared" si="235"/>
        <v>1.2866072369733611E-4</v>
      </c>
      <c r="U2527" s="58">
        <f>IF(I2527&lt;Overview!$F$18,(1-Overview!$F$9)*'='!R2527-'='!I2527*'='!P2527,0)</f>
        <v>0</v>
      </c>
      <c r="V2527" s="54">
        <f>IF(I2527&gt;=Overview!$F$18,(1-Overview!$F$9)*'='!R2527-Overview!$F$18*'='!P2527,0)</f>
        <v>41.935905933789293</v>
      </c>
      <c r="W2527" s="2"/>
      <c r="X2527" s="60">
        <f>F2527^3*(1+G2527*Overview!$F$38)</f>
        <v>43.471000134206619</v>
      </c>
      <c r="Y2527" s="61">
        <f>F2527^3*Overview!$F$42*(1+Overview!$F$38*G2527)+J2527*Overview!$F$39/Overview!$F$40</f>
        <v>4.5431924934910697</v>
      </c>
    </row>
    <row r="2528" spans="1:25">
      <c r="A2528" s="34">
        <v>2525</v>
      </c>
      <c r="B2528">
        <v>0.77</v>
      </c>
      <c r="C2528" s="85">
        <v>18.739999999999998</v>
      </c>
      <c r="D2528" s="125">
        <f>B2528/(B2528+Overview!$F$22)</f>
        <v>0.52380952380952384</v>
      </c>
      <c r="E2528" s="118">
        <f>EXP(Overview!$F$21/Overview!$F$5-Overview!$F$21/('='!C2528+273.15))</f>
        <v>0.94169028070695959</v>
      </c>
      <c r="F2528" s="77">
        <f t="shared" si="236"/>
        <v>3.2827466011596713</v>
      </c>
      <c r="G2528" s="115">
        <f t="shared" si="237"/>
        <v>0.52380952380952372</v>
      </c>
      <c r="H2528" s="112">
        <f>F2528/Overview!$F$19</f>
        <v>4.8468132307096869</v>
      </c>
      <c r="I2528" s="149">
        <f t="shared" si="238"/>
        <v>178.24101031296112</v>
      </c>
      <c r="J2528" s="80">
        <f>IF((A2528-Overview!$F$43)/365=ROUND((A2528-Overview!$F$43)/365,0),J2527*0.05,J2527+V2527)</f>
        <v>14558.311001199943</v>
      </c>
      <c r="K2528" s="70">
        <f>IF(I2528&lt;Overview!$F$16,1,'='!F2528/Overview!$F$26)</f>
        <v>142.11024247444465</v>
      </c>
      <c r="L2528" s="71">
        <f>IF(I2528&lt;Overview!$F$17,'='!F2528/Overview!$F$26,Overview!$F$33)</f>
        <v>9.1428571428571423</v>
      </c>
      <c r="M2528" s="72">
        <f t="shared" si="239"/>
        <v>9.1428571428571423</v>
      </c>
      <c r="N2528" s="81">
        <f>MIN(1,Overview!$F$44*E2528*(F2528-Overview!$F$25)^2+0.2)</f>
        <v>1</v>
      </c>
      <c r="O2528" s="48">
        <f>M2528*E2528*Overview!$F$8</f>
        <v>9.746225350951114E-2</v>
      </c>
      <c r="P2528" s="48">
        <f>E2528*Overview!$F$6</f>
        <v>1.8494797113084687E-3</v>
      </c>
      <c r="Q2528" s="122">
        <f>O2528*(G2528/F2528-(1+Overview!$F$35/'='!F2528)/(Overview!$F$37*Overview!$F$33))/('='!G2528+Overview!$F$36)</f>
        <v>1.174022384040045E-4</v>
      </c>
      <c r="R2528" s="128">
        <f>(O2528/F2528-Q2528)*G2528*Overview!$F$29*'='!F2528^3</f>
        <v>496.09171997132506</v>
      </c>
      <c r="S2528" s="57">
        <f t="shared" si="234"/>
        <v>3.2961678443254965E-18</v>
      </c>
      <c r="T2528" s="58">
        <f t="shared" si="235"/>
        <v>1.284672663630944E-4</v>
      </c>
      <c r="U2528" s="58">
        <f>IF(I2528&lt;Overview!$F$18,(1-Overview!$F$9)*'='!R2528-'='!I2528*'='!P2528,0)</f>
        <v>0</v>
      </c>
      <c r="V2528" s="54">
        <f>IF(I2528&gt;=Overview!$F$18,(1-Overview!$F$9)*'='!R2528-Overview!$F$18*'='!P2528,0)</f>
        <v>41.939471684684193</v>
      </c>
      <c r="W2528" s="2"/>
      <c r="X2528" s="60">
        <f>F2528^3*(1+G2528*Overview!$F$38)</f>
        <v>43.476111813046778</v>
      </c>
      <c r="Y2528" s="61">
        <f>F2528^3*Overview!$F$42*(1+Overview!$F$38*G2528)+J2528*Overview!$F$39/Overview!$F$40</f>
        <v>4.5454748503172615</v>
      </c>
    </row>
    <row r="2529" spans="1:25">
      <c r="A2529" s="34">
        <v>2526</v>
      </c>
      <c r="B2529">
        <v>0.77</v>
      </c>
      <c r="C2529" s="85">
        <v>18.739999999999998</v>
      </c>
      <c r="D2529" s="125">
        <f>B2529/(B2529+Overview!$F$22)</f>
        <v>0.52380952380952384</v>
      </c>
      <c r="E2529" s="118">
        <f>EXP(Overview!$F$21/Overview!$F$5-Overview!$F$21/('='!C2529+273.15))</f>
        <v>0.94169028070695959</v>
      </c>
      <c r="F2529" s="77">
        <f t="shared" si="236"/>
        <v>3.2828750684260344</v>
      </c>
      <c r="G2529" s="115">
        <f t="shared" si="237"/>
        <v>0.52380952380952372</v>
      </c>
      <c r="H2529" s="112">
        <f>F2529/Overview!$F$19</f>
        <v>4.8470029062838247</v>
      </c>
      <c r="I2529" s="149">
        <f t="shared" si="238"/>
        <v>178.24101031296112</v>
      </c>
      <c r="J2529" s="80">
        <f>IF((A2529-Overview!$F$43)/365=ROUND((A2529-Overview!$F$43)/365,0),J2528*0.05,J2528+V2528)</f>
        <v>14600.250472884627</v>
      </c>
      <c r="K2529" s="70">
        <f>IF(I2529&lt;Overview!$F$16,1,'='!F2529/Overview!$F$26)</f>
        <v>142.11580382796686</v>
      </c>
      <c r="L2529" s="71">
        <f>IF(I2529&lt;Overview!$F$17,'='!F2529/Overview!$F$26,Overview!$F$33)</f>
        <v>9.1428571428571423</v>
      </c>
      <c r="M2529" s="72">
        <f t="shared" si="239"/>
        <v>9.1428571428571423</v>
      </c>
      <c r="N2529" s="81">
        <f>MIN(1,Overview!$F$44*E2529*(F2529-Overview!$F$25)^2+0.2)</f>
        <v>1</v>
      </c>
      <c r="O2529" s="48">
        <f>M2529*E2529*Overview!$F$8</f>
        <v>9.746225350951114E-2</v>
      </c>
      <c r="P2529" s="48">
        <f>E2529*Overview!$F$6</f>
        <v>1.8494797113084687E-3</v>
      </c>
      <c r="Q2529" s="122">
        <f>O2529*(G2529/F2529-(1+Overview!$F$35/'='!F2529)/(Overview!$F$37*Overview!$F$33))/('='!G2529+Overview!$F$36)</f>
        <v>1.1722112225618561E-4</v>
      </c>
      <c r="R2529" s="128">
        <f>(O2529/F2529-Q2529)*G2529*Overview!$F$29*'='!F2529^3</f>
        <v>496.13351056324876</v>
      </c>
      <c r="S2529" s="57">
        <f t="shared" si="234"/>
        <v>3.2960388568789414E-18</v>
      </c>
      <c r="T2529" s="58">
        <f t="shared" si="235"/>
        <v>1.2827409991591731E-4</v>
      </c>
      <c r="U2529" s="58">
        <f>IF(I2529&lt;Overview!$F$18,(1-Overview!$F$9)*'='!R2529-'='!I2529*'='!P2529,0)</f>
        <v>0</v>
      </c>
      <c r="V2529" s="54">
        <f>IF(I2529&gt;=Overview!$F$18,(1-Overview!$F$9)*'='!R2529-Overview!$F$18*'='!P2529,0)</f>
        <v>41.943032243116086</v>
      </c>
      <c r="W2529" s="2"/>
      <c r="X2529" s="60">
        <f>F2529^3*(1+G2529*Overview!$F$38)</f>
        <v>43.481216205641218</v>
      </c>
      <c r="Y2529" s="61">
        <f>F2529^3*Overview!$F$42*(1+Overview!$F$38*G2529)+J2529*Overview!$F$39/Overview!$F$40</f>
        <v>4.5477567063294231</v>
      </c>
    </row>
    <row r="2530" spans="1:25">
      <c r="A2530" s="34">
        <v>2527</v>
      </c>
      <c r="B2530">
        <v>0.77</v>
      </c>
      <c r="C2530" s="85">
        <v>18.739999999999998</v>
      </c>
      <c r="D2530" s="125">
        <f>B2530/(B2530+Overview!$F$22)</f>
        <v>0.52380952380952384</v>
      </c>
      <c r="E2530" s="118">
        <f>EXP(Overview!$F$21/Overview!$F$5-Overview!$F$21/('='!C2530+273.15))</f>
        <v>0.94169028070695959</v>
      </c>
      <c r="F2530" s="77">
        <f t="shared" si="236"/>
        <v>3.2830033425259502</v>
      </c>
      <c r="G2530" s="115">
        <f t="shared" si="237"/>
        <v>0.52380952380952372</v>
      </c>
      <c r="H2530" s="112">
        <f>F2530/Overview!$F$19</f>
        <v>4.8471922966572425</v>
      </c>
      <c r="I2530" s="149">
        <f t="shared" si="238"/>
        <v>178.24101031296112</v>
      </c>
      <c r="J2530" s="80">
        <f>IF((A2530-Overview!$F$43)/365=ROUND((A2530-Overview!$F$43)/365,0),J2529*0.05,J2529+V2529)</f>
        <v>14642.193505127743</v>
      </c>
      <c r="K2530" s="70">
        <f>IF(I2530&lt;Overview!$F$16,1,'='!F2530/Overview!$F$26)</f>
        <v>142.12135681930522</v>
      </c>
      <c r="L2530" s="71">
        <f>IF(I2530&lt;Overview!$F$17,'='!F2530/Overview!$F$26,Overview!$F$33)</f>
        <v>9.1428571428571423</v>
      </c>
      <c r="M2530" s="72">
        <f t="shared" si="239"/>
        <v>9.1428571428571423</v>
      </c>
      <c r="N2530" s="81">
        <f>MIN(1,Overview!$F$44*E2530*(F2530-Overview!$F$25)^2+0.2)</f>
        <v>1</v>
      </c>
      <c r="O2530" s="48">
        <f>M2530*E2530*Overview!$F$8</f>
        <v>9.746225350951114E-2</v>
      </c>
      <c r="P2530" s="48">
        <f>E2530*Overview!$F$6</f>
        <v>1.8494797113084687E-3</v>
      </c>
      <c r="Q2530" s="122">
        <f>O2530*(G2530/F2530-(1+Overview!$F$35/'='!F2530)/(Overview!$F$37*Overview!$F$33))/('='!G2530+Overview!$F$36)</f>
        <v>1.1704029258149331E-4</v>
      </c>
      <c r="R2530" s="128">
        <f>(O2530/F2530-Q2530)*G2530*Overview!$F$29*'='!F2530^3</f>
        <v>496.1752402964724</v>
      </c>
      <c r="S2530" s="57">
        <f t="shared" si="234"/>
        <v>3.2959100734530534E-18</v>
      </c>
      <c r="T2530" s="58">
        <f t="shared" si="235"/>
        <v>1.2808122391841923E-4</v>
      </c>
      <c r="U2530" s="58">
        <f>IF(I2530&lt;Overview!$F$18,(1-Overview!$F$9)*'='!R2530-'='!I2530*'='!P2530,0)</f>
        <v>0</v>
      </c>
      <c r="V2530" s="54">
        <f>IF(I2530&gt;=Overview!$F$18,(1-Overview!$F$9)*'='!R2530-Overview!$F$18*'='!P2530,0)</f>
        <v>41.946587616386743</v>
      </c>
      <c r="W2530" s="2"/>
      <c r="X2530" s="60">
        <f>F2530^3*(1+G2530*Overview!$F$38)</f>
        <v>43.486313321759944</v>
      </c>
      <c r="Y2530" s="61">
        <f>F2530^3*Overview!$F$42*(1+Overview!$F$38*G2530)+J2530*Overview!$F$39/Overview!$F$40</f>
        <v>4.5500380621812182</v>
      </c>
    </row>
    <row r="2531" spans="1:25">
      <c r="A2531" s="34">
        <v>2528</v>
      </c>
      <c r="B2531">
        <v>0.77</v>
      </c>
      <c r="C2531" s="85">
        <v>18.739999999999998</v>
      </c>
      <c r="D2531" s="125">
        <f>B2531/(B2531+Overview!$F$22)</f>
        <v>0.52380952380952384</v>
      </c>
      <c r="E2531" s="118">
        <f>EXP(Overview!$F$21/Overview!$F$5-Overview!$F$21/('='!C2531+273.15))</f>
        <v>0.94169028070695959</v>
      </c>
      <c r="F2531" s="77">
        <f t="shared" si="236"/>
        <v>3.2831314237498685</v>
      </c>
      <c r="G2531" s="115">
        <f t="shared" si="237"/>
        <v>0.52380952380952372</v>
      </c>
      <c r="H2531" s="112">
        <f>F2531/Overview!$F$19</f>
        <v>4.8473814022587751</v>
      </c>
      <c r="I2531" s="149">
        <f t="shared" si="238"/>
        <v>178.24101031296112</v>
      </c>
      <c r="J2531" s="80">
        <f>IF((A2531-Overview!$F$43)/365=ROUND((A2531-Overview!$F$43)/365,0),J2530*0.05,J2530+V2530)</f>
        <v>14684.14009274413</v>
      </c>
      <c r="K2531" s="70">
        <f>IF(I2531&lt;Overview!$F$16,1,'='!F2531/Overview!$F$26)</f>
        <v>142.12690146103327</v>
      </c>
      <c r="L2531" s="71">
        <f>IF(I2531&lt;Overview!$F$17,'='!F2531/Overview!$F$26,Overview!$F$33)</f>
        <v>9.1428571428571423</v>
      </c>
      <c r="M2531" s="72">
        <f t="shared" si="239"/>
        <v>9.1428571428571423</v>
      </c>
      <c r="N2531" s="81">
        <f>MIN(1,Overview!$F$44*E2531*(F2531-Overview!$F$25)^2+0.2)</f>
        <v>1</v>
      </c>
      <c r="O2531" s="48">
        <f>M2531*E2531*Overview!$F$8</f>
        <v>9.746225350951114E-2</v>
      </c>
      <c r="P2531" s="48">
        <f>E2531*Overview!$F$6</f>
        <v>1.8494797113084687E-3</v>
      </c>
      <c r="Q2531" s="122">
        <f>O2531*(G2531/F2531-(1+Overview!$F$35/'='!F2531)/(Overview!$F$37*Overview!$F$33))/('='!G2531+Overview!$F$36)</f>
        <v>1.1685974890502847E-4</v>
      </c>
      <c r="R2531" s="128">
        <f>(O2531/F2531-Q2531)*G2531*Overview!$F$29*'='!F2531^3</f>
        <v>496.2169092565855</v>
      </c>
      <c r="S2531" s="57">
        <f t="shared" si="234"/>
        <v>3.295781493709617E-18</v>
      </c>
      <c r="T2531" s="58">
        <f t="shared" si="235"/>
        <v>1.2788863793387277E-4</v>
      </c>
      <c r="U2531" s="58">
        <f>IF(I2531&lt;Overview!$F$18,(1-Overview!$F$9)*'='!R2531-'='!I2531*'='!P2531,0)</f>
        <v>0</v>
      </c>
      <c r="V2531" s="54">
        <f>IF(I2531&gt;=Overview!$F$18,(1-Overview!$F$9)*'='!R2531-Overview!$F$18*'='!P2531,0)</f>
        <v>41.95013781178838</v>
      </c>
      <c r="W2531" s="2"/>
      <c r="X2531" s="60">
        <f>F2531^3*(1+G2531*Overview!$F$38)</f>
        <v>43.491403171161735</v>
      </c>
      <c r="Y2531" s="61">
        <f>F2531^3*Overview!$F$42*(1+Overview!$F$38*G2531)+J2531*Overview!$F$39/Overview!$F$40</f>
        <v>4.5523189185256197</v>
      </c>
    </row>
    <row r="2532" spans="1:25">
      <c r="A2532" s="34">
        <v>2529</v>
      </c>
      <c r="B2532">
        <v>0.77</v>
      </c>
      <c r="C2532" s="85">
        <v>18.739999999999998</v>
      </c>
      <c r="D2532" s="125">
        <f>B2532/(B2532+Overview!$F$22)</f>
        <v>0.52380952380952384</v>
      </c>
      <c r="E2532" s="118">
        <f>EXP(Overview!$F$21/Overview!$F$5-Overview!$F$21/('='!C2532+273.15))</f>
        <v>0.94169028070695959</v>
      </c>
      <c r="F2532" s="77">
        <f t="shared" si="236"/>
        <v>3.2832593123878024</v>
      </c>
      <c r="G2532" s="115">
        <f t="shared" si="237"/>
        <v>0.52380952380952372</v>
      </c>
      <c r="H2532" s="112">
        <f>F2532/Overview!$F$19</f>
        <v>4.8475702235166134</v>
      </c>
      <c r="I2532" s="149">
        <f t="shared" si="238"/>
        <v>178.24101031296112</v>
      </c>
      <c r="J2532" s="80">
        <f>IF((A2532-Overview!$F$43)/365=ROUND((A2532-Overview!$F$43)/365,0),J2531*0.05,J2531+V2531)</f>
        <v>14726.090230555918</v>
      </c>
      <c r="K2532" s="70">
        <f>IF(I2532&lt;Overview!$F$16,1,'='!F2532/Overview!$F$26)</f>
        <v>142.13243776570573</v>
      </c>
      <c r="L2532" s="71">
        <f>IF(I2532&lt;Overview!$F$17,'='!F2532/Overview!$F$26,Overview!$F$33)</f>
        <v>9.1428571428571423</v>
      </c>
      <c r="M2532" s="72">
        <f t="shared" si="239"/>
        <v>9.1428571428571423</v>
      </c>
      <c r="N2532" s="81">
        <f>MIN(1,Overview!$F$44*E2532*(F2532-Overview!$F$25)^2+0.2)</f>
        <v>1</v>
      </c>
      <c r="O2532" s="48">
        <f>M2532*E2532*Overview!$F$8</f>
        <v>9.746225350951114E-2</v>
      </c>
      <c r="P2532" s="48">
        <f>E2532*Overview!$F$6</f>
        <v>1.8494797113084687E-3</v>
      </c>
      <c r="Q2532" s="122">
        <f>O2532*(G2532/F2532-(1+Overview!$F$35/'='!F2532)/(Overview!$F$37*Overview!$F$33))/('='!G2532+Overview!$F$36)</f>
        <v>1.166794907527478E-4</v>
      </c>
      <c r="R2532" s="128">
        <f>(O2532/F2532-Q2532)*G2532*Overview!$F$29*'='!F2532^3</f>
        <v>496.25851752906698</v>
      </c>
      <c r="S2532" s="57">
        <f t="shared" si="234"/>
        <v>3.2956531173110279E-18</v>
      </c>
      <c r="T2532" s="58">
        <f t="shared" si="235"/>
        <v>1.2769634152620858E-4</v>
      </c>
      <c r="U2532" s="58">
        <f>IF(I2532&lt;Overview!$F$18,(1-Overview!$F$9)*'='!R2532-'='!I2532*'='!P2532,0)</f>
        <v>0</v>
      </c>
      <c r="V2532" s="54">
        <f>IF(I2532&gt;=Overview!$F$18,(1-Overview!$F$9)*'='!R2532-Overview!$F$18*'='!P2532,0)</f>
        <v>41.953682836603804</v>
      </c>
      <c r="W2532" s="2"/>
      <c r="X2532" s="60">
        <f>F2532^3*(1+G2532*Overview!$F$38)</f>
        <v>43.496485763594194</v>
      </c>
      <c r="Y2532" s="61">
        <f>F2532^3*Overview!$F$42*(1+Overview!$F$38*G2532)+J2532*Overview!$F$39/Overview!$F$40</f>
        <v>4.5545992760149066</v>
      </c>
    </row>
    <row r="2533" spans="1:25">
      <c r="A2533" s="34">
        <v>2530</v>
      </c>
      <c r="B2533">
        <v>0.77</v>
      </c>
      <c r="C2533" s="85">
        <v>18.739999999999998</v>
      </c>
      <c r="D2533" s="125">
        <f>B2533/(B2533+Overview!$F$22)</f>
        <v>0.52380952380952384</v>
      </c>
      <c r="E2533" s="118">
        <f>EXP(Overview!$F$21/Overview!$F$5-Overview!$F$21/('='!C2533+273.15))</f>
        <v>0.94169028070695959</v>
      </c>
      <c r="F2533" s="77">
        <f t="shared" si="236"/>
        <v>3.2833870087293286</v>
      </c>
      <c r="G2533" s="115">
        <f t="shared" si="237"/>
        <v>0.52380952380952372</v>
      </c>
      <c r="H2533" s="112">
        <f>F2533/Overview!$F$19</f>
        <v>4.8477587608583033</v>
      </c>
      <c r="I2533" s="149">
        <f t="shared" si="238"/>
        <v>178.24101031296112</v>
      </c>
      <c r="J2533" s="80">
        <f>IF((A2533-Overview!$F$43)/365=ROUND((A2533-Overview!$F$43)/365,0),J2532*0.05,J2532+V2532)</f>
        <v>14768.043913392521</v>
      </c>
      <c r="K2533" s="70">
        <f>IF(I2533&lt;Overview!$F$16,1,'='!F2533/Overview!$F$26)</f>
        <v>142.13796574585839</v>
      </c>
      <c r="L2533" s="71">
        <f>IF(I2533&lt;Overview!$F$17,'='!F2533/Overview!$F$26,Overview!$F$33)</f>
        <v>9.1428571428571423</v>
      </c>
      <c r="M2533" s="72">
        <f t="shared" si="239"/>
        <v>9.1428571428571423</v>
      </c>
      <c r="N2533" s="81">
        <f>MIN(1,Overview!$F$44*E2533*(F2533-Overview!$F$25)^2+0.2)</f>
        <v>1</v>
      </c>
      <c r="O2533" s="48">
        <f>M2533*E2533*Overview!$F$8</f>
        <v>9.746225350951114E-2</v>
      </c>
      <c r="P2533" s="48">
        <f>E2533*Overview!$F$6</f>
        <v>1.8494797113084687E-3</v>
      </c>
      <c r="Q2533" s="122">
        <f>O2533*(G2533/F2533-(1+Overview!$F$35/'='!F2533)/(Overview!$F$37*Overview!$F$33))/('='!G2533+Overview!$F$36)</f>
        <v>1.1649951765145979E-4</v>
      </c>
      <c r="R2533" s="128">
        <f>(O2533/F2533-Q2533)*G2533*Overview!$F$29*'='!F2533^3</f>
        <v>496.30006519928492</v>
      </c>
      <c r="S2533" s="57">
        <f t="shared" si="234"/>
        <v>3.2955249439202881E-18</v>
      </c>
      <c r="T2533" s="58">
        <f t="shared" si="235"/>
        <v>1.2750433426001208E-4</v>
      </c>
      <c r="U2533" s="58">
        <f>IF(I2533&lt;Overview!$F$18,(1-Overview!$F$9)*'='!R2533-'='!I2533*'='!P2533,0)</f>
        <v>0</v>
      </c>
      <c r="V2533" s="54">
        <f>IF(I2533&gt;=Overview!$F$18,(1-Overview!$F$9)*'='!R2533-Overview!$F$18*'='!P2533,0)</f>
        <v>41.957222698106371</v>
      </c>
      <c r="W2533" s="2"/>
      <c r="X2533" s="60">
        <f>F2533^3*(1+G2533*Overview!$F$38)</f>
        <v>43.501561108793737</v>
      </c>
      <c r="Y2533" s="61">
        <f>F2533^3*Overview!$F$42*(1+Overview!$F$38*G2533)+J2533*Overview!$F$39/Overview!$F$40</f>
        <v>4.5568791353006741</v>
      </c>
    </row>
    <row r="2534" spans="1:25">
      <c r="A2534" s="34">
        <v>2531</v>
      </c>
      <c r="B2534">
        <v>0.77</v>
      </c>
      <c r="C2534" s="85">
        <v>18.739999999999998</v>
      </c>
      <c r="D2534" s="125">
        <f>B2534/(B2534+Overview!$F$22)</f>
        <v>0.52380952380952384</v>
      </c>
      <c r="E2534" s="118">
        <f>EXP(Overview!$F$21/Overview!$F$5-Overview!$F$21/('='!C2534+273.15))</f>
        <v>0.94169028070695959</v>
      </c>
      <c r="F2534" s="77">
        <f t="shared" si="236"/>
        <v>3.2835145130635888</v>
      </c>
      <c r="G2534" s="115">
        <f t="shared" si="237"/>
        <v>0.52380952380952372</v>
      </c>
      <c r="H2534" s="112">
        <f>F2534/Overview!$F$19</f>
        <v>4.8479470147107468</v>
      </c>
      <c r="I2534" s="149">
        <f t="shared" si="238"/>
        <v>178.24101031296112</v>
      </c>
      <c r="J2534" s="80">
        <f>IF((A2534-Overview!$F$43)/365=ROUND((A2534-Overview!$F$43)/365,0),J2533*0.05,J2533+V2533)</f>
        <v>14810.001136090628</v>
      </c>
      <c r="K2534" s="70">
        <f>IF(I2534&lt;Overview!$F$16,1,'='!F2534/Overview!$F$26)</f>
        <v>142.14348541400818</v>
      </c>
      <c r="L2534" s="71">
        <f>IF(I2534&lt;Overview!$F$17,'='!F2534/Overview!$F$26,Overview!$F$33)</f>
        <v>9.1428571428571423</v>
      </c>
      <c r="M2534" s="72">
        <f t="shared" si="239"/>
        <v>9.1428571428571423</v>
      </c>
      <c r="N2534" s="81">
        <f>MIN(1,Overview!$F$44*E2534*(F2534-Overview!$F$25)^2+0.2)</f>
        <v>1</v>
      </c>
      <c r="O2534" s="48">
        <f>M2534*E2534*Overview!$F$8</f>
        <v>9.746225350951114E-2</v>
      </c>
      <c r="P2534" s="48">
        <f>E2534*Overview!$F$6</f>
        <v>1.8494797113084687E-3</v>
      </c>
      <c r="Q2534" s="122">
        <f>O2534*(G2534/F2534-(1+Overview!$F$35/'='!F2534)/(Overview!$F$37*Overview!$F$33))/('='!G2534+Overview!$F$36)</f>
        <v>1.1631982912882219E-4</v>
      </c>
      <c r="R2534" s="128">
        <f>(O2534/F2534-Q2534)*G2534*Overview!$F$29*'='!F2534^3</f>
        <v>496.34155235249636</v>
      </c>
      <c r="S2534" s="57">
        <f t="shared" si="234"/>
        <v>3.2953969732010054E-18</v>
      </c>
      <c r="T2534" s="58">
        <f t="shared" si="235"/>
        <v>1.2731261570052149E-4</v>
      </c>
      <c r="U2534" s="58">
        <f>IF(I2534&lt;Overview!$F$18,(1-Overview!$F$9)*'='!R2534-'='!I2534*'='!P2534,0)</f>
        <v>0</v>
      </c>
      <c r="V2534" s="54">
        <f>IF(I2534&gt;=Overview!$F$18,(1-Overview!$F$9)*'='!R2534-Overview!$F$18*'='!P2534,0)</f>
        <v>41.960757403559988</v>
      </c>
      <c r="W2534" s="2"/>
      <c r="X2534" s="60">
        <f>F2534^3*(1+G2534*Overview!$F$38)</f>
        <v>43.506629216485607</v>
      </c>
      <c r="Y2534" s="61">
        <f>F2534^3*Overview!$F$42*(1+Overview!$F$38*G2534)+J2534*Overview!$F$39/Overview!$F$40</f>
        <v>4.5591584970338239</v>
      </c>
    </row>
    <row r="2535" spans="1:25">
      <c r="A2535" s="34">
        <v>2532</v>
      </c>
      <c r="B2535">
        <v>0.77</v>
      </c>
      <c r="C2535" s="85">
        <v>18.739999999999998</v>
      </c>
      <c r="D2535" s="125">
        <f>B2535/(B2535+Overview!$F$22)</f>
        <v>0.52380952380952384</v>
      </c>
      <c r="E2535" s="118">
        <f>EXP(Overview!$F$21/Overview!$F$5-Overview!$F$21/('='!C2535+273.15))</f>
        <v>0.94169028070695959</v>
      </c>
      <c r="F2535" s="77">
        <f t="shared" si="236"/>
        <v>3.2836418256792892</v>
      </c>
      <c r="G2535" s="115">
        <f t="shared" si="237"/>
        <v>0.52380952380952372</v>
      </c>
      <c r="H2535" s="112">
        <f>F2535/Overview!$F$19</f>
        <v>4.8481349855002058</v>
      </c>
      <c r="I2535" s="149">
        <f t="shared" si="238"/>
        <v>178.24101031296112</v>
      </c>
      <c r="J2535" s="80">
        <f>IF((A2535-Overview!$F$43)/365=ROUND((A2535-Overview!$F$43)/365,0),J2534*0.05,J2534+V2534)</f>
        <v>14851.961893494188</v>
      </c>
      <c r="K2535" s="70">
        <f>IF(I2535&lt;Overview!$F$16,1,'='!F2535/Overview!$F$26)</f>
        <v>142.14899678265323</v>
      </c>
      <c r="L2535" s="71">
        <f>IF(I2535&lt;Overview!$F$17,'='!F2535/Overview!$F$26,Overview!$F$33)</f>
        <v>9.1428571428571423</v>
      </c>
      <c r="M2535" s="72">
        <f t="shared" si="239"/>
        <v>9.1428571428571423</v>
      </c>
      <c r="N2535" s="81">
        <f>MIN(1,Overview!$F$44*E2535*(F2535-Overview!$F$25)^2+0.2)</f>
        <v>1</v>
      </c>
      <c r="O2535" s="48">
        <f>M2535*E2535*Overview!$F$8</f>
        <v>9.746225350951114E-2</v>
      </c>
      <c r="P2535" s="48">
        <f>E2535*Overview!$F$6</f>
        <v>1.8494797113084687E-3</v>
      </c>
      <c r="Q2535" s="122">
        <f>O2535*(G2535/F2535-(1+Overview!$F$35/'='!F2535)/(Overview!$F$37*Overview!$F$33))/('='!G2535+Overview!$F$36)</f>
        <v>1.1614042471334541E-4</v>
      </c>
      <c r="R2535" s="128">
        <f>(O2535/F2535-Q2535)*G2535*Overview!$F$29*'='!F2535^3</f>
        <v>496.38297907384754</v>
      </c>
      <c r="S2535" s="57">
        <f t="shared" si="234"/>
        <v>3.2952692048173928E-18</v>
      </c>
      <c r="T2535" s="58">
        <f t="shared" si="235"/>
        <v>1.271211854136325E-4</v>
      </c>
      <c r="U2535" s="58">
        <f>IF(I2535&lt;Overview!$F$18,(1-Overview!$F$9)*'='!R2535-'='!I2535*'='!P2535,0)</f>
        <v>0</v>
      </c>
      <c r="V2535" s="54">
        <f>IF(I2535&gt;=Overview!$F$18,(1-Overview!$F$9)*'='!R2535-Overview!$F$18*'='!P2535,0)</f>
        <v>41.964286960219106</v>
      </c>
      <c r="W2535" s="2"/>
      <c r="X2535" s="60">
        <f>F2535^3*(1+G2535*Overview!$F$38)</f>
        <v>43.511690096383852</v>
      </c>
      <c r="Y2535" s="61">
        <f>F2535^3*Overview!$F$42*(1+Overview!$F$38*G2535)+J2535*Overview!$F$39/Overview!$F$40</f>
        <v>4.5614373618645665</v>
      </c>
    </row>
    <row r="2536" spans="1:25">
      <c r="A2536" s="34">
        <v>2533</v>
      </c>
      <c r="B2536">
        <v>0.77</v>
      </c>
      <c r="C2536" s="85">
        <v>18.739999999999998</v>
      </c>
      <c r="D2536" s="125">
        <f>B2536/(B2536+Overview!$F$22)</f>
        <v>0.52380952380952384</v>
      </c>
      <c r="E2536" s="118">
        <f>EXP(Overview!$F$21/Overview!$F$5-Overview!$F$21/('='!C2536+273.15))</f>
        <v>0.94169028070695959</v>
      </c>
      <c r="F2536" s="77">
        <f t="shared" si="236"/>
        <v>3.2837689468647029</v>
      </c>
      <c r="G2536" s="115">
        <f t="shared" si="237"/>
        <v>0.52380952380952372</v>
      </c>
      <c r="H2536" s="112">
        <f>F2536/Overview!$F$19</f>
        <v>4.8483226736522997</v>
      </c>
      <c r="I2536" s="149">
        <f t="shared" si="238"/>
        <v>178.24101031296112</v>
      </c>
      <c r="J2536" s="80">
        <f>IF((A2536-Overview!$F$43)/365=ROUND((A2536-Overview!$F$43)/365,0),J2535*0.05,J2535+V2535)</f>
        <v>14893.926180454408</v>
      </c>
      <c r="K2536" s="70">
        <f>IF(I2536&lt;Overview!$F$16,1,'='!F2536/Overview!$F$26)</f>
        <v>142.15449986427285</v>
      </c>
      <c r="L2536" s="71">
        <f>IF(I2536&lt;Overview!$F$17,'='!F2536/Overview!$F$26,Overview!$F$33)</f>
        <v>9.1428571428571423</v>
      </c>
      <c r="M2536" s="72">
        <f t="shared" si="239"/>
        <v>9.1428571428571423</v>
      </c>
      <c r="N2536" s="81">
        <f>MIN(1,Overview!$F$44*E2536*(F2536-Overview!$F$25)^2+0.2)</f>
        <v>1</v>
      </c>
      <c r="O2536" s="48">
        <f>M2536*E2536*Overview!$F$8</f>
        <v>9.746225350951114E-2</v>
      </c>
      <c r="P2536" s="48">
        <f>E2536*Overview!$F$6</f>
        <v>1.8494797113084687E-3</v>
      </c>
      <c r="Q2536" s="122">
        <f>O2536*(G2536/F2536-(1+Overview!$F$35/'='!F2536)/(Overview!$F$37*Overview!$F$33))/('='!G2536+Overview!$F$36)</f>
        <v>1.1596130393438514E-4</v>
      </c>
      <c r="R2536" s="128">
        <f>(O2536/F2536-Q2536)*G2536*Overview!$F$29*'='!F2536^3</f>
        <v>496.42434544837454</v>
      </c>
      <c r="S2536" s="57">
        <f t="shared" si="234"/>
        <v>3.2951416384342667E-18</v>
      </c>
      <c r="T2536" s="58">
        <f t="shared" si="235"/>
        <v>1.2693004296589121E-4</v>
      </c>
      <c r="U2536" s="58">
        <f>IF(I2536&lt;Overview!$F$18,(1-Overview!$F$9)*'='!R2536-'='!I2536*'='!P2536,0)</f>
        <v>0</v>
      </c>
      <c r="V2536" s="54">
        <f>IF(I2536&gt;=Overview!$F$18,(1-Overview!$F$9)*'='!R2536-Overview!$F$18*'='!P2536,0)</f>
        <v>41.967811375328807</v>
      </c>
      <c r="W2536" s="2"/>
      <c r="X2536" s="60">
        <f>F2536^3*(1+G2536*Overview!$F$38)</f>
        <v>43.51674375819141</v>
      </c>
      <c r="Y2536" s="61">
        <f>F2536^3*Overview!$F$42*(1+Overview!$F$38*G2536)+J2536*Overview!$F$39/Overview!$F$40</f>
        <v>4.5637157304424276</v>
      </c>
    </row>
    <row r="2537" spans="1:25">
      <c r="A2537" s="34">
        <v>2534</v>
      </c>
      <c r="B2537">
        <v>0.77</v>
      </c>
      <c r="C2537" s="85">
        <v>18.739999999999998</v>
      </c>
      <c r="D2537" s="125">
        <f>B2537/(B2537+Overview!$F$22)</f>
        <v>0.52380952380952384</v>
      </c>
      <c r="E2537" s="118">
        <f>EXP(Overview!$F$21/Overview!$F$5-Overview!$F$21/('='!C2537+273.15))</f>
        <v>0.94169028070695959</v>
      </c>
      <c r="F2537" s="77">
        <f t="shared" si="236"/>
        <v>3.2838958769076689</v>
      </c>
      <c r="G2537" s="115">
        <f t="shared" si="237"/>
        <v>0.52380952380952372</v>
      </c>
      <c r="H2537" s="112">
        <f>F2537/Overview!$F$19</f>
        <v>4.8485100795920104</v>
      </c>
      <c r="I2537" s="149">
        <f t="shared" si="238"/>
        <v>178.24101031296112</v>
      </c>
      <c r="J2537" s="80">
        <f>IF((A2537-Overview!$F$43)/365=ROUND((A2537-Overview!$F$43)/365,0),J2536*0.05,J2536+V2536)</f>
        <v>14935.893991829736</v>
      </c>
      <c r="K2537" s="70">
        <f>IF(I2537&lt;Overview!$F$16,1,'='!F2537/Overview!$F$26)</f>
        <v>142.15999467132767</v>
      </c>
      <c r="L2537" s="71">
        <f>IF(I2537&lt;Overview!$F$17,'='!F2537/Overview!$F$26,Overview!$F$33)</f>
        <v>9.1428571428571423</v>
      </c>
      <c r="M2537" s="72">
        <f t="shared" si="239"/>
        <v>9.1428571428571423</v>
      </c>
      <c r="N2537" s="81">
        <f>MIN(1,Overview!$F$44*E2537*(F2537-Overview!$F$25)^2+0.2)</f>
        <v>1</v>
      </c>
      <c r="O2537" s="48">
        <f>M2537*E2537*Overview!$F$8</f>
        <v>9.746225350951114E-2</v>
      </c>
      <c r="P2537" s="48">
        <f>E2537*Overview!$F$6</f>
        <v>1.8494797113084687E-3</v>
      </c>
      <c r="Q2537" s="122">
        <f>O2537*(G2537/F2537-(1+Overview!$F$35/'='!F2537)/(Overview!$F$37*Overview!$F$33))/('='!G2537+Overview!$F$36)</f>
        <v>1.1578246632214238E-4</v>
      </c>
      <c r="R2537" s="128">
        <f>(O2537/F2537-Q2537)*G2537*Overview!$F$29*'='!F2537^3</f>
        <v>496.46565156100263</v>
      </c>
      <c r="S2537" s="57">
        <f t="shared" si="234"/>
        <v>3.2950142737170455E-18</v>
      </c>
      <c r="T2537" s="58">
        <f t="shared" si="235"/>
        <v>1.2673918792449479E-4</v>
      </c>
      <c r="U2537" s="58">
        <f>IF(I2537&lt;Overview!$F$18,(1-Overview!$F$9)*'='!R2537-'='!I2537*'='!P2537,0)</f>
        <v>0</v>
      </c>
      <c r="V2537" s="54">
        <f>IF(I2537&gt;=Overview!$F$18,(1-Overview!$F$9)*'='!R2537-Overview!$F$18*'='!P2537,0)</f>
        <v>41.971330656124721</v>
      </c>
      <c r="W2537" s="2"/>
      <c r="X2537" s="60">
        <f>F2537^3*(1+G2537*Overview!$F$38)</f>
        <v>43.521790211600006</v>
      </c>
      <c r="Y2537" s="61">
        <f>F2537^3*Overview!$F$42*(1+Overview!$F$38*G2537)+J2537*Overview!$F$39/Overview!$F$40</f>
        <v>4.5659936034162376</v>
      </c>
    </row>
    <row r="2538" spans="1:25">
      <c r="A2538" s="34">
        <v>2535</v>
      </c>
      <c r="B2538">
        <v>0.77</v>
      </c>
      <c r="C2538" s="85">
        <v>18.739999999999998</v>
      </c>
      <c r="D2538" s="125">
        <f>B2538/(B2538+Overview!$F$22)</f>
        <v>0.52380952380952384</v>
      </c>
      <c r="E2538" s="118">
        <f>EXP(Overview!$F$21/Overview!$F$5-Overview!$F$21/('='!C2538+273.15))</f>
        <v>0.94169028070695959</v>
      </c>
      <c r="F2538" s="77">
        <f t="shared" si="236"/>
        <v>3.2840226160955934</v>
      </c>
      <c r="G2538" s="115">
        <f t="shared" si="237"/>
        <v>0.52380952380952372</v>
      </c>
      <c r="H2538" s="112">
        <f>F2538/Overview!$F$19</f>
        <v>4.8486972037436784</v>
      </c>
      <c r="I2538" s="149">
        <f t="shared" si="238"/>
        <v>178.24101031296112</v>
      </c>
      <c r="J2538" s="80">
        <f>IF((A2538-Overview!$F$43)/365=ROUND((A2538-Overview!$F$43)/365,0),J2537*0.05,J2537+V2537)</f>
        <v>14977.865322485861</v>
      </c>
      <c r="K2538" s="70">
        <f>IF(I2538&lt;Overview!$F$16,1,'='!F2538/Overview!$F$26)</f>
        <v>142.16548121625945</v>
      </c>
      <c r="L2538" s="71">
        <f>IF(I2538&lt;Overview!$F$17,'='!F2538/Overview!$F$26,Overview!$F$33)</f>
        <v>9.1428571428571423</v>
      </c>
      <c r="M2538" s="72">
        <f t="shared" si="239"/>
        <v>9.1428571428571423</v>
      </c>
      <c r="N2538" s="81">
        <f>MIN(1,Overview!$F$44*E2538*(F2538-Overview!$F$25)^2+0.2)</f>
        <v>1</v>
      </c>
      <c r="O2538" s="48">
        <f>M2538*E2538*Overview!$F$8</f>
        <v>9.746225350951114E-2</v>
      </c>
      <c r="P2538" s="48">
        <f>E2538*Overview!$F$6</f>
        <v>1.8494797113084687E-3</v>
      </c>
      <c r="Q2538" s="122">
        <f>O2538*(G2538/F2538-(1+Overview!$F$35/'='!F2538)/(Overview!$F$37*Overview!$F$33))/('='!G2538+Overview!$F$36)</f>
        <v>1.1560391140766348E-4</v>
      </c>
      <c r="R2538" s="128">
        <f>(O2538/F2538-Q2538)*G2538*Overview!$F$29*'='!F2538^3</f>
        <v>496.50689749654691</v>
      </c>
      <c r="S2538" s="57">
        <f t="shared" si="234"/>
        <v>3.2948871103317501E-18</v>
      </c>
      <c r="T2538" s="58">
        <f t="shared" si="235"/>
        <v>1.2654861985729273E-4</v>
      </c>
      <c r="U2538" s="58">
        <f>IF(I2538&lt;Overview!$F$18,(1-Overview!$F$9)*'='!R2538-'='!I2538*'='!P2538,0)</f>
        <v>0</v>
      </c>
      <c r="V2538" s="54">
        <f>IF(I2538&gt;=Overview!$F$18,(1-Overview!$F$9)*'='!R2538-Overview!$F$18*'='!P2538,0)</f>
        <v>41.974844809833094</v>
      </c>
      <c r="W2538" s="2"/>
      <c r="X2538" s="60">
        <f>F2538^3*(1+G2538*Overview!$F$38)</f>
        <v>43.526829466290231</v>
      </c>
      <c r="Y2538" s="61">
        <f>F2538^3*Overview!$F$42*(1+Overview!$F$38*G2538)+J2538*Overview!$F$39/Overview!$F$40</f>
        <v>4.5682709814341429</v>
      </c>
    </row>
    <row r="2539" spans="1:25">
      <c r="A2539" s="34">
        <v>2536</v>
      </c>
      <c r="B2539">
        <v>0.77</v>
      </c>
      <c r="C2539" s="85">
        <v>18.739999999999998</v>
      </c>
      <c r="D2539" s="125">
        <f>B2539/(B2539+Overview!$F$22)</f>
        <v>0.52380952380952384</v>
      </c>
      <c r="E2539" s="118">
        <f>EXP(Overview!$F$21/Overview!$F$5-Overview!$F$21/('='!C2539+273.15))</f>
        <v>0.94169028070695959</v>
      </c>
      <c r="F2539" s="77">
        <f t="shared" si="236"/>
        <v>3.2841491647154508</v>
      </c>
      <c r="G2539" s="115">
        <f t="shared" si="237"/>
        <v>0.52380952380952372</v>
      </c>
      <c r="H2539" s="112">
        <f>F2539/Overview!$F$19</f>
        <v>4.8488840465310066</v>
      </c>
      <c r="I2539" s="149">
        <f t="shared" si="238"/>
        <v>178.24101031296112</v>
      </c>
      <c r="J2539" s="80">
        <f>IF((A2539-Overview!$F$43)/365=ROUND((A2539-Overview!$F$43)/365,0),J2538*0.05,J2538+V2538)</f>
        <v>15019.840167295693</v>
      </c>
      <c r="K2539" s="70">
        <f>IF(I2539&lt;Overview!$F$16,1,'='!F2539/Overview!$F$26)</f>
        <v>142.17095951149139</v>
      </c>
      <c r="L2539" s="71">
        <f>IF(I2539&lt;Overview!$F$17,'='!F2539/Overview!$F$26,Overview!$F$33)</f>
        <v>9.1428571428571423</v>
      </c>
      <c r="M2539" s="72">
        <f t="shared" si="239"/>
        <v>9.1428571428571423</v>
      </c>
      <c r="N2539" s="81">
        <f>MIN(1,Overview!$F$44*E2539*(F2539-Overview!$F$25)^2+0.2)</f>
        <v>1</v>
      </c>
      <c r="O2539" s="48">
        <f>M2539*E2539*Overview!$F$8</f>
        <v>9.746225350951114E-2</v>
      </c>
      <c r="P2539" s="48">
        <f>E2539*Overview!$F$6</f>
        <v>1.8494797113084687E-3</v>
      </c>
      <c r="Q2539" s="122">
        <f>O2539*(G2539/F2539-(1+Overview!$F$35/'='!F2539)/(Overview!$F$37*Overview!$F$33))/('='!G2539+Overview!$F$36)</f>
        <v>1.1542563872283608E-4</v>
      </c>
      <c r="R2539" s="128">
        <f>(O2539/F2539-Q2539)*G2539*Overview!$F$29*'='!F2539^3</f>
        <v>496.54808333971221</v>
      </c>
      <c r="S2539" s="57">
        <f t="shared" si="234"/>
        <v>3.294760147944999E-18</v>
      </c>
      <c r="T2539" s="58">
        <f t="shared" si="235"/>
        <v>1.2635833833278318E-4</v>
      </c>
      <c r="U2539" s="58">
        <f>IF(I2539&lt;Overview!$F$18,(1-Overview!$F$9)*'='!R2539-'='!I2539*'='!P2539,0)</f>
        <v>0</v>
      </c>
      <c r="V2539" s="54">
        <f>IF(I2539&gt;=Overview!$F$18,(1-Overview!$F$9)*'='!R2539-Overview!$F$18*'='!P2539,0)</f>
        <v>41.978353843670774</v>
      </c>
      <c r="W2539" s="2"/>
      <c r="X2539" s="60">
        <f>F2539^3*(1+G2539*Overview!$F$38)</f>
        <v>43.531861531931561</v>
      </c>
      <c r="Y2539" s="61">
        <f>F2539^3*Overview!$F$42*(1+Overview!$F$38*G2539)+J2539*Overview!$F$39/Overview!$F$40</f>
        <v>4.5705478651435989</v>
      </c>
    </row>
    <row r="2540" spans="1:25">
      <c r="A2540" s="34">
        <v>2537</v>
      </c>
      <c r="B2540">
        <v>0.77</v>
      </c>
      <c r="C2540" s="85">
        <v>18.739999999999998</v>
      </c>
      <c r="D2540" s="125">
        <f>B2540/(B2540+Overview!$F$22)</f>
        <v>0.52380952380952384</v>
      </c>
      <c r="E2540" s="118">
        <f>EXP(Overview!$F$21/Overview!$F$5-Overview!$F$21/('='!C2540+273.15))</f>
        <v>0.94169028070695959</v>
      </c>
      <c r="F2540" s="77">
        <f t="shared" si="236"/>
        <v>3.2842755230537835</v>
      </c>
      <c r="G2540" s="115">
        <f t="shared" si="237"/>
        <v>0.52380952380952372</v>
      </c>
      <c r="H2540" s="112">
        <f>F2540/Overview!$F$19</f>
        <v>4.8490706083770609</v>
      </c>
      <c r="I2540" s="149">
        <f t="shared" si="238"/>
        <v>178.24101031296112</v>
      </c>
      <c r="J2540" s="80">
        <f>IF((A2540-Overview!$F$43)/365=ROUND((A2540-Overview!$F$43)/365,0),J2539*0.05,J2539+V2539)</f>
        <v>15061.818521139365</v>
      </c>
      <c r="K2540" s="70">
        <f>IF(I2540&lt;Overview!$F$16,1,'='!F2540/Overview!$F$26)</f>
        <v>142.17642956942785</v>
      </c>
      <c r="L2540" s="71">
        <f>IF(I2540&lt;Overview!$F$17,'='!F2540/Overview!$F$26,Overview!$F$33)</f>
        <v>9.1428571428571423</v>
      </c>
      <c r="M2540" s="72">
        <f t="shared" si="239"/>
        <v>9.1428571428571423</v>
      </c>
      <c r="N2540" s="81">
        <f>MIN(1,Overview!$F$44*E2540*(F2540-Overview!$F$25)^2+0.2)</f>
        <v>1</v>
      </c>
      <c r="O2540" s="48">
        <f>M2540*E2540*Overview!$F$8</f>
        <v>9.746225350951114E-2</v>
      </c>
      <c r="P2540" s="48">
        <f>E2540*Overview!$F$6</f>
        <v>1.8494797113084687E-3</v>
      </c>
      <c r="Q2540" s="122">
        <f>O2540*(G2540/F2540-(1+Overview!$F$35/'='!F2540)/(Overview!$F$37*Overview!$F$33))/('='!G2540+Overview!$F$36)</f>
        <v>1.1524764780039073E-4</v>
      </c>
      <c r="R2540" s="128">
        <f>(O2540/F2540-Q2540)*G2540*Overview!$F$29*'='!F2540^3</f>
        <v>496.58920917509317</v>
      </c>
      <c r="S2540" s="57">
        <f t="shared" si="234"/>
        <v>3.2946333862240118E-18</v>
      </c>
      <c r="T2540" s="58">
        <f t="shared" si="235"/>
        <v>1.261683429201155E-4</v>
      </c>
      <c r="U2540" s="58">
        <f>IF(I2540&lt;Overview!$F$18,(1-Overview!$F$9)*'='!R2540-'='!I2540*'='!P2540,0)</f>
        <v>0</v>
      </c>
      <c r="V2540" s="54">
        <f>IF(I2540&gt;=Overview!$F$18,(1-Overview!$F$9)*'='!R2540-Overview!$F$18*'='!P2540,0)</f>
        <v>41.98185776484523</v>
      </c>
      <c r="W2540" s="2"/>
      <c r="X2540" s="60">
        <f>F2540^3*(1+G2540*Overview!$F$38)</f>
        <v>43.536886418182284</v>
      </c>
      <c r="Y2540" s="61">
        <f>F2540^3*Overview!$F$42*(1+Overview!$F$38*G2540)+J2540*Overview!$F$39/Overview!$F$40</f>
        <v>4.57282425519137</v>
      </c>
    </row>
    <row r="2541" spans="1:25">
      <c r="A2541" s="34">
        <v>2538</v>
      </c>
      <c r="B2541">
        <v>0.77</v>
      </c>
      <c r="C2541" s="85">
        <v>18.739999999999998</v>
      </c>
      <c r="D2541" s="125">
        <f>B2541/(B2541+Overview!$F$22)</f>
        <v>0.52380952380952384</v>
      </c>
      <c r="E2541" s="118">
        <f>EXP(Overview!$F$21/Overview!$F$5-Overview!$F$21/('='!C2541+273.15))</f>
        <v>0.94169028070695959</v>
      </c>
      <c r="F2541" s="77">
        <f t="shared" si="236"/>
        <v>3.2844016913967033</v>
      </c>
      <c r="G2541" s="115">
        <f t="shared" si="237"/>
        <v>0.52380952380952372</v>
      </c>
      <c r="H2541" s="112">
        <f>F2541/Overview!$F$19</f>
        <v>4.8492568897042716</v>
      </c>
      <c r="I2541" s="149">
        <f t="shared" si="238"/>
        <v>178.24101031296112</v>
      </c>
      <c r="J2541" s="80">
        <f>IF((A2541-Overview!$F$43)/365=ROUND((A2541-Overview!$F$43)/365,0),J2540*0.05,J2540+V2540)</f>
        <v>15103.80037890421</v>
      </c>
      <c r="K2541" s="70">
        <f>IF(I2541&lt;Overview!$F$16,1,'='!F2541/Overview!$F$26)</f>
        <v>142.18189140245471</v>
      </c>
      <c r="L2541" s="71">
        <f>IF(I2541&lt;Overview!$F$17,'='!F2541/Overview!$F$26,Overview!$F$33)</f>
        <v>9.1428571428571423</v>
      </c>
      <c r="M2541" s="72">
        <f t="shared" si="239"/>
        <v>9.1428571428571423</v>
      </c>
      <c r="N2541" s="81">
        <f>MIN(1,Overview!$F$44*E2541*(F2541-Overview!$F$25)^2+0.2)</f>
        <v>1</v>
      </c>
      <c r="O2541" s="48">
        <f>M2541*E2541*Overview!$F$8</f>
        <v>9.746225350951114E-2</v>
      </c>
      <c r="P2541" s="48">
        <f>E2541*Overview!$F$6</f>
        <v>1.8494797113084687E-3</v>
      </c>
      <c r="Q2541" s="122">
        <f>O2541*(G2541/F2541-(1+Overview!$F$35/'='!F2541)/(Overview!$F$37*Overview!$F$33))/('='!G2541+Overview!$F$36)</f>
        <v>1.1506993817389443E-4</v>
      </c>
      <c r="R2541" s="128">
        <f>(O2541/F2541-Q2541)*G2541*Overview!$F$29*'='!F2541^3</f>
        <v>496.63027508717431</v>
      </c>
      <c r="S2541" s="57">
        <f t="shared" si="234"/>
        <v>3.2945068248366035E-18</v>
      </c>
      <c r="T2541" s="58">
        <f t="shared" si="235"/>
        <v>1.2597863318908431E-4</v>
      </c>
      <c r="U2541" s="58">
        <f>IF(I2541&lt;Overview!$F$18,(1-Overview!$F$9)*'='!R2541-'='!I2541*'='!P2541,0)</f>
        <v>0</v>
      </c>
      <c r="V2541" s="54">
        <f>IF(I2541&gt;=Overview!$F$18,(1-Overview!$F$9)*'='!R2541-Overview!$F$18*'='!P2541,0)</f>
        <v>41.985356580554544</v>
      </c>
      <c r="W2541" s="2"/>
      <c r="X2541" s="60">
        <f>F2541^3*(1+G2541*Overview!$F$38)</f>
        <v>43.541904134689588</v>
      </c>
      <c r="Y2541" s="61">
        <f>F2541^3*Overview!$F$42*(1+Overview!$F$38*G2541)+J2541*Overview!$F$39/Overview!$F$40</f>
        <v>4.5751001522235368</v>
      </c>
    </row>
    <row r="2542" spans="1:25">
      <c r="A2542" s="34">
        <v>2539</v>
      </c>
      <c r="B2542">
        <v>0.77</v>
      </c>
      <c r="C2542" s="85">
        <v>18.739999999999998</v>
      </c>
      <c r="D2542" s="125">
        <f>B2542/(B2542+Overview!$F$22)</f>
        <v>0.52380952380952384</v>
      </c>
      <c r="E2542" s="118">
        <f>EXP(Overview!$F$21/Overview!$F$5-Overview!$F$21/('='!C2542+273.15))</f>
        <v>0.94169028070695959</v>
      </c>
      <c r="F2542" s="77">
        <f t="shared" si="236"/>
        <v>3.2845276700298927</v>
      </c>
      <c r="G2542" s="115">
        <f t="shared" si="237"/>
        <v>0.52380952380952372</v>
      </c>
      <c r="H2542" s="112">
        <f>F2542/Overview!$F$19</f>
        <v>4.8494428909344345</v>
      </c>
      <c r="I2542" s="149">
        <f t="shared" si="238"/>
        <v>178.24101031296112</v>
      </c>
      <c r="J2542" s="80">
        <f>IF((A2542-Overview!$F$43)/365=ROUND((A2542-Overview!$F$43)/365,0),J2541*0.05,J2541+V2541)</f>
        <v>15145.785735484766</v>
      </c>
      <c r="K2542" s="70">
        <f>IF(I2542&lt;Overview!$F$16,1,'='!F2542/Overview!$F$26)</f>
        <v>142.18734502293907</v>
      </c>
      <c r="L2542" s="71">
        <f>IF(I2542&lt;Overview!$F$17,'='!F2542/Overview!$F$26,Overview!$F$33)</f>
        <v>9.1428571428571423</v>
      </c>
      <c r="M2542" s="72">
        <f t="shared" si="239"/>
        <v>9.1428571428571423</v>
      </c>
      <c r="N2542" s="81">
        <f>MIN(1,Overview!$F$44*E2542*(F2542-Overview!$F$25)^2+0.2)</f>
        <v>1</v>
      </c>
      <c r="O2542" s="48">
        <f>M2542*E2542*Overview!$F$8</f>
        <v>9.746225350951114E-2</v>
      </c>
      <c r="P2542" s="48">
        <f>E2542*Overview!$F$6</f>
        <v>1.8494797113084687E-3</v>
      </c>
      <c r="Q2542" s="122">
        <f>O2542*(G2542/F2542-(1+Overview!$F$35/'='!F2542)/(Overview!$F$37*Overview!$F$33))/('='!G2542+Overview!$F$36)</f>
        <v>1.1489250937775068E-4</v>
      </c>
      <c r="R2542" s="128">
        <f>(O2542/F2542-Q2542)*G2542*Overview!$F$29*'='!F2542^3</f>
        <v>496.67128116033092</v>
      </c>
      <c r="S2542" s="57">
        <f t="shared" si="234"/>
        <v>3.2943804634511867E-18</v>
      </c>
      <c r="T2542" s="58">
        <f t="shared" si="235"/>
        <v>1.2578920871013035E-4</v>
      </c>
      <c r="U2542" s="58">
        <f>IF(I2542&lt;Overview!$F$18,(1-Overview!$F$9)*'='!R2542-'='!I2542*'='!P2542,0)</f>
        <v>0</v>
      </c>
      <c r="V2542" s="54">
        <f>IF(I2542&gt;=Overview!$F$18,(1-Overview!$F$9)*'='!R2542-Overview!$F$18*'='!P2542,0)</f>
        <v>41.98885029798749</v>
      </c>
      <c r="W2542" s="2"/>
      <c r="X2542" s="60">
        <f>F2542^3*(1+G2542*Overview!$F$38)</f>
        <v>43.546914691089569</v>
      </c>
      <c r="Y2542" s="61">
        <f>F2542^3*Overview!$F$42*(1+Overview!$F$38*G2542)+J2542*Overview!$F$39/Overview!$F$40</f>
        <v>4.5773755568854906</v>
      </c>
    </row>
    <row r="2543" spans="1:25">
      <c r="A2543" s="34">
        <v>2540</v>
      </c>
      <c r="B2543">
        <v>0.77</v>
      </c>
      <c r="C2543" s="85">
        <v>18.739999999999998</v>
      </c>
      <c r="D2543" s="125">
        <f>B2543/(B2543+Overview!$F$22)</f>
        <v>0.52380952380952384</v>
      </c>
      <c r="E2543" s="118">
        <f>EXP(Overview!$F$21/Overview!$F$5-Overview!$F$21/('='!C2543+273.15))</f>
        <v>0.94169028070695959</v>
      </c>
      <c r="F2543" s="77">
        <f t="shared" si="236"/>
        <v>3.2846534592386027</v>
      </c>
      <c r="G2543" s="115">
        <f t="shared" si="237"/>
        <v>0.52380952380952372</v>
      </c>
      <c r="H2543" s="112">
        <f>F2543/Overview!$F$19</f>
        <v>4.8496286124887087</v>
      </c>
      <c r="I2543" s="149">
        <f t="shared" si="238"/>
        <v>178.24101031296112</v>
      </c>
      <c r="J2543" s="80">
        <f>IF((A2543-Overview!$F$43)/365=ROUND((A2543-Overview!$F$43)/365,0),J2542*0.05,J2542+V2542)</f>
        <v>15187.774585782754</v>
      </c>
      <c r="K2543" s="70">
        <f>IF(I2543&lt;Overview!$F$16,1,'='!F2543/Overview!$F$26)</f>
        <v>142.19279044322957</v>
      </c>
      <c r="L2543" s="71">
        <f>IF(I2543&lt;Overview!$F$17,'='!F2543/Overview!$F$26,Overview!$F$33)</f>
        <v>9.1428571428571423</v>
      </c>
      <c r="M2543" s="72">
        <f t="shared" si="239"/>
        <v>9.1428571428571423</v>
      </c>
      <c r="N2543" s="81">
        <f>MIN(1,Overview!$F$44*E2543*(F2543-Overview!$F$25)^2+0.2)</f>
        <v>1</v>
      </c>
      <c r="O2543" s="48">
        <f>M2543*E2543*Overview!$F$8</f>
        <v>9.746225350951114E-2</v>
      </c>
      <c r="P2543" s="48">
        <f>E2543*Overview!$F$6</f>
        <v>1.8494797113084687E-3</v>
      </c>
      <c r="Q2543" s="122">
        <f>O2543*(G2543/F2543-(1+Overview!$F$35/'='!F2543)/(Overview!$F$37*Overview!$F$33))/('='!G2543+Overview!$F$36)</f>
        <v>1.1471536094720182E-4</v>
      </c>
      <c r="R2543" s="128">
        <f>(O2543/F2543-Q2543)*G2543*Overview!$F$29*'='!F2543^3</f>
        <v>496.71222747882769</v>
      </c>
      <c r="S2543" s="57">
        <f t="shared" si="234"/>
        <v>3.2942543017367683E-18</v>
      </c>
      <c r="T2543" s="58">
        <f t="shared" si="235"/>
        <v>1.2560006905434378E-4</v>
      </c>
      <c r="U2543" s="58">
        <f>IF(I2543&lt;Overview!$F$18,(1-Overview!$F$9)*'='!R2543-'='!I2543*'='!P2543,0)</f>
        <v>0</v>
      </c>
      <c r="V2543" s="54">
        <f>IF(I2543&gt;=Overview!$F$18,(1-Overview!$F$9)*'='!R2543-Overview!$F$18*'='!P2543,0)</f>
        <v>41.992338924323413</v>
      </c>
      <c r="W2543" s="2"/>
      <c r="X2543" s="60">
        <f>F2543^3*(1+G2543*Overview!$F$38)</f>
        <v>43.551918097007153</v>
      </c>
      <c r="Y2543" s="61">
        <f>F2543^3*Overview!$F$42*(1+Overview!$F$38*G2543)+J2543*Overview!$F$39/Overview!$F$40</f>
        <v>4.5796504698219307</v>
      </c>
    </row>
    <row r="2544" spans="1:25">
      <c r="A2544" s="34">
        <v>2541</v>
      </c>
      <c r="B2544">
        <v>0.77</v>
      </c>
      <c r="C2544" s="85">
        <v>18.739999999999998</v>
      </c>
      <c r="D2544" s="125">
        <f>B2544/(B2544+Overview!$F$22)</f>
        <v>0.52380952380952384</v>
      </c>
      <c r="E2544" s="118">
        <f>EXP(Overview!$F$21/Overview!$F$5-Overview!$F$21/('='!C2544+273.15))</f>
        <v>0.94169028070695959</v>
      </c>
      <c r="F2544" s="77">
        <f t="shared" si="236"/>
        <v>3.2847790593076569</v>
      </c>
      <c r="G2544" s="115">
        <f t="shared" si="237"/>
        <v>0.52380952380952372</v>
      </c>
      <c r="H2544" s="112">
        <f>F2544/Overview!$F$19</f>
        <v>4.8498140547876227</v>
      </c>
      <c r="I2544" s="149">
        <f t="shared" si="238"/>
        <v>178.24101031296112</v>
      </c>
      <c r="J2544" s="80">
        <f>IF((A2544-Overview!$F$43)/365=ROUND((A2544-Overview!$F$43)/365,0),J2543*0.05,J2543+V2543)</f>
        <v>15229.766924707077</v>
      </c>
      <c r="K2544" s="70">
        <f>IF(I2544&lt;Overview!$F$16,1,'='!F2544/Overview!$F$26)</f>
        <v>142.19822767565614</v>
      </c>
      <c r="L2544" s="71">
        <f>IF(I2544&lt;Overview!$F$17,'='!F2544/Overview!$F$26,Overview!$F$33)</f>
        <v>9.1428571428571423</v>
      </c>
      <c r="M2544" s="72">
        <f t="shared" si="239"/>
        <v>9.1428571428571423</v>
      </c>
      <c r="N2544" s="81">
        <f>MIN(1,Overview!$F$44*E2544*(F2544-Overview!$F$25)^2+0.2)</f>
        <v>1</v>
      </c>
      <c r="O2544" s="48">
        <f>M2544*E2544*Overview!$F$8</f>
        <v>9.746225350951114E-2</v>
      </c>
      <c r="P2544" s="48">
        <f>E2544*Overview!$F$6</f>
        <v>1.8494797113084687E-3</v>
      </c>
      <c r="Q2544" s="122">
        <f>O2544*(G2544/F2544-(1+Overview!$F$35/'='!F2544)/(Overview!$F$37*Overview!$F$33))/('='!G2544+Overview!$F$36)</f>
        <v>1.1453849241832106E-4</v>
      </c>
      <c r="R2544" s="128">
        <f>(O2544/F2544-Q2544)*G2544*Overview!$F$29*'='!F2544^3</f>
        <v>496.75311412681992</v>
      </c>
      <c r="S2544" s="57">
        <f t="shared" si="234"/>
        <v>3.2941283393629496E-18</v>
      </c>
      <c r="T2544" s="58">
        <f t="shared" si="235"/>
        <v>1.2541121379345662E-4</v>
      </c>
      <c r="U2544" s="58">
        <f>IF(I2544&lt;Overview!$F$18,(1-Overview!$F$9)*'='!R2544-'='!I2544*'='!P2544,0)</f>
        <v>0</v>
      </c>
      <c r="V2544" s="54">
        <f>IF(I2544&gt;=Overview!$F$18,(1-Overview!$F$9)*'='!R2544-Overview!$F$18*'='!P2544,0)</f>
        <v>41.995822466732349</v>
      </c>
      <c r="W2544" s="2"/>
      <c r="X2544" s="60">
        <f>F2544^3*(1+G2544*Overview!$F$38)</f>
        <v>43.556914362056162</v>
      </c>
      <c r="Y2544" s="61">
        <f>F2544^3*Overview!$F$42*(1+Overview!$F$38*G2544)+J2544*Overview!$F$39/Overview!$F$40</f>
        <v>4.5819248916768709</v>
      </c>
    </row>
    <row r="2545" spans="1:25">
      <c r="A2545" s="34">
        <v>2542</v>
      </c>
      <c r="B2545">
        <v>0.77</v>
      </c>
      <c r="C2545" s="85">
        <v>18.739999999999998</v>
      </c>
      <c r="D2545" s="125">
        <f>B2545/(B2545+Overview!$F$22)</f>
        <v>0.52380952380952384</v>
      </c>
      <c r="E2545" s="118">
        <f>EXP(Overview!$F$21/Overview!$F$5-Overview!$F$21/('='!C2545+273.15))</f>
        <v>0.94169028070695959</v>
      </c>
      <c r="F2545" s="77">
        <f t="shared" si="236"/>
        <v>3.2849044705214503</v>
      </c>
      <c r="G2545" s="115">
        <f t="shared" si="237"/>
        <v>0.52380952380952372</v>
      </c>
      <c r="H2545" s="112">
        <f>F2545/Overview!$F$19</f>
        <v>4.8499992182510709</v>
      </c>
      <c r="I2545" s="149">
        <f t="shared" si="238"/>
        <v>178.24101031296112</v>
      </c>
      <c r="J2545" s="80">
        <f>IF((A2545-Overview!$F$43)/365=ROUND((A2545-Overview!$F$43)/365,0),J2544*0.05,J2544+V2544)</f>
        <v>15271.762747173809</v>
      </c>
      <c r="K2545" s="70">
        <f>IF(I2545&lt;Overview!$F$16,1,'='!F2545/Overview!$F$26)</f>
        <v>142.20365673253033</v>
      </c>
      <c r="L2545" s="71">
        <f>IF(I2545&lt;Overview!$F$17,'='!F2545/Overview!$F$26,Overview!$F$33)</f>
        <v>9.1428571428571423</v>
      </c>
      <c r="M2545" s="72">
        <f t="shared" si="239"/>
        <v>9.1428571428571423</v>
      </c>
      <c r="N2545" s="81">
        <f>MIN(1,Overview!$F$44*E2545*(F2545-Overview!$F$25)^2+0.2)</f>
        <v>1</v>
      </c>
      <c r="O2545" s="48">
        <f>M2545*E2545*Overview!$F$8</f>
        <v>9.746225350951114E-2</v>
      </c>
      <c r="P2545" s="48">
        <f>E2545*Overview!$F$6</f>
        <v>1.8494797113084687E-3</v>
      </c>
      <c r="Q2545" s="122">
        <f>O2545*(G2545/F2545-(1+Overview!$F$35/'='!F2545)/(Overview!$F$37*Overview!$F$33))/('='!G2545+Overview!$F$36)</f>
        <v>1.1436190332801482E-4</v>
      </c>
      <c r="R2545" s="128">
        <f>(O2545/F2545-Q2545)*G2545*Overview!$F$29*'='!F2545^3</f>
        <v>496.79394118835387</v>
      </c>
      <c r="S2545" s="57">
        <f t="shared" si="234"/>
        <v>3.2940025759999242E-18</v>
      </c>
      <c r="T2545" s="58">
        <f t="shared" si="235"/>
        <v>1.2522264249984592E-4</v>
      </c>
      <c r="U2545" s="58">
        <f>IF(I2545&lt;Overview!$F$18,(1-Overview!$F$9)*'='!R2545-'='!I2545*'='!P2545,0)</f>
        <v>0</v>
      </c>
      <c r="V2545" s="54">
        <f>IF(I2545&gt;=Overview!$F$18,(1-Overview!$F$9)*'='!R2545-Overview!$F$18*'='!P2545,0)</f>
        <v>41.999300932375043</v>
      </c>
      <c r="W2545" s="2"/>
      <c r="X2545" s="60">
        <f>F2545^3*(1+G2545*Overview!$F$38)</f>
        <v>43.56190349583936</v>
      </c>
      <c r="Y2545" s="61">
        <f>F2545^3*Overview!$F$42*(1+Overview!$F$38*G2545)+J2545*Overview!$F$39/Overview!$F$40</f>
        <v>4.5841988230936401</v>
      </c>
    </row>
    <row r="2546" spans="1:25">
      <c r="A2546" s="34">
        <v>2543</v>
      </c>
      <c r="B2546">
        <v>0.77</v>
      </c>
      <c r="C2546" s="85">
        <v>18.739999999999998</v>
      </c>
      <c r="D2546" s="125">
        <f>B2546/(B2546+Overview!$F$22)</f>
        <v>0.52380952380952384</v>
      </c>
      <c r="E2546" s="118">
        <f>EXP(Overview!$F$21/Overview!$F$5-Overview!$F$21/('='!C2546+273.15))</f>
        <v>0.94169028070695959</v>
      </c>
      <c r="F2546" s="77">
        <f t="shared" si="236"/>
        <v>3.28502969316395</v>
      </c>
      <c r="G2546" s="115">
        <f t="shared" si="237"/>
        <v>0.52380952380952372</v>
      </c>
      <c r="H2546" s="112">
        <f>F2546/Overview!$F$19</f>
        <v>4.8501841032983171</v>
      </c>
      <c r="I2546" s="149">
        <f t="shared" si="238"/>
        <v>178.24101031296112</v>
      </c>
      <c r="J2546" s="80">
        <f>IF((A2546-Overview!$F$43)/365=ROUND((A2546-Overview!$F$43)/365,0),J2545*0.05,J2545+V2545)</f>
        <v>15313.762048106184</v>
      </c>
      <c r="K2546" s="70">
        <f>IF(I2546&lt;Overview!$F$16,1,'='!F2546/Overview!$F$26)</f>
        <v>142.20907762614502</v>
      </c>
      <c r="L2546" s="71">
        <f>IF(I2546&lt;Overview!$F$17,'='!F2546/Overview!$F$26,Overview!$F$33)</f>
        <v>9.1428571428571423</v>
      </c>
      <c r="M2546" s="72">
        <f t="shared" si="239"/>
        <v>9.1428571428571423</v>
      </c>
      <c r="N2546" s="81">
        <f>MIN(1,Overview!$F$44*E2546*(F2546-Overview!$F$25)^2+0.2)</f>
        <v>1</v>
      </c>
      <c r="O2546" s="48">
        <f>M2546*E2546*Overview!$F$8</f>
        <v>9.746225350951114E-2</v>
      </c>
      <c r="P2546" s="48">
        <f>E2546*Overview!$F$6</f>
        <v>1.8494797113084687E-3</v>
      </c>
      <c r="Q2546" s="122">
        <f>O2546*(G2546/F2546-(1+Overview!$F$35/'='!F2546)/(Overview!$F$37*Overview!$F$33))/('='!G2546+Overview!$F$36)</f>
        <v>1.1418559321402039E-4</v>
      </c>
      <c r="R2546" s="128">
        <f>(O2546/F2546-Q2546)*G2546*Overview!$F$29*'='!F2546^3</f>
        <v>496.83470874736537</v>
      </c>
      <c r="S2546" s="57">
        <f t="shared" si="234"/>
        <v>3.2938770113184764E-18</v>
      </c>
      <c r="T2546" s="58">
        <f t="shared" si="235"/>
        <v>1.2503435474653236E-4</v>
      </c>
      <c r="U2546" s="58">
        <f>IF(I2546&lt;Overview!$F$18,(1-Overview!$F$9)*'='!R2546-'='!I2546*'='!P2546,0)</f>
        <v>0</v>
      </c>
      <c r="V2546" s="54">
        <f>IF(I2546&gt;=Overview!$F$18,(1-Overview!$F$9)*'='!R2546-Overview!$F$18*'='!P2546,0)</f>
        <v>42.002774328402822</v>
      </c>
      <c r="W2546" s="2"/>
      <c r="X2546" s="60">
        <f>F2546^3*(1+G2546*Overview!$F$38)</f>
        <v>43.566885507948363</v>
      </c>
      <c r="Y2546" s="61">
        <f>F2546^3*Overview!$F$42*(1+Overview!$F$38*G2546)+J2546*Overview!$F$39/Overview!$F$40</f>
        <v>4.5864722647148763</v>
      </c>
    </row>
    <row r="2547" spans="1:25">
      <c r="A2547" s="34">
        <v>2544</v>
      </c>
      <c r="B2547">
        <v>0.77</v>
      </c>
      <c r="C2547" s="85">
        <v>18.739999999999998</v>
      </c>
      <c r="D2547" s="125">
        <f>B2547/(B2547+Overview!$F$22)</f>
        <v>0.52380952380952384</v>
      </c>
      <c r="E2547" s="118">
        <f>EXP(Overview!$F$21/Overview!$F$5-Overview!$F$21/('='!C2547+273.15))</f>
        <v>0.94169028070695959</v>
      </c>
      <c r="F2547" s="77">
        <f t="shared" si="236"/>
        <v>3.2851547275186963</v>
      </c>
      <c r="G2547" s="115">
        <f t="shared" si="237"/>
        <v>0.52380952380952372</v>
      </c>
      <c r="H2547" s="112">
        <f>F2547/Overview!$F$19</f>
        <v>4.8503687103479942</v>
      </c>
      <c r="I2547" s="149">
        <f t="shared" si="238"/>
        <v>178.24101031296112</v>
      </c>
      <c r="J2547" s="80">
        <f>IF((A2547-Overview!$F$43)/365=ROUND((A2547-Overview!$F$43)/365,0),J2546*0.05,J2546+V2546)</f>
        <v>15355.764822434587</v>
      </c>
      <c r="K2547" s="70">
        <f>IF(I2547&lt;Overview!$F$16,1,'='!F2547/Overview!$F$26)</f>
        <v>142.21449036877473</v>
      </c>
      <c r="L2547" s="71">
        <f>IF(I2547&lt;Overview!$F$17,'='!F2547/Overview!$F$26,Overview!$F$33)</f>
        <v>9.1428571428571423</v>
      </c>
      <c r="M2547" s="72">
        <f t="shared" si="239"/>
        <v>9.1428571428571423</v>
      </c>
      <c r="N2547" s="81">
        <f>MIN(1,Overview!$F$44*E2547*(F2547-Overview!$F$25)^2+0.2)</f>
        <v>1</v>
      </c>
      <c r="O2547" s="48">
        <f>M2547*E2547*Overview!$F$8</f>
        <v>9.746225350951114E-2</v>
      </c>
      <c r="P2547" s="48">
        <f>E2547*Overview!$F$6</f>
        <v>1.8494797113084687E-3</v>
      </c>
      <c r="Q2547" s="122">
        <f>O2547*(G2547/F2547-(1+Overview!$F$35/'='!F2547)/(Overview!$F$37*Overview!$F$33))/('='!G2547+Overview!$F$36)</f>
        <v>1.1400956161490345E-4</v>
      </c>
      <c r="R2547" s="128">
        <f>(O2547/F2547-Q2547)*G2547*Overview!$F$29*'='!F2547^3</f>
        <v>496.87541688768181</v>
      </c>
      <c r="S2547" s="57">
        <f t="shared" si="234"/>
        <v>3.2937516449899823E-18</v>
      </c>
      <c r="T2547" s="58">
        <f t="shared" si="235"/>
        <v>1.2484635010717805E-4</v>
      </c>
      <c r="U2547" s="58">
        <f>IF(I2547&lt;Overview!$F$18,(1-Overview!$F$9)*'='!R2547-'='!I2547*'='!P2547,0)</f>
        <v>0</v>
      </c>
      <c r="V2547" s="54">
        <f>IF(I2547&gt;=Overview!$F$18,(1-Overview!$F$9)*'='!R2547-Overview!$F$18*'='!P2547,0)</f>
        <v>42.006242661957785</v>
      </c>
      <c r="W2547" s="2"/>
      <c r="X2547" s="60">
        <f>F2547^3*(1+G2547*Overview!$F$38)</f>
        <v>43.571860407963733</v>
      </c>
      <c r="Y2547" s="61">
        <f>F2547^3*Overview!$F$42*(1+Overview!$F$38*G2547)+J2547*Overview!$F$39/Overview!$F$40</f>
        <v>4.58874521718253</v>
      </c>
    </row>
    <row r="2548" spans="1:25">
      <c r="A2548" s="34">
        <v>2545</v>
      </c>
      <c r="B2548">
        <v>0.77</v>
      </c>
      <c r="C2548" s="85">
        <v>18.739999999999998</v>
      </c>
      <c r="D2548" s="125">
        <f>B2548/(B2548+Overview!$F$22)</f>
        <v>0.52380952380952384</v>
      </c>
      <c r="E2548" s="118">
        <f>EXP(Overview!$F$21/Overview!$F$5-Overview!$F$21/('='!C2548+273.15))</f>
        <v>0.94169028070695959</v>
      </c>
      <c r="F2548" s="77">
        <f t="shared" si="236"/>
        <v>3.2852795738688036</v>
      </c>
      <c r="G2548" s="115">
        <f t="shared" si="237"/>
        <v>0.52380952380952372</v>
      </c>
      <c r="H2548" s="112">
        <f>F2548/Overview!$F$19</f>
        <v>4.8505530398181067</v>
      </c>
      <c r="I2548" s="149">
        <f t="shared" si="238"/>
        <v>178.24101031296112</v>
      </c>
      <c r="J2548" s="80">
        <f>IF((A2548-Overview!$F$43)/365=ROUND((A2548-Overview!$F$43)/365,0),J2547*0.05,J2547+V2547)</f>
        <v>15397.771065096544</v>
      </c>
      <c r="K2548" s="70">
        <f>IF(I2548&lt;Overview!$F$16,1,'='!F2548/Overview!$F$26)</f>
        <v>142.21989497267549</v>
      </c>
      <c r="L2548" s="71">
        <f>IF(I2548&lt;Overview!$F$17,'='!F2548/Overview!$F$26,Overview!$F$33)</f>
        <v>9.1428571428571423</v>
      </c>
      <c r="M2548" s="72">
        <f t="shared" si="239"/>
        <v>9.1428571428571423</v>
      </c>
      <c r="N2548" s="81">
        <f>MIN(1,Overview!$F$44*E2548*(F2548-Overview!$F$25)^2+0.2)</f>
        <v>1</v>
      </c>
      <c r="O2548" s="48">
        <f>M2548*E2548*Overview!$F$8</f>
        <v>9.746225350951114E-2</v>
      </c>
      <c r="P2548" s="48">
        <f>E2548*Overview!$F$6</f>
        <v>1.8494797113084687E-3</v>
      </c>
      <c r="Q2548" s="122">
        <f>O2548*(G2548/F2548-(1+Overview!$F$35/'='!F2548)/(Overview!$F$37*Overview!$F$33))/('='!G2548+Overview!$F$36)</f>
        <v>1.1383380807005489E-4</v>
      </c>
      <c r="R2548" s="128">
        <f>(O2548/F2548-Q2548)*G2548*Overview!$F$29*'='!F2548^3</f>
        <v>496.91606569302132</v>
      </c>
      <c r="S2548" s="57">
        <f t="shared" si="234"/>
        <v>3.2936264766864055E-18</v>
      </c>
      <c r="T2548" s="58">
        <f t="shared" si="235"/>
        <v>1.2465862815608437E-4</v>
      </c>
      <c r="U2548" s="58">
        <f>IF(I2548&lt;Overview!$F$18,(1-Overview!$F$9)*'='!R2548-'='!I2548*'='!P2548,0)</f>
        <v>0</v>
      </c>
      <c r="V2548" s="54">
        <f>IF(I2548&gt;=Overview!$F$18,(1-Overview!$F$9)*'='!R2548-Overview!$F$18*'='!P2548,0)</f>
        <v>42.009705940172708</v>
      </c>
      <c r="W2548" s="2"/>
      <c r="X2548" s="60">
        <f>F2548^3*(1+G2548*Overview!$F$38)</f>
        <v>43.576828205454952</v>
      </c>
      <c r="Y2548" s="61">
        <f>F2548^3*Overview!$F$42*(1+Overview!$F$38*G2548)+J2548*Overview!$F$39/Overview!$F$40</f>
        <v>4.5910176811378678</v>
      </c>
    </row>
    <row r="2549" spans="1:25">
      <c r="A2549" s="34">
        <v>2546</v>
      </c>
      <c r="B2549">
        <v>0.77</v>
      </c>
      <c r="C2549" s="85">
        <v>18.739999999999998</v>
      </c>
      <c r="D2549" s="125">
        <f>B2549/(B2549+Overview!$F$22)</f>
        <v>0.52380952380952384</v>
      </c>
      <c r="E2549" s="118">
        <f>EXP(Overview!$F$21/Overview!$F$5-Overview!$F$21/('='!C2549+273.15))</f>
        <v>0.94169028070695959</v>
      </c>
      <c r="F2549" s="77">
        <f t="shared" si="236"/>
        <v>3.2854042324969597</v>
      </c>
      <c r="G2549" s="115">
        <f t="shared" si="237"/>
        <v>0.52380952380952372</v>
      </c>
      <c r="H2549" s="112">
        <f>F2549/Overview!$F$19</f>
        <v>4.8507370921260291</v>
      </c>
      <c r="I2549" s="149">
        <f t="shared" si="238"/>
        <v>178.24101031296112</v>
      </c>
      <c r="J2549" s="80">
        <f>IF((A2549-Overview!$F$43)/365=ROUND((A2549-Overview!$F$43)/365,0),J2548*0.05,J2548+V2548)</f>
        <v>15439.780771036716</v>
      </c>
      <c r="K2549" s="70">
        <f>IF(I2549&lt;Overview!$F$16,1,'='!F2549/Overview!$F$26)</f>
        <v>142.22529145008485</v>
      </c>
      <c r="L2549" s="71">
        <f>IF(I2549&lt;Overview!$F$17,'='!F2549/Overview!$F$26,Overview!$F$33)</f>
        <v>9.1428571428571423</v>
      </c>
      <c r="M2549" s="72">
        <f t="shared" si="239"/>
        <v>9.1428571428571423</v>
      </c>
      <c r="N2549" s="81">
        <f>MIN(1,Overview!$F$44*E2549*(F2549-Overview!$F$25)^2+0.2)</f>
        <v>1</v>
      </c>
      <c r="O2549" s="48">
        <f>M2549*E2549*Overview!$F$8</f>
        <v>9.746225350951114E-2</v>
      </c>
      <c r="P2549" s="48">
        <f>E2549*Overview!$F$6</f>
        <v>1.8494797113084687E-3</v>
      </c>
      <c r="Q2549" s="122">
        <f>O2549*(G2549/F2549-(1+Overview!$F$35/'='!F2549)/(Overview!$F$37*Overview!$F$33))/('='!G2549+Overview!$F$36)</f>
        <v>1.136583321196948E-4</v>
      </c>
      <c r="R2549" s="128">
        <f>(O2549/F2549-Q2549)*G2549*Overview!$F$29*'='!F2549^3</f>
        <v>496.9566552469924</v>
      </c>
      <c r="S2549" s="57">
        <f t="shared" si="234"/>
        <v>3.2935015060802986E-18</v>
      </c>
      <c r="T2549" s="58">
        <f t="shared" si="235"/>
        <v>1.2447118846819683E-4</v>
      </c>
      <c r="U2549" s="58">
        <f>IF(I2549&lt;Overview!$F$18,(1-Overview!$F$9)*'='!R2549-'='!I2549*'='!P2549,0)</f>
        <v>0</v>
      </c>
      <c r="V2549" s="54">
        <f>IF(I2549&gt;=Overview!$F$18,(1-Overview!$F$9)*'='!R2549-Overview!$F$18*'='!P2549,0)</f>
        <v>42.013164170171045</v>
      </c>
      <c r="W2549" s="2"/>
      <c r="X2549" s="60">
        <f>F2549^3*(1+G2549*Overview!$F$38)</f>
        <v>43.581788909980396</v>
      </c>
      <c r="Y2549" s="61">
        <f>F2549^3*Overview!$F$42*(1+Overview!$F$38*G2549)+J2549*Overview!$F$39/Overview!$F$40</f>
        <v>4.593289657221467</v>
      </c>
    </row>
    <row r="2550" spans="1:25">
      <c r="A2550" s="34">
        <v>2547</v>
      </c>
      <c r="B2550">
        <v>0.77</v>
      </c>
      <c r="C2550" s="85">
        <v>18.739999999999998</v>
      </c>
      <c r="D2550" s="125">
        <f>B2550/(B2550+Overview!$F$22)</f>
        <v>0.52380952380952384</v>
      </c>
      <c r="E2550" s="118">
        <f>EXP(Overview!$F$21/Overview!$F$5-Overview!$F$21/('='!C2550+273.15))</f>
        <v>0.94169028070695959</v>
      </c>
      <c r="F2550" s="77">
        <f t="shared" si="236"/>
        <v>3.2855287036854279</v>
      </c>
      <c r="G2550" s="115">
        <f t="shared" si="237"/>
        <v>0.52380952380952372</v>
      </c>
      <c r="H2550" s="112">
        <f>F2550/Overview!$F$19</f>
        <v>4.8509208676885098</v>
      </c>
      <c r="I2550" s="149">
        <f t="shared" si="238"/>
        <v>178.24101031296112</v>
      </c>
      <c r="J2550" s="80">
        <f>IF((A2550-Overview!$F$43)/365=ROUND((A2550-Overview!$F$43)/365,0),J2549*0.05,J2549+V2549)</f>
        <v>15481.793935206888</v>
      </c>
      <c r="K2550" s="70">
        <f>IF(I2550&lt;Overview!$F$16,1,'='!F2550/Overview!$F$26)</f>
        <v>142.230679813222</v>
      </c>
      <c r="L2550" s="71">
        <f>IF(I2550&lt;Overview!$F$17,'='!F2550/Overview!$F$26,Overview!$F$33)</f>
        <v>9.1428571428571423</v>
      </c>
      <c r="M2550" s="72">
        <f t="shared" si="239"/>
        <v>9.1428571428571423</v>
      </c>
      <c r="N2550" s="81">
        <f>MIN(1,Overview!$F$44*E2550*(F2550-Overview!$F$25)^2+0.2)</f>
        <v>1</v>
      </c>
      <c r="O2550" s="48">
        <f>M2550*E2550*Overview!$F$8</f>
        <v>9.746225350951114E-2</v>
      </c>
      <c r="P2550" s="48">
        <f>E2550*Overview!$F$6</f>
        <v>1.8494797113084687E-3</v>
      </c>
      <c r="Q2550" s="122">
        <f>O2550*(G2550/F2550-(1+Overview!$F$35/'='!F2550)/(Overview!$F$37*Overview!$F$33))/('='!G2550+Overview!$F$36)</f>
        <v>1.1348313330486286E-4</v>
      </c>
      <c r="R2550" s="128">
        <f>(O2550/F2550-Q2550)*G2550*Overview!$F$29*'='!F2550^3</f>
        <v>496.99718563309494</v>
      </c>
      <c r="S2550" s="57">
        <f t="shared" si="234"/>
        <v>3.2933767328447994E-18</v>
      </c>
      <c r="T2550" s="58">
        <f t="shared" si="235"/>
        <v>1.2428403061909556E-4</v>
      </c>
      <c r="U2550" s="58">
        <f>IF(I2550&lt;Overview!$F$18,(1-Overview!$F$9)*'='!R2550-'='!I2550*'='!P2550,0)</f>
        <v>0</v>
      </c>
      <c r="V2550" s="54">
        <f>IF(I2550&gt;=Overview!$F$18,(1-Overview!$F$9)*'='!R2550-Overview!$F$18*'='!P2550,0)</f>
        <v>42.016617359066984</v>
      </c>
      <c r="W2550" s="2"/>
      <c r="X2550" s="60">
        <f>F2550^3*(1+G2550*Overview!$F$38)</f>
        <v>43.586742531087395</v>
      </c>
      <c r="Y2550" s="61">
        <f>F2550^3*Overview!$F$42*(1+Overview!$F$38*G2550)+J2550*Overview!$F$39/Overview!$F$40</f>
        <v>4.5955611460732193</v>
      </c>
    </row>
    <row r="2551" spans="1:25">
      <c r="A2551" s="34">
        <v>2548</v>
      </c>
      <c r="B2551">
        <v>0.77</v>
      </c>
      <c r="C2551" s="85">
        <v>18.739999999999998</v>
      </c>
      <c r="D2551" s="125">
        <f>B2551/(B2551+Overview!$F$22)</f>
        <v>0.52380952380952384</v>
      </c>
      <c r="E2551" s="118">
        <f>EXP(Overview!$F$21/Overview!$F$5-Overview!$F$21/('='!C2551+273.15))</f>
        <v>0.94169028070695959</v>
      </c>
      <c r="F2551" s="77">
        <f t="shared" si="236"/>
        <v>3.285652987716047</v>
      </c>
      <c r="G2551" s="115">
        <f t="shared" si="237"/>
        <v>0.52380952380952372</v>
      </c>
      <c r="H2551" s="112">
        <f>F2551/Overview!$F$19</f>
        <v>4.8511043669216694</v>
      </c>
      <c r="I2551" s="149">
        <f t="shared" si="238"/>
        <v>178.24101031296112</v>
      </c>
      <c r="J2551" s="80">
        <f>IF((A2551-Overview!$F$43)/365=ROUND((A2551-Overview!$F$43)/365,0),J2550*0.05,J2550+V2550)</f>
        <v>15523.810552565956</v>
      </c>
      <c r="K2551" s="70">
        <f>IF(I2551&lt;Overview!$F$16,1,'='!F2551/Overview!$F$26)</f>
        <v>142.23606007428776</v>
      </c>
      <c r="L2551" s="71">
        <f>IF(I2551&lt;Overview!$F$17,'='!F2551/Overview!$F$26,Overview!$F$33)</f>
        <v>9.1428571428571423</v>
      </c>
      <c r="M2551" s="72">
        <f t="shared" si="239"/>
        <v>9.1428571428571423</v>
      </c>
      <c r="N2551" s="81">
        <f>MIN(1,Overview!$F$44*E2551*(F2551-Overview!$F$25)^2+0.2)</f>
        <v>1</v>
      </c>
      <c r="O2551" s="48">
        <f>M2551*E2551*Overview!$F$8</f>
        <v>9.746225350951114E-2</v>
      </c>
      <c r="P2551" s="48">
        <f>E2551*Overview!$F$6</f>
        <v>1.8494797113084687E-3</v>
      </c>
      <c r="Q2551" s="122">
        <f>O2551*(G2551/F2551-(1+Overview!$F$35/'='!F2551)/(Overview!$F$37*Overview!$F$33))/('='!G2551+Overview!$F$36)</f>
        <v>1.1330821116742474E-4</v>
      </c>
      <c r="R2551" s="128">
        <f>(O2551/F2551-Q2551)*G2551*Overview!$F$29*'='!F2551^3</f>
        <v>497.03765693471985</v>
      </c>
      <c r="S2551" s="57">
        <f t="shared" si="234"/>
        <v>3.2932521566536329E-18</v>
      </c>
      <c r="T2551" s="58">
        <f t="shared" si="235"/>
        <v>1.2409715418500327E-4</v>
      </c>
      <c r="U2551" s="58">
        <f>IF(I2551&lt;Overview!$F$18,(1-Overview!$F$9)*'='!R2551-'='!I2551*'='!P2551,0)</f>
        <v>0</v>
      </c>
      <c r="V2551" s="54">
        <f>IF(I2551&gt;=Overview!$F$18,(1-Overview!$F$9)*'='!R2551-Overview!$F$18*'='!P2551,0)</f>
        <v>42.020065513965427</v>
      </c>
      <c r="W2551" s="2"/>
      <c r="X2551" s="60">
        <f>F2551^3*(1+G2551*Overview!$F$38)</f>
        <v>43.591689078312214</v>
      </c>
      <c r="Y2551" s="61">
        <f>F2551^3*Overview!$F$42*(1+Overview!$F$38*G2551)+J2551*Overview!$F$39/Overview!$F$40</f>
        <v>4.597832148332329</v>
      </c>
    </row>
    <row r="2552" spans="1:25">
      <c r="A2552" s="34">
        <v>2549</v>
      </c>
      <c r="B2552">
        <v>0.77</v>
      </c>
      <c r="C2552" s="85">
        <v>18.739999999999998</v>
      </c>
      <c r="D2552" s="125">
        <f>B2552/(B2552+Overview!$F$22)</f>
        <v>0.52380952380952384</v>
      </c>
      <c r="E2552" s="118">
        <f>EXP(Overview!$F$21/Overview!$F$5-Overview!$F$21/('='!C2552+273.15))</f>
        <v>0.94169028070695959</v>
      </c>
      <c r="F2552" s="77">
        <f t="shared" si="236"/>
        <v>3.2857770848702321</v>
      </c>
      <c r="G2552" s="115">
        <f t="shared" si="237"/>
        <v>0.52380952380952372</v>
      </c>
      <c r="H2552" s="112">
        <f>F2552/Overview!$F$19</f>
        <v>4.8512875902410038</v>
      </c>
      <c r="I2552" s="149">
        <f t="shared" si="238"/>
        <v>178.24101031296112</v>
      </c>
      <c r="J2552" s="80">
        <f>IF((A2552-Overview!$F$43)/365=ROUND((A2552-Overview!$F$43)/365,0),J2551*0.05,J2551+V2551)</f>
        <v>15565.830618079921</v>
      </c>
      <c r="K2552" s="70">
        <f>IF(I2552&lt;Overview!$F$16,1,'='!F2552/Overview!$F$26)</f>
        <v>142.24143224546461</v>
      </c>
      <c r="L2552" s="71">
        <f>IF(I2552&lt;Overview!$F$17,'='!F2552/Overview!$F$26,Overview!$F$33)</f>
        <v>9.1428571428571423</v>
      </c>
      <c r="M2552" s="72">
        <f t="shared" si="239"/>
        <v>9.1428571428571423</v>
      </c>
      <c r="N2552" s="81">
        <f>MIN(1,Overview!$F$44*E2552*(F2552-Overview!$F$25)^2+0.2)</f>
        <v>1</v>
      </c>
      <c r="O2552" s="48">
        <f>M2552*E2552*Overview!$F$8</f>
        <v>9.746225350951114E-2</v>
      </c>
      <c r="P2552" s="48">
        <f>E2552*Overview!$F$6</f>
        <v>1.8494797113084687E-3</v>
      </c>
      <c r="Q2552" s="122">
        <f>O2552*(G2552/F2552-(1+Overview!$F$35/'='!F2552)/(Overview!$F$37*Overview!$F$33))/('='!G2552+Overview!$F$36)</f>
        <v>1.1313356525006244E-4</v>
      </c>
      <c r="R2552" s="128">
        <f>(O2552/F2552-Q2552)*G2552*Overview!$F$29*'='!F2552^3</f>
        <v>497.0780692351492</v>
      </c>
      <c r="S2552" s="57">
        <f t="shared" si="234"/>
        <v>3.2931277771811067E-18</v>
      </c>
      <c r="T2552" s="58">
        <f t="shared" si="235"/>
        <v>1.2391055874277546E-4</v>
      </c>
      <c r="U2552" s="58">
        <f>IF(I2552&lt;Overview!$F$18,(1-Overview!$F$9)*'='!R2552-'='!I2552*'='!P2552,0)</f>
        <v>0</v>
      </c>
      <c r="V2552" s="54">
        <f>IF(I2552&gt;=Overview!$F$18,(1-Overview!$F$9)*'='!R2552-Overview!$F$18*'='!P2552,0)</f>
        <v>42.023508641962003</v>
      </c>
      <c r="W2552" s="2"/>
      <c r="X2552" s="60">
        <f>F2552^3*(1+G2552*Overview!$F$38)</f>
        <v>43.596628561180076</v>
      </c>
      <c r="Y2552" s="61">
        <f>F2552^3*Overview!$F$42*(1+Overview!$F$38*G2552)+J2552*Overview!$F$39/Overview!$F$40</f>
        <v>4.6001026646373164</v>
      </c>
    </row>
    <row r="2553" spans="1:25">
      <c r="A2553" s="34">
        <v>2550</v>
      </c>
      <c r="B2553">
        <v>0.77</v>
      </c>
      <c r="C2553" s="85">
        <v>18.739999999999998</v>
      </c>
      <c r="D2553" s="125">
        <f>B2553/(B2553+Overview!$F$22)</f>
        <v>0.52380952380952384</v>
      </c>
      <c r="E2553" s="118">
        <f>EXP(Overview!$F$21/Overview!$F$5-Overview!$F$21/('='!C2553+273.15))</f>
        <v>0.94169028070695959</v>
      </c>
      <c r="F2553" s="77">
        <f t="shared" si="236"/>
        <v>3.2859009954289751</v>
      </c>
      <c r="G2553" s="115">
        <f t="shared" si="237"/>
        <v>0.52380952380952372</v>
      </c>
      <c r="H2553" s="112">
        <f>F2553/Overview!$F$19</f>
        <v>4.8514705380613838</v>
      </c>
      <c r="I2553" s="149">
        <f t="shared" si="238"/>
        <v>178.24101031296112</v>
      </c>
      <c r="J2553" s="80">
        <f>IF((A2553-Overview!$F$43)/365=ROUND((A2553-Overview!$F$43)/365,0),J2552*0.05,J2552+V2552)</f>
        <v>15607.854126721882</v>
      </c>
      <c r="K2553" s="70">
        <f>IF(I2553&lt;Overview!$F$16,1,'='!F2553/Overview!$F$26)</f>
        <v>142.24679633891668</v>
      </c>
      <c r="L2553" s="71">
        <f>IF(I2553&lt;Overview!$F$17,'='!F2553/Overview!$F$26,Overview!$F$33)</f>
        <v>9.1428571428571423</v>
      </c>
      <c r="M2553" s="72">
        <f t="shared" si="239"/>
        <v>9.1428571428571423</v>
      </c>
      <c r="N2553" s="81">
        <f>MIN(1,Overview!$F$44*E2553*(F2553-Overview!$F$25)^2+0.2)</f>
        <v>1</v>
      </c>
      <c r="O2553" s="48">
        <f>M2553*E2553*Overview!$F$8</f>
        <v>9.746225350951114E-2</v>
      </c>
      <c r="P2553" s="48">
        <f>E2553*Overview!$F$6</f>
        <v>1.8494797113084687E-3</v>
      </c>
      <c r="Q2553" s="122">
        <f>O2553*(G2553/F2553-(1+Overview!$F$35/'='!F2553)/(Overview!$F$37*Overview!$F$33))/('='!G2553+Overview!$F$36)</f>
        <v>1.1295919509627994E-4</v>
      </c>
      <c r="R2553" s="128">
        <f>(O2553/F2553-Q2553)*G2553*Overview!$F$29*'='!F2553^3</f>
        <v>497.11842261755697</v>
      </c>
      <c r="S2553" s="57">
        <f t="shared" si="234"/>
        <v>3.2930035941021122E-18</v>
      </c>
      <c r="T2553" s="58">
        <f t="shared" si="235"/>
        <v>1.2372424386990734E-4</v>
      </c>
      <c r="U2553" s="58">
        <f>IF(I2553&lt;Overview!$F$18,(1-Overview!$F$9)*'='!R2553-'='!I2553*'='!P2553,0)</f>
        <v>0</v>
      </c>
      <c r="V2553" s="54">
        <f>IF(I2553&gt;=Overview!$F$18,(1-Overview!$F$9)*'='!R2553-Overview!$F$18*'='!P2553,0)</f>
        <v>42.026946750143146</v>
      </c>
      <c r="W2553" s="2"/>
      <c r="X2553" s="60">
        <f>F2553^3*(1+G2553*Overview!$F$38)</f>
        <v>43.601560989205133</v>
      </c>
      <c r="Y2553" s="61">
        <f>F2553^3*Overview!$F$42*(1+Overview!$F$38*G2553)+J2553*Overview!$F$39/Overview!$F$40</f>
        <v>4.6023726956260127</v>
      </c>
    </row>
    <row r="2554" spans="1:25">
      <c r="A2554" s="34">
        <v>2551</v>
      </c>
      <c r="B2554">
        <v>0.77</v>
      </c>
      <c r="C2554" s="85">
        <v>18.739999999999998</v>
      </c>
      <c r="D2554" s="125">
        <f>B2554/(B2554+Overview!$F$22)</f>
        <v>0.52380952380952384</v>
      </c>
      <c r="E2554" s="118">
        <f>EXP(Overview!$F$21/Overview!$F$5-Overview!$F$21/('='!C2554+273.15))</f>
        <v>0.94169028070695959</v>
      </c>
      <c r="F2554" s="77">
        <f t="shared" si="236"/>
        <v>3.2860247196728452</v>
      </c>
      <c r="G2554" s="115">
        <f t="shared" si="237"/>
        <v>0.52380952380952372</v>
      </c>
      <c r="H2554" s="112">
        <f>F2554/Overview!$F$19</f>
        <v>4.8516532107970542</v>
      </c>
      <c r="I2554" s="149">
        <f t="shared" si="238"/>
        <v>178.24101031296112</v>
      </c>
      <c r="J2554" s="80">
        <f>IF((A2554-Overview!$F$43)/365=ROUND((A2554-Overview!$F$43)/365,0),J2553*0.05,J2553+V2553)</f>
        <v>15649.881073472026</v>
      </c>
      <c r="K2554" s="70">
        <f>IF(I2554&lt;Overview!$F$16,1,'='!F2554/Overview!$F$26)</f>
        <v>142.25215236678983</v>
      </c>
      <c r="L2554" s="71">
        <f>IF(I2554&lt;Overview!$F$17,'='!F2554/Overview!$F$26,Overview!$F$33)</f>
        <v>9.1428571428571423</v>
      </c>
      <c r="M2554" s="72">
        <f t="shared" si="239"/>
        <v>9.1428571428571423</v>
      </c>
      <c r="N2554" s="81">
        <f>MIN(1,Overview!$F$44*E2554*(F2554-Overview!$F$25)^2+0.2)</f>
        <v>1</v>
      </c>
      <c r="O2554" s="48">
        <f>M2554*E2554*Overview!$F$8</f>
        <v>9.746225350951114E-2</v>
      </c>
      <c r="P2554" s="48">
        <f>E2554*Overview!$F$6</f>
        <v>1.8494797113084687E-3</v>
      </c>
      <c r="Q2554" s="122">
        <f>O2554*(G2554/F2554-(1+Overview!$F$35/'='!F2554)/(Overview!$F$37*Overview!$F$33))/('='!G2554+Overview!$F$36)</f>
        <v>1.1278510025039677E-4</v>
      </c>
      <c r="R2554" s="128">
        <f>(O2554/F2554-Q2554)*G2554*Overview!$F$29*'='!F2554^3</f>
        <v>497.15871716500806</v>
      </c>
      <c r="S2554" s="57">
        <f t="shared" si="234"/>
        <v>3.2928796070921234E-18</v>
      </c>
      <c r="T2554" s="58">
        <f t="shared" si="235"/>
        <v>1.2353820914452792E-4</v>
      </c>
      <c r="U2554" s="58">
        <f>IF(I2554&lt;Overview!$F$18,(1-Overview!$F$9)*'='!R2554-'='!I2554*'='!P2554,0)</f>
        <v>0</v>
      </c>
      <c r="V2554" s="54">
        <f>IF(I2554&gt;=Overview!$F$18,(1-Overview!$F$9)*'='!R2554-Overview!$F$18*'='!P2554,0)</f>
        <v>42.030379845585983</v>
      </c>
      <c r="W2554" s="2"/>
      <c r="X2554" s="60">
        <f>F2554^3*(1+G2554*Overview!$F$38)</f>
        <v>43.606486371890526</v>
      </c>
      <c r="Y2554" s="61">
        <f>F2554^3*Overview!$F$42*(1+Overview!$F$38*G2554)+J2554*Overview!$F$39/Overview!$F$40</f>
        <v>4.6046422419355677</v>
      </c>
    </row>
    <row r="2555" spans="1:25">
      <c r="A2555" s="34">
        <v>2552</v>
      </c>
      <c r="B2555">
        <v>0.77</v>
      </c>
      <c r="C2555" s="85">
        <v>18.739999999999998</v>
      </c>
      <c r="D2555" s="125">
        <f>B2555/(B2555+Overview!$F$22)</f>
        <v>0.52380952380952384</v>
      </c>
      <c r="E2555" s="118">
        <f>EXP(Overview!$F$21/Overview!$F$5-Overview!$F$21/('='!C2555+273.15))</f>
        <v>0.94169028070695959</v>
      </c>
      <c r="F2555" s="77">
        <f t="shared" si="236"/>
        <v>3.2861482578819898</v>
      </c>
      <c r="G2555" s="115">
        <f t="shared" si="237"/>
        <v>0.52380952380952372</v>
      </c>
      <c r="H2555" s="112">
        <f>F2555/Overview!$F$19</f>
        <v>4.8518356088616414</v>
      </c>
      <c r="I2555" s="149">
        <f t="shared" si="238"/>
        <v>178.24101031296112</v>
      </c>
      <c r="J2555" s="80">
        <f>IF((A2555-Overview!$F$43)/365=ROUND((A2555-Overview!$F$43)/365,0),J2554*0.05,J2554+V2554)</f>
        <v>15691.911453317613</v>
      </c>
      <c r="K2555" s="70">
        <f>IF(I2555&lt;Overview!$F$16,1,'='!F2555/Overview!$F$26)</f>
        <v>142.25750034121168</v>
      </c>
      <c r="L2555" s="71">
        <f>IF(I2555&lt;Overview!$F$17,'='!F2555/Overview!$F$26,Overview!$F$33)</f>
        <v>9.1428571428571423</v>
      </c>
      <c r="M2555" s="72">
        <f t="shared" si="239"/>
        <v>9.1428571428571423</v>
      </c>
      <c r="N2555" s="81">
        <f>MIN(1,Overview!$F$44*E2555*(F2555-Overview!$F$25)^2+0.2)</f>
        <v>1</v>
      </c>
      <c r="O2555" s="48">
        <f>M2555*E2555*Overview!$F$8</f>
        <v>9.746225350951114E-2</v>
      </c>
      <c r="P2555" s="48">
        <f>E2555*Overview!$F$6</f>
        <v>1.8494797113084687E-3</v>
      </c>
      <c r="Q2555" s="122">
        <f>O2555*(G2555/F2555-(1+Overview!$F$35/'='!F2555)/(Overview!$F$37*Overview!$F$33))/('='!G2555+Overview!$F$36)</f>
        <v>1.1261128025754797E-4</v>
      </c>
      <c r="R2555" s="128">
        <f>(O2555/F2555-Q2555)*G2555*Overview!$F$29*'='!F2555^3</f>
        <v>497.19895296045894</v>
      </c>
      <c r="S2555" s="57">
        <f t="shared" si="234"/>
        <v>3.2927558158271938E-18</v>
      </c>
      <c r="T2555" s="58">
        <f t="shared" si="235"/>
        <v>1.2335245414540059E-4</v>
      </c>
      <c r="U2555" s="58">
        <f>IF(I2555&lt;Overview!$F$18,(1-Overview!$F$9)*'='!R2555-'='!I2555*'='!P2555,0)</f>
        <v>0</v>
      </c>
      <c r="V2555" s="54">
        <f>IF(I2555&gt;=Overview!$F$18,(1-Overview!$F$9)*'='!R2555-Overview!$F$18*'='!P2555,0)</f>
        <v>42.033807935358396</v>
      </c>
      <c r="W2555" s="2"/>
      <c r="X2555" s="60">
        <f>F2555^3*(1+G2555*Overview!$F$38)</f>
        <v>43.611404718728338</v>
      </c>
      <c r="Y2555" s="61">
        <f>F2555^3*Overview!$F$42*(1+Overview!$F$38*G2555)+J2555*Overview!$F$39/Overview!$F$40</f>
        <v>4.6069113042024421</v>
      </c>
    </row>
    <row r="2556" spans="1:25">
      <c r="A2556" s="34">
        <v>2553</v>
      </c>
      <c r="B2556">
        <v>0.77</v>
      </c>
      <c r="C2556" s="85">
        <v>18.739999999999998</v>
      </c>
      <c r="D2556" s="125">
        <f>B2556/(B2556+Overview!$F$22)</f>
        <v>0.52380952380952384</v>
      </c>
      <c r="E2556" s="118">
        <f>EXP(Overview!$F$21/Overview!$F$5-Overview!$F$21/('='!C2556+273.15))</f>
        <v>0.94169028070695959</v>
      </c>
      <c r="F2556" s="77">
        <f t="shared" si="236"/>
        <v>3.2862716103361351</v>
      </c>
      <c r="G2556" s="115">
        <f t="shared" si="237"/>
        <v>0.52380952380952372</v>
      </c>
      <c r="H2556" s="112">
        <f>F2556/Overview!$F$19</f>
        <v>4.8520177326681457</v>
      </c>
      <c r="I2556" s="149">
        <f t="shared" si="238"/>
        <v>178.24101031296112</v>
      </c>
      <c r="J2556" s="80">
        <f>IF((A2556-Overview!$F$43)/365=ROUND((A2556-Overview!$F$43)/365,0),J2555*0.05,J2555+V2555)</f>
        <v>15733.945261252971</v>
      </c>
      <c r="K2556" s="70">
        <f>IF(I2556&lt;Overview!$F$16,1,'='!F2556/Overview!$F$26)</f>
        <v>142.26284027429156</v>
      </c>
      <c r="L2556" s="71">
        <f>IF(I2556&lt;Overview!$F$17,'='!F2556/Overview!$F$26,Overview!$F$33)</f>
        <v>9.1428571428571423</v>
      </c>
      <c r="M2556" s="72">
        <f t="shared" si="239"/>
        <v>9.1428571428571423</v>
      </c>
      <c r="N2556" s="81">
        <f>MIN(1,Overview!$F$44*E2556*(F2556-Overview!$F$25)^2+0.2)</f>
        <v>1</v>
      </c>
      <c r="O2556" s="48">
        <f>M2556*E2556*Overview!$F$8</f>
        <v>9.746225350951114E-2</v>
      </c>
      <c r="P2556" s="48">
        <f>E2556*Overview!$F$6</f>
        <v>1.8494797113084687E-3</v>
      </c>
      <c r="Q2556" s="122">
        <f>O2556*(G2556/F2556-(1+Overview!$F$35/'='!F2556)/(Overview!$F$37*Overview!$F$33))/('='!G2556+Overview!$F$36)</f>
        <v>1.1243773466368332E-4</v>
      </c>
      <c r="R2556" s="128">
        <f>(O2556/F2556-Q2556)*G2556*Overview!$F$29*'='!F2556^3</f>
        <v>497.23913008675805</v>
      </c>
      <c r="S2556" s="57">
        <f t="shared" si="234"/>
        <v>3.2926322199839575E-18</v>
      </c>
      <c r="T2556" s="58">
        <f t="shared" si="235"/>
        <v>1.2316697845192321E-4</v>
      </c>
      <c r="U2556" s="58">
        <f>IF(I2556&lt;Overview!$F$18,(1-Overview!$F$9)*'='!R2556-'='!I2556*'='!P2556,0)</f>
        <v>0</v>
      </c>
      <c r="V2556" s="54">
        <f>IF(I2556&gt;=Overview!$F$18,(1-Overview!$F$9)*'='!R2556-Overview!$F$18*'='!P2556,0)</f>
        <v>42.037231026519081</v>
      </c>
      <c r="W2556" s="2"/>
      <c r="X2556" s="60">
        <f>F2556^3*(1+G2556*Overview!$F$38)</f>
        <v>43.616316039199617</v>
      </c>
      <c r="Y2556" s="61">
        <f>F2556^3*Overview!$F$42*(1+Overview!$F$38*G2556)+J2556*Overview!$F$39/Overview!$F$40</f>
        <v>4.6091798830624118</v>
      </c>
    </row>
    <row r="2557" spans="1:25">
      <c r="A2557" s="34">
        <v>2554</v>
      </c>
      <c r="B2557">
        <v>0.77</v>
      </c>
      <c r="C2557" s="85">
        <v>18.739999999999998</v>
      </c>
      <c r="D2557" s="125">
        <f>B2557/(B2557+Overview!$F$22)</f>
        <v>0.52380952380952384</v>
      </c>
      <c r="E2557" s="118">
        <f>EXP(Overview!$F$21/Overview!$F$5-Overview!$F$21/('='!C2557+273.15))</f>
        <v>0.94169028070695959</v>
      </c>
      <c r="F2557" s="77">
        <f t="shared" si="236"/>
        <v>3.286394777314587</v>
      </c>
      <c r="G2557" s="115">
        <f t="shared" si="237"/>
        <v>0.52380952380952372</v>
      </c>
      <c r="H2557" s="112">
        <f>F2557/Overview!$F$19</f>
        <v>4.8521995826289483</v>
      </c>
      <c r="I2557" s="149">
        <f t="shared" si="238"/>
        <v>178.24101031296112</v>
      </c>
      <c r="J2557" s="80">
        <f>IF((A2557-Overview!$F$43)/365=ROUND((A2557-Overview!$F$43)/365,0),J2556*0.05,J2556+V2556)</f>
        <v>15775.982492279491</v>
      </c>
      <c r="K2557" s="70">
        <f>IF(I2557&lt;Overview!$F$16,1,'='!F2557/Overview!$F$26)</f>
        <v>142.26817217812066</v>
      </c>
      <c r="L2557" s="71">
        <f>IF(I2557&lt;Overview!$F$17,'='!F2557/Overview!$F$26,Overview!$F$33)</f>
        <v>9.1428571428571423</v>
      </c>
      <c r="M2557" s="72">
        <f t="shared" si="239"/>
        <v>9.1428571428571423</v>
      </c>
      <c r="N2557" s="81">
        <f>MIN(1,Overview!$F$44*E2557*(F2557-Overview!$F$25)^2+0.2)</f>
        <v>1</v>
      </c>
      <c r="O2557" s="48">
        <f>M2557*E2557*Overview!$F$8</f>
        <v>9.746225350951114E-2</v>
      </c>
      <c r="P2557" s="48">
        <f>E2557*Overview!$F$6</f>
        <v>1.8494797113084687E-3</v>
      </c>
      <c r="Q2557" s="122">
        <f>O2557*(G2557/F2557-(1+Overview!$F$35/'='!F2557)/(Overview!$F$37*Overview!$F$33))/('='!G2557+Overview!$F$36)</f>
        <v>1.122644630155625E-4</v>
      </c>
      <c r="R2557" s="128">
        <f>(O2557/F2557-Q2557)*G2557*Overview!$F$29*'='!F2557^3</f>
        <v>497.27924862664565</v>
      </c>
      <c r="S2557" s="57">
        <f t="shared" si="234"/>
        <v>3.2925088192396259E-18</v>
      </c>
      <c r="T2557" s="58">
        <f t="shared" si="235"/>
        <v>1.2298178164412373E-4</v>
      </c>
      <c r="U2557" s="58">
        <f>IF(I2557&lt;Overview!$F$18,(1-Overview!$F$9)*'='!R2557-'='!I2557*'='!P2557,0)</f>
        <v>0</v>
      </c>
      <c r="V2557" s="54">
        <f>IF(I2557&gt;=Overview!$F$18,(1-Overview!$F$9)*'='!R2557-Overview!$F$18*'='!P2557,0)</f>
        <v>42.040649126117508</v>
      </c>
      <c r="W2557" s="2"/>
      <c r="X2557" s="60">
        <f>F2557^3*(1+G2557*Overview!$F$38)</f>
        <v>43.621220342774443</v>
      </c>
      <c r="Y2557" s="61">
        <f>F2557^3*Overview!$F$42*(1+Overview!$F$38*G2557)+J2557*Overview!$F$39/Overview!$F$40</f>
        <v>4.6114479791505723</v>
      </c>
    </row>
    <row r="2558" spans="1:25">
      <c r="A2558" s="34">
        <v>2555</v>
      </c>
      <c r="B2558">
        <v>0.77</v>
      </c>
      <c r="C2558" s="85">
        <v>18.739999999999998</v>
      </c>
      <c r="D2558" s="125">
        <f>B2558/(B2558+Overview!$F$22)</f>
        <v>0.52380952380952384</v>
      </c>
      <c r="E2558" s="118">
        <f>EXP(Overview!$F$21/Overview!$F$5-Overview!$F$21/('='!C2558+273.15))</f>
        <v>0.94169028070695959</v>
      </c>
      <c r="F2558" s="77">
        <f t="shared" si="236"/>
        <v>3.2865177590962311</v>
      </c>
      <c r="G2558" s="115">
        <f t="shared" si="237"/>
        <v>0.52380952380952372</v>
      </c>
      <c r="H2558" s="112">
        <f>F2558/Overview!$F$19</f>
        <v>4.8523811591558115</v>
      </c>
      <c r="I2558" s="149">
        <f t="shared" si="238"/>
        <v>178.24101031296112</v>
      </c>
      <c r="J2558" s="80">
        <f>IF((A2558-Overview!$F$43)/365=ROUND((A2558-Overview!$F$43)/365,0),J2557*0.05,J2557+V2557)</f>
        <v>788.79912461397453</v>
      </c>
      <c r="K2558" s="70">
        <f>IF(I2558&lt;Overview!$F$16,1,'='!F2558/Overview!$F$26)</f>
        <v>142.2734960647719</v>
      </c>
      <c r="L2558" s="71">
        <f>IF(I2558&lt;Overview!$F$17,'='!F2558/Overview!$F$26,Overview!$F$33)</f>
        <v>9.1428571428571423</v>
      </c>
      <c r="M2558" s="72">
        <f t="shared" si="239"/>
        <v>9.1428571428571423</v>
      </c>
      <c r="N2558" s="81">
        <f>MIN(1,Overview!$F$44*E2558*(F2558-Overview!$F$25)^2+0.2)</f>
        <v>1</v>
      </c>
      <c r="O2558" s="48">
        <f>M2558*E2558*Overview!$F$8</f>
        <v>9.746225350951114E-2</v>
      </c>
      <c r="P2558" s="48">
        <f>E2558*Overview!$F$6</f>
        <v>1.8494797113084687E-3</v>
      </c>
      <c r="Q2558" s="122">
        <f>O2558*(G2558/F2558-(1+Overview!$F$35/'='!F2558)/(Overview!$F$37*Overview!$F$33))/('='!G2558+Overview!$F$36)</f>
        <v>1.1209146486075753E-4</v>
      </c>
      <c r="R2558" s="128">
        <f>(O2558/F2558-Q2558)*G2558*Overview!$F$29*'='!F2558^3</f>
        <v>497.31930866275388</v>
      </c>
      <c r="S2558" s="57">
        <f t="shared" si="234"/>
        <v>3.2923856132719878E-18</v>
      </c>
      <c r="T2558" s="58">
        <f t="shared" si="235"/>
        <v>1.2279686330266359E-4</v>
      </c>
      <c r="U2558" s="58">
        <f>IF(I2558&lt;Overview!$F$18,(1-Overview!$F$9)*'='!R2558-'='!I2558*'='!P2558,0)</f>
        <v>0</v>
      </c>
      <c r="V2558" s="54">
        <f>IF(I2558&gt;=Overview!$F$18,(1-Overview!$F$9)*'='!R2558-Overview!$F$18*'='!P2558,0)</f>
        <v>42.044062241193927</v>
      </c>
      <c r="W2558" s="2"/>
      <c r="X2558" s="60">
        <f>F2558^3*(1+G2558*Overview!$F$38)</f>
        <v>43.626117638911836</v>
      </c>
      <c r="Y2558" s="61">
        <f>F2558^3*Overview!$F$42*(1+Overview!$F$38*G2558)+J2558*Overview!$F$39/Overview!$F$40</f>
        <v>3.9606274949171092</v>
      </c>
    </row>
    <row r="2559" spans="1:25">
      <c r="A2559" s="34">
        <v>2556</v>
      </c>
      <c r="B2559">
        <v>0.77</v>
      </c>
      <c r="C2559" s="85">
        <v>18.739999999999998</v>
      </c>
      <c r="D2559" s="125">
        <f>B2559/(B2559+Overview!$F$22)</f>
        <v>0.52380952380952384</v>
      </c>
      <c r="E2559" s="118">
        <f>EXP(Overview!$F$21/Overview!$F$5-Overview!$F$21/('='!C2559+273.15))</f>
        <v>0.94169028070695959</v>
      </c>
      <c r="F2559" s="77">
        <f t="shared" si="236"/>
        <v>3.2866405559595337</v>
      </c>
      <c r="G2559" s="115">
        <f t="shared" si="237"/>
        <v>0.52380952380952372</v>
      </c>
      <c r="H2559" s="112">
        <f>F2559/Overview!$F$19</f>
        <v>4.8525624626598756</v>
      </c>
      <c r="I2559" s="149">
        <f t="shared" si="238"/>
        <v>178.24101031296112</v>
      </c>
      <c r="J2559" s="80">
        <f>IF((A2559-Overview!$F$43)/365=ROUND((A2559-Overview!$F$43)/365,0),J2558*0.05,J2558+V2558)</f>
        <v>830.84318685516848</v>
      </c>
      <c r="K2559" s="70">
        <f>IF(I2559&lt;Overview!$F$16,1,'='!F2559/Overview!$F$26)</f>
        <v>142.27881194630018</v>
      </c>
      <c r="L2559" s="71">
        <f>IF(I2559&lt;Overview!$F$17,'='!F2559/Overview!$F$26,Overview!$F$33)</f>
        <v>9.1428571428571423</v>
      </c>
      <c r="M2559" s="72">
        <f t="shared" si="239"/>
        <v>9.1428571428571423</v>
      </c>
      <c r="N2559" s="81">
        <f>MIN(1,Overview!$F$44*E2559*(F2559-Overview!$F$25)^2+0.2)</f>
        <v>1</v>
      </c>
      <c r="O2559" s="48">
        <f>M2559*E2559*Overview!$F$8</f>
        <v>9.746225350951114E-2</v>
      </c>
      <c r="P2559" s="48">
        <f>E2559*Overview!$F$6</f>
        <v>1.8494797113084687E-3</v>
      </c>
      <c r="Q2559" s="122">
        <f>O2559*(G2559/F2559-(1+Overview!$F$35/'='!F2559)/(Overview!$F$37*Overview!$F$33))/('='!G2559+Overview!$F$36)</f>
        <v>1.119187397476495E-4</v>
      </c>
      <c r="R2559" s="128">
        <f>(O2559/F2559-Q2559)*G2559*Overview!$F$29*'='!F2559^3</f>
        <v>497.35931027760688</v>
      </c>
      <c r="S2559" s="57">
        <f t="shared" si="234"/>
        <v>3.2922626017594087E-18</v>
      </c>
      <c r="T2559" s="58">
        <f t="shared" si="235"/>
        <v>1.2261222300883503E-4</v>
      </c>
      <c r="U2559" s="58">
        <f>IF(I2559&lt;Overview!$F$18,(1-Overview!$F$9)*'='!R2559-'='!I2559*'='!P2559,0)</f>
        <v>0</v>
      </c>
      <c r="V2559" s="54">
        <f>IF(I2559&gt;=Overview!$F$18,(1-Overview!$F$9)*'='!R2559-Overview!$F$18*'='!P2559,0)</f>
        <v>42.047470378779401</v>
      </c>
      <c r="W2559" s="2"/>
      <c r="X2559" s="60">
        <f>F2559^3*(1+G2559*Overview!$F$38)</f>
        <v>43.631007937059849</v>
      </c>
      <c r="Y2559" s="61">
        <f>F2559^3*Overview!$F$42*(1+Overview!$F$38*G2559)+J2559*Overview!$F$39/Overview!$F$40</f>
        <v>3.9628946273641832</v>
      </c>
    </row>
    <row r="2560" spans="1:25">
      <c r="A2560" s="34">
        <v>2557</v>
      </c>
      <c r="B2560">
        <v>0.77</v>
      </c>
      <c r="C2560" s="85">
        <v>18.739999999999998</v>
      </c>
      <c r="D2560" s="125">
        <f>B2560/(B2560+Overview!$F$22)</f>
        <v>0.52380952380952384</v>
      </c>
      <c r="E2560" s="118">
        <f>EXP(Overview!$F$21/Overview!$F$5-Overview!$F$21/('='!C2560+273.15))</f>
        <v>0.94169028070695959</v>
      </c>
      <c r="F2560" s="77">
        <f t="shared" si="236"/>
        <v>3.2867631681825427</v>
      </c>
      <c r="G2560" s="115">
        <f t="shared" si="237"/>
        <v>0.52380952380952372</v>
      </c>
      <c r="H2560" s="112">
        <f>F2560/Overview!$F$19</f>
        <v>4.8527434935516647</v>
      </c>
      <c r="I2560" s="149">
        <f t="shared" si="238"/>
        <v>178.24101031296112</v>
      </c>
      <c r="J2560" s="80">
        <f>IF((A2560-Overview!$F$43)/365=ROUND((A2560-Overview!$F$43)/365,0),J2559*0.05,J2559+V2559)</f>
        <v>872.89065723394788</v>
      </c>
      <c r="K2560" s="70">
        <f>IF(I2560&lt;Overview!$F$16,1,'='!F2560/Overview!$F$26)</f>
        <v>142.28411983474211</v>
      </c>
      <c r="L2560" s="71">
        <f>IF(I2560&lt;Overview!$F$17,'='!F2560/Overview!$F$26,Overview!$F$33)</f>
        <v>9.1428571428571423</v>
      </c>
      <c r="M2560" s="72">
        <f t="shared" si="239"/>
        <v>9.1428571428571423</v>
      </c>
      <c r="N2560" s="81">
        <f>MIN(1,Overview!$F$44*E2560*(F2560-Overview!$F$25)^2+0.2)</f>
        <v>1</v>
      </c>
      <c r="O2560" s="48">
        <f>M2560*E2560*Overview!$F$8</f>
        <v>9.746225350951114E-2</v>
      </c>
      <c r="P2560" s="48">
        <f>E2560*Overview!$F$6</f>
        <v>1.8494797113084687E-3</v>
      </c>
      <c r="Q2560" s="122">
        <f>O2560*(G2560/F2560-(1+Overview!$F$35/'='!F2560)/(Overview!$F$37*Overview!$F$33))/('='!G2560+Overview!$F$36)</f>
        <v>1.1174628722542454E-4</v>
      </c>
      <c r="R2560" s="128">
        <f>(O2560/F2560-Q2560)*G2560*Overview!$F$29*'='!F2560^3</f>
        <v>497.39925355362118</v>
      </c>
      <c r="S2560" s="57">
        <f t="shared" si="234"/>
        <v>3.292139784380828E-18</v>
      </c>
      <c r="T2560" s="58">
        <f t="shared" si="235"/>
        <v>1.224278603445576E-4</v>
      </c>
      <c r="U2560" s="58">
        <f>IF(I2560&lt;Overview!$F$18,(1-Overview!$F$9)*'='!R2560-'='!I2560*'='!P2560,0)</f>
        <v>0</v>
      </c>
      <c r="V2560" s="54">
        <f>IF(I2560&gt;=Overview!$F$18,(1-Overview!$F$9)*'='!R2560-Overview!$F$18*'='!P2560,0)</f>
        <v>42.050873545895818</v>
      </c>
      <c r="W2560" s="2"/>
      <c r="X2560" s="60">
        <f>F2560^3*(1+G2560*Overview!$F$38)</f>
        <v>43.635891246655511</v>
      </c>
      <c r="Y2560" s="61">
        <f>F2560^3*Overview!$F$42*(1+Overview!$F$38*G2560)+J2560*Overview!$F$39/Overview!$F$40</f>
        <v>3.9651612789406165</v>
      </c>
    </row>
    <row r="2561" spans="1:25">
      <c r="A2561" s="34">
        <v>2558</v>
      </c>
      <c r="B2561">
        <v>0.77</v>
      </c>
      <c r="C2561" s="85">
        <v>18.739999999999998</v>
      </c>
      <c r="D2561" s="125">
        <f>B2561/(B2561+Overview!$F$22)</f>
        <v>0.52380952380952384</v>
      </c>
      <c r="E2561" s="118">
        <f>EXP(Overview!$F$21/Overview!$F$5-Overview!$F$21/('='!C2561+273.15))</f>
        <v>0.94169028070695959</v>
      </c>
      <c r="F2561" s="77">
        <f t="shared" si="236"/>
        <v>3.2868855960428873</v>
      </c>
      <c r="G2561" s="115">
        <f t="shared" si="237"/>
        <v>0.52380952380952372</v>
      </c>
      <c r="H2561" s="112">
        <f>F2561/Overview!$F$19</f>
        <v>4.8529242522410856</v>
      </c>
      <c r="I2561" s="149">
        <f t="shared" si="238"/>
        <v>178.24101031296112</v>
      </c>
      <c r="J2561" s="80">
        <f>IF((A2561-Overview!$F$43)/365=ROUND((A2561-Overview!$F$43)/365,0),J2560*0.05,J2560+V2560)</f>
        <v>914.94153077984367</v>
      </c>
      <c r="K2561" s="70">
        <f>IF(I2561&lt;Overview!$F$16,1,'='!F2561/Overview!$F$26)</f>
        <v>142.28941974211634</v>
      </c>
      <c r="L2561" s="71">
        <f>IF(I2561&lt;Overview!$F$17,'='!F2561/Overview!$F$26,Overview!$F$33)</f>
        <v>9.1428571428571423</v>
      </c>
      <c r="M2561" s="72">
        <f t="shared" si="239"/>
        <v>9.1428571428571423</v>
      </c>
      <c r="N2561" s="81">
        <f>MIN(1,Overview!$F$44*E2561*(F2561-Overview!$F$25)^2+0.2)</f>
        <v>1</v>
      </c>
      <c r="O2561" s="48">
        <f>M2561*E2561*Overview!$F$8</f>
        <v>9.746225350951114E-2</v>
      </c>
      <c r="P2561" s="48">
        <f>E2561*Overview!$F$6</f>
        <v>1.8494797113084687E-3</v>
      </c>
      <c r="Q2561" s="122">
        <f>O2561*(G2561/F2561-(1+Overview!$F$35/'='!F2561)/(Overview!$F$37*Overview!$F$33))/('='!G2561+Overview!$F$36)</f>
        <v>1.1157410684407554E-4</v>
      </c>
      <c r="R2561" s="128">
        <f>(O2561/F2561-Q2561)*G2561*Overview!$F$29*'='!F2561^3</f>
        <v>497.4391385731052</v>
      </c>
      <c r="S2561" s="57">
        <f t="shared" si="234"/>
        <v>3.2920171608157602E-18</v>
      </c>
      <c r="T2561" s="58">
        <f t="shared" si="235"/>
        <v>1.2224377489238066E-4</v>
      </c>
      <c r="U2561" s="58">
        <f>IF(I2561&lt;Overview!$F$18,(1-Overview!$F$9)*'='!R2561-'='!I2561*'='!P2561,0)</f>
        <v>0</v>
      </c>
      <c r="V2561" s="54">
        <f>IF(I2561&gt;=Overview!$F$18,(1-Overview!$F$9)*'='!R2561-Overview!$F$18*'='!P2561,0)</f>
        <v>42.054271749555859</v>
      </c>
      <c r="W2561" s="2"/>
      <c r="X2561" s="60">
        <f>F2561^3*(1+G2561*Overview!$F$38)</f>
        <v>43.640767577124869</v>
      </c>
      <c r="Y2561" s="61">
        <f>F2561^3*Overview!$F$42*(1+Overview!$F$38*G2561)+J2561*Overview!$F$39/Overview!$F$40</f>
        <v>3.9674274502787616</v>
      </c>
    </row>
    <row r="2562" spans="1:25">
      <c r="A2562" s="34">
        <v>2559</v>
      </c>
      <c r="B2562">
        <v>0.77</v>
      </c>
      <c r="C2562" s="85">
        <v>18.739999999999998</v>
      </c>
      <c r="D2562" s="125">
        <f>B2562/(B2562+Overview!$F$22)</f>
        <v>0.52380952380952384</v>
      </c>
      <c r="E2562" s="118">
        <f>EXP(Overview!$F$21/Overview!$F$5-Overview!$F$21/('='!C2562+273.15))</f>
        <v>0.94169028070695959</v>
      </c>
      <c r="F2562" s="77">
        <f t="shared" si="236"/>
        <v>3.2870078398177798</v>
      </c>
      <c r="G2562" s="115">
        <f t="shared" si="237"/>
        <v>0.52380952380952372</v>
      </c>
      <c r="H2562" s="112">
        <f>F2562/Overview!$F$19</f>
        <v>4.8531047391374278</v>
      </c>
      <c r="I2562" s="149">
        <f t="shared" si="238"/>
        <v>178.24101031296112</v>
      </c>
      <c r="J2562" s="80">
        <f>IF((A2562-Overview!$F$43)/365=ROUND((A2562-Overview!$F$43)/365,0),J2561*0.05,J2561+V2561)</f>
        <v>956.9958025293995</v>
      </c>
      <c r="K2562" s="70">
        <f>IF(I2562&lt;Overview!$F$16,1,'='!F2562/Overview!$F$26)</f>
        <v>142.29471168042338</v>
      </c>
      <c r="L2562" s="71">
        <f>IF(I2562&lt;Overview!$F$17,'='!F2562/Overview!$F$26,Overview!$F$33)</f>
        <v>9.1428571428571423</v>
      </c>
      <c r="M2562" s="72">
        <f t="shared" si="239"/>
        <v>9.1428571428571423</v>
      </c>
      <c r="N2562" s="81">
        <f>MIN(1,Overview!$F$44*E2562*(F2562-Overview!$F$25)^2+0.2)</f>
        <v>1</v>
      </c>
      <c r="O2562" s="48">
        <f>M2562*E2562*Overview!$F$8</f>
        <v>9.746225350951114E-2</v>
      </c>
      <c r="P2562" s="48">
        <f>E2562*Overview!$F$6</f>
        <v>1.8494797113084687E-3</v>
      </c>
      <c r="Q2562" s="122">
        <f>O2562*(G2562/F2562-(1+Overview!$F$35/'='!F2562)/(Overview!$F$37*Overview!$F$33))/('='!G2562+Overview!$F$36)</f>
        <v>1.1140219815440036E-4</v>
      </c>
      <c r="R2562" s="128">
        <f>(O2562/F2562-Q2562)*G2562*Overview!$F$29*'='!F2562^3</f>
        <v>497.47896541825986</v>
      </c>
      <c r="S2562" s="57">
        <f t="shared" si="234"/>
        <v>3.2918947307442909E-18</v>
      </c>
      <c r="T2562" s="58">
        <f t="shared" si="235"/>
        <v>1.2205996623548261E-4</v>
      </c>
      <c r="U2562" s="58">
        <f>IF(I2562&lt;Overview!$F$18,(1-Overview!$F$9)*'='!R2562-'='!I2562*'='!P2562,0)</f>
        <v>0</v>
      </c>
      <c r="V2562" s="54">
        <f>IF(I2562&gt;=Overview!$F$18,(1-Overview!$F$9)*'='!R2562-Overview!$F$18*'='!P2562,0)</f>
        <v>42.057664996763037</v>
      </c>
      <c r="W2562" s="2"/>
      <c r="X2562" s="60">
        <f>F2562^3*(1+G2562*Overview!$F$38)</f>
        <v>43.645636937882969</v>
      </c>
      <c r="Y2562" s="61">
        <f>F2562^3*Overview!$F$42*(1+Overview!$F$38*G2562)+J2562*Overview!$F$39/Overview!$F$40</f>
        <v>3.9696931420102901</v>
      </c>
    </row>
    <row r="2563" spans="1:25">
      <c r="A2563" s="34">
        <v>2560</v>
      </c>
      <c r="B2563">
        <v>0.77</v>
      </c>
      <c r="C2563" s="85">
        <v>18.739999999999998</v>
      </c>
      <c r="D2563" s="125">
        <f>B2563/(B2563+Overview!$F$22)</f>
        <v>0.52380952380952384</v>
      </c>
      <c r="E2563" s="118">
        <f>EXP(Overview!$F$21/Overview!$F$5-Overview!$F$21/('='!C2563+273.15))</f>
        <v>0.94169028070695959</v>
      </c>
      <c r="F2563" s="77">
        <f t="shared" si="236"/>
        <v>3.287129899784015</v>
      </c>
      <c r="G2563" s="115">
        <f t="shared" si="237"/>
        <v>0.52380952380952372</v>
      </c>
      <c r="H2563" s="112">
        <f>F2563/Overview!$F$19</f>
        <v>4.8532849546493653</v>
      </c>
      <c r="I2563" s="149">
        <f t="shared" si="238"/>
        <v>178.24101031296112</v>
      </c>
      <c r="J2563" s="80">
        <f>IF((A2563-Overview!$F$43)/365=ROUND((A2563-Overview!$F$43)/365,0),J2562*0.05,J2562+V2562)</f>
        <v>999.05346752616254</v>
      </c>
      <c r="K2563" s="70">
        <f>IF(I2563&lt;Overview!$F$16,1,'='!F2563/Overview!$F$26)</f>
        <v>142.29999566164568</v>
      </c>
      <c r="L2563" s="71">
        <f>IF(I2563&lt;Overview!$F$17,'='!F2563/Overview!$F$26,Overview!$F$33)</f>
        <v>9.1428571428571423</v>
      </c>
      <c r="M2563" s="72">
        <f t="shared" si="239"/>
        <v>9.1428571428571423</v>
      </c>
      <c r="N2563" s="81">
        <f>MIN(1,Overview!$F$44*E2563*(F2563-Overview!$F$25)^2+0.2)</f>
        <v>1</v>
      </c>
      <c r="O2563" s="48">
        <f>M2563*E2563*Overview!$F$8</f>
        <v>9.746225350951114E-2</v>
      </c>
      <c r="P2563" s="48">
        <f>E2563*Overview!$F$6</f>
        <v>1.8494797113084687E-3</v>
      </c>
      <c r="Q2563" s="122">
        <f>O2563*(G2563/F2563-(1+Overview!$F$35/'='!F2563)/(Overview!$F$37*Overview!$F$33))/('='!G2563+Overview!$F$36)</f>
        <v>1.1123056070799879E-4</v>
      </c>
      <c r="R2563" s="128">
        <f>(O2563/F2563-Q2563)*G2563*Overview!$F$29*'='!F2563^3</f>
        <v>497.51873417117883</v>
      </c>
      <c r="S2563" s="57">
        <f t="shared" ref="S2563:S2626" si="240">(D2563*N2563-G2563)*O2563/F2563</f>
        <v>3.2917724938470783E-18</v>
      </c>
      <c r="T2563" s="58">
        <f t="shared" ref="T2563:T2626" si="241">F2563*Q2563/3</f>
        <v>1.2187643395766796E-4</v>
      </c>
      <c r="U2563" s="58">
        <f>IF(I2563&lt;Overview!$F$18,(1-Overview!$F$9)*'='!R2563-'='!I2563*'='!P2563,0)</f>
        <v>0</v>
      </c>
      <c r="V2563" s="54">
        <f>IF(I2563&gt;=Overview!$F$18,(1-Overview!$F$9)*'='!R2563-Overview!$F$18*'='!P2563,0)</f>
        <v>42.06105329451173</v>
      </c>
      <c r="W2563" s="2"/>
      <c r="X2563" s="60">
        <f>F2563^3*(1+G2563*Overview!$F$38)</f>
        <v>43.650499338333923</v>
      </c>
      <c r="Y2563" s="61">
        <f>F2563^3*Overview!$F$42*(1+Overview!$F$38*G2563)+J2563*Overview!$F$39/Overview!$F$40</f>
        <v>3.9719583547661896</v>
      </c>
    </row>
    <row r="2564" spans="1:25">
      <c r="A2564" s="34">
        <v>2561</v>
      </c>
      <c r="B2564">
        <v>0.77</v>
      </c>
      <c r="C2564" s="85">
        <v>18.739999999999998</v>
      </c>
      <c r="D2564" s="125">
        <f>B2564/(B2564+Overview!$F$22)</f>
        <v>0.52380952380952384</v>
      </c>
      <c r="E2564" s="118">
        <f>EXP(Overview!$F$21/Overview!$F$5-Overview!$F$21/('='!C2564+273.15))</f>
        <v>0.94169028070695959</v>
      </c>
      <c r="F2564" s="77">
        <f t="shared" ref="F2564:F2627" si="242">F2563+T2563</f>
        <v>3.2872517762179725</v>
      </c>
      <c r="G2564" s="115">
        <f t="shared" ref="G2564:G2627" si="243">G2563+S2563</f>
        <v>0.52380952380952372</v>
      </c>
      <c r="H2564" s="112">
        <f>F2564/Overview!$F$19</f>
        <v>4.8534648991849583</v>
      </c>
      <c r="I2564" s="149">
        <f t="shared" ref="I2564:I2627" si="244">I2563+U2563</f>
        <v>178.24101031296112</v>
      </c>
      <c r="J2564" s="80">
        <f>IF((A2564-Overview!$F$43)/365=ROUND((A2564-Overview!$F$43)/365,0),J2563*0.05,J2563+V2563)</f>
        <v>1041.1145208206742</v>
      </c>
      <c r="K2564" s="70">
        <f>IF(I2564&lt;Overview!$F$16,1,'='!F2564/Overview!$F$26)</f>
        <v>142.30527169774774</v>
      </c>
      <c r="L2564" s="71">
        <f>IF(I2564&lt;Overview!$F$17,'='!F2564/Overview!$F$26,Overview!$F$33)</f>
        <v>9.1428571428571423</v>
      </c>
      <c r="M2564" s="72">
        <f t="shared" ref="M2564:M2627" si="245">IF(K2564=1,1,L2564)</f>
        <v>9.1428571428571423</v>
      </c>
      <c r="N2564" s="81">
        <f>MIN(1,Overview!$F$44*E2564*(F2564-Overview!$F$25)^2+0.2)</f>
        <v>1</v>
      </c>
      <c r="O2564" s="48">
        <f>M2564*E2564*Overview!$F$8</f>
        <v>9.746225350951114E-2</v>
      </c>
      <c r="P2564" s="48">
        <f>E2564*Overview!$F$6</f>
        <v>1.8494797113084687E-3</v>
      </c>
      <c r="Q2564" s="122">
        <f>O2564*(G2564/F2564-(1+Overview!$F$35/'='!F2564)/(Overview!$F$37*Overview!$F$33))/('='!G2564+Overview!$F$36)</f>
        <v>1.1105919405727002E-4</v>
      </c>
      <c r="R2564" s="128">
        <f>(O2564/F2564-Q2564)*G2564*Overview!$F$29*'='!F2564^3</f>
        <v>497.55844491384818</v>
      </c>
      <c r="S2564" s="57">
        <f t="shared" si="240"/>
        <v>3.2916504498053498E-18</v>
      </c>
      <c r="T2564" s="58">
        <f t="shared" si="241"/>
        <v>1.216931776433658E-4</v>
      </c>
      <c r="U2564" s="58">
        <f>IF(I2564&lt;Overview!$F$18,(1-Overview!$F$9)*'='!R2564-'='!I2564*'='!P2564,0)</f>
        <v>0</v>
      </c>
      <c r="V2564" s="54">
        <f>IF(I2564&gt;=Overview!$F$18,(1-Overview!$F$9)*'='!R2564-Overview!$F$18*'='!P2564,0)</f>
        <v>42.064436649787162</v>
      </c>
      <c r="W2564" s="2"/>
      <c r="X2564" s="60">
        <f>F2564^3*(1+G2564*Overview!$F$38)</f>
        <v>43.655354787870841</v>
      </c>
      <c r="Y2564" s="61">
        <f>F2564^3*Overview!$F$42*(1+Overview!$F$38*G2564)+J2564*Overview!$F$39/Overview!$F$40</f>
        <v>3.9742230891767649</v>
      </c>
    </row>
    <row r="2565" spans="1:25">
      <c r="A2565" s="34">
        <v>2562</v>
      </c>
      <c r="B2565">
        <v>0.77</v>
      </c>
      <c r="C2565" s="85">
        <v>18.739999999999998</v>
      </c>
      <c r="D2565" s="125">
        <f>B2565/(B2565+Overview!$F$22)</f>
        <v>0.52380952380952384</v>
      </c>
      <c r="E2565" s="118">
        <f>EXP(Overview!$F$21/Overview!$F$5-Overview!$F$21/('='!C2565+273.15))</f>
        <v>0.94169028070695959</v>
      </c>
      <c r="F2565" s="77">
        <f t="shared" si="242"/>
        <v>3.2873734693956158</v>
      </c>
      <c r="G2565" s="115">
        <f t="shared" si="243"/>
        <v>0.52380952380952372</v>
      </c>
      <c r="H2565" s="112">
        <f>F2565/Overview!$F$19</f>
        <v>4.8536445731516551</v>
      </c>
      <c r="I2565" s="149">
        <f t="shared" si="244"/>
        <v>178.24101031296112</v>
      </c>
      <c r="J2565" s="80">
        <f>IF((A2565-Overview!$F$43)/365=ROUND((A2565-Overview!$F$43)/365,0),J2564*0.05,J2564+V2564)</f>
        <v>1083.1789574704615</v>
      </c>
      <c r="K2565" s="70">
        <f>IF(I2565&lt;Overview!$F$16,1,'='!F2565/Overview!$F$26)</f>
        <v>142.31053980067603</v>
      </c>
      <c r="L2565" s="71">
        <f>IF(I2565&lt;Overview!$F$17,'='!F2565/Overview!$F$26,Overview!$F$33)</f>
        <v>9.1428571428571423</v>
      </c>
      <c r="M2565" s="72">
        <f t="shared" si="245"/>
        <v>9.1428571428571423</v>
      </c>
      <c r="N2565" s="81">
        <f>MIN(1,Overview!$F$44*E2565*(F2565-Overview!$F$25)^2+0.2)</f>
        <v>1</v>
      </c>
      <c r="O2565" s="48">
        <f>M2565*E2565*Overview!$F$8</f>
        <v>9.746225350951114E-2</v>
      </c>
      <c r="P2565" s="48">
        <f>E2565*Overview!$F$6</f>
        <v>1.8494797113084687E-3</v>
      </c>
      <c r="Q2565" s="122">
        <f>O2565*(G2565/F2565-(1+Overview!$F$35/'='!F2565)/(Overview!$F$37*Overview!$F$33))/('='!G2565+Overview!$F$36)</f>
        <v>1.1088809775541186E-4</v>
      </c>
      <c r="R2565" s="128">
        <f>(O2565/F2565-Q2565)*G2565*Overview!$F$29*'='!F2565^3</f>
        <v>497.59809772814702</v>
      </c>
      <c r="S2565" s="57">
        <f t="shared" si="240"/>
        <v>3.2915285983009016E-18</v>
      </c>
      <c r="T2565" s="58">
        <f t="shared" si="241"/>
        <v>1.2151019687762951E-4</v>
      </c>
      <c r="U2565" s="58">
        <f>IF(I2565&lt;Overview!$F$18,(1-Overview!$F$9)*'='!R2565-'='!I2565*'='!P2565,0)</f>
        <v>0</v>
      </c>
      <c r="V2565" s="54">
        <f>IF(I2565&gt;=Overview!$F$18,(1-Overview!$F$9)*'='!R2565-Overview!$F$18*'='!P2565,0)</f>
        <v>42.06781506956542</v>
      </c>
      <c r="W2565" s="2"/>
      <c r="X2565" s="60">
        <f>F2565^3*(1+G2565*Overview!$F$38)</f>
        <v>43.660203295875903</v>
      </c>
      <c r="Y2565" s="61">
        <f>F2565^3*Overview!$F$42*(1+Overview!$F$38*G2565)+J2565*Overview!$F$39/Overview!$F$40</f>
        <v>3.9764873458716381</v>
      </c>
    </row>
    <row r="2566" spans="1:25">
      <c r="A2566" s="34">
        <v>2563</v>
      </c>
      <c r="B2566">
        <v>0.77</v>
      </c>
      <c r="C2566" s="85">
        <v>18.739999999999998</v>
      </c>
      <c r="D2566" s="125">
        <f>B2566/(B2566+Overview!$F$22)</f>
        <v>0.52380952380952384</v>
      </c>
      <c r="E2566" s="118">
        <f>EXP(Overview!$F$21/Overview!$F$5-Overview!$F$21/('='!C2566+273.15))</f>
        <v>0.94169028070695959</v>
      </c>
      <c r="F2566" s="77">
        <f t="shared" si="242"/>
        <v>3.2874949795924935</v>
      </c>
      <c r="G2566" s="115">
        <f t="shared" si="243"/>
        <v>0.52380952380952372</v>
      </c>
      <c r="H2566" s="112">
        <f>F2566/Overview!$F$19</f>
        <v>4.8538239769562876</v>
      </c>
      <c r="I2566" s="149">
        <f t="shared" si="244"/>
        <v>178.24101031296112</v>
      </c>
      <c r="J2566" s="80">
        <f>IF((A2566-Overview!$F$43)/365=ROUND((A2566-Overview!$F$43)/365,0),J2565*0.05,J2565+V2565)</f>
        <v>1125.2467725400268</v>
      </c>
      <c r="K2566" s="70">
        <f>IF(I2566&lt;Overview!$F$16,1,'='!F2566/Overview!$F$26)</f>
        <v>142.31579998235904</v>
      </c>
      <c r="L2566" s="71">
        <f>IF(I2566&lt;Overview!$F$17,'='!F2566/Overview!$F$26,Overview!$F$33)</f>
        <v>9.1428571428571423</v>
      </c>
      <c r="M2566" s="72">
        <f t="shared" si="245"/>
        <v>9.1428571428571423</v>
      </c>
      <c r="N2566" s="81">
        <f>MIN(1,Overview!$F$44*E2566*(F2566-Overview!$F$25)^2+0.2)</f>
        <v>1</v>
      </c>
      <c r="O2566" s="48">
        <f>M2566*E2566*Overview!$F$8</f>
        <v>9.746225350951114E-2</v>
      </c>
      <c r="P2566" s="48">
        <f>E2566*Overview!$F$6</f>
        <v>1.8494797113084687E-3</v>
      </c>
      <c r="Q2566" s="122">
        <f>O2566*(G2566/F2566-(1+Overview!$F$35/'='!F2566)/(Overview!$F$37*Overview!$F$33))/('='!G2566+Overview!$F$36)</f>
        <v>1.107172713564224E-4</v>
      </c>
      <c r="R2566" s="128">
        <f>(O2566/F2566-Q2566)*G2566*Overview!$F$29*'='!F2566^3</f>
        <v>497.63769269584691</v>
      </c>
      <c r="S2566" s="57">
        <f t="shared" si="240"/>
        <v>3.2914069390160994E-18</v>
      </c>
      <c r="T2566" s="58">
        <f t="shared" si="241"/>
        <v>1.2132749124613948E-4</v>
      </c>
      <c r="U2566" s="58">
        <f>IF(I2566&lt;Overview!$F$18,(1-Overview!$F$9)*'='!R2566-'='!I2566*'='!P2566,0)</f>
        <v>0</v>
      </c>
      <c r="V2566" s="54">
        <f>IF(I2566&gt;=Overview!$F$18,(1-Overview!$F$9)*'='!R2566-Overview!$F$18*'='!P2566,0)</f>
        <v>42.071188560813454</v>
      </c>
      <c r="W2566" s="2"/>
      <c r="X2566" s="60">
        <f>F2566^3*(1+G2566*Overview!$F$38)</f>
        <v>43.665044871720298</v>
      </c>
      <c r="Y2566" s="61">
        <f>F2566^3*Overview!$F$42*(1+Overview!$F$38*G2566)+J2566*Overview!$F$39/Overview!$F$40</f>
        <v>3.9787511254797479</v>
      </c>
    </row>
    <row r="2567" spans="1:25">
      <c r="A2567" s="34">
        <v>2564</v>
      </c>
      <c r="B2567">
        <v>0.77</v>
      </c>
      <c r="C2567" s="85">
        <v>18.739999999999998</v>
      </c>
      <c r="D2567" s="125">
        <f>B2567/(B2567+Overview!$F$22)</f>
        <v>0.52380952380952384</v>
      </c>
      <c r="E2567" s="118">
        <f>EXP(Overview!$F$21/Overview!$F$5-Overview!$F$21/('='!C2567+273.15))</f>
        <v>0.94169028070695959</v>
      </c>
      <c r="F2567" s="77">
        <f t="shared" si="242"/>
        <v>3.2876163070837396</v>
      </c>
      <c r="G2567" s="115">
        <f t="shared" si="243"/>
        <v>0.52380952380952372</v>
      </c>
      <c r="H2567" s="112">
        <f>F2567/Overview!$F$19</f>
        <v>4.8540031110050785</v>
      </c>
      <c r="I2567" s="149">
        <f t="shared" si="244"/>
        <v>178.24101031296112</v>
      </c>
      <c r="J2567" s="80">
        <f>IF((A2567-Overview!$F$43)/365=ROUND((A2567-Overview!$F$43)/365,0),J2566*0.05,J2566+V2566)</f>
        <v>1167.3179611008402</v>
      </c>
      <c r="K2567" s="70">
        <f>IF(I2567&lt;Overview!$F$16,1,'='!F2567/Overview!$F$26)</f>
        <v>142.32105225470735</v>
      </c>
      <c r="L2567" s="71">
        <f>IF(I2567&lt;Overview!$F$17,'='!F2567/Overview!$F$26,Overview!$F$33)</f>
        <v>9.1428571428571423</v>
      </c>
      <c r="M2567" s="72">
        <f t="shared" si="245"/>
        <v>9.1428571428571423</v>
      </c>
      <c r="N2567" s="81">
        <f>MIN(1,Overview!$F$44*E2567*(F2567-Overview!$F$25)^2+0.2)</f>
        <v>1</v>
      </c>
      <c r="O2567" s="48">
        <f>M2567*E2567*Overview!$F$8</f>
        <v>9.746225350951114E-2</v>
      </c>
      <c r="P2567" s="48">
        <f>E2567*Overview!$F$6</f>
        <v>1.8494797113084687E-3</v>
      </c>
      <c r="Q2567" s="122">
        <f>O2567*(G2567/F2567-(1+Overview!$F$35/'='!F2567)/(Overview!$F$37*Overview!$F$33))/('='!G2567+Overview!$F$36)</f>
        <v>1.1054671441509344E-4</v>
      </c>
      <c r="R2567" s="128">
        <f>(O2567/F2567-Q2567)*G2567*Overview!$F$29*'='!F2567^3</f>
        <v>497.6772298986125</v>
      </c>
      <c r="S2567" s="57">
        <f t="shared" si="240"/>
        <v>3.2912854716338747E-18</v>
      </c>
      <c r="T2567" s="58">
        <f t="shared" si="241"/>
        <v>1.2114506033519677E-4</v>
      </c>
      <c r="U2567" s="58">
        <f>IF(I2567&lt;Overview!$F$18,(1-Overview!$F$9)*'='!R2567-'='!I2567*'='!P2567,0)</f>
        <v>0</v>
      </c>
      <c r="V2567" s="54">
        <f>IF(I2567&gt;=Overview!$F$18,(1-Overview!$F$9)*'='!R2567-Overview!$F$18*'='!P2567,0)</f>
        <v>42.074557130489076</v>
      </c>
      <c r="W2567" s="2"/>
      <c r="X2567" s="60">
        <f>F2567^3*(1+G2567*Overview!$F$38)</f>
        <v>43.669879524764298</v>
      </c>
      <c r="Y2567" s="61">
        <f>F2567^3*Overview!$F$42*(1+Overview!$F$38*G2567)+J2567*Overview!$F$39/Overview!$F$40</f>
        <v>3.9810144286293498</v>
      </c>
    </row>
    <row r="2568" spans="1:25">
      <c r="A2568" s="34">
        <v>2565</v>
      </c>
      <c r="B2568">
        <v>0.77</v>
      </c>
      <c r="C2568" s="85">
        <v>18.739999999999998</v>
      </c>
      <c r="D2568" s="125">
        <f>B2568/(B2568+Overview!$F$22)</f>
        <v>0.52380952380952384</v>
      </c>
      <c r="E2568" s="118">
        <f>EXP(Overview!$F$21/Overview!$F$5-Overview!$F$21/('='!C2568+273.15))</f>
        <v>0.94169028070695959</v>
      </c>
      <c r="F2568" s="77">
        <f t="shared" si="242"/>
        <v>3.287737452144075</v>
      </c>
      <c r="G2568" s="115">
        <f t="shared" si="243"/>
        <v>0.52380952380952372</v>
      </c>
      <c r="H2568" s="112">
        <f>F2568/Overview!$F$19</f>
        <v>4.8541819757036393</v>
      </c>
      <c r="I2568" s="149">
        <f t="shared" si="244"/>
        <v>178.24101031296112</v>
      </c>
      <c r="J2568" s="80">
        <f>IF((A2568-Overview!$F$43)/365=ROUND((A2568-Overview!$F$43)/365,0),J2567*0.05,J2567+V2567)</f>
        <v>1209.3925182313292</v>
      </c>
      <c r="K2568" s="70">
        <f>IF(I2568&lt;Overview!$F$16,1,'='!F2568/Overview!$F$26)</f>
        <v>142.32629662961364</v>
      </c>
      <c r="L2568" s="71">
        <f>IF(I2568&lt;Overview!$F$17,'='!F2568/Overview!$F$26,Overview!$F$33)</f>
        <v>9.1428571428571423</v>
      </c>
      <c r="M2568" s="72">
        <f t="shared" si="245"/>
        <v>9.1428571428571423</v>
      </c>
      <c r="N2568" s="81">
        <f>MIN(1,Overview!$F$44*E2568*(F2568-Overview!$F$25)^2+0.2)</f>
        <v>1</v>
      </c>
      <c r="O2568" s="48">
        <f>M2568*E2568*Overview!$F$8</f>
        <v>9.746225350951114E-2</v>
      </c>
      <c r="P2568" s="48">
        <f>E2568*Overview!$F$6</f>
        <v>1.8494797113084687E-3</v>
      </c>
      <c r="Q2568" s="122">
        <f>O2568*(G2568/F2568-(1+Overview!$F$35/'='!F2568)/(Overview!$F$37*Overview!$F$33))/('='!G2568+Overview!$F$36)</f>
        <v>1.1037642648701071E-4</v>
      </c>
      <c r="R2568" s="128">
        <f>(O2568/F2568-Q2568)*G2568*Overview!$F$29*'='!F2568^3</f>
        <v>497.7167094180017</v>
      </c>
      <c r="S2568" s="57">
        <f t="shared" si="240"/>
        <v>3.2911641958377243E-18</v>
      </c>
      <c r="T2568" s="58">
        <f t="shared" si="241"/>
        <v>1.2096290373172412E-4</v>
      </c>
      <c r="U2568" s="58">
        <f>IF(I2568&lt;Overview!$F$18,(1-Overview!$F$9)*'='!R2568-'='!I2568*'='!P2568,0)</f>
        <v>0</v>
      </c>
      <c r="V2568" s="54">
        <f>IF(I2568&gt;=Overview!$F$18,(1-Overview!$F$9)*'='!R2568-Overview!$F$18*'='!P2568,0)</f>
        <v>42.077920785541039</v>
      </c>
      <c r="W2568" s="2"/>
      <c r="X2568" s="60">
        <f>F2568^3*(1+G2568*Overview!$F$38)</f>
        <v>43.674707264357217</v>
      </c>
      <c r="Y2568" s="61">
        <f>F2568^3*Overview!$F$42*(1+Overview!$F$38*G2568)+J2568*Overview!$F$39/Overview!$F$40</f>
        <v>3.9832772559480203</v>
      </c>
    </row>
    <row r="2569" spans="1:25">
      <c r="A2569" s="34">
        <v>2566</v>
      </c>
      <c r="B2569">
        <v>0.77</v>
      </c>
      <c r="C2569" s="85">
        <v>18.739999999999998</v>
      </c>
      <c r="D2569" s="125">
        <f>B2569/(B2569+Overview!$F$22)</f>
        <v>0.52380952380952384</v>
      </c>
      <c r="E2569" s="118">
        <f>EXP(Overview!$F$21/Overview!$F$5-Overview!$F$21/('='!C2569+273.15))</f>
        <v>0.94169028070695959</v>
      </c>
      <c r="F2569" s="77">
        <f t="shared" si="242"/>
        <v>3.2878584150478067</v>
      </c>
      <c r="G2569" s="115">
        <f t="shared" si="243"/>
        <v>0.52380952380952372</v>
      </c>
      <c r="H2569" s="112">
        <f>F2569/Overview!$F$19</f>
        <v>4.8543605714569713</v>
      </c>
      <c r="I2569" s="149">
        <f t="shared" si="244"/>
        <v>178.24101031296112</v>
      </c>
      <c r="J2569" s="80">
        <f>IF((A2569-Overview!$F$43)/365=ROUND((A2569-Overview!$F$43)/365,0),J2568*0.05,J2568+V2568)</f>
        <v>1251.4704390168702</v>
      </c>
      <c r="K2569" s="70">
        <f>IF(I2569&lt;Overview!$F$16,1,'='!F2569/Overview!$F$26)</f>
        <v>142.33153311895268</v>
      </c>
      <c r="L2569" s="71">
        <f>IF(I2569&lt;Overview!$F$17,'='!F2569/Overview!$F$26,Overview!$F$33)</f>
        <v>9.1428571428571423</v>
      </c>
      <c r="M2569" s="72">
        <f t="shared" si="245"/>
        <v>9.1428571428571423</v>
      </c>
      <c r="N2569" s="81">
        <f>MIN(1,Overview!$F$44*E2569*(F2569-Overview!$F$25)^2+0.2)</f>
        <v>1</v>
      </c>
      <c r="O2569" s="48">
        <f>M2569*E2569*Overview!$F$8</f>
        <v>9.746225350951114E-2</v>
      </c>
      <c r="P2569" s="48">
        <f>E2569*Overview!$F$6</f>
        <v>1.8494797113084687E-3</v>
      </c>
      <c r="Q2569" s="122">
        <f>O2569*(G2569/F2569-(1+Overview!$F$35/'='!F2569)/(Overview!$F$37*Overview!$F$33))/('='!G2569+Overview!$F$36)</f>
        <v>1.1020640712855443E-4</v>
      </c>
      <c r="R2569" s="128">
        <f>(O2569/F2569-Q2569)*G2569*Overview!$F$29*'='!F2569^3</f>
        <v>497.75613133546528</v>
      </c>
      <c r="S2569" s="57">
        <f t="shared" si="240"/>
        <v>3.2910431113117106E-18</v>
      </c>
      <c r="T2569" s="58">
        <f t="shared" si="241"/>
        <v>1.2078102102326742E-4</v>
      </c>
      <c r="U2569" s="58">
        <f>IF(I2569&lt;Overview!$F$18,(1-Overview!$F$9)*'='!R2569-'='!I2569*'='!P2569,0)</f>
        <v>0</v>
      </c>
      <c r="V2569" s="54">
        <f>IF(I2569&gt;=Overview!$F$18,(1-Overview!$F$9)*'='!R2569-Overview!$F$18*'='!P2569,0)</f>
        <v>42.081279532908937</v>
      </c>
      <c r="W2569" s="2"/>
      <c r="X2569" s="60">
        <f>F2569^3*(1+G2569*Overview!$F$38)</f>
        <v>43.679528099837441</v>
      </c>
      <c r="Y2569" s="61">
        <f>F2569^3*Overview!$F$42*(1+Overview!$F$38*G2569)+J2569*Overview!$F$39/Overview!$F$40</f>
        <v>3.985539608062648</v>
      </c>
    </row>
    <row r="2570" spans="1:25">
      <c r="A2570" s="34">
        <v>2567</v>
      </c>
      <c r="B2570">
        <v>0.77</v>
      </c>
      <c r="C2570" s="85">
        <v>18.739999999999998</v>
      </c>
      <c r="D2570" s="125">
        <f>B2570/(B2570+Overview!$F$22)</f>
        <v>0.52380952380952384</v>
      </c>
      <c r="E2570" s="118">
        <f>EXP(Overview!$F$21/Overview!$F$5-Overview!$F$21/('='!C2570+273.15))</f>
        <v>0.94169028070695959</v>
      </c>
      <c r="F2570" s="77">
        <f t="shared" si="242"/>
        <v>3.28797919606883</v>
      </c>
      <c r="G2570" s="115">
        <f t="shared" si="243"/>
        <v>0.52380952380952372</v>
      </c>
      <c r="H2570" s="112">
        <f>F2570/Overview!$F$19</f>
        <v>4.8545388986694666</v>
      </c>
      <c r="I2570" s="149">
        <f t="shared" si="244"/>
        <v>178.24101031296112</v>
      </c>
      <c r="J2570" s="80">
        <f>IF((A2570-Overview!$F$43)/365=ROUND((A2570-Overview!$F$43)/365,0),J2569*0.05,J2569+V2569)</f>
        <v>1293.551718549779</v>
      </c>
      <c r="K2570" s="70">
        <f>IF(I2570&lt;Overview!$F$16,1,'='!F2570/Overview!$F$26)</f>
        <v>142.33676173458139</v>
      </c>
      <c r="L2570" s="71">
        <f>IF(I2570&lt;Overview!$F$17,'='!F2570/Overview!$F$26,Overview!$F$33)</f>
        <v>9.1428571428571423</v>
      </c>
      <c r="M2570" s="72">
        <f t="shared" si="245"/>
        <v>9.1428571428571423</v>
      </c>
      <c r="N2570" s="81">
        <f>MIN(1,Overview!$F$44*E2570*(F2570-Overview!$F$25)^2+0.2)</f>
        <v>1</v>
      </c>
      <c r="O2570" s="48">
        <f>M2570*E2570*Overview!$F$8</f>
        <v>9.746225350951114E-2</v>
      </c>
      <c r="P2570" s="48">
        <f>E2570*Overview!$F$6</f>
        <v>1.8494797113084687E-3</v>
      </c>
      <c r="Q2570" s="122">
        <f>O2570*(G2570/F2570-(1+Overview!$F$35/'='!F2570)/(Overview!$F$37*Overview!$F$33))/('='!G2570+Overview!$F$36)</f>
        <v>1.1003665589689462E-4</v>
      </c>
      <c r="R2570" s="128">
        <f>(O2570/F2570-Q2570)*G2570*Overview!$F$29*'='!F2570^3</f>
        <v>497.79549573234755</v>
      </c>
      <c r="S2570" s="57">
        <f t="shared" si="240"/>
        <v>3.2909222177404584E-18</v>
      </c>
      <c r="T2570" s="58">
        <f t="shared" si="241"/>
        <v>1.2059941179799135E-4</v>
      </c>
      <c r="U2570" s="58">
        <f>IF(I2570&lt;Overview!$F$18,(1-Overview!$F$9)*'='!R2570-'='!I2570*'='!P2570,0)</f>
        <v>0</v>
      </c>
      <c r="V2570" s="54">
        <f>IF(I2570&gt;=Overview!$F$18,(1-Overview!$F$9)*'='!R2570-Overview!$F$18*'='!P2570,0)</f>
        <v>42.084633379523304</v>
      </c>
      <c r="W2570" s="2"/>
      <c r="X2570" s="60">
        <f>F2570^3*(1+G2570*Overview!$F$38)</f>
        <v>43.684342040532428</v>
      </c>
      <c r="Y2570" s="61">
        <f>F2570^3*Overview!$F$42*(1+Overview!$F$38*G2570)+J2570*Overview!$F$39/Overview!$F$40</f>
        <v>3.9878014855994453</v>
      </c>
    </row>
    <row r="2571" spans="1:25">
      <c r="A2571" s="34">
        <v>2568</v>
      </c>
      <c r="B2571">
        <v>0.77</v>
      </c>
      <c r="C2571" s="85">
        <v>18.739999999999998</v>
      </c>
      <c r="D2571" s="125">
        <f>B2571/(B2571+Overview!$F$22)</f>
        <v>0.52380952380952384</v>
      </c>
      <c r="E2571" s="118">
        <f>EXP(Overview!$F$21/Overview!$F$5-Overview!$F$21/('='!C2571+273.15))</f>
        <v>0.94169028070695959</v>
      </c>
      <c r="F2571" s="77">
        <f t="shared" si="242"/>
        <v>3.2880997954806279</v>
      </c>
      <c r="G2571" s="115">
        <f t="shared" si="243"/>
        <v>0.52380952380952372</v>
      </c>
      <c r="H2571" s="112">
        <f>F2571/Overview!$F$19</f>
        <v>4.8547169577449107</v>
      </c>
      <c r="I2571" s="149">
        <f t="shared" si="244"/>
        <v>178.24101031296112</v>
      </c>
      <c r="J2571" s="80">
        <f>IF((A2571-Overview!$F$43)/365=ROUND((A2571-Overview!$F$43)/365,0),J2570*0.05,J2570+V2570)</f>
        <v>1335.6363519293022</v>
      </c>
      <c r="K2571" s="70">
        <f>IF(I2571&lt;Overview!$F$16,1,'='!F2571/Overview!$F$26)</f>
        <v>142.34198248833889</v>
      </c>
      <c r="L2571" s="71">
        <f>IF(I2571&lt;Overview!$F$17,'='!F2571/Overview!$F$26,Overview!$F$33)</f>
        <v>9.1428571428571423</v>
      </c>
      <c r="M2571" s="72">
        <f t="shared" si="245"/>
        <v>9.1428571428571423</v>
      </c>
      <c r="N2571" s="81">
        <f>MIN(1,Overview!$F$44*E2571*(F2571-Overview!$F$25)^2+0.2)</f>
        <v>1</v>
      </c>
      <c r="O2571" s="48">
        <f>M2571*E2571*Overview!$F$8</f>
        <v>9.746225350951114E-2</v>
      </c>
      <c r="P2571" s="48">
        <f>E2571*Overview!$F$6</f>
        <v>1.8494797113084687E-3</v>
      </c>
      <c r="Q2571" s="122">
        <f>O2571*(G2571/F2571-(1+Overview!$F$35/'='!F2571)/(Overview!$F$37*Overview!$F$33))/('='!G2571+Overview!$F$36)</f>
        <v>1.0986717234999113E-4</v>
      </c>
      <c r="R2571" s="128">
        <f>(O2571/F2571-Q2571)*G2571*Overview!$F$29*'='!F2571^3</f>
        <v>497.83480268988598</v>
      </c>
      <c r="S2571" s="57">
        <f t="shared" si="240"/>
        <v>3.2908015148091551E-18</v>
      </c>
      <c r="T2571" s="58">
        <f t="shared" si="241"/>
        <v>1.2041807564468024E-4</v>
      </c>
      <c r="U2571" s="58">
        <f>IF(I2571&lt;Overview!$F$18,(1-Overview!$F$9)*'='!R2571-'='!I2571*'='!P2571,0)</f>
        <v>0</v>
      </c>
      <c r="V2571" s="54">
        <f>IF(I2571&gt;=Overview!$F$18,(1-Overview!$F$9)*'='!R2571-Overview!$F$18*'='!P2571,0)</f>
        <v>42.087982332305579</v>
      </c>
      <c r="W2571" s="2"/>
      <c r="X2571" s="60">
        <f>F2571^3*(1+G2571*Overview!$F$38)</f>
        <v>43.689149095758729</v>
      </c>
      <c r="Y2571" s="61">
        <f>F2571^3*Overview!$F$42*(1+Overview!$F$38*G2571)+J2571*Overview!$F$39/Overview!$F$40</f>
        <v>3.9900628891839407</v>
      </c>
    </row>
    <row r="2572" spans="1:25">
      <c r="A2572" s="34">
        <v>2569</v>
      </c>
      <c r="B2572">
        <v>0.77</v>
      </c>
      <c r="C2572" s="85">
        <v>18.739999999999998</v>
      </c>
      <c r="D2572" s="125">
        <f>B2572/(B2572+Overview!$F$22)</f>
        <v>0.52380952380952384</v>
      </c>
      <c r="E2572" s="118">
        <f>EXP(Overview!$F$21/Overview!$F$5-Overview!$F$21/('='!C2572+273.15))</f>
        <v>0.94169028070695959</v>
      </c>
      <c r="F2572" s="77">
        <f t="shared" si="242"/>
        <v>3.2882202135562726</v>
      </c>
      <c r="G2572" s="115">
        <f t="shared" si="243"/>
        <v>0.52380952380952372</v>
      </c>
      <c r="H2572" s="112">
        <f>F2572/Overview!$F$19</f>
        <v>4.8548947490864798</v>
      </c>
      <c r="I2572" s="149">
        <f t="shared" si="244"/>
        <v>178.24101031296112</v>
      </c>
      <c r="J2572" s="80">
        <f>IF((A2572-Overview!$F$43)/365=ROUND((A2572-Overview!$F$43)/365,0),J2571*0.05,J2571+V2571)</f>
        <v>1377.7243342616077</v>
      </c>
      <c r="K2572" s="70">
        <f>IF(I2572&lt;Overview!$F$16,1,'='!F2572/Overview!$F$26)</f>
        <v>142.34719539204644</v>
      </c>
      <c r="L2572" s="71">
        <f>IF(I2572&lt;Overview!$F$17,'='!F2572/Overview!$F$26,Overview!$F$33)</f>
        <v>9.1428571428571423</v>
      </c>
      <c r="M2572" s="72">
        <f t="shared" si="245"/>
        <v>9.1428571428571423</v>
      </c>
      <c r="N2572" s="81">
        <f>MIN(1,Overview!$F$44*E2572*(F2572-Overview!$F$25)^2+0.2)</f>
        <v>1</v>
      </c>
      <c r="O2572" s="48">
        <f>M2572*E2572*Overview!$F$8</f>
        <v>9.746225350951114E-2</v>
      </c>
      <c r="P2572" s="48">
        <f>E2572*Overview!$F$6</f>
        <v>1.8494797113084687E-3</v>
      </c>
      <c r="Q2572" s="122">
        <f>O2572*(G2572/F2572-(1+Overview!$F$35/'='!F2572)/(Overview!$F$37*Overview!$F$33))/('='!G2572+Overview!$F$36)</f>
        <v>1.096979560465911E-4</v>
      </c>
      <c r="R2572" s="128">
        <f>(O2572/F2572-Q2572)*G2572*Overview!$F$29*'='!F2572^3</f>
        <v>497.87405228921222</v>
      </c>
      <c r="S2572" s="57">
        <f t="shared" si="240"/>
        <v>3.2906810022035491E-18</v>
      </c>
      <c r="T2572" s="58">
        <f t="shared" si="241"/>
        <v>1.2023701215273614E-4</v>
      </c>
      <c r="U2572" s="58">
        <f>IF(I2572&lt;Overview!$F$18,(1-Overview!$F$9)*'='!R2572-'='!I2572*'='!P2572,0)</f>
        <v>0</v>
      </c>
      <c r="V2572" s="54">
        <f>IF(I2572&gt;=Overview!$F$18,(1-Overview!$F$9)*'='!R2572-Overview!$F$18*'='!P2572,0)</f>
        <v>42.091326398168178</v>
      </c>
      <c r="W2572" s="2"/>
      <c r="X2572" s="60">
        <f>F2572^3*(1+G2572*Overview!$F$38)</f>
        <v>43.693949274822003</v>
      </c>
      <c r="Y2572" s="61">
        <f>F2572^3*Overview!$F$42*(1+Overview!$F$38*G2572)+J2572*Overview!$F$39/Overview!$F$40</f>
        <v>3.9923238194409847</v>
      </c>
    </row>
    <row r="2573" spans="1:25">
      <c r="A2573" s="34">
        <v>2570</v>
      </c>
      <c r="B2573">
        <v>0.77</v>
      </c>
      <c r="C2573" s="85">
        <v>18.739999999999998</v>
      </c>
      <c r="D2573" s="125">
        <f>B2573/(B2573+Overview!$F$22)</f>
        <v>0.52380952380952384</v>
      </c>
      <c r="E2573" s="118">
        <f>EXP(Overview!$F$21/Overview!$F$5-Overview!$F$21/('='!C2573+273.15))</f>
        <v>0.94169028070695959</v>
      </c>
      <c r="F2573" s="77">
        <f t="shared" si="242"/>
        <v>3.2883404505684255</v>
      </c>
      <c r="G2573" s="115">
        <f t="shared" si="243"/>
        <v>0.52380952380952372</v>
      </c>
      <c r="H2573" s="112">
        <f>F2573/Overview!$F$19</f>
        <v>4.8550722730967451</v>
      </c>
      <c r="I2573" s="149">
        <f t="shared" si="244"/>
        <v>178.24101031296112</v>
      </c>
      <c r="J2573" s="80">
        <f>IF((A2573-Overview!$F$43)/365=ROUND((A2573-Overview!$F$43)/365,0),J2572*0.05,J2572+V2572)</f>
        <v>1419.8156606597759</v>
      </c>
      <c r="K2573" s="70">
        <f>IF(I2573&lt;Overview!$F$16,1,'='!F2573/Overview!$F$26)</f>
        <v>142.3524004575076</v>
      </c>
      <c r="L2573" s="71">
        <f>IF(I2573&lt;Overview!$F$17,'='!F2573/Overview!$F$26,Overview!$F$33)</f>
        <v>9.1428571428571423</v>
      </c>
      <c r="M2573" s="72">
        <f t="shared" si="245"/>
        <v>9.1428571428571423</v>
      </c>
      <c r="N2573" s="81">
        <f>MIN(1,Overview!$F$44*E2573*(F2573-Overview!$F$25)^2+0.2)</f>
        <v>1</v>
      </c>
      <c r="O2573" s="48">
        <f>M2573*E2573*Overview!$F$8</f>
        <v>9.746225350951114E-2</v>
      </c>
      <c r="P2573" s="48">
        <f>E2573*Overview!$F$6</f>
        <v>1.8494797113084687E-3</v>
      </c>
      <c r="Q2573" s="122">
        <f>O2573*(G2573/F2573-(1+Overview!$F$35/'='!F2573)/(Overview!$F$37*Overview!$F$33))/('='!G2573+Overview!$F$36)</f>
        <v>1.0952900654622823E-4</v>
      </c>
      <c r="R2573" s="128">
        <f>(O2573/F2573-Q2573)*G2573*Overview!$F$29*'='!F2573^3</f>
        <v>497.91324461135071</v>
      </c>
      <c r="S2573" s="57">
        <f t="shared" si="240"/>
        <v>3.2905606796099487E-18</v>
      </c>
      <c r="T2573" s="58">
        <f t="shared" si="241"/>
        <v>1.2005622091217873E-4</v>
      </c>
      <c r="U2573" s="58">
        <f>IF(I2573&lt;Overview!$F$18,(1-Overview!$F$9)*'='!R2573-'='!I2573*'='!P2573,0)</f>
        <v>0</v>
      </c>
      <c r="V2573" s="54">
        <f>IF(I2573&gt;=Overview!$F$18,(1-Overview!$F$9)*'='!R2573-Overview!$F$18*'='!P2573,0)</f>
        <v>42.094665584014372</v>
      </c>
      <c r="W2573" s="2"/>
      <c r="X2573" s="60">
        <f>F2573^3*(1+G2573*Overview!$F$38)</f>
        <v>43.698742587016973</v>
      </c>
      <c r="Y2573" s="61">
        <f>F2573^3*Overview!$F$42*(1+Overview!$F$38*G2573)+J2573*Overview!$F$39/Overview!$F$40</f>
        <v>3.9945842769947428</v>
      </c>
    </row>
    <row r="2574" spans="1:25">
      <c r="A2574" s="34">
        <v>2571</v>
      </c>
      <c r="B2574">
        <v>0.77</v>
      </c>
      <c r="C2574" s="85">
        <v>18.739999999999998</v>
      </c>
      <c r="D2574" s="125">
        <f>B2574/(B2574+Overview!$F$22)</f>
        <v>0.52380952380952384</v>
      </c>
      <c r="E2574" s="118">
        <f>EXP(Overview!$F$21/Overview!$F$5-Overview!$F$21/('='!C2574+273.15))</f>
        <v>0.94169028070695959</v>
      </c>
      <c r="F2574" s="77">
        <f t="shared" si="242"/>
        <v>3.2884605067893378</v>
      </c>
      <c r="G2574" s="115">
        <f t="shared" si="243"/>
        <v>0.52380952380952372</v>
      </c>
      <c r="H2574" s="112">
        <f>F2574/Overview!$F$19</f>
        <v>4.855249530177673</v>
      </c>
      <c r="I2574" s="149">
        <f t="shared" si="244"/>
        <v>178.24101031296112</v>
      </c>
      <c r="J2574" s="80">
        <f>IF((A2574-Overview!$F$43)/365=ROUND((A2574-Overview!$F$43)/365,0),J2573*0.05,J2573+V2573)</f>
        <v>1461.9103262437902</v>
      </c>
      <c r="K2574" s="70">
        <f>IF(I2574&lt;Overview!$F$16,1,'='!F2574/Overview!$F$26)</f>
        <v>142.35759769650812</v>
      </c>
      <c r="L2574" s="71">
        <f>IF(I2574&lt;Overview!$F$17,'='!F2574/Overview!$F$26,Overview!$F$33)</f>
        <v>9.1428571428571423</v>
      </c>
      <c r="M2574" s="72">
        <f t="shared" si="245"/>
        <v>9.1428571428571423</v>
      </c>
      <c r="N2574" s="81">
        <f>MIN(1,Overview!$F$44*E2574*(F2574-Overview!$F$25)^2+0.2)</f>
        <v>1</v>
      </c>
      <c r="O2574" s="48">
        <f>M2574*E2574*Overview!$F$8</f>
        <v>9.746225350951114E-2</v>
      </c>
      <c r="P2574" s="48">
        <f>E2574*Overview!$F$6</f>
        <v>1.8494797113084687E-3</v>
      </c>
      <c r="Q2574" s="122">
        <f>O2574*(G2574/F2574-(1+Overview!$F$35/'='!F2574)/(Overview!$F$37*Overview!$F$33))/('='!G2574+Overview!$F$36)</f>
        <v>1.0936032340922121E-4</v>
      </c>
      <c r="R2574" s="128">
        <f>(O2574/F2574-Q2574)*G2574*Overview!$F$29*'='!F2574^3</f>
        <v>497.95237973722033</v>
      </c>
      <c r="S2574" s="57">
        <f t="shared" si="240"/>
        <v>3.2904405467152216E-18</v>
      </c>
      <c r="T2574" s="58">
        <f t="shared" si="241"/>
        <v>1.1987570151364447E-4</v>
      </c>
      <c r="U2574" s="58">
        <f>IF(I2574&lt;Overview!$F$18,(1-Overview!$F$9)*'='!R2574-'='!I2574*'='!P2574,0)</f>
        <v>0</v>
      </c>
      <c r="V2574" s="54">
        <f>IF(I2574&gt;=Overview!$F$18,(1-Overview!$F$9)*'='!R2574-Overview!$F$18*'='!P2574,0)</f>
        <v>42.097999896738465</v>
      </c>
      <c r="W2574" s="2"/>
      <c r="X2574" s="60">
        <f>F2574^3*(1+G2574*Overview!$F$38)</f>
        <v>43.703529041627469</v>
      </c>
      <c r="Y2574" s="61">
        <f>F2574^3*Overview!$F$42*(1+Overview!$F$38*G2574)+J2574*Overview!$F$39/Overview!$F$40</f>
        <v>3.9968442624687026</v>
      </c>
    </row>
    <row r="2575" spans="1:25">
      <c r="A2575" s="34">
        <v>2572</v>
      </c>
      <c r="B2575">
        <v>0.77</v>
      </c>
      <c r="C2575" s="85">
        <v>18.739999999999998</v>
      </c>
      <c r="D2575" s="125">
        <f>B2575/(B2575+Overview!$F$22)</f>
        <v>0.52380952380952384</v>
      </c>
      <c r="E2575" s="118">
        <f>EXP(Overview!$F$21/Overview!$F$5-Overview!$F$21/('='!C2575+273.15))</f>
        <v>0.94169028070695959</v>
      </c>
      <c r="F2575" s="77">
        <f t="shared" si="242"/>
        <v>3.2885803824908515</v>
      </c>
      <c r="G2575" s="115">
        <f t="shared" si="243"/>
        <v>0.52380952380952372</v>
      </c>
      <c r="H2575" s="112">
        <f>F2575/Overview!$F$19</f>
        <v>4.8554265207306235</v>
      </c>
      <c r="I2575" s="149">
        <f t="shared" si="244"/>
        <v>178.24101031296112</v>
      </c>
      <c r="J2575" s="80">
        <f>IF((A2575-Overview!$F$43)/365=ROUND((A2575-Overview!$F$43)/365,0),J2574*0.05,J2574+V2574)</f>
        <v>1504.0083261405287</v>
      </c>
      <c r="K2575" s="70">
        <f>IF(I2575&lt;Overview!$F$16,1,'='!F2575/Overview!$F$26)</f>
        <v>142.36278712081608</v>
      </c>
      <c r="L2575" s="71">
        <f>IF(I2575&lt;Overview!$F$17,'='!F2575/Overview!$F$26,Overview!$F$33)</f>
        <v>9.1428571428571423</v>
      </c>
      <c r="M2575" s="72">
        <f t="shared" si="245"/>
        <v>9.1428571428571423</v>
      </c>
      <c r="N2575" s="81">
        <f>MIN(1,Overview!$F$44*E2575*(F2575-Overview!$F$25)^2+0.2)</f>
        <v>1</v>
      </c>
      <c r="O2575" s="48">
        <f>M2575*E2575*Overview!$F$8</f>
        <v>9.746225350951114E-2</v>
      </c>
      <c r="P2575" s="48">
        <f>E2575*Overview!$F$6</f>
        <v>1.8494797113084687E-3</v>
      </c>
      <c r="Q2575" s="122">
        <f>O2575*(G2575/F2575-(1+Overview!$F$35/'='!F2575)/(Overview!$F$37*Overview!$F$33))/('='!G2575+Overview!$F$36)</f>
        <v>1.0919190619667201E-4</v>
      </c>
      <c r="R2575" s="128">
        <f>(O2575/F2575-Q2575)*G2575*Overview!$F$29*'='!F2575^3</f>
        <v>497.99145774763349</v>
      </c>
      <c r="S2575" s="57">
        <f t="shared" si="240"/>
        <v>3.2903206032067925E-18</v>
      </c>
      <c r="T2575" s="58">
        <f t="shared" si="241"/>
        <v>1.1969545354838561E-4</v>
      </c>
      <c r="U2575" s="58">
        <f>IF(I2575&lt;Overview!$F$18,(1-Overview!$F$9)*'='!R2575-'='!I2575*'='!P2575,0)</f>
        <v>0</v>
      </c>
      <c r="V2575" s="54">
        <f>IF(I2575&gt;=Overview!$F$18,(1-Overview!$F$9)*'='!R2575-Overview!$F$18*'='!P2575,0)</f>
        <v>42.101329343225665</v>
      </c>
      <c r="W2575" s="2"/>
      <c r="X2575" s="60">
        <f>F2575^3*(1+G2575*Overview!$F$38)</f>
        <v>43.708308647926458</v>
      </c>
      <c r="Y2575" s="61">
        <f>F2575^3*Overview!$F$42*(1+Overview!$F$38*G2575)+J2575*Overview!$F$39/Overview!$F$40</f>
        <v>3.9991037764856689</v>
      </c>
    </row>
    <row r="2576" spans="1:25">
      <c r="A2576" s="34">
        <v>2573</v>
      </c>
      <c r="B2576">
        <v>0.77</v>
      </c>
      <c r="C2576" s="85">
        <v>18.739999999999998</v>
      </c>
      <c r="D2576" s="125">
        <f>B2576/(B2576+Overview!$F$22)</f>
        <v>0.52380952380952384</v>
      </c>
      <c r="E2576" s="118">
        <f>EXP(Overview!$F$21/Overview!$F$5-Overview!$F$21/('='!C2576+273.15))</f>
        <v>0.94169028070695959</v>
      </c>
      <c r="F2576" s="77">
        <f t="shared" si="242"/>
        <v>3.2887000779443998</v>
      </c>
      <c r="G2576" s="115">
        <f t="shared" si="243"/>
        <v>0.52380952380952372</v>
      </c>
      <c r="H2576" s="112">
        <f>F2576/Overview!$F$19</f>
        <v>4.855603245156356</v>
      </c>
      <c r="I2576" s="149">
        <f t="shared" si="244"/>
        <v>178.24101031296112</v>
      </c>
      <c r="J2576" s="80">
        <f>IF((A2576-Overview!$F$43)/365=ROUND((A2576-Overview!$F$43)/365,0),J2575*0.05,J2575+V2575)</f>
        <v>1546.1096554837543</v>
      </c>
      <c r="K2576" s="70">
        <f>IF(I2576&lt;Overview!$F$16,1,'='!F2576/Overview!$F$26)</f>
        <v>142.3679687421818</v>
      </c>
      <c r="L2576" s="71">
        <f>IF(I2576&lt;Overview!$F$17,'='!F2576/Overview!$F$26,Overview!$F$33)</f>
        <v>9.1428571428571423</v>
      </c>
      <c r="M2576" s="72">
        <f t="shared" si="245"/>
        <v>9.1428571428571423</v>
      </c>
      <c r="N2576" s="81">
        <f>MIN(1,Overview!$F$44*E2576*(F2576-Overview!$F$25)^2+0.2)</f>
        <v>1</v>
      </c>
      <c r="O2576" s="48">
        <f>M2576*E2576*Overview!$F$8</f>
        <v>9.746225350951114E-2</v>
      </c>
      <c r="P2576" s="48">
        <f>E2576*Overview!$F$6</f>
        <v>1.8494797113084687E-3</v>
      </c>
      <c r="Q2576" s="122">
        <f>O2576*(G2576/F2576-(1+Overview!$F$35/'='!F2576)/(Overview!$F$37*Overview!$F$33))/('='!G2576+Overview!$F$36)</f>
        <v>1.0902375447046436E-4</v>
      </c>
      <c r="R2576" s="128">
        <f>(O2576/F2576-Q2576)*G2576*Overview!$F$29*'='!F2576^3</f>
        <v>498.03047872329626</v>
      </c>
      <c r="S2576" s="57">
        <f t="shared" si="240"/>
        <v>3.2902008487726438E-18</v>
      </c>
      <c r="T2576" s="58">
        <f t="shared" si="241"/>
        <v>1.1951547660826908E-4</v>
      </c>
      <c r="U2576" s="58">
        <f>IF(I2576&lt;Overview!$F$18,(1-Overview!$F$9)*'='!R2576-'='!I2576*'='!P2576,0)</f>
        <v>0</v>
      </c>
      <c r="V2576" s="54">
        <f>IF(I2576&gt;=Overview!$F$18,(1-Overview!$F$9)*'='!R2576-Overview!$F$18*'='!P2576,0)</f>
        <v>42.104653930352136</v>
      </c>
      <c r="W2576" s="2"/>
      <c r="X2576" s="60">
        <f>F2576^3*(1+G2576*Overview!$F$38)</f>
        <v>43.713081415175985</v>
      </c>
      <c r="Y2576" s="61">
        <f>F2576^3*Overview!$F$42*(1+Overview!$F$38*G2576)+J2576*Overview!$F$39/Overview!$F$40</f>
        <v>4.0013628196677686</v>
      </c>
    </row>
    <row r="2577" spans="1:25">
      <c r="A2577" s="34">
        <v>2574</v>
      </c>
      <c r="B2577">
        <v>0.77</v>
      </c>
      <c r="C2577" s="85">
        <v>18.739999999999998</v>
      </c>
      <c r="D2577" s="125">
        <f>B2577/(B2577+Overview!$F$22)</f>
        <v>0.52380952380952384</v>
      </c>
      <c r="E2577" s="118">
        <f>EXP(Overview!$F$21/Overview!$F$5-Overview!$F$21/('='!C2577+273.15))</f>
        <v>0.94169028070695959</v>
      </c>
      <c r="F2577" s="77">
        <f t="shared" si="242"/>
        <v>3.288819593421008</v>
      </c>
      <c r="G2577" s="115">
        <f t="shared" si="243"/>
        <v>0.52380952380952372</v>
      </c>
      <c r="H2577" s="112">
        <f>F2577/Overview!$F$19</f>
        <v>4.8557797038550241</v>
      </c>
      <c r="I2577" s="149">
        <f t="shared" si="244"/>
        <v>178.24101031296112</v>
      </c>
      <c r="J2577" s="80">
        <f>IF((A2577-Overview!$F$43)/365=ROUND((A2577-Overview!$F$43)/365,0),J2576*0.05,J2576+V2576)</f>
        <v>1588.2143094141065</v>
      </c>
      <c r="K2577" s="70">
        <f>IF(I2577&lt;Overview!$F$16,1,'='!F2577/Overview!$F$26)</f>
        <v>142.37314257233803</v>
      </c>
      <c r="L2577" s="71">
        <f>IF(I2577&lt;Overview!$F$17,'='!F2577/Overview!$F$26,Overview!$F$33)</f>
        <v>9.1428571428571423</v>
      </c>
      <c r="M2577" s="72">
        <f t="shared" si="245"/>
        <v>9.1428571428571423</v>
      </c>
      <c r="N2577" s="81">
        <f>MIN(1,Overview!$F$44*E2577*(F2577-Overview!$F$25)^2+0.2)</f>
        <v>1</v>
      </c>
      <c r="O2577" s="48">
        <f>M2577*E2577*Overview!$F$8</f>
        <v>9.746225350951114E-2</v>
      </c>
      <c r="P2577" s="48">
        <f>E2577*Overview!$F$6</f>
        <v>1.8494797113084687E-3</v>
      </c>
      <c r="Q2577" s="122">
        <f>O2577*(G2577/F2577-(1+Overview!$F$35/'='!F2577)/(Overview!$F$37*Overview!$F$33))/('='!G2577+Overview!$F$36)</f>
        <v>1.0885586779325967E-4</v>
      </c>
      <c r="R2577" s="128">
        <f>(O2577/F2577-Q2577)*G2577*Overview!$F$29*'='!F2577^3</f>
        <v>498.06944274480963</v>
      </c>
      <c r="S2577" s="57">
        <f t="shared" si="240"/>
        <v>3.2900812831013114E-18</v>
      </c>
      <c r="T2577" s="58">
        <f t="shared" si="241"/>
        <v>1.1933577028577308E-4</v>
      </c>
      <c r="U2577" s="58">
        <f>IF(I2577&lt;Overview!$F$18,(1-Overview!$F$9)*'='!R2577-'='!I2577*'='!P2577,0)</f>
        <v>0</v>
      </c>
      <c r="V2577" s="54">
        <f>IF(I2577&gt;=Overview!$F$18,(1-Overview!$F$9)*'='!R2577-Overview!$F$18*'='!P2577,0)</f>
        <v>42.107973664985074</v>
      </c>
      <c r="W2577" s="2"/>
      <c r="X2577" s="60">
        <f>F2577^3*(1+G2577*Overview!$F$38)</f>
        <v>43.717847352627281</v>
      </c>
      <c r="Y2577" s="61">
        <f>F2577^3*Overview!$F$42*(1+Overview!$F$38*G2577)+J2577*Overview!$F$39/Overview!$F$40</f>
        <v>4.0036213926364494</v>
      </c>
    </row>
    <row r="2578" spans="1:25">
      <c r="A2578" s="34">
        <v>2575</v>
      </c>
      <c r="B2578">
        <v>0.77</v>
      </c>
      <c r="C2578" s="85">
        <v>18.739999999999998</v>
      </c>
      <c r="D2578" s="125">
        <f>B2578/(B2578+Overview!$F$22)</f>
        <v>0.52380952380952384</v>
      </c>
      <c r="E2578" s="118">
        <f>EXP(Overview!$F$21/Overview!$F$5-Overview!$F$21/('='!C2578+273.15))</f>
        <v>0.94169028070695959</v>
      </c>
      <c r="F2578" s="77">
        <f t="shared" si="242"/>
        <v>3.2889389291912936</v>
      </c>
      <c r="G2578" s="115">
        <f t="shared" si="243"/>
        <v>0.52380952380952372</v>
      </c>
      <c r="H2578" s="112">
        <f>F2578/Overview!$F$19</f>
        <v>4.8559558972261829</v>
      </c>
      <c r="I2578" s="149">
        <f t="shared" si="244"/>
        <v>178.24101031296112</v>
      </c>
      <c r="J2578" s="80">
        <f>IF((A2578-Overview!$F$43)/365=ROUND((A2578-Overview!$F$43)/365,0),J2577*0.05,J2577+V2577)</f>
        <v>1630.3222830790917</v>
      </c>
      <c r="K2578" s="70">
        <f>IF(I2578&lt;Overview!$F$16,1,'='!F2578/Overview!$F$26)</f>
        <v>142.37830862299973</v>
      </c>
      <c r="L2578" s="71">
        <f>IF(I2578&lt;Overview!$F$17,'='!F2578/Overview!$F$26,Overview!$F$33)</f>
        <v>9.1428571428571423</v>
      </c>
      <c r="M2578" s="72">
        <f t="shared" si="245"/>
        <v>9.1428571428571423</v>
      </c>
      <c r="N2578" s="81">
        <f>MIN(1,Overview!$F$44*E2578*(F2578-Overview!$F$25)^2+0.2)</f>
        <v>1</v>
      </c>
      <c r="O2578" s="48">
        <f>M2578*E2578*Overview!$F$8</f>
        <v>9.746225350951114E-2</v>
      </c>
      <c r="P2578" s="48">
        <f>E2578*Overview!$F$6</f>
        <v>1.8494797113084687E-3</v>
      </c>
      <c r="Q2578" s="122">
        <f>O2578*(G2578/F2578-(1+Overview!$F$35/'='!F2578)/(Overview!$F$37*Overview!$F$33))/('='!G2578+Overview!$F$36)</f>
        <v>1.0868824572850185E-4</v>
      </c>
      <c r="R2578" s="128">
        <f>(O2578/F2578-Q2578)*G2578*Overview!$F$29*'='!F2578^3</f>
        <v>498.10834989266795</v>
      </c>
      <c r="S2578" s="57">
        <f t="shared" si="240"/>
        <v>3.2899619058818877E-18</v>
      </c>
      <c r="T2578" s="58">
        <f t="shared" si="241"/>
        <v>1.1915633417399302E-4</v>
      </c>
      <c r="U2578" s="58">
        <f>IF(I2578&lt;Overview!$F$18,(1-Overview!$F$9)*'='!R2578-'='!I2578*'='!P2578,0)</f>
        <v>0</v>
      </c>
      <c r="V2578" s="54">
        <f>IF(I2578&gt;=Overview!$F$18,(1-Overview!$F$9)*'='!R2578-Overview!$F$18*'='!P2578,0)</f>
        <v>42.111288553982604</v>
      </c>
      <c r="W2578" s="2"/>
      <c r="X2578" s="60">
        <f>F2578^3*(1+G2578*Overview!$F$38)</f>
        <v>43.722606469520649</v>
      </c>
      <c r="Y2578" s="61">
        <f>F2578^3*Overview!$F$42*(1+Overview!$F$38*G2578)+J2578*Overview!$F$39/Overview!$F$40</f>
        <v>4.0058794960124775</v>
      </c>
    </row>
    <row r="2579" spans="1:25">
      <c r="A2579" s="34">
        <v>2576</v>
      </c>
      <c r="B2579">
        <v>0.77</v>
      </c>
      <c r="C2579" s="85">
        <v>18.739999999999998</v>
      </c>
      <c r="D2579" s="125">
        <f>B2579/(B2579+Overview!$F$22)</f>
        <v>0.52380952380952384</v>
      </c>
      <c r="E2579" s="118">
        <f>EXP(Overview!$F$21/Overview!$F$5-Overview!$F$21/('='!C2579+273.15))</f>
        <v>0.94169028070695959</v>
      </c>
      <c r="F2579" s="77">
        <f t="shared" si="242"/>
        <v>3.2890580855254674</v>
      </c>
      <c r="G2579" s="115">
        <f t="shared" si="243"/>
        <v>0.52380952380952372</v>
      </c>
      <c r="H2579" s="112">
        <f>F2579/Overview!$F$19</f>
        <v>4.8561318256687835</v>
      </c>
      <c r="I2579" s="149">
        <f t="shared" si="244"/>
        <v>178.24101031296112</v>
      </c>
      <c r="J2579" s="80">
        <f>IF((A2579-Overview!$F$43)/365=ROUND((A2579-Overview!$F$43)/365,0),J2578*0.05,J2578+V2578)</f>
        <v>1672.4335716330743</v>
      </c>
      <c r="K2579" s="70">
        <f>IF(I2579&lt;Overview!$F$16,1,'='!F2579/Overview!$F$26)</f>
        <v>142.3834669058644</v>
      </c>
      <c r="L2579" s="71">
        <f>IF(I2579&lt;Overview!$F$17,'='!F2579/Overview!$F$26,Overview!$F$33)</f>
        <v>9.1428571428571423</v>
      </c>
      <c r="M2579" s="72">
        <f t="shared" si="245"/>
        <v>9.1428571428571423</v>
      </c>
      <c r="N2579" s="81">
        <f>MIN(1,Overview!$F$44*E2579*(F2579-Overview!$F$25)^2+0.2)</f>
        <v>1</v>
      </c>
      <c r="O2579" s="48">
        <f>M2579*E2579*Overview!$F$8</f>
        <v>9.746225350951114E-2</v>
      </c>
      <c r="P2579" s="48">
        <f>E2579*Overview!$F$6</f>
        <v>1.8494797113084687E-3</v>
      </c>
      <c r="Q2579" s="122">
        <f>O2579*(G2579/F2579-(1+Overview!$F$35/'='!F2579)/(Overview!$F$37*Overview!$F$33))/('='!G2579+Overview!$F$36)</f>
        <v>1.0852088784040776E-4</v>
      </c>
      <c r="R2579" s="128">
        <f>(O2579/F2579-Q2579)*G2579*Overview!$F$29*'='!F2579^3</f>
        <v>498.14720024726074</v>
      </c>
      <c r="S2579" s="57">
        <f t="shared" si="240"/>
        <v>3.2898427168040174E-18</v>
      </c>
      <c r="T2579" s="58">
        <f t="shared" si="241"/>
        <v>1.1897716786663183E-4</v>
      </c>
      <c r="U2579" s="58">
        <f>IF(I2579&lt;Overview!$F$18,(1-Overview!$F$9)*'='!R2579-'='!I2579*'='!P2579,0)</f>
        <v>0</v>
      </c>
      <c r="V2579" s="54">
        <f>IF(I2579&gt;=Overview!$F$18,(1-Overview!$F$9)*'='!R2579-Overview!$F$18*'='!P2579,0)</f>
        <v>42.114598604193908</v>
      </c>
      <c r="W2579" s="2"/>
      <c r="X2579" s="60">
        <f>F2579^3*(1+G2579*Overview!$F$38)</f>
        <v>43.727358775085584</v>
      </c>
      <c r="Y2579" s="61">
        <f>F2579^3*Overview!$F$42*(1+Overview!$F$38*G2579)+J2579*Overview!$F$39/Overview!$F$40</f>
        <v>4.0081371304159399</v>
      </c>
    </row>
    <row r="2580" spans="1:25">
      <c r="A2580" s="34">
        <v>2577</v>
      </c>
      <c r="B2580">
        <v>0.77</v>
      </c>
      <c r="C2580" s="85">
        <v>18.739999999999998</v>
      </c>
      <c r="D2580" s="125">
        <f>B2580/(B2580+Overview!$F$22)</f>
        <v>0.52380952380952384</v>
      </c>
      <c r="E2580" s="118">
        <f>EXP(Overview!$F$21/Overview!$F$5-Overview!$F$21/('='!C2580+273.15))</f>
        <v>0.94169028070695959</v>
      </c>
      <c r="F2580" s="77">
        <f t="shared" si="242"/>
        <v>3.2891770626933341</v>
      </c>
      <c r="G2580" s="115">
        <f t="shared" si="243"/>
        <v>0.52380952380952372</v>
      </c>
      <c r="H2580" s="112">
        <f>F2580/Overview!$F$19</f>
        <v>4.8563074895811811</v>
      </c>
      <c r="I2580" s="149">
        <f t="shared" si="244"/>
        <v>178.24101031296112</v>
      </c>
      <c r="J2580" s="80">
        <f>IF((A2580-Overview!$F$43)/365=ROUND((A2580-Overview!$F$43)/365,0),J2579*0.05,J2579+V2579)</f>
        <v>1714.5481702372681</v>
      </c>
      <c r="K2580" s="70">
        <f>IF(I2580&lt;Overview!$F$16,1,'='!F2580/Overview!$F$26)</f>
        <v>142.38861743261188</v>
      </c>
      <c r="L2580" s="71">
        <f>IF(I2580&lt;Overview!$F$17,'='!F2580/Overview!$F$26,Overview!$F$33)</f>
        <v>9.1428571428571423</v>
      </c>
      <c r="M2580" s="72">
        <f t="shared" si="245"/>
        <v>9.1428571428571423</v>
      </c>
      <c r="N2580" s="81">
        <f>MIN(1,Overview!$F$44*E2580*(F2580-Overview!$F$25)^2+0.2)</f>
        <v>1</v>
      </c>
      <c r="O2580" s="48">
        <f>M2580*E2580*Overview!$F$8</f>
        <v>9.746225350951114E-2</v>
      </c>
      <c r="P2580" s="48">
        <f>E2580*Overview!$F$6</f>
        <v>1.8494797113084687E-3</v>
      </c>
      <c r="Q2580" s="122">
        <f>O2580*(G2580/F2580-(1+Overview!$F$35/'='!F2580)/(Overview!$F$37*Overview!$F$33))/('='!G2580+Overview!$F$36)</f>
        <v>1.0835379369397104E-4</v>
      </c>
      <c r="R2580" s="128">
        <f>(O2580/F2580-Q2580)*G2580*Overview!$F$29*'='!F2580^3</f>
        <v>498.18599388887122</v>
      </c>
      <c r="S2580" s="57">
        <f t="shared" si="240"/>
        <v>3.2897237155578967E-18</v>
      </c>
      <c r="T2580" s="58">
        <f t="shared" si="241"/>
        <v>1.1879827095800505E-4</v>
      </c>
      <c r="U2580" s="58">
        <f>IF(I2580&lt;Overview!$F$18,(1-Overview!$F$9)*'='!R2580-'='!I2580*'='!P2580,0)</f>
        <v>0</v>
      </c>
      <c r="V2580" s="54">
        <f>IF(I2580&gt;=Overview!$F$18,(1-Overview!$F$9)*'='!R2580-Overview!$F$18*'='!P2580,0)</f>
        <v>42.11790382245912</v>
      </c>
      <c r="W2580" s="2"/>
      <c r="X2580" s="60">
        <f>F2580^3*(1+G2580*Overview!$F$38)</f>
        <v>43.732104278540717</v>
      </c>
      <c r="Y2580" s="61">
        <f>F2580^3*Overview!$F$42*(1+Overview!$F$38*G2580)+J2580*Overview!$F$39/Overview!$F$40</f>
        <v>4.0103942964662478</v>
      </c>
    </row>
    <row r="2581" spans="1:25">
      <c r="A2581" s="34">
        <v>2578</v>
      </c>
      <c r="B2581">
        <v>0.77</v>
      </c>
      <c r="C2581" s="85">
        <v>18.739999999999998</v>
      </c>
      <c r="D2581" s="125">
        <f>B2581/(B2581+Overview!$F$22)</f>
        <v>0.52380952380952384</v>
      </c>
      <c r="E2581" s="118">
        <f>EXP(Overview!$F$21/Overview!$F$5-Overview!$F$21/('='!C2581+273.15))</f>
        <v>0.94169028070695959</v>
      </c>
      <c r="F2581" s="77">
        <f t="shared" si="242"/>
        <v>3.2892958609642919</v>
      </c>
      <c r="G2581" s="115">
        <f t="shared" si="243"/>
        <v>0.52380952380952372</v>
      </c>
      <c r="H2581" s="112">
        <f>F2581/Overview!$F$19</f>
        <v>4.8564828893611276</v>
      </c>
      <c r="I2581" s="149">
        <f t="shared" si="244"/>
        <v>178.24101031296112</v>
      </c>
      <c r="J2581" s="80">
        <f>IF((A2581-Overview!$F$43)/365=ROUND((A2581-Overview!$F$43)/365,0),J2580*0.05,J2580+V2580)</f>
        <v>1756.6660740597272</v>
      </c>
      <c r="K2581" s="70">
        <f>IF(I2581&lt;Overview!$F$16,1,'='!F2581/Overview!$F$26)</f>
        <v>142.39376021490443</v>
      </c>
      <c r="L2581" s="71">
        <f>IF(I2581&lt;Overview!$F$17,'='!F2581/Overview!$F$26,Overview!$F$33)</f>
        <v>9.1428571428571423</v>
      </c>
      <c r="M2581" s="72">
        <f t="shared" si="245"/>
        <v>9.1428571428571423</v>
      </c>
      <c r="N2581" s="81">
        <f>MIN(1,Overview!$F$44*E2581*(F2581-Overview!$F$25)^2+0.2)</f>
        <v>1</v>
      </c>
      <c r="O2581" s="48">
        <f>M2581*E2581*Overview!$F$8</f>
        <v>9.746225350951114E-2</v>
      </c>
      <c r="P2581" s="48">
        <f>E2581*Overview!$F$6</f>
        <v>1.8494797113084687E-3</v>
      </c>
      <c r="Q2581" s="122">
        <f>O2581*(G2581/F2581-(1+Overview!$F$35/'='!F2581)/(Overview!$F$37*Overview!$F$33))/('='!G2581+Overview!$F$36)</f>
        <v>1.081869628549607E-4</v>
      </c>
      <c r="R2581" s="128">
        <f>(O2581/F2581-Q2581)*G2581*Overview!$F$29*'='!F2581^3</f>
        <v>498.22473089767743</v>
      </c>
      <c r="S2581" s="57">
        <f t="shared" si="240"/>
        <v>3.2896049018342742E-18</v>
      </c>
      <c r="T2581" s="58">
        <f t="shared" si="241"/>
        <v>1.1861964304303996E-4</v>
      </c>
      <c r="U2581" s="58">
        <f>IF(I2581&lt;Overview!$F$18,(1-Overview!$F$9)*'='!R2581-'='!I2581*'='!P2581,0)</f>
        <v>0</v>
      </c>
      <c r="V2581" s="54">
        <f>IF(I2581&gt;=Overview!$F$18,(1-Overview!$F$9)*'='!R2581-Overview!$F$18*'='!P2581,0)</f>
        <v>42.12120421560941</v>
      </c>
      <c r="W2581" s="2"/>
      <c r="X2581" s="60">
        <f>F2581^3*(1+G2581*Overview!$F$38)</f>
        <v>43.736842989093809</v>
      </c>
      <c r="Y2581" s="61">
        <f>F2581^3*Overview!$F$42*(1+Overview!$F$38*G2581)+J2581*Overview!$F$39/Overview!$F$40</f>
        <v>4.0126509947821294</v>
      </c>
    </row>
    <row r="2582" spans="1:25">
      <c r="A2582" s="34">
        <v>2579</v>
      </c>
      <c r="B2582">
        <v>0.77</v>
      </c>
      <c r="C2582" s="85">
        <v>18.739999999999998</v>
      </c>
      <c r="D2582" s="125">
        <f>B2582/(B2582+Overview!$F$22)</f>
        <v>0.52380952380952384</v>
      </c>
      <c r="E2582" s="118">
        <f>EXP(Overview!$F$21/Overview!$F$5-Overview!$F$21/('='!C2582+273.15))</f>
        <v>0.94169028070695959</v>
      </c>
      <c r="F2582" s="77">
        <f t="shared" si="242"/>
        <v>3.2894144806073351</v>
      </c>
      <c r="G2582" s="115">
        <f t="shared" si="243"/>
        <v>0.52380952380952372</v>
      </c>
      <c r="H2582" s="112">
        <f>F2582/Overview!$F$19</f>
        <v>4.8566580254057801</v>
      </c>
      <c r="I2582" s="149">
        <f t="shared" si="244"/>
        <v>178.24101031296112</v>
      </c>
      <c r="J2582" s="80">
        <f>IF((A2582-Overview!$F$43)/365=ROUND((A2582-Overview!$F$43)/365,0),J2581*0.05,J2581+V2581)</f>
        <v>1798.7872782753366</v>
      </c>
      <c r="K2582" s="70">
        <f>IF(I2582&lt;Overview!$F$16,1,'='!F2582/Overview!$F$26)</f>
        <v>142.39889526438679</v>
      </c>
      <c r="L2582" s="71">
        <f>IF(I2582&lt;Overview!$F$17,'='!F2582/Overview!$F$26,Overview!$F$33)</f>
        <v>9.1428571428571423</v>
      </c>
      <c r="M2582" s="72">
        <f t="shared" si="245"/>
        <v>9.1428571428571423</v>
      </c>
      <c r="N2582" s="81">
        <f>MIN(1,Overview!$F$44*E2582*(F2582-Overview!$F$25)^2+0.2)</f>
        <v>1</v>
      </c>
      <c r="O2582" s="48">
        <f>M2582*E2582*Overview!$F$8</f>
        <v>9.746225350951114E-2</v>
      </c>
      <c r="P2582" s="48">
        <f>E2582*Overview!$F$6</f>
        <v>1.8494797113084687E-3</v>
      </c>
      <c r="Q2582" s="122">
        <f>O2582*(G2582/F2582-(1+Overview!$F$35/'='!F2582)/(Overview!$F$37*Overview!$F$33))/('='!G2582+Overview!$F$36)</f>
        <v>1.0802039488991458E-4</v>
      </c>
      <c r="R2582" s="128">
        <f>(O2582/F2582-Q2582)*G2582*Overview!$F$29*'='!F2582^3</f>
        <v>498.2634113537523</v>
      </c>
      <c r="S2582" s="57">
        <f t="shared" si="240"/>
        <v>3.2894862753244471E-18</v>
      </c>
      <c r="T2582" s="58">
        <f t="shared" si="241"/>
        <v>1.184412837172692E-4</v>
      </c>
      <c r="U2582" s="58">
        <f>IF(I2582&lt;Overview!$F$18,(1-Overview!$F$9)*'='!R2582-'='!I2582*'='!P2582,0)</f>
        <v>0</v>
      </c>
      <c r="V2582" s="54">
        <f>IF(I2582&gt;=Overview!$F$18,(1-Overview!$F$9)*'='!R2582-Overview!$F$18*'='!P2582,0)</f>
        <v>42.124499790466992</v>
      </c>
      <c r="W2582" s="2"/>
      <c r="X2582" s="60">
        <f>F2582^3*(1+G2582*Overview!$F$38)</f>
        <v>43.74157491594184</v>
      </c>
      <c r="Y2582" s="61">
        <f>F2582^3*Overview!$F$42*(1+Overview!$F$38*G2582)+J2582*Overview!$F$39/Overview!$F$40</f>
        <v>4.0149072259816387</v>
      </c>
    </row>
    <row r="2583" spans="1:25">
      <c r="A2583" s="34">
        <v>2580</v>
      </c>
      <c r="B2583">
        <v>0.77</v>
      </c>
      <c r="C2583" s="85">
        <v>18.739999999999998</v>
      </c>
      <c r="D2583" s="125">
        <f>B2583/(B2583+Overview!$F$22)</f>
        <v>0.52380952380952384</v>
      </c>
      <c r="E2583" s="118">
        <f>EXP(Overview!$F$21/Overview!$F$5-Overview!$F$21/('='!C2583+273.15))</f>
        <v>0.94169028070695959</v>
      </c>
      <c r="F2583" s="77">
        <f t="shared" si="242"/>
        <v>3.2895329218910523</v>
      </c>
      <c r="G2583" s="115">
        <f t="shared" si="243"/>
        <v>0.52380952380952372</v>
      </c>
      <c r="H2583" s="112">
        <f>F2583/Overview!$F$19</f>
        <v>4.8568328981116968</v>
      </c>
      <c r="I2583" s="149">
        <f t="shared" si="244"/>
        <v>178.24101031296112</v>
      </c>
      <c r="J2583" s="80">
        <f>IF((A2583-Overview!$F$43)/365=ROUND((A2583-Overview!$F$43)/365,0),J2582*0.05,J2582+V2582)</f>
        <v>1840.9117780658037</v>
      </c>
      <c r="K2583" s="70">
        <f>IF(I2583&lt;Overview!$F$16,1,'='!F2583/Overview!$F$26)</f>
        <v>142.40402259268626</v>
      </c>
      <c r="L2583" s="71">
        <f>IF(I2583&lt;Overview!$F$17,'='!F2583/Overview!$F$26,Overview!$F$33)</f>
        <v>9.1428571428571423</v>
      </c>
      <c r="M2583" s="72">
        <f t="shared" si="245"/>
        <v>9.1428571428571423</v>
      </c>
      <c r="N2583" s="81">
        <f>MIN(1,Overview!$F$44*E2583*(F2583-Overview!$F$25)^2+0.2)</f>
        <v>1</v>
      </c>
      <c r="O2583" s="48">
        <f>M2583*E2583*Overview!$F$8</f>
        <v>9.746225350951114E-2</v>
      </c>
      <c r="P2583" s="48">
        <f>E2583*Overview!$F$6</f>
        <v>1.8494797113084687E-3</v>
      </c>
      <c r="Q2583" s="122">
        <f>O2583*(G2583/F2583-(1+Overview!$F$35/'='!F2583)/(Overview!$F$37*Overview!$F$33))/('='!G2583+Overview!$F$36)</f>
        <v>1.0785408936614412E-4</v>
      </c>
      <c r="R2583" s="128">
        <f>(O2583/F2583-Q2583)*G2583*Overview!$F$29*'='!F2583^3</f>
        <v>498.30203533706305</v>
      </c>
      <c r="S2583" s="57">
        <f t="shared" si="240"/>
        <v>3.2893678357202629E-18</v>
      </c>
      <c r="T2583" s="58">
        <f t="shared" si="241"/>
        <v>1.1826319257683693E-4</v>
      </c>
      <c r="U2583" s="58">
        <f>IF(I2583&lt;Overview!$F$18,(1-Overview!$F$9)*'='!R2583-'='!I2583*'='!P2583,0)</f>
        <v>0</v>
      </c>
      <c r="V2583" s="54">
        <f>IF(I2583&gt;=Overview!$F$18,(1-Overview!$F$9)*'='!R2583-Overview!$F$18*'='!P2583,0)</f>
        <v>42.127790553845067</v>
      </c>
      <c r="W2583" s="2"/>
      <c r="X2583" s="60">
        <f>F2583^3*(1+G2583*Overview!$F$38)</f>
        <v>43.746300068270884</v>
      </c>
      <c r="Y2583" s="61">
        <f>F2583^3*Overview!$F$42*(1+Overview!$F$38*G2583)+J2583*Overview!$F$39/Overview!$F$40</f>
        <v>4.0171629906821478</v>
      </c>
    </row>
    <row r="2584" spans="1:25">
      <c r="A2584" s="34">
        <v>2581</v>
      </c>
      <c r="B2584">
        <v>0.77</v>
      </c>
      <c r="C2584" s="85">
        <v>18.739999999999998</v>
      </c>
      <c r="D2584" s="125">
        <f>B2584/(B2584+Overview!$F$22)</f>
        <v>0.52380952380952384</v>
      </c>
      <c r="E2584" s="118">
        <f>EXP(Overview!$F$21/Overview!$F$5-Overview!$F$21/('='!C2584+273.15))</f>
        <v>0.94169028070695959</v>
      </c>
      <c r="F2584" s="77">
        <f t="shared" si="242"/>
        <v>3.289651185083629</v>
      </c>
      <c r="G2584" s="115">
        <f t="shared" si="243"/>
        <v>0.52380952380952372</v>
      </c>
      <c r="H2584" s="112">
        <f>F2584/Overview!$F$19</f>
        <v>4.8570075078748394</v>
      </c>
      <c r="I2584" s="149">
        <f t="shared" si="244"/>
        <v>178.24101031296112</v>
      </c>
      <c r="J2584" s="80">
        <f>IF((A2584-Overview!$F$43)/365=ROUND((A2584-Overview!$F$43)/365,0),J2583*0.05,J2583+V2583)</f>
        <v>1883.0395686196487</v>
      </c>
      <c r="K2584" s="70">
        <f>IF(I2584&lt;Overview!$F$16,1,'='!F2584/Overview!$F$26)</f>
        <v>142.40914221141253</v>
      </c>
      <c r="L2584" s="71">
        <f>IF(I2584&lt;Overview!$F$17,'='!F2584/Overview!$F$26,Overview!$F$33)</f>
        <v>9.1428571428571423</v>
      </c>
      <c r="M2584" s="72">
        <f t="shared" si="245"/>
        <v>9.1428571428571423</v>
      </c>
      <c r="N2584" s="81">
        <f>MIN(1,Overview!$F$44*E2584*(F2584-Overview!$F$25)^2+0.2)</f>
        <v>1</v>
      </c>
      <c r="O2584" s="48">
        <f>M2584*E2584*Overview!$F$8</f>
        <v>9.746225350951114E-2</v>
      </c>
      <c r="P2584" s="48">
        <f>E2584*Overview!$F$6</f>
        <v>1.8494797113084687E-3</v>
      </c>
      <c r="Q2584" s="122">
        <f>O2584*(G2584/F2584-(1+Overview!$F$35/'='!F2584)/(Overview!$F$37*Overview!$F$33))/('='!G2584+Overview!$F$36)</f>
        <v>1.0768804585172888E-4</v>
      </c>
      <c r="R2584" s="128">
        <f>(O2584/F2584-Q2584)*G2584*Overview!$F$29*'='!F2584^3</f>
        <v>498.3406029274721</v>
      </c>
      <c r="S2584" s="57">
        <f t="shared" si="240"/>
        <v>3.2892495827141158E-18</v>
      </c>
      <c r="T2584" s="58">
        <f t="shared" si="241"/>
        <v>1.1808536921849336E-4</v>
      </c>
      <c r="U2584" s="58">
        <f>IF(I2584&lt;Overview!$F$18,(1-Overview!$F$9)*'='!R2584-'='!I2584*'='!P2584,0)</f>
        <v>0</v>
      </c>
      <c r="V2584" s="54">
        <f>IF(I2584&gt;=Overview!$F$18,(1-Overview!$F$9)*'='!R2584-Overview!$F$18*'='!P2584,0)</f>
        <v>42.131076512547921</v>
      </c>
      <c r="W2584" s="2"/>
      <c r="X2584" s="60">
        <f>F2584^3*(1+G2584*Overview!$F$38)</f>
        <v>43.751018455256258</v>
      </c>
      <c r="Y2584" s="61">
        <f>F2584^3*Overview!$F$42*(1+Overview!$F$38*G2584)+J2584*Overview!$F$39/Overview!$F$40</f>
        <v>4.0194182895003534</v>
      </c>
    </row>
    <row r="2585" spans="1:25">
      <c r="A2585" s="34">
        <v>2582</v>
      </c>
      <c r="B2585">
        <v>0.77</v>
      </c>
      <c r="C2585" s="85">
        <v>18.739999999999998</v>
      </c>
      <c r="D2585" s="125">
        <f>B2585/(B2585+Overview!$F$22)</f>
        <v>0.52380952380952384</v>
      </c>
      <c r="E2585" s="118">
        <f>EXP(Overview!$F$21/Overview!$F$5-Overview!$F$21/('='!C2585+273.15))</f>
        <v>0.94169028070695959</v>
      </c>
      <c r="F2585" s="77">
        <f t="shared" si="242"/>
        <v>3.2897692704528474</v>
      </c>
      <c r="G2585" s="115">
        <f t="shared" si="243"/>
        <v>0.52380952380952372</v>
      </c>
      <c r="H2585" s="112">
        <f>F2585/Overview!$F$19</f>
        <v>4.8571818550905759</v>
      </c>
      <c r="I2585" s="149">
        <f t="shared" si="244"/>
        <v>178.24101031296112</v>
      </c>
      <c r="J2585" s="80">
        <f>IF((A2585-Overview!$F$43)/365=ROUND((A2585-Overview!$F$43)/365,0),J2584*0.05,J2584+V2584)</f>
        <v>1925.1706451321966</v>
      </c>
      <c r="K2585" s="70">
        <f>IF(I2585&lt;Overview!$F$16,1,'='!F2585/Overview!$F$26)</f>
        <v>142.41425413215791</v>
      </c>
      <c r="L2585" s="71">
        <f>IF(I2585&lt;Overview!$F$17,'='!F2585/Overview!$F$26,Overview!$F$33)</f>
        <v>9.1428571428571423</v>
      </c>
      <c r="M2585" s="72">
        <f t="shared" si="245"/>
        <v>9.1428571428571423</v>
      </c>
      <c r="N2585" s="81">
        <f>MIN(1,Overview!$F$44*E2585*(F2585-Overview!$F$25)^2+0.2)</f>
        <v>1</v>
      </c>
      <c r="O2585" s="48">
        <f>M2585*E2585*Overview!$F$8</f>
        <v>9.746225350951114E-2</v>
      </c>
      <c r="P2585" s="48">
        <f>E2585*Overview!$F$6</f>
        <v>1.8494797113084687E-3</v>
      </c>
      <c r="Q2585" s="122">
        <f>O2585*(G2585/F2585-(1+Overview!$F$35/'='!F2585)/(Overview!$F$37*Overview!$F$33))/('='!G2585+Overview!$F$36)</f>
        <v>1.0752226391551561E-4</v>
      </c>
      <c r="R2585" s="128">
        <f>(O2585/F2585-Q2585)*G2585*Overview!$F$29*'='!F2585^3</f>
        <v>498.37911420473716</v>
      </c>
      <c r="S2585" s="57">
        <f t="shared" si="240"/>
        <v>3.2891315159989471E-18</v>
      </c>
      <c r="T2585" s="58">
        <f t="shared" si="241"/>
        <v>1.1790781323959476E-4</v>
      </c>
      <c r="U2585" s="58">
        <f>IF(I2585&lt;Overview!$F$18,(1-Overview!$F$9)*'='!R2585-'='!I2585*'='!P2585,0)</f>
        <v>0</v>
      </c>
      <c r="V2585" s="54">
        <f>IF(I2585&gt;=Overview!$F$18,(1-Overview!$F$9)*'='!R2585-Overview!$F$18*'='!P2585,0)</f>
        <v>42.1343576733709</v>
      </c>
      <c r="W2585" s="2"/>
      <c r="X2585" s="60">
        <f>F2585^3*(1+G2585*Overview!$F$38)</f>
        <v>43.755730086062449</v>
      </c>
      <c r="Y2585" s="61">
        <f>F2585^3*Overview!$F$42*(1+Overview!$F$38*G2585)+J2585*Overview!$F$39/Overview!$F$40</f>
        <v>4.021673123052274</v>
      </c>
    </row>
    <row r="2586" spans="1:25">
      <c r="A2586" s="34">
        <v>2583</v>
      </c>
      <c r="B2586">
        <v>0.77</v>
      </c>
      <c r="C2586" s="85">
        <v>18.739999999999998</v>
      </c>
      <c r="D2586" s="125">
        <f>B2586/(B2586+Overview!$F$22)</f>
        <v>0.52380952380952384</v>
      </c>
      <c r="E2586" s="118">
        <f>EXP(Overview!$F$21/Overview!$F$5-Overview!$F$21/('='!C2586+273.15))</f>
        <v>0.94169028070695959</v>
      </c>
      <c r="F2586" s="77">
        <f t="shared" si="242"/>
        <v>3.289887178266087</v>
      </c>
      <c r="G2586" s="115">
        <f t="shared" si="243"/>
        <v>0.52380952380952372</v>
      </c>
      <c r="H2586" s="112">
        <f>F2586/Overview!$F$19</f>
        <v>4.8573559401536794</v>
      </c>
      <c r="I2586" s="149">
        <f t="shared" si="244"/>
        <v>178.24101031296112</v>
      </c>
      <c r="J2586" s="80">
        <f>IF((A2586-Overview!$F$43)/365=ROUND((A2586-Overview!$F$43)/365,0),J2585*0.05,J2585+V2585)</f>
        <v>1967.3050028055675</v>
      </c>
      <c r="K2586" s="70">
        <f>IF(I2586&lt;Overview!$F$16,1,'='!F2586/Overview!$F$26)</f>
        <v>142.41935836649728</v>
      </c>
      <c r="L2586" s="71">
        <f>IF(I2586&lt;Overview!$F$17,'='!F2586/Overview!$F$26,Overview!$F$33)</f>
        <v>9.1428571428571423</v>
      </c>
      <c r="M2586" s="72">
        <f t="shared" si="245"/>
        <v>9.1428571428571423</v>
      </c>
      <c r="N2586" s="81">
        <f>MIN(1,Overview!$F$44*E2586*(F2586-Overview!$F$25)^2+0.2)</f>
        <v>1</v>
      </c>
      <c r="O2586" s="48">
        <f>M2586*E2586*Overview!$F$8</f>
        <v>9.746225350951114E-2</v>
      </c>
      <c r="P2586" s="48">
        <f>E2586*Overview!$F$6</f>
        <v>1.8494797113084687E-3</v>
      </c>
      <c r="Q2586" s="122">
        <f>O2586*(G2586/F2586-(1+Overview!$F$35/'='!F2586)/(Overview!$F$37*Overview!$F$33))/('='!G2586+Overview!$F$36)</f>
        <v>1.0735674312711671E-4</v>
      </c>
      <c r="R2586" s="128">
        <f>(O2586/F2586-Q2586)*G2586*Overview!$F$29*'='!F2586^3</f>
        <v>498.41756924851029</v>
      </c>
      <c r="S2586" s="57">
        <f t="shared" si="240"/>
        <v>3.2890136352682427E-18</v>
      </c>
      <c r="T2586" s="58">
        <f t="shared" si="241"/>
        <v>1.1773052423810238E-4</v>
      </c>
      <c r="U2586" s="58">
        <f>IF(I2586&lt;Overview!$F$18,(1-Overview!$F$9)*'='!R2586-'='!I2586*'='!P2586,0)</f>
        <v>0</v>
      </c>
      <c r="V2586" s="54">
        <f>IF(I2586&gt;=Overview!$F$18,(1-Overview!$F$9)*'='!R2586-Overview!$F$18*'='!P2586,0)</f>
        <v>42.13763404310037</v>
      </c>
      <c r="W2586" s="2"/>
      <c r="X2586" s="60">
        <f>F2586^3*(1+G2586*Overview!$F$38)</f>
        <v>43.760434969843132</v>
      </c>
      <c r="Y2586" s="61">
        <f>F2586^3*Overview!$F$42*(1+Overview!$F$38*G2586)+J2586*Overview!$F$39/Overview!$F$40</f>
        <v>4.0239274919532511</v>
      </c>
    </row>
    <row r="2587" spans="1:25">
      <c r="A2587" s="34">
        <v>2584</v>
      </c>
      <c r="B2587">
        <v>0.77</v>
      </c>
      <c r="C2587" s="85">
        <v>18.739999999999998</v>
      </c>
      <c r="D2587" s="125">
        <f>B2587/(B2587+Overview!$F$22)</f>
        <v>0.52380952380952384</v>
      </c>
      <c r="E2587" s="118">
        <f>EXP(Overview!$F$21/Overview!$F$5-Overview!$F$21/('='!C2587+273.15))</f>
        <v>0.94169028070695959</v>
      </c>
      <c r="F2587" s="77">
        <f t="shared" si="242"/>
        <v>3.2900049087903249</v>
      </c>
      <c r="G2587" s="115">
        <f t="shared" si="243"/>
        <v>0.52380952380952372</v>
      </c>
      <c r="H2587" s="112">
        <f>F2587/Overview!$F$19</f>
        <v>4.8575297634583272</v>
      </c>
      <c r="I2587" s="149">
        <f t="shared" si="244"/>
        <v>178.24101031296112</v>
      </c>
      <c r="J2587" s="80">
        <f>IF((A2587-Overview!$F$43)/365=ROUND((A2587-Overview!$F$43)/365,0),J2586*0.05,J2586+V2586)</f>
        <v>2009.4426368486679</v>
      </c>
      <c r="K2587" s="70">
        <f>IF(I2587&lt;Overview!$F$16,1,'='!F2587/Overview!$F$26)</f>
        <v>142.4244549259881</v>
      </c>
      <c r="L2587" s="71">
        <f>IF(I2587&lt;Overview!$F$17,'='!F2587/Overview!$F$26,Overview!$F$33)</f>
        <v>9.1428571428571423</v>
      </c>
      <c r="M2587" s="72">
        <f t="shared" si="245"/>
        <v>9.1428571428571423</v>
      </c>
      <c r="N2587" s="81">
        <f>MIN(1,Overview!$F$44*E2587*(F2587-Overview!$F$25)^2+0.2)</f>
        <v>1</v>
      </c>
      <c r="O2587" s="48">
        <f>M2587*E2587*Overview!$F$8</f>
        <v>9.746225350951114E-2</v>
      </c>
      <c r="P2587" s="48">
        <f>E2587*Overview!$F$6</f>
        <v>1.8494797113084687E-3</v>
      </c>
      <c r="Q2587" s="122">
        <f>O2587*(G2587/F2587-(1+Overview!$F$35/'='!F2587)/(Overview!$F$37*Overview!$F$33))/('='!G2587+Overview!$F$36)</f>
        <v>1.0719148305691094E-4</v>
      </c>
      <c r="R2587" s="128">
        <f>(O2587/F2587-Q2587)*G2587*Overview!$F$29*'='!F2587^3</f>
        <v>498.45596813833941</v>
      </c>
      <c r="S2587" s="57">
        <f t="shared" si="240"/>
        <v>3.2888959402160341E-18</v>
      </c>
      <c r="T2587" s="58">
        <f t="shared" si="241"/>
        <v>1.1755350181258399E-4</v>
      </c>
      <c r="U2587" s="58">
        <f>IF(I2587&lt;Overview!$F$18,(1-Overview!$F$9)*'='!R2587-'='!I2587*'='!P2587,0)</f>
        <v>0</v>
      </c>
      <c r="V2587" s="54">
        <f>IF(I2587&gt;=Overview!$F$18,(1-Overview!$F$9)*'='!R2587-Overview!$F$18*'='!P2587,0)</f>
        <v>42.140905628513813</v>
      </c>
      <c r="W2587" s="2"/>
      <c r="X2587" s="60">
        <f>F2587^3*(1+G2587*Overview!$F$38)</f>
        <v>43.765133115741186</v>
      </c>
      <c r="Y2587" s="61">
        <f>F2587^3*Overview!$F$42*(1+Overview!$F$38*G2587)+J2587*Overview!$F$39/Overview!$F$40</f>
        <v>4.0261813968179485</v>
      </c>
    </row>
    <row r="2588" spans="1:25">
      <c r="A2588" s="34">
        <v>2585</v>
      </c>
      <c r="B2588">
        <v>0.77</v>
      </c>
      <c r="C2588" s="85">
        <v>18.739999999999998</v>
      </c>
      <c r="D2588" s="125">
        <f>B2588/(B2588+Overview!$F$22)</f>
        <v>0.52380952380952384</v>
      </c>
      <c r="E2588" s="118">
        <f>EXP(Overview!$F$21/Overview!$F$5-Overview!$F$21/('='!C2588+273.15))</f>
        <v>0.94169028070695959</v>
      </c>
      <c r="F2588" s="77">
        <f t="shared" si="242"/>
        <v>3.2901224622921377</v>
      </c>
      <c r="G2588" s="115">
        <f t="shared" si="243"/>
        <v>0.52380952380952372</v>
      </c>
      <c r="H2588" s="112">
        <f>F2588/Overview!$F$19</f>
        <v>4.8577033253981066</v>
      </c>
      <c r="I2588" s="149">
        <f t="shared" si="244"/>
        <v>178.24101031296112</v>
      </c>
      <c r="J2588" s="80">
        <f>IF((A2588-Overview!$F$43)/365=ROUND((A2588-Overview!$F$43)/365,0),J2587*0.05,J2587+V2587)</f>
        <v>2051.5835424771817</v>
      </c>
      <c r="K2588" s="70">
        <f>IF(I2588&lt;Overview!$F$16,1,'='!F2588/Overview!$F$26)</f>
        <v>142.42954382217047</v>
      </c>
      <c r="L2588" s="71">
        <f>IF(I2588&lt;Overview!$F$17,'='!F2588/Overview!$F$26,Overview!$F$33)</f>
        <v>9.1428571428571423</v>
      </c>
      <c r="M2588" s="72">
        <f t="shared" si="245"/>
        <v>9.1428571428571423</v>
      </c>
      <c r="N2588" s="81">
        <f>MIN(1,Overview!$F$44*E2588*(F2588-Overview!$F$25)^2+0.2)</f>
        <v>1</v>
      </c>
      <c r="O2588" s="48">
        <f>M2588*E2588*Overview!$F$8</f>
        <v>9.746225350951114E-2</v>
      </c>
      <c r="P2588" s="48">
        <f>E2588*Overview!$F$6</f>
        <v>1.8494797113084687E-3</v>
      </c>
      <c r="Q2588" s="122">
        <f>O2588*(G2588/F2588-(1+Overview!$F$35/'='!F2588)/(Overview!$F$37*Overview!$F$33))/('='!G2588+Overview!$F$36)</f>
        <v>1.0702648327603632E-4</v>
      </c>
      <c r="R2588" s="128">
        <f>(O2588/F2588-Q2588)*G2588*Overview!$F$29*'='!F2588^3</f>
        <v>498.49431095366754</v>
      </c>
      <c r="S2588" s="57">
        <f t="shared" si="240"/>
        <v>3.2887784305368956E-18</v>
      </c>
      <c r="T2588" s="58">
        <f t="shared" si="241"/>
        <v>1.1737674556220697E-4</v>
      </c>
      <c r="U2588" s="58">
        <f>IF(I2588&lt;Overview!$F$18,(1-Overview!$F$9)*'='!R2588-'='!I2588*'='!P2588,0)</f>
        <v>0</v>
      </c>
      <c r="V2588" s="54">
        <f>IF(I2588&gt;=Overview!$F$18,(1-Overview!$F$9)*'='!R2588-Overview!$F$18*'='!P2588,0)</f>
        <v>42.144172436379769</v>
      </c>
      <c r="W2588" s="2"/>
      <c r="X2588" s="60">
        <f>F2588^3*(1+G2588*Overview!$F$38)</f>
        <v>43.769824532888705</v>
      </c>
      <c r="Y2588" s="61">
        <f>F2588^3*Overview!$F$42*(1+Overview!$F$38*G2588)+J2588*Overview!$F$39/Overview!$F$40</f>
        <v>4.0284348382603552</v>
      </c>
    </row>
    <row r="2589" spans="1:25">
      <c r="A2589" s="34">
        <v>2586</v>
      </c>
      <c r="B2589">
        <v>0.77</v>
      </c>
      <c r="C2589" s="85">
        <v>18.739999999999998</v>
      </c>
      <c r="D2589" s="125">
        <f>B2589/(B2589+Overview!$F$22)</f>
        <v>0.52380952380952384</v>
      </c>
      <c r="E2589" s="118">
        <f>EXP(Overview!$F$21/Overview!$F$5-Overview!$F$21/('='!C2589+273.15))</f>
        <v>0.94169028070695959</v>
      </c>
      <c r="F2589" s="77">
        <f t="shared" si="242"/>
        <v>3.2902398390376999</v>
      </c>
      <c r="G2589" s="115">
        <f t="shared" si="243"/>
        <v>0.52380952380952372</v>
      </c>
      <c r="H2589" s="112">
        <f>F2589/Overview!$F$19</f>
        <v>4.8578766263660116</v>
      </c>
      <c r="I2589" s="149">
        <f t="shared" si="244"/>
        <v>178.24101031296112</v>
      </c>
      <c r="J2589" s="80">
        <f>IF((A2589-Overview!$F$43)/365=ROUND((A2589-Overview!$F$43)/365,0),J2588*0.05,J2588+V2588)</f>
        <v>2093.7277149135616</v>
      </c>
      <c r="K2589" s="70">
        <f>IF(I2589&lt;Overview!$F$16,1,'='!F2589/Overview!$F$26)</f>
        <v>142.43462506656709</v>
      </c>
      <c r="L2589" s="71">
        <f>IF(I2589&lt;Overview!$F$17,'='!F2589/Overview!$F$26,Overview!$F$33)</f>
        <v>9.1428571428571423</v>
      </c>
      <c r="M2589" s="72">
        <f t="shared" si="245"/>
        <v>9.1428571428571423</v>
      </c>
      <c r="N2589" s="81">
        <f>MIN(1,Overview!$F$44*E2589*(F2589-Overview!$F$25)^2+0.2)</f>
        <v>1</v>
      </c>
      <c r="O2589" s="48">
        <f>M2589*E2589*Overview!$F$8</f>
        <v>9.746225350951114E-2</v>
      </c>
      <c r="P2589" s="48">
        <f>E2589*Overview!$F$6</f>
        <v>1.8494797113084687E-3</v>
      </c>
      <c r="Q2589" s="122">
        <f>O2589*(G2589/F2589-(1+Overview!$F$35/'='!F2589)/(Overview!$F$37*Overview!$F$33))/('='!G2589+Overview!$F$36)</f>
        <v>1.0686174335639726E-4</v>
      </c>
      <c r="R2589" s="128">
        <f>(O2589/F2589-Q2589)*G2589*Overview!$F$29*'='!F2589^3</f>
        <v>498.53259777383329</v>
      </c>
      <c r="S2589" s="57">
        <f t="shared" si="240"/>
        <v>3.2886611059259446E-18</v>
      </c>
      <c r="T2589" s="58">
        <f t="shared" si="241"/>
        <v>1.1720025508674684E-4</v>
      </c>
      <c r="U2589" s="58">
        <f>IF(I2589&lt;Overview!$F$18,(1-Overview!$F$9)*'='!R2589-'='!I2589*'='!P2589,0)</f>
        <v>0</v>
      </c>
      <c r="V2589" s="54">
        <f>IF(I2589&gt;=Overview!$F$18,(1-Overview!$F$9)*'='!R2589-Overview!$F$18*'='!P2589,0)</f>
        <v>42.147434473457892</v>
      </c>
      <c r="W2589" s="2"/>
      <c r="X2589" s="60">
        <f>F2589^3*(1+G2589*Overview!$F$38)</f>
        <v>43.774509230406998</v>
      </c>
      <c r="Y2589" s="61">
        <f>F2589^3*Overview!$F$42*(1+Overview!$F$38*G2589)+J2589*Overview!$F$39/Overview!$F$40</f>
        <v>4.0306878168937823</v>
      </c>
    </row>
    <row r="2590" spans="1:25">
      <c r="A2590" s="34">
        <v>2587</v>
      </c>
      <c r="B2590">
        <v>0.77</v>
      </c>
      <c r="C2590" s="85">
        <v>18.739999999999998</v>
      </c>
      <c r="D2590" s="125">
        <f>B2590/(B2590+Overview!$F$22)</f>
        <v>0.52380952380952384</v>
      </c>
      <c r="E2590" s="118">
        <f>EXP(Overview!$F$21/Overview!$F$5-Overview!$F$21/('='!C2590+273.15))</f>
        <v>0.94169028070695959</v>
      </c>
      <c r="F2590" s="77">
        <f t="shared" si="242"/>
        <v>3.2903570392927866</v>
      </c>
      <c r="G2590" s="115">
        <f t="shared" si="243"/>
        <v>0.52380952380952372</v>
      </c>
      <c r="H2590" s="112">
        <f>F2590/Overview!$F$19</f>
        <v>4.8580496667544466</v>
      </c>
      <c r="I2590" s="149">
        <f t="shared" si="244"/>
        <v>178.24101031296112</v>
      </c>
      <c r="J2590" s="80">
        <f>IF((A2590-Overview!$F$43)/365=ROUND((A2590-Overview!$F$43)/365,0),J2589*0.05,J2589+V2589)</f>
        <v>2135.8751493870195</v>
      </c>
      <c r="K2590" s="70">
        <f>IF(I2590&lt;Overview!$F$16,1,'='!F2590/Overview!$F$26)</f>
        <v>142.43969867068341</v>
      </c>
      <c r="L2590" s="71">
        <f>IF(I2590&lt;Overview!$F$17,'='!F2590/Overview!$F$26,Overview!$F$33)</f>
        <v>9.1428571428571423</v>
      </c>
      <c r="M2590" s="72">
        <f t="shared" si="245"/>
        <v>9.1428571428571423</v>
      </c>
      <c r="N2590" s="81">
        <f>MIN(1,Overview!$F$44*E2590*(F2590-Overview!$F$25)^2+0.2)</f>
        <v>1</v>
      </c>
      <c r="O2590" s="48">
        <f>M2590*E2590*Overview!$F$8</f>
        <v>9.746225350951114E-2</v>
      </c>
      <c r="P2590" s="48">
        <f>E2590*Overview!$F$6</f>
        <v>1.8494797113084687E-3</v>
      </c>
      <c r="Q2590" s="122">
        <f>O2590*(G2590/F2590-(1+Overview!$F$35/'='!F2590)/(Overview!$F$37*Overview!$F$33))/('='!G2590+Overview!$F$36)</f>
        <v>1.0669726287065493E-4</v>
      </c>
      <c r="R2590" s="128">
        <f>(O2590/F2590-Q2590)*G2590*Overview!$F$29*'='!F2590^3</f>
        <v>498.5708286780706</v>
      </c>
      <c r="S2590" s="57">
        <f t="shared" si="240"/>
        <v>3.2885439660788381E-18</v>
      </c>
      <c r="T2590" s="58">
        <f t="shared" si="241"/>
        <v>1.1702402998657744E-4</v>
      </c>
      <c r="U2590" s="58">
        <f>IF(I2590&lt;Overview!$F$18,(1-Overview!$F$9)*'='!R2590-'='!I2590*'='!P2590,0)</f>
        <v>0</v>
      </c>
      <c r="V2590" s="54">
        <f>IF(I2590&gt;=Overview!$F$18,(1-Overview!$F$9)*'='!R2590-Overview!$F$18*'='!P2590,0)</f>
        <v>42.150691746498907</v>
      </c>
      <c r="W2590" s="2"/>
      <c r="X2590" s="60">
        <f>F2590^3*(1+G2590*Overview!$F$38)</f>
        <v>43.779187217406587</v>
      </c>
      <c r="Y2590" s="61">
        <f>F2590^3*Overview!$F$42*(1+Overview!$F$38*G2590)+J2590*Overview!$F$39/Overview!$F$40</f>
        <v>4.0329403333308651</v>
      </c>
    </row>
    <row r="2591" spans="1:25">
      <c r="A2591" s="34">
        <v>2588</v>
      </c>
      <c r="B2591">
        <v>0.77</v>
      </c>
      <c r="C2591" s="85">
        <v>18.739999999999998</v>
      </c>
      <c r="D2591" s="125">
        <f>B2591/(B2591+Overview!$F$22)</f>
        <v>0.52380952380952384</v>
      </c>
      <c r="E2591" s="118">
        <f>EXP(Overview!$F$21/Overview!$F$5-Overview!$F$21/('='!C2591+273.15))</f>
        <v>0.94169028070695959</v>
      </c>
      <c r="F2591" s="77">
        <f t="shared" si="242"/>
        <v>3.2904740633227729</v>
      </c>
      <c r="G2591" s="115">
        <f t="shared" si="243"/>
        <v>0.52380952380952372</v>
      </c>
      <c r="H2591" s="112">
        <f>F2591/Overview!$F$19</f>
        <v>4.8582224469552235</v>
      </c>
      <c r="I2591" s="149">
        <f t="shared" si="244"/>
        <v>178.24101031296112</v>
      </c>
      <c r="J2591" s="80">
        <f>IF((A2591-Overview!$F$43)/365=ROUND((A2591-Overview!$F$43)/365,0),J2590*0.05,J2590+V2590)</f>
        <v>2178.0258411335185</v>
      </c>
      <c r="K2591" s="70">
        <f>IF(I2591&lt;Overview!$F$16,1,'='!F2591/Overview!$F$26)</f>
        <v>142.44476464600748</v>
      </c>
      <c r="L2591" s="71">
        <f>IF(I2591&lt;Overview!$F$17,'='!F2591/Overview!$F$26,Overview!$F$33)</f>
        <v>9.1428571428571423</v>
      </c>
      <c r="M2591" s="72">
        <f t="shared" si="245"/>
        <v>9.1428571428571423</v>
      </c>
      <c r="N2591" s="81">
        <f>MIN(1,Overview!$F$44*E2591*(F2591-Overview!$F$25)^2+0.2)</f>
        <v>1</v>
      </c>
      <c r="O2591" s="48">
        <f>M2591*E2591*Overview!$F$8</f>
        <v>9.746225350951114E-2</v>
      </c>
      <c r="P2591" s="48">
        <f>E2591*Overview!$F$6</f>
        <v>1.8494797113084687E-3</v>
      </c>
      <c r="Q2591" s="122">
        <f>O2591*(G2591/F2591-(1+Overview!$F$35/'='!F2591)/(Overview!$F$37*Overview!$F$33))/('='!G2591+Overview!$F$36)</f>
        <v>1.0653304139222888E-4</v>
      </c>
      <c r="R2591" s="128">
        <f>(O2591/F2591-Q2591)*G2591*Overview!$F$29*'='!F2591^3</f>
        <v>498.60900374550914</v>
      </c>
      <c r="S2591" s="57">
        <f t="shared" si="240"/>
        <v>3.2884270106917747E-18</v>
      </c>
      <c r="T2591" s="58">
        <f t="shared" si="241"/>
        <v>1.1684806986267351E-4</v>
      </c>
      <c r="U2591" s="58">
        <f>IF(I2591&lt;Overview!$F$18,(1-Overview!$F$9)*'='!R2591-'='!I2591*'='!P2591,0)</f>
        <v>0</v>
      </c>
      <c r="V2591" s="54">
        <f>IF(I2591&gt;=Overview!$F$18,(1-Overview!$F$9)*'='!R2591-Overview!$F$18*'='!P2591,0)</f>
        <v>42.153944262244671</v>
      </c>
      <c r="W2591" s="2"/>
      <c r="X2591" s="60">
        <f>F2591^3*(1+G2591*Overview!$F$38)</f>
        <v>43.783858502987229</v>
      </c>
      <c r="Y2591" s="61">
        <f>F2591^3*Overview!$F$42*(1+Overview!$F$38*G2591)+J2591*Overview!$F$39/Overview!$F$40</f>
        <v>4.0351923881835612</v>
      </c>
    </row>
    <row r="2592" spans="1:25">
      <c r="A2592" s="34">
        <v>2589</v>
      </c>
      <c r="B2592">
        <v>0.77</v>
      </c>
      <c r="C2592" s="85">
        <v>18.739999999999998</v>
      </c>
      <c r="D2592" s="125">
        <f>B2592/(B2592+Overview!$F$22)</f>
        <v>0.52380952380952384</v>
      </c>
      <c r="E2592" s="118">
        <f>EXP(Overview!$F$21/Overview!$F$5-Overview!$F$21/('='!C2592+273.15))</f>
        <v>0.94169028070695959</v>
      </c>
      <c r="F2592" s="77">
        <f t="shared" si="242"/>
        <v>3.2905909113926355</v>
      </c>
      <c r="G2592" s="115">
        <f t="shared" si="243"/>
        <v>0.52380952380952372</v>
      </c>
      <c r="H2592" s="112">
        <f>F2592/Overview!$F$19</f>
        <v>4.8583949673595681</v>
      </c>
      <c r="I2592" s="149">
        <f t="shared" si="244"/>
        <v>178.24101031296112</v>
      </c>
      <c r="J2592" s="80">
        <f>IF((A2592-Overview!$F$43)/365=ROUND((A2592-Overview!$F$43)/365,0),J2591*0.05,J2591+V2591)</f>
        <v>2220.1797853957632</v>
      </c>
      <c r="K2592" s="70">
        <f>IF(I2592&lt;Overview!$F$16,1,'='!F2592/Overview!$F$26)</f>
        <v>142.4498230040102</v>
      </c>
      <c r="L2592" s="71">
        <f>IF(I2592&lt;Overview!$F$17,'='!F2592/Overview!$F$26,Overview!$F$33)</f>
        <v>9.1428571428571423</v>
      </c>
      <c r="M2592" s="72">
        <f t="shared" si="245"/>
        <v>9.1428571428571423</v>
      </c>
      <c r="N2592" s="81">
        <f>MIN(1,Overview!$F$44*E2592*(F2592-Overview!$F$25)^2+0.2)</f>
        <v>1</v>
      </c>
      <c r="O2592" s="48">
        <f>M2592*E2592*Overview!$F$8</f>
        <v>9.746225350951114E-2</v>
      </c>
      <c r="P2592" s="48">
        <f>E2592*Overview!$F$6</f>
        <v>1.8494797113084687E-3</v>
      </c>
      <c r="Q2592" s="122">
        <f>O2592*(G2592/F2592-(1+Overview!$F$35/'='!F2592)/(Overview!$F$37*Overview!$F$33))/('='!G2592+Overview!$F$36)</f>
        <v>1.0636907849529543E-4</v>
      </c>
      <c r="R2592" s="128">
        <f>(O2592/F2592-Q2592)*G2592*Overview!$F$29*'='!F2592^3</f>
        <v>498.64712305517475</v>
      </c>
      <c r="S2592" s="57">
        <f t="shared" si="240"/>
        <v>3.2883102394614913E-18</v>
      </c>
      <c r="T2592" s="58">
        <f t="shared" si="241"/>
        <v>1.1667237431660966E-4</v>
      </c>
      <c r="U2592" s="58">
        <f>IF(I2592&lt;Overview!$F$18,(1-Overview!$F$9)*'='!R2592-'='!I2592*'='!P2592,0)</f>
        <v>0</v>
      </c>
      <c r="V2592" s="54">
        <f>IF(I2592&gt;=Overview!$F$18,(1-Overview!$F$9)*'='!R2592-Overview!$F$18*'='!P2592,0)</f>
        <v>42.157192027428181</v>
      </c>
      <c r="W2592" s="2"/>
      <c r="X2592" s="60">
        <f>F2592^3*(1+G2592*Overview!$F$38)</f>
        <v>43.788523096237952</v>
      </c>
      <c r="Y2592" s="61">
        <f>F2592^3*Overview!$F$42*(1+Overview!$F$38*G2592)+J2592*Overview!$F$39/Overview!$F$40</f>
        <v>4.0374439820631585</v>
      </c>
    </row>
    <row r="2593" spans="1:25">
      <c r="A2593" s="34">
        <v>2590</v>
      </c>
      <c r="B2593">
        <v>0.77</v>
      </c>
      <c r="C2593" s="85">
        <v>18.739999999999998</v>
      </c>
      <c r="D2593" s="125">
        <f>B2593/(B2593+Overview!$F$22)</f>
        <v>0.52380952380952384</v>
      </c>
      <c r="E2593" s="118">
        <f>EXP(Overview!$F$21/Overview!$F$5-Overview!$F$21/('='!C2593+273.15))</f>
        <v>0.94169028070695959</v>
      </c>
      <c r="F2593" s="77">
        <f t="shared" si="242"/>
        <v>3.2907075837669519</v>
      </c>
      <c r="G2593" s="115">
        <f t="shared" si="243"/>
        <v>0.52380952380952372</v>
      </c>
      <c r="H2593" s="112">
        <f>F2593/Overview!$F$19</f>
        <v>4.8585672283581163</v>
      </c>
      <c r="I2593" s="149">
        <f t="shared" si="244"/>
        <v>178.24101031296112</v>
      </c>
      <c r="J2593" s="80">
        <f>IF((A2593-Overview!$F$43)/365=ROUND((A2593-Overview!$F$43)/365,0),J2592*0.05,J2592+V2592)</f>
        <v>2262.3369774231915</v>
      </c>
      <c r="K2593" s="70">
        <f>IF(I2593&lt;Overview!$F$16,1,'='!F2593/Overview!$F$26)</f>
        <v>142.4548737561451</v>
      </c>
      <c r="L2593" s="71">
        <f>IF(I2593&lt;Overview!$F$17,'='!F2593/Overview!$F$26,Overview!$F$33)</f>
        <v>9.1428571428571423</v>
      </c>
      <c r="M2593" s="72">
        <f t="shared" si="245"/>
        <v>9.1428571428571423</v>
      </c>
      <c r="N2593" s="81">
        <f>MIN(1,Overview!$F$44*E2593*(F2593-Overview!$F$25)^2+0.2)</f>
        <v>1</v>
      </c>
      <c r="O2593" s="48">
        <f>M2593*E2593*Overview!$F$8</f>
        <v>9.746225350951114E-2</v>
      </c>
      <c r="P2593" s="48">
        <f>E2593*Overview!$F$6</f>
        <v>1.8494797113084687E-3</v>
      </c>
      <c r="Q2593" s="122">
        <f>O2593*(G2593/F2593-(1+Overview!$F$35/'='!F2593)/(Overview!$F$37*Overview!$F$33))/('='!G2593+Overview!$F$36)</f>
        <v>1.0620537375478926E-4</v>
      </c>
      <c r="R2593" s="128">
        <f>(O2593/F2593-Q2593)*G2593*Overview!$F$29*'='!F2593^3</f>
        <v>498.68518668598853</v>
      </c>
      <c r="S2593" s="57">
        <f t="shared" si="240"/>
        <v>3.2881936520852624E-18</v>
      </c>
      <c r="T2593" s="58">
        <f t="shared" si="241"/>
        <v>1.1649694295056286E-4</v>
      </c>
      <c r="U2593" s="58">
        <f>IF(I2593&lt;Overview!$F$18,(1-Overview!$F$9)*'='!R2593-'='!I2593*'='!P2593,0)</f>
        <v>0</v>
      </c>
      <c r="V2593" s="54">
        <f>IF(I2593&gt;=Overview!$F$18,(1-Overview!$F$9)*'='!R2593-Overview!$F$18*'='!P2593,0)</f>
        <v>42.160435048773515</v>
      </c>
      <c r="W2593" s="2"/>
      <c r="X2593" s="60">
        <f>F2593^3*(1+G2593*Overview!$F$38)</f>
        <v>43.793181006236992</v>
      </c>
      <c r="Y2593" s="61">
        <f>F2593^3*Overview!$F$42*(1+Overview!$F$38*G2593)+J2593*Overview!$F$39/Overview!$F$40</f>
        <v>4.0396951155802636</v>
      </c>
    </row>
    <row r="2594" spans="1:25">
      <c r="A2594" s="34">
        <v>2591</v>
      </c>
      <c r="B2594">
        <v>0.77</v>
      </c>
      <c r="C2594" s="85">
        <v>18.739999999999998</v>
      </c>
      <c r="D2594" s="125">
        <f>B2594/(B2594+Overview!$F$22)</f>
        <v>0.52380952380952384</v>
      </c>
      <c r="E2594" s="118">
        <f>EXP(Overview!$F$21/Overview!$F$5-Overview!$F$21/('='!C2594+273.15))</f>
        <v>0.94169028070695959</v>
      </c>
      <c r="F2594" s="77">
        <f t="shared" si="242"/>
        <v>3.2908240807099025</v>
      </c>
      <c r="G2594" s="115">
        <f t="shared" si="243"/>
        <v>0.52380952380952372</v>
      </c>
      <c r="H2594" s="112">
        <f>F2594/Overview!$F$19</f>
        <v>4.858739230340916</v>
      </c>
      <c r="I2594" s="149">
        <f t="shared" si="244"/>
        <v>178.24101031296112</v>
      </c>
      <c r="J2594" s="80">
        <f>IF((A2594-Overview!$F$43)/365=ROUND((A2594-Overview!$F$43)/365,0),J2593*0.05,J2593+V2593)</f>
        <v>2304.4974124719652</v>
      </c>
      <c r="K2594" s="70">
        <f>IF(I2594&lt;Overview!$F$16,1,'='!F2594/Overview!$F$26)</f>
        <v>142.45991691384859</v>
      </c>
      <c r="L2594" s="71">
        <f>IF(I2594&lt;Overview!$F$17,'='!F2594/Overview!$F$26,Overview!$F$33)</f>
        <v>9.1428571428571423</v>
      </c>
      <c r="M2594" s="72">
        <f t="shared" si="245"/>
        <v>9.1428571428571423</v>
      </c>
      <c r="N2594" s="81">
        <f>MIN(1,Overview!$F$44*E2594*(F2594-Overview!$F$25)^2+0.2)</f>
        <v>1</v>
      </c>
      <c r="O2594" s="48">
        <f>M2594*E2594*Overview!$F$8</f>
        <v>9.746225350951114E-2</v>
      </c>
      <c r="P2594" s="48">
        <f>E2594*Overview!$F$6</f>
        <v>1.8494797113084687E-3</v>
      </c>
      <c r="Q2594" s="122">
        <f>O2594*(G2594/F2594-(1+Overview!$F$35/'='!F2594)/(Overview!$F$37*Overview!$F$33))/('='!G2594+Overview!$F$36)</f>
        <v>1.0604192674639381E-4</v>
      </c>
      <c r="R2594" s="128">
        <f>(O2594/F2594-Q2594)*G2594*Overview!$F$29*'='!F2594^3</f>
        <v>498.72319471676821</v>
      </c>
      <c r="S2594" s="57">
        <f t="shared" si="240"/>
        <v>3.2880772482609005E-18</v>
      </c>
      <c r="T2594" s="58">
        <f t="shared" si="241"/>
        <v>1.1632177536730275E-4</v>
      </c>
      <c r="U2594" s="58">
        <f>IF(I2594&lt;Overview!$F$18,(1-Overview!$F$9)*'='!R2594-'='!I2594*'='!P2594,0)</f>
        <v>0</v>
      </c>
      <c r="V2594" s="54">
        <f>IF(I2594&gt;=Overview!$F$18,(1-Overview!$F$9)*'='!R2594-Overview!$F$18*'='!P2594,0)</f>
        <v>42.163673332995948</v>
      </c>
      <c r="W2594" s="2"/>
      <c r="X2594" s="60">
        <f>F2594^3*(1+G2594*Overview!$F$38)</f>
        <v>43.797832242051854</v>
      </c>
      <c r="Y2594" s="61">
        <f>F2594^3*Overview!$F$42*(1+Overview!$F$38*G2594)+J2594*Overview!$F$39/Overview!$F$40</f>
        <v>4.0419457893448127</v>
      </c>
    </row>
    <row r="2595" spans="1:25">
      <c r="A2595" s="34">
        <v>2592</v>
      </c>
      <c r="B2595">
        <v>0.77</v>
      </c>
      <c r="C2595" s="85">
        <v>18.739999999999998</v>
      </c>
      <c r="D2595" s="125">
        <f>B2595/(B2595+Overview!$F$22)</f>
        <v>0.52380952380952384</v>
      </c>
      <c r="E2595" s="118">
        <f>EXP(Overview!$F$21/Overview!$F$5-Overview!$F$21/('='!C2595+273.15))</f>
        <v>0.94169028070695959</v>
      </c>
      <c r="F2595" s="77">
        <f t="shared" si="242"/>
        <v>3.29094040248527</v>
      </c>
      <c r="G2595" s="115">
        <f t="shared" si="243"/>
        <v>0.52380952380952372</v>
      </c>
      <c r="H2595" s="112">
        <f>F2595/Overview!$F$19</f>
        <v>4.858910973697431</v>
      </c>
      <c r="I2595" s="149">
        <f t="shared" si="244"/>
        <v>178.24101031296112</v>
      </c>
      <c r="J2595" s="80">
        <f>IF((A2595-Overview!$F$43)/365=ROUND((A2595-Overview!$F$43)/365,0),J2594*0.05,J2594+V2594)</f>
        <v>2346.6610858049612</v>
      </c>
      <c r="K2595" s="70">
        <f>IF(I2595&lt;Overview!$F$16,1,'='!F2595/Overview!$F$26)</f>
        <v>142.46495248853984</v>
      </c>
      <c r="L2595" s="71">
        <f>IF(I2595&lt;Overview!$F$17,'='!F2595/Overview!$F$26,Overview!$F$33)</f>
        <v>9.1428571428571423</v>
      </c>
      <c r="M2595" s="72">
        <f t="shared" si="245"/>
        <v>9.1428571428571423</v>
      </c>
      <c r="N2595" s="81">
        <f>MIN(1,Overview!$F$44*E2595*(F2595-Overview!$F$25)^2+0.2)</f>
        <v>1</v>
      </c>
      <c r="O2595" s="48">
        <f>M2595*E2595*Overview!$F$8</f>
        <v>9.746225350951114E-2</v>
      </c>
      <c r="P2595" s="48">
        <f>E2595*Overview!$F$6</f>
        <v>1.8494797113084687E-3</v>
      </c>
      <c r="Q2595" s="122">
        <f>O2595*(G2595/F2595-(1+Overview!$F$35/'='!F2595)/(Overview!$F$37*Overview!$F$33))/('='!G2595+Overview!$F$36)</f>
        <v>1.0587873704654923E-4</v>
      </c>
      <c r="R2595" s="128">
        <f>(O2595/F2595-Q2595)*G2595*Overview!$F$29*'='!F2595^3</f>
        <v>498.76114722622748</v>
      </c>
      <c r="S2595" s="57">
        <f t="shared" si="240"/>
        <v>3.2879610276867528E-18</v>
      </c>
      <c r="T2595" s="58">
        <f t="shared" si="241"/>
        <v>1.1614687117020093E-4</v>
      </c>
      <c r="U2595" s="58">
        <f>IF(I2595&lt;Overview!$F$18,(1-Overview!$F$9)*'='!R2595-'='!I2595*'='!P2595,0)</f>
        <v>0</v>
      </c>
      <c r="V2595" s="54">
        <f>IF(I2595&gt;=Overview!$F$18,(1-Overview!$F$9)*'='!R2595-Overview!$F$18*'='!P2595,0)</f>
        <v>42.166906886801875</v>
      </c>
      <c r="W2595" s="2"/>
      <c r="X2595" s="60">
        <f>F2595^3*(1+G2595*Overview!$F$38)</f>
        <v>43.802476812739343</v>
      </c>
      <c r="Y2595" s="61">
        <f>F2595^3*Overview!$F$42*(1+Overview!$F$38*G2595)+J2595*Overview!$F$39/Overview!$F$40</f>
        <v>4.0441960039660652</v>
      </c>
    </row>
    <row r="2596" spans="1:25">
      <c r="A2596" s="34">
        <v>2593</v>
      </c>
      <c r="B2596">
        <v>0.77</v>
      </c>
      <c r="C2596" s="85">
        <v>18.739999999999998</v>
      </c>
      <c r="D2596" s="125">
        <f>B2596/(B2596+Overview!$F$22)</f>
        <v>0.52380952380952384</v>
      </c>
      <c r="E2596" s="118">
        <f>EXP(Overview!$F$21/Overview!$F$5-Overview!$F$21/('='!C2596+273.15))</f>
        <v>0.94169028070695959</v>
      </c>
      <c r="F2596" s="77">
        <f t="shared" si="242"/>
        <v>3.2910565493564401</v>
      </c>
      <c r="G2596" s="115">
        <f t="shared" si="243"/>
        <v>0.52380952380952372</v>
      </c>
      <c r="H2596" s="112">
        <f>F2596/Overview!$F$19</f>
        <v>4.8590824588165367</v>
      </c>
      <c r="I2596" s="149">
        <f t="shared" si="244"/>
        <v>178.24101031296112</v>
      </c>
      <c r="J2596" s="80">
        <f>IF((A2596-Overview!$F$43)/365=ROUND((A2596-Overview!$F$43)/365,0),J2595*0.05,J2595+V2595)</f>
        <v>2388.827992691763</v>
      </c>
      <c r="K2596" s="70">
        <f>IF(I2596&lt;Overview!$F$16,1,'='!F2596/Overview!$F$26)</f>
        <v>142.46998049162079</v>
      </c>
      <c r="L2596" s="71">
        <f>IF(I2596&lt;Overview!$F$17,'='!F2596/Overview!$F$26,Overview!$F$33)</f>
        <v>9.1428571428571423</v>
      </c>
      <c r="M2596" s="72">
        <f t="shared" si="245"/>
        <v>9.1428571428571423</v>
      </c>
      <c r="N2596" s="81">
        <f>MIN(1,Overview!$F$44*E2596*(F2596-Overview!$F$25)^2+0.2)</f>
        <v>1</v>
      </c>
      <c r="O2596" s="48">
        <f>M2596*E2596*Overview!$F$8</f>
        <v>9.746225350951114E-2</v>
      </c>
      <c r="P2596" s="48">
        <f>E2596*Overview!$F$6</f>
        <v>1.8494797113084687E-3</v>
      </c>
      <c r="Q2596" s="122">
        <f>O2596*(G2596/F2596-(1+Overview!$F$35/'='!F2596)/(Overview!$F$37*Overview!$F$33))/('='!G2596+Overview!$F$36)</f>
        <v>1.0571580423244519E-4</v>
      </c>
      <c r="R2596" s="128">
        <f>(O2596/F2596-Q2596)*G2596*Overview!$F$29*'='!F2596^3</f>
        <v>498.79904429297574</v>
      </c>
      <c r="S2596" s="57">
        <f t="shared" si="240"/>
        <v>3.2878449900617018E-18</v>
      </c>
      <c r="T2596" s="58">
        <f t="shared" si="241"/>
        <v>1.1597222996322401E-4</v>
      </c>
      <c r="U2596" s="58">
        <f>IF(I2596&lt;Overview!$F$18,(1-Overview!$F$9)*'='!R2596-'='!I2596*'='!P2596,0)</f>
        <v>0</v>
      </c>
      <c r="V2596" s="54">
        <f>IF(I2596&gt;=Overview!$F$18,(1-Overview!$F$9)*'='!R2596-Overview!$F$18*'='!P2596,0)</f>
        <v>42.170135716888829</v>
      </c>
      <c r="W2596" s="2"/>
      <c r="X2596" s="60">
        <f>F2596^3*(1+G2596*Overview!$F$38)</f>
        <v>43.807114727345443</v>
      </c>
      <c r="Y2596" s="61">
        <f>F2596^3*Overview!$F$42*(1+Overview!$F$38*G2596)+J2596*Overview!$F$39/Overview!$F$40</f>
        <v>4.0464457600526043</v>
      </c>
    </row>
    <row r="2597" spans="1:25">
      <c r="A2597" s="34">
        <v>2594</v>
      </c>
      <c r="B2597">
        <v>0.77</v>
      </c>
      <c r="C2597" s="85">
        <v>18.739999999999998</v>
      </c>
      <c r="D2597" s="125">
        <f>B2597/(B2597+Overview!$F$22)</f>
        <v>0.52380952380952384</v>
      </c>
      <c r="E2597" s="118">
        <f>EXP(Overview!$F$21/Overview!$F$5-Overview!$F$21/('='!C2597+273.15))</f>
        <v>0.94169028070695959</v>
      </c>
      <c r="F2597" s="77">
        <f t="shared" si="242"/>
        <v>3.2911725215864034</v>
      </c>
      <c r="G2597" s="115">
        <f t="shared" si="243"/>
        <v>0.52380952380952372</v>
      </c>
      <c r="H2597" s="112">
        <f>F2597/Overview!$F$19</f>
        <v>4.8592536860865252</v>
      </c>
      <c r="I2597" s="149">
        <f t="shared" si="244"/>
        <v>178.24101031296112</v>
      </c>
      <c r="J2597" s="80">
        <f>IF((A2597-Overview!$F$43)/365=ROUND((A2597-Overview!$F$43)/365,0),J2596*0.05,J2596+V2596)</f>
        <v>2430.9981284086521</v>
      </c>
      <c r="K2597" s="70">
        <f>IF(I2597&lt;Overview!$F$16,1,'='!F2597/Overview!$F$26)</f>
        <v>142.47500093447636</v>
      </c>
      <c r="L2597" s="71">
        <f>IF(I2597&lt;Overview!$F$17,'='!F2597/Overview!$F$26,Overview!$F$33)</f>
        <v>9.1428571428571423</v>
      </c>
      <c r="M2597" s="72">
        <f t="shared" si="245"/>
        <v>9.1428571428571423</v>
      </c>
      <c r="N2597" s="81">
        <f>MIN(1,Overview!$F$44*E2597*(F2597-Overview!$F$25)^2+0.2)</f>
        <v>1</v>
      </c>
      <c r="O2597" s="48">
        <f>M2597*E2597*Overview!$F$8</f>
        <v>9.746225350951114E-2</v>
      </c>
      <c r="P2597" s="48">
        <f>E2597*Overview!$F$6</f>
        <v>1.8494797113084687E-3</v>
      </c>
      <c r="Q2597" s="122">
        <f>O2597*(G2597/F2597-(1+Overview!$F$35/'='!F2597)/(Overview!$F$37*Overview!$F$33))/('='!G2597+Overview!$F$36)</f>
        <v>1.0555312788201933E-4</v>
      </c>
      <c r="R2597" s="128">
        <f>(O2597/F2597-Q2597)*G2597*Overview!$F$29*'='!F2597^3</f>
        <v>498.83688599551948</v>
      </c>
      <c r="S2597" s="57">
        <f t="shared" si="240"/>
        <v>3.2877291350851638E-18</v>
      </c>
      <c r="T2597" s="58">
        <f t="shared" si="241"/>
        <v>1.1579785135093256E-4</v>
      </c>
      <c r="U2597" s="58">
        <f>IF(I2597&lt;Overview!$F$18,(1-Overview!$F$9)*'='!R2597-'='!I2597*'='!P2597,0)</f>
        <v>0</v>
      </c>
      <c r="V2597" s="54">
        <f>IF(I2597&gt;=Overview!$F$18,(1-Overview!$F$9)*'='!R2597-Overview!$F$18*'='!P2597,0)</f>
        <v>42.173359829945554</v>
      </c>
      <c r="W2597" s="2"/>
      <c r="X2597" s="60">
        <f>F2597^3*(1+G2597*Overview!$F$38)</f>
        <v>43.811745994905507</v>
      </c>
      <c r="Y2597" s="61">
        <f>F2597^3*Overview!$F$42*(1+Overview!$F$38*G2597)+J2597*Overview!$F$39/Overview!$F$40</f>
        <v>4.0486950582123447</v>
      </c>
    </row>
    <row r="2598" spans="1:25">
      <c r="A2598" s="34">
        <v>2595</v>
      </c>
      <c r="B2598">
        <v>0.77</v>
      </c>
      <c r="C2598" s="85">
        <v>18.739999999999998</v>
      </c>
      <c r="D2598" s="125">
        <f>B2598/(B2598+Overview!$F$22)</f>
        <v>0.52380952380952384</v>
      </c>
      <c r="E2598" s="118">
        <f>EXP(Overview!$F$21/Overview!$F$5-Overview!$F$21/('='!C2598+273.15))</f>
        <v>0.94169028070695959</v>
      </c>
      <c r="F2598" s="77">
        <f t="shared" si="242"/>
        <v>3.2912883194377542</v>
      </c>
      <c r="G2598" s="115">
        <f t="shared" si="243"/>
        <v>0.52380952380952372</v>
      </c>
      <c r="H2598" s="112">
        <f>F2598/Overview!$F$19</f>
        <v>4.8594246558951042</v>
      </c>
      <c r="I2598" s="149">
        <f t="shared" si="244"/>
        <v>178.24101031296112</v>
      </c>
      <c r="J2598" s="80">
        <f>IF((A2598-Overview!$F$43)/365=ROUND((A2598-Overview!$F$43)/365,0),J2597*0.05,J2597+V2597)</f>
        <v>2473.1714882385977</v>
      </c>
      <c r="K2598" s="70">
        <f>IF(I2598&lt;Overview!$F$16,1,'='!F2598/Overview!$F$26)</f>
        <v>142.48001382847423</v>
      </c>
      <c r="L2598" s="71">
        <f>IF(I2598&lt;Overview!$F$17,'='!F2598/Overview!$F$26,Overview!$F$33)</f>
        <v>9.1428571428571423</v>
      </c>
      <c r="M2598" s="72">
        <f t="shared" si="245"/>
        <v>9.1428571428571423</v>
      </c>
      <c r="N2598" s="81">
        <f>MIN(1,Overview!$F$44*E2598*(F2598-Overview!$F$25)^2+0.2)</f>
        <v>1</v>
      </c>
      <c r="O2598" s="48">
        <f>M2598*E2598*Overview!$F$8</f>
        <v>9.746225350951114E-2</v>
      </c>
      <c r="P2598" s="48">
        <f>E2598*Overview!$F$6</f>
        <v>1.8494797113084687E-3</v>
      </c>
      <c r="Q2598" s="122">
        <f>O2598*(G2598/F2598-(1+Overview!$F$35/'='!F2598)/(Overview!$F$37*Overview!$F$33))/('='!G2598+Overview!$F$36)</f>
        <v>1.0539070757395875E-4</v>
      </c>
      <c r="R2598" s="128">
        <f>(O2598/F2598-Q2598)*G2598*Overview!$F$29*'='!F2598^3</f>
        <v>498.87467241226125</v>
      </c>
      <c r="S2598" s="57">
        <f t="shared" si="240"/>
        <v>3.2876134624570873E-18</v>
      </c>
      <c r="T2598" s="58">
        <f t="shared" si="241"/>
        <v>1.1562373493848351E-4</v>
      </c>
      <c r="U2598" s="58">
        <f>IF(I2598&lt;Overview!$F$18,(1-Overview!$F$9)*'='!R2598-'='!I2598*'='!P2598,0)</f>
        <v>0</v>
      </c>
      <c r="V2598" s="54">
        <f>IF(I2598&gt;=Overview!$F$18,(1-Overview!$F$9)*'='!R2598-Overview!$F$18*'='!P2598,0)</f>
        <v>42.176579232651953</v>
      </c>
      <c r="W2598" s="2"/>
      <c r="X2598" s="60">
        <f>F2598^3*(1+G2598*Overview!$F$38)</f>
        <v>43.816370624444126</v>
      </c>
      <c r="Y2598" s="61">
        <f>F2598^3*Overview!$F$42*(1+Overview!$F$38*G2598)+J2598*Overview!$F$39/Overview!$F$40</f>
        <v>4.0509438990525206</v>
      </c>
    </row>
    <row r="2599" spans="1:25">
      <c r="A2599" s="34">
        <v>2596</v>
      </c>
      <c r="B2599">
        <v>0.77</v>
      </c>
      <c r="C2599" s="85">
        <v>18.739999999999998</v>
      </c>
      <c r="D2599" s="125">
        <f>B2599/(B2599+Overview!$F$22)</f>
        <v>0.52380952380952384</v>
      </c>
      <c r="E2599" s="118">
        <f>EXP(Overview!$F$21/Overview!$F$5-Overview!$F$21/('='!C2599+273.15))</f>
        <v>0.94169028070695959</v>
      </c>
      <c r="F2599" s="77">
        <f t="shared" si="242"/>
        <v>3.2914039431726927</v>
      </c>
      <c r="G2599" s="115">
        <f t="shared" si="243"/>
        <v>0.52380952380952372</v>
      </c>
      <c r="H2599" s="112">
        <f>F2599/Overview!$F$19</f>
        <v>4.8595953686294004</v>
      </c>
      <c r="I2599" s="149">
        <f t="shared" si="244"/>
        <v>178.24101031296112</v>
      </c>
      <c r="J2599" s="80">
        <f>IF((A2599-Overview!$F$43)/365=ROUND((A2599-Overview!$F$43)/365,0),J2598*0.05,J2598+V2598)</f>
        <v>2515.3480674712496</v>
      </c>
      <c r="K2599" s="70">
        <f>IF(I2599&lt;Overview!$F$16,1,'='!F2599/Overview!$F$26)</f>
        <v>142.48501918496507</v>
      </c>
      <c r="L2599" s="71">
        <f>IF(I2599&lt;Overview!$F$17,'='!F2599/Overview!$F$26,Overview!$F$33)</f>
        <v>9.1428571428571423</v>
      </c>
      <c r="M2599" s="72">
        <f t="shared" si="245"/>
        <v>9.1428571428571423</v>
      </c>
      <c r="N2599" s="81">
        <f>MIN(1,Overview!$F$44*E2599*(F2599-Overview!$F$25)^2+0.2)</f>
        <v>1</v>
      </c>
      <c r="O2599" s="48">
        <f>M2599*E2599*Overview!$F$8</f>
        <v>9.746225350951114E-2</v>
      </c>
      <c r="P2599" s="48">
        <f>E2599*Overview!$F$6</f>
        <v>1.8494797113084687E-3</v>
      </c>
      <c r="Q2599" s="122">
        <f>O2599*(G2599/F2599-(1+Overview!$F$35/'='!F2599)/(Overview!$F$37*Overview!$F$33))/('='!G2599+Overview!$F$36)</f>
        <v>1.0522854288769689E-4</v>
      </c>
      <c r="R2599" s="128">
        <f>(O2599/F2599-Q2599)*G2599*Overview!$F$29*'='!F2599^3</f>
        <v>498.91240362150046</v>
      </c>
      <c r="S2599" s="57">
        <f t="shared" si="240"/>
        <v>3.2874979718779529E-18</v>
      </c>
      <c r="T2599" s="58">
        <f t="shared" si="241"/>
        <v>1.1544988033162746E-4</v>
      </c>
      <c r="U2599" s="58">
        <f>IF(I2599&lt;Overview!$F$18,(1-Overview!$F$9)*'='!R2599-'='!I2599*'='!P2599,0)</f>
        <v>0</v>
      </c>
      <c r="V2599" s="54">
        <f>IF(I2599&gt;=Overview!$F$18,(1-Overview!$F$9)*'='!R2599-Overview!$F$18*'='!P2599,0)</f>
        <v>42.179793931679136</v>
      </c>
      <c r="W2599" s="2"/>
      <c r="X2599" s="60">
        <f>F2599^3*(1+G2599*Overview!$F$38)</f>
        <v>43.820988624975207</v>
      </c>
      <c r="Y2599" s="61">
        <f>F2599^3*Overview!$F$42*(1+Overview!$F$38*G2599)+J2599*Overview!$F$39/Overview!$F$40</f>
        <v>4.0531922831797011</v>
      </c>
    </row>
    <row r="2600" spans="1:25">
      <c r="A2600" s="34">
        <v>2597</v>
      </c>
      <c r="B2600">
        <v>0.77</v>
      </c>
      <c r="C2600" s="85">
        <v>18.739999999999998</v>
      </c>
      <c r="D2600" s="125">
        <f>B2600/(B2600+Overview!$F$22)</f>
        <v>0.52380952380952384</v>
      </c>
      <c r="E2600" s="118">
        <f>EXP(Overview!$F$21/Overview!$F$5-Overview!$F$21/('='!C2600+273.15))</f>
        <v>0.94169028070695959</v>
      </c>
      <c r="F2600" s="77">
        <f t="shared" si="242"/>
        <v>3.2915193930530244</v>
      </c>
      <c r="G2600" s="115">
        <f t="shared" si="243"/>
        <v>0.52380952380952372</v>
      </c>
      <c r="H2600" s="112">
        <f>F2600/Overview!$F$19</f>
        <v>4.8597658246759554</v>
      </c>
      <c r="I2600" s="149">
        <f t="shared" si="244"/>
        <v>178.24101031296112</v>
      </c>
      <c r="J2600" s="80">
        <f>IF((A2600-Overview!$F$43)/365=ROUND((A2600-Overview!$F$43)/365,0),J2599*0.05,J2599+V2599)</f>
        <v>2557.5278614029289</v>
      </c>
      <c r="K2600" s="70">
        <f>IF(I2600&lt;Overview!$F$16,1,'='!F2600/Overview!$F$26)</f>
        <v>142.49001701528246</v>
      </c>
      <c r="L2600" s="71">
        <f>IF(I2600&lt;Overview!$F$17,'='!F2600/Overview!$F$26,Overview!$F$33)</f>
        <v>9.1428571428571423</v>
      </c>
      <c r="M2600" s="72">
        <f t="shared" si="245"/>
        <v>9.1428571428571423</v>
      </c>
      <c r="N2600" s="81">
        <f>MIN(1,Overview!$F$44*E2600*(F2600-Overview!$F$25)^2+0.2)</f>
        <v>1</v>
      </c>
      <c r="O2600" s="48">
        <f>M2600*E2600*Overview!$F$8</f>
        <v>9.746225350951114E-2</v>
      </c>
      <c r="P2600" s="48">
        <f>E2600*Overview!$F$6</f>
        <v>1.8494797113084687E-3</v>
      </c>
      <c r="Q2600" s="122">
        <f>O2600*(G2600/F2600-(1+Overview!$F$35/'='!F2600)/(Overview!$F$37*Overview!$F$33))/('='!G2600+Overview!$F$36)</f>
        <v>1.0506663340341102E-4</v>
      </c>
      <c r="R2600" s="128">
        <f>(O2600/F2600-Q2600)*G2600*Overview!$F$29*'='!F2600^3</f>
        <v>498.95007970143286</v>
      </c>
      <c r="S2600" s="57">
        <f t="shared" si="240"/>
        <v>3.2873826630487703E-18</v>
      </c>
      <c r="T2600" s="58">
        <f t="shared" si="241"/>
        <v>1.1527628713670669E-4</v>
      </c>
      <c r="U2600" s="58">
        <f>IF(I2600&lt;Overview!$F$18,(1-Overview!$F$9)*'='!R2600-'='!I2600*'='!P2600,0)</f>
        <v>0</v>
      </c>
      <c r="V2600" s="54">
        <f>IF(I2600&gt;=Overview!$F$18,(1-Overview!$F$9)*'='!R2600-Overview!$F$18*'='!P2600,0)</f>
        <v>42.183003933689371</v>
      </c>
      <c r="W2600" s="2"/>
      <c r="X2600" s="60">
        <f>F2600^3*(1+G2600*Overview!$F$38)</f>
        <v>43.825600005501954</v>
      </c>
      <c r="Y2600" s="61">
        <f>F2600^3*Overview!$F$42*(1+Overview!$F$38*G2600)+J2600*Overview!$F$39/Overview!$F$40</f>
        <v>4.0554402111997758</v>
      </c>
    </row>
    <row r="2601" spans="1:25">
      <c r="A2601" s="34">
        <v>2598</v>
      </c>
      <c r="B2601">
        <v>0.77</v>
      </c>
      <c r="C2601" s="85">
        <v>18.739999999999998</v>
      </c>
      <c r="D2601" s="125">
        <f>B2601/(B2601+Overview!$F$22)</f>
        <v>0.52380952380952384</v>
      </c>
      <c r="E2601" s="118">
        <f>EXP(Overview!$F$21/Overview!$F$5-Overview!$F$21/('='!C2601+273.15))</f>
        <v>0.94169028070695959</v>
      </c>
      <c r="F2601" s="77">
        <f t="shared" si="242"/>
        <v>3.2916346693401612</v>
      </c>
      <c r="G2601" s="115">
        <f t="shared" si="243"/>
        <v>0.52380952380952372</v>
      </c>
      <c r="H2601" s="112">
        <f>F2601/Overview!$F$19</f>
        <v>4.8599360244207315</v>
      </c>
      <c r="I2601" s="149">
        <f t="shared" si="244"/>
        <v>178.24101031296112</v>
      </c>
      <c r="J2601" s="80">
        <f>IF((A2601-Overview!$F$43)/365=ROUND((A2601-Overview!$F$43)/365,0),J2600*0.05,J2600+V2600)</f>
        <v>2599.7108653366181</v>
      </c>
      <c r="K2601" s="70">
        <f>IF(I2601&lt;Overview!$F$16,1,'='!F2601/Overview!$F$26)</f>
        <v>142.49500733074291</v>
      </c>
      <c r="L2601" s="71">
        <f>IF(I2601&lt;Overview!$F$17,'='!F2601/Overview!$F$26,Overview!$F$33)</f>
        <v>9.1428571428571423</v>
      </c>
      <c r="M2601" s="72">
        <f t="shared" si="245"/>
        <v>9.1428571428571423</v>
      </c>
      <c r="N2601" s="81">
        <f>MIN(1,Overview!$F$44*E2601*(F2601-Overview!$F$25)^2+0.2)</f>
        <v>1</v>
      </c>
      <c r="O2601" s="48">
        <f>M2601*E2601*Overview!$F$8</f>
        <v>9.746225350951114E-2</v>
      </c>
      <c r="P2601" s="48">
        <f>E2601*Overview!$F$6</f>
        <v>1.8494797113084687E-3</v>
      </c>
      <c r="Q2601" s="122">
        <f>O2601*(G2601/F2601-(1+Overview!$F$35/'='!F2601)/(Overview!$F$37*Overview!$F$33))/('='!G2601+Overview!$F$36)</f>
        <v>1.0490497870202154E-4</v>
      </c>
      <c r="R2601" s="128">
        <f>(O2601/F2601-Q2601)*G2601*Overview!$F$29*'='!F2601^3</f>
        <v>498.98770073015118</v>
      </c>
      <c r="S2601" s="57">
        <f t="shared" si="240"/>
        <v>3.2872675356710806E-18</v>
      </c>
      <c r="T2601" s="58">
        <f t="shared" si="241"/>
        <v>1.1510295496065511E-4</v>
      </c>
      <c r="U2601" s="58">
        <f>IF(I2601&lt;Overview!$F$18,(1-Overview!$F$9)*'='!R2601-'='!I2601*'='!P2601,0)</f>
        <v>0</v>
      </c>
      <c r="V2601" s="54">
        <f>IF(I2601&gt;=Overview!$F$18,(1-Overview!$F$9)*'='!R2601-Overview!$F$18*'='!P2601,0)</f>
        <v>42.186209245336173</v>
      </c>
      <c r="W2601" s="2"/>
      <c r="X2601" s="60">
        <f>F2601^3*(1+G2601*Overview!$F$38)</f>
        <v>43.830204775016867</v>
      </c>
      <c r="Y2601" s="61">
        <f>F2601^3*Overview!$F$42*(1+Overview!$F$38*G2601)+J2601*Overview!$F$39/Overview!$F$40</f>
        <v>4.0576876837179636</v>
      </c>
    </row>
    <row r="2602" spans="1:25">
      <c r="A2602" s="34">
        <v>2599</v>
      </c>
      <c r="B2602">
        <v>0.77</v>
      </c>
      <c r="C2602" s="85">
        <v>18.739999999999998</v>
      </c>
      <c r="D2602" s="125">
        <f>B2602/(B2602+Overview!$F$22)</f>
        <v>0.52380952380952384</v>
      </c>
      <c r="E2602" s="118">
        <f>EXP(Overview!$F$21/Overview!$F$5-Overview!$F$21/('='!C2602+273.15))</f>
        <v>0.94169028070695959</v>
      </c>
      <c r="F2602" s="77">
        <f t="shared" si="242"/>
        <v>3.2917497722951219</v>
      </c>
      <c r="G2602" s="115">
        <f t="shared" si="243"/>
        <v>0.52380952380952372</v>
      </c>
      <c r="H2602" s="112">
        <f>F2602/Overview!$F$19</f>
        <v>4.8601059682491092</v>
      </c>
      <c r="I2602" s="149">
        <f t="shared" si="244"/>
        <v>178.24101031296112</v>
      </c>
      <c r="J2602" s="80">
        <f>IF((A2602-Overview!$F$43)/365=ROUND((A2602-Overview!$F$43)/365,0),J2601*0.05,J2601+V2601)</f>
        <v>2641.8970745819543</v>
      </c>
      <c r="K2602" s="70">
        <f>IF(I2602&lt;Overview!$F$16,1,'='!F2602/Overview!$F$26)</f>
        <v>142.49999014264597</v>
      </c>
      <c r="L2602" s="71">
        <f>IF(I2602&lt;Overview!$F$17,'='!F2602/Overview!$F$26,Overview!$F$33)</f>
        <v>9.1428571428571423</v>
      </c>
      <c r="M2602" s="72">
        <f t="shared" si="245"/>
        <v>9.1428571428571423</v>
      </c>
      <c r="N2602" s="81">
        <f>MIN(1,Overview!$F$44*E2602*(F2602-Overview!$F$25)^2+0.2)</f>
        <v>1</v>
      </c>
      <c r="O2602" s="48">
        <f>M2602*E2602*Overview!$F$8</f>
        <v>9.746225350951114E-2</v>
      </c>
      <c r="P2602" s="48">
        <f>E2602*Overview!$F$6</f>
        <v>1.8494797113084687E-3</v>
      </c>
      <c r="Q2602" s="122">
        <f>O2602*(G2602/F2602-(1+Overview!$F$35/'='!F2602)/(Overview!$F$37*Overview!$F$33))/('='!G2602+Overview!$F$36)</f>
        <v>1.0474357836519353E-4</v>
      </c>
      <c r="R2602" s="128">
        <f>(O2602/F2602-Q2602)*G2602*Overview!$F$29*'='!F2602^3</f>
        <v>499.02526678564504</v>
      </c>
      <c r="S2602" s="57">
        <f t="shared" si="240"/>
        <v>3.2871525894469518E-18</v>
      </c>
      <c r="T2602" s="58">
        <f t="shared" si="241"/>
        <v>1.1492988341100069E-4</v>
      </c>
      <c r="U2602" s="58">
        <f>IF(I2602&lt;Overview!$F$18,(1-Overview!$F$9)*'='!R2602-'='!I2602*'='!P2602,0)</f>
        <v>0</v>
      </c>
      <c r="V2602" s="54">
        <f>IF(I2602&gt;=Overview!$F$18,(1-Overview!$F$9)*'='!R2602-Overview!$F$18*'='!P2602,0)</f>
        <v>42.189409873264253</v>
      </c>
      <c r="W2602" s="2"/>
      <c r="X2602" s="60">
        <f>F2602^3*(1+G2602*Overview!$F$38)</f>
        <v>43.834802942501767</v>
      </c>
      <c r="Y2602" s="61">
        <f>F2602^3*Overview!$F$42*(1+Overview!$F$38*G2602)+J2602*Overview!$F$39/Overview!$F$40</f>
        <v>4.0599347013388112</v>
      </c>
    </row>
    <row r="2603" spans="1:25">
      <c r="A2603" s="34">
        <v>2600</v>
      </c>
      <c r="B2603">
        <v>0.77</v>
      </c>
      <c r="C2603" s="85">
        <v>18.739999999999998</v>
      </c>
      <c r="D2603" s="125">
        <f>B2603/(B2603+Overview!$F$22)</f>
        <v>0.52380952380952384</v>
      </c>
      <c r="E2603" s="118">
        <f>EXP(Overview!$F$21/Overview!$F$5-Overview!$F$21/('='!C2603+273.15))</f>
        <v>0.94169028070695959</v>
      </c>
      <c r="F2603" s="77">
        <f t="shared" si="242"/>
        <v>3.291864702178533</v>
      </c>
      <c r="G2603" s="115">
        <f t="shared" si="243"/>
        <v>0.52380952380952372</v>
      </c>
      <c r="H2603" s="112">
        <f>F2603/Overview!$F$19</f>
        <v>4.860275656545892</v>
      </c>
      <c r="I2603" s="149">
        <f t="shared" si="244"/>
        <v>178.24101031296112</v>
      </c>
      <c r="J2603" s="80">
        <f>IF((A2603-Overview!$F$43)/365=ROUND((A2603-Overview!$F$43)/365,0),J2602*0.05,J2602+V2602)</f>
        <v>2684.0864844552184</v>
      </c>
      <c r="K2603" s="70">
        <f>IF(I2603&lt;Overview!$F$16,1,'='!F2603/Overview!$F$26)</f>
        <v>142.50496546227416</v>
      </c>
      <c r="L2603" s="71">
        <f>IF(I2603&lt;Overview!$F$17,'='!F2603/Overview!$F$26,Overview!$F$33)</f>
        <v>9.1428571428571423</v>
      </c>
      <c r="M2603" s="72">
        <f t="shared" si="245"/>
        <v>9.1428571428571423</v>
      </c>
      <c r="N2603" s="81">
        <f>MIN(1,Overview!$F$44*E2603*(F2603-Overview!$F$25)^2+0.2)</f>
        <v>1</v>
      </c>
      <c r="O2603" s="48">
        <f>M2603*E2603*Overview!$F$8</f>
        <v>9.746225350951114E-2</v>
      </c>
      <c r="P2603" s="48">
        <f>E2603*Overview!$F$6</f>
        <v>1.8494797113084687E-3</v>
      </c>
      <c r="Q2603" s="122">
        <f>O2603*(G2603/F2603-(1+Overview!$F$35/'='!F2603)/(Overview!$F$37*Overview!$F$33))/('='!G2603+Overview!$F$36)</f>
        <v>1.0458243197532867E-4</v>
      </c>
      <c r="R2603" s="128">
        <f>(O2603/F2603-Q2603)*G2603*Overview!$F$29*'='!F2603^3</f>
        <v>499.06277794580114</v>
      </c>
      <c r="S2603" s="57">
        <f t="shared" si="240"/>
        <v>3.2870378240789798E-18</v>
      </c>
      <c r="T2603" s="58">
        <f t="shared" si="241"/>
        <v>1.1475707209585733E-4</v>
      </c>
      <c r="U2603" s="58">
        <f>IF(I2603&lt;Overview!$F$18,(1-Overview!$F$9)*'='!R2603-'='!I2603*'='!P2603,0)</f>
        <v>0</v>
      </c>
      <c r="V2603" s="54">
        <f>IF(I2603&gt;=Overview!$F$18,(1-Overview!$F$9)*'='!R2603-Overview!$F$18*'='!P2603,0)</f>
        <v>42.192605824109549</v>
      </c>
      <c r="W2603" s="2"/>
      <c r="X2603" s="60">
        <f>F2603^3*(1+G2603*Overview!$F$38)</f>
        <v>43.839394516927811</v>
      </c>
      <c r="Y2603" s="61">
        <f>F2603^3*Overview!$F$42*(1+Overview!$F$38*G2603)+J2603*Overview!$F$39/Overview!$F$40</f>
        <v>4.0621812646661928</v>
      </c>
    </row>
    <row r="2604" spans="1:25">
      <c r="A2604" s="34">
        <v>2601</v>
      </c>
      <c r="B2604">
        <v>0.77</v>
      </c>
      <c r="C2604" s="85">
        <v>18.739999999999998</v>
      </c>
      <c r="D2604" s="125">
        <f>B2604/(B2604+Overview!$F$22)</f>
        <v>0.52380952380952384</v>
      </c>
      <c r="E2604" s="118">
        <f>EXP(Overview!$F$21/Overview!$F$5-Overview!$F$21/('='!C2604+273.15))</f>
        <v>0.94169028070695959</v>
      </c>
      <c r="F2604" s="77">
        <f t="shared" si="242"/>
        <v>3.2919794592506291</v>
      </c>
      <c r="G2604" s="115">
        <f t="shared" si="243"/>
        <v>0.52380952380952372</v>
      </c>
      <c r="H2604" s="112">
        <f>F2604/Overview!$F$19</f>
        <v>4.8604450896953031</v>
      </c>
      <c r="I2604" s="149">
        <f t="shared" si="244"/>
        <v>178.24101031296112</v>
      </c>
      <c r="J2604" s="80">
        <f>IF((A2604-Overview!$F$43)/365=ROUND((A2604-Overview!$F$43)/365,0),J2603*0.05,J2603+V2603)</f>
        <v>2726.2790902793281</v>
      </c>
      <c r="K2604" s="70">
        <f>IF(I2604&lt;Overview!$F$16,1,'='!F2604/Overview!$F$26)</f>
        <v>142.50993330089304</v>
      </c>
      <c r="L2604" s="71">
        <f>IF(I2604&lt;Overview!$F$17,'='!F2604/Overview!$F$26,Overview!$F$33)</f>
        <v>9.1428571428571423</v>
      </c>
      <c r="M2604" s="72">
        <f t="shared" si="245"/>
        <v>9.1428571428571423</v>
      </c>
      <c r="N2604" s="81">
        <f>MIN(1,Overview!$F$44*E2604*(F2604-Overview!$F$25)^2+0.2)</f>
        <v>1</v>
      </c>
      <c r="O2604" s="48">
        <f>M2604*E2604*Overview!$F$8</f>
        <v>9.746225350951114E-2</v>
      </c>
      <c r="P2604" s="48">
        <f>E2604*Overview!$F$6</f>
        <v>1.8494797113084687E-3</v>
      </c>
      <c r="Q2604" s="122">
        <f>O2604*(G2604/F2604-(1+Overview!$F$35/'='!F2604)/(Overview!$F$37*Overview!$F$33))/('='!G2604+Overview!$F$36)</f>
        <v>1.0442153911557017E-4</v>
      </c>
      <c r="R2604" s="128">
        <f>(O2604/F2604-Q2604)*G2604*Overview!$F$29*'='!F2604^3</f>
        <v>499.1002342884035</v>
      </c>
      <c r="S2604" s="57">
        <f t="shared" si="240"/>
        <v>3.2869232392702865E-18</v>
      </c>
      <c r="T2604" s="58">
        <f t="shared" si="241"/>
        <v>1.1458452062393104E-4</v>
      </c>
      <c r="U2604" s="58">
        <f>IF(I2604&lt;Overview!$F$18,(1-Overview!$F$9)*'='!R2604-'='!I2604*'='!P2604,0)</f>
        <v>0</v>
      </c>
      <c r="V2604" s="54">
        <f>IF(I2604&gt;=Overview!$F$18,(1-Overview!$F$9)*'='!R2604-Overview!$F$18*'='!P2604,0)</f>
        <v>42.19579710449927</v>
      </c>
      <c r="W2604" s="2"/>
      <c r="X2604" s="60">
        <f>F2604^3*(1+G2604*Overview!$F$38)</f>
        <v>43.843979507255483</v>
      </c>
      <c r="Y2604" s="61">
        <f>F2604^3*Overview!$F$42*(1+Overview!$F$38*G2604)+J2604*Overview!$F$39/Overview!$F$40</f>
        <v>4.0644273743033139</v>
      </c>
    </row>
    <row r="2605" spans="1:25">
      <c r="A2605" s="34">
        <v>2602</v>
      </c>
      <c r="B2605">
        <v>0.77</v>
      </c>
      <c r="C2605" s="85">
        <v>18.739999999999998</v>
      </c>
      <c r="D2605" s="125">
        <f>B2605/(B2605+Overview!$F$22)</f>
        <v>0.52380952380952384</v>
      </c>
      <c r="E2605" s="118">
        <f>EXP(Overview!$F$21/Overview!$F$5-Overview!$F$21/('='!C2605+273.15))</f>
        <v>0.94169028070695959</v>
      </c>
      <c r="F2605" s="77">
        <f t="shared" si="242"/>
        <v>3.2920940437712529</v>
      </c>
      <c r="G2605" s="115">
        <f t="shared" si="243"/>
        <v>0.52380952380952372</v>
      </c>
      <c r="H2605" s="112">
        <f>F2605/Overview!$F$19</f>
        <v>4.8606142680809876</v>
      </c>
      <c r="I2605" s="149">
        <f t="shared" si="244"/>
        <v>178.24101031296112</v>
      </c>
      <c r="J2605" s="80">
        <f>IF((A2605-Overview!$F$43)/365=ROUND((A2605-Overview!$F$43)/365,0),J2604*0.05,J2604+V2604)</f>
        <v>2768.4748873838275</v>
      </c>
      <c r="K2605" s="70">
        <f>IF(I2605&lt;Overview!$F$16,1,'='!F2605/Overview!$F$26)</f>
        <v>142.51489366975122</v>
      </c>
      <c r="L2605" s="71">
        <f>IF(I2605&lt;Overview!$F$17,'='!F2605/Overview!$F$26,Overview!$F$33)</f>
        <v>9.1428571428571423</v>
      </c>
      <c r="M2605" s="72">
        <f t="shared" si="245"/>
        <v>9.1428571428571423</v>
      </c>
      <c r="N2605" s="81">
        <f>MIN(1,Overview!$F$44*E2605*(F2605-Overview!$F$25)^2+0.2)</f>
        <v>1</v>
      </c>
      <c r="O2605" s="48">
        <f>M2605*E2605*Overview!$F$8</f>
        <v>9.746225350951114E-2</v>
      </c>
      <c r="P2605" s="48">
        <f>E2605*Overview!$F$6</f>
        <v>1.8494797113084687E-3</v>
      </c>
      <c r="Q2605" s="122">
        <f>O2605*(G2605/F2605-(1+Overview!$F$35/'='!F2605)/(Overview!$F$37*Overview!$F$33))/('='!G2605+Overview!$F$36)</f>
        <v>1.0426089936979864E-4</v>
      </c>
      <c r="R2605" s="128">
        <f>(O2605/F2605-Q2605)*G2605*Overview!$F$29*'='!F2605^3</f>
        <v>499.13763589113279</v>
      </c>
      <c r="S2605" s="57">
        <f t="shared" si="240"/>
        <v>3.2868088347245195E-18</v>
      </c>
      <c r="T2605" s="58">
        <f t="shared" si="241"/>
        <v>1.1441222860451602E-4</v>
      </c>
      <c r="U2605" s="58">
        <f>IF(I2605&lt;Overview!$F$18,(1-Overview!$F$9)*'='!R2605-'='!I2605*'='!P2605,0)</f>
        <v>0</v>
      </c>
      <c r="V2605" s="54">
        <f>IF(I2605&gt;=Overview!$F$18,(1-Overview!$F$9)*'='!R2605-Overview!$F$18*'='!P2605,0)</f>
        <v>42.19898372105181</v>
      </c>
      <c r="W2605" s="2"/>
      <c r="X2605" s="60">
        <f>F2605^3*(1+G2605*Overview!$F$38)</f>
        <v>43.848557922434608</v>
      </c>
      <c r="Y2605" s="61">
        <f>F2605^3*Overview!$F$42*(1+Overview!$F$38*G2605)+J2605*Overview!$F$39/Overview!$F$40</f>
        <v>4.0666730308527033</v>
      </c>
    </row>
    <row r="2606" spans="1:25">
      <c r="A2606" s="34">
        <v>2603</v>
      </c>
      <c r="B2606">
        <v>0.77</v>
      </c>
      <c r="C2606" s="85">
        <v>18.739999999999998</v>
      </c>
      <c r="D2606" s="125">
        <f>B2606/(B2606+Overview!$F$22)</f>
        <v>0.52380952380952384</v>
      </c>
      <c r="E2606" s="118">
        <f>EXP(Overview!$F$21/Overview!$F$5-Overview!$F$21/('='!C2606+273.15))</f>
        <v>0.94169028070695959</v>
      </c>
      <c r="F2606" s="77">
        <f t="shared" si="242"/>
        <v>3.2922084559998575</v>
      </c>
      <c r="G2606" s="115">
        <f t="shared" si="243"/>
        <v>0.52380952380952372</v>
      </c>
      <c r="H2606" s="112">
        <f>F2606/Overview!$F$19</f>
        <v>4.8607831920860143</v>
      </c>
      <c r="I2606" s="149">
        <f t="shared" si="244"/>
        <v>178.24101031296112</v>
      </c>
      <c r="J2606" s="80">
        <f>IF((A2606-Overview!$F$43)/365=ROUND((A2606-Overview!$F$43)/365,0),J2605*0.05,J2605+V2605)</f>
        <v>2810.6738711048793</v>
      </c>
      <c r="K2606" s="70">
        <f>IF(I2606&lt;Overview!$F$16,1,'='!F2606/Overview!$F$26)</f>
        <v>142.51984658008041</v>
      </c>
      <c r="L2606" s="71">
        <f>IF(I2606&lt;Overview!$F$17,'='!F2606/Overview!$F$26,Overview!$F$33)</f>
        <v>9.1428571428571423</v>
      </c>
      <c r="M2606" s="72">
        <f t="shared" si="245"/>
        <v>9.1428571428571423</v>
      </c>
      <c r="N2606" s="81">
        <f>MIN(1,Overview!$F$44*E2606*(F2606-Overview!$F$25)^2+0.2)</f>
        <v>1</v>
      </c>
      <c r="O2606" s="48">
        <f>M2606*E2606*Overview!$F$8</f>
        <v>9.746225350951114E-2</v>
      </c>
      <c r="P2606" s="48">
        <f>E2606*Overview!$F$6</f>
        <v>1.8494797113084687E-3</v>
      </c>
      <c r="Q2606" s="122">
        <f>O2606*(G2606/F2606-(1+Overview!$F$35/'='!F2606)/(Overview!$F$37*Overview!$F$33))/('='!G2606+Overview!$F$36)</f>
        <v>1.0410051232262894E-4</v>
      </c>
      <c r="R2606" s="128">
        <f>(O2606/F2606-Q2606)*G2606*Overview!$F$29*'='!F2606^3</f>
        <v>499.17498283156783</v>
      </c>
      <c r="S2606" s="57">
        <f t="shared" si="240"/>
        <v>3.2866946101458506E-18</v>
      </c>
      <c r="T2606" s="58">
        <f t="shared" si="241"/>
        <v>1.1424019564749212E-4</v>
      </c>
      <c r="U2606" s="58">
        <f>IF(I2606&lt;Overview!$F$18,(1-Overview!$F$9)*'='!R2606-'='!I2606*'='!P2606,0)</f>
        <v>0</v>
      </c>
      <c r="V2606" s="54">
        <f>IF(I2606&gt;=Overview!$F$18,(1-Overview!$F$9)*'='!R2606-Overview!$F$18*'='!P2606,0)</f>
        <v>42.202165680376872</v>
      </c>
      <c r="W2606" s="2"/>
      <c r="X2606" s="60">
        <f>F2606^3*(1+G2606*Overview!$F$38)</f>
        <v>43.853129771404348</v>
      </c>
      <c r="Y2606" s="61">
        <f>F2606^3*Overview!$F$42*(1+Overview!$F$38*G2606)+J2606*Overview!$F$39/Overview!$F$40</f>
        <v>4.0689182349162216</v>
      </c>
    </row>
    <row r="2607" spans="1:25">
      <c r="A2607" s="34">
        <v>2604</v>
      </c>
      <c r="B2607">
        <v>0.77</v>
      </c>
      <c r="C2607" s="85">
        <v>18.739999999999998</v>
      </c>
      <c r="D2607" s="125">
        <f>B2607/(B2607+Overview!$F$22)</f>
        <v>0.52380952380952384</v>
      </c>
      <c r="E2607" s="118">
        <f>EXP(Overview!$F$21/Overview!$F$5-Overview!$F$21/('='!C2607+273.15))</f>
        <v>0.94169028070695959</v>
      </c>
      <c r="F2607" s="77">
        <f t="shared" si="242"/>
        <v>3.2923226961955048</v>
      </c>
      <c r="G2607" s="115">
        <f t="shared" si="243"/>
        <v>0.52380952380952372</v>
      </c>
      <c r="H2607" s="112">
        <f>F2607/Overview!$F$19</f>
        <v>4.8609518620928753</v>
      </c>
      <c r="I2607" s="149">
        <f t="shared" si="244"/>
        <v>178.24101031296112</v>
      </c>
      <c r="J2607" s="80">
        <f>IF((A2607-Overview!$F$43)/365=ROUND((A2607-Overview!$F$43)/365,0),J2606*0.05,J2606+V2606)</f>
        <v>2852.876036785256</v>
      </c>
      <c r="K2607" s="70">
        <f>IF(I2607&lt;Overview!$F$16,1,'='!F2607/Overview!$F$26)</f>
        <v>142.52479204309546</v>
      </c>
      <c r="L2607" s="71">
        <f>IF(I2607&lt;Overview!$F$17,'='!F2607/Overview!$F$26,Overview!$F$33)</f>
        <v>9.1428571428571423</v>
      </c>
      <c r="M2607" s="72">
        <f t="shared" si="245"/>
        <v>9.1428571428571423</v>
      </c>
      <c r="N2607" s="81">
        <f>MIN(1,Overview!$F$44*E2607*(F2607-Overview!$F$25)^2+0.2)</f>
        <v>1</v>
      </c>
      <c r="O2607" s="48">
        <f>M2607*E2607*Overview!$F$8</f>
        <v>9.746225350951114E-2</v>
      </c>
      <c r="P2607" s="48">
        <f>E2607*Overview!$F$6</f>
        <v>1.8494797113084687E-3</v>
      </c>
      <c r="Q2607" s="122">
        <f>O2607*(G2607/F2607-(1+Overview!$F$35/'='!F2607)/(Overview!$F$37*Overview!$F$33))/('='!G2607+Overview!$F$36)</f>
        <v>1.0394037755941254E-4</v>
      </c>
      <c r="R2607" s="128">
        <f>(O2607/F2607-Q2607)*G2607*Overview!$F$29*'='!F2607^3</f>
        <v>499.2122751871841</v>
      </c>
      <c r="S2607" s="57">
        <f t="shared" si="240"/>
        <v>3.2865805652389735E-18</v>
      </c>
      <c r="T2607" s="58">
        <f t="shared" si="241"/>
        <v>1.1406842136332794E-4</v>
      </c>
      <c r="U2607" s="58">
        <f>IF(I2607&lt;Overview!$F$18,(1-Overview!$F$9)*'='!R2607-'='!I2607*'='!P2607,0)</f>
        <v>0</v>
      </c>
      <c r="V2607" s="54">
        <f>IF(I2607&gt;=Overview!$F$18,(1-Overview!$F$9)*'='!R2607-Overview!$F$18*'='!P2607,0)</f>
        <v>42.205342989075383</v>
      </c>
      <c r="W2607" s="2"/>
      <c r="X2607" s="60">
        <f>F2607^3*(1+G2607*Overview!$F$38)</f>
        <v>43.857695063093232</v>
      </c>
      <c r="Y2607" s="61">
        <f>F2607^3*Overview!$F$42*(1+Overview!$F$38*G2607)+J2607*Overview!$F$39/Overview!$F$40</f>
        <v>4.0711629870950592</v>
      </c>
    </row>
    <row r="2608" spans="1:25">
      <c r="A2608" s="34">
        <v>2605</v>
      </c>
      <c r="B2608">
        <v>0.77</v>
      </c>
      <c r="C2608" s="85">
        <v>18.739999999999998</v>
      </c>
      <c r="D2608" s="125">
        <f>B2608/(B2608+Overview!$F$22)</f>
        <v>0.52380952380952384</v>
      </c>
      <c r="E2608" s="118">
        <f>EXP(Overview!$F$21/Overview!$F$5-Overview!$F$21/('='!C2608+273.15))</f>
        <v>0.94169028070695959</v>
      </c>
      <c r="F2608" s="77">
        <f t="shared" si="242"/>
        <v>3.292436764616868</v>
      </c>
      <c r="G2608" s="115">
        <f t="shared" si="243"/>
        <v>0.52380952380952372</v>
      </c>
      <c r="H2608" s="112">
        <f>F2608/Overview!$F$19</f>
        <v>4.8611202784834902</v>
      </c>
      <c r="I2608" s="149">
        <f t="shared" si="244"/>
        <v>178.24101031296112</v>
      </c>
      <c r="J2608" s="80">
        <f>IF((A2608-Overview!$F$43)/365=ROUND((A2608-Overview!$F$43)/365,0),J2607*0.05,J2607+V2607)</f>
        <v>2895.0813797743313</v>
      </c>
      <c r="K2608" s="70">
        <f>IF(I2608&lt;Overview!$F$16,1,'='!F2608/Overview!$F$26)</f>
        <v>142.52973006999429</v>
      </c>
      <c r="L2608" s="71">
        <f>IF(I2608&lt;Overview!$F$17,'='!F2608/Overview!$F$26,Overview!$F$33)</f>
        <v>9.1428571428571423</v>
      </c>
      <c r="M2608" s="72">
        <f t="shared" si="245"/>
        <v>9.1428571428571423</v>
      </c>
      <c r="N2608" s="81">
        <f>MIN(1,Overview!$F$44*E2608*(F2608-Overview!$F$25)^2+0.2)</f>
        <v>1</v>
      </c>
      <c r="O2608" s="48">
        <f>M2608*E2608*Overview!$F$8</f>
        <v>9.746225350951114E-2</v>
      </c>
      <c r="P2608" s="48">
        <f>E2608*Overview!$F$6</f>
        <v>1.8494797113084687E-3</v>
      </c>
      <c r="Q2608" s="122">
        <f>O2608*(G2608/F2608-(1+Overview!$F$35/'='!F2608)/(Overview!$F$37*Overview!$F$33))/('='!G2608+Overview!$F$36)</f>
        <v>1.0378049466623272E-4</v>
      </c>
      <c r="R2608" s="128">
        <f>(O2608/F2608-Q2608)*G2608*Overview!$F$29*'='!F2608^3</f>
        <v>499.24951303535545</v>
      </c>
      <c r="S2608" s="57">
        <f t="shared" si="240"/>
        <v>3.2864666997091057E-18</v>
      </c>
      <c r="T2608" s="58">
        <f t="shared" si="241"/>
        <v>1.1389690536307646E-4</v>
      </c>
      <c r="U2608" s="58">
        <f>IF(I2608&lt;Overview!$F$18,(1-Overview!$F$9)*'='!R2608-'='!I2608*'='!P2608,0)</f>
        <v>0</v>
      </c>
      <c r="V2608" s="54">
        <f>IF(I2608&gt;=Overview!$F$18,(1-Overview!$F$9)*'='!R2608-Overview!$F$18*'='!P2608,0)</f>
        <v>42.208515653739582</v>
      </c>
      <c r="W2608" s="2"/>
      <c r="X2608" s="60">
        <f>F2608^3*(1+G2608*Overview!$F$38)</f>
        <v>43.862253806419155</v>
      </c>
      <c r="Y2608" s="61">
        <f>F2608^3*Overview!$F$42*(1+Overview!$F$38*G2608)+J2608*Overview!$F$39/Overview!$F$40</f>
        <v>4.0734072879897356</v>
      </c>
    </row>
    <row r="2609" spans="1:25">
      <c r="A2609" s="34">
        <v>2606</v>
      </c>
      <c r="B2609">
        <v>0.77</v>
      </c>
      <c r="C2609" s="85">
        <v>18.739999999999998</v>
      </c>
      <c r="D2609" s="125">
        <f>B2609/(B2609+Overview!$F$22)</f>
        <v>0.52380952380952384</v>
      </c>
      <c r="E2609" s="118">
        <f>EXP(Overview!$F$21/Overview!$F$5-Overview!$F$21/('='!C2609+273.15))</f>
        <v>0.94169028070695959</v>
      </c>
      <c r="F2609" s="77">
        <f t="shared" si="242"/>
        <v>3.2925506615222311</v>
      </c>
      <c r="G2609" s="115">
        <f t="shared" si="243"/>
        <v>0.52380952380952372</v>
      </c>
      <c r="H2609" s="112">
        <f>F2609/Overview!$F$19</f>
        <v>4.8612884416392017</v>
      </c>
      <c r="I2609" s="149">
        <f t="shared" si="244"/>
        <v>178.24101031296112</v>
      </c>
      <c r="J2609" s="80">
        <f>IF((A2609-Overview!$F$43)/365=ROUND((A2609-Overview!$F$43)/365,0),J2608*0.05,J2608+V2608)</f>
        <v>2937.2898954280708</v>
      </c>
      <c r="K2609" s="70">
        <f>IF(I2609&lt;Overview!$F$16,1,'='!F2609/Overview!$F$26)</f>
        <v>142.53466067195805</v>
      </c>
      <c r="L2609" s="71">
        <f>IF(I2609&lt;Overview!$F$17,'='!F2609/Overview!$F$26,Overview!$F$33)</f>
        <v>9.1428571428571423</v>
      </c>
      <c r="M2609" s="72">
        <f t="shared" si="245"/>
        <v>9.1428571428571423</v>
      </c>
      <c r="N2609" s="81">
        <f>MIN(1,Overview!$F$44*E2609*(F2609-Overview!$F$25)^2+0.2)</f>
        <v>1</v>
      </c>
      <c r="O2609" s="48">
        <f>M2609*E2609*Overview!$F$8</f>
        <v>9.746225350951114E-2</v>
      </c>
      <c r="P2609" s="48">
        <f>E2609*Overview!$F$6</f>
        <v>1.8494797113084687E-3</v>
      </c>
      <c r="Q2609" s="122">
        <f>O2609*(G2609/F2609-(1+Overview!$F$35/'='!F2609)/(Overview!$F$37*Overview!$F$33))/('='!G2609+Overview!$F$36)</f>
        <v>1.0362086322990379E-4</v>
      </c>
      <c r="R2609" s="128">
        <f>(O2609/F2609-Q2609)*G2609*Overview!$F$29*'='!F2609^3</f>
        <v>499.28669645335316</v>
      </c>
      <c r="S2609" s="57">
        <f t="shared" si="240"/>
        <v>3.2863530132619843E-18</v>
      </c>
      <c r="T2609" s="58">
        <f t="shared" si="241"/>
        <v>1.1372564725837479E-4</v>
      </c>
      <c r="U2609" s="58">
        <f>IF(I2609&lt;Overview!$F$18,(1-Overview!$F$9)*'='!R2609-'='!I2609*'='!P2609,0)</f>
        <v>0</v>
      </c>
      <c r="V2609" s="54">
        <f>IF(I2609&gt;=Overview!$F$18,(1-Overview!$F$9)*'='!R2609-Overview!$F$18*'='!P2609,0)</f>
        <v>42.211683680952987</v>
      </c>
      <c r="W2609" s="2"/>
      <c r="X2609" s="60">
        <f>F2609^3*(1+G2609*Overview!$F$38)</f>
        <v>43.866806010289388</v>
      </c>
      <c r="Y2609" s="61">
        <f>F2609^3*Overview!$F$42*(1+Overview!$F$38*G2609)+J2609*Overview!$F$39/Overview!$F$40</f>
        <v>4.0756511382001017</v>
      </c>
    </row>
    <row r="2610" spans="1:25">
      <c r="A2610" s="34">
        <v>2607</v>
      </c>
      <c r="B2610">
        <v>0.77</v>
      </c>
      <c r="C2610" s="85">
        <v>18.739999999999998</v>
      </c>
      <c r="D2610" s="125">
        <f>B2610/(B2610+Overview!$F$22)</f>
        <v>0.52380952380952384</v>
      </c>
      <c r="E2610" s="118">
        <f>EXP(Overview!$F$21/Overview!$F$5-Overview!$F$21/('='!C2610+273.15))</f>
        <v>0.94169028070695959</v>
      </c>
      <c r="F2610" s="77">
        <f t="shared" si="242"/>
        <v>3.2926643871694896</v>
      </c>
      <c r="G2610" s="115">
        <f t="shared" si="243"/>
        <v>0.52380952380952372</v>
      </c>
      <c r="H2610" s="112">
        <f>F2610/Overview!$F$19</f>
        <v>4.8614563519407792</v>
      </c>
      <c r="I2610" s="149">
        <f t="shared" si="244"/>
        <v>178.24101031296112</v>
      </c>
      <c r="J2610" s="80">
        <f>IF((A2610-Overview!$F$43)/365=ROUND((A2610-Overview!$F$43)/365,0),J2609*0.05,J2609+V2609)</f>
        <v>2979.5015791090236</v>
      </c>
      <c r="K2610" s="70">
        <f>IF(I2610&lt;Overview!$F$16,1,'='!F2610/Overview!$F$26)</f>
        <v>142.53958386015108</v>
      </c>
      <c r="L2610" s="71">
        <f>IF(I2610&lt;Overview!$F$17,'='!F2610/Overview!$F$26,Overview!$F$33)</f>
        <v>9.1428571428571423</v>
      </c>
      <c r="M2610" s="72">
        <f t="shared" si="245"/>
        <v>9.1428571428571423</v>
      </c>
      <c r="N2610" s="81">
        <f>MIN(1,Overview!$F$44*E2610*(F2610-Overview!$F$25)^2+0.2)</f>
        <v>1</v>
      </c>
      <c r="O2610" s="48">
        <f>M2610*E2610*Overview!$F$8</f>
        <v>9.746225350951114E-2</v>
      </c>
      <c r="P2610" s="48">
        <f>E2610*Overview!$F$6</f>
        <v>1.8494797113084687E-3</v>
      </c>
      <c r="Q2610" s="122">
        <f>O2610*(G2610/F2610-(1+Overview!$F$35/'='!F2610)/(Overview!$F$37*Overview!$F$33))/('='!G2610+Overview!$F$36)</f>
        <v>1.0346148283797265E-4</v>
      </c>
      <c r="R2610" s="128">
        <f>(O2610/F2610-Q2610)*G2610*Overview!$F$29*'='!F2610^3</f>
        <v>499.32382551834593</v>
      </c>
      <c r="S2610" s="57">
        <f t="shared" si="240"/>
        <v>3.2862395056038671E-18</v>
      </c>
      <c r="T2610" s="58">
        <f t="shared" si="241"/>
        <v>1.1355464666144663E-4</v>
      </c>
      <c r="U2610" s="58">
        <f>IF(I2610&lt;Overview!$F$18,(1-Overview!$F$9)*'='!R2610-'='!I2610*'='!P2610,0)</f>
        <v>0</v>
      </c>
      <c r="V2610" s="54">
        <f>IF(I2610&gt;=Overview!$F$18,(1-Overview!$F$9)*'='!R2610-Overview!$F$18*'='!P2610,0)</f>
        <v>42.214847077290365</v>
      </c>
      <c r="W2610" s="2"/>
      <c r="X2610" s="60">
        <f>F2610^3*(1+G2610*Overview!$F$38)</f>
        <v>43.871351683600572</v>
      </c>
      <c r="Y2610" s="61">
        <f>F2610^3*Overview!$F$42*(1+Overview!$F$38*G2610)+J2610*Overview!$F$39/Overview!$F$40</f>
        <v>4.0778945383253351</v>
      </c>
    </row>
    <row r="2611" spans="1:25">
      <c r="A2611" s="34">
        <v>2608</v>
      </c>
      <c r="B2611">
        <v>0.77</v>
      </c>
      <c r="C2611" s="85">
        <v>18.739999999999998</v>
      </c>
      <c r="D2611" s="125">
        <f>B2611/(B2611+Overview!$F$22)</f>
        <v>0.52380952380952384</v>
      </c>
      <c r="E2611" s="118">
        <f>EXP(Overview!$F$21/Overview!$F$5-Overview!$F$21/('='!C2611+273.15))</f>
        <v>0.94169028070695959</v>
      </c>
      <c r="F2611" s="77">
        <f t="shared" si="242"/>
        <v>3.2927779418161509</v>
      </c>
      <c r="G2611" s="115">
        <f t="shared" si="243"/>
        <v>0.52380952380952372</v>
      </c>
      <c r="H2611" s="112">
        <f>F2611/Overview!$F$19</f>
        <v>4.8616240097684198</v>
      </c>
      <c r="I2611" s="149">
        <f t="shared" si="244"/>
        <v>178.24101031296112</v>
      </c>
      <c r="J2611" s="80">
        <f>IF((A2611-Overview!$F$43)/365=ROUND((A2611-Overview!$F$43)/365,0),J2610*0.05,J2610+V2610)</f>
        <v>3021.716426186314</v>
      </c>
      <c r="K2611" s="70">
        <f>IF(I2611&lt;Overview!$F$16,1,'='!F2611/Overview!$F$26)</f>
        <v>142.54449964572083</v>
      </c>
      <c r="L2611" s="71">
        <f>IF(I2611&lt;Overview!$F$17,'='!F2611/Overview!$F$26,Overview!$F$33)</f>
        <v>9.1428571428571423</v>
      </c>
      <c r="M2611" s="72">
        <f t="shared" si="245"/>
        <v>9.1428571428571423</v>
      </c>
      <c r="N2611" s="81">
        <f>MIN(1,Overview!$F$44*E2611*(F2611-Overview!$F$25)^2+0.2)</f>
        <v>1</v>
      </c>
      <c r="O2611" s="48">
        <f>M2611*E2611*Overview!$F$8</f>
        <v>9.746225350951114E-2</v>
      </c>
      <c r="P2611" s="48">
        <f>E2611*Overview!$F$6</f>
        <v>1.8494797113084687E-3</v>
      </c>
      <c r="Q2611" s="122">
        <f>O2611*(G2611/F2611-(1+Overview!$F$35/'='!F2611)/(Overview!$F$37*Overview!$F$33))/('='!G2611+Overview!$F$36)</f>
        <v>1.0330235307871239E-4</v>
      </c>
      <c r="R2611" s="128">
        <f>(O2611/F2611-Q2611)*G2611*Overview!$F$29*'='!F2611^3</f>
        <v>499.36090030740081</v>
      </c>
      <c r="S2611" s="57">
        <f t="shared" si="240"/>
        <v>3.2861261764415314E-18</v>
      </c>
      <c r="T2611" s="58">
        <f t="shared" si="241"/>
        <v>1.1338390318509598E-4</v>
      </c>
      <c r="U2611" s="58">
        <f>IF(I2611&lt;Overview!$F$18,(1-Overview!$F$9)*'='!R2611-'='!I2611*'='!P2611,0)</f>
        <v>0</v>
      </c>
      <c r="V2611" s="54">
        <f>IF(I2611&gt;=Overview!$F$18,(1-Overview!$F$9)*'='!R2611-Overview!$F$18*'='!P2611,0)</f>
        <v>42.218005849317841</v>
      </c>
      <c r="W2611" s="2"/>
      <c r="X2611" s="60">
        <f>F2611^3*(1+G2611*Overview!$F$38)</f>
        <v>43.875890835238714</v>
      </c>
      <c r="Y2611" s="61">
        <f>F2611^3*Overview!$F$42*(1+Overview!$F$38*G2611)+J2611*Overview!$F$39/Overview!$F$40</f>
        <v>4.0801374889639437</v>
      </c>
    </row>
    <row r="2612" spans="1:25">
      <c r="A2612" s="34">
        <v>2609</v>
      </c>
      <c r="B2612">
        <v>0.77</v>
      </c>
      <c r="C2612" s="85">
        <v>18.739999999999998</v>
      </c>
      <c r="D2612" s="125">
        <f>B2612/(B2612+Overview!$F$22)</f>
        <v>0.52380952380952384</v>
      </c>
      <c r="E2612" s="118">
        <f>EXP(Overview!$F$21/Overview!$F$5-Overview!$F$21/('='!C2612+273.15))</f>
        <v>0.94169028070695959</v>
      </c>
      <c r="F2612" s="77">
        <f t="shared" si="242"/>
        <v>3.292891325719336</v>
      </c>
      <c r="G2612" s="115">
        <f t="shared" si="243"/>
        <v>0.52380952380952372</v>
      </c>
      <c r="H2612" s="112">
        <f>F2612/Overview!$F$19</f>
        <v>4.8617914155017505</v>
      </c>
      <c r="I2612" s="149">
        <f t="shared" si="244"/>
        <v>178.24101031296112</v>
      </c>
      <c r="J2612" s="80">
        <f>IF((A2612-Overview!$F$43)/365=ROUND((A2612-Overview!$F$43)/365,0),J2611*0.05,J2611+V2611)</f>
        <v>3063.9344320356317</v>
      </c>
      <c r="K2612" s="70">
        <f>IF(I2612&lt;Overview!$F$16,1,'='!F2612/Overview!$F$26)</f>
        <v>142.5494080397981</v>
      </c>
      <c r="L2612" s="71">
        <f>IF(I2612&lt;Overview!$F$17,'='!F2612/Overview!$F$26,Overview!$F$33)</f>
        <v>9.1428571428571423</v>
      </c>
      <c r="M2612" s="72">
        <f t="shared" si="245"/>
        <v>9.1428571428571423</v>
      </c>
      <c r="N2612" s="81">
        <f>MIN(1,Overview!$F$44*E2612*(F2612-Overview!$F$25)^2+0.2)</f>
        <v>1</v>
      </c>
      <c r="O2612" s="48">
        <f>M2612*E2612*Overview!$F$8</f>
        <v>9.746225350951114E-2</v>
      </c>
      <c r="P2612" s="48">
        <f>E2612*Overview!$F$6</f>
        <v>1.8494797113084687E-3</v>
      </c>
      <c r="Q2612" s="122">
        <f>O2612*(G2612/F2612-(1+Overview!$F$35/'='!F2612)/(Overview!$F$37*Overview!$F$33))/('='!G2612+Overview!$F$36)</f>
        <v>1.0314347354112549E-4</v>
      </c>
      <c r="R2612" s="128">
        <f>(O2612/F2612-Q2612)*G2612*Overview!$F$29*'='!F2612^3</f>
        <v>499.39792089748289</v>
      </c>
      <c r="S2612" s="57">
        <f t="shared" si="240"/>
        <v>3.2860130254822717E-18</v>
      </c>
      <c r="T2612" s="58">
        <f t="shared" si="241"/>
        <v>1.1321341644271133E-4</v>
      </c>
      <c r="U2612" s="58">
        <f>IF(I2612&lt;Overview!$F$18,(1-Overview!$F$9)*'='!R2612-'='!I2612*'='!P2612,0)</f>
        <v>0</v>
      </c>
      <c r="V2612" s="54">
        <f>IF(I2612&gt;=Overview!$F$18,(1-Overview!$F$9)*'='!R2612-Overview!$F$18*'='!P2612,0)</f>
        <v>42.221160003592836</v>
      </c>
      <c r="W2612" s="2"/>
      <c r="X2612" s="60">
        <f>F2612^3*(1+G2612*Overview!$F$38)</f>
        <v>43.880423474079258</v>
      </c>
      <c r="Y2612" s="61">
        <f>F2612^3*Overview!$F$42*(1+Overview!$F$38*G2612)+J2612*Overview!$F$39/Overview!$F$40</f>
        <v>4.0823799907137719</v>
      </c>
    </row>
    <row r="2613" spans="1:25">
      <c r="A2613" s="34">
        <v>2610</v>
      </c>
      <c r="B2613">
        <v>0.77</v>
      </c>
      <c r="C2613" s="85">
        <v>18.739999999999998</v>
      </c>
      <c r="D2613" s="125">
        <f>B2613/(B2613+Overview!$F$22)</f>
        <v>0.52380952380952384</v>
      </c>
      <c r="E2613" s="118">
        <f>EXP(Overview!$F$21/Overview!$F$5-Overview!$F$21/('='!C2613+273.15))</f>
        <v>0.94169028070695959</v>
      </c>
      <c r="F2613" s="77">
        <f t="shared" si="242"/>
        <v>3.2930045391357785</v>
      </c>
      <c r="G2613" s="115">
        <f t="shared" si="243"/>
        <v>0.52380952380952372</v>
      </c>
      <c r="H2613" s="112">
        <f>F2613/Overview!$F$19</f>
        <v>4.8619585695198264</v>
      </c>
      <c r="I2613" s="149">
        <f t="shared" si="244"/>
        <v>178.24101031296112</v>
      </c>
      <c r="J2613" s="80">
        <f>IF((A2613-Overview!$F$43)/365=ROUND((A2613-Overview!$F$43)/365,0),J2612*0.05,J2612+V2612)</f>
        <v>3106.1555920392248</v>
      </c>
      <c r="K2613" s="70">
        <f>IF(I2613&lt;Overview!$F$16,1,'='!F2613/Overview!$F$26)</f>
        <v>142.55430905349692</v>
      </c>
      <c r="L2613" s="71">
        <f>IF(I2613&lt;Overview!$F$17,'='!F2613/Overview!$F$26,Overview!$F$33)</f>
        <v>9.1428571428571423</v>
      </c>
      <c r="M2613" s="72">
        <f t="shared" si="245"/>
        <v>9.1428571428571423</v>
      </c>
      <c r="N2613" s="81">
        <f>MIN(1,Overview!$F$44*E2613*(F2613-Overview!$F$25)^2+0.2)</f>
        <v>1</v>
      </c>
      <c r="O2613" s="48">
        <f>M2613*E2613*Overview!$F$8</f>
        <v>9.746225350951114E-2</v>
      </c>
      <c r="P2613" s="48">
        <f>E2613*Overview!$F$6</f>
        <v>1.8494797113084687E-3</v>
      </c>
      <c r="Q2613" s="122">
        <f>O2613*(G2613/F2613-(1+Overview!$F$35/'='!F2613)/(Overview!$F$37*Overview!$F$33))/('='!G2613+Overview!$F$36)</f>
        <v>1.0298484381493816E-4</v>
      </c>
      <c r="R2613" s="128">
        <f>(O2613/F2613-Q2613)*G2613*Overview!$F$29*'='!F2613^3</f>
        <v>499.43488736545498</v>
      </c>
      <c r="S2613" s="57">
        <f t="shared" si="240"/>
        <v>3.2859000524338995E-18</v>
      </c>
      <c r="T2613" s="58">
        <f t="shared" si="241"/>
        <v>1.1304318604826019E-4</v>
      </c>
      <c r="U2613" s="58">
        <f>IF(I2613&lt;Overview!$F$18,(1-Overview!$F$9)*'='!R2613-'='!I2613*'='!P2613,0)</f>
        <v>0</v>
      </c>
      <c r="V2613" s="54">
        <f>IF(I2613&gt;=Overview!$F$18,(1-Overview!$F$9)*'='!R2613-Overview!$F$18*'='!P2613,0)</f>
        <v>42.22430954666406</v>
      </c>
      <c r="W2613" s="2"/>
      <c r="X2613" s="60">
        <f>F2613^3*(1+G2613*Overview!$F$38)</f>
        <v>43.884949608987007</v>
      </c>
      <c r="Y2613" s="61">
        <f>F2613^3*Overview!$F$42*(1+Overview!$F$38*G2613)+J2613*Overview!$F$39/Overview!$F$40</f>
        <v>4.0846220441719892</v>
      </c>
    </row>
    <row r="2614" spans="1:25">
      <c r="A2614" s="34">
        <v>2611</v>
      </c>
      <c r="B2614">
        <v>0.77</v>
      </c>
      <c r="C2614" s="85">
        <v>18.739999999999998</v>
      </c>
      <c r="D2614" s="125">
        <f>B2614/(B2614+Overview!$F$22)</f>
        <v>0.52380952380952384</v>
      </c>
      <c r="E2614" s="118">
        <f>EXP(Overview!$F$21/Overview!$F$5-Overview!$F$21/('='!C2614+273.15))</f>
        <v>0.94169028070695959</v>
      </c>
      <c r="F2614" s="77">
        <f t="shared" si="242"/>
        <v>3.2931175823218268</v>
      </c>
      <c r="G2614" s="115">
        <f t="shared" si="243"/>
        <v>0.52380952380952372</v>
      </c>
      <c r="H2614" s="112">
        <f>F2614/Overview!$F$19</f>
        <v>4.8621254722011322</v>
      </c>
      <c r="I2614" s="149">
        <f t="shared" si="244"/>
        <v>178.24101031296112</v>
      </c>
      <c r="J2614" s="80">
        <f>IF((A2614-Overview!$F$43)/365=ROUND((A2614-Overview!$F$43)/365,0),J2613*0.05,J2613+V2613)</f>
        <v>3148.379901585889</v>
      </c>
      <c r="K2614" s="70">
        <f>IF(I2614&lt;Overview!$F$16,1,'='!F2614/Overview!$F$26)</f>
        <v>142.5592026979146</v>
      </c>
      <c r="L2614" s="71">
        <f>IF(I2614&lt;Overview!$F$17,'='!F2614/Overview!$F$26,Overview!$F$33)</f>
        <v>9.1428571428571423</v>
      </c>
      <c r="M2614" s="72">
        <f t="shared" si="245"/>
        <v>9.1428571428571423</v>
      </c>
      <c r="N2614" s="81">
        <f>MIN(1,Overview!$F$44*E2614*(F2614-Overview!$F$25)^2+0.2)</f>
        <v>1</v>
      </c>
      <c r="O2614" s="48">
        <f>M2614*E2614*Overview!$F$8</f>
        <v>9.746225350951114E-2</v>
      </c>
      <c r="P2614" s="48">
        <f>E2614*Overview!$F$6</f>
        <v>1.8494797113084687E-3</v>
      </c>
      <c r="Q2614" s="122">
        <f>O2614*(G2614/F2614-(1+Overview!$F$35/'='!F2614)/(Overview!$F$37*Overview!$F$33))/('='!G2614+Overview!$F$36)</f>
        <v>1.0282646349060201E-4</v>
      </c>
      <c r="R2614" s="128">
        <f>(O2614/F2614-Q2614)*G2614*Overview!$F$29*'='!F2614^3</f>
        <v>499.47179978807884</v>
      </c>
      <c r="S2614" s="57">
        <f t="shared" si="240"/>
        <v>3.2857872570047423E-18</v>
      </c>
      <c r="T2614" s="58">
        <f t="shared" si="241"/>
        <v>1.1287321161629163E-4</v>
      </c>
      <c r="U2614" s="58">
        <f>IF(I2614&lt;Overview!$F$18,(1-Overview!$F$9)*'='!R2614-'='!I2614*'='!P2614,0)</f>
        <v>0</v>
      </c>
      <c r="V2614" s="54">
        <f>IF(I2614&gt;=Overview!$F$18,(1-Overview!$F$9)*'='!R2614-Overview!$F$18*'='!P2614,0)</f>
        <v>42.227454485071611</v>
      </c>
      <c r="W2614" s="2"/>
      <c r="X2614" s="60">
        <f>F2614^3*(1+G2614*Overview!$F$38)</f>
        <v>43.889469248816226</v>
      </c>
      <c r="Y2614" s="61">
        <f>F2614^3*Overview!$F$42*(1+Overview!$F$38*G2614)+J2614*Overview!$F$39/Overview!$F$40</f>
        <v>4.0868636499351014</v>
      </c>
    </row>
    <row r="2615" spans="1:25">
      <c r="A2615" s="34">
        <v>2612</v>
      </c>
      <c r="B2615">
        <v>0.77</v>
      </c>
      <c r="C2615" s="85">
        <v>18.739999999999998</v>
      </c>
      <c r="D2615" s="125">
        <f>B2615/(B2615+Overview!$F$22)</f>
        <v>0.52380952380952384</v>
      </c>
      <c r="E2615" s="118">
        <f>EXP(Overview!$F$21/Overview!$F$5-Overview!$F$21/('='!C2615+273.15))</f>
        <v>0.94169028070695959</v>
      </c>
      <c r="F2615" s="77">
        <f t="shared" si="242"/>
        <v>3.2932304555334433</v>
      </c>
      <c r="G2615" s="115">
        <f t="shared" si="243"/>
        <v>0.52380952380952372</v>
      </c>
      <c r="H2615" s="112">
        <f>F2615/Overview!$F$19</f>
        <v>4.8622921239235835</v>
      </c>
      <c r="I2615" s="149">
        <f t="shared" si="244"/>
        <v>178.24101031296112</v>
      </c>
      <c r="J2615" s="80">
        <f>IF((A2615-Overview!$F$43)/365=ROUND((A2615-Overview!$F$43)/365,0),J2614*0.05,J2614+V2614)</f>
        <v>3190.6073560709606</v>
      </c>
      <c r="K2615" s="70">
        <f>IF(I2615&lt;Overview!$F$16,1,'='!F2615/Overview!$F$26)</f>
        <v>142.56408898413176</v>
      </c>
      <c r="L2615" s="71">
        <f>IF(I2615&lt;Overview!$F$17,'='!F2615/Overview!$F$26,Overview!$F$33)</f>
        <v>9.1428571428571423</v>
      </c>
      <c r="M2615" s="72">
        <f t="shared" si="245"/>
        <v>9.1428571428571423</v>
      </c>
      <c r="N2615" s="81">
        <f>MIN(1,Overview!$F$44*E2615*(F2615-Overview!$F$25)^2+0.2)</f>
        <v>1</v>
      </c>
      <c r="O2615" s="48">
        <f>M2615*E2615*Overview!$F$8</f>
        <v>9.746225350951114E-2</v>
      </c>
      <c r="P2615" s="48">
        <f>E2615*Overview!$F$6</f>
        <v>1.8494797113084687E-3</v>
      </c>
      <c r="Q2615" s="122">
        <f>O2615*(G2615/F2615-(1+Overview!$F$35/'='!F2615)/(Overview!$F$37*Overview!$F$33))/('='!G2615+Overview!$F$36)</f>
        <v>1.0266833215929238E-4</v>
      </c>
      <c r="R2615" s="128">
        <f>(O2615/F2615-Q2615)*G2615*Overview!$F$29*'='!F2615^3</f>
        <v>499.50865824201418</v>
      </c>
      <c r="S2615" s="57">
        <f t="shared" si="240"/>
        <v>3.2856746389036423E-18</v>
      </c>
      <c r="T2615" s="58">
        <f t="shared" si="241"/>
        <v>1.1270349276193511E-4</v>
      </c>
      <c r="U2615" s="58">
        <f>IF(I2615&lt;Overview!$F$18,(1-Overview!$F$9)*'='!R2615-'='!I2615*'='!P2615,0)</f>
        <v>0</v>
      </c>
      <c r="V2615" s="54">
        <f>IF(I2615&gt;=Overview!$F$18,(1-Overview!$F$9)*'='!R2615-Overview!$F$18*'='!P2615,0)</f>
        <v>42.230594825346905</v>
      </c>
      <c r="W2615" s="2"/>
      <c r="X2615" s="60">
        <f>F2615^3*(1+G2615*Overview!$F$38)</f>
        <v>43.893982402410586</v>
      </c>
      <c r="Y2615" s="61">
        <f>F2615^3*Overview!$F$42*(1+Overview!$F$38*G2615)+J2615*Overview!$F$39/Overview!$F$40</f>
        <v>4.089104808598945</v>
      </c>
    </row>
    <row r="2616" spans="1:25">
      <c r="A2616" s="34">
        <v>2613</v>
      </c>
      <c r="B2616">
        <v>0.77</v>
      </c>
      <c r="C2616" s="85">
        <v>18.739999999999998</v>
      </c>
      <c r="D2616" s="125">
        <f>B2616/(B2616+Overview!$F$22)</f>
        <v>0.52380952380952384</v>
      </c>
      <c r="E2616" s="118">
        <f>EXP(Overview!$F$21/Overview!$F$5-Overview!$F$21/('='!C2616+273.15))</f>
        <v>0.94169028070695959</v>
      </c>
      <c r="F2616" s="77">
        <f t="shared" si="242"/>
        <v>3.2933431590262052</v>
      </c>
      <c r="G2616" s="115">
        <f t="shared" si="243"/>
        <v>0.52380952380952372</v>
      </c>
      <c r="H2616" s="112">
        <f>F2616/Overview!$F$19</f>
        <v>4.8624585250645289</v>
      </c>
      <c r="I2616" s="149">
        <f t="shared" si="244"/>
        <v>178.24101031296112</v>
      </c>
      <c r="J2616" s="80">
        <f>IF((A2616-Overview!$F$43)/365=ROUND((A2616-Overview!$F$43)/365,0),J2615*0.05,J2615+V2615)</f>
        <v>3232.8379508963076</v>
      </c>
      <c r="K2616" s="70">
        <f>IF(I2616&lt;Overview!$F$16,1,'='!F2616/Overview!$F$26)</f>
        <v>142.56896792321234</v>
      </c>
      <c r="L2616" s="71">
        <f>IF(I2616&lt;Overview!$F$17,'='!F2616/Overview!$F$26,Overview!$F$33)</f>
        <v>9.1428571428571423</v>
      </c>
      <c r="M2616" s="72">
        <f t="shared" si="245"/>
        <v>9.1428571428571423</v>
      </c>
      <c r="N2616" s="81">
        <f>MIN(1,Overview!$F$44*E2616*(F2616-Overview!$F$25)^2+0.2)</f>
        <v>1</v>
      </c>
      <c r="O2616" s="48">
        <f>M2616*E2616*Overview!$F$8</f>
        <v>9.746225350951114E-2</v>
      </c>
      <c r="P2616" s="48">
        <f>E2616*Overview!$F$6</f>
        <v>1.8494797113084687E-3</v>
      </c>
      <c r="Q2616" s="122">
        <f>O2616*(G2616/F2616-(1+Overview!$F$35/'='!F2616)/(Overview!$F$37*Overview!$F$33))/('='!G2616+Overview!$F$36)</f>
        <v>1.0251044941290518E-4</v>
      </c>
      <c r="R2616" s="128">
        <f>(O2616/F2616-Q2616)*G2616*Overview!$F$29*'='!F2616^3</f>
        <v>499.54546280381908</v>
      </c>
      <c r="S2616" s="57">
        <f t="shared" si="240"/>
        <v>3.2855621978399565E-18</v>
      </c>
      <c r="T2616" s="58">
        <f t="shared" si="241"/>
        <v>1.1253402910089772E-4</v>
      </c>
      <c r="U2616" s="58">
        <f>IF(I2616&lt;Overview!$F$18,(1-Overview!$F$9)*'='!R2616-'='!I2616*'='!P2616,0)</f>
        <v>0</v>
      </c>
      <c r="V2616" s="54">
        <f>IF(I2616&gt;=Overview!$F$18,(1-Overview!$F$9)*'='!R2616-Overview!$F$18*'='!P2616,0)</f>
        <v>42.233730574012682</v>
      </c>
      <c r="W2616" s="2"/>
      <c r="X2616" s="60">
        <f>F2616^3*(1+G2616*Overview!$F$38)</f>
        <v>43.898489078603127</v>
      </c>
      <c r="Y2616" s="61">
        <f>F2616^3*Overview!$F$42*(1+Overview!$F$38*G2616)+J2616*Overview!$F$39/Overview!$F$40</f>
        <v>4.0913455207586846</v>
      </c>
    </row>
    <row r="2617" spans="1:25">
      <c r="A2617" s="34">
        <v>2614</v>
      </c>
      <c r="B2617">
        <v>0.77</v>
      </c>
      <c r="C2617" s="85">
        <v>18.739999999999998</v>
      </c>
      <c r="D2617" s="125">
        <f>B2617/(B2617+Overview!$F$22)</f>
        <v>0.52380952380952384</v>
      </c>
      <c r="E2617" s="118">
        <f>EXP(Overview!$F$21/Overview!$F$5-Overview!$F$21/('='!C2617+273.15))</f>
        <v>0.94169028070695959</v>
      </c>
      <c r="F2617" s="77">
        <f t="shared" si="242"/>
        <v>3.2934556930553063</v>
      </c>
      <c r="G2617" s="115">
        <f t="shared" si="243"/>
        <v>0.52380952380952372</v>
      </c>
      <c r="H2617" s="112">
        <f>F2617/Overview!$F$19</f>
        <v>4.8626246760007472</v>
      </c>
      <c r="I2617" s="149">
        <f t="shared" si="244"/>
        <v>178.24101031296112</v>
      </c>
      <c r="J2617" s="80">
        <f>IF((A2617-Overview!$F$43)/365=ROUND((A2617-Overview!$F$43)/365,0),J2616*0.05,J2616+V2616)</f>
        <v>3275.0716814703201</v>
      </c>
      <c r="K2617" s="70">
        <f>IF(I2617&lt;Overview!$F$16,1,'='!F2617/Overview!$F$26)</f>
        <v>142.57383952620373</v>
      </c>
      <c r="L2617" s="71">
        <f>IF(I2617&lt;Overview!$F$17,'='!F2617/Overview!$F$26,Overview!$F$33)</f>
        <v>9.1428571428571423</v>
      </c>
      <c r="M2617" s="72">
        <f t="shared" si="245"/>
        <v>9.1428571428571423</v>
      </c>
      <c r="N2617" s="81">
        <f>MIN(1,Overview!$F$44*E2617*(F2617-Overview!$F$25)^2+0.2)</f>
        <v>1</v>
      </c>
      <c r="O2617" s="48">
        <f>M2617*E2617*Overview!$F$8</f>
        <v>9.746225350951114E-2</v>
      </c>
      <c r="P2617" s="48">
        <f>E2617*Overview!$F$6</f>
        <v>1.8494797113084687E-3</v>
      </c>
      <c r="Q2617" s="122">
        <f>O2617*(G2617/F2617-(1+Overview!$F$35/'='!F2617)/(Overview!$F$37*Overview!$F$33))/('='!G2617+Overview!$F$36)</f>
        <v>1.0235281484405684E-4</v>
      </c>
      <c r="R2617" s="128">
        <f>(O2617/F2617-Q2617)*G2617*Overview!$F$29*'='!F2617^3</f>
        <v>499.58221354995032</v>
      </c>
      <c r="S2617" s="57">
        <f t="shared" si="240"/>
        <v>3.2854499335235533E-18</v>
      </c>
      <c r="T2617" s="58">
        <f t="shared" si="241"/>
        <v>1.1236482024946488E-4</v>
      </c>
      <c r="U2617" s="58">
        <f>IF(I2617&lt;Overview!$F$18,(1-Overview!$F$9)*'='!R2617-'='!I2617*'='!P2617,0)</f>
        <v>0</v>
      </c>
      <c r="V2617" s="54">
        <f>IF(I2617&gt;=Overview!$F$18,(1-Overview!$F$9)*'='!R2617-Overview!$F$18*'='!P2617,0)</f>
        <v>42.236861737583062</v>
      </c>
      <c r="W2617" s="2"/>
      <c r="X2617" s="60">
        <f>F2617^3*(1+G2617*Overview!$F$38)</f>
        <v>43.902989286216389</v>
      </c>
      <c r="Y2617" s="61">
        <f>F2617^3*Overview!$F$42*(1+Overview!$F$38*G2617)+J2617*Overview!$F$39/Overview!$F$40</f>
        <v>4.0935857870088217</v>
      </c>
    </row>
    <row r="2618" spans="1:25">
      <c r="A2618" s="34">
        <v>2615</v>
      </c>
      <c r="B2618">
        <v>0.77</v>
      </c>
      <c r="C2618" s="85">
        <v>18.739999999999998</v>
      </c>
      <c r="D2618" s="125">
        <f>B2618/(B2618+Overview!$F$22)</f>
        <v>0.52380952380952384</v>
      </c>
      <c r="E2618" s="118">
        <f>EXP(Overview!$F$21/Overview!$F$5-Overview!$F$21/('='!C2618+273.15))</f>
        <v>0.94169028070695959</v>
      </c>
      <c r="F2618" s="77">
        <f t="shared" si="242"/>
        <v>3.293568057875556</v>
      </c>
      <c r="G2618" s="115">
        <f t="shared" si="243"/>
        <v>0.52380952380952372</v>
      </c>
      <c r="H2618" s="112">
        <f>F2618/Overview!$F$19</f>
        <v>4.8627905771084539</v>
      </c>
      <c r="I2618" s="149">
        <f t="shared" si="244"/>
        <v>178.24101031296112</v>
      </c>
      <c r="J2618" s="80">
        <f>IF((A2618-Overview!$F$43)/365=ROUND((A2618-Overview!$F$43)/365,0),J2617*0.05,J2617+V2617)</f>
        <v>3317.3085432079033</v>
      </c>
      <c r="K2618" s="70">
        <f>IF(I2618&lt;Overview!$F$16,1,'='!F2618/Overview!$F$26)</f>
        <v>142.57870380413664</v>
      </c>
      <c r="L2618" s="71">
        <f>IF(I2618&lt;Overview!$F$17,'='!F2618/Overview!$F$26,Overview!$F$33)</f>
        <v>9.1428571428571423</v>
      </c>
      <c r="M2618" s="72">
        <f t="shared" si="245"/>
        <v>9.1428571428571423</v>
      </c>
      <c r="N2618" s="81">
        <f>MIN(1,Overview!$F$44*E2618*(F2618-Overview!$F$25)^2+0.2)</f>
        <v>1</v>
      </c>
      <c r="O2618" s="48">
        <f>M2618*E2618*Overview!$F$8</f>
        <v>9.746225350951114E-2</v>
      </c>
      <c r="P2618" s="48">
        <f>E2618*Overview!$F$6</f>
        <v>1.8494797113084687E-3</v>
      </c>
      <c r="Q2618" s="122">
        <f>O2618*(G2618/F2618-(1+Overview!$F$35/'='!F2618)/(Overview!$F$37*Overview!$F$33))/('='!G2618+Overview!$F$36)</f>
        <v>1.0219542804608268E-4</v>
      </c>
      <c r="R2618" s="128">
        <f>(O2618/F2618-Q2618)*G2618*Overview!$F$29*'='!F2618^3</f>
        <v>499.61891055676358</v>
      </c>
      <c r="S2618" s="57">
        <f t="shared" si="240"/>
        <v>3.2853378456648136E-18</v>
      </c>
      <c r="T2618" s="58">
        <f t="shared" si="241"/>
        <v>1.1219586582449922E-4</v>
      </c>
      <c r="U2618" s="58">
        <f>IF(I2618&lt;Overview!$F$18,(1-Overview!$F$9)*'='!R2618-'='!I2618*'='!P2618,0)</f>
        <v>0</v>
      </c>
      <c r="V2618" s="54">
        <f>IF(I2618&gt;=Overview!$F$18,(1-Overview!$F$9)*'='!R2618-Overview!$F$18*'='!P2618,0)</f>
        <v>42.239988322563555</v>
      </c>
      <c r="W2618" s="2"/>
      <c r="X2618" s="60">
        <f>F2618^3*(1+G2618*Overview!$F$38)</f>
        <v>43.907483034062338</v>
      </c>
      <c r="Y2618" s="61">
        <f>F2618^3*Overview!$F$42*(1+Overview!$F$38*G2618)+J2618*Overview!$F$39/Overview!$F$40</f>
        <v>4.0958256079431896</v>
      </c>
    </row>
    <row r="2619" spans="1:25">
      <c r="A2619" s="34">
        <v>2616</v>
      </c>
      <c r="B2619">
        <v>0.77</v>
      </c>
      <c r="C2619" s="85">
        <v>18.739999999999998</v>
      </c>
      <c r="D2619" s="125">
        <f>B2619/(B2619+Overview!$F$22)</f>
        <v>0.52380952380952384</v>
      </c>
      <c r="E2619" s="118">
        <f>EXP(Overview!$F$21/Overview!$F$5-Overview!$F$21/('='!C2619+273.15))</f>
        <v>0.94169028070695959</v>
      </c>
      <c r="F2619" s="77">
        <f t="shared" si="242"/>
        <v>3.2936802537413805</v>
      </c>
      <c r="G2619" s="115">
        <f t="shared" si="243"/>
        <v>0.52380952380952372</v>
      </c>
      <c r="H2619" s="112">
        <f>F2619/Overview!$F$19</f>
        <v>4.8629562287632959</v>
      </c>
      <c r="I2619" s="149">
        <f t="shared" si="244"/>
        <v>178.24101031296112</v>
      </c>
      <c r="J2619" s="80">
        <f>IF((A2619-Overview!$F$43)/365=ROUND((A2619-Overview!$F$43)/365,0),J2618*0.05,J2618+V2618)</f>
        <v>3359.5485315304668</v>
      </c>
      <c r="K2619" s="70">
        <f>IF(I2619&lt;Overview!$F$16,1,'='!F2619/Overview!$F$26)</f>
        <v>142.58356076802514</v>
      </c>
      <c r="L2619" s="71">
        <f>IF(I2619&lt;Overview!$F$17,'='!F2619/Overview!$F$26,Overview!$F$33)</f>
        <v>9.1428571428571423</v>
      </c>
      <c r="M2619" s="72">
        <f t="shared" si="245"/>
        <v>9.1428571428571423</v>
      </c>
      <c r="N2619" s="81">
        <f>MIN(1,Overview!$F$44*E2619*(F2619-Overview!$F$25)^2+0.2)</f>
        <v>1</v>
      </c>
      <c r="O2619" s="48">
        <f>M2619*E2619*Overview!$F$8</f>
        <v>9.746225350951114E-2</v>
      </c>
      <c r="P2619" s="48">
        <f>E2619*Overview!$F$6</f>
        <v>1.8494797113084687E-3</v>
      </c>
      <c r="Q2619" s="122">
        <f>O2619*(G2619/F2619-(1+Overview!$F$35/'='!F2619)/(Overview!$F$37*Overview!$F$33))/('='!G2619+Overview!$F$36)</f>
        <v>1.0203828861303381E-4</v>
      </c>
      <c r="R2619" s="128">
        <f>(O2619/F2619-Q2619)*G2619*Overview!$F$29*'='!F2619^3</f>
        <v>499.65555390051338</v>
      </c>
      <c r="S2619" s="57">
        <f t="shared" si="240"/>
        <v>3.2852259339746303E-18</v>
      </c>
      <c r="T2619" s="58">
        <f t="shared" si="241"/>
        <v>1.120271654434378E-4</v>
      </c>
      <c r="U2619" s="58">
        <f>IF(I2619&lt;Overview!$F$18,(1-Overview!$F$9)*'='!R2619-'='!I2619*'='!P2619,0)</f>
        <v>0</v>
      </c>
      <c r="V2619" s="54">
        <f>IF(I2619&gt;=Overview!$F$18,(1-Overview!$F$9)*'='!R2619-Overview!$F$18*'='!P2619,0)</f>
        <v>42.243110335451036</v>
      </c>
      <c r="W2619" s="2"/>
      <c r="X2619" s="60">
        <f>F2619^3*(1+G2619*Overview!$F$38)</f>
        <v>43.911970330942374</v>
      </c>
      <c r="Y2619" s="61">
        <f>F2619^3*Overview!$F$42*(1+Overview!$F$38*G2619)+J2619*Overview!$F$39/Overview!$F$40</f>
        <v>4.0980649841549557</v>
      </c>
    </row>
    <row r="2620" spans="1:25">
      <c r="A2620" s="34">
        <v>2617</v>
      </c>
      <c r="B2620">
        <v>0.77</v>
      </c>
      <c r="C2620" s="85">
        <v>18.739999999999998</v>
      </c>
      <c r="D2620" s="125">
        <f>B2620/(B2620+Overview!$F$22)</f>
        <v>0.52380952380952384</v>
      </c>
      <c r="E2620" s="118">
        <f>EXP(Overview!$F$21/Overview!$F$5-Overview!$F$21/('='!C2620+273.15))</f>
        <v>0.94169028070695959</v>
      </c>
      <c r="F2620" s="77">
        <f t="shared" si="242"/>
        <v>3.2937922809068239</v>
      </c>
      <c r="G2620" s="115">
        <f t="shared" si="243"/>
        <v>0.52380952380952372</v>
      </c>
      <c r="H2620" s="112">
        <f>F2620/Overview!$F$19</f>
        <v>4.8631216313403574</v>
      </c>
      <c r="I2620" s="149">
        <f t="shared" si="244"/>
        <v>178.24101031296112</v>
      </c>
      <c r="J2620" s="80">
        <f>IF((A2620-Overview!$F$43)/365=ROUND((A2620-Overview!$F$43)/365,0),J2619*0.05,J2619+V2619)</f>
        <v>3401.7916418659179</v>
      </c>
      <c r="K2620" s="70">
        <f>IF(I2620&lt;Overview!$F$16,1,'='!F2620/Overview!$F$26)</f>
        <v>142.58841042886684</v>
      </c>
      <c r="L2620" s="71">
        <f>IF(I2620&lt;Overview!$F$17,'='!F2620/Overview!$F$26,Overview!$F$33)</f>
        <v>9.1428571428571423</v>
      </c>
      <c r="M2620" s="72">
        <f t="shared" si="245"/>
        <v>9.1428571428571423</v>
      </c>
      <c r="N2620" s="81">
        <f>MIN(1,Overview!$F$44*E2620*(F2620-Overview!$F$25)^2+0.2)</f>
        <v>1</v>
      </c>
      <c r="O2620" s="48">
        <f>M2620*E2620*Overview!$F$8</f>
        <v>9.746225350951114E-2</v>
      </c>
      <c r="P2620" s="48">
        <f>E2620*Overview!$F$6</f>
        <v>1.8494797113084687E-3</v>
      </c>
      <c r="Q2620" s="122">
        <f>O2620*(G2620/F2620-(1+Overview!$F$35/'='!F2620)/(Overview!$F$37*Overview!$F$33))/('='!G2620+Overview!$F$36)</f>
        <v>1.0188139613967939E-4</v>
      </c>
      <c r="R2620" s="128">
        <f>(O2620/F2620-Q2620)*G2620*Overview!$F$29*'='!F2620^3</f>
        <v>499.69214365735269</v>
      </c>
      <c r="S2620" s="57">
        <f t="shared" si="240"/>
        <v>3.285114198164404E-18</v>
      </c>
      <c r="T2620" s="58">
        <f t="shared" si="241"/>
        <v>1.1185871872429542E-4</v>
      </c>
      <c r="U2620" s="58">
        <f>IF(I2620&lt;Overview!$F$18,(1-Overview!$F$9)*'='!R2620-'='!I2620*'='!P2620,0)</f>
        <v>0</v>
      </c>
      <c r="V2620" s="54">
        <f>IF(I2620&gt;=Overview!$F$18,(1-Overview!$F$9)*'='!R2620-Overview!$F$18*'='!P2620,0)</f>
        <v>42.24622778273374</v>
      </c>
      <c r="W2620" s="2"/>
      <c r="X2620" s="60">
        <f>F2620^3*(1+G2620*Overview!$F$38)</f>
        <v>43.916451185647361</v>
      </c>
      <c r="Y2620" s="61">
        <f>F2620^3*Overview!$F$42*(1+Overview!$F$38*G2620)+J2620*Overview!$F$39/Overview!$F$40</f>
        <v>4.1003039162366175</v>
      </c>
    </row>
    <row r="2621" spans="1:25">
      <c r="A2621" s="34">
        <v>2618</v>
      </c>
      <c r="B2621">
        <v>0.77</v>
      </c>
      <c r="C2621" s="85">
        <v>18.739999999999998</v>
      </c>
      <c r="D2621" s="125">
        <f>B2621/(B2621+Overview!$F$22)</f>
        <v>0.52380952380952384</v>
      </c>
      <c r="E2621" s="118">
        <f>EXP(Overview!$F$21/Overview!$F$5-Overview!$F$21/('='!C2621+273.15))</f>
        <v>0.94169028070695959</v>
      </c>
      <c r="F2621" s="77">
        <f t="shared" si="242"/>
        <v>3.293904139625548</v>
      </c>
      <c r="G2621" s="115">
        <f t="shared" si="243"/>
        <v>0.52380952380952372</v>
      </c>
      <c r="H2621" s="112">
        <f>F2621/Overview!$F$19</f>
        <v>4.8632867852141564</v>
      </c>
      <c r="I2621" s="149">
        <f t="shared" si="244"/>
        <v>178.24101031296112</v>
      </c>
      <c r="J2621" s="80">
        <f>IF((A2621-Overview!$F$43)/365=ROUND((A2621-Overview!$F$43)/365,0),J2620*0.05,J2620+V2620)</f>
        <v>3444.0378696486514</v>
      </c>
      <c r="K2621" s="70">
        <f>IF(I2621&lt;Overview!$F$16,1,'='!F2621/Overview!$F$26)</f>
        <v>142.59325279764278</v>
      </c>
      <c r="L2621" s="71">
        <f>IF(I2621&lt;Overview!$F$17,'='!F2621/Overview!$F$26,Overview!$F$33)</f>
        <v>9.1428571428571423</v>
      </c>
      <c r="M2621" s="72">
        <f t="shared" si="245"/>
        <v>9.1428571428571423</v>
      </c>
      <c r="N2621" s="81">
        <f>MIN(1,Overview!$F$44*E2621*(F2621-Overview!$F$25)^2+0.2)</f>
        <v>1</v>
      </c>
      <c r="O2621" s="48">
        <f>M2621*E2621*Overview!$F$8</f>
        <v>9.746225350951114E-2</v>
      </c>
      <c r="P2621" s="48">
        <f>E2621*Overview!$F$6</f>
        <v>1.8494797113084687E-3</v>
      </c>
      <c r="Q2621" s="122">
        <f>O2621*(G2621/F2621-(1+Overview!$F$35/'='!F2621)/(Overview!$F$37*Overview!$F$33))/('='!G2621+Overview!$F$36)</f>
        <v>1.0172475022150191E-4</v>
      </c>
      <c r="R2621" s="128">
        <f>(O2621/F2621-Q2621)*G2621*Overview!$F$29*'='!F2621^3</f>
        <v>499.7286799033339</v>
      </c>
      <c r="S2621" s="57">
        <f t="shared" si="240"/>
        <v>3.2850026379460452E-18</v>
      </c>
      <c r="T2621" s="58">
        <f t="shared" si="241"/>
        <v>1.1169052528566002E-4</v>
      </c>
      <c r="U2621" s="58">
        <f>IF(I2621&lt;Overview!$F$18,(1-Overview!$F$9)*'='!R2621-'='!I2621*'='!P2621,0)</f>
        <v>0</v>
      </c>
      <c r="V2621" s="54">
        <f>IF(I2621&gt;=Overview!$F$18,(1-Overview!$F$9)*'='!R2621-Overview!$F$18*'='!P2621,0)</f>
        <v>42.249340670891343</v>
      </c>
      <c r="W2621" s="2"/>
      <c r="X2621" s="60">
        <f>F2621^3*(1+G2621*Overview!$F$38)</f>
        <v>43.920925606957631</v>
      </c>
      <c r="Y2621" s="61">
        <f>F2621^3*Overview!$F$42*(1+Overview!$F$38*G2621)+J2621*Overview!$F$39/Overview!$F$40</f>
        <v>4.1025424047800101</v>
      </c>
    </row>
    <row r="2622" spans="1:25">
      <c r="A2622" s="34">
        <v>2619</v>
      </c>
      <c r="B2622">
        <v>0.77</v>
      </c>
      <c r="C2622" s="85">
        <v>18.739999999999998</v>
      </c>
      <c r="D2622" s="125">
        <f>B2622/(B2622+Overview!$F$22)</f>
        <v>0.52380952380952384</v>
      </c>
      <c r="E2622" s="118">
        <f>EXP(Overview!$F$21/Overview!$F$5-Overview!$F$21/('='!C2622+273.15))</f>
        <v>0.94169028070695959</v>
      </c>
      <c r="F2622" s="77">
        <f t="shared" si="242"/>
        <v>3.2940158301508338</v>
      </c>
      <c r="G2622" s="115">
        <f t="shared" si="243"/>
        <v>0.52380952380952372</v>
      </c>
      <c r="H2622" s="112">
        <f>F2622/Overview!$F$19</f>
        <v>4.8634516907586498</v>
      </c>
      <c r="I2622" s="149">
        <f t="shared" si="244"/>
        <v>178.24101031296112</v>
      </c>
      <c r="J2622" s="80">
        <f>IF((A2622-Overview!$F$43)/365=ROUND((A2622-Overview!$F$43)/365,0),J2621*0.05,J2621+V2621)</f>
        <v>3486.2872103195427</v>
      </c>
      <c r="K2622" s="70">
        <f>IF(I2622&lt;Overview!$F$16,1,'='!F2622/Overview!$F$26)</f>
        <v>142.59808788531748</v>
      </c>
      <c r="L2622" s="71">
        <f>IF(I2622&lt;Overview!$F$17,'='!F2622/Overview!$F$26,Overview!$F$33)</f>
        <v>9.1428571428571423</v>
      </c>
      <c r="M2622" s="72">
        <f t="shared" si="245"/>
        <v>9.1428571428571423</v>
      </c>
      <c r="N2622" s="81">
        <f>MIN(1,Overview!$F$44*E2622*(F2622-Overview!$F$25)^2+0.2)</f>
        <v>1</v>
      </c>
      <c r="O2622" s="48">
        <f>M2622*E2622*Overview!$F$8</f>
        <v>9.746225350951114E-2</v>
      </c>
      <c r="P2622" s="48">
        <f>E2622*Overview!$F$6</f>
        <v>1.8494797113084687E-3</v>
      </c>
      <c r="Q2622" s="122">
        <f>O2622*(G2622/F2622-(1+Overview!$F$35/'='!F2622)/(Overview!$F$37*Overview!$F$33))/('='!G2622+Overview!$F$36)</f>
        <v>1.015683504546947E-4</v>
      </c>
      <c r="R2622" s="128">
        <f>(O2622/F2622-Q2622)*G2622*Overview!$F$29*'='!F2622^3</f>
        <v>499.76516271440869</v>
      </c>
      <c r="S2622" s="57">
        <f t="shared" si="240"/>
        <v>3.284891253031972E-18</v>
      </c>
      <c r="T2622" s="58">
        <f t="shared" si="241"/>
        <v>1.1152258474669065E-4</v>
      </c>
      <c r="U2622" s="58">
        <f>IF(I2622&lt;Overview!$F$18,(1-Overview!$F$9)*'='!R2622-'='!I2622*'='!P2622,0)</f>
        <v>0</v>
      </c>
      <c r="V2622" s="54">
        <f>IF(I2622&gt;=Overview!$F$18,(1-Overview!$F$9)*'='!R2622-Overview!$F$18*'='!P2622,0)</f>
        <v>42.252449006394912</v>
      </c>
      <c r="W2622" s="2"/>
      <c r="X2622" s="60">
        <f>F2622^3*(1+G2622*Overview!$F$38)</f>
        <v>43.92539360364303</v>
      </c>
      <c r="Y2622" s="61">
        <f>F2622^3*Overview!$F$42*(1+Overview!$F$38*G2622)+J2622*Overview!$F$39/Overview!$F$40</f>
        <v>4.1047804503763032</v>
      </c>
    </row>
    <row r="2623" spans="1:25">
      <c r="A2623" s="34">
        <v>2620</v>
      </c>
      <c r="B2623">
        <v>0.77</v>
      </c>
      <c r="C2623" s="85">
        <v>18.739999999999998</v>
      </c>
      <c r="D2623" s="125">
        <f>B2623/(B2623+Overview!$F$22)</f>
        <v>0.52380952380952384</v>
      </c>
      <c r="E2623" s="118">
        <f>EXP(Overview!$F$21/Overview!$F$5-Overview!$F$21/('='!C2623+273.15))</f>
        <v>0.94169028070695959</v>
      </c>
      <c r="F2623" s="77">
        <f t="shared" si="242"/>
        <v>3.2941273527355803</v>
      </c>
      <c r="G2623" s="115">
        <f t="shared" si="243"/>
        <v>0.52380952380952372</v>
      </c>
      <c r="H2623" s="112">
        <f>F2623/Overview!$F$19</f>
        <v>4.8636163483472323</v>
      </c>
      <c r="I2623" s="149">
        <f t="shared" si="244"/>
        <v>178.24101031296112</v>
      </c>
      <c r="J2623" s="80">
        <f>IF((A2623-Overview!$F$43)/365=ROUND((A2623-Overview!$F$43)/365,0),J2622*0.05,J2622+V2622)</f>
        <v>3528.5396593259375</v>
      </c>
      <c r="K2623" s="70">
        <f>IF(I2623&lt;Overview!$F$16,1,'='!F2623/Overview!$F$26)</f>
        <v>142.60291570283897</v>
      </c>
      <c r="L2623" s="71">
        <f>IF(I2623&lt;Overview!$F$17,'='!F2623/Overview!$F$26,Overview!$F$33)</f>
        <v>9.1428571428571423</v>
      </c>
      <c r="M2623" s="72">
        <f t="shared" si="245"/>
        <v>9.1428571428571423</v>
      </c>
      <c r="N2623" s="81">
        <f>MIN(1,Overview!$F$44*E2623*(F2623-Overview!$F$25)^2+0.2)</f>
        <v>1</v>
      </c>
      <c r="O2623" s="48">
        <f>M2623*E2623*Overview!$F$8</f>
        <v>9.746225350951114E-2</v>
      </c>
      <c r="P2623" s="48">
        <f>E2623*Overview!$F$6</f>
        <v>1.8494797113084687E-3</v>
      </c>
      <c r="Q2623" s="122">
        <f>O2623*(G2623/F2623-(1+Overview!$F$35/'='!F2623)/(Overview!$F$37*Overview!$F$33))/('='!G2623+Overview!$F$36)</f>
        <v>1.0141219643616765E-4</v>
      </c>
      <c r="R2623" s="128">
        <f>(O2623/F2623-Q2623)*G2623*Overview!$F$29*'='!F2623^3</f>
        <v>499.80159216642767</v>
      </c>
      <c r="S2623" s="57">
        <f t="shared" si="240"/>
        <v>3.2847800431351094E-18</v>
      </c>
      <c r="T2623" s="58">
        <f t="shared" si="241"/>
        <v>1.1135489672712454E-4</v>
      </c>
      <c r="U2623" s="58">
        <f>IF(I2623&lt;Overview!$F$18,(1-Overview!$F$9)*'='!R2623-'='!I2623*'='!P2623,0)</f>
        <v>0</v>
      </c>
      <c r="V2623" s="54">
        <f>IF(I2623&gt;=Overview!$F$18,(1-Overview!$F$9)*'='!R2623-Overview!$F$18*'='!P2623,0)</f>
        <v>42.255552795706933</v>
      </c>
      <c r="W2623" s="2"/>
      <c r="X2623" s="60">
        <f>F2623^3*(1+G2623*Overview!$F$38)</f>
        <v>43.929855184462809</v>
      </c>
      <c r="Y2623" s="61">
        <f>F2623^3*Overview!$F$42*(1+Overview!$F$38*G2623)+J2623*Overview!$F$39/Overview!$F$40</f>
        <v>4.1070180536159988</v>
      </c>
    </row>
    <row r="2624" spans="1:25">
      <c r="A2624" s="34">
        <v>2621</v>
      </c>
      <c r="B2624">
        <v>0.77</v>
      </c>
      <c r="C2624" s="85">
        <v>18.739999999999998</v>
      </c>
      <c r="D2624" s="125">
        <f>B2624/(B2624+Overview!$F$22)</f>
        <v>0.52380952380952384</v>
      </c>
      <c r="E2624" s="118">
        <f>EXP(Overview!$F$21/Overview!$F$5-Overview!$F$21/('='!C2624+273.15))</f>
        <v>0.94169028070695959</v>
      </c>
      <c r="F2624" s="77">
        <f t="shared" si="242"/>
        <v>3.2942387076323074</v>
      </c>
      <c r="G2624" s="115">
        <f t="shared" si="243"/>
        <v>0.52380952380952372</v>
      </c>
      <c r="H2624" s="112">
        <f>F2624/Overview!$F$19</f>
        <v>4.8637807583527346</v>
      </c>
      <c r="I2624" s="149">
        <f t="shared" si="244"/>
        <v>178.24101031296112</v>
      </c>
      <c r="J2624" s="80">
        <f>IF((A2624-Overview!$F$43)/365=ROUND((A2624-Overview!$F$43)/365,0),J2623*0.05,J2623+V2623)</f>
        <v>3570.7952121216445</v>
      </c>
      <c r="K2624" s="70">
        <f>IF(I2624&lt;Overview!$F$16,1,'='!F2624/Overview!$F$26)</f>
        <v>142.60773626113885</v>
      </c>
      <c r="L2624" s="71">
        <f>IF(I2624&lt;Overview!$F$17,'='!F2624/Overview!$F$26,Overview!$F$33)</f>
        <v>9.1428571428571423</v>
      </c>
      <c r="M2624" s="72">
        <f t="shared" si="245"/>
        <v>9.1428571428571423</v>
      </c>
      <c r="N2624" s="81">
        <f>MIN(1,Overview!$F$44*E2624*(F2624-Overview!$F$25)^2+0.2)</f>
        <v>1</v>
      </c>
      <c r="O2624" s="48">
        <f>M2624*E2624*Overview!$F$8</f>
        <v>9.746225350951114E-2</v>
      </c>
      <c r="P2624" s="48">
        <f>E2624*Overview!$F$6</f>
        <v>1.8494797113084687E-3</v>
      </c>
      <c r="Q2624" s="122">
        <f>O2624*(G2624/F2624-(1+Overview!$F$35/'='!F2624)/(Overview!$F$37*Overview!$F$33))/('='!G2624+Overview!$F$36)</f>
        <v>1.0125628776353581E-4</v>
      </c>
      <c r="R2624" s="128">
        <f>(O2624/F2624-Q2624)*G2624*Overview!$F$29*'='!F2624^3</f>
        <v>499.83796833514117</v>
      </c>
      <c r="S2624" s="57">
        <f t="shared" si="240"/>
        <v>3.2846690079688884E-18</v>
      </c>
      <c r="T2624" s="58">
        <f t="shared" si="241"/>
        <v>1.1118746084726508E-4</v>
      </c>
      <c r="U2624" s="58">
        <f>IF(I2624&lt;Overview!$F$18,(1-Overview!$F$9)*'='!R2624-'='!I2624*'='!P2624,0)</f>
        <v>0</v>
      </c>
      <c r="V2624" s="54">
        <f>IF(I2624&gt;=Overview!$F$18,(1-Overview!$F$9)*'='!R2624-Overview!$F$18*'='!P2624,0)</f>
        <v>42.258652045281323</v>
      </c>
      <c r="W2624" s="2"/>
      <c r="X2624" s="60">
        <f>F2624^3*(1+G2624*Overview!$F$38)</f>
        <v>43.934310358165781</v>
      </c>
      <c r="Y2624" s="61">
        <f>F2624^3*Overview!$F$42*(1+Overview!$F$38*G2624)+J2624*Overview!$F$39/Overview!$F$40</f>
        <v>4.1092552150889334</v>
      </c>
    </row>
    <row r="2625" spans="1:25">
      <c r="A2625" s="34">
        <v>2622</v>
      </c>
      <c r="B2625">
        <v>0.77</v>
      </c>
      <c r="C2625" s="85">
        <v>18.739999999999998</v>
      </c>
      <c r="D2625" s="125">
        <f>B2625/(B2625+Overview!$F$22)</f>
        <v>0.52380952380952384</v>
      </c>
      <c r="E2625" s="118">
        <f>EXP(Overview!$F$21/Overview!$F$5-Overview!$F$21/('='!C2625+273.15))</f>
        <v>0.94169028070695959</v>
      </c>
      <c r="F2625" s="77">
        <f t="shared" si="242"/>
        <v>3.2943498950931547</v>
      </c>
      <c r="G2625" s="115">
        <f t="shared" si="243"/>
        <v>0.52380952380952372</v>
      </c>
      <c r="H2625" s="112">
        <f>F2625/Overview!$F$19</f>
        <v>4.8639449211474304</v>
      </c>
      <c r="I2625" s="149">
        <f t="shared" si="244"/>
        <v>178.24101031296112</v>
      </c>
      <c r="J2625" s="80">
        <f>IF((A2625-Overview!$F$43)/365=ROUND((A2625-Overview!$F$43)/365,0),J2624*0.05,J2624+V2624)</f>
        <v>3613.0538641669259</v>
      </c>
      <c r="K2625" s="70">
        <f>IF(I2625&lt;Overview!$F$16,1,'='!F2625/Overview!$F$26)</f>
        <v>142.61254957113223</v>
      </c>
      <c r="L2625" s="71">
        <f>IF(I2625&lt;Overview!$F$17,'='!F2625/Overview!$F$26,Overview!$F$33)</f>
        <v>9.1428571428571423</v>
      </c>
      <c r="M2625" s="72">
        <f t="shared" si="245"/>
        <v>9.1428571428571423</v>
      </c>
      <c r="N2625" s="81">
        <f>MIN(1,Overview!$F$44*E2625*(F2625-Overview!$F$25)^2+0.2)</f>
        <v>1</v>
      </c>
      <c r="O2625" s="48">
        <f>M2625*E2625*Overview!$F$8</f>
        <v>9.746225350951114E-2</v>
      </c>
      <c r="P2625" s="48">
        <f>E2625*Overview!$F$6</f>
        <v>1.8494797113084687E-3</v>
      </c>
      <c r="Q2625" s="122">
        <f>O2625*(G2625/F2625-(1+Overview!$F$35/'='!F2625)/(Overview!$F$37*Overview!$F$33))/('='!G2625+Overview!$F$36)</f>
        <v>1.0110062403512685E-4</v>
      </c>
      <c r="R2625" s="128">
        <f>(O2625/F2625-Q2625)*G2625*Overview!$F$29*'='!F2625^3</f>
        <v>499.87429129619858</v>
      </c>
      <c r="S2625" s="57">
        <f t="shared" si="240"/>
        <v>3.2845581472472435E-18</v>
      </c>
      <c r="T2625" s="58">
        <f t="shared" si="241"/>
        <v>1.1102027672799087E-4</v>
      </c>
      <c r="U2625" s="58">
        <f>IF(I2625&lt;Overview!$F$18,(1-Overview!$F$9)*'='!R2625-'='!I2625*'='!P2625,0)</f>
        <v>0</v>
      </c>
      <c r="V2625" s="54">
        <f>IF(I2625&gt;=Overview!$F$18,(1-Overview!$F$9)*'='!R2625-Overview!$F$18*'='!P2625,0)</f>
        <v>42.261746761563415</v>
      </c>
      <c r="W2625" s="2"/>
      <c r="X2625" s="60">
        <f>F2625^3*(1+G2625*Overview!$F$38)</f>
        <v>43.938759133490208</v>
      </c>
      <c r="Y2625" s="61">
        <f>F2625^3*Overview!$F$42*(1+Overview!$F$38*G2625)+J2625*Overview!$F$39/Overview!$F$40</f>
        <v>4.1114919353842811</v>
      </c>
    </row>
    <row r="2626" spans="1:25">
      <c r="A2626" s="34">
        <v>2623</v>
      </c>
      <c r="B2626">
        <v>0.77</v>
      </c>
      <c r="C2626" s="85">
        <v>18.739999999999998</v>
      </c>
      <c r="D2626" s="125">
        <f>B2626/(B2626+Overview!$F$22)</f>
        <v>0.52380952380952384</v>
      </c>
      <c r="E2626" s="118">
        <f>EXP(Overview!$F$21/Overview!$F$5-Overview!$F$21/('='!C2626+273.15))</f>
        <v>0.94169028070695959</v>
      </c>
      <c r="F2626" s="77">
        <f t="shared" si="242"/>
        <v>3.2944609153698825</v>
      </c>
      <c r="G2626" s="115">
        <f t="shared" si="243"/>
        <v>0.52380952380952372</v>
      </c>
      <c r="H2626" s="112">
        <f>F2626/Overview!$F$19</f>
        <v>4.8641088371030303</v>
      </c>
      <c r="I2626" s="149">
        <f t="shared" si="244"/>
        <v>178.24101031296112</v>
      </c>
      <c r="J2626" s="80">
        <f>IF((A2626-Overview!$F$43)/365=ROUND((A2626-Overview!$F$43)/365,0),J2625*0.05,J2625+V2625)</f>
        <v>3655.3156109284891</v>
      </c>
      <c r="K2626" s="70">
        <f>IF(I2626&lt;Overview!$F$16,1,'='!F2626/Overview!$F$26)</f>
        <v>142.61735564371787</v>
      </c>
      <c r="L2626" s="71">
        <f>IF(I2626&lt;Overview!$F$17,'='!F2626/Overview!$F$26,Overview!$F$33)</f>
        <v>9.1428571428571423</v>
      </c>
      <c r="M2626" s="72">
        <f t="shared" si="245"/>
        <v>9.1428571428571423</v>
      </c>
      <c r="N2626" s="81">
        <f>MIN(1,Overview!$F$44*E2626*(F2626-Overview!$F$25)^2+0.2)</f>
        <v>1</v>
      </c>
      <c r="O2626" s="48">
        <f>M2626*E2626*Overview!$F$8</f>
        <v>9.746225350951114E-2</v>
      </c>
      <c r="P2626" s="48">
        <f>E2626*Overview!$F$6</f>
        <v>1.8494797113084687E-3</v>
      </c>
      <c r="Q2626" s="122">
        <f>O2626*(G2626/F2626-(1+Overview!$F$35/'='!F2626)/(Overview!$F$37*Overview!$F$33))/('='!G2626+Overview!$F$36)</f>
        <v>1.0094520484997275E-4</v>
      </c>
      <c r="R2626" s="128">
        <f>(O2626/F2626-Q2626)*G2626*Overview!$F$29*'='!F2626^3</f>
        <v>499.91056112514923</v>
      </c>
      <c r="S2626" s="57">
        <f t="shared" si="240"/>
        <v>3.2844474606846153E-18</v>
      </c>
      <c r="T2626" s="58">
        <f t="shared" si="241"/>
        <v>1.1085334399074717E-4</v>
      </c>
      <c r="U2626" s="58">
        <f>IF(I2626&lt;Overview!$F$18,(1-Overview!$F$9)*'='!R2626-'='!I2626*'='!P2626,0)</f>
        <v>0</v>
      </c>
      <c r="V2626" s="54">
        <f>IF(I2626&gt;=Overview!$F$18,(1-Overview!$F$9)*'='!R2626-Overview!$F$18*'='!P2626,0)</f>
        <v>42.264836950990009</v>
      </c>
      <c r="W2626" s="2"/>
      <c r="X2626" s="60">
        <f>F2626^3*(1+G2626*Overview!$F$38)</f>
        <v>43.943201519163885</v>
      </c>
      <c r="Y2626" s="61">
        <f>F2626^3*Overview!$F$42*(1+Overview!$F$38*G2626)+J2626*Overview!$F$39/Overview!$F$40</f>
        <v>4.1137282150905516</v>
      </c>
    </row>
    <row r="2627" spans="1:25">
      <c r="A2627" s="34">
        <v>2624</v>
      </c>
      <c r="B2627">
        <v>0.77</v>
      </c>
      <c r="C2627" s="85">
        <v>18.739999999999998</v>
      </c>
      <c r="D2627" s="125">
        <f>B2627/(B2627+Overview!$F$22)</f>
        <v>0.52380952380952384</v>
      </c>
      <c r="E2627" s="118">
        <f>EXP(Overview!$F$21/Overview!$F$5-Overview!$F$21/('='!C2627+273.15))</f>
        <v>0.94169028070695959</v>
      </c>
      <c r="F2627" s="77">
        <f t="shared" si="242"/>
        <v>3.2945717687138734</v>
      </c>
      <c r="G2627" s="115">
        <f t="shared" si="243"/>
        <v>0.52380952380952372</v>
      </c>
      <c r="H2627" s="112">
        <f>F2627/Overview!$F$19</f>
        <v>4.8642725065906882</v>
      </c>
      <c r="I2627" s="149">
        <f t="shared" si="244"/>
        <v>178.24101031296112</v>
      </c>
      <c r="J2627" s="80">
        <f>IF((A2627-Overview!$F$43)/365=ROUND((A2627-Overview!$F$43)/365,0),J2626*0.05,J2626+V2626)</f>
        <v>3697.5804478794794</v>
      </c>
      <c r="K2627" s="70">
        <f>IF(I2627&lt;Overview!$F$16,1,'='!F2627/Overview!$F$26)</f>
        <v>142.62215448977807</v>
      </c>
      <c r="L2627" s="71">
        <f>IF(I2627&lt;Overview!$F$17,'='!F2627/Overview!$F$26,Overview!$F$33)</f>
        <v>9.1428571428571423</v>
      </c>
      <c r="M2627" s="72">
        <f t="shared" si="245"/>
        <v>9.1428571428571423</v>
      </c>
      <c r="N2627" s="81">
        <f>MIN(1,Overview!$F$44*E2627*(F2627-Overview!$F$25)^2+0.2)</f>
        <v>1</v>
      </c>
      <c r="O2627" s="48">
        <f>M2627*E2627*Overview!$F$8</f>
        <v>9.746225350951114E-2</v>
      </c>
      <c r="P2627" s="48">
        <f>E2627*Overview!$F$6</f>
        <v>1.8494797113084687E-3</v>
      </c>
      <c r="Q2627" s="122">
        <f>O2627*(G2627/F2627-(1+Overview!$F$35/'='!F2627)/(Overview!$F$37*Overview!$F$33))/('='!G2627+Overview!$F$36)</f>
        <v>1.0079002980781318E-4</v>
      </c>
      <c r="R2627" s="128">
        <f>(O2627/F2627-Q2627)*G2627*Overview!$F$29*'='!F2627^3</f>
        <v>499.94677789744208</v>
      </c>
      <c r="S2627" s="57">
        <f t="shared" ref="S2627:S2690" si="246">(D2627*N2627-G2627)*O2627/F2627</f>
        <v>3.2843369479959445E-18</v>
      </c>
      <c r="T2627" s="58">
        <f t="shared" ref="T2627:T2690" si="247">F2627*Q2627/3</f>
        <v>1.1068666225755036E-4</v>
      </c>
      <c r="U2627" s="58">
        <f>IF(I2627&lt;Overview!$F$18,(1-Overview!$F$9)*'='!R2627-'='!I2627*'='!P2627,0)</f>
        <v>0</v>
      </c>
      <c r="V2627" s="54">
        <f>IF(I2627&gt;=Overview!$F$18,(1-Overview!$F$9)*'='!R2627-Overview!$F$18*'='!P2627,0)</f>
        <v>42.267922619989356</v>
      </c>
      <c r="W2627" s="2"/>
      <c r="X2627" s="60">
        <f>F2627^3*(1+G2627*Overview!$F$38)</f>
        <v>43.947637523904127</v>
      </c>
      <c r="Y2627" s="61">
        <f>F2627^3*Overview!$F$42*(1+Overview!$F$38*G2627)+J2627*Overview!$F$39/Overview!$F$40</f>
        <v>4.1159640547955885</v>
      </c>
    </row>
    <row r="2628" spans="1:25">
      <c r="A2628" s="34">
        <v>2625</v>
      </c>
      <c r="B2628">
        <v>0.77</v>
      </c>
      <c r="C2628" s="85">
        <v>18.739999999999998</v>
      </c>
      <c r="D2628" s="125">
        <f>B2628/(B2628+Overview!$F$22)</f>
        <v>0.52380952380952384</v>
      </c>
      <c r="E2628" s="118">
        <f>EXP(Overview!$F$21/Overview!$F$5-Overview!$F$21/('='!C2628+273.15))</f>
        <v>0.94169028070695959</v>
      </c>
      <c r="F2628" s="77">
        <f t="shared" ref="F2628:F2691" si="248">F2627+T2627</f>
        <v>3.2946824553761309</v>
      </c>
      <c r="G2628" s="115">
        <f t="shared" ref="G2628:G2691" si="249">G2627+S2627</f>
        <v>0.52380952380952372</v>
      </c>
      <c r="H2628" s="112">
        <f>F2628/Overview!$F$19</f>
        <v>4.8644359299809992</v>
      </c>
      <c r="I2628" s="149">
        <f t="shared" ref="I2628:I2691" si="250">I2627+U2627</f>
        <v>178.24101031296112</v>
      </c>
      <c r="J2628" s="80">
        <f>IF((A2628-Overview!$F$43)/365=ROUND((A2628-Overview!$F$43)/365,0),J2627*0.05,J2627+V2627)</f>
        <v>3739.8483704994687</v>
      </c>
      <c r="K2628" s="70">
        <f>IF(I2628&lt;Overview!$F$16,1,'='!F2628/Overview!$F$26)</f>
        <v>142.62694612017884</v>
      </c>
      <c r="L2628" s="71">
        <f>IF(I2628&lt;Overview!$F$17,'='!F2628/Overview!$F$26,Overview!$F$33)</f>
        <v>9.1428571428571423</v>
      </c>
      <c r="M2628" s="72">
        <f t="shared" ref="M2628:M2691" si="251">IF(K2628=1,1,L2628)</f>
        <v>9.1428571428571423</v>
      </c>
      <c r="N2628" s="81">
        <f>MIN(1,Overview!$F$44*E2628*(F2628-Overview!$F$25)^2+0.2)</f>
        <v>1</v>
      </c>
      <c r="O2628" s="48">
        <f>M2628*E2628*Overview!$F$8</f>
        <v>9.746225350951114E-2</v>
      </c>
      <c r="P2628" s="48">
        <f>E2628*Overview!$F$6</f>
        <v>1.8494797113084687E-3</v>
      </c>
      <c r="Q2628" s="122">
        <f>O2628*(G2628/F2628-(1+Overview!$F$35/'='!F2628)/(Overview!$F$37*Overview!$F$33))/('='!G2628+Overview!$F$36)</f>
        <v>1.006350985090923E-4</v>
      </c>
      <c r="R2628" s="128">
        <f>(O2628/F2628-Q2628)*G2628*Overview!$F$29*'='!F2628^3</f>
        <v>499.98294168842585</v>
      </c>
      <c r="S2628" s="57">
        <f t="shared" si="246"/>
        <v>3.2842266088966759E-18</v>
      </c>
      <c r="T2628" s="58">
        <f t="shared" si="247"/>
        <v>1.10520231150985E-4</v>
      </c>
      <c r="U2628" s="58">
        <f>IF(I2628&lt;Overview!$F$18,(1-Overview!$F$9)*'='!R2628-'='!I2628*'='!P2628,0)</f>
        <v>0</v>
      </c>
      <c r="V2628" s="54">
        <f>IF(I2628&gt;=Overview!$F$18,(1-Overview!$F$9)*'='!R2628-Overview!$F$18*'='!P2628,0)</f>
        <v>42.271003774981175</v>
      </c>
      <c r="W2628" s="2"/>
      <c r="X2628" s="60">
        <f>F2628^3*(1+G2628*Overview!$F$38)</f>
        <v>43.952067156417741</v>
      </c>
      <c r="Y2628" s="61">
        <f>F2628^3*Overview!$F$42*(1+Overview!$F$38*G2628)+J2628*Overview!$F$39/Overview!$F$40</f>
        <v>4.1181994550865735</v>
      </c>
    </row>
    <row r="2629" spans="1:25">
      <c r="A2629" s="34">
        <v>2626</v>
      </c>
      <c r="B2629">
        <v>0.77</v>
      </c>
      <c r="C2629" s="85">
        <v>18.739999999999998</v>
      </c>
      <c r="D2629" s="125">
        <f>B2629/(B2629+Overview!$F$22)</f>
        <v>0.52380952380952384</v>
      </c>
      <c r="E2629" s="118">
        <f>EXP(Overview!$F$21/Overview!$F$5-Overview!$F$21/('='!C2629+273.15))</f>
        <v>0.94169028070695959</v>
      </c>
      <c r="F2629" s="77">
        <f t="shared" si="248"/>
        <v>3.2947929756072818</v>
      </c>
      <c r="G2629" s="115">
        <f t="shared" si="249"/>
        <v>0.52380952380952372</v>
      </c>
      <c r="H2629" s="112">
        <f>F2629/Overview!$F$19</f>
        <v>4.8645991076440005</v>
      </c>
      <c r="I2629" s="149">
        <f t="shared" si="250"/>
        <v>178.24101031296112</v>
      </c>
      <c r="J2629" s="80">
        <f>IF((A2629-Overview!$F$43)/365=ROUND((A2629-Overview!$F$43)/365,0),J2628*0.05,J2628+V2628)</f>
        <v>3782.1193742744499</v>
      </c>
      <c r="K2629" s="70">
        <f>IF(I2629&lt;Overview!$F$16,1,'='!F2629/Overview!$F$26)</f>
        <v>142.63173054576978</v>
      </c>
      <c r="L2629" s="71">
        <f>IF(I2629&lt;Overview!$F$17,'='!F2629/Overview!$F$26,Overview!$F$33)</f>
        <v>9.1428571428571423</v>
      </c>
      <c r="M2629" s="72">
        <f t="shared" si="251"/>
        <v>9.1428571428571423</v>
      </c>
      <c r="N2629" s="81">
        <f>MIN(1,Overview!$F$44*E2629*(F2629-Overview!$F$25)^2+0.2)</f>
        <v>1</v>
      </c>
      <c r="O2629" s="48">
        <f>M2629*E2629*Overview!$F$8</f>
        <v>9.746225350951114E-2</v>
      </c>
      <c r="P2629" s="48">
        <f>E2629*Overview!$F$6</f>
        <v>1.8494797113084687E-3</v>
      </c>
      <c r="Q2629" s="122">
        <f>O2629*(G2629/F2629-(1+Overview!$F$35/'='!F2629)/(Overview!$F$37*Overview!$F$33))/('='!G2629+Overview!$F$36)</f>
        <v>1.0048041055495781E-4</v>
      </c>
      <c r="R2629" s="128">
        <f>(O2629/F2629-Q2629)*G2629*Overview!$F$29*'='!F2629^3</f>
        <v>500.01905257334931</v>
      </c>
      <c r="S2629" s="57">
        <f t="shared" si="246"/>
        <v>3.2841164431027537E-18</v>
      </c>
      <c r="T2629" s="58">
        <f t="shared" si="247"/>
        <v>1.103540502942036E-4</v>
      </c>
      <c r="U2629" s="58">
        <f>IF(I2629&lt;Overview!$F$18,(1-Overview!$F$9)*'='!R2629-'='!I2629*'='!P2629,0)</f>
        <v>0</v>
      </c>
      <c r="V2629" s="54">
        <f>IF(I2629&gt;=Overview!$F$18,(1-Overview!$F$9)*'='!R2629-Overview!$F$18*'='!P2629,0)</f>
        <v>42.274080422376656</v>
      </c>
      <c r="W2629" s="2"/>
      <c r="X2629" s="60">
        <f>F2629^3*(1+G2629*Overview!$F$38)</f>
        <v>43.956490425401093</v>
      </c>
      <c r="Y2629" s="61">
        <f>F2629^3*Overview!$F$42*(1+Overview!$F$38*G2629)+J2629*Overview!$F$39/Overview!$F$40</f>
        <v>4.1204344165500242</v>
      </c>
    </row>
    <row r="2630" spans="1:25">
      <c r="A2630" s="34">
        <v>2627</v>
      </c>
      <c r="B2630">
        <v>0.77</v>
      </c>
      <c r="C2630" s="85">
        <v>18.739999999999998</v>
      </c>
      <c r="D2630" s="125">
        <f>B2630/(B2630+Overview!$F$22)</f>
        <v>0.52380952380952384</v>
      </c>
      <c r="E2630" s="118">
        <f>EXP(Overview!$F$21/Overview!$F$5-Overview!$F$21/('='!C2630+273.15))</f>
        <v>0.94169028070695959</v>
      </c>
      <c r="F2630" s="77">
        <f t="shared" si="248"/>
        <v>3.294903329657576</v>
      </c>
      <c r="G2630" s="115">
        <f t="shared" si="249"/>
        <v>0.52380952380952372</v>
      </c>
      <c r="H2630" s="112">
        <f>F2630/Overview!$F$19</f>
        <v>4.8647620399491744</v>
      </c>
      <c r="I2630" s="149">
        <f t="shared" si="250"/>
        <v>178.24101031296112</v>
      </c>
      <c r="J2630" s="80">
        <f>IF((A2630-Overview!$F$43)/365=ROUND((A2630-Overview!$F$43)/365,0),J2629*0.05,J2629+V2629)</f>
        <v>3824.3934546968267</v>
      </c>
      <c r="K2630" s="70">
        <f>IF(I2630&lt;Overview!$F$16,1,'='!F2630/Overview!$F$26)</f>
        <v>142.63650777738425</v>
      </c>
      <c r="L2630" s="71">
        <f>IF(I2630&lt;Overview!$F$17,'='!F2630/Overview!$F$26,Overview!$F$33)</f>
        <v>9.1428571428571423</v>
      </c>
      <c r="M2630" s="72">
        <f t="shared" si="251"/>
        <v>9.1428571428571423</v>
      </c>
      <c r="N2630" s="81">
        <f>MIN(1,Overview!$F$44*E2630*(F2630-Overview!$F$25)^2+0.2)</f>
        <v>1</v>
      </c>
      <c r="O2630" s="48">
        <f>M2630*E2630*Overview!$F$8</f>
        <v>9.746225350951114E-2</v>
      </c>
      <c r="P2630" s="48">
        <f>E2630*Overview!$F$6</f>
        <v>1.8494797113084687E-3</v>
      </c>
      <c r="Q2630" s="122">
        <f>O2630*(G2630/F2630-(1+Overview!$F$35/'='!F2630)/(Overview!$F$37*Overview!$F$33))/('='!G2630+Overview!$F$36)</f>
        <v>1.003259655472571E-4</v>
      </c>
      <c r="R2630" s="128">
        <f>(O2630/F2630-Q2630)*G2630*Overview!$F$29*'='!F2630^3</f>
        <v>500.05511062736105</v>
      </c>
      <c r="S2630" s="57">
        <f t="shared" si="246"/>
        <v>3.2840064503306222E-18</v>
      </c>
      <c r="T2630" s="58">
        <f t="shared" si="247"/>
        <v>1.1018811931092289E-4</v>
      </c>
      <c r="U2630" s="58">
        <f>IF(I2630&lt;Overview!$F$18,(1-Overview!$F$9)*'='!R2630-'='!I2630*'='!P2630,0)</f>
        <v>0</v>
      </c>
      <c r="V2630" s="54">
        <f>IF(I2630&gt;=Overview!$F$18,(1-Overview!$F$9)*'='!R2630-Overview!$F$18*'='!P2630,0)</f>
        <v>42.277152568578458</v>
      </c>
      <c r="W2630" s="2"/>
      <c r="X2630" s="60">
        <f>F2630^3*(1+G2630*Overview!$F$38)</f>
        <v>43.960907339540071</v>
      </c>
      <c r="Y2630" s="61">
        <f>F2630^3*Overview!$F$42*(1+Overview!$F$38*G2630)+J2630*Overview!$F$39/Overview!$F$40</f>
        <v>4.1226689397717964</v>
      </c>
    </row>
    <row r="2631" spans="1:25">
      <c r="A2631" s="34">
        <v>2628</v>
      </c>
      <c r="B2631">
        <v>0.77</v>
      </c>
      <c r="C2631" s="85">
        <v>18.739999999999998</v>
      </c>
      <c r="D2631" s="125">
        <f>B2631/(B2631+Overview!$F$22)</f>
        <v>0.52380952380952384</v>
      </c>
      <c r="E2631" s="118">
        <f>EXP(Overview!$F$21/Overview!$F$5-Overview!$F$21/('='!C2631+273.15))</f>
        <v>0.94169028070695959</v>
      </c>
      <c r="F2631" s="77">
        <f t="shared" si="248"/>
        <v>3.2950135177768871</v>
      </c>
      <c r="G2631" s="115">
        <f t="shared" si="249"/>
        <v>0.52380952380952372</v>
      </c>
      <c r="H2631" s="112">
        <f>F2631/Overview!$F$19</f>
        <v>4.8649247272654463</v>
      </c>
      <c r="I2631" s="149">
        <f t="shared" si="250"/>
        <v>178.24101031296112</v>
      </c>
      <c r="J2631" s="80">
        <f>IF((A2631-Overview!$F$43)/365=ROUND((A2631-Overview!$F$43)/365,0),J2630*0.05,J2630+V2630)</f>
        <v>3866.6706072654051</v>
      </c>
      <c r="K2631" s="70">
        <f>IF(I2631&lt;Overview!$F$16,1,'='!F2631/Overview!$F$26)</f>
        <v>142.64127782583927</v>
      </c>
      <c r="L2631" s="71">
        <f>IF(I2631&lt;Overview!$F$17,'='!F2631/Overview!$F$26,Overview!$F$33)</f>
        <v>9.1428571428571423</v>
      </c>
      <c r="M2631" s="72">
        <f t="shared" si="251"/>
        <v>9.1428571428571423</v>
      </c>
      <c r="N2631" s="81">
        <f>MIN(1,Overview!$F$44*E2631*(F2631-Overview!$F$25)^2+0.2)</f>
        <v>1</v>
      </c>
      <c r="O2631" s="48">
        <f>M2631*E2631*Overview!$F$8</f>
        <v>9.746225350951114E-2</v>
      </c>
      <c r="P2631" s="48">
        <f>E2631*Overview!$F$6</f>
        <v>1.8494797113084687E-3</v>
      </c>
      <c r="Q2631" s="122">
        <f>O2631*(G2631/F2631-(1+Overview!$F$35/'='!F2631)/(Overview!$F$37*Overview!$F$33))/('='!G2631+Overview!$F$36)</f>
        <v>1.0017176308854033E-4</v>
      </c>
      <c r="R2631" s="128">
        <f>(O2631/F2631-Q2631)*G2631*Overview!$F$29*'='!F2631^3</f>
        <v>500.09111592550988</v>
      </c>
      <c r="S2631" s="57">
        <f t="shared" si="246"/>
        <v>3.2838966302972247E-18</v>
      </c>
      <c r="T2631" s="58">
        <f t="shared" si="247"/>
        <v>1.1002243782542806E-4</v>
      </c>
      <c r="U2631" s="58">
        <f>IF(I2631&lt;Overview!$F$18,(1-Overview!$F$9)*'='!R2631-'='!I2631*'='!P2631,0)</f>
        <v>0</v>
      </c>
      <c r="V2631" s="54">
        <f>IF(I2631&gt;=Overview!$F$18,(1-Overview!$F$9)*'='!R2631-Overview!$F$18*'='!P2631,0)</f>
        <v>42.280220219980734</v>
      </c>
      <c r="W2631" s="2"/>
      <c r="X2631" s="60">
        <f>F2631^3*(1+G2631*Overview!$F$38)</f>
        <v>43.965317907510112</v>
      </c>
      <c r="Y2631" s="61">
        <f>F2631^3*Overview!$F$42*(1+Overview!$F$38*G2631)+J2631*Overview!$F$39/Overview!$F$40</f>
        <v>4.1249030253370798</v>
      </c>
    </row>
    <row r="2632" spans="1:25">
      <c r="A2632" s="34">
        <v>2629</v>
      </c>
      <c r="B2632">
        <v>0.77</v>
      </c>
      <c r="C2632" s="85">
        <v>18.739999999999998</v>
      </c>
      <c r="D2632" s="125">
        <f>B2632/(B2632+Overview!$F$22)</f>
        <v>0.52380952380952384</v>
      </c>
      <c r="E2632" s="118">
        <f>EXP(Overview!$F$21/Overview!$F$5-Overview!$F$21/('='!C2632+273.15))</f>
        <v>0.94169028070695959</v>
      </c>
      <c r="F2632" s="77">
        <f t="shared" si="248"/>
        <v>3.2951235402147123</v>
      </c>
      <c r="G2632" s="115">
        <f t="shared" si="249"/>
        <v>0.52380952380952372</v>
      </c>
      <c r="H2632" s="112">
        <f>F2632/Overview!$F$19</f>
        <v>4.8650871699611873</v>
      </c>
      <c r="I2632" s="149">
        <f t="shared" si="250"/>
        <v>178.24101031296112</v>
      </c>
      <c r="J2632" s="80">
        <f>IF((A2632-Overview!$F$43)/365=ROUND((A2632-Overview!$F$43)/365,0),J2631*0.05,J2631+V2631)</f>
        <v>3908.9508274853861</v>
      </c>
      <c r="K2632" s="70">
        <f>IF(I2632&lt;Overview!$F$16,1,'='!F2632/Overview!$F$26)</f>
        <v>142.64604070193562</v>
      </c>
      <c r="L2632" s="71">
        <f>IF(I2632&lt;Overview!$F$17,'='!F2632/Overview!$F$26,Overview!$F$33)</f>
        <v>9.1428571428571423</v>
      </c>
      <c r="M2632" s="72">
        <f t="shared" si="251"/>
        <v>9.1428571428571423</v>
      </c>
      <c r="N2632" s="81">
        <f>MIN(1,Overview!$F$44*E2632*(F2632-Overview!$F$25)^2+0.2)</f>
        <v>1</v>
      </c>
      <c r="O2632" s="48">
        <f>M2632*E2632*Overview!$F$8</f>
        <v>9.746225350951114E-2</v>
      </c>
      <c r="P2632" s="48">
        <f>E2632*Overview!$F$6</f>
        <v>1.8494797113084687E-3</v>
      </c>
      <c r="Q2632" s="122">
        <f>O2632*(G2632/F2632-(1+Overview!$F$35/'='!F2632)/(Overview!$F$37*Overview!$F$33))/('='!G2632+Overview!$F$36)</f>
        <v>1.0001780278205648E-4</v>
      </c>
      <c r="R2632" s="128">
        <f>(O2632/F2632-Q2632)*G2632*Overview!$F$29*'='!F2632^3</f>
        <v>500.12706854274518</v>
      </c>
      <c r="S2632" s="57">
        <f t="shared" si="246"/>
        <v>3.2837869827200026E-18</v>
      </c>
      <c r="T2632" s="58">
        <f t="shared" si="247"/>
        <v>1.0985700546256896E-4</v>
      </c>
      <c r="U2632" s="58">
        <f>IF(I2632&lt;Overview!$F$18,(1-Overview!$F$9)*'='!R2632-'='!I2632*'='!P2632,0)</f>
        <v>0</v>
      </c>
      <c r="V2632" s="54">
        <f>IF(I2632&gt;=Overview!$F$18,(1-Overview!$F$9)*'='!R2632-Overview!$F$18*'='!P2632,0)</f>
        <v>42.283283382969181</v>
      </c>
      <c r="W2632" s="2"/>
      <c r="X2632" s="60">
        <f>F2632^3*(1+G2632*Overview!$F$38)</f>
        <v>43.969722137976227</v>
      </c>
      <c r="Y2632" s="61">
        <f>F2632^3*Overview!$F$42*(1+Overview!$F$38*G2632)+J2632*Overview!$F$39/Overview!$F$40</f>
        <v>4.1271366738304067</v>
      </c>
    </row>
    <row r="2633" spans="1:25">
      <c r="A2633" s="34">
        <v>2630</v>
      </c>
      <c r="B2633">
        <v>0.77</v>
      </c>
      <c r="C2633" s="85">
        <v>18.739999999999998</v>
      </c>
      <c r="D2633" s="125">
        <f>B2633/(B2633+Overview!$F$22)</f>
        <v>0.52380952380952384</v>
      </c>
      <c r="E2633" s="118">
        <f>EXP(Overview!$F$21/Overview!$F$5-Overview!$F$21/('='!C2633+273.15))</f>
        <v>0.94169028070695959</v>
      </c>
      <c r="F2633" s="77">
        <f t="shared" si="248"/>
        <v>3.2952333972201751</v>
      </c>
      <c r="G2633" s="115">
        <f t="shared" si="249"/>
        <v>0.52380952380952372</v>
      </c>
      <c r="H2633" s="112">
        <f>F2633/Overview!$F$19</f>
        <v>4.8652493684042151</v>
      </c>
      <c r="I2633" s="149">
        <f t="shared" si="250"/>
        <v>178.24101031296112</v>
      </c>
      <c r="J2633" s="80">
        <f>IF((A2633-Overview!$F$43)/365=ROUND((A2633-Overview!$F$43)/365,0),J2632*0.05,J2632+V2632)</f>
        <v>3951.2341108683554</v>
      </c>
      <c r="K2633" s="70">
        <f>IF(I2633&lt;Overview!$F$16,1,'='!F2633/Overview!$F$26)</f>
        <v>142.65079641645781</v>
      </c>
      <c r="L2633" s="71">
        <f>IF(I2633&lt;Overview!$F$17,'='!F2633/Overview!$F$26,Overview!$F$33)</f>
        <v>9.1428571428571423</v>
      </c>
      <c r="M2633" s="72">
        <f t="shared" si="251"/>
        <v>9.1428571428571423</v>
      </c>
      <c r="N2633" s="81">
        <f>MIN(1,Overview!$F$44*E2633*(F2633-Overview!$F$25)^2+0.2)</f>
        <v>1</v>
      </c>
      <c r="O2633" s="48">
        <f>M2633*E2633*Overview!$F$8</f>
        <v>9.746225350951114E-2</v>
      </c>
      <c r="P2633" s="48">
        <f>E2633*Overview!$F$6</f>
        <v>1.8494797113084687E-3</v>
      </c>
      <c r="Q2633" s="122">
        <f>O2633*(G2633/F2633-(1+Overview!$F$35/'='!F2633)/(Overview!$F$37*Overview!$F$33))/('='!G2633+Overview!$F$36)</f>
        <v>9.986408423175012E-5</v>
      </c>
      <c r="R2633" s="128">
        <f>(O2633/F2633-Q2633)*G2633*Overview!$F$29*'='!F2633^3</f>
        <v>500.16296855391653</v>
      </c>
      <c r="S2633" s="57">
        <f t="shared" si="246"/>
        <v>3.2836775073168936E-18</v>
      </c>
      <c r="T2633" s="58">
        <f t="shared" si="247"/>
        <v>1.0969182184775721E-4</v>
      </c>
      <c r="U2633" s="58">
        <f>IF(I2633&lt;Overview!$F$18,(1-Overview!$F$9)*'='!R2633-'='!I2633*'='!P2633,0)</f>
        <v>0</v>
      </c>
      <c r="V2633" s="54">
        <f>IF(I2633&gt;=Overview!$F$18,(1-Overview!$F$9)*'='!R2633-Overview!$F$18*'='!P2633,0)</f>
        <v>42.286342063920983</v>
      </c>
      <c r="W2633" s="2"/>
      <c r="X2633" s="60">
        <f>F2633^3*(1+G2633*Overview!$F$38)</f>
        <v>43.974120039592975</v>
      </c>
      <c r="Y2633" s="61">
        <f>F2633^3*Overview!$F$42*(1+Overview!$F$38*G2633)+J2633*Overview!$F$39/Overview!$F$40</f>
        <v>4.1293698858356462</v>
      </c>
    </row>
    <row r="2634" spans="1:25">
      <c r="A2634" s="34">
        <v>2631</v>
      </c>
      <c r="B2634">
        <v>0.77</v>
      </c>
      <c r="C2634" s="85">
        <v>18.739999999999998</v>
      </c>
      <c r="D2634" s="125">
        <f>B2634/(B2634+Overview!$F$22)</f>
        <v>0.52380952380952384</v>
      </c>
      <c r="E2634" s="118">
        <f>EXP(Overview!$F$21/Overview!$F$5-Overview!$F$21/('='!C2634+273.15))</f>
        <v>0.94169028070695959</v>
      </c>
      <c r="F2634" s="77">
        <f t="shared" si="248"/>
        <v>3.295343089042023</v>
      </c>
      <c r="G2634" s="115">
        <f t="shared" si="249"/>
        <v>0.52380952380952372</v>
      </c>
      <c r="H2634" s="112">
        <f>F2634/Overview!$F$19</f>
        <v>4.8654113229617941</v>
      </c>
      <c r="I2634" s="149">
        <f t="shared" si="250"/>
        <v>178.24101031296112</v>
      </c>
      <c r="J2634" s="80">
        <f>IF((A2634-Overview!$F$43)/365=ROUND((A2634-Overview!$F$43)/365,0),J2633*0.05,J2633+V2633)</f>
        <v>3993.5204529322764</v>
      </c>
      <c r="K2634" s="70">
        <f>IF(I2634&lt;Overview!$F$16,1,'='!F2634/Overview!$F$26)</f>
        <v>142.65554498017417</v>
      </c>
      <c r="L2634" s="71">
        <f>IF(I2634&lt;Overview!$F$17,'='!F2634/Overview!$F$26,Overview!$F$33)</f>
        <v>9.1428571428571423</v>
      </c>
      <c r="M2634" s="72">
        <f t="shared" si="251"/>
        <v>9.1428571428571423</v>
      </c>
      <c r="N2634" s="81">
        <f>MIN(1,Overview!$F$44*E2634*(F2634-Overview!$F$25)^2+0.2)</f>
        <v>1</v>
      </c>
      <c r="O2634" s="48">
        <f>M2634*E2634*Overview!$F$8</f>
        <v>9.746225350951114E-2</v>
      </c>
      <c r="P2634" s="48">
        <f>E2634*Overview!$F$6</f>
        <v>1.8494797113084687E-3</v>
      </c>
      <c r="Q2634" s="122">
        <f>O2634*(G2634/F2634-(1+Overview!$F$35/'='!F2634)/(Overview!$F$37*Overview!$F$33))/('='!G2634+Overview!$F$36)</f>
        <v>9.9710607042264579E-5</v>
      </c>
      <c r="R2634" s="128">
        <f>(O2634/F2634-Q2634)*G2634*Overview!$F$29*'='!F2634^3</f>
        <v>500.19881603377388</v>
      </c>
      <c r="S2634" s="57">
        <f t="shared" si="246"/>
        <v>3.2835682038063316E-18</v>
      </c>
      <c r="T2634" s="58">
        <f t="shared" si="247"/>
        <v>1.0952688660697048E-4</v>
      </c>
      <c r="U2634" s="58">
        <f>IF(I2634&lt;Overview!$F$18,(1-Overview!$F$9)*'='!R2634-'='!I2634*'='!P2634,0)</f>
        <v>0</v>
      </c>
      <c r="V2634" s="54">
        <f>IF(I2634&gt;=Overview!$F$18,(1-Overview!$F$9)*'='!R2634-Overview!$F$18*'='!P2634,0)</f>
        <v>42.289396269204829</v>
      </c>
      <c r="W2634" s="2"/>
      <c r="X2634" s="60">
        <f>F2634^3*(1+G2634*Overview!$F$38)</f>
        <v>43.978511621004472</v>
      </c>
      <c r="Y2634" s="61">
        <f>F2634^3*Overview!$F$42*(1+Overview!$F$38*G2634)+J2634*Overview!$F$39/Overview!$F$40</f>
        <v>4.1316026619360047</v>
      </c>
    </row>
    <row r="2635" spans="1:25">
      <c r="A2635" s="34">
        <v>2632</v>
      </c>
      <c r="B2635">
        <v>0.77</v>
      </c>
      <c r="C2635" s="85">
        <v>18.739999999999998</v>
      </c>
      <c r="D2635" s="125">
        <f>B2635/(B2635+Overview!$F$22)</f>
        <v>0.52380952380952384</v>
      </c>
      <c r="E2635" s="118">
        <f>EXP(Overview!$F$21/Overview!$F$5-Overview!$F$21/('='!C2635+273.15))</f>
        <v>0.94169028070695959</v>
      </c>
      <c r="F2635" s="77">
        <f t="shared" si="248"/>
        <v>3.2954526159286299</v>
      </c>
      <c r="G2635" s="115">
        <f t="shared" si="249"/>
        <v>0.52380952380952372</v>
      </c>
      <c r="H2635" s="112">
        <f>F2635/Overview!$F$19</f>
        <v>4.8655730340006347</v>
      </c>
      <c r="I2635" s="149">
        <f t="shared" si="250"/>
        <v>178.24101031296112</v>
      </c>
      <c r="J2635" s="80">
        <f>IF((A2635-Overview!$F$43)/365=ROUND((A2635-Overview!$F$43)/365,0),J2634*0.05,J2634+V2634)</f>
        <v>4035.809849201481</v>
      </c>
      <c r="K2635" s="70">
        <f>IF(I2635&lt;Overview!$F$16,1,'='!F2635/Overview!$F$26)</f>
        <v>142.66028640383681</v>
      </c>
      <c r="L2635" s="71">
        <f>IF(I2635&lt;Overview!$F$17,'='!F2635/Overview!$F$26,Overview!$F$33)</f>
        <v>9.1428571428571423</v>
      </c>
      <c r="M2635" s="72">
        <f t="shared" si="251"/>
        <v>9.1428571428571423</v>
      </c>
      <c r="N2635" s="81">
        <f>MIN(1,Overview!$F$44*E2635*(F2635-Overview!$F$25)^2+0.2)</f>
        <v>1</v>
      </c>
      <c r="O2635" s="48">
        <f>M2635*E2635*Overview!$F$8</f>
        <v>9.746225350951114E-2</v>
      </c>
      <c r="P2635" s="48">
        <f>E2635*Overview!$F$6</f>
        <v>1.8494797113084687E-3</v>
      </c>
      <c r="Q2635" s="122">
        <f>O2635*(G2635/F2635-(1+Overview!$F$35/'='!F2635)/(Overview!$F$37*Overview!$F$33))/('='!G2635+Overview!$F$36)</f>
        <v>9.9557370818938051E-5</v>
      </c>
      <c r="R2635" s="128">
        <f>(O2635/F2635-Q2635)*G2635*Overview!$F$29*'='!F2635^3</f>
        <v>500.23461105696748</v>
      </c>
      <c r="S2635" s="57">
        <f t="shared" si="246"/>
        <v>3.2834590719072456E-18</v>
      </c>
      <c r="T2635" s="58">
        <f t="shared" si="247"/>
        <v>1.0936219936674868E-4</v>
      </c>
      <c r="U2635" s="58">
        <f>IF(I2635&lt;Overview!$F$18,(1-Overview!$F$9)*'='!R2635-'='!I2635*'='!P2635,0)</f>
        <v>0</v>
      </c>
      <c r="V2635" s="54">
        <f>IF(I2635&gt;=Overview!$F$18,(1-Overview!$F$9)*'='!R2635-Overview!$F$18*'='!P2635,0)</f>
        <v>42.292446005180921</v>
      </c>
      <c r="W2635" s="2"/>
      <c r="X2635" s="60">
        <f>F2635^3*(1+G2635*Overview!$F$38)</f>
        <v>43.982896890844415</v>
      </c>
      <c r="Y2635" s="61">
        <f>F2635^3*Overview!$F$42*(1+Overview!$F$38*G2635)+J2635*Overview!$F$39/Overview!$F$40</f>
        <v>4.1338350027140258</v>
      </c>
    </row>
    <row r="2636" spans="1:25">
      <c r="A2636" s="34">
        <v>2633</v>
      </c>
      <c r="B2636">
        <v>0.77</v>
      </c>
      <c r="C2636" s="85">
        <v>18.739999999999998</v>
      </c>
      <c r="D2636" s="125">
        <f>B2636/(B2636+Overview!$F$22)</f>
        <v>0.52380952380952384</v>
      </c>
      <c r="E2636" s="118">
        <f>EXP(Overview!$F$21/Overview!$F$5-Overview!$F$21/('='!C2636+273.15))</f>
        <v>0.94169028070695959</v>
      </c>
      <c r="F2636" s="77">
        <f t="shared" si="248"/>
        <v>3.2955619781279966</v>
      </c>
      <c r="G2636" s="115">
        <f t="shared" si="249"/>
        <v>0.52380952380952372</v>
      </c>
      <c r="H2636" s="112">
        <f>F2636/Overview!$F$19</f>
        <v>4.8657345018868989</v>
      </c>
      <c r="I2636" s="149">
        <f t="shared" si="250"/>
        <v>178.24101031296112</v>
      </c>
      <c r="J2636" s="80">
        <f>IF((A2636-Overview!$F$43)/365=ROUND((A2636-Overview!$F$43)/365,0),J2635*0.05,J2635+V2635)</f>
        <v>4078.1022952066619</v>
      </c>
      <c r="K2636" s="70">
        <f>IF(I2636&lt;Overview!$F$16,1,'='!F2636/Overview!$F$26)</f>
        <v>142.66502069818168</v>
      </c>
      <c r="L2636" s="71">
        <f>IF(I2636&lt;Overview!$F$17,'='!F2636/Overview!$F$26,Overview!$F$33)</f>
        <v>9.1428571428571423</v>
      </c>
      <c r="M2636" s="72">
        <f t="shared" si="251"/>
        <v>9.1428571428571423</v>
      </c>
      <c r="N2636" s="81">
        <f>MIN(1,Overview!$F$44*E2636*(F2636-Overview!$F$25)^2+0.2)</f>
        <v>1</v>
      </c>
      <c r="O2636" s="48">
        <f>M2636*E2636*Overview!$F$8</f>
        <v>9.746225350951114E-2</v>
      </c>
      <c r="P2636" s="48">
        <f>E2636*Overview!$F$6</f>
        <v>1.8494797113084687E-3</v>
      </c>
      <c r="Q2636" s="122">
        <f>O2636*(G2636/F2636-(1+Overview!$F$35/'='!F2636)/(Overview!$F$37*Overview!$F$33))/('='!G2636+Overview!$F$36)</f>
        <v>9.9404375167799359E-5</v>
      </c>
      <c r="R2636" s="128">
        <f>(O2636/F2636-Q2636)*G2636*Overview!$F$29*'='!F2636^3</f>
        <v>500.27035369804906</v>
      </c>
      <c r="S2636" s="57">
        <f t="shared" si="246"/>
        <v>3.2833501113390581E-18</v>
      </c>
      <c r="T2636" s="58">
        <f t="shared" si="247"/>
        <v>1.0919775975419012E-4</v>
      </c>
      <c r="U2636" s="58">
        <f>IF(I2636&lt;Overview!$F$18,(1-Overview!$F$9)*'='!R2636-'='!I2636*'='!P2636,0)</f>
        <v>0</v>
      </c>
      <c r="V2636" s="54">
        <f>IF(I2636&gt;=Overview!$F$18,(1-Overview!$F$9)*'='!R2636-Overview!$F$18*'='!P2636,0)</f>
        <v>42.295491278201077</v>
      </c>
      <c r="W2636" s="2"/>
      <c r="X2636" s="60">
        <f>F2636^3*(1+G2636*Overview!$F$38)</f>
        <v>43.98727585773613</v>
      </c>
      <c r="Y2636" s="61">
        <f>F2636^3*Overview!$F$42*(1+Overview!$F$38*G2636)+J2636*Overview!$F$39/Overview!$F$40</f>
        <v>4.1360669087515953</v>
      </c>
    </row>
    <row r="2637" spans="1:25">
      <c r="A2637" s="34">
        <v>2634</v>
      </c>
      <c r="B2637">
        <v>0.77</v>
      </c>
      <c r="C2637" s="85">
        <v>18.739999999999998</v>
      </c>
      <c r="D2637" s="125">
        <f>B2637/(B2637+Overview!$F$22)</f>
        <v>0.52380952380952384</v>
      </c>
      <c r="E2637" s="118">
        <f>EXP(Overview!$F$21/Overview!$F$5-Overview!$F$21/('='!C2637+273.15))</f>
        <v>0.94169028070695959</v>
      </c>
      <c r="F2637" s="77">
        <f t="shared" si="248"/>
        <v>3.2956711758877506</v>
      </c>
      <c r="G2637" s="115">
        <f t="shared" si="249"/>
        <v>0.52380952380952372</v>
      </c>
      <c r="H2637" s="112">
        <f>F2637/Overview!$F$19</f>
        <v>4.8658957269861958</v>
      </c>
      <c r="I2637" s="149">
        <f t="shared" si="250"/>
        <v>178.24101031296112</v>
      </c>
      <c r="J2637" s="80">
        <f>IF((A2637-Overview!$F$43)/365=ROUND((A2637-Overview!$F$43)/365,0),J2636*0.05,J2636+V2636)</f>
        <v>4120.397786484863</v>
      </c>
      <c r="K2637" s="70">
        <f>IF(I2637&lt;Overview!$F$16,1,'='!F2637/Overview!$F$26)</f>
        <v>142.6697478739286</v>
      </c>
      <c r="L2637" s="71">
        <f>IF(I2637&lt;Overview!$F$17,'='!F2637/Overview!$F$26,Overview!$F$33)</f>
        <v>9.1428571428571423</v>
      </c>
      <c r="M2637" s="72">
        <f t="shared" si="251"/>
        <v>9.1428571428571423</v>
      </c>
      <c r="N2637" s="81">
        <f>MIN(1,Overview!$F$44*E2637*(F2637-Overview!$F$25)^2+0.2)</f>
        <v>1</v>
      </c>
      <c r="O2637" s="48">
        <f>M2637*E2637*Overview!$F$8</f>
        <v>9.746225350951114E-2</v>
      </c>
      <c r="P2637" s="48">
        <f>E2637*Overview!$F$6</f>
        <v>1.8494797113084687E-3</v>
      </c>
      <c r="Q2637" s="122">
        <f>O2637*(G2637/F2637-(1+Overview!$F$35/'='!F2637)/(Overview!$F$37*Overview!$F$33))/('='!G2637+Overview!$F$36)</f>
        <v>9.925161969557219E-5</v>
      </c>
      <c r="R2637" s="128">
        <f>(O2637/F2637-Q2637)*G2637*Overview!$F$29*'='!F2637^3</f>
        <v>500.30604403147072</v>
      </c>
      <c r="S2637" s="57">
        <f t="shared" si="246"/>
        <v>3.2832413218216846E-18</v>
      </c>
      <c r="T2637" s="58">
        <f t="shared" si="247"/>
        <v>1.0903356739695674E-4</v>
      </c>
      <c r="U2637" s="58">
        <f>IF(I2637&lt;Overview!$F$18,(1-Overview!$F$9)*'='!R2637-'='!I2637*'='!P2637,0)</f>
        <v>0</v>
      </c>
      <c r="V2637" s="54">
        <f>IF(I2637&gt;=Overview!$F$18,(1-Overview!$F$9)*'='!R2637-Overview!$F$18*'='!P2637,0)</f>
        <v>42.298532094608603</v>
      </c>
      <c r="W2637" s="2"/>
      <c r="X2637" s="60">
        <f>F2637^3*(1+G2637*Overview!$F$38)</f>
        <v>43.991648530292494</v>
      </c>
      <c r="Y2637" s="61">
        <f>F2637^3*Overview!$F$42*(1+Overview!$F$38*G2637)+J2637*Overview!$F$39/Overview!$F$40</f>
        <v>4.1382983806299398</v>
      </c>
    </row>
    <row r="2638" spans="1:25">
      <c r="A2638" s="34">
        <v>2635</v>
      </c>
      <c r="B2638">
        <v>0.77</v>
      </c>
      <c r="C2638" s="85">
        <v>18.739999999999998</v>
      </c>
      <c r="D2638" s="125">
        <f>B2638/(B2638+Overview!$F$22)</f>
        <v>0.52380952380952384</v>
      </c>
      <c r="E2638" s="118">
        <f>EXP(Overview!$F$21/Overview!$F$5-Overview!$F$21/('='!C2638+273.15))</f>
        <v>0.94169028070695959</v>
      </c>
      <c r="F2638" s="77">
        <f t="shared" si="248"/>
        <v>3.2957802094551476</v>
      </c>
      <c r="G2638" s="115">
        <f t="shared" si="249"/>
        <v>0.52380952380952372</v>
      </c>
      <c r="H2638" s="112">
        <f>F2638/Overview!$F$19</f>
        <v>4.8660567096635869</v>
      </c>
      <c r="I2638" s="149">
        <f t="shared" si="250"/>
        <v>178.24101031296112</v>
      </c>
      <c r="J2638" s="80">
        <f>IF((A2638-Overview!$F$43)/365=ROUND((A2638-Overview!$F$43)/365,0),J2637*0.05,J2637+V2637)</f>
        <v>4162.6963185794712</v>
      </c>
      <c r="K2638" s="70">
        <f>IF(I2638&lt;Overview!$F$16,1,'='!F2638/Overview!$F$26)</f>
        <v>142.6744679417813</v>
      </c>
      <c r="L2638" s="71">
        <f>IF(I2638&lt;Overview!$F$17,'='!F2638/Overview!$F$26,Overview!$F$33)</f>
        <v>9.1428571428571423</v>
      </c>
      <c r="M2638" s="72">
        <f t="shared" si="251"/>
        <v>9.1428571428571423</v>
      </c>
      <c r="N2638" s="81">
        <f>MIN(1,Overview!$F$44*E2638*(F2638-Overview!$F$25)^2+0.2)</f>
        <v>1</v>
      </c>
      <c r="O2638" s="48">
        <f>M2638*E2638*Overview!$F$8</f>
        <v>9.746225350951114E-2</v>
      </c>
      <c r="P2638" s="48">
        <f>E2638*Overview!$F$6</f>
        <v>1.8494797113084687E-3</v>
      </c>
      <c r="Q2638" s="122">
        <f>O2638*(G2638/F2638-(1+Overview!$F$35/'='!F2638)/(Overview!$F$37*Overview!$F$33))/('='!G2638+Overview!$F$36)</f>
        <v>9.9099104009670933E-5</v>
      </c>
      <c r="R2638" s="128">
        <f>(O2638/F2638-Q2638)*G2638*Overview!$F$29*'='!F2638^3</f>
        <v>500.34168213158534</v>
      </c>
      <c r="S2638" s="57">
        <f t="shared" si="246"/>
        <v>3.2831327030755324E-18</v>
      </c>
      <c r="T2638" s="58">
        <f t="shared" si="247"/>
        <v>1.0886962192327024E-4</v>
      </c>
      <c r="U2638" s="58">
        <f>IF(I2638&lt;Overview!$F$18,(1-Overview!$F$9)*'='!R2638-'='!I2638*'='!P2638,0)</f>
        <v>0</v>
      </c>
      <c r="V2638" s="54">
        <f>IF(I2638&gt;=Overview!$F$18,(1-Overview!$F$9)*'='!R2638-Overview!$F$18*'='!P2638,0)</f>
        <v>42.301568460738366</v>
      </c>
      <c r="W2638" s="2"/>
      <c r="X2638" s="60">
        <f>F2638^3*(1+G2638*Overview!$F$38)</f>
        <v>43.996014917116014</v>
      </c>
      <c r="Y2638" s="61">
        <f>F2638^3*Overview!$F$42*(1+Overview!$F$38*G2638)+J2638*Overview!$F$39/Overview!$F$40</f>
        <v>4.1405294189296216</v>
      </c>
    </row>
    <row r="2639" spans="1:25">
      <c r="A2639" s="34">
        <v>2636</v>
      </c>
      <c r="B2639">
        <v>0.77</v>
      </c>
      <c r="C2639" s="85">
        <v>18.739999999999998</v>
      </c>
      <c r="D2639" s="125">
        <f>B2639/(B2639+Overview!$F$22)</f>
        <v>0.52380952380952384</v>
      </c>
      <c r="E2639" s="118">
        <f>EXP(Overview!$F$21/Overview!$F$5-Overview!$F$21/('='!C2639+273.15))</f>
        <v>0.94169028070695959</v>
      </c>
      <c r="F2639" s="77">
        <f t="shared" si="248"/>
        <v>3.295889079077071</v>
      </c>
      <c r="G2639" s="115">
        <f t="shared" si="249"/>
        <v>0.52380952380952372</v>
      </c>
      <c r="H2639" s="112">
        <f>F2639/Overview!$F$19</f>
        <v>4.8662174502835835</v>
      </c>
      <c r="I2639" s="149">
        <f t="shared" si="250"/>
        <v>178.24101031296112</v>
      </c>
      <c r="J2639" s="80">
        <f>IF((A2639-Overview!$F$43)/365=ROUND((A2639-Overview!$F$43)/365,0),J2638*0.05,J2638+V2638)</f>
        <v>4204.9978870402092</v>
      </c>
      <c r="K2639" s="70">
        <f>IF(I2639&lt;Overview!$F$16,1,'='!F2639/Overview!$F$26)</f>
        <v>142.67918091242731</v>
      </c>
      <c r="L2639" s="71">
        <f>IF(I2639&lt;Overview!$F$17,'='!F2639/Overview!$F$26,Overview!$F$33)</f>
        <v>9.1428571428571423</v>
      </c>
      <c r="M2639" s="72">
        <f t="shared" si="251"/>
        <v>9.1428571428571423</v>
      </c>
      <c r="N2639" s="81">
        <f>MIN(1,Overview!$F$44*E2639*(F2639-Overview!$F$25)^2+0.2)</f>
        <v>1</v>
      </c>
      <c r="O2639" s="48">
        <f>M2639*E2639*Overview!$F$8</f>
        <v>9.746225350951114E-2</v>
      </c>
      <c r="P2639" s="48">
        <f>E2639*Overview!$F$6</f>
        <v>1.8494797113084687E-3</v>
      </c>
      <c r="Q2639" s="122">
        <f>O2639*(G2639/F2639-(1+Overview!$F$35/'='!F2639)/(Overview!$F$37*Overview!$F$33))/('='!G2639+Overview!$F$36)</f>
        <v>9.8946827718197542E-5</v>
      </c>
      <c r="R2639" s="128">
        <f>(O2639/F2639-Q2639)*G2639*Overview!$F$29*'='!F2639^3</f>
        <v>500.37726807264733</v>
      </c>
      <c r="S2639" s="57">
        <f t="shared" si="246"/>
        <v>3.2830242548215008E-18</v>
      </c>
      <c r="T2639" s="58">
        <f t="shared" si="247"/>
        <v>1.0870592296190924E-4</v>
      </c>
      <c r="U2639" s="58">
        <f>IF(I2639&lt;Overview!$F$18,(1-Overview!$F$9)*'='!R2639-'='!I2639*'='!P2639,0)</f>
        <v>0</v>
      </c>
      <c r="V2639" s="54">
        <f>IF(I2639&gt;=Overview!$F$18,(1-Overview!$F$9)*'='!R2639-Overview!$F$18*'='!P2639,0)</f>
        <v>42.304600382916846</v>
      </c>
      <c r="W2639" s="2"/>
      <c r="X2639" s="60">
        <f>F2639^3*(1+G2639*Overview!$F$38)</f>
        <v>44.000375026798778</v>
      </c>
      <c r="Y2639" s="61">
        <f>F2639^3*Overview!$F$42*(1+Overview!$F$38*G2639)+J2639*Overview!$F$39/Overview!$F$40</f>
        <v>4.1427600242305465</v>
      </c>
    </row>
    <row r="2640" spans="1:25">
      <c r="A2640" s="34">
        <v>2637</v>
      </c>
      <c r="B2640">
        <v>0.77</v>
      </c>
      <c r="C2640" s="85">
        <v>18.739999999999998</v>
      </c>
      <c r="D2640" s="125">
        <f>B2640/(B2640+Overview!$F$22)</f>
        <v>0.52380952380952384</v>
      </c>
      <c r="E2640" s="118">
        <f>EXP(Overview!$F$21/Overview!$F$5-Overview!$F$21/('='!C2640+273.15))</f>
        <v>0.94169028070695959</v>
      </c>
      <c r="F2640" s="77">
        <f t="shared" si="248"/>
        <v>3.2959977850000328</v>
      </c>
      <c r="G2640" s="115">
        <f t="shared" si="249"/>
        <v>0.52380952380952372</v>
      </c>
      <c r="H2640" s="112">
        <f>F2640/Overview!$F$19</f>
        <v>4.8663779492101469</v>
      </c>
      <c r="I2640" s="149">
        <f t="shared" si="250"/>
        <v>178.24101031296112</v>
      </c>
      <c r="J2640" s="80">
        <f>IF((A2640-Overview!$F$43)/365=ROUND((A2640-Overview!$F$43)/365,0),J2639*0.05,J2639+V2639)</f>
        <v>4247.302487423126</v>
      </c>
      <c r="K2640" s="70">
        <f>IF(I2640&lt;Overview!$F$16,1,'='!F2640/Overview!$F$26)</f>
        <v>142.68388679653822</v>
      </c>
      <c r="L2640" s="71">
        <f>IF(I2640&lt;Overview!$F$17,'='!F2640/Overview!$F$26,Overview!$F$33)</f>
        <v>9.1428571428571423</v>
      </c>
      <c r="M2640" s="72">
        <f t="shared" si="251"/>
        <v>9.1428571428571423</v>
      </c>
      <c r="N2640" s="81">
        <f>MIN(1,Overview!$F$44*E2640*(F2640-Overview!$F$25)^2+0.2)</f>
        <v>1</v>
      </c>
      <c r="O2640" s="48">
        <f>M2640*E2640*Overview!$F$8</f>
        <v>9.746225350951114E-2</v>
      </c>
      <c r="P2640" s="48">
        <f>E2640*Overview!$F$6</f>
        <v>1.8494797113084687E-3</v>
      </c>
      <c r="Q2640" s="122">
        <f>O2640*(G2640/F2640-(1+Overview!$F$35/'='!F2640)/(Overview!$F$37*Overview!$F$33))/('='!G2640+Overview!$F$36)</f>
        <v>9.8794790429944712E-5</v>
      </c>
      <c r="R2640" s="128">
        <f>(O2640/F2640-Q2640)*G2640*Overview!$F$29*'='!F2640^3</f>
        <v>500.41280192881169</v>
      </c>
      <c r="S2640" s="57">
        <f t="shared" si="246"/>
        <v>3.2829159767809782E-18</v>
      </c>
      <c r="T2640" s="58">
        <f t="shared" si="247"/>
        <v>1.085424701422134E-4</v>
      </c>
      <c r="U2640" s="58">
        <f>IF(I2640&lt;Overview!$F$18,(1-Overview!$F$9)*'='!R2640-'='!I2640*'='!P2640,0)</f>
        <v>0</v>
      </c>
      <c r="V2640" s="54">
        <f>IF(I2640&gt;=Overview!$F$18,(1-Overview!$F$9)*'='!R2640-Overview!$F$18*'='!P2640,0)</f>
        <v>42.307627867462053</v>
      </c>
      <c r="W2640" s="2"/>
      <c r="X2640" s="60">
        <f>F2640^3*(1+G2640*Overview!$F$38)</f>
        <v>44.004728867922516</v>
      </c>
      <c r="Y2640" s="61">
        <f>F2640^3*Overview!$F$42*(1+Overview!$F$38*G2640)+J2640*Overview!$F$39/Overview!$F$40</f>
        <v>4.1449901971119587</v>
      </c>
    </row>
    <row r="2641" spans="1:25">
      <c r="A2641" s="34">
        <v>2638</v>
      </c>
      <c r="B2641">
        <v>0.77</v>
      </c>
      <c r="C2641" s="85">
        <v>18.739999999999998</v>
      </c>
      <c r="D2641" s="125">
        <f>B2641/(B2641+Overview!$F$22)</f>
        <v>0.52380952380952384</v>
      </c>
      <c r="E2641" s="118">
        <f>EXP(Overview!$F$21/Overview!$F$5-Overview!$F$21/('='!C2641+273.15))</f>
        <v>0.94169028070695959</v>
      </c>
      <c r="F2641" s="77">
        <f t="shared" si="248"/>
        <v>3.296106327470175</v>
      </c>
      <c r="G2641" s="115">
        <f t="shared" si="249"/>
        <v>0.52380952380952372</v>
      </c>
      <c r="H2641" s="112">
        <f>F2641/Overview!$F$19</f>
        <v>4.8665382068066956</v>
      </c>
      <c r="I2641" s="149">
        <f t="shared" si="250"/>
        <v>178.24101031296112</v>
      </c>
      <c r="J2641" s="80">
        <f>IF((A2641-Overview!$F$43)/365=ROUND((A2641-Overview!$F$43)/365,0),J2640*0.05,J2640+V2640)</f>
        <v>4289.6101152905876</v>
      </c>
      <c r="K2641" s="70">
        <f>IF(I2641&lt;Overview!$F$16,1,'='!F2641/Overview!$F$26)</f>
        <v>142.68858560476949</v>
      </c>
      <c r="L2641" s="71">
        <f>IF(I2641&lt;Overview!$F$17,'='!F2641/Overview!$F$26,Overview!$F$33)</f>
        <v>9.1428571428571423</v>
      </c>
      <c r="M2641" s="72">
        <f t="shared" si="251"/>
        <v>9.1428571428571423</v>
      </c>
      <c r="N2641" s="81">
        <f>MIN(1,Overview!$F$44*E2641*(F2641-Overview!$F$25)^2+0.2)</f>
        <v>1</v>
      </c>
      <c r="O2641" s="48">
        <f>M2641*E2641*Overview!$F$8</f>
        <v>9.746225350951114E-2</v>
      </c>
      <c r="P2641" s="48">
        <f>E2641*Overview!$F$6</f>
        <v>1.8494797113084687E-3</v>
      </c>
      <c r="Q2641" s="122">
        <f>O2641*(G2641/F2641-(1+Overview!$F$35/'='!F2641)/(Overview!$F$37*Overview!$F$33))/('='!G2641+Overview!$F$36)</f>
        <v>9.8642991754389409E-5</v>
      </c>
      <c r="R2641" s="128">
        <f>(O2641/F2641-Q2641)*G2641*Overview!$F$29*'='!F2641^3</f>
        <v>500.44828377413501</v>
      </c>
      <c r="S2641" s="57">
        <f t="shared" si="246"/>
        <v>3.2828078686758425E-18</v>
      </c>
      <c r="T2641" s="58">
        <f t="shared" si="247"/>
        <v>1.0837926309407708E-4</v>
      </c>
      <c r="U2641" s="58">
        <f>IF(I2641&lt;Overview!$F$18,(1-Overview!$F$9)*'='!R2641-'='!I2641*'='!P2641,0)</f>
        <v>0</v>
      </c>
      <c r="V2641" s="54">
        <f>IF(I2641&gt;=Overview!$F$18,(1-Overview!$F$9)*'='!R2641-Overview!$F$18*'='!P2641,0)</f>
        <v>42.310650920683599</v>
      </c>
      <c r="W2641" s="2"/>
      <c r="X2641" s="60">
        <f>F2641^3*(1+G2641*Overview!$F$38)</f>
        <v>44.00907644905859</v>
      </c>
      <c r="Y2641" s="61">
        <f>F2641^3*Overview!$F$42*(1+Overview!$F$38*G2641)+J2641*Overview!$F$39/Overview!$F$40</f>
        <v>4.1472199381524462</v>
      </c>
    </row>
    <row r="2642" spans="1:25">
      <c r="A2642" s="34">
        <v>2639</v>
      </c>
      <c r="B2642">
        <v>0.77</v>
      </c>
      <c r="C2642" s="85">
        <v>18.739999999999998</v>
      </c>
      <c r="D2642" s="125">
        <f>B2642/(B2642+Overview!$F$22)</f>
        <v>0.52380952380952384</v>
      </c>
      <c r="E2642" s="118">
        <f>EXP(Overview!$F$21/Overview!$F$5-Overview!$F$21/('='!C2642+273.15))</f>
        <v>0.94169028070695959</v>
      </c>
      <c r="F2642" s="77">
        <f t="shared" si="248"/>
        <v>3.2962147067332692</v>
      </c>
      <c r="G2642" s="115">
        <f t="shared" si="249"/>
        <v>0.52380952380952372</v>
      </c>
      <c r="H2642" s="112">
        <f>F2642/Overview!$F$19</f>
        <v>4.8666982234360976</v>
      </c>
      <c r="I2642" s="149">
        <f t="shared" si="250"/>
        <v>178.24101031296112</v>
      </c>
      <c r="J2642" s="80">
        <f>IF((A2642-Overview!$F$43)/365=ROUND((A2642-Overview!$F$43)/365,0),J2641*0.05,J2641+V2641)</f>
        <v>4331.9207662112713</v>
      </c>
      <c r="K2642" s="70">
        <f>IF(I2642&lt;Overview!$F$16,1,'='!F2642/Overview!$F$26)</f>
        <v>142.69327734776058</v>
      </c>
      <c r="L2642" s="71">
        <f>IF(I2642&lt;Overview!$F$17,'='!F2642/Overview!$F$26,Overview!$F$33)</f>
        <v>9.1428571428571423</v>
      </c>
      <c r="M2642" s="72">
        <f t="shared" si="251"/>
        <v>9.1428571428571423</v>
      </c>
      <c r="N2642" s="81">
        <f>MIN(1,Overview!$F$44*E2642*(F2642-Overview!$F$25)^2+0.2)</f>
        <v>1</v>
      </c>
      <c r="O2642" s="48">
        <f>M2642*E2642*Overview!$F$8</f>
        <v>9.746225350951114E-2</v>
      </c>
      <c r="P2642" s="48">
        <f>E2642*Overview!$F$6</f>
        <v>1.8494797113084687E-3</v>
      </c>
      <c r="Q2642" s="122">
        <f>O2642*(G2642/F2642-(1+Overview!$F$35/'='!F2642)/(Overview!$F$37*Overview!$F$33))/('='!G2642+Overview!$F$36)</f>
        <v>9.849143130169537E-5</v>
      </c>
      <c r="R2642" s="128">
        <f>(O2642/F2642-Q2642)*G2642*Overview!$F$29*'='!F2642^3</f>
        <v>500.48371368257546</v>
      </c>
      <c r="S2642" s="57">
        <f t="shared" si="246"/>
        <v>3.2826999302284591E-18</v>
      </c>
      <c r="T2642" s="58">
        <f t="shared" si="247"/>
        <v>1.0821630144795259E-4</v>
      </c>
      <c r="U2642" s="58">
        <f>IF(I2642&lt;Overview!$F$18,(1-Overview!$F$9)*'='!R2642-'='!I2642*'='!P2642,0)</f>
        <v>0</v>
      </c>
      <c r="V2642" s="54">
        <f>IF(I2642&gt;=Overview!$F$18,(1-Overview!$F$9)*'='!R2642-Overview!$F$18*'='!P2642,0)</f>
        <v>42.313669548882721</v>
      </c>
      <c r="W2642" s="2"/>
      <c r="X2642" s="60">
        <f>F2642^3*(1+G2642*Overview!$F$38)</f>
        <v>44.013417778768002</v>
      </c>
      <c r="Y2642" s="61">
        <f>F2642^3*Overview!$F$42*(1+Overview!$F$38*G2642)+J2642*Overview!$F$39/Overview!$F$40</f>
        <v>4.1494492479299376</v>
      </c>
    </row>
    <row r="2643" spans="1:25">
      <c r="A2643" s="34">
        <v>2640</v>
      </c>
      <c r="B2643">
        <v>0.77</v>
      </c>
      <c r="C2643" s="85">
        <v>18.739999999999998</v>
      </c>
      <c r="D2643" s="125">
        <f>B2643/(B2643+Overview!$F$22)</f>
        <v>0.52380952380952384</v>
      </c>
      <c r="E2643" s="118">
        <f>EXP(Overview!$F$21/Overview!$F$5-Overview!$F$21/('='!C2643+273.15))</f>
        <v>0.94169028070695959</v>
      </c>
      <c r="F2643" s="77">
        <f t="shared" si="248"/>
        <v>3.2963229230347171</v>
      </c>
      <c r="G2643" s="115">
        <f t="shared" si="249"/>
        <v>0.52380952380952372</v>
      </c>
      <c r="H2643" s="112">
        <f>F2643/Overview!$F$19</f>
        <v>4.8668579994606773</v>
      </c>
      <c r="I2643" s="149">
        <f t="shared" si="250"/>
        <v>178.24101031296112</v>
      </c>
      <c r="J2643" s="80">
        <f>IF((A2643-Overview!$F$43)/365=ROUND((A2643-Overview!$F$43)/365,0),J2642*0.05,J2642+V2642)</f>
        <v>4374.2344357601542</v>
      </c>
      <c r="K2643" s="70">
        <f>IF(I2643&lt;Overview!$F$16,1,'='!F2643/Overview!$F$26)</f>
        <v>142.69796203613495</v>
      </c>
      <c r="L2643" s="71">
        <f>IF(I2643&lt;Overview!$F$17,'='!F2643/Overview!$F$26,Overview!$F$33)</f>
        <v>9.1428571428571423</v>
      </c>
      <c r="M2643" s="72">
        <f t="shared" si="251"/>
        <v>9.1428571428571423</v>
      </c>
      <c r="N2643" s="81">
        <f>MIN(1,Overview!$F$44*E2643*(F2643-Overview!$F$25)^2+0.2)</f>
        <v>1</v>
      </c>
      <c r="O2643" s="48">
        <f>M2643*E2643*Overview!$F$8</f>
        <v>9.746225350951114E-2</v>
      </c>
      <c r="P2643" s="48">
        <f>E2643*Overview!$F$6</f>
        <v>1.8494797113084687E-3</v>
      </c>
      <c r="Q2643" s="122">
        <f>O2643*(G2643/F2643-(1+Overview!$F$35/'='!F2643)/(Overview!$F$37*Overview!$F$33))/('='!G2643+Overview!$F$36)</f>
        <v>9.8340108682711414E-5</v>
      </c>
      <c r="R2643" s="128">
        <f>(O2643/F2643-Q2643)*G2643*Overview!$F$29*'='!F2643^3</f>
        <v>500.51909172799213</v>
      </c>
      <c r="S2643" s="57">
        <f t="shared" si="246"/>
        <v>3.2825921611616816E-18</v>
      </c>
      <c r="T2643" s="58">
        <f t="shared" si="247"/>
        <v>1.0805358483484901E-4</v>
      </c>
      <c r="U2643" s="58">
        <f>IF(I2643&lt;Overview!$F$18,(1-Overview!$F$9)*'='!R2643-'='!I2643*'='!P2643,0)</f>
        <v>0</v>
      </c>
      <c r="V2643" s="54">
        <f>IF(I2643&gt;=Overview!$F$18,(1-Overview!$F$9)*'='!R2643-Overview!$F$18*'='!P2643,0)</f>
        <v>42.316683758352227</v>
      </c>
      <c r="W2643" s="2"/>
      <c r="X2643" s="60">
        <f>F2643^3*(1+G2643*Overview!$F$38)</f>
        <v>44.017752865601366</v>
      </c>
      <c r="Y2643" s="61">
        <f>F2643^3*Overview!$F$42*(1+Overview!$F$38*G2643)+J2643*Overview!$F$39/Overview!$F$40</f>
        <v>4.1516781270217011</v>
      </c>
    </row>
    <row r="2644" spans="1:25">
      <c r="A2644" s="34">
        <v>2641</v>
      </c>
      <c r="B2644">
        <v>0.77</v>
      </c>
      <c r="C2644" s="85">
        <v>18.739999999999998</v>
      </c>
      <c r="D2644" s="125">
        <f>B2644/(B2644+Overview!$F$22)</f>
        <v>0.52380952380952384</v>
      </c>
      <c r="E2644" s="118">
        <f>EXP(Overview!$F$21/Overview!$F$5-Overview!$F$21/('='!C2644+273.15))</f>
        <v>0.94169028070695959</v>
      </c>
      <c r="F2644" s="77">
        <f t="shared" si="248"/>
        <v>3.2964309766195519</v>
      </c>
      <c r="G2644" s="115">
        <f t="shared" si="249"/>
        <v>0.52380952380952372</v>
      </c>
      <c r="H2644" s="112">
        <f>F2644/Overview!$F$19</f>
        <v>4.8670175352422147</v>
      </c>
      <c r="I2644" s="149">
        <f t="shared" si="250"/>
        <v>178.24101031296112</v>
      </c>
      <c r="J2644" s="80">
        <f>IF((A2644-Overview!$F$43)/365=ROUND((A2644-Overview!$F$43)/365,0),J2643*0.05,J2643+V2643)</f>
        <v>4416.5511195185063</v>
      </c>
      <c r="K2644" s="70">
        <f>IF(I2644&lt;Overview!$F$16,1,'='!F2644/Overview!$F$26)</f>
        <v>142.70263968050008</v>
      </c>
      <c r="L2644" s="71">
        <f>IF(I2644&lt;Overview!$F$17,'='!F2644/Overview!$F$26,Overview!$F$33)</f>
        <v>9.1428571428571423</v>
      </c>
      <c r="M2644" s="72">
        <f t="shared" si="251"/>
        <v>9.1428571428571423</v>
      </c>
      <c r="N2644" s="81">
        <f>MIN(1,Overview!$F$44*E2644*(F2644-Overview!$F$25)^2+0.2)</f>
        <v>1</v>
      </c>
      <c r="O2644" s="48">
        <f>M2644*E2644*Overview!$F$8</f>
        <v>9.746225350951114E-2</v>
      </c>
      <c r="P2644" s="48">
        <f>E2644*Overview!$F$6</f>
        <v>1.8494797113084687E-3</v>
      </c>
      <c r="Q2644" s="122">
        <f>O2644*(G2644/F2644-(1+Overview!$F$35/'='!F2644)/(Overview!$F$37*Overview!$F$33))/('='!G2644+Overview!$F$36)</f>
        <v>9.8189023508965856E-5</v>
      </c>
      <c r="R2644" s="128">
        <f>(O2644/F2644-Q2644)*G2644*Overview!$F$29*'='!F2644^3</f>
        <v>500.55441798414597</v>
      </c>
      <c r="S2644" s="57">
        <f t="shared" si="246"/>
        <v>3.282484561198849E-18</v>
      </c>
      <c r="T2644" s="58">
        <f t="shared" si="247"/>
        <v>1.0789111288632681E-4</v>
      </c>
      <c r="U2644" s="58">
        <f>IF(I2644&lt;Overview!$F$18,(1-Overview!$F$9)*'='!R2644-'='!I2644*'='!P2644,0)</f>
        <v>0</v>
      </c>
      <c r="V2644" s="54">
        <f>IF(I2644&gt;=Overview!$F$18,(1-Overview!$F$9)*'='!R2644-Overview!$F$18*'='!P2644,0)</f>
        <v>42.319693555376531</v>
      </c>
      <c r="W2644" s="2"/>
      <c r="X2644" s="60">
        <f>F2644^3*(1+G2644*Overview!$F$38)</f>
        <v>44.022081718098974</v>
      </c>
      <c r="Y2644" s="61">
        <f>F2644^3*Overview!$F$42*(1+Overview!$F$38*G2644)+J2644*Overview!$F$39/Overview!$F$40</f>
        <v>4.1539065760043483</v>
      </c>
    </row>
    <row r="2645" spans="1:25">
      <c r="A2645" s="34">
        <v>2642</v>
      </c>
      <c r="B2645">
        <v>0.77</v>
      </c>
      <c r="C2645" s="85">
        <v>18.739999999999998</v>
      </c>
      <c r="D2645" s="125">
        <f>B2645/(B2645+Overview!$F$22)</f>
        <v>0.52380952380952384</v>
      </c>
      <c r="E2645" s="118">
        <f>EXP(Overview!$F$21/Overview!$F$5-Overview!$F$21/('='!C2645+273.15))</f>
        <v>0.94169028070695959</v>
      </c>
      <c r="F2645" s="77">
        <f t="shared" si="248"/>
        <v>3.2965388677324383</v>
      </c>
      <c r="G2645" s="115">
        <f t="shared" si="249"/>
        <v>0.52380952380952372</v>
      </c>
      <c r="H2645" s="112">
        <f>F2645/Overview!$F$19</f>
        <v>4.8671768311419434</v>
      </c>
      <c r="I2645" s="149">
        <f t="shared" si="250"/>
        <v>178.24101031296112</v>
      </c>
      <c r="J2645" s="80">
        <f>IF((A2645-Overview!$F$43)/365=ROUND((A2645-Overview!$F$43)/365,0),J2644*0.05,J2644+V2644)</f>
        <v>4458.8708130738833</v>
      </c>
      <c r="K2645" s="70">
        <f>IF(I2645&lt;Overview!$F$16,1,'='!F2645/Overview!$F$26)</f>
        <v>142.70731029144756</v>
      </c>
      <c r="L2645" s="71">
        <f>IF(I2645&lt;Overview!$F$17,'='!F2645/Overview!$F$26,Overview!$F$33)</f>
        <v>9.1428571428571423</v>
      </c>
      <c r="M2645" s="72">
        <f t="shared" si="251"/>
        <v>9.1428571428571423</v>
      </c>
      <c r="N2645" s="81">
        <f>MIN(1,Overview!$F$44*E2645*(F2645-Overview!$F$25)^2+0.2)</f>
        <v>1</v>
      </c>
      <c r="O2645" s="48">
        <f>M2645*E2645*Overview!$F$8</f>
        <v>9.746225350951114E-2</v>
      </c>
      <c r="P2645" s="48">
        <f>E2645*Overview!$F$6</f>
        <v>1.8494797113084687E-3</v>
      </c>
      <c r="Q2645" s="122">
        <f>O2645*(G2645/F2645-(1+Overview!$F$35/'='!F2645)/(Overview!$F$37*Overview!$F$33))/('='!G2645+Overview!$F$36)</f>
        <v>9.8038175392670547E-5</v>
      </c>
      <c r="R2645" s="128">
        <f>(O2645/F2645-Q2645)*G2645*Overview!$F$29*'='!F2645^3</f>
        <v>500.58969252469984</v>
      </c>
      <c r="S2645" s="57">
        <f t="shared" si="246"/>
        <v>3.2823771300637861E-18</v>
      </c>
      <c r="T2645" s="58">
        <f t="shared" si="247"/>
        <v>1.0772888523450279E-4</v>
      </c>
      <c r="U2645" s="58">
        <f>IF(I2645&lt;Overview!$F$18,(1-Overview!$F$9)*'='!R2645-'='!I2645*'='!P2645,0)</f>
        <v>0</v>
      </c>
      <c r="V2645" s="54">
        <f>IF(I2645&gt;=Overview!$F$18,(1-Overview!$F$9)*'='!R2645-Overview!$F$18*'='!P2645,0)</f>
        <v>42.322698946231718</v>
      </c>
      <c r="W2645" s="2"/>
      <c r="X2645" s="60">
        <f>F2645^3*(1+G2645*Overview!$F$38)</f>
        <v>44.026404344790791</v>
      </c>
      <c r="Y2645" s="61">
        <f>F2645^3*Overview!$F$42*(1+Overview!$F$38*G2645)+J2645*Overview!$F$39/Overview!$F$40</f>
        <v>4.1561345954538353</v>
      </c>
    </row>
    <row r="2646" spans="1:25">
      <c r="A2646" s="34">
        <v>2643</v>
      </c>
      <c r="B2646">
        <v>0.77</v>
      </c>
      <c r="C2646" s="85">
        <v>18.739999999999998</v>
      </c>
      <c r="D2646" s="125">
        <f>B2646/(B2646+Overview!$F$22)</f>
        <v>0.52380952380952384</v>
      </c>
      <c r="E2646" s="118">
        <f>EXP(Overview!$F$21/Overview!$F$5-Overview!$F$21/('='!C2646+273.15))</f>
        <v>0.94169028070695959</v>
      </c>
      <c r="F2646" s="77">
        <f t="shared" si="248"/>
        <v>3.296646596617673</v>
      </c>
      <c r="G2646" s="115">
        <f t="shared" si="249"/>
        <v>0.52380952380952372</v>
      </c>
      <c r="H2646" s="112">
        <f>F2646/Overview!$F$19</f>
        <v>4.8673358875205563</v>
      </c>
      <c r="I2646" s="149">
        <f t="shared" si="250"/>
        <v>178.24101031296112</v>
      </c>
      <c r="J2646" s="80">
        <f>IF((A2646-Overview!$F$43)/365=ROUND((A2646-Overview!$F$43)/365,0),J2645*0.05,J2645+V2645)</f>
        <v>4501.1935120201151</v>
      </c>
      <c r="K2646" s="70">
        <f>IF(I2646&lt;Overview!$F$16,1,'='!F2646/Overview!$F$26)</f>
        <v>142.71197387955294</v>
      </c>
      <c r="L2646" s="71">
        <f>IF(I2646&lt;Overview!$F$17,'='!F2646/Overview!$F$26,Overview!$F$33)</f>
        <v>9.1428571428571423</v>
      </c>
      <c r="M2646" s="72">
        <f t="shared" si="251"/>
        <v>9.1428571428571423</v>
      </c>
      <c r="N2646" s="81">
        <f>MIN(1,Overview!$F$44*E2646*(F2646-Overview!$F$25)^2+0.2)</f>
        <v>1</v>
      </c>
      <c r="O2646" s="48">
        <f>M2646*E2646*Overview!$F$8</f>
        <v>9.746225350951114E-2</v>
      </c>
      <c r="P2646" s="48">
        <f>E2646*Overview!$F$6</f>
        <v>1.8494797113084687E-3</v>
      </c>
      <c r="Q2646" s="122">
        <f>O2646*(G2646/F2646-(1+Overview!$F$35/'='!F2646)/(Overview!$F$37*Overview!$F$33))/('='!G2646+Overview!$F$36)</f>
        <v>9.7887563946717524E-5</v>
      </c>
      <c r="R2646" s="128">
        <f>(O2646/F2646-Q2646)*G2646*Overview!$F$29*'='!F2646^3</f>
        <v>500.62491542321823</v>
      </c>
      <c r="S2646" s="57">
        <f t="shared" si="246"/>
        <v>3.282269867480801E-18</v>
      </c>
      <c r="T2646" s="58">
        <f t="shared" si="247"/>
        <v>1.0756690151204705E-4</v>
      </c>
      <c r="U2646" s="58">
        <f>IF(I2646&lt;Overview!$F$18,(1-Overview!$F$9)*'='!R2646-'='!I2646*'='!P2646,0)</f>
        <v>0</v>
      </c>
      <c r="V2646" s="54">
        <f>IF(I2646&gt;=Overview!$F$18,(1-Overview!$F$9)*'='!R2646-Overview!$F$18*'='!P2646,0)</f>
        <v>42.32569993718549</v>
      </c>
      <c r="W2646" s="2"/>
      <c r="X2646" s="60">
        <f>F2646^3*(1+G2646*Overview!$F$38)</f>
        <v>44.030720754196423</v>
      </c>
      <c r="Y2646" s="61">
        <f>F2646^3*Overview!$F$42*(1+Overview!$F$38*G2646)+J2646*Overview!$F$39/Overview!$F$40</f>
        <v>4.1583621859454611</v>
      </c>
    </row>
    <row r="2647" spans="1:25">
      <c r="A2647" s="34">
        <v>2644</v>
      </c>
      <c r="B2647">
        <v>0.77</v>
      </c>
      <c r="C2647" s="85">
        <v>18.739999999999998</v>
      </c>
      <c r="D2647" s="125">
        <f>B2647/(B2647+Overview!$F$22)</f>
        <v>0.52380952380952384</v>
      </c>
      <c r="E2647" s="118">
        <f>EXP(Overview!$F$21/Overview!$F$5-Overview!$F$21/('='!C2647+273.15))</f>
        <v>0.94169028070695959</v>
      </c>
      <c r="F2647" s="77">
        <f t="shared" si="248"/>
        <v>3.2967541635191853</v>
      </c>
      <c r="G2647" s="115">
        <f t="shared" si="249"/>
        <v>0.52380952380952372</v>
      </c>
      <c r="H2647" s="112">
        <f>F2647/Overview!$F$19</f>
        <v>4.8674947047382036</v>
      </c>
      <c r="I2647" s="149">
        <f t="shared" si="250"/>
        <v>178.24101031296112</v>
      </c>
      <c r="J2647" s="80">
        <f>IF((A2647-Overview!$F$43)/365=ROUND((A2647-Overview!$F$43)/365,0),J2646*0.05,J2646+V2646)</f>
        <v>4543.5192119573003</v>
      </c>
      <c r="K2647" s="70">
        <f>IF(I2647&lt;Overview!$F$16,1,'='!F2647/Overview!$F$26)</f>
        <v>142.71663045537599</v>
      </c>
      <c r="L2647" s="71">
        <f>IF(I2647&lt;Overview!$F$17,'='!F2647/Overview!$F$26,Overview!$F$33)</f>
        <v>9.1428571428571423</v>
      </c>
      <c r="M2647" s="72">
        <f t="shared" si="251"/>
        <v>9.1428571428571423</v>
      </c>
      <c r="N2647" s="81">
        <f>MIN(1,Overview!$F$44*E2647*(F2647-Overview!$F$25)^2+0.2)</f>
        <v>1</v>
      </c>
      <c r="O2647" s="48">
        <f>M2647*E2647*Overview!$F$8</f>
        <v>9.746225350951114E-2</v>
      </c>
      <c r="P2647" s="48">
        <f>E2647*Overview!$F$6</f>
        <v>1.8494797113084687E-3</v>
      </c>
      <c r="Q2647" s="122">
        <f>O2647*(G2647/F2647-(1+Overview!$F$35/'='!F2647)/(Overview!$F$37*Overview!$F$33))/('='!G2647+Overview!$F$36)</f>
        <v>9.7737188784677618E-5</v>
      </c>
      <c r="R2647" s="128">
        <f>(O2647/F2647-Q2647)*G2647*Overview!$F$29*'='!F2647^3</f>
        <v>500.66008675316755</v>
      </c>
      <c r="S2647" s="57">
        <f t="shared" si="246"/>
        <v>3.2821627731746867E-18</v>
      </c>
      <c r="T2647" s="58">
        <f t="shared" si="247"/>
        <v>1.0740516135218219E-4</v>
      </c>
      <c r="U2647" s="58">
        <f>IF(I2647&lt;Overview!$F$18,(1-Overview!$F$9)*'='!R2647-'='!I2647*'='!P2647,0)</f>
        <v>0</v>
      </c>
      <c r="V2647" s="54">
        <f>IF(I2647&gt;=Overview!$F$18,(1-Overview!$F$9)*'='!R2647-Overview!$F$18*'='!P2647,0)</f>
        <v>42.328696534497169</v>
      </c>
      <c r="W2647" s="2"/>
      <c r="X2647" s="60">
        <f>F2647^3*(1+G2647*Overview!$F$38)</f>
        <v>44.035030954825167</v>
      </c>
      <c r="Y2647" s="61">
        <f>F2647^3*Overview!$F$42*(1+Overview!$F$38*G2647)+J2647*Overview!$F$39/Overview!$F$40</f>
        <v>4.1605893480538647</v>
      </c>
    </row>
    <row r="2648" spans="1:25">
      <c r="A2648" s="34">
        <v>2645</v>
      </c>
      <c r="B2648">
        <v>0.77</v>
      </c>
      <c r="C2648" s="85">
        <v>18.739999999999998</v>
      </c>
      <c r="D2648" s="125">
        <f>B2648/(B2648+Overview!$F$22)</f>
        <v>0.52380952380952384</v>
      </c>
      <c r="E2648" s="118">
        <f>EXP(Overview!$F$21/Overview!$F$5-Overview!$F$21/('='!C2648+273.15))</f>
        <v>0.94169028070695959</v>
      </c>
      <c r="F2648" s="77">
        <f t="shared" si="248"/>
        <v>3.2968615686805376</v>
      </c>
      <c r="G2648" s="115">
        <f t="shared" si="249"/>
        <v>0.52380952380952372</v>
      </c>
      <c r="H2648" s="112">
        <f>F2648/Overview!$F$19</f>
        <v>4.8676532831544925</v>
      </c>
      <c r="I2648" s="149">
        <f t="shared" si="250"/>
        <v>178.24101031296112</v>
      </c>
      <c r="J2648" s="80">
        <f>IF((A2648-Overview!$F$43)/365=ROUND((A2648-Overview!$F$43)/365,0),J2647*0.05,J2647+V2647)</f>
        <v>4585.8479084917972</v>
      </c>
      <c r="K2648" s="70">
        <f>IF(I2648&lt;Overview!$F$16,1,'='!F2648/Overview!$F$26)</f>
        <v>142.7212800294605</v>
      </c>
      <c r="L2648" s="71">
        <f>IF(I2648&lt;Overview!$F$17,'='!F2648/Overview!$F$26,Overview!$F$33)</f>
        <v>9.1428571428571423</v>
      </c>
      <c r="M2648" s="72">
        <f t="shared" si="251"/>
        <v>9.1428571428571423</v>
      </c>
      <c r="N2648" s="81">
        <f>MIN(1,Overview!$F$44*E2648*(F2648-Overview!$F$25)^2+0.2)</f>
        <v>1</v>
      </c>
      <c r="O2648" s="48">
        <f>M2648*E2648*Overview!$F$8</f>
        <v>9.746225350951114E-2</v>
      </c>
      <c r="P2648" s="48">
        <f>E2648*Overview!$F$6</f>
        <v>1.8494797113084687E-3</v>
      </c>
      <c r="Q2648" s="122">
        <f>O2648*(G2648/F2648-(1+Overview!$F$35/'='!F2648)/(Overview!$F$37*Overview!$F$33))/('='!G2648+Overview!$F$36)</f>
        <v>9.7587049520797821E-5</v>
      </c>
      <c r="R2648" s="128">
        <f>(O2648/F2648-Q2648)*G2648*Overview!$F$29*'='!F2648^3</f>
        <v>500.69520658791618</v>
      </c>
      <c r="S2648" s="57">
        <f t="shared" si="246"/>
        <v>3.2820558468707175E-18</v>
      </c>
      <c r="T2648" s="58">
        <f t="shared" si="247"/>
        <v>1.0724366438868093E-4</v>
      </c>
      <c r="U2648" s="58">
        <f>IF(I2648&lt;Overview!$F$18,(1-Overview!$F$9)*'='!R2648-'='!I2648*'='!P2648,0)</f>
        <v>0</v>
      </c>
      <c r="V2648" s="54">
        <f>IF(I2648&gt;=Overview!$F$18,(1-Overview!$F$9)*'='!R2648-Overview!$F$18*'='!P2648,0)</f>
        <v>42.331688744417754</v>
      </c>
      <c r="W2648" s="2"/>
      <c r="X2648" s="60">
        <f>F2648^3*(1+G2648*Overview!$F$38)</f>
        <v>44.039334955175995</v>
      </c>
      <c r="Y2648" s="61">
        <f>F2648^3*Overview!$F$42*(1+Overview!$F$38*G2648)+J2648*Overview!$F$39/Overview!$F$40</f>
        <v>4.1628160823530287</v>
      </c>
    </row>
    <row r="2649" spans="1:25">
      <c r="A2649" s="34">
        <v>2646</v>
      </c>
      <c r="B2649">
        <v>0.77</v>
      </c>
      <c r="C2649" s="85">
        <v>18.739999999999998</v>
      </c>
      <c r="D2649" s="125">
        <f>B2649/(B2649+Overview!$F$22)</f>
        <v>0.52380952380952384</v>
      </c>
      <c r="E2649" s="118">
        <f>EXP(Overview!$F$21/Overview!$F$5-Overview!$F$21/('='!C2649+273.15))</f>
        <v>0.94169028070695959</v>
      </c>
      <c r="F2649" s="77">
        <f t="shared" si="248"/>
        <v>3.2969688123449261</v>
      </c>
      <c r="G2649" s="115">
        <f t="shared" si="249"/>
        <v>0.52380952380952372</v>
      </c>
      <c r="H2649" s="112">
        <f>F2649/Overview!$F$19</f>
        <v>4.8678116231284898</v>
      </c>
      <c r="I2649" s="149">
        <f t="shared" si="250"/>
        <v>178.24101031296112</v>
      </c>
      <c r="J2649" s="80">
        <f>IF((A2649-Overview!$F$43)/365=ROUND((A2649-Overview!$F$43)/365,0),J2648*0.05,J2648+V2648)</f>
        <v>4628.1795972362152</v>
      </c>
      <c r="K2649" s="70">
        <f>IF(I2649&lt;Overview!$F$16,1,'='!F2649/Overview!$F$26)</f>
        <v>142.72592261233447</v>
      </c>
      <c r="L2649" s="71">
        <f>IF(I2649&lt;Overview!$F$17,'='!F2649/Overview!$F$26,Overview!$F$33)</f>
        <v>9.1428571428571423</v>
      </c>
      <c r="M2649" s="72">
        <f t="shared" si="251"/>
        <v>9.1428571428571423</v>
      </c>
      <c r="N2649" s="81">
        <f>MIN(1,Overview!$F$44*E2649*(F2649-Overview!$F$25)^2+0.2)</f>
        <v>1</v>
      </c>
      <c r="O2649" s="48">
        <f>M2649*E2649*Overview!$F$8</f>
        <v>9.746225350951114E-2</v>
      </c>
      <c r="P2649" s="48">
        <f>E2649*Overview!$F$6</f>
        <v>1.8494797113084687E-3</v>
      </c>
      <c r="Q2649" s="122">
        <f>O2649*(G2649/F2649-(1+Overview!$F$35/'='!F2649)/(Overview!$F$37*Overview!$F$33))/('='!G2649+Overview!$F$36)</f>
        <v>9.7437145770002239E-5</v>
      </c>
      <c r="R2649" s="128">
        <f>(O2649/F2649-Q2649)*G2649*Overview!$F$29*'='!F2649^3</f>
        <v>500.73027500073448</v>
      </c>
      <c r="S2649" s="57">
        <f t="shared" si="246"/>
        <v>3.2819490882946495E-18</v>
      </c>
      <c r="T2649" s="58">
        <f t="shared" si="247"/>
        <v>1.0708241025586791E-4</v>
      </c>
      <c r="U2649" s="58">
        <f>IF(I2649&lt;Overview!$F$18,(1-Overview!$F$9)*'='!R2649-'='!I2649*'='!P2649,0)</f>
        <v>0</v>
      </c>
      <c r="V2649" s="54">
        <f>IF(I2649&gt;=Overview!$F$18,(1-Overview!$F$9)*'='!R2649-Overview!$F$18*'='!P2649,0)</f>
        <v>42.334676573189874</v>
      </c>
      <c r="W2649" s="2"/>
      <c r="X2649" s="60">
        <f>F2649^3*(1+G2649*Overview!$F$38)</f>
        <v>44.04363276373757</v>
      </c>
      <c r="Y2649" s="61">
        <f>F2649^3*Overview!$F$42*(1+Overview!$F$38*G2649)+J2649*Overview!$F$39/Overview!$F$40</f>
        <v>4.165042389416282</v>
      </c>
    </row>
    <row r="2650" spans="1:25">
      <c r="A2650" s="34">
        <v>2647</v>
      </c>
      <c r="B2650">
        <v>0.77</v>
      </c>
      <c r="C2650" s="85">
        <v>18.739999999999998</v>
      </c>
      <c r="D2650" s="125">
        <f>B2650/(B2650+Overview!$F$22)</f>
        <v>0.52380952380952384</v>
      </c>
      <c r="E2650" s="118">
        <f>EXP(Overview!$F$21/Overview!$F$5-Overview!$F$21/('='!C2650+273.15))</f>
        <v>0.94169028070695959</v>
      </c>
      <c r="F2650" s="77">
        <f t="shared" si="248"/>
        <v>3.2970758947551819</v>
      </c>
      <c r="G2650" s="115">
        <f t="shared" si="249"/>
        <v>0.52380952380952372</v>
      </c>
      <c r="H2650" s="112">
        <f>F2650/Overview!$F$19</f>
        <v>4.8679697250187237</v>
      </c>
      <c r="I2650" s="149">
        <f t="shared" si="250"/>
        <v>178.24101031296112</v>
      </c>
      <c r="J2650" s="80">
        <f>IF((A2650-Overview!$F$43)/365=ROUND((A2650-Overview!$F$43)/365,0),J2649*0.05,J2649+V2649)</f>
        <v>4670.5142738094046</v>
      </c>
      <c r="K2650" s="70">
        <f>IF(I2650&lt;Overview!$F$16,1,'='!F2650/Overview!$F$26)</f>
        <v>142.73055821451004</v>
      </c>
      <c r="L2650" s="71">
        <f>IF(I2650&lt;Overview!$F$17,'='!F2650/Overview!$F$26,Overview!$F$33)</f>
        <v>9.1428571428571423</v>
      </c>
      <c r="M2650" s="72">
        <f t="shared" si="251"/>
        <v>9.1428571428571423</v>
      </c>
      <c r="N2650" s="81">
        <f>MIN(1,Overview!$F$44*E2650*(F2650-Overview!$F$25)^2+0.2)</f>
        <v>1</v>
      </c>
      <c r="O2650" s="48">
        <f>M2650*E2650*Overview!$F$8</f>
        <v>9.746225350951114E-2</v>
      </c>
      <c r="P2650" s="48">
        <f>E2650*Overview!$F$6</f>
        <v>1.8494797113084687E-3</v>
      </c>
      <c r="Q2650" s="122">
        <f>O2650*(G2650/F2650-(1+Overview!$F$35/'='!F2650)/(Overview!$F$37*Overview!$F$33))/('='!G2650+Overview!$F$36)</f>
        <v>9.7287477147888805E-5</v>
      </c>
      <c r="R2650" s="128">
        <f>(O2650/F2650-Q2650)*G2650*Overview!$F$29*'='!F2650^3</f>
        <v>500.7652920647958</v>
      </c>
      <c r="S2650" s="57">
        <f t="shared" si="246"/>
        <v>3.2818424971727192E-18</v>
      </c>
      <c r="T2650" s="58">
        <f t="shared" si="247"/>
        <v>1.069213985886166E-4</v>
      </c>
      <c r="U2650" s="58">
        <f>IF(I2650&lt;Overview!$F$18,(1-Overview!$F$9)*'='!R2650-'='!I2650*'='!P2650,0)</f>
        <v>0</v>
      </c>
      <c r="V2650" s="54">
        <f>IF(I2650&gt;=Overview!$F$18,(1-Overview!$F$9)*'='!R2650-Overview!$F$18*'='!P2650,0)</f>
        <v>42.337660027047896</v>
      </c>
      <c r="W2650" s="2"/>
      <c r="X2650" s="60">
        <f>F2650^3*(1+G2650*Overview!$F$38)</f>
        <v>44.047924388988299</v>
      </c>
      <c r="Y2650" s="61">
        <f>F2650^3*Overview!$F$42*(1+Overview!$F$38*G2650)+J2650*Overview!$F$39/Overview!$F$40</f>
        <v>4.1672682698163008</v>
      </c>
    </row>
    <row r="2651" spans="1:25">
      <c r="A2651" s="34">
        <v>2648</v>
      </c>
      <c r="B2651">
        <v>0.77</v>
      </c>
      <c r="C2651" s="85">
        <v>18.739999999999998</v>
      </c>
      <c r="D2651" s="125">
        <f>B2651/(B2651+Overview!$F$22)</f>
        <v>0.52380952380952384</v>
      </c>
      <c r="E2651" s="118">
        <f>EXP(Overview!$F$21/Overview!$F$5-Overview!$F$21/('='!C2651+273.15))</f>
        <v>0.94169028070695959</v>
      </c>
      <c r="F2651" s="77">
        <f t="shared" si="248"/>
        <v>3.2971828161537706</v>
      </c>
      <c r="G2651" s="115">
        <f t="shared" si="249"/>
        <v>0.52380952380952372</v>
      </c>
      <c r="H2651" s="112">
        <f>F2651/Overview!$F$19</f>
        <v>4.8681275891831843</v>
      </c>
      <c r="I2651" s="149">
        <f t="shared" si="250"/>
        <v>178.24101031296112</v>
      </c>
      <c r="J2651" s="80">
        <f>IF((A2651-Overview!$F$43)/365=ROUND((A2651-Overview!$F$43)/365,0),J2650*0.05,J2650+V2650)</f>
        <v>4712.8519338364522</v>
      </c>
      <c r="K2651" s="70">
        <f>IF(I2651&lt;Overview!$F$16,1,'='!F2651/Overview!$F$26)</f>
        <v>142.73518684648357</v>
      </c>
      <c r="L2651" s="71">
        <f>IF(I2651&lt;Overview!$F$17,'='!F2651/Overview!$F$26,Overview!$F$33)</f>
        <v>9.1428571428571423</v>
      </c>
      <c r="M2651" s="72">
        <f t="shared" si="251"/>
        <v>9.1428571428571423</v>
      </c>
      <c r="N2651" s="81">
        <f>MIN(1,Overview!$F$44*E2651*(F2651-Overview!$F$25)^2+0.2)</f>
        <v>1</v>
      </c>
      <c r="O2651" s="48">
        <f>M2651*E2651*Overview!$F$8</f>
        <v>9.746225350951114E-2</v>
      </c>
      <c r="P2651" s="48">
        <f>E2651*Overview!$F$6</f>
        <v>1.8494797113084687E-3</v>
      </c>
      <c r="Q2651" s="122">
        <f>O2651*(G2651/F2651-(1+Overview!$F$35/'='!F2651)/(Overview!$F$37*Overview!$F$33))/('='!G2651+Overview!$F$36)</f>
        <v>9.7138043270729302E-5</v>
      </c>
      <c r="R2651" s="128">
        <f>(O2651/F2651-Q2651)*G2651*Overview!$F$29*'='!F2651^3</f>
        <v>500.80025785317497</v>
      </c>
      <c r="S2651" s="57">
        <f t="shared" si="246"/>
        <v>3.2817360732316424E-18</v>
      </c>
      <c r="T2651" s="58">
        <f t="shared" si="247"/>
        <v>1.0676062902235002E-4</v>
      </c>
      <c r="U2651" s="58">
        <f>IF(I2651&lt;Overview!$F$18,(1-Overview!$F$9)*'='!R2651-'='!I2651*'='!P2651,0)</f>
        <v>0</v>
      </c>
      <c r="V2651" s="54">
        <f>IF(I2651&gt;=Overview!$F$18,(1-Overview!$F$9)*'='!R2651-Overview!$F$18*'='!P2651,0)</f>
        <v>42.340639112217801</v>
      </c>
      <c r="W2651" s="2"/>
      <c r="X2651" s="60">
        <f>F2651^3*(1+G2651*Overview!$F$38)</f>
        <v>44.052209839396248</v>
      </c>
      <c r="Y2651" s="61">
        <f>F2651^3*Overview!$F$42*(1+Overview!$F$38*G2651)+J2651*Overview!$F$39/Overview!$F$40</f>
        <v>4.1694937241251013</v>
      </c>
    </row>
    <row r="2652" spans="1:25">
      <c r="A2652" s="34">
        <v>2649</v>
      </c>
      <c r="B2652">
        <v>0.77</v>
      </c>
      <c r="C2652" s="85">
        <v>18.739999999999998</v>
      </c>
      <c r="D2652" s="125">
        <f>B2652/(B2652+Overview!$F$22)</f>
        <v>0.52380952380952384</v>
      </c>
      <c r="E2652" s="118">
        <f>EXP(Overview!$F$21/Overview!$F$5-Overview!$F$21/('='!C2652+273.15))</f>
        <v>0.94169028070695959</v>
      </c>
      <c r="F2652" s="77">
        <f t="shared" si="248"/>
        <v>3.2972895767827928</v>
      </c>
      <c r="G2652" s="115">
        <f t="shared" si="249"/>
        <v>0.52380952380952372</v>
      </c>
      <c r="H2652" s="112">
        <f>F2652/Overview!$F$19</f>
        <v>4.8682852159793191</v>
      </c>
      <c r="I2652" s="149">
        <f t="shared" si="250"/>
        <v>178.24101031296112</v>
      </c>
      <c r="J2652" s="80">
        <f>IF((A2652-Overview!$F$43)/365=ROUND((A2652-Overview!$F$43)/365,0),J2651*0.05,J2651+V2651)</f>
        <v>4755.1925729486702</v>
      </c>
      <c r="K2652" s="70">
        <f>IF(I2652&lt;Overview!$F$16,1,'='!F2652/Overview!$F$26)</f>
        <v>142.73980851873563</v>
      </c>
      <c r="L2652" s="71">
        <f>IF(I2652&lt;Overview!$F$17,'='!F2652/Overview!$F$26,Overview!$F$33)</f>
        <v>9.1428571428571423</v>
      </c>
      <c r="M2652" s="72">
        <f t="shared" si="251"/>
        <v>9.1428571428571423</v>
      </c>
      <c r="N2652" s="81">
        <f>MIN(1,Overview!$F$44*E2652*(F2652-Overview!$F$25)^2+0.2)</f>
        <v>1</v>
      </c>
      <c r="O2652" s="48">
        <f>M2652*E2652*Overview!$F$8</f>
        <v>9.746225350951114E-2</v>
      </c>
      <c r="P2652" s="48">
        <f>E2652*Overview!$F$6</f>
        <v>1.8494797113084687E-3</v>
      </c>
      <c r="Q2652" s="122">
        <f>O2652*(G2652/F2652-(1+Overview!$F$35/'='!F2652)/(Overview!$F$37*Overview!$F$33))/('='!G2652+Overview!$F$36)</f>
        <v>9.6988843755468543E-5</v>
      </c>
      <c r="R2652" s="128">
        <f>(O2652/F2652-Q2652)*G2652*Overview!$F$29*'='!F2652^3</f>
        <v>500.83517243884995</v>
      </c>
      <c r="S2652" s="57">
        <f t="shared" si="246"/>
        <v>3.2816298161986145E-18</v>
      </c>
      <c r="T2652" s="58">
        <f t="shared" si="247"/>
        <v>1.0660010119304043E-4</v>
      </c>
      <c r="U2652" s="58">
        <f>IF(I2652&lt;Overview!$F$18,(1-Overview!$F$9)*'='!R2652-'='!I2652*'='!P2652,0)</f>
        <v>0</v>
      </c>
      <c r="V2652" s="54">
        <f>IF(I2652&gt;=Overview!$F$18,(1-Overview!$F$9)*'='!R2652-Overview!$F$18*'='!P2652,0)</f>
        <v>42.343613834917313</v>
      </c>
      <c r="W2652" s="2"/>
      <c r="X2652" s="60">
        <f>F2652^3*(1+G2652*Overview!$F$38)</f>
        <v>44.056489123419233</v>
      </c>
      <c r="Y2652" s="61">
        <f>F2652^3*Overview!$F$42*(1+Overview!$F$38*G2652)+J2652*Overview!$F$39/Overview!$F$40</f>
        <v>4.171718752914046</v>
      </c>
    </row>
    <row r="2653" spans="1:25">
      <c r="A2653" s="34">
        <v>2650</v>
      </c>
      <c r="B2653">
        <v>0.77</v>
      </c>
      <c r="C2653" s="85">
        <v>18.739999999999998</v>
      </c>
      <c r="D2653" s="125">
        <f>B2653/(B2653+Overview!$F$22)</f>
        <v>0.52380952380952384</v>
      </c>
      <c r="E2653" s="118">
        <f>EXP(Overview!$F$21/Overview!$F$5-Overview!$F$21/('='!C2653+273.15))</f>
        <v>0.94169028070695959</v>
      </c>
      <c r="F2653" s="77">
        <f t="shared" si="248"/>
        <v>3.2973961768839857</v>
      </c>
      <c r="G2653" s="115">
        <f t="shared" si="249"/>
        <v>0.52380952380952372</v>
      </c>
      <c r="H2653" s="112">
        <f>F2653/Overview!$F$19</f>
        <v>4.8684426057640415</v>
      </c>
      <c r="I2653" s="149">
        <f t="shared" si="250"/>
        <v>178.24101031296112</v>
      </c>
      <c r="J2653" s="80">
        <f>IF((A2653-Overview!$F$43)/365=ROUND((A2653-Overview!$F$43)/365,0),J2652*0.05,J2652+V2652)</f>
        <v>4797.5361867835873</v>
      </c>
      <c r="K2653" s="70">
        <f>IF(I2653&lt;Overview!$F$16,1,'='!F2653/Overview!$F$26)</f>
        <v>142.744423241731</v>
      </c>
      <c r="L2653" s="71">
        <f>IF(I2653&lt;Overview!$F$17,'='!F2653/Overview!$F$26,Overview!$F$33)</f>
        <v>9.1428571428571423</v>
      </c>
      <c r="M2653" s="72">
        <f t="shared" si="251"/>
        <v>9.1428571428571423</v>
      </c>
      <c r="N2653" s="81">
        <f>MIN(1,Overview!$F$44*E2653*(F2653-Overview!$F$25)^2+0.2)</f>
        <v>1</v>
      </c>
      <c r="O2653" s="48">
        <f>M2653*E2653*Overview!$F$8</f>
        <v>9.746225350951114E-2</v>
      </c>
      <c r="P2653" s="48">
        <f>E2653*Overview!$F$6</f>
        <v>1.8494797113084687E-3</v>
      </c>
      <c r="Q2653" s="122">
        <f>O2653*(G2653/F2653-(1+Overview!$F$35/'='!F2653)/(Overview!$F$37*Overview!$F$33))/('='!G2653+Overview!$F$36)</f>
        <v>9.6839878219720374E-5</v>
      </c>
      <c r="R2653" s="128">
        <f>(O2653/F2653-Q2653)*G2653*Overview!$F$29*'='!F2653^3</f>
        <v>500.87003589470089</v>
      </c>
      <c r="S2653" s="57">
        <f t="shared" si="246"/>
        <v>3.2815237258013075E-18</v>
      </c>
      <c r="T2653" s="58">
        <f t="shared" si="247"/>
        <v>1.0643981473720556E-4</v>
      </c>
      <c r="U2653" s="58">
        <f>IF(I2653&lt;Overview!$F$18,(1-Overview!$F$9)*'='!R2653-'='!I2653*'='!P2653,0)</f>
        <v>0</v>
      </c>
      <c r="V2653" s="54">
        <f>IF(I2653&gt;=Overview!$F$18,(1-Overview!$F$9)*'='!R2653-Overview!$F$18*'='!P2653,0)</f>
        <v>42.34658420135581</v>
      </c>
      <c r="W2653" s="2"/>
      <c r="X2653" s="60">
        <f>F2653^3*(1+G2653*Overview!$F$38)</f>
        <v>44.060762249504776</v>
      </c>
      <c r="Y2653" s="61">
        <f>F2653^3*Overview!$F$42*(1+Overview!$F$38*G2653)+J2653*Overview!$F$39/Overview!$F$40</f>
        <v>4.1739433567538438</v>
      </c>
    </row>
    <row r="2654" spans="1:25">
      <c r="A2654" s="34">
        <v>2651</v>
      </c>
      <c r="B2654">
        <v>0.77</v>
      </c>
      <c r="C2654" s="85">
        <v>18.739999999999998</v>
      </c>
      <c r="D2654" s="125">
        <f>B2654/(B2654+Overview!$F$22)</f>
        <v>0.52380952380952384</v>
      </c>
      <c r="E2654" s="118">
        <f>EXP(Overview!$F$21/Overview!$F$5-Overview!$F$21/('='!C2654+273.15))</f>
        <v>0.94169028070695959</v>
      </c>
      <c r="F2654" s="77">
        <f t="shared" si="248"/>
        <v>3.2975026166987229</v>
      </c>
      <c r="G2654" s="115">
        <f t="shared" si="249"/>
        <v>0.52380952380952372</v>
      </c>
      <c r="H2654" s="112">
        <f>F2654/Overview!$F$19</f>
        <v>4.8685997588937289</v>
      </c>
      <c r="I2654" s="149">
        <f t="shared" si="250"/>
        <v>178.24101031296112</v>
      </c>
      <c r="J2654" s="80">
        <f>IF((A2654-Overview!$F$43)/365=ROUND((A2654-Overview!$F$43)/365,0),J2653*0.05,J2653+V2653)</f>
        <v>4839.8827709849429</v>
      </c>
      <c r="K2654" s="70">
        <f>IF(I2654&lt;Overview!$F$16,1,'='!F2654/Overview!$F$26)</f>
        <v>142.74903102591875</v>
      </c>
      <c r="L2654" s="71">
        <f>IF(I2654&lt;Overview!$F$17,'='!F2654/Overview!$F$26,Overview!$F$33)</f>
        <v>9.1428571428571423</v>
      </c>
      <c r="M2654" s="72">
        <f t="shared" si="251"/>
        <v>9.1428571428571423</v>
      </c>
      <c r="N2654" s="81">
        <f>MIN(1,Overview!$F$44*E2654*(F2654-Overview!$F$25)^2+0.2)</f>
        <v>1</v>
      </c>
      <c r="O2654" s="48">
        <f>M2654*E2654*Overview!$F$8</f>
        <v>9.746225350951114E-2</v>
      </c>
      <c r="P2654" s="48">
        <f>E2654*Overview!$F$6</f>
        <v>1.8494797113084687E-3</v>
      </c>
      <c r="Q2654" s="122">
        <f>O2654*(G2654/F2654-(1+Overview!$F$35/'='!F2654)/(Overview!$F$37*Overview!$F$33))/('='!G2654+Overview!$F$36)</f>
        <v>9.669114628176761E-5</v>
      </c>
      <c r="R2654" s="128">
        <f>(O2654/F2654-Q2654)*G2654*Overview!$F$29*'='!F2654^3</f>
        <v>500.90484829351084</v>
      </c>
      <c r="S2654" s="57">
        <f t="shared" si="246"/>
        <v>3.2814178017678702E-18</v>
      </c>
      <c r="T2654" s="58">
        <f t="shared" si="247"/>
        <v>1.0627976929190923E-4</v>
      </c>
      <c r="U2654" s="58">
        <f>IF(I2654&lt;Overview!$F$18,(1-Overview!$F$9)*'='!R2654-'='!I2654*'='!P2654,0)</f>
        <v>0</v>
      </c>
      <c r="V2654" s="54">
        <f>IF(I2654&gt;=Overview!$F$18,(1-Overview!$F$9)*'='!R2654-Overview!$F$18*'='!P2654,0)</f>
        <v>42.349550217734418</v>
      </c>
      <c r="W2654" s="2"/>
      <c r="X2654" s="60">
        <f>F2654^3*(1+G2654*Overview!$F$38)</f>
        <v>44.065029226090161</v>
      </c>
      <c r="Y2654" s="61">
        <f>F2654^3*Overview!$F$42*(1+Overview!$F$38*G2654)+J2654*Overview!$F$39/Overview!$F$40</f>
        <v>4.1761675362145505</v>
      </c>
    </row>
    <row r="2655" spans="1:25">
      <c r="A2655" s="34">
        <v>2652</v>
      </c>
      <c r="B2655">
        <v>0.77</v>
      </c>
      <c r="C2655" s="85">
        <v>18.739999999999998</v>
      </c>
      <c r="D2655" s="125">
        <f>B2655/(B2655+Overview!$F$22)</f>
        <v>0.52380952380952384</v>
      </c>
      <c r="E2655" s="118">
        <f>EXP(Overview!$F$21/Overview!$F$5-Overview!$F$21/('='!C2655+273.15))</f>
        <v>0.94169028070695959</v>
      </c>
      <c r="F2655" s="77">
        <f t="shared" si="248"/>
        <v>3.2976088964680148</v>
      </c>
      <c r="G2655" s="115">
        <f t="shared" si="249"/>
        <v>0.52380952380952372</v>
      </c>
      <c r="H2655" s="112">
        <f>F2655/Overview!$F$19</f>
        <v>4.8687566757242209</v>
      </c>
      <c r="I2655" s="149">
        <f t="shared" si="250"/>
        <v>178.24101031296112</v>
      </c>
      <c r="J2655" s="80">
        <f>IF((A2655-Overview!$F$43)/365=ROUND((A2655-Overview!$F$43)/365,0),J2654*0.05,J2654+V2654)</f>
        <v>4882.2323212026777</v>
      </c>
      <c r="K2655" s="70">
        <f>IF(I2655&lt;Overview!$F$16,1,'='!F2655/Overview!$F$26)</f>
        <v>142.75363188173225</v>
      </c>
      <c r="L2655" s="71">
        <f>IF(I2655&lt;Overview!$F$17,'='!F2655/Overview!$F$26,Overview!$F$33)</f>
        <v>9.1428571428571423</v>
      </c>
      <c r="M2655" s="72">
        <f t="shared" si="251"/>
        <v>9.1428571428571423</v>
      </c>
      <c r="N2655" s="81">
        <f>MIN(1,Overview!$F$44*E2655*(F2655-Overview!$F$25)^2+0.2)</f>
        <v>1</v>
      </c>
      <c r="O2655" s="48">
        <f>M2655*E2655*Overview!$F$8</f>
        <v>9.746225350951114E-2</v>
      </c>
      <c r="P2655" s="48">
        <f>E2655*Overview!$F$6</f>
        <v>1.8494797113084687E-3</v>
      </c>
      <c r="Q2655" s="122">
        <f>O2655*(G2655/F2655-(1+Overview!$F$35/'='!F2655)/(Overview!$F$37*Overview!$F$33))/('='!G2655+Overview!$F$36)</f>
        <v>9.6542647560563736E-5</v>
      </c>
      <c r="R2655" s="128">
        <f>(O2655/F2655-Q2655)*G2655*Overview!$F$29*'='!F2655^3</f>
        <v>500.93960970796547</v>
      </c>
      <c r="S2655" s="57">
        <f t="shared" si="246"/>
        <v>3.2813120438269286E-18</v>
      </c>
      <c r="T2655" s="58">
        <f t="shared" si="247"/>
        <v>1.0611996449476368E-4</v>
      </c>
      <c r="U2655" s="58">
        <f>IF(I2655&lt;Overview!$F$18,(1-Overview!$F$9)*'='!R2655-'='!I2655*'='!P2655,0)</f>
        <v>0</v>
      </c>
      <c r="V2655" s="54">
        <f>IF(I2655&gt;=Overview!$F$18,(1-Overview!$F$9)*'='!R2655-Overview!$F$18*'='!P2655,0)</f>
        <v>42.35251189024595</v>
      </c>
      <c r="W2655" s="2"/>
      <c r="X2655" s="60">
        <f>F2655^3*(1+G2655*Overview!$F$38)</f>
        <v>44.069290061602373</v>
      </c>
      <c r="Y2655" s="61">
        <f>F2655^3*Overview!$F$42*(1+Overview!$F$38*G2655)+J2655*Overview!$F$39/Overview!$F$40</f>
        <v>4.1783912918655659</v>
      </c>
    </row>
    <row r="2656" spans="1:25">
      <c r="A2656" s="34">
        <v>2653</v>
      </c>
      <c r="B2656">
        <v>0.77</v>
      </c>
      <c r="C2656" s="85">
        <v>18.739999999999998</v>
      </c>
      <c r="D2656" s="125">
        <f>B2656/(B2656+Overview!$F$22)</f>
        <v>0.52380952380952384</v>
      </c>
      <c r="E2656" s="118">
        <f>EXP(Overview!$F$21/Overview!$F$5-Overview!$F$21/('='!C2656+273.15))</f>
        <v>0.94169028070695959</v>
      </c>
      <c r="F2656" s="77">
        <f t="shared" si="248"/>
        <v>3.2977150164325097</v>
      </c>
      <c r="G2656" s="115">
        <f t="shared" si="249"/>
        <v>0.52380952380952372</v>
      </c>
      <c r="H2656" s="112">
        <f>F2656/Overview!$F$19</f>
        <v>4.8689133566108218</v>
      </c>
      <c r="I2656" s="149">
        <f t="shared" si="250"/>
        <v>178.24101031296112</v>
      </c>
      <c r="J2656" s="80">
        <f>IF((A2656-Overview!$F$43)/365=ROUND((A2656-Overview!$F$43)/365,0),J2655*0.05,J2655+V2655)</f>
        <v>4924.5848330929239</v>
      </c>
      <c r="K2656" s="70">
        <f>IF(I2656&lt;Overview!$F$16,1,'='!F2656/Overview!$F$26)</f>
        <v>142.75822581958917</v>
      </c>
      <c r="L2656" s="71">
        <f>IF(I2656&lt;Overview!$F$17,'='!F2656/Overview!$F$26,Overview!$F$33)</f>
        <v>9.1428571428571423</v>
      </c>
      <c r="M2656" s="72">
        <f t="shared" si="251"/>
        <v>9.1428571428571423</v>
      </c>
      <c r="N2656" s="81">
        <f>MIN(1,Overview!$F$44*E2656*(F2656-Overview!$F$25)^2+0.2)</f>
        <v>1</v>
      </c>
      <c r="O2656" s="48">
        <f>M2656*E2656*Overview!$F$8</f>
        <v>9.746225350951114E-2</v>
      </c>
      <c r="P2656" s="48">
        <f>E2656*Overview!$F$6</f>
        <v>1.8494797113084687E-3</v>
      </c>
      <c r="Q2656" s="122">
        <f>O2656*(G2656/F2656-(1+Overview!$F$35/'='!F2656)/(Overview!$F$37*Overview!$F$33))/('='!G2656+Overview!$F$36)</f>
        <v>9.6394381675728009E-5</v>
      </c>
      <c r="R2656" s="128">
        <f>(O2656/F2656-Q2656)*G2656*Overview!$F$29*'='!F2656^3</f>
        <v>500.9743202106535</v>
      </c>
      <c r="S2656" s="57">
        <f t="shared" si="246"/>
        <v>3.2812064517075815E-18</v>
      </c>
      <c r="T2656" s="58">
        <f t="shared" si="247"/>
        <v>1.05960399983925E-4</v>
      </c>
      <c r="U2656" s="58">
        <f>IF(I2656&lt;Overview!$F$18,(1-Overview!$F$9)*'='!R2656-'='!I2656*'='!P2656,0)</f>
        <v>0</v>
      </c>
      <c r="V2656" s="54">
        <f>IF(I2656&gt;=Overview!$F$18,(1-Overview!$F$9)*'='!R2656-Overview!$F$18*'='!P2656,0)</f>
        <v>42.35546922507497</v>
      </c>
      <c r="W2656" s="2"/>
      <c r="X2656" s="60">
        <f>F2656^3*(1+G2656*Overview!$F$38)</f>
        <v>44.073544764458198</v>
      </c>
      <c r="Y2656" s="61">
        <f>F2656^3*Overview!$F$42*(1+Overview!$F$38*G2656)+J2656*Overview!$F$39/Overview!$F$40</f>
        <v>4.1806146242756395</v>
      </c>
    </row>
    <row r="2657" spans="1:25">
      <c r="A2657" s="34">
        <v>2654</v>
      </c>
      <c r="B2657">
        <v>0.77</v>
      </c>
      <c r="C2657" s="85">
        <v>18.739999999999998</v>
      </c>
      <c r="D2657" s="125">
        <f>B2657/(B2657+Overview!$F$22)</f>
        <v>0.52380952380952384</v>
      </c>
      <c r="E2657" s="118">
        <f>EXP(Overview!$F$21/Overview!$F$5-Overview!$F$21/('='!C2657+273.15))</f>
        <v>0.94169028070695959</v>
      </c>
      <c r="F2657" s="77">
        <f t="shared" si="248"/>
        <v>3.2978209768324938</v>
      </c>
      <c r="G2657" s="115">
        <f t="shared" si="249"/>
        <v>0.52380952380952372</v>
      </c>
      <c r="H2657" s="112">
        <f>F2657/Overview!$F$19</f>
        <v>4.869069801908303</v>
      </c>
      <c r="I2657" s="149">
        <f t="shared" si="250"/>
        <v>178.24101031296112</v>
      </c>
      <c r="J2657" s="80">
        <f>IF((A2657-Overview!$F$43)/365=ROUND((A2657-Overview!$F$43)/365,0),J2656*0.05,J2656+V2656)</f>
        <v>4966.9403023179984</v>
      </c>
      <c r="K2657" s="70">
        <f>IF(I2657&lt;Overview!$F$16,1,'='!F2657/Overview!$F$26)</f>
        <v>142.7628128498915</v>
      </c>
      <c r="L2657" s="71">
        <f>IF(I2657&lt;Overview!$F$17,'='!F2657/Overview!$F$26,Overview!$F$33)</f>
        <v>9.1428571428571423</v>
      </c>
      <c r="M2657" s="72">
        <f t="shared" si="251"/>
        <v>9.1428571428571423</v>
      </c>
      <c r="N2657" s="81">
        <f>MIN(1,Overview!$F$44*E2657*(F2657-Overview!$F$25)^2+0.2)</f>
        <v>1</v>
      </c>
      <c r="O2657" s="48">
        <f>M2657*E2657*Overview!$F$8</f>
        <v>9.746225350951114E-2</v>
      </c>
      <c r="P2657" s="48">
        <f>E2657*Overview!$F$6</f>
        <v>1.8494797113084687E-3</v>
      </c>
      <c r="Q2657" s="122">
        <f>O2657*(G2657/F2657-(1+Overview!$F$35/'='!F2657)/(Overview!$F$37*Overview!$F$33))/('='!G2657+Overview!$F$36)</f>
        <v>9.6246348247543866E-5</v>
      </c>
      <c r="R2657" s="128">
        <f>(O2657/F2657-Q2657)*G2657*Overview!$F$29*'='!F2657^3</f>
        <v>501.00897987406677</v>
      </c>
      <c r="S2657" s="57">
        <f t="shared" si="246"/>
        <v>3.2811010251394033E-18</v>
      </c>
      <c r="T2657" s="58">
        <f t="shared" si="247"/>
        <v>1.0580107539809184E-4</v>
      </c>
      <c r="U2657" s="58">
        <f>IF(I2657&lt;Overview!$F$18,(1-Overview!$F$9)*'='!R2657-'='!I2657*'='!P2657,0)</f>
        <v>0</v>
      </c>
      <c r="V2657" s="54">
        <f>IF(I2657&gt;=Overview!$F$18,(1-Overview!$F$9)*'='!R2657-Overview!$F$18*'='!P2657,0)</f>
        <v>42.358422228397785</v>
      </c>
      <c r="W2657" s="2"/>
      <c r="X2657" s="60">
        <f>F2657^3*(1+G2657*Overview!$F$38)</f>
        <v>44.077793343064144</v>
      </c>
      <c r="Y2657" s="61">
        <f>F2657^3*Overview!$F$42*(1+Overview!$F$38*G2657)+J2657*Overview!$F$39/Overview!$F$40</f>
        <v>4.1828375340128634</v>
      </c>
    </row>
    <row r="2658" spans="1:25">
      <c r="A2658" s="34">
        <v>2655</v>
      </c>
      <c r="B2658">
        <v>0.77</v>
      </c>
      <c r="C2658" s="85">
        <v>18.739999999999998</v>
      </c>
      <c r="D2658" s="125">
        <f>B2658/(B2658+Overview!$F$22)</f>
        <v>0.52380952380952384</v>
      </c>
      <c r="E2658" s="118">
        <f>EXP(Overview!$F$21/Overview!$F$5-Overview!$F$21/('='!C2658+273.15))</f>
        <v>0.94169028070695959</v>
      </c>
      <c r="F2658" s="77">
        <f t="shared" si="248"/>
        <v>3.2979267779078918</v>
      </c>
      <c r="G2658" s="115">
        <f t="shared" si="249"/>
        <v>0.52380952380952372</v>
      </c>
      <c r="H2658" s="112">
        <f>F2658/Overview!$F$19</f>
        <v>4.8692260119709019</v>
      </c>
      <c r="I2658" s="149">
        <f t="shared" si="250"/>
        <v>178.24101031296112</v>
      </c>
      <c r="J2658" s="80">
        <f>IF((A2658-Overview!$F$43)/365=ROUND((A2658-Overview!$F$43)/365,0),J2657*0.05,J2657+V2657)</f>
        <v>5009.2987245463964</v>
      </c>
      <c r="K2658" s="70">
        <f>IF(I2658&lt;Overview!$F$16,1,'='!F2658/Overview!$F$26)</f>
        <v>142.76739298302562</v>
      </c>
      <c r="L2658" s="71">
        <f>IF(I2658&lt;Overview!$F$17,'='!F2658/Overview!$F$26,Overview!$F$33)</f>
        <v>9.1428571428571423</v>
      </c>
      <c r="M2658" s="72">
        <f t="shared" si="251"/>
        <v>9.1428571428571423</v>
      </c>
      <c r="N2658" s="81">
        <f>MIN(1,Overview!$F$44*E2658*(F2658-Overview!$F$25)^2+0.2)</f>
        <v>1</v>
      </c>
      <c r="O2658" s="48">
        <f>M2658*E2658*Overview!$F$8</f>
        <v>9.746225350951114E-2</v>
      </c>
      <c r="P2658" s="48">
        <f>E2658*Overview!$F$6</f>
        <v>1.8494797113084687E-3</v>
      </c>
      <c r="Q2658" s="122">
        <f>O2658*(G2658/F2658-(1+Overview!$F$35/'='!F2658)/(Overview!$F$37*Overview!$F$33))/('='!G2658+Overview!$F$36)</f>
        <v>9.6098546896960526E-5</v>
      </c>
      <c r="R2658" s="128">
        <f>(O2658/F2658-Q2658)*G2658*Overview!$F$29*'='!F2658^3</f>
        <v>501.0435887705998</v>
      </c>
      <c r="S2658" s="57">
        <f t="shared" si="246"/>
        <v>3.2809957638524413E-18</v>
      </c>
      <c r="T2658" s="58">
        <f t="shared" si="247"/>
        <v>1.0564199037650781E-4</v>
      </c>
      <c r="U2658" s="58">
        <f>IF(I2658&lt;Overview!$F$18,(1-Overview!$F$9)*'='!R2658-'='!I2658*'='!P2658,0)</f>
        <v>0</v>
      </c>
      <c r="V2658" s="54">
        <f>IF(I2658&gt;=Overview!$F$18,(1-Overview!$F$9)*'='!R2658-Overview!$F$18*'='!P2658,0)</f>
        <v>42.361370906382398</v>
      </c>
      <c r="W2658" s="2"/>
      <c r="X2658" s="60">
        <f>F2658^3*(1+G2658*Overview!$F$38)</f>
        <v>44.082035805816489</v>
      </c>
      <c r="Y2658" s="61">
        <f>F2658^3*Overview!$F$42*(1+Overview!$F$38*G2658)+J2658*Overview!$F$39/Overview!$F$40</f>
        <v>4.1850600216446816</v>
      </c>
    </row>
    <row r="2659" spans="1:25">
      <c r="A2659" s="34">
        <v>2656</v>
      </c>
      <c r="B2659">
        <v>0.77</v>
      </c>
      <c r="C2659" s="85">
        <v>18.739999999999998</v>
      </c>
      <c r="D2659" s="125">
        <f>B2659/(B2659+Overview!$F$22)</f>
        <v>0.52380952380952384</v>
      </c>
      <c r="E2659" s="118">
        <f>EXP(Overview!$F$21/Overview!$F$5-Overview!$F$21/('='!C2659+273.15))</f>
        <v>0.94169028070695959</v>
      </c>
      <c r="F2659" s="77">
        <f t="shared" si="248"/>
        <v>3.2980324198982682</v>
      </c>
      <c r="G2659" s="115">
        <f t="shared" si="249"/>
        <v>0.52380952380952372</v>
      </c>
      <c r="H2659" s="112">
        <f>F2659/Overview!$F$19</f>
        <v>4.8693819871523223</v>
      </c>
      <c r="I2659" s="149">
        <f t="shared" si="250"/>
        <v>178.24101031296112</v>
      </c>
      <c r="J2659" s="80">
        <f>IF((A2659-Overview!$F$43)/365=ROUND((A2659-Overview!$F$43)/365,0),J2658*0.05,J2658+V2658)</f>
        <v>5051.6600954527785</v>
      </c>
      <c r="K2659" s="70">
        <f>IF(I2659&lt;Overview!$F$16,1,'='!F2659/Overview!$F$26)</f>
        <v>142.77196622936228</v>
      </c>
      <c r="L2659" s="71">
        <f>IF(I2659&lt;Overview!$F$17,'='!F2659/Overview!$F$26,Overview!$F$33)</f>
        <v>9.1428571428571423</v>
      </c>
      <c r="M2659" s="72">
        <f t="shared" si="251"/>
        <v>9.1428571428571423</v>
      </c>
      <c r="N2659" s="81">
        <f>MIN(1,Overview!$F$44*E2659*(F2659-Overview!$F$25)^2+0.2)</f>
        <v>1</v>
      </c>
      <c r="O2659" s="48">
        <f>M2659*E2659*Overview!$F$8</f>
        <v>9.746225350951114E-2</v>
      </c>
      <c r="P2659" s="48">
        <f>E2659*Overview!$F$6</f>
        <v>1.8494797113084687E-3</v>
      </c>
      <c r="Q2659" s="122">
        <f>O2659*(G2659/F2659-(1+Overview!$F$35/'='!F2659)/(Overview!$F$37*Overview!$F$33))/('='!G2659+Overview!$F$36)</f>
        <v>9.5950977245589817E-5</v>
      </c>
      <c r="R2659" s="128">
        <f>(O2659/F2659-Q2659)*G2659*Overview!$F$29*'='!F2659^3</f>
        <v>501.07814697255094</v>
      </c>
      <c r="S2659" s="57">
        <f t="shared" si="246"/>
        <v>3.2808906675772141E-18</v>
      </c>
      <c r="T2659" s="58">
        <f t="shared" si="247"/>
        <v>1.0548314455895875E-4</v>
      </c>
      <c r="U2659" s="58">
        <f>IF(I2659&lt;Overview!$F$18,(1-Overview!$F$9)*'='!R2659-'='!I2659*'='!P2659,0)</f>
        <v>0</v>
      </c>
      <c r="V2659" s="54">
        <f>IF(I2659&gt;=Overview!$F$18,(1-Overview!$F$9)*'='!R2659-Overview!$F$18*'='!P2659,0)</f>
        <v>42.364315265188637</v>
      </c>
      <c r="W2659" s="2"/>
      <c r="X2659" s="60">
        <f>F2659^3*(1+G2659*Overview!$F$38)</f>
        <v>44.08627216110132</v>
      </c>
      <c r="Y2659" s="61">
        <f>F2659^3*Overview!$F$42*(1+Overview!$F$38*G2659)+J2659*Overview!$F$39/Overview!$F$40</f>
        <v>4.1872820877378842</v>
      </c>
    </row>
    <row r="2660" spans="1:25">
      <c r="A2660" s="34">
        <v>2657</v>
      </c>
      <c r="B2660">
        <v>0.77</v>
      </c>
      <c r="C2660" s="85">
        <v>18.739999999999998</v>
      </c>
      <c r="D2660" s="125">
        <f>B2660/(B2660+Overview!$F$22)</f>
        <v>0.52380952380952384</v>
      </c>
      <c r="E2660" s="118">
        <f>EXP(Overview!$F$21/Overview!$F$5-Overview!$F$21/('='!C2660+273.15))</f>
        <v>0.94169028070695959</v>
      </c>
      <c r="F2660" s="77">
        <f t="shared" si="248"/>
        <v>3.2981379030428273</v>
      </c>
      <c r="G2660" s="115">
        <f t="shared" si="249"/>
        <v>0.52380952380952372</v>
      </c>
      <c r="H2660" s="112">
        <f>F2660/Overview!$F$19</f>
        <v>4.8695377278057395</v>
      </c>
      <c r="I2660" s="149">
        <f t="shared" si="250"/>
        <v>178.24101031296112</v>
      </c>
      <c r="J2660" s="80">
        <f>IF((A2660-Overview!$F$43)/365=ROUND((A2660-Overview!$F$43)/365,0),J2659*0.05,J2659+V2659)</f>
        <v>5094.0244107179669</v>
      </c>
      <c r="K2660" s="70">
        <f>IF(I2660&lt;Overview!$F$16,1,'='!F2660/Overview!$F$26)</f>
        <v>142.7765325992566</v>
      </c>
      <c r="L2660" s="71">
        <f>IF(I2660&lt;Overview!$F$17,'='!F2660/Overview!$F$26,Overview!$F$33)</f>
        <v>9.1428571428571423</v>
      </c>
      <c r="M2660" s="72">
        <f t="shared" si="251"/>
        <v>9.1428571428571423</v>
      </c>
      <c r="N2660" s="81">
        <f>MIN(1,Overview!$F$44*E2660*(F2660-Overview!$F$25)^2+0.2)</f>
        <v>1</v>
      </c>
      <c r="O2660" s="48">
        <f>M2660*E2660*Overview!$F$8</f>
        <v>9.746225350951114E-2</v>
      </c>
      <c r="P2660" s="48">
        <f>E2660*Overview!$F$6</f>
        <v>1.8494797113084687E-3</v>
      </c>
      <c r="Q2660" s="122">
        <f>O2660*(G2660/F2660-(1+Overview!$F$35/'='!F2660)/(Overview!$F$37*Overview!$F$33))/('='!G2660+Overview!$F$36)</f>
        <v>9.5803638915703673E-5</v>
      </c>
      <c r="R2660" s="128">
        <f>(O2660/F2660-Q2660)*G2660*Overview!$F$29*'='!F2660^3</f>
        <v>501.11265455212157</v>
      </c>
      <c r="S2660" s="57">
        <f t="shared" si="246"/>
        <v>3.2807857360447116E-18</v>
      </c>
      <c r="T2660" s="58">
        <f t="shared" si="247"/>
        <v>1.0532453758577038E-4</v>
      </c>
      <c r="U2660" s="58">
        <f>IF(I2660&lt;Overview!$F$18,(1-Overview!$F$9)*'='!R2660-'='!I2660*'='!P2660,0)</f>
        <v>0</v>
      </c>
      <c r="V2660" s="54">
        <f>IF(I2660&gt;=Overview!$F$18,(1-Overview!$F$9)*'='!R2660-Overview!$F$18*'='!P2660,0)</f>
        <v>42.367255310968055</v>
      </c>
      <c r="W2660" s="2"/>
      <c r="X2660" s="60">
        <f>F2660^3*(1+G2660*Overview!$F$38)</f>
        <v>44.090502417294474</v>
      </c>
      <c r="Y2660" s="61">
        <f>F2660^3*Overview!$F$42*(1+Overview!$F$38*G2660)+J2660*Overview!$F$39/Overview!$F$40</f>
        <v>4.1895037328586104</v>
      </c>
    </row>
    <row r="2661" spans="1:25">
      <c r="A2661" s="34">
        <v>2658</v>
      </c>
      <c r="B2661">
        <v>0.77</v>
      </c>
      <c r="C2661" s="85">
        <v>18.739999999999998</v>
      </c>
      <c r="D2661" s="125">
        <f>B2661/(B2661+Overview!$F$22)</f>
        <v>0.52380952380952384</v>
      </c>
      <c r="E2661" s="118">
        <f>EXP(Overview!$F$21/Overview!$F$5-Overview!$F$21/('='!C2661+273.15))</f>
        <v>0.94169028070695959</v>
      </c>
      <c r="F2661" s="77">
        <f t="shared" si="248"/>
        <v>3.298243227580413</v>
      </c>
      <c r="G2661" s="115">
        <f t="shared" si="249"/>
        <v>0.52380952380952372</v>
      </c>
      <c r="H2661" s="112">
        <f>F2661/Overview!$F$19</f>
        <v>4.8696932342837931</v>
      </c>
      <c r="I2661" s="149">
        <f t="shared" si="250"/>
        <v>178.24101031296112</v>
      </c>
      <c r="J2661" s="80">
        <f>IF((A2661-Overview!$F$43)/365=ROUND((A2661-Overview!$F$43)/365,0),J2660*0.05,J2660+V2660)</f>
        <v>5136.3916660289351</v>
      </c>
      <c r="K2661" s="70">
        <f>IF(I2661&lt;Overview!$F$16,1,'='!F2661/Overview!$F$26)</f>
        <v>142.78109210304819</v>
      </c>
      <c r="L2661" s="71">
        <f>IF(I2661&lt;Overview!$F$17,'='!F2661/Overview!$F$26,Overview!$F$33)</f>
        <v>9.1428571428571423</v>
      </c>
      <c r="M2661" s="72">
        <f t="shared" si="251"/>
        <v>9.1428571428571423</v>
      </c>
      <c r="N2661" s="81">
        <f>MIN(1,Overview!$F$44*E2661*(F2661-Overview!$F$25)^2+0.2)</f>
        <v>1</v>
      </c>
      <c r="O2661" s="48">
        <f>M2661*E2661*Overview!$F$8</f>
        <v>9.746225350951114E-2</v>
      </c>
      <c r="P2661" s="48">
        <f>E2661*Overview!$F$6</f>
        <v>1.8494797113084687E-3</v>
      </c>
      <c r="Q2661" s="122">
        <f>O2661*(G2661/F2661-(1+Overview!$F$35/'='!F2661)/(Overview!$F$37*Overview!$F$33))/('='!G2661+Overview!$F$36)</f>
        <v>9.5656531530237461E-5</v>
      </c>
      <c r="R2661" s="128">
        <f>(O2661/F2661-Q2661)*G2661*Overview!$F$29*'='!F2661^3</f>
        <v>501.14711158141671</v>
      </c>
      <c r="S2661" s="57">
        <f t="shared" si="246"/>
        <v>3.2806809689863948E-18</v>
      </c>
      <c r="T2661" s="58">
        <f t="shared" si="247"/>
        <v>1.0516616909781265E-4</v>
      </c>
      <c r="U2661" s="58">
        <f>IF(I2661&lt;Overview!$F$18,(1-Overview!$F$9)*'='!R2661-'='!I2661*'='!P2661,0)</f>
        <v>0</v>
      </c>
      <c r="V2661" s="54">
        <f>IF(I2661&gt;=Overview!$F$18,(1-Overview!$F$9)*'='!R2661-Overview!$F$18*'='!P2661,0)</f>
        <v>42.370191049863998</v>
      </c>
      <c r="W2661" s="2"/>
      <c r="X2661" s="60">
        <f>F2661^3*(1+G2661*Overview!$F$38)</f>
        <v>44.094726582761616</v>
      </c>
      <c r="Y2661" s="61">
        <f>F2661^3*Overview!$F$42*(1+Overview!$F$38*G2661)+J2661*Overview!$F$39/Overview!$F$40</f>
        <v>4.1917249575723483</v>
      </c>
    </row>
    <row r="2662" spans="1:25">
      <c r="A2662" s="34">
        <v>2659</v>
      </c>
      <c r="B2662">
        <v>0.77</v>
      </c>
      <c r="C2662" s="85">
        <v>18.739999999999998</v>
      </c>
      <c r="D2662" s="125">
        <f>B2662/(B2662+Overview!$F$22)</f>
        <v>0.52380952380952384</v>
      </c>
      <c r="E2662" s="118">
        <f>EXP(Overview!$F$21/Overview!$F$5-Overview!$F$21/('='!C2662+273.15))</f>
        <v>0.94169028070695959</v>
      </c>
      <c r="F2662" s="77">
        <f t="shared" si="248"/>
        <v>3.2983483937495106</v>
      </c>
      <c r="G2662" s="115">
        <f t="shared" si="249"/>
        <v>0.52380952380952372</v>
      </c>
      <c r="H2662" s="112">
        <f>F2662/Overview!$F$19</f>
        <v>4.8698485069385953</v>
      </c>
      <c r="I2662" s="149">
        <f t="shared" si="250"/>
        <v>178.24101031296112</v>
      </c>
      <c r="J2662" s="80">
        <f>IF((A2662-Overview!$F$43)/365=ROUND((A2662-Overview!$F$43)/365,0),J2661*0.05,J2661+V2661)</f>
        <v>5178.761857078799</v>
      </c>
      <c r="K2662" s="70">
        <f>IF(I2662&lt;Overview!$F$16,1,'='!F2662/Overview!$F$26)</f>
        <v>142.78564475106108</v>
      </c>
      <c r="L2662" s="71">
        <f>IF(I2662&lt;Overview!$F$17,'='!F2662/Overview!$F$26,Overview!$F$33)</f>
        <v>9.1428571428571423</v>
      </c>
      <c r="M2662" s="72">
        <f t="shared" si="251"/>
        <v>9.1428571428571423</v>
      </c>
      <c r="N2662" s="81">
        <f>MIN(1,Overview!$F$44*E2662*(F2662-Overview!$F$25)^2+0.2)</f>
        <v>1</v>
      </c>
      <c r="O2662" s="48">
        <f>M2662*E2662*Overview!$F$8</f>
        <v>9.746225350951114E-2</v>
      </c>
      <c r="P2662" s="48">
        <f>E2662*Overview!$F$6</f>
        <v>1.8494797113084687E-3</v>
      </c>
      <c r="Q2662" s="122">
        <f>O2662*(G2662/F2662-(1+Overview!$F$35/'='!F2662)/(Overview!$F$37*Overview!$F$33))/('='!G2662+Overview!$F$36)</f>
        <v>9.5509654712781829E-5</v>
      </c>
      <c r="R2662" s="128">
        <f>(O2662/F2662-Q2662)*G2662*Overview!$F$29*'='!F2662^3</f>
        <v>501.18151813244452</v>
      </c>
      <c r="S2662" s="57">
        <f t="shared" si="246"/>
        <v>3.2805763661341936E-18</v>
      </c>
      <c r="T2662" s="58">
        <f t="shared" si="247"/>
        <v>1.0500803873649145E-4</v>
      </c>
      <c r="U2662" s="58">
        <f>IF(I2662&lt;Overview!$F$18,(1-Overview!$F$9)*'='!R2662-'='!I2662*'='!P2662,0)</f>
        <v>0</v>
      </c>
      <c r="V2662" s="54">
        <f>IF(I2662&gt;=Overview!$F$18,(1-Overview!$F$9)*'='!R2662-Overview!$F$18*'='!P2662,0)</f>
        <v>42.373122488011568</v>
      </c>
      <c r="W2662" s="2"/>
      <c r="X2662" s="60">
        <f>F2662^3*(1+G2662*Overview!$F$38)</f>
        <v>44.098944665858163</v>
      </c>
      <c r="Y2662" s="61">
        <f>F2662^3*Overview!$F$42*(1+Overview!$F$38*G2662)+J2662*Overview!$F$39/Overview!$F$40</f>
        <v>4.1939457624439314</v>
      </c>
    </row>
    <row r="2663" spans="1:25">
      <c r="A2663" s="34">
        <v>2660</v>
      </c>
      <c r="B2663">
        <v>0.77</v>
      </c>
      <c r="C2663" s="85">
        <v>18.739999999999998</v>
      </c>
      <c r="D2663" s="125">
        <f>B2663/(B2663+Overview!$F$22)</f>
        <v>0.52380952380952384</v>
      </c>
      <c r="E2663" s="118">
        <f>EXP(Overview!$F$21/Overview!$F$5-Overview!$F$21/('='!C2663+273.15))</f>
        <v>0.94169028070695959</v>
      </c>
      <c r="F2663" s="77">
        <f t="shared" si="248"/>
        <v>3.298453401788247</v>
      </c>
      <c r="G2663" s="115">
        <f t="shared" si="249"/>
        <v>0.52380952380952372</v>
      </c>
      <c r="H2663" s="112">
        <f>F2663/Overview!$F$19</f>
        <v>4.8700035461217288</v>
      </c>
      <c r="I2663" s="149">
        <f t="shared" si="250"/>
        <v>178.24101031296112</v>
      </c>
      <c r="J2663" s="80">
        <f>IF((A2663-Overview!$F$43)/365=ROUND((A2663-Overview!$F$43)/365,0),J2662*0.05,J2662+V2662)</f>
        <v>5221.1349795668102</v>
      </c>
      <c r="K2663" s="70">
        <f>IF(I2663&lt;Overview!$F$16,1,'='!F2663/Overview!$F$26)</f>
        <v>142.79019055360376</v>
      </c>
      <c r="L2663" s="71">
        <f>IF(I2663&lt;Overview!$F$17,'='!F2663/Overview!$F$26,Overview!$F$33)</f>
        <v>9.1428571428571423</v>
      </c>
      <c r="M2663" s="72">
        <f t="shared" si="251"/>
        <v>9.1428571428571423</v>
      </c>
      <c r="N2663" s="81">
        <f>MIN(1,Overview!$F$44*E2663*(F2663-Overview!$F$25)^2+0.2)</f>
        <v>1</v>
      </c>
      <c r="O2663" s="48">
        <f>M2663*E2663*Overview!$F$8</f>
        <v>9.746225350951114E-2</v>
      </c>
      <c r="P2663" s="48">
        <f>E2663*Overview!$F$6</f>
        <v>1.8494797113084687E-3</v>
      </c>
      <c r="Q2663" s="122">
        <f>O2663*(G2663/F2663-(1+Overview!$F$35/'='!F2663)/(Overview!$F$37*Overview!$F$33))/('='!G2663+Overview!$F$36)</f>
        <v>9.5363008087588408E-5</v>
      </c>
      <c r="R2663" s="128">
        <f>(O2663/F2663-Q2663)*G2663*Overview!$F$29*'='!F2663^3</f>
        <v>501.21587427711722</v>
      </c>
      <c r="S2663" s="57">
        <f t="shared" si="246"/>
        <v>3.2804719272205058E-18</v>
      </c>
      <c r="T2663" s="58">
        <f t="shared" si="247"/>
        <v>1.0485014614375537E-4</v>
      </c>
      <c r="U2663" s="58">
        <f>IF(I2663&lt;Overview!$F$18,(1-Overview!$F$9)*'='!R2663-'='!I2663*'='!P2663,0)</f>
        <v>0</v>
      </c>
      <c r="V2663" s="54">
        <f>IF(I2663&gt;=Overview!$F$18,(1-Overview!$F$9)*'='!R2663-Overview!$F$18*'='!P2663,0)</f>
        <v>42.376049631537683</v>
      </c>
      <c r="W2663" s="2"/>
      <c r="X2663" s="60">
        <f>F2663^3*(1+G2663*Overview!$F$38)</f>
        <v>44.10315667492938</v>
      </c>
      <c r="Y2663" s="61">
        <f>F2663^3*Overview!$F$42*(1+Overview!$F$38*G2663)+J2663*Overview!$F$39/Overview!$F$40</f>
        <v>4.1961661480375474</v>
      </c>
    </row>
    <row r="2664" spans="1:25">
      <c r="A2664" s="34">
        <v>2661</v>
      </c>
      <c r="B2664">
        <v>0.77</v>
      </c>
      <c r="C2664" s="85">
        <v>18.739999999999998</v>
      </c>
      <c r="D2664" s="125">
        <f>B2664/(B2664+Overview!$F$22)</f>
        <v>0.52380952380952384</v>
      </c>
      <c r="E2664" s="118">
        <f>EXP(Overview!$F$21/Overview!$F$5-Overview!$F$21/('='!C2664+273.15))</f>
        <v>0.94169028070695959</v>
      </c>
      <c r="F2664" s="77">
        <f t="shared" si="248"/>
        <v>3.2985582519343906</v>
      </c>
      <c r="G2664" s="115">
        <f t="shared" si="249"/>
        <v>0.52380952380952372</v>
      </c>
      <c r="H2664" s="112">
        <f>F2664/Overview!$F$19</f>
        <v>4.8701583521842471</v>
      </c>
      <c r="I2664" s="149">
        <f t="shared" si="250"/>
        <v>178.24101031296112</v>
      </c>
      <c r="J2664" s="80">
        <f>IF((A2664-Overview!$F$43)/365=ROUND((A2664-Overview!$F$43)/365,0),J2663*0.05,J2663+V2663)</f>
        <v>5263.5110291983483</v>
      </c>
      <c r="K2664" s="70">
        <f>IF(I2664&lt;Overview!$F$16,1,'='!F2664/Overview!$F$26)</f>
        <v>142.7947295209693</v>
      </c>
      <c r="L2664" s="71">
        <f>IF(I2664&lt;Overview!$F$17,'='!F2664/Overview!$F$26,Overview!$F$33)</f>
        <v>9.1428571428571423</v>
      </c>
      <c r="M2664" s="72">
        <f t="shared" si="251"/>
        <v>9.1428571428571423</v>
      </c>
      <c r="N2664" s="81">
        <f>MIN(1,Overview!$F$44*E2664*(F2664-Overview!$F$25)^2+0.2)</f>
        <v>1</v>
      </c>
      <c r="O2664" s="48">
        <f>M2664*E2664*Overview!$F$8</f>
        <v>9.746225350951114E-2</v>
      </c>
      <c r="P2664" s="48">
        <f>E2664*Overview!$F$6</f>
        <v>1.8494797113084687E-3</v>
      </c>
      <c r="Q2664" s="122">
        <f>O2664*(G2664/F2664-(1+Overview!$F$35/'='!F2664)/(Overview!$F$37*Overview!$F$33))/('='!G2664+Overview!$F$36)</f>
        <v>9.521659127956412E-5</v>
      </c>
      <c r="R2664" s="128">
        <f>(O2664/F2664-Q2664)*G2664*Overview!$F$29*'='!F2664^3</f>
        <v>501.25018008725095</v>
      </c>
      <c r="S2664" s="57">
        <f t="shared" si="246"/>
        <v>3.2803676519781972E-18</v>
      </c>
      <c r="T2664" s="58">
        <f t="shared" si="247"/>
        <v>1.0469249096209012E-4</v>
      </c>
      <c r="U2664" s="58">
        <f>IF(I2664&lt;Overview!$F$18,(1-Overview!$F$9)*'='!R2664-'='!I2664*'='!P2664,0)</f>
        <v>0</v>
      </c>
      <c r="V2664" s="54">
        <f>IF(I2664&gt;=Overview!$F$18,(1-Overview!$F$9)*'='!R2664-Overview!$F$18*'='!P2664,0)</f>
        <v>42.378972486561075</v>
      </c>
      <c r="W2664" s="2"/>
      <c r="X2664" s="60">
        <f>F2664^3*(1+G2664*Overview!$F$38)</f>
        <v>44.107362618310361</v>
      </c>
      <c r="Y2664" s="61">
        <f>F2664^3*Overview!$F$42*(1+Overview!$F$38*G2664)+J2664*Overview!$F$39/Overview!$F$40</f>
        <v>4.1983861149167332</v>
      </c>
    </row>
    <row r="2665" spans="1:25">
      <c r="A2665" s="34">
        <v>2662</v>
      </c>
      <c r="B2665">
        <v>0.77</v>
      </c>
      <c r="C2665" s="85">
        <v>18.739999999999998</v>
      </c>
      <c r="D2665" s="125">
        <f>B2665/(B2665+Overview!$F$22)</f>
        <v>0.52380952380952384</v>
      </c>
      <c r="E2665" s="118">
        <f>EXP(Overview!$F$21/Overview!$F$5-Overview!$F$21/('='!C2665+273.15))</f>
        <v>0.94169028070695959</v>
      </c>
      <c r="F2665" s="77">
        <f t="shared" si="248"/>
        <v>3.2986629444253528</v>
      </c>
      <c r="G2665" s="115">
        <f t="shared" si="249"/>
        <v>0.52380952380952372</v>
      </c>
      <c r="H2665" s="112">
        <f>F2665/Overview!$F$19</f>
        <v>4.8703129254766759</v>
      </c>
      <c r="I2665" s="149">
        <f t="shared" si="250"/>
        <v>178.24101031296112</v>
      </c>
      <c r="J2665" s="80">
        <f>IF((A2665-Overview!$F$43)/365=ROUND((A2665-Overview!$F$43)/365,0),J2664*0.05,J2664+V2664)</f>
        <v>5305.8900016849093</v>
      </c>
      <c r="K2665" s="70">
        <f>IF(I2665&lt;Overview!$F$16,1,'='!F2665/Overview!$F$26)</f>
        <v>142.7992616634352</v>
      </c>
      <c r="L2665" s="71">
        <f>IF(I2665&lt;Overview!$F$17,'='!F2665/Overview!$F$26,Overview!$F$33)</f>
        <v>9.1428571428571423</v>
      </c>
      <c r="M2665" s="72">
        <f t="shared" si="251"/>
        <v>9.1428571428571423</v>
      </c>
      <c r="N2665" s="81">
        <f>MIN(1,Overview!$F$44*E2665*(F2665-Overview!$F$25)^2+0.2)</f>
        <v>1</v>
      </c>
      <c r="O2665" s="48">
        <f>M2665*E2665*Overview!$F$8</f>
        <v>9.746225350951114E-2</v>
      </c>
      <c r="P2665" s="48">
        <f>E2665*Overview!$F$6</f>
        <v>1.8494797113084687E-3</v>
      </c>
      <c r="Q2665" s="122">
        <f>O2665*(G2665/F2665-(1+Overview!$F$35/'='!F2665)/(Overview!$F$37*Overview!$F$33))/('='!G2665+Overview!$F$36)</f>
        <v>9.507040391426889E-5</v>
      </c>
      <c r="R2665" s="128">
        <f>(O2665/F2665-Q2665)*G2665*Overview!$F$29*'='!F2665^3</f>
        <v>501.28443563456551</v>
      </c>
      <c r="S2665" s="57">
        <f t="shared" si="246"/>
        <v>3.2802635401406E-18</v>
      </c>
      <c r="T2665" s="58">
        <f t="shared" si="247"/>
        <v>1.0453507283451659E-4</v>
      </c>
      <c r="U2665" s="58">
        <f>IF(I2665&lt;Overview!$F$18,(1-Overview!$F$9)*'='!R2665-'='!I2665*'='!P2665,0)</f>
        <v>0</v>
      </c>
      <c r="V2665" s="54">
        <f>IF(I2665&gt;=Overview!$F$18,(1-Overview!$F$9)*'='!R2665-Overview!$F$18*'='!P2665,0)</f>
        <v>42.381891059192277</v>
      </c>
      <c r="W2665" s="2"/>
      <c r="X2665" s="60">
        <f>F2665^3*(1+G2665*Overview!$F$38)</f>
        <v>44.111562504326002</v>
      </c>
      <c r="Y2665" s="61">
        <f>F2665^3*Overview!$F$42*(1+Overview!$F$38*G2665)+J2665*Overview!$F$39/Overview!$F$40</f>
        <v>4.2006056636443754</v>
      </c>
    </row>
    <row r="2666" spans="1:25">
      <c r="A2666" s="34">
        <v>2663</v>
      </c>
      <c r="B2666">
        <v>0.77</v>
      </c>
      <c r="C2666" s="85">
        <v>18.739999999999998</v>
      </c>
      <c r="D2666" s="125">
        <f>B2666/(B2666+Overview!$F$22)</f>
        <v>0.52380952380952384</v>
      </c>
      <c r="E2666" s="118">
        <f>EXP(Overview!$F$21/Overview!$F$5-Overview!$F$21/('='!C2666+273.15))</f>
        <v>0.94169028070695959</v>
      </c>
      <c r="F2666" s="77">
        <f t="shared" si="248"/>
        <v>3.2987674794981872</v>
      </c>
      <c r="G2666" s="115">
        <f t="shared" si="249"/>
        <v>0.52380952380952372</v>
      </c>
      <c r="H2666" s="112">
        <f>F2666/Overview!$F$19</f>
        <v>4.8704672663490136</v>
      </c>
      <c r="I2666" s="149">
        <f t="shared" si="250"/>
        <v>178.24101031296112</v>
      </c>
      <c r="J2666" s="80">
        <f>IF((A2666-Overview!$F$43)/365=ROUND((A2666-Overview!$F$43)/365,0),J2665*0.05,J2665+V2665)</f>
        <v>5348.2718927441019</v>
      </c>
      <c r="K2666" s="70">
        <f>IF(I2666&lt;Overview!$F$16,1,'='!F2666/Overview!$F$26)</f>
        <v>142.80378699126351</v>
      </c>
      <c r="L2666" s="71">
        <f>IF(I2666&lt;Overview!$F$17,'='!F2666/Overview!$F$26,Overview!$F$33)</f>
        <v>9.1428571428571423</v>
      </c>
      <c r="M2666" s="72">
        <f t="shared" si="251"/>
        <v>9.1428571428571423</v>
      </c>
      <c r="N2666" s="81">
        <f>MIN(1,Overview!$F$44*E2666*(F2666-Overview!$F$25)^2+0.2)</f>
        <v>1</v>
      </c>
      <c r="O2666" s="48">
        <f>M2666*E2666*Overview!$F$8</f>
        <v>9.746225350951114E-2</v>
      </c>
      <c r="P2666" s="48">
        <f>E2666*Overview!$F$6</f>
        <v>1.8494797113084687E-3</v>
      </c>
      <c r="Q2666" s="122">
        <f>O2666*(G2666/F2666-(1+Overview!$F$35/'='!F2666)/(Overview!$F$37*Overview!$F$33))/('='!G2666+Overview!$F$36)</f>
        <v>9.4924445617920278E-5</v>
      </c>
      <c r="R2666" s="128">
        <f>(O2666/F2666-Q2666)*G2666*Overview!$F$29*'='!F2666^3</f>
        <v>501.31864099068463</v>
      </c>
      <c r="S2666" s="57">
        <f t="shared" si="246"/>
        <v>3.2801595914415131E-18</v>
      </c>
      <c r="T2666" s="58">
        <f t="shared" si="247"/>
        <v>1.0437789140459653E-4</v>
      </c>
      <c r="U2666" s="58">
        <f>IF(I2666&lt;Overview!$F$18,(1-Overview!$F$9)*'='!R2666-'='!I2666*'='!P2666,0)</f>
        <v>0</v>
      </c>
      <c r="V2666" s="54">
        <f>IF(I2666&gt;=Overview!$F$18,(1-Overview!$F$9)*'='!R2666-Overview!$F$18*'='!P2666,0)</f>
        <v>42.384805355533622</v>
      </c>
      <c r="W2666" s="2"/>
      <c r="X2666" s="60">
        <f>F2666^3*(1+G2666*Overview!$F$38)</f>
        <v>44.115756341291025</v>
      </c>
      <c r="Y2666" s="61">
        <f>F2666^3*Overview!$F$42*(1+Overview!$F$38*G2666)+J2666*Overview!$F$39/Overview!$F$40</f>
        <v>4.2028247947827078</v>
      </c>
    </row>
    <row r="2667" spans="1:25">
      <c r="A2667" s="34">
        <v>2664</v>
      </c>
      <c r="B2667">
        <v>0.77</v>
      </c>
      <c r="C2667" s="85">
        <v>18.739999999999998</v>
      </c>
      <c r="D2667" s="125">
        <f>B2667/(B2667+Overview!$F$22)</f>
        <v>0.52380952380952384</v>
      </c>
      <c r="E2667" s="118">
        <f>EXP(Overview!$F$21/Overview!$F$5-Overview!$F$21/('='!C2667+273.15))</f>
        <v>0.94169028070695959</v>
      </c>
      <c r="F2667" s="77">
        <f t="shared" si="248"/>
        <v>3.2988718573895919</v>
      </c>
      <c r="G2667" s="115">
        <f t="shared" si="249"/>
        <v>0.52380952380952372</v>
      </c>
      <c r="H2667" s="112">
        <f>F2667/Overview!$F$19</f>
        <v>4.8706213751507335</v>
      </c>
      <c r="I2667" s="149">
        <f t="shared" si="250"/>
        <v>178.24101031296112</v>
      </c>
      <c r="J2667" s="80">
        <f>IF((A2667-Overview!$F$43)/365=ROUND((A2667-Overview!$F$43)/365,0),J2666*0.05,J2666+V2666)</f>
        <v>5390.6566980996358</v>
      </c>
      <c r="K2667" s="70">
        <f>IF(I2667&lt;Overview!$F$16,1,'='!F2667/Overview!$F$26)</f>
        <v>142.80830551470095</v>
      </c>
      <c r="L2667" s="71">
        <f>IF(I2667&lt;Overview!$F$17,'='!F2667/Overview!$F$26,Overview!$F$33)</f>
        <v>9.1428571428571423</v>
      </c>
      <c r="M2667" s="72">
        <f t="shared" si="251"/>
        <v>9.1428571428571423</v>
      </c>
      <c r="N2667" s="81">
        <f>MIN(1,Overview!$F$44*E2667*(F2667-Overview!$F$25)^2+0.2)</f>
        <v>1</v>
      </c>
      <c r="O2667" s="48">
        <f>M2667*E2667*Overview!$F$8</f>
        <v>9.746225350951114E-2</v>
      </c>
      <c r="P2667" s="48">
        <f>E2667*Overview!$F$6</f>
        <v>1.8494797113084687E-3</v>
      </c>
      <c r="Q2667" s="122">
        <f>O2667*(G2667/F2667-(1+Overview!$F$35/'='!F2667)/(Overview!$F$37*Overview!$F$33))/('='!G2667+Overview!$F$36)</f>
        <v>9.4778716017386406E-5</v>
      </c>
      <c r="R2667" s="128">
        <f>(O2667/F2667-Q2667)*G2667*Overview!$F$29*'='!F2667^3</f>
        <v>501.35279622713642</v>
      </c>
      <c r="S2667" s="57">
        <f t="shared" si="246"/>
        <v>3.2800558056151984E-18</v>
      </c>
      <c r="T2667" s="58">
        <f t="shared" si="247"/>
        <v>1.0422094631642538E-4</v>
      </c>
      <c r="U2667" s="58">
        <f>IF(I2667&lt;Overview!$F$18,(1-Overview!$F$9)*'='!R2667-'='!I2667*'='!P2667,0)</f>
        <v>0</v>
      </c>
      <c r="V2667" s="54">
        <f>IF(I2667&gt;=Overview!$F$18,(1-Overview!$F$9)*'='!R2667-Overview!$F$18*'='!P2667,0)</f>
        <v>42.387715381679321</v>
      </c>
      <c r="W2667" s="2"/>
      <c r="X2667" s="60">
        <f>F2667^3*(1+G2667*Overview!$F$38)</f>
        <v>44.119944137510025</v>
      </c>
      <c r="Y2667" s="61">
        <f>F2667^3*Overview!$F$42*(1+Overview!$F$38*G2667)+J2667*Overview!$F$39/Overview!$F$40</f>
        <v>4.2050435088933229</v>
      </c>
    </row>
    <row r="2668" spans="1:25">
      <c r="A2668" s="34">
        <v>2665</v>
      </c>
      <c r="B2668">
        <v>0.77</v>
      </c>
      <c r="C2668" s="85">
        <v>18.739999999999998</v>
      </c>
      <c r="D2668" s="125">
        <f>B2668/(B2668+Overview!$F$22)</f>
        <v>0.52380952380952384</v>
      </c>
      <c r="E2668" s="118">
        <f>EXP(Overview!$F$21/Overview!$F$5-Overview!$F$21/('='!C2668+273.15))</f>
        <v>0.94169028070695959</v>
      </c>
      <c r="F2668" s="77">
        <f t="shared" si="248"/>
        <v>3.2989760783359081</v>
      </c>
      <c r="G2668" s="115">
        <f t="shared" si="249"/>
        <v>0.52380952380952372</v>
      </c>
      <c r="H2668" s="112">
        <f>F2668/Overview!$F$19</f>
        <v>4.8707752522307812</v>
      </c>
      <c r="I2668" s="149">
        <f t="shared" si="250"/>
        <v>178.24101031296112</v>
      </c>
      <c r="J2668" s="80">
        <f>IF((A2668-Overview!$F$43)/365=ROUND((A2668-Overview!$F$43)/365,0),J2667*0.05,J2667+V2667)</f>
        <v>5433.0444134813151</v>
      </c>
      <c r="K2668" s="70">
        <f>IF(I2668&lt;Overview!$F$16,1,'='!F2668/Overview!$F$26)</f>
        <v>142.81281724397871</v>
      </c>
      <c r="L2668" s="71">
        <f>IF(I2668&lt;Overview!$F$17,'='!F2668/Overview!$F$26,Overview!$F$33)</f>
        <v>9.1428571428571423</v>
      </c>
      <c r="M2668" s="72">
        <f t="shared" si="251"/>
        <v>9.1428571428571423</v>
      </c>
      <c r="N2668" s="81">
        <f>MIN(1,Overview!$F$44*E2668*(F2668-Overview!$F$25)^2+0.2)</f>
        <v>1</v>
      </c>
      <c r="O2668" s="48">
        <f>M2668*E2668*Overview!$F$8</f>
        <v>9.746225350951114E-2</v>
      </c>
      <c r="P2668" s="48">
        <f>E2668*Overview!$F$6</f>
        <v>1.8494797113084687E-3</v>
      </c>
      <c r="Q2668" s="122">
        <f>O2668*(G2668/F2668-(1+Overview!$F$35/'='!F2668)/(Overview!$F$37*Overview!$F$33))/('='!G2668+Overview!$F$36)</f>
        <v>9.4633214740186652E-5</v>
      </c>
      <c r="R2668" s="128">
        <f>(O2668/F2668-Q2668)*G2668*Overview!$F$29*'='!F2668^3</f>
        <v>501.38690141535267</v>
      </c>
      <c r="S2668" s="57">
        <f t="shared" si="246"/>
        <v>3.2799521823963831E-18</v>
      </c>
      <c r="T2668" s="58">
        <f t="shared" si="247"/>
        <v>1.040642372146336E-4</v>
      </c>
      <c r="U2668" s="58">
        <f>IF(I2668&lt;Overview!$F$18,(1-Overview!$F$9)*'='!R2668-'='!I2668*'='!P2668,0)</f>
        <v>0</v>
      </c>
      <c r="V2668" s="54">
        <f>IF(I2668&gt;=Overview!$F$18,(1-Overview!$F$9)*'='!R2668-Overview!$F$18*'='!P2668,0)</f>
        <v>42.390621143715343</v>
      </c>
      <c r="W2668" s="2"/>
      <c r="X2668" s="60">
        <f>F2668^3*(1+G2668*Overview!$F$38)</f>
        <v>44.124125901277409</v>
      </c>
      <c r="Y2668" s="61">
        <f>F2668^3*Overview!$F$42*(1+Overview!$F$38*G2668)+J2668*Overview!$F$39/Overview!$F$40</f>
        <v>4.2072618065371543</v>
      </c>
    </row>
    <row r="2669" spans="1:25">
      <c r="A2669" s="34">
        <v>2666</v>
      </c>
      <c r="B2669">
        <v>0.77</v>
      </c>
      <c r="C2669" s="85">
        <v>18.739999999999998</v>
      </c>
      <c r="D2669" s="125">
        <f>B2669/(B2669+Overview!$F$22)</f>
        <v>0.52380952380952384</v>
      </c>
      <c r="E2669" s="118">
        <f>EXP(Overview!$F$21/Overview!$F$5-Overview!$F$21/('='!C2669+273.15))</f>
        <v>0.94169028070695959</v>
      </c>
      <c r="F2669" s="77">
        <f t="shared" si="248"/>
        <v>3.2990801425731227</v>
      </c>
      <c r="G2669" s="115">
        <f t="shared" si="249"/>
        <v>0.52380952380952372</v>
      </c>
      <c r="H2669" s="112">
        <f>F2669/Overview!$F$19</f>
        <v>4.8709288979375795</v>
      </c>
      <c r="I2669" s="149">
        <f t="shared" si="250"/>
        <v>178.24101031296112</v>
      </c>
      <c r="J2669" s="80">
        <f>IF((A2669-Overview!$F$43)/365=ROUND((A2669-Overview!$F$43)/365,0),J2668*0.05,J2668+V2668)</f>
        <v>5475.4350346250303</v>
      </c>
      <c r="K2669" s="70">
        <f>IF(I2669&lt;Overview!$F$16,1,'='!F2669/Overview!$F$26)</f>
        <v>142.81732218931268</v>
      </c>
      <c r="L2669" s="71">
        <f>IF(I2669&lt;Overview!$F$17,'='!F2669/Overview!$F$26,Overview!$F$33)</f>
        <v>9.1428571428571423</v>
      </c>
      <c r="M2669" s="72">
        <f t="shared" si="251"/>
        <v>9.1428571428571423</v>
      </c>
      <c r="N2669" s="81">
        <f>MIN(1,Overview!$F$44*E2669*(F2669-Overview!$F$25)^2+0.2)</f>
        <v>1</v>
      </c>
      <c r="O2669" s="48">
        <f>M2669*E2669*Overview!$F$8</f>
        <v>9.746225350951114E-2</v>
      </c>
      <c r="P2669" s="48">
        <f>E2669*Overview!$F$6</f>
        <v>1.8494797113084687E-3</v>
      </c>
      <c r="Q2669" s="122">
        <f>O2669*(G2669/F2669-(1+Overview!$F$35/'='!F2669)/(Overview!$F$37*Overview!$F$33))/('='!G2669+Overview!$F$36)</f>
        <v>9.4487941414490937E-5</v>
      </c>
      <c r="R2669" s="128">
        <f>(O2669/F2669-Q2669)*G2669*Overview!$F$29*'='!F2669^3</f>
        <v>501.42095662667037</v>
      </c>
      <c r="S2669" s="57">
        <f t="shared" si="246"/>
        <v>3.2798487215202572E-18</v>
      </c>
      <c r="T2669" s="58">
        <f t="shared" si="247"/>
        <v>1.0390776374438655E-4</v>
      </c>
      <c r="U2669" s="58">
        <f>IF(I2669&lt;Overview!$F$18,(1-Overview!$F$9)*'='!R2669-'='!I2669*'='!P2669,0)</f>
        <v>0</v>
      </c>
      <c r="V2669" s="54">
        <f>IF(I2669&gt;=Overview!$F$18,(1-Overview!$F$9)*'='!R2669-Overview!$F$18*'='!P2669,0)</f>
        <v>42.393522647719614</v>
      </c>
      <c r="W2669" s="2"/>
      <c r="X2669" s="60">
        <f>F2669^3*(1+G2669*Overview!$F$38)</f>
        <v>44.128301640877496</v>
      </c>
      <c r="Y2669" s="61">
        <f>F2669^3*Overview!$F$42*(1+Overview!$F$38*G2669)+J2669*Overview!$F$39/Overview!$F$40</f>
        <v>4.2094796882744987</v>
      </c>
    </row>
    <row r="2670" spans="1:25">
      <c r="A2670" s="34">
        <v>2667</v>
      </c>
      <c r="B2670">
        <v>0.77</v>
      </c>
      <c r="C2670" s="85">
        <v>18.739999999999998</v>
      </c>
      <c r="D2670" s="125">
        <f>B2670/(B2670+Overview!$F$22)</f>
        <v>0.52380952380952384</v>
      </c>
      <c r="E2670" s="118">
        <f>EXP(Overview!$F$21/Overview!$F$5-Overview!$F$21/('='!C2670+273.15))</f>
        <v>0.94169028070695959</v>
      </c>
      <c r="F2670" s="77">
        <f t="shared" si="248"/>
        <v>3.299184050336867</v>
      </c>
      <c r="G2670" s="115">
        <f t="shared" si="249"/>
        <v>0.52380952380952372</v>
      </c>
      <c r="H2670" s="112">
        <f>F2670/Overview!$F$19</f>
        <v>4.871082312619027</v>
      </c>
      <c r="I2670" s="149">
        <f t="shared" si="250"/>
        <v>178.24101031296112</v>
      </c>
      <c r="J2670" s="80">
        <f>IF((A2670-Overview!$F$43)/365=ROUND((A2670-Overview!$F$43)/365,0),J2669*0.05,J2669+V2669)</f>
        <v>5517.82855727275</v>
      </c>
      <c r="K2670" s="70">
        <f>IF(I2670&lt;Overview!$F$16,1,'='!F2670/Overview!$F$26)</f>
        <v>142.82182036090333</v>
      </c>
      <c r="L2670" s="71">
        <f>IF(I2670&lt;Overview!$F$17,'='!F2670/Overview!$F$26,Overview!$F$33)</f>
        <v>9.1428571428571423</v>
      </c>
      <c r="M2670" s="72">
        <f t="shared" si="251"/>
        <v>9.1428571428571423</v>
      </c>
      <c r="N2670" s="81">
        <f>MIN(1,Overview!$F$44*E2670*(F2670-Overview!$F$25)^2+0.2)</f>
        <v>1</v>
      </c>
      <c r="O2670" s="48">
        <f>M2670*E2670*Overview!$F$8</f>
        <v>9.746225350951114E-2</v>
      </c>
      <c r="P2670" s="48">
        <f>E2670*Overview!$F$6</f>
        <v>1.8494797113084687E-3</v>
      </c>
      <c r="Q2670" s="122">
        <f>O2670*(G2670/F2670-(1+Overview!$F$35/'='!F2670)/(Overview!$F$37*Overview!$F$33))/('='!G2670+Overview!$F$36)</f>
        <v>9.4342895669118028E-5</v>
      </c>
      <c r="R2670" s="128">
        <f>(O2670/F2670-Q2670)*G2670*Overview!$F$29*'='!F2670^3</f>
        <v>501.45496193233021</v>
      </c>
      <c r="S2670" s="57">
        <f t="shared" si="246"/>
        <v>3.2797454227224717E-18</v>
      </c>
      <c r="T2670" s="58">
        <f t="shared" si="247"/>
        <v>1.037515255513831E-4</v>
      </c>
      <c r="U2670" s="58">
        <f>IF(I2670&lt;Overview!$F$18,(1-Overview!$F$9)*'='!R2670-'='!I2670*'='!P2670,0)</f>
        <v>0</v>
      </c>
      <c r="V2670" s="54">
        <f>IF(I2670&gt;=Overview!$F$18,(1-Overview!$F$9)*'='!R2670-Overview!$F$18*'='!P2670,0)</f>
        <v>42.396419899761831</v>
      </c>
      <c r="W2670" s="2"/>
      <c r="X2670" s="60">
        <f>F2670^3*(1+G2670*Overview!$F$38)</f>
        <v>44.13247136458444</v>
      </c>
      <c r="Y2670" s="61">
        <f>F2670^3*Overview!$F$42*(1+Overview!$F$38*G2670)+J2670*Overview!$F$39/Overview!$F$40</f>
        <v>4.2116971546649973</v>
      </c>
    </row>
    <row r="2671" spans="1:25">
      <c r="A2671" s="34">
        <v>2668</v>
      </c>
      <c r="B2671">
        <v>0.77</v>
      </c>
      <c r="C2671" s="85">
        <v>18.739999999999998</v>
      </c>
      <c r="D2671" s="125">
        <f>B2671/(B2671+Overview!$F$22)</f>
        <v>0.52380952380952384</v>
      </c>
      <c r="E2671" s="118">
        <f>EXP(Overview!$F$21/Overview!$F$5-Overview!$F$21/('='!C2671+273.15))</f>
        <v>0.94169028070695959</v>
      </c>
      <c r="F2671" s="77">
        <f t="shared" si="248"/>
        <v>3.2992878018624183</v>
      </c>
      <c r="G2671" s="115">
        <f t="shared" si="249"/>
        <v>0.52380952380952372</v>
      </c>
      <c r="H2671" s="112">
        <f>F2671/Overview!$F$19</f>
        <v>4.8712354966224982</v>
      </c>
      <c r="I2671" s="149">
        <f t="shared" si="250"/>
        <v>178.24101031296112</v>
      </c>
      <c r="J2671" s="80">
        <f>IF((A2671-Overview!$F$43)/365=ROUND((A2671-Overview!$F$43)/365,0),J2670*0.05,J2670+V2670)</f>
        <v>5560.2249771725119</v>
      </c>
      <c r="K2671" s="70">
        <f>IF(I2671&lt;Overview!$F$16,1,'='!F2671/Overview!$F$26)</f>
        <v>142.82631176893585</v>
      </c>
      <c r="L2671" s="71">
        <f>IF(I2671&lt;Overview!$F$17,'='!F2671/Overview!$F$26,Overview!$F$33)</f>
        <v>9.1428571428571423</v>
      </c>
      <c r="M2671" s="72">
        <f t="shared" si="251"/>
        <v>9.1428571428571423</v>
      </c>
      <c r="N2671" s="81">
        <f>MIN(1,Overview!$F$44*E2671*(F2671-Overview!$F$25)^2+0.2)</f>
        <v>1</v>
      </c>
      <c r="O2671" s="48">
        <f>M2671*E2671*Overview!$F$8</f>
        <v>9.746225350951114E-2</v>
      </c>
      <c r="P2671" s="48">
        <f>E2671*Overview!$F$6</f>
        <v>1.8494797113084687E-3</v>
      </c>
      <c r="Q2671" s="122">
        <f>O2671*(G2671/F2671-(1+Overview!$F$35/'='!F2671)/(Overview!$F$37*Overview!$F$33))/('='!G2671+Overview!$F$36)</f>
        <v>9.4198077133534011E-5</v>
      </c>
      <c r="R2671" s="128">
        <f>(O2671/F2671-Q2671)*G2671*Overview!$F$29*'='!F2671^3</f>
        <v>501.48891740347779</v>
      </c>
      <c r="S2671" s="57">
        <f t="shared" si="246"/>
        <v>3.2796422857391396E-18</v>
      </c>
      <c r="T2671" s="58">
        <f t="shared" si="247"/>
        <v>1.0359552228185465E-4</v>
      </c>
      <c r="U2671" s="58">
        <f>IF(I2671&lt;Overview!$F$18,(1-Overview!$F$9)*'='!R2671-'='!I2671*'='!P2671,0)</f>
        <v>0</v>
      </c>
      <c r="V2671" s="54">
        <f>IF(I2671&gt;=Overview!$F$18,(1-Overview!$F$9)*'='!R2671-Overview!$F$18*'='!P2671,0)</f>
        <v>42.399312905903599</v>
      </c>
      <c r="W2671" s="2"/>
      <c r="X2671" s="60">
        <f>F2671^3*(1+G2671*Overview!$F$38)</f>
        <v>44.136635080662273</v>
      </c>
      <c r="Y2671" s="61">
        <f>F2671^3*Overview!$F$42*(1+Overview!$F$38*G2671)+J2671*Overview!$F$39/Overview!$F$40</f>
        <v>4.2139142062676465</v>
      </c>
    </row>
    <row r="2672" spans="1:25">
      <c r="A2672" s="34">
        <v>2669</v>
      </c>
      <c r="B2672">
        <v>0.77</v>
      </c>
      <c r="C2672" s="85">
        <v>18.739999999999998</v>
      </c>
      <c r="D2672" s="125">
        <f>B2672/(B2672+Overview!$F$22)</f>
        <v>0.52380952380952384</v>
      </c>
      <c r="E2672" s="118">
        <f>EXP(Overview!$F$21/Overview!$F$5-Overview!$F$21/('='!C2672+273.15))</f>
        <v>0.94169028070695959</v>
      </c>
      <c r="F2672" s="77">
        <f t="shared" si="248"/>
        <v>3.2993913973847002</v>
      </c>
      <c r="G2672" s="115">
        <f t="shared" si="249"/>
        <v>0.52380952380952372</v>
      </c>
      <c r="H2672" s="112">
        <f>F2672/Overview!$F$19</f>
        <v>4.8713884502948472</v>
      </c>
      <c r="I2672" s="149">
        <f t="shared" si="250"/>
        <v>178.24101031296112</v>
      </c>
      <c r="J2672" s="80">
        <f>IF((A2672-Overview!$F$43)/365=ROUND((A2672-Overview!$F$43)/365,0),J2671*0.05,J2671+V2671)</f>
        <v>5602.6242900784155</v>
      </c>
      <c r="K2672" s="70">
        <f>IF(I2672&lt;Overview!$F$16,1,'='!F2672/Overview!$F$26)</f>
        <v>142.8307964235801</v>
      </c>
      <c r="L2672" s="71">
        <f>IF(I2672&lt;Overview!$F$17,'='!F2672/Overview!$F$26,Overview!$F$33)</f>
        <v>9.1428571428571423</v>
      </c>
      <c r="M2672" s="72">
        <f t="shared" si="251"/>
        <v>9.1428571428571423</v>
      </c>
      <c r="N2672" s="81">
        <f>MIN(1,Overview!$F$44*E2672*(F2672-Overview!$F$25)^2+0.2)</f>
        <v>1</v>
      </c>
      <c r="O2672" s="48">
        <f>M2672*E2672*Overview!$F$8</f>
        <v>9.746225350951114E-2</v>
      </c>
      <c r="P2672" s="48">
        <f>E2672*Overview!$F$6</f>
        <v>1.8494797113084687E-3</v>
      </c>
      <c r="Q2672" s="122">
        <f>O2672*(G2672/F2672-(1+Overview!$F$35/'='!F2672)/(Overview!$F$37*Overview!$F$33))/('='!G2672+Overview!$F$36)</f>
        <v>9.4053485437852204E-5</v>
      </c>
      <c r="R2672" s="128">
        <f>(O2672/F2672-Q2672)*G2672*Overview!$F$29*'='!F2672^3</f>
        <v>501.52282311116318</v>
      </c>
      <c r="S2672" s="57">
        <f t="shared" si="246"/>
        <v>3.2795393103068349E-18</v>
      </c>
      <c r="T2672" s="58">
        <f t="shared" si="247"/>
        <v>1.0343975358256558E-4</v>
      </c>
      <c r="U2672" s="58">
        <f>IF(I2672&lt;Overview!$F$18,(1-Overview!$F$9)*'='!R2672-'='!I2672*'='!P2672,0)</f>
        <v>0</v>
      </c>
      <c r="V2672" s="54">
        <f>IF(I2672&gt;=Overview!$F$18,(1-Overview!$F$9)*'='!R2672-Overview!$F$18*'='!P2672,0)</f>
        <v>42.402201672198395</v>
      </c>
      <c r="W2672" s="2"/>
      <c r="X2672" s="60">
        <f>F2672^3*(1+G2672*Overview!$F$38)</f>
        <v>44.140792797364924</v>
      </c>
      <c r="Y2672" s="61">
        <f>F2672^3*Overview!$F$42*(1+Overview!$F$38*G2672)+J2672*Overview!$F$39/Overview!$F$40</f>
        <v>4.216130843640796</v>
      </c>
    </row>
    <row r="2673" spans="1:25">
      <c r="A2673" s="34">
        <v>2670</v>
      </c>
      <c r="B2673">
        <v>0.77</v>
      </c>
      <c r="C2673" s="85">
        <v>18.739999999999998</v>
      </c>
      <c r="D2673" s="125">
        <f>B2673/(B2673+Overview!$F$22)</f>
        <v>0.52380952380952384</v>
      </c>
      <c r="E2673" s="118">
        <f>EXP(Overview!$F$21/Overview!$F$5-Overview!$F$21/('='!C2673+273.15))</f>
        <v>0.94169028070695959</v>
      </c>
      <c r="F2673" s="77">
        <f t="shared" si="248"/>
        <v>3.2994948371382828</v>
      </c>
      <c r="G2673" s="115">
        <f t="shared" si="249"/>
        <v>0.52380952380952372</v>
      </c>
      <c r="H2673" s="112">
        <f>F2673/Overview!$F$19</f>
        <v>4.871541173982405</v>
      </c>
      <c r="I2673" s="149">
        <f t="shared" si="250"/>
        <v>178.24101031296112</v>
      </c>
      <c r="J2673" s="80">
        <f>IF((A2673-Overview!$F$43)/365=ROUND((A2673-Overview!$F$43)/365,0),J2672*0.05,J2672+V2672)</f>
        <v>5645.0264917506138</v>
      </c>
      <c r="K2673" s="70">
        <f>IF(I2673&lt;Overview!$F$16,1,'='!F2673/Overview!$F$26)</f>
        <v>142.8352743349906</v>
      </c>
      <c r="L2673" s="71">
        <f>IF(I2673&lt;Overview!$F$17,'='!F2673/Overview!$F$26,Overview!$F$33)</f>
        <v>9.1428571428571423</v>
      </c>
      <c r="M2673" s="72">
        <f t="shared" si="251"/>
        <v>9.1428571428571423</v>
      </c>
      <c r="N2673" s="81">
        <f>MIN(1,Overview!$F$44*E2673*(F2673-Overview!$F$25)^2+0.2)</f>
        <v>1</v>
      </c>
      <c r="O2673" s="48">
        <f>M2673*E2673*Overview!$F$8</f>
        <v>9.746225350951114E-2</v>
      </c>
      <c r="P2673" s="48">
        <f>E2673*Overview!$F$6</f>
        <v>1.8494797113084687E-3</v>
      </c>
      <c r="Q2673" s="122">
        <f>O2673*(G2673/F2673-(1+Overview!$F$35/'='!F2673)/(Overview!$F$37*Overview!$F$33))/('='!G2673+Overview!$F$36)</f>
        <v>9.3909120212828378E-5</v>
      </c>
      <c r="R2673" s="128">
        <f>(O2673/F2673-Q2673)*G2673*Overview!$F$29*'='!F2673^3</f>
        <v>501.55667912634141</v>
      </c>
      <c r="S2673" s="57">
        <f t="shared" si="246"/>
        <v>3.2794364961625892E-18</v>
      </c>
      <c r="T2673" s="58">
        <f t="shared" si="247"/>
        <v>1.0328421910080854E-4</v>
      </c>
      <c r="U2673" s="58">
        <f>IF(I2673&lt;Overview!$F$18,(1-Overview!$F$9)*'='!R2673-'='!I2673*'='!P2673,0)</f>
        <v>0</v>
      </c>
      <c r="V2673" s="54">
        <f>IF(I2673&gt;=Overview!$F$18,(1-Overview!$F$9)*'='!R2673-Overview!$F$18*'='!P2673,0)</f>
        <v>42.405086204691585</v>
      </c>
      <c r="W2673" s="2"/>
      <c r="X2673" s="60">
        <f>F2673^3*(1+G2673*Overview!$F$38)</f>
        <v>44.144944522936207</v>
      </c>
      <c r="Y2673" s="61">
        <f>F2673^3*Overview!$F$42*(1+Overview!$F$38*G2673)+J2673*Overview!$F$39/Overview!$F$40</f>
        <v>4.2183470673421484</v>
      </c>
    </row>
    <row r="2674" spans="1:25">
      <c r="A2674" s="34">
        <v>2671</v>
      </c>
      <c r="B2674">
        <v>0.77</v>
      </c>
      <c r="C2674" s="85">
        <v>18.739999999999998</v>
      </c>
      <c r="D2674" s="125">
        <f>B2674/(B2674+Overview!$F$22)</f>
        <v>0.52380952380952384</v>
      </c>
      <c r="E2674" s="118">
        <f>EXP(Overview!$F$21/Overview!$F$5-Overview!$F$21/('='!C2674+273.15))</f>
        <v>0.94169028070695959</v>
      </c>
      <c r="F2674" s="77">
        <f t="shared" si="248"/>
        <v>3.2995981213573837</v>
      </c>
      <c r="G2674" s="115">
        <f t="shared" si="249"/>
        <v>0.52380952380952372</v>
      </c>
      <c r="H2674" s="112">
        <f>F2674/Overview!$F$19</f>
        <v>4.8716936680309813</v>
      </c>
      <c r="I2674" s="149">
        <f t="shared" si="250"/>
        <v>178.24101031296112</v>
      </c>
      <c r="J2674" s="80">
        <f>IF((A2674-Overview!$F$43)/365=ROUND((A2674-Overview!$F$43)/365,0),J2673*0.05,J2673+V2673)</f>
        <v>5687.4315779553053</v>
      </c>
      <c r="K2674" s="70">
        <f>IF(I2674&lt;Overview!$F$16,1,'='!F2674/Overview!$F$26)</f>
        <v>142.83974551330667</v>
      </c>
      <c r="L2674" s="71">
        <f>IF(I2674&lt;Overview!$F$17,'='!F2674/Overview!$F$26,Overview!$F$33)</f>
        <v>9.1428571428571423</v>
      </c>
      <c r="M2674" s="72">
        <f t="shared" si="251"/>
        <v>9.1428571428571423</v>
      </c>
      <c r="N2674" s="81">
        <f>MIN(1,Overview!$F$44*E2674*(F2674-Overview!$F$25)^2+0.2)</f>
        <v>1</v>
      </c>
      <c r="O2674" s="48">
        <f>M2674*E2674*Overview!$F$8</f>
        <v>9.746225350951114E-2</v>
      </c>
      <c r="P2674" s="48">
        <f>E2674*Overview!$F$6</f>
        <v>1.8494797113084687E-3</v>
      </c>
      <c r="Q2674" s="122">
        <f>O2674*(G2674/F2674-(1+Overview!$F$35/'='!F2674)/(Overview!$F$37*Overview!$F$33))/('='!G2674+Overview!$F$36)</f>
        <v>9.3764981089865617E-5</v>
      </c>
      <c r="R2674" s="128">
        <f>(O2674/F2674-Q2674)*G2674*Overview!$F$29*'='!F2674^3</f>
        <v>501.59048551987229</v>
      </c>
      <c r="S2674" s="57">
        <f t="shared" si="246"/>
        <v>3.2793338430438943E-18</v>
      </c>
      <c r="T2674" s="58">
        <f t="shared" si="247"/>
        <v>1.031289184844104E-4</v>
      </c>
      <c r="U2674" s="58">
        <f>IF(I2674&lt;Overview!$F$18,(1-Overview!$F$9)*'='!R2674-'='!I2674*'='!P2674,0)</f>
        <v>0</v>
      </c>
      <c r="V2674" s="54">
        <f>IF(I2674&gt;=Overview!$F$18,(1-Overview!$F$9)*'='!R2674-Overview!$F$18*'='!P2674,0)</f>
        <v>42.407966509420412</v>
      </c>
      <c r="W2674" s="2"/>
      <c r="X2674" s="60">
        <f>F2674^3*(1+G2674*Overview!$F$38)</f>
        <v>44.149090265609843</v>
      </c>
      <c r="Y2674" s="61">
        <f>F2674^3*Overview!$F$42*(1+Overview!$F$38*G2674)+J2674*Overview!$F$39/Overview!$F$40</f>
        <v>4.2205628779287618</v>
      </c>
    </row>
    <row r="2675" spans="1:25">
      <c r="A2675" s="34">
        <v>2672</v>
      </c>
      <c r="B2675">
        <v>0.77</v>
      </c>
      <c r="C2675" s="85">
        <v>18.739999999999998</v>
      </c>
      <c r="D2675" s="125">
        <f>B2675/(B2675+Overview!$F$22)</f>
        <v>0.52380952380952384</v>
      </c>
      <c r="E2675" s="118">
        <f>EXP(Overview!$F$21/Overview!$F$5-Overview!$F$21/('='!C2675+273.15))</f>
        <v>0.94169028070695959</v>
      </c>
      <c r="F2675" s="77">
        <f t="shared" si="248"/>
        <v>3.2997012502758682</v>
      </c>
      <c r="G2675" s="115">
        <f t="shared" si="249"/>
        <v>0.52380952380952372</v>
      </c>
      <c r="H2675" s="112">
        <f>F2675/Overview!$F$19</f>
        <v>4.8718459327858676</v>
      </c>
      <c r="I2675" s="149">
        <f t="shared" si="250"/>
        <v>178.24101031296112</v>
      </c>
      <c r="J2675" s="80">
        <f>IF((A2675-Overview!$F$43)/365=ROUND((A2675-Overview!$F$43)/365,0),J2674*0.05,J2674+V2674)</f>
        <v>5729.8395444647258</v>
      </c>
      <c r="K2675" s="70">
        <f>IF(I2675&lt;Overview!$F$16,1,'='!F2675/Overview!$F$26)</f>
        <v>142.84420996865231</v>
      </c>
      <c r="L2675" s="71">
        <f>IF(I2675&lt;Overview!$F$17,'='!F2675/Overview!$F$26,Overview!$F$33)</f>
        <v>9.1428571428571423</v>
      </c>
      <c r="M2675" s="72">
        <f t="shared" si="251"/>
        <v>9.1428571428571423</v>
      </c>
      <c r="N2675" s="81">
        <f>MIN(1,Overview!$F$44*E2675*(F2675-Overview!$F$25)^2+0.2)</f>
        <v>1</v>
      </c>
      <c r="O2675" s="48">
        <f>M2675*E2675*Overview!$F$8</f>
        <v>9.746225350951114E-2</v>
      </c>
      <c r="P2675" s="48">
        <f>E2675*Overview!$F$6</f>
        <v>1.8494797113084687E-3</v>
      </c>
      <c r="Q2675" s="122">
        <f>O2675*(G2675/F2675-(1+Overview!$F$35/'='!F2675)/(Overview!$F$37*Overview!$F$33))/('='!G2675+Overview!$F$36)</f>
        <v>9.3621067701006168E-5</v>
      </c>
      <c r="R2675" s="128">
        <f>(O2675/F2675-Q2675)*G2675*Overview!$F$29*'='!F2675^3</f>
        <v>501.62424236252059</v>
      </c>
      <c r="S2675" s="57">
        <f t="shared" si="246"/>
        <v>3.2792313506886987E-18</v>
      </c>
      <c r="T2675" s="58">
        <f t="shared" si="247"/>
        <v>1.0297385138172393E-4</v>
      </c>
      <c r="U2675" s="58">
        <f>IF(I2675&lt;Overview!$F$18,(1-Overview!$F$9)*'='!R2675-'='!I2675*'='!P2675,0)</f>
        <v>0</v>
      </c>
      <c r="V2675" s="54">
        <f>IF(I2675&gt;=Overview!$F$18,(1-Overview!$F$9)*'='!R2675-Overview!$F$18*'='!P2675,0)</f>
        <v>42.410842592414049</v>
      </c>
      <c r="W2675" s="2"/>
      <c r="X2675" s="60">
        <f>F2675^3*(1+G2675*Overview!$F$38)</f>
        <v>44.153230033609461</v>
      </c>
      <c r="Y2675" s="61">
        <f>F2675^3*Overview!$F$42*(1+Overview!$F$38*G2675)+J2675*Overview!$F$39/Overview!$F$40</f>
        <v>4.2227782759570456</v>
      </c>
    </row>
    <row r="2676" spans="1:25">
      <c r="A2676" s="34">
        <v>2673</v>
      </c>
      <c r="B2676">
        <v>0.77</v>
      </c>
      <c r="C2676" s="85">
        <v>18.739999999999998</v>
      </c>
      <c r="D2676" s="125">
        <f>B2676/(B2676+Overview!$F$22)</f>
        <v>0.52380952380952384</v>
      </c>
      <c r="E2676" s="118">
        <f>EXP(Overview!$F$21/Overview!$F$5-Overview!$F$21/('='!C2676+273.15))</f>
        <v>0.94169028070695959</v>
      </c>
      <c r="F2676" s="77">
        <f t="shared" si="248"/>
        <v>3.2998042241272501</v>
      </c>
      <c r="G2676" s="115">
        <f t="shared" si="249"/>
        <v>0.52380952380952372</v>
      </c>
      <c r="H2676" s="112">
        <f>F2676/Overview!$F$19</f>
        <v>4.8719979685918355</v>
      </c>
      <c r="I2676" s="149">
        <f t="shared" si="250"/>
        <v>178.24101031296112</v>
      </c>
      <c r="J2676" s="80">
        <f>IF((A2676-Overview!$F$43)/365=ROUND((A2676-Overview!$F$43)/365,0),J2675*0.05,J2675+V2675)</f>
        <v>5772.25038705714</v>
      </c>
      <c r="K2676" s="70">
        <f>IF(I2676&lt;Overview!$F$16,1,'='!F2676/Overview!$F$26)</f>
        <v>142.84866771113639</v>
      </c>
      <c r="L2676" s="71">
        <f>IF(I2676&lt;Overview!$F$17,'='!F2676/Overview!$F$26,Overview!$F$33)</f>
        <v>9.1428571428571423</v>
      </c>
      <c r="M2676" s="72">
        <f t="shared" si="251"/>
        <v>9.1428571428571423</v>
      </c>
      <c r="N2676" s="81">
        <f>MIN(1,Overview!$F$44*E2676*(F2676-Overview!$F$25)^2+0.2)</f>
        <v>1</v>
      </c>
      <c r="O2676" s="48">
        <f>M2676*E2676*Overview!$F$8</f>
        <v>9.746225350951114E-2</v>
      </c>
      <c r="P2676" s="48">
        <f>E2676*Overview!$F$6</f>
        <v>1.8494797113084687E-3</v>
      </c>
      <c r="Q2676" s="122">
        <f>O2676*(G2676/F2676-(1+Overview!$F$35/'='!F2676)/(Overview!$F$37*Overview!$F$33))/('='!G2676+Overview!$F$36)</f>
        <v>9.3477379678936402E-5</v>
      </c>
      <c r="R2676" s="128">
        <f>(O2676/F2676-Q2676)*G2676*Overview!$F$29*'='!F2676^3</f>
        <v>501.65794972495632</v>
      </c>
      <c r="S2676" s="57">
        <f t="shared" si="246"/>
        <v>3.2791290188354079E-18</v>
      </c>
      <c r="T2676" s="58">
        <f t="shared" si="247"/>
        <v>1.0281901744163371E-4</v>
      </c>
      <c r="U2676" s="58">
        <f>IF(I2676&lt;Overview!$F$18,(1-Overview!$F$9)*'='!R2676-'='!I2676*'='!P2676,0)</f>
        <v>0</v>
      </c>
      <c r="V2676" s="54">
        <f>IF(I2676&gt;=Overview!$F$18,(1-Overview!$F$9)*'='!R2676-Overview!$F$18*'='!P2676,0)</f>
        <v>42.413714459693573</v>
      </c>
      <c r="W2676" s="2"/>
      <c r="X2676" s="60">
        <f>F2676^3*(1+G2676*Overview!$F$38)</f>
        <v>44.157363835148622</v>
      </c>
      <c r="Y2676" s="61">
        <f>F2676^3*Overview!$F$42*(1+Overview!$F$38*G2676)+J2676*Overview!$F$39/Overview!$F$40</f>
        <v>4.2249932619827675</v>
      </c>
    </row>
    <row r="2677" spans="1:25">
      <c r="A2677" s="34">
        <v>2674</v>
      </c>
      <c r="B2677">
        <v>0.77</v>
      </c>
      <c r="C2677" s="85">
        <v>18.739999999999998</v>
      </c>
      <c r="D2677" s="125">
        <f>B2677/(B2677+Overview!$F$22)</f>
        <v>0.52380952380952384</v>
      </c>
      <c r="E2677" s="118">
        <f>EXP(Overview!$F$21/Overview!$F$5-Overview!$F$21/('='!C2677+273.15))</f>
        <v>0.94169028070695959</v>
      </c>
      <c r="F2677" s="77">
        <f t="shared" si="248"/>
        <v>3.2999070431446915</v>
      </c>
      <c r="G2677" s="115">
        <f t="shared" si="249"/>
        <v>0.52380952380952372</v>
      </c>
      <c r="H2677" s="112">
        <f>F2677/Overview!$F$19</f>
        <v>4.8721497757931367</v>
      </c>
      <c r="I2677" s="149">
        <f t="shared" si="250"/>
        <v>178.24101031296112</v>
      </c>
      <c r="J2677" s="80">
        <f>IF((A2677-Overview!$F$43)/365=ROUND((A2677-Overview!$F$43)/365,0),J2676*0.05,J2676+V2676)</f>
        <v>5814.6641015168334</v>
      </c>
      <c r="K2677" s="70">
        <f>IF(I2677&lt;Overview!$F$16,1,'='!F2677/Overview!$F$26)</f>
        <v>142.85311875085245</v>
      </c>
      <c r="L2677" s="71">
        <f>IF(I2677&lt;Overview!$F$17,'='!F2677/Overview!$F$26,Overview!$F$33)</f>
        <v>9.1428571428571423</v>
      </c>
      <c r="M2677" s="72">
        <f t="shared" si="251"/>
        <v>9.1428571428571423</v>
      </c>
      <c r="N2677" s="81">
        <f>MIN(1,Overview!$F$44*E2677*(F2677-Overview!$F$25)^2+0.2)</f>
        <v>1</v>
      </c>
      <c r="O2677" s="48">
        <f>M2677*E2677*Overview!$F$8</f>
        <v>9.746225350951114E-2</v>
      </c>
      <c r="P2677" s="48">
        <f>E2677*Overview!$F$6</f>
        <v>1.8494797113084687E-3</v>
      </c>
      <c r="Q2677" s="122">
        <f>O2677*(G2677/F2677-(1+Overview!$F$35/'='!F2677)/(Overview!$F$37*Overview!$F$33))/('='!G2677+Overview!$F$36)</f>
        <v>9.3333916656981869E-5</v>
      </c>
      <c r="R2677" s="128">
        <f>(O2677/F2677-Q2677)*G2677*Overview!$F$29*'='!F2677^3</f>
        <v>501.69160767775435</v>
      </c>
      <c r="S2677" s="57">
        <f t="shared" si="246"/>
        <v>3.2790268472228831E-18</v>
      </c>
      <c r="T2677" s="58">
        <f t="shared" si="247"/>
        <v>1.0266441631355137E-4</v>
      </c>
      <c r="U2677" s="58">
        <f>IF(I2677&lt;Overview!$F$18,(1-Overview!$F$9)*'='!R2677-'='!I2677*'='!P2677,0)</f>
        <v>0</v>
      </c>
      <c r="V2677" s="54">
        <f>IF(I2677&gt;=Overview!$F$18,(1-Overview!$F$9)*'='!R2677-Overview!$F$18*'='!P2677,0)</f>
        <v>42.416582117271965</v>
      </c>
      <c r="W2677" s="2"/>
      <c r="X2677" s="60">
        <f>F2677^3*(1+G2677*Overview!$F$38)</f>
        <v>44.161491678430771</v>
      </c>
      <c r="Y2677" s="61">
        <f>F2677^3*Overview!$F$42*(1+Overview!$F$38*G2677)+J2677*Overview!$F$39/Overview!$F$40</f>
        <v>4.2272078365610462</v>
      </c>
    </row>
    <row r="2678" spans="1:25">
      <c r="A2678" s="34">
        <v>2675</v>
      </c>
      <c r="B2678">
        <v>0.77</v>
      </c>
      <c r="C2678" s="85">
        <v>18.739999999999998</v>
      </c>
      <c r="D2678" s="125">
        <f>B2678/(B2678+Overview!$F$22)</f>
        <v>0.52380952380952384</v>
      </c>
      <c r="E2678" s="118">
        <f>EXP(Overview!$F$21/Overview!$F$5-Overview!$F$21/('='!C2678+273.15))</f>
        <v>0.94169028070695959</v>
      </c>
      <c r="F2678" s="77">
        <f t="shared" si="248"/>
        <v>3.3000097075610051</v>
      </c>
      <c r="G2678" s="115">
        <f t="shared" si="249"/>
        <v>0.52380952380952372</v>
      </c>
      <c r="H2678" s="112">
        <f>F2678/Overview!$F$19</f>
        <v>4.8723013547335077</v>
      </c>
      <c r="I2678" s="149">
        <f t="shared" si="250"/>
        <v>178.24101031296112</v>
      </c>
      <c r="J2678" s="80">
        <f>IF((A2678-Overview!$F$43)/365=ROUND((A2678-Overview!$F$43)/365,0),J2677*0.05,J2677+V2677)</f>
        <v>5857.0806836341053</v>
      </c>
      <c r="K2678" s="70">
        <f>IF(I2678&lt;Overview!$F$16,1,'='!F2678/Overview!$F$26)</f>
        <v>142.85756309787902</v>
      </c>
      <c r="L2678" s="71">
        <f>IF(I2678&lt;Overview!$F$17,'='!F2678/Overview!$F$26,Overview!$F$33)</f>
        <v>9.1428571428571423</v>
      </c>
      <c r="M2678" s="72">
        <f t="shared" si="251"/>
        <v>9.1428571428571423</v>
      </c>
      <c r="N2678" s="81">
        <f>MIN(1,Overview!$F$44*E2678*(F2678-Overview!$F$25)^2+0.2)</f>
        <v>1</v>
      </c>
      <c r="O2678" s="48">
        <f>M2678*E2678*Overview!$F$8</f>
        <v>9.746225350951114E-2</v>
      </c>
      <c r="P2678" s="48">
        <f>E2678*Overview!$F$6</f>
        <v>1.8494797113084687E-3</v>
      </c>
      <c r="Q2678" s="122">
        <f>O2678*(G2678/F2678-(1+Overview!$F$35/'='!F2678)/(Overview!$F$37*Overview!$F$33))/('='!G2678+Overview!$F$36)</f>
        <v>9.3190678269104924E-5</v>
      </c>
      <c r="R2678" s="128">
        <f>(O2678/F2678-Q2678)*G2678*Overview!$F$29*'='!F2678^3</f>
        <v>501.72521629139504</v>
      </c>
      <c r="S2678" s="57">
        <f t="shared" si="246"/>
        <v>3.2789248355904397E-18</v>
      </c>
      <c r="T2678" s="58">
        <f t="shared" si="247"/>
        <v>1.0251004764741355E-4</v>
      </c>
      <c r="U2678" s="58">
        <f>IF(I2678&lt;Overview!$F$18,(1-Overview!$F$9)*'='!R2678-'='!I2678*'='!P2678,0)</f>
        <v>0</v>
      </c>
      <c r="V2678" s="54">
        <f>IF(I2678&gt;=Overview!$F$18,(1-Overview!$F$9)*'='!R2678-Overview!$F$18*'='!P2678,0)</f>
        <v>42.419445571154149</v>
      </c>
      <c r="W2678" s="2"/>
      <c r="X2678" s="60">
        <f>F2678^3*(1+G2678*Overview!$F$38)</f>
        <v>44.165613571649352</v>
      </c>
      <c r="Y2678" s="61">
        <f>F2678^3*Overview!$F$42*(1+Overview!$F$38*G2678)+J2678*Overview!$F$39/Overview!$F$40</f>
        <v>4.2294220002463607</v>
      </c>
    </row>
    <row r="2679" spans="1:25">
      <c r="A2679" s="34">
        <v>2676</v>
      </c>
      <c r="B2679">
        <v>0.77</v>
      </c>
      <c r="C2679" s="85">
        <v>18.739999999999998</v>
      </c>
      <c r="D2679" s="125">
        <f>B2679/(B2679+Overview!$F$22)</f>
        <v>0.52380952380952384</v>
      </c>
      <c r="E2679" s="118">
        <f>EXP(Overview!$F$21/Overview!$F$5-Overview!$F$21/('='!C2679+273.15))</f>
        <v>0.94169028070695959</v>
      </c>
      <c r="F2679" s="77">
        <f t="shared" si="248"/>
        <v>3.3001122176086524</v>
      </c>
      <c r="G2679" s="115">
        <f t="shared" si="249"/>
        <v>0.52380952380952372</v>
      </c>
      <c r="H2679" s="112">
        <f>F2679/Overview!$F$19</f>
        <v>4.8724527057561673</v>
      </c>
      <c r="I2679" s="149">
        <f t="shared" si="250"/>
        <v>178.24101031296112</v>
      </c>
      <c r="J2679" s="80">
        <f>IF((A2679-Overview!$F$43)/365=ROUND((A2679-Overview!$F$43)/365,0),J2678*0.05,J2678+V2678)</f>
        <v>5899.5001292052593</v>
      </c>
      <c r="K2679" s="70">
        <f>IF(I2679&lt;Overview!$F$16,1,'='!F2679/Overview!$F$26)</f>
        <v>142.86200076227934</v>
      </c>
      <c r="L2679" s="71">
        <f>IF(I2679&lt;Overview!$F$17,'='!F2679/Overview!$F$26,Overview!$F$33)</f>
        <v>9.1428571428571423</v>
      </c>
      <c r="M2679" s="72">
        <f t="shared" si="251"/>
        <v>9.1428571428571423</v>
      </c>
      <c r="N2679" s="81">
        <f>MIN(1,Overview!$F$44*E2679*(F2679-Overview!$F$25)^2+0.2)</f>
        <v>1</v>
      </c>
      <c r="O2679" s="48">
        <f>M2679*E2679*Overview!$F$8</f>
        <v>9.746225350951114E-2</v>
      </c>
      <c r="P2679" s="48">
        <f>E2679*Overview!$F$6</f>
        <v>1.8494797113084687E-3</v>
      </c>
      <c r="Q2679" s="122">
        <f>O2679*(G2679/F2679-(1+Overview!$F$35/'='!F2679)/(Overview!$F$37*Overview!$F$33))/('='!G2679+Overview!$F$36)</f>
        <v>9.3047664149907981E-5</v>
      </c>
      <c r="R2679" s="128">
        <f>(O2679/F2679-Q2679)*G2679*Overview!$F$29*'='!F2679^3</f>
        <v>501.75877563626437</v>
      </c>
      <c r="S2679" s="57">
        <f t="shared" si="246"/>
        <v>3.2788229836778487E-18</v>
      </c>
      <c r="T2679" s="58">
        <f t="shared" si="247"/>
        <v>1.0235591109368599E-4</v>
      </c>
      <c r="U2679" s="58">
        <f>IF(I2679&lt;Overview!$F$18,(1-Overview!$F$9)*'='!R2679-'='!I2679*'='!P2679,0)</f>
        <v>0</v>
      </c>
      <c r="V2679" s="54">
        <f>IF(I2679&gt;=Overview!$F$18,(1-Overview!$F$9)*'='!R2679-Overview!$F$18*'='!P2679,0)</f>
        <v>42.422304827337022</v>
      </c>
      <c r="W2679" s="2"/>
      <c r="X2679" s="60">
        <f>F2679^3*(1+G2679*Overview!$F$38)</f>
        <v>44.169729522987708</v>
      </c>
      <c r="Y2679" s="61">
        <f>F2679^3*Overview!$F$42*(1+Overview!$F$38*G2679)+J2679*Overview!$F$39/Overview!$F$40</f>
        <v>4.2316357535925402</v>
      </c>
    </row>
    <row r="2680" spans="1:25">
      <c r="A2680" s="34">
        <v>2677</v>
      </c>
      <c r="B2680">
        <v>0.77</v>
      </c>
      <c r="C2680" s="85">
        <v>18.739999999999998</v>
      </c>
      <c r="D2680" s="125">
        <f>B2680/(B2680+Overview!$F$22)</f>
        <v>0.52380952380952384</v>
      </c>
      <c r="E2680" s="118">
        <f>EXP(Overview!$F$21/Overview!$F$5-Overview!$F$21/('='!C2680+273.15))</f>
        <v>0.94169028070695959</v>
      </c>
      <c r="F2680" s="77">
        <f t="shared" si="248"/>
        <v>3.3002145735197459</v>
      </c>
      <c r="G2680" s="115">
        <f t="shared" si="249"/>
        <v>0.52380952380952372</v>
      </c>
      <c r="H2680" s="112">
        <f>F2680/Overview!$F$19</f>
        <v>4.8726038292038183</v>
      </c>
      <c r="I2680" s="149">
        <f t="shared" si="250"/>
        <v>178.24101031296112</v>
      </c>
      <c r="J2680" s="80">
        <f>IF((A2680-Overview!$F$43)/365=ROUND((A2680-Overview!$F$43)/365,0),J2679*0.05,J2679+V2679)</f>
        <v>5941.9224340325964</v>
      </c>
      <c r="K2680" s="70">
        <f>IF(I2680&lt;Overview!$F$16,1,'='!F2680/Overview!$F$26)</f>
        <v>142.86643175410157</v>
      </c>
      <c r="L2680" s="71">
        <f>IF(I2680&lt;Overview!$F$17,'='!F2680/Overview!$F$26,Overview!$F$33)</f>
        <v>9.1428571428571423</v>
      </c>
      <c r="M2680" s="72">
        <f t="shared" si="251"/>
        <v>9.1428571428571423</v>
      </c>
      <c r="N2680" s="81">
        <f>MIN(1,Overview!$F$44*E2680*(F2680-Overview!$F$25)^2+0.2)</f>
        <v>1</v>
      </c>
      <c r="O2680" s="48">
        <f>M2680*E2680*Overview!$F$8</f>
        <v>9.746225350951114E-2</v>
      </c>
      <c r="P2680" s="48">
        <f>E2680*Overview!$F$6</f>
        <v>1.8494797113084687E-3</v>
      </c>
      <c r="Q2680" s="122">
        <f>O2680*(G2680/F2680-(1+Overview!$F$35/'='!F2680)/(Overview!$F$37*Overview!$F$33))/('='!G2680+Overview!$F$36)</f>
        <v>9.2904873934627862E-5</v>
      </c>
      <c r="R2680" s="128">
        <f>(O2680/F2680-Q2680)*G2680*Overview!$F$29*'='!F2680^3</f>
        <v>501.79228578265389</v>
      </c>
      <c r="S2680" s="57">
        <f t="shared" si="246"/>
        <v>3.2787212912253333E-18</v>
      </c>
      <c r="T2680" s="58">
        <f t="shared" si="247"/>
        <v>1.0220200630335788E-4</v>
      </c>
      <c r="U2680" s="58">
        <f>IF(I2680&lt;Overview!$F$18,(1-Overview!$F$9)*'='!R2680-'='!I2680*'='!P2680,0)</f>
        <v>0</v>
      </c>
      <c r="V2680" s="54">
        <f>IF(I2680&gt;=Overview!$F$18,(1-Overview!$F$9)*'='!R2680-Overview!$F$18*'='!P2680,0)</f>
        <v>42.425159891809407</v>
      </c>
      <c r="W2680" s="2"/>
      <c r="X2680" s="60">
        <f>F2680^3*(1+G2680*Overview!$F$38)</f>
        <v>44.173839540619163</v>
      </c>
      <c r="Y2680" s="61">
        <f>F2680^3*Overview!$F$42*(1+Overview!$F$38*G2680)+J2680*Overview!$F$39/Overview!$F$40</f>
        <v>4.2338490971527767</v>
      </c>
    </row>
    <row r="2681" spans="1:25">
      <c r="A2681" s="34">
        <v>2678</v>
      </c>
      <c r="B2681">
        <v>0.77</v>
      </c>
      <c r="C2681" s="85">
        <v>18.739999999999998</v>
      </c>
      <c r="D2681" s="125">
        <f>B2681/(B2681+Overview!$F$22)</f>
        <v>0.52380952380952384</v>
      </c>
      <c r="E2681" s="118">
        <f>EXP(Overview!$F$21/Overview!$F$5-Overview!$F$21/('='!C2681+273.15))</f>
        <v>0.94169028070695959</v>
      </c>
      <c r="F2681" s="77">
        <f t="shared" si="248"/>
        <v>3.3003167755260492</v>
      </c>
      <c r="G2681" s="115">
        <f t="shared" si="249"/>
        <v>0.52380952380952372</v>
      </c>
      <c r="H2681" s="112">
        <f>F2681/Overview!$F$19</f>
        <v>4.8727547254186465</v>
      </c>
      <c r="I2681" s="149">
        <f t="shared" si="250"/>
        <v>178.24101031296112</v>
      </c>
      <c r="J2681" s="80">
        <f>IF((A2681-Overview!$F$43)/365=ROUND((A2681-Overview!$F$43)/365,0),J2680*0.05,J2680+V2680)</f>
        <v>5984.3475939244054</v>
      </c>
      <c r="K2681" s="70">
        <f>IF(I2681&lt;Overview!$F$16,1,'='!F2681/Overview!$F$26)</f>
        <v>142.87085608337875</v>
      </c>
      <c r="L2681" s="71">
        <f>IF(I2681&lt;Overview!$F$17,'='!F2681/Overview!$F$26,Overview!$F$33)</f>
        <v>9.1428571428571423</v>
      </c>
      <c r="M2681" s="72">
        <f t="shared" si="251"/>
        <v>9.1428571428571423</v>
      </c>
      <c r="N2681" s="81">
        <f>MIN(1,Overview!$F$44*E2681*(F2681-Overview!$F$25)^2+0.2)</f>
        <v>1</v>
      </c>
      <c r="O2681" s="48">
        <f>M2681*E2681*Overview!$F$8</f>
        <v>9.746225350951114E-2</v>
      </c>
      <c r="P2681" s="48">
        <f>E2681*Overview!$F$6</f>
        <v>1.8494797113084687E-3</v>
      </c>
      <c r="Q2681" s="122">
        <f>O2681*(G2681/F2681-(1+Overview!$F$35/'='!F2681)/(Overview!$F$37*Overview!$F$33))/('='!G2681+Overview!$F$36)</f>
        <v>9.2762307259138926E-5</v>
      </c>
      <c r="R2681" s="128">
        <f>(O2681/F2681-Q2681)*G2681*Overview!$F$29*'='!F2681^3</f>
        <v>501.82574680076033</v>
      </c>
      <c r="S2681" s="57">
        <f t="shared" si="246"/>
        <v>3.2786197579735684E-18</v>
      </c>
      <c r="T2681" s="58">
        <f t="shared" si="247"/>
        <v>1.02048332927946E-4</v>
      </c>
      <c r="U2681" s="58">
        <f>IF(I2681&lt;Overview!$F$18,(1-Overview!$F$9)*'='!R2681-'='!I2681*'='!P2681,0)</f>
        <v>0</v>
      </c>
      <c r="V2681" s="54">
        <f>IF(I2681&gt;=Overview!$F$18,(1-Overview!$F$9)*'='!R2681-Overview!$F$18*'='!P2681,0)</f>
        <v>42.428010770552078</v>
      </c>
      <c r="W2681" s="2"/>
      <c r="X2681" s="60">
        <f>F2681^3*(1+G2681*Overview!$F$38)</f>
        <v>44.177943632706985</v>
      </c>
      <c r="Y2681" s="61">
        <f>F2681^3*Overview!$F$42*(1+Overview!$F$38*G2681)+J2681*Overview!$F$39/Overview!$F$40</f>
        <v>4.2360620314796167</v>
      </c>
    </row>
    <row r="2682" spans="1:25">
      <c r="A2682" s="34">
        <v>2679</v>
      </c>
      <c r="B2682">
        <v>0.77</v>
      </c>
      <c r="C2682" s="85">
        <v>18.739999999999998</v>
      </c>
      <c r="D2682" s="125">
        <f>B2682/(B2682+Overview!$F$22)</f>
        <v>0.52380952380952384</v>
      </c>
      <c r="E2682" s="118">
        <f>EXP(Overview!$F$21/Overview!$F$5-Overview!$F$21/('='!C2682+273.15))</f>
        <v>0.94169028070695959</v>
      </c>
      <c r="F2682" s="77">
        <f t="shared" si="248"/>
        <v>3.3004188238589771</v>
      </c>
      <c r="G2682" s="115">
        <f t="shared" si="249"/>
        <v>0.52380952380952372</v>
      </c>
      <c r="H2682" s="112">
        <f>F2682/Overview!$F$19</f>
        <v>4.8729053947423253</v>
      </c>
      <c r="I2682" s="149">
        <f t="shared" si="250"/>
        <v>178.24101031296112</v>
      </c>
      <c r="J2682" s="80">
        <f>IF((A2682-Overview!$F$43)/365=ROUND((A2682-Overview!$F$43)/365,0),J2681*0.05,J2681+V2681)</f>
        <v>6026.7756046949571</v>
      </c>
      <c r="K2682" s="70">
        <f>IF(I2682&lt;Overview!$F$16,1,'='!F2682/Overview!$F$26)</f>
        <v>142.87527376012889</v>
      </c>
      <c r="L2682" s="71">
        <f>IF(I2682&lt;Overview!$F$17,'='!F2682/Overview!$F$26,Overview!$F$33)</f>
        <v>9.1428571428571423</v>
      </c>
      <c r="M2682" s="72">
        <f t="shared" si="251"/>
        <v>9.1428571428571423</v>
      </c>
      <c r="N2682" s="81">
        <f>MIN(1,Overview!$F$44*E2682*(F2682-Overview!$F$25)^2+0.2)</f>
        <v>1</v>
      </c>
      <c r="O2682" s="48">
        <f>M2682*E2682*Overview!$F$8</f>
        <v>9.746225350951114E-2</v>
      </c>
      <c r="P2682" s="48">
        <f>E2682*Overview!$F$6</f>
        <v>1.8494797113084687E-3</v>
      </c>
      <c r="Q2682" s="122">
        <f>O2682*(G2682/F2682-(1+Overview!$F$35/'='!F2682)/(Overview!$F$37*Overview!$F$33))/('='!G2682+Overview!$F$36)</f>
        <v>9.2619963759945996E-5</v>
      </c>
      <c r="R2682" s="128">
        <f>(O2682/F2682-Q2682)*G2682*Overview!$F$29*'='!F2682^3</f>
        <v>501.85915876068646</v>
      </c>
      <c r="S2682" s="57">
        <f t="shared" si="246"/>
        <v>3.2785183836636818E-18</v>
      </c>
      <c r="T2682" s="58">
        <f t="shared" si="247"/>
        <v>1.0189489061948735E-4</v>
      </c>
      <c r="U2682" s="58">
        <f>IF(I2682&lt;Overview!$F$18,(1-Overview!$F$9)*'='!R2682-'='!I2682*'='!P2682,0)</f>
        <v>0</v>
      </c>
      <c r="V2682" s="54">
        <f>IF(I2682&gt;=Overview!$F$18,(1-Overview!$F$9)*'='!R2682-Overview!$F$18*'='!P2682,0)</f>
        <v>42.430857469537777</v>
      </c>
      <c r="W2682" s="2"/>
      <c r="X2682" s="60">
        <f>F2682^3*(1+G2682*Overview!$F$38)</f>
        <v>44.182041807404424</v>
      </c>
      <c r="Y2682" s="61">
        <f>F2682^3*Overview!$F$42*(1+Overview!$F$38*G2682)+J2682*Overview!$F$39/Overview!$F$40</f>
        <v>4.23827455712496</v>
      </c>
    </row>
    <row r="2683" spans="1:25">
      <c r="A2683" s="34">
        <v>2680</v>
      </c>
      <c r="B2683">
        <v>0.77</v>
      </c>
      <c r="C2683" s="85">
        <v>18.739999999999998</v>
      </c>
      <c r="D2683" s="125">
        <f>B2683/(B2683+Overview!$F$22)</f>
        <v>0.52380952380952384</v>
      </c>
      <c r="E2683" s="118">
        <f>EXP(Overview!$F$21/Overview!$F$5-Overview!$F$21/('='!C2683+273.15))</f>
        <v>0.94169028070695959</v>
      </c>
      <c r="F2683" s="77">
        <f t="shared" si="248"/>
        <v>3.3005207187495964</v>
      </c>
      <c r="G2683" s="115">
        <f t="shared" si="249"/>
        <v>0.52380952380952372</v>
      </c>
      <c r="H2683" s="112">
        <f>F2683/Overview!$F$19</f>
        <v>4.8730558375160138</v>
      </c>
      <c r="I2683" s="149">
        <f t="shared" si="250"/>
        <v>178.24101031296112</v>
      </c>
      <c r="J2683" s="80">
        <f>IF((A2683-Overview!$F$43)/365=ROUND((A2683-Overview!$F$43)/365,0),J2682*0.05,J2682+V2682)</f>
        <v>6069.206462164495</v>
      </c>
      <c r="K2683" s="70">
        <f>IF(I2683&lt;Overview!$F$16,1,'='!F2683/Overview!$F$26)</f>
        <v>142.87968479435483</v>
      </c>
      <c r="L2683" s="71">
        <f>IF(I2683&lt;Overview!$F$17,'='!F2683/Overview!$F$26,Overview!$F$33)</f>
        <v>9.1428571428571423</v>
      </c>
      <c r="M2683" s="72">
        <f t="shared" si="251"/>
        <v>9.1428571428571423</v>
      </c>
      <c r="N2683" s="81">
        <f>MIN(1,Overview!$F$44*E2683*(F2683-Overview!$F$25)^2+0.2)</f>
        <v>1</v>
      </c>
      <c r="O2683" s="48">
        <f>M2683*E2683*Overview!$F$8</f>
        <v>9.746225350951114E-2</v>
      </c>
      <c r="P2683" s="48">
        <f>E2683*Overview!$F$6</f>
        <v>1.8494797113084687E-3</v>
      </c>
      <c r="Q2683" s="122">
        <f>O2683*(G2683/F2683-(1+Overview!$F$35/'='!F2683)/(Overview!$F$37*Overview!$F$33))/('='!G2683+Overview!$F$36)</f>
        <v>9.2477843074189835E-5</v>
      </c>
      <c r="R2683" s="128">
        <f>(O2683/F2683-Q2683)*G2683*Overview!$F$29*'='!F2683^3</f>
        <v>501.89252173244091</v>
      </c>
      <c r="S2683" s="57">
        <f t="shared" si="246"/>
        <v>3.2784171680372509E-18</v>
      </c>
      <c r="T2683" s="58">
        <f t="shared" si="247"/>
        <v>1.0174167903054581E-4</v>
      </c>
      <c r="U2683" s="58">
        <f>IF(I2683&lt;Overview!$F$18,(1-Overview!$F$9)*'='!R2683-'='!I2683*'='!P2683,0)</f>
        <v>0</v>
      </c>
      <c r="V2683" s="54">
        <f>IF(I2683&gt;=Overview!$F$18,(1-Overview!$F$9)*'='!R2683-Overview!$F$18*'='!P2683,0)</f>
        <v>42.433699994731263</v>
      </c>
      <c r="W2683" s="2"/>
      <c r="X2683" s="60">
        <f>F2683^3*(1+G2683*Overview!$F$38)</f>
        <v>44.186134072854678</v>
      </c>
      <c r="Y2683" s="61">
        <f>F2683^3*Overview!$F$42*(1+Overview!$F$38*G2683)+J2683*Overview!$F$39/Overview!$F$40</f>
        <v>4.2404866746400689</v>
      </c>
    </row>
    <row r="2684" spans="1:25">
      <c r="A2684" s="34">
        <v>2681</v>
      </c>
      <c r="B2684">
        <v>0.77</v>
      </c>
      <c r="C2684" s="85">
        <v>18.739999999999998</v>
      </c>
      <c r="D2684" s="125">
        <f>B2684/(B2684+Overview!$F$22)</f>
        <v>0.52380952380952384</v>
      </c>
      <c r="E2684" s="118">
        <f>EXP(Overview!$F$21/Overview!$F$5-Overview!$F$21/('='!C2684+273.15))</f>
        <v>0.94169028070695959</v>
      </c>
      <c r="F2684" s="77">
        <f t="shared" si="248"/>
        <v>3.3006224604286269</v>
      </c>
      <c r="G2684" s="115">
        <f t="shared" si="249"/>
        <v>0.52380952380952372</v>
      </c>
      <c r="H2684" s="112">
        <f>F2684/Overview!$F$19</f>
        <v>4.8732060540803586</v>
      </c>
      <c r="I2684" s="149">
        <f t="shared" si="250"/>
        <v>178.24101031296112</v>
      </c>
      <c r="J2684" s="80">
        <f>IF((A2684-Overview!$F$43)/365=ROUND((A2684-Overview!$F$43)/365,0),J2683*0.05,J2683+V2683)</f>
        <v>6111.6401621592258</v>
      </c>
      <c r="K2684" s="70">
        <f>IF(I2684&lt;Overview!$F$16,1,'='!F2684/Overview!$F$26)</f>
        <v>142.88408919604447</v>
      </c>
      <c r="L2684" s="71">
        <f>IF(I2684&lt;Overview!$F$17,'='!F2684/Overview!$F$26,Overview!$F$33)</f>
        <v>9.1428571428571423</v>
      </c>
      <c r="M2684" s="72">
        <f t="shared" si="251"/>
        <v>9.1428571428571423</v>
      </c>
      <c r="N2684" s="81">
        <f>MIN(1,Overview!$F$44*E2684*(F2684-Overview!$F$25)^2+0.2)</f>
        <v>1</v>
      </c>
      <c r="O2684" s="48">
        <f>M2684*E2684*Overview!$F$8</f>
        <v>9.746225350951114E-2</v>
      </c>
      <c r="P2684" s="48">
        <f>E2684*Overview!$F$6</f>
        <v>1.8494797113084687E-3</v>
      </c>
      <c r="Q2684" s="122">
        <f>O2684*(G2684/F2684-(1+Overview!$F$35/'='!F2684)/(Overview!$F$37*Overview!$F$33))/('='!G2684+Overview!$F$36)</f>
        <v>9.2335944839640815E-5</v>
      </c>
      <c r="R2684" s="128">
        <f>(O2684/F2684-Q2684)*G2684*Overview!$F$29*'='!F2684^3</f>
        <v>501.92583578593832</v>
      </c>
      <c r="S2684" s="57">
        <f t="shared" si="246"/>
        <v>3.2783161108363023E-18</v>
      </c>
      <c r="T2684" s="58">
        <f t="shared" si="247"/>
        <v>1.0158869781420574E-4</v>
      </c>
      <c r="U2684" s="58">
        <f>IF(I2684&lt;Overview!$F$18,(1-Overview!$F$9)*'='!R2684-'='!I2684*'='!P2684,0)</f>
        <v>0</v>
      </c>
      <c r="V2684" s="54">
        <f>IF(I2684&gt;=Overview!$F$18,(1-Overview!$F$9)*'='!R2684-Overview!$F$18*'='!P2684,0)</f>
        <v>42.436538352089237</v>
      </c>
      <c r="W2684" s="2"/>
      <c r="X2684" s="60">
        <f>F2684^3*(1+G2684*Overview!$F$38)</f>
        <v>44.190220437190995</v>
      </c>
      <c r="Y2684" s="61">
        <f>F2684^3*Overview!$F$42*(1+Overview!$F$38*G2684)+J2684*Overview!$F$39/Overview!$F$40</f>
        <v>4.2426983845755633</v>
      </c>
    </row>
    <row r="2685" spans="1:25">
      <c r="A2685" s="34">
        <v>2682</v>
      </c>
      <c r="B2685">
        <v>0.77</v>
      </c>
      <c r="C2685" s="85">
        <v>18.739999999999998</v>
      </c>
      <c r="D2685" s="125">
        <f>B2685/(B2685+Overview!$F$22)</f>
        <v>0.52380952380952384</v>
      </c>
      <c r="E2685" s="118">
        <f>EXP(Overview!$F$21/Overview!$F$5-Overview!$F$21/('='!C2685+273.15))</f>
        <v>0.94169028070695959</v>
      </c>
      <c r="F2685" s="77">
        <f t="shared" si="248"/>
        <v>3.3007240491264414</v>
      </c>
      <c r="G2685" s="115">
        <f t="shared" si="249"/>
        <v>0.52380952380952372</v>
      </c>
      <c r="H2685" s="112">
        <f>F2685/Overview!$F$19</f>
        <v>4.8733560447754929</v>
      </c>
      <c r="I2685" s="149">
        <f t="shared" si="250"/>
        <v>178.24101031296112</v>
      </c>
      <c r="J2685" s="80">
        <f>IF((A2685-Overview!$F$43)/365=ROUND((A2685-Overview!$F$43)/365,0),J2684*0.05,J2684+V2684)</f>
        <v>6154.0767005113148</v>
      </c>
      <c r="K2685" s="70">
        <f>IF(I2685&lt;Overview!$F$16,1,'='!F2685/Overview!$F$26)</f>
        <v>142.88848697517062</v>
      </c>
      <c r="L2685" s="71">
        <f>IF(I2685&lt;Overview!$F$17,'='!F2685/Overview!$F$26,Overview!$F$33)</f>
        <v>9.1428571428571423</v>
      </c>
      <c r="M2685" s="72">
        <f t="shared" si="251"/>
        <v>9.1428571428571423</v>
      </c>
      <c r="N2685" s="81">
        <f>MIN(1,Overview!$F$44*E2685*(F2685-Overview!$F$25)^2+0.2)</f>
        <v>1</v>
      </c>
      <c r="O2685" s="48">
        <f>M2685*E2685*Overview!$F$8</f>
        <v>9.746225350951114E-2</v>
      </c>
      <c r="P2685" s="48">
        <f>E2685*Overview!$F$6</f>
        <v>1.8494797113084687E-3</v>
      </c>
      <c r="Q2685" s="122">
        <f>O2685*(G2685/F2685-(1+Overview!$F$35/'='!F2685)/(Overview!$F$37*Overview!$F$33))/('='!G2685+Overview!$F$36)</f>
        <v>9.2194268694698021E-5</v>
      </c>
      <c r="R2685" s="128">
        <f>(O2685/F2685-Q2685)*G2685*Overview!$F$29*'='!F2685^3</f>
        <v>501.95910099099916</v>
      </c>
      <c r="S2685" s="57">
        <f t="shared" si="246"/>
        <v>3.2782152118033125E-18</v>
      </c>
      <c r="T2685" s="58">
        <f t="shared" si="247"/>
        <v>1.0143594662407159E-4</v>
      </c>
      <c r="U2685" s="58">
        <f>IF(I2685&lt;Overview!$F$18,(1-Overview!$F$9)*'='!R2685-'='!I2685*'='!P2685,0)</f>
        <v>0</v>
      </c>
      <c r="V2685" s="54">
        <f>IF(I2685&gt;=Overview!$F$18,(1-Overview!$F$9)*'='!R2685-Overview!$F$18*'='!P2685,0)</f>
        <v>42.439372547560424</v>
      </c>
      <c r="W2685" s="2"/>
      <c r="X2685" s="60">
        <f>F2685^3*(1+G2685*Overview!$F$38)</f>
        <v>44.194300908536547</v>
      </c>
      <c r="Y2685" s="61">
        <f>F2685^3*Overview!$F$42*(1+Overview!$F$38*G2685)+J2685*Overview!$F$39/Overview!$F$40</f>
        <v>4.2449096874814174</v>
      </c>
    </row>
    <row r="2686" spans="1:25">
      <c r="A2686" s="34">
        <v>2683</v>
      </c>
      <c r="B2686">
        <v>0.77</v>
      </c>
      <c r="C2686" s="85">
        <v>18.739999999999998</v>
      </c>
      <c r="D2686" s="125">
        <f>B2686/(B2686+Overview!$F$22)</f>
        <v>0.52380952380952384</v>
      </c>
      <c r="E2686" s="118">
        <f>EXP(Overview!$F$21/Overview!$F$5-Overview!$F$21/('='!C2686+273.15))</f>
        <v>0.94169028070695959</v>
      </c>
      <c r="F2686" s="77">
        <f t="shared" si="248"/>
        <v>3.3008254850730654</v>
      </c>
      <c r="G2686" s="115">
        <f t="shared" si="249"/>
        <v>0.52380952380952372</v>
      </c>
      <c r="H2686" s="112">
        <f>F2686/Overview!$F$19</f>
        <v>4.8735058099410384</v>
      </c>
      <c r="I2686" s="149">
        <f t="shared" si="250"/>
        <v>178.24101031296112</v>
      </c>
      <c r="J2686" s="80">
        <f>IF((A2686-Overview!$F$43)/365=ROUND((A2686-Overview!$F$43)/365,0),J2685*0.05,J2685+V2685)</f>
        <v>6196.516073058875</v>
      </c>
      <c r="K2686" s="70">
        <f>IF(I2686&lt;Overview!$F$16,1,'='!F2686/Overview!$F$26)</f>
        <v>142.89287814169114</v>
      </c>
      <c r="L2686" s="71">
        <f>IF(I2686&lt;Overview!$F$17,'='!F2686/Overview!$F$26,Overview!$F$33)</f>
        <v>9.1428571428571423</v>
      </c>
      <c r="M2686" s="72">
        <f t="shared" si="251"/>
        <v>9.1428571428571423</v>
      </c>
      <c r="N2686" s="81">
        <f>MIN(1,Overview!$F$44*E2686*(F2686-Overview!$F$25)^2+0.2)</f>
        <v>1</v>
      </c>
      <c r="O2686" s="48">
        <f>M2686*E2686*Overview!$F$8</f>
        <v>9.746225350951114E-2</v>
      </c>
      <c r="P2686" s="48">
        <f>E2686*Overview!$F$6</f>
        <v>1.8494797113084687E-3</v>
      </c>
      <c r="Q2686" s="122">
        <f>O2686*(G2686/F2686-(1+Overview!$F$35/'='!F2686)/(Overview!$F$37*Overview!$F$33))/('='!G2686+Overview!$F$36)</f>
        <v>9.2052814278393376E-5</v>
      </c>
      <c r="R2686" s="128">
        <f>(O2686/F2686-Q2686)*G2686*Overview!$F$29*'='!F2686^3</f>
        <v>501.99231741735025</v>
      </c>
      <c r="S2686" s="57">
        <f t="shared" si="246"/>
        <v>3.278114470681205E-18</v>
      </c>
      <c r="T2686" s="58">
        <f t="shared" si="247"/>
        <v>1.0128342511427287E-4</v>
      </c>
      <c r="U2686" s="58">
        <f>IF(I2686&lt;Overview!$F$18,(1-Overview!$F$9)*'='!R2686-'='!I2686*'='!P2686,0)</f>
        <v>0</v>
      </c>
      <c r="V2686" s="54">
        <f>IF(I2686&gt;=Overview!$F$18,(1-Overview!$F$9)*'='!R2686-Overview!$F$18*'='!P2686,0)</f>
        <v>42.442202587085539</v>
      </c>
      <c r="W2686" s="2"/>
      <c r="X2686" s="60">
        <f>F2686^3*(1+G2686*Overview!$F$38)</f>
        <v>44.198375495004562</v>
      </c>
      <c r="Y2686" s="61">
        <f>F2686^3*Overview!$F$42*(1+Overview!$F$38*G2686)+J2686*Overview!$F$39/Overview!$F$40</f>
        <v>4.2471205839069679</v>
      </c>
    </row>
    <row r="2687" spans="1:25">
      <c r="A2687" s="34">
        <v>2684</v>
      </c>
      <c r="B2687">
        <v>0.77</v>
      </c>
      <c r="C2687" s="85">
        <v>18.739999999999998</v>
      </c>
      <c r="D2687" s="125">
        <f>B2687/(B2687+Overview!$F$22)</f>
        <v>0.52380952380952384</v>
      </c>
      <c r="E2687" s="118">
        <f>EXP(Overview!$F$21/Overview!$F$5-Overview!$F$21/('='!C2687+273.15))</f>
        <v>0.94169028070695959</v>
      </c>
      <c r="F2687" s="77">
        <f t="shared" si="248"/>
        <v>3.3009267684981798</v>
      </c>
      <c r="G2687" s="115">
        <f t="shared" si="249"/>
        <v>0.52380952380952372</v>
      </c>
      <c r="H2687" s="112">
        <f>F2687/Overview!$F$19</f>
        <v>4.8736553499161079</v>
      </c>
      <c r="I2687" s="149">
        <f t="shared" si="250"/>
        <v>178.24101031296112</v>
      </c>
      <c r="J2687" s="80">
        <f>IF((A2687-Overview!$F$43)/365=ROUND((A2687-Overview!$F$43)/365,0),J2686*0.05,J2686+V2686)</f>
        <v>6238.9582756459604</v>
      </c>
      <c r="K2687" s="70">
        <f>IF(I2687&lt;Overview!$F$16,1,'='!F2687/Overview!$F$26)</f>
        <v>142.89726270554891</v>
      </c>
      <c r="L2687" s="71">
        <f>IF(I2687&lt;Overview!$F$17,'='!F2687/Overview!$F$26,Overview!$F$33)</f>
        <v>9.1428571428571423</v>
      </c>
      <c r="M2687" s="72">
        <f t="shared" si="251"/>
        <v>9.1428571428571423</v>
      </c>
      <c r="N2687" s="81">
        <f>MIN(1,Overview!$F$44*E2687*(F2687-Overview!$F$25)^2+0.2)</f>
        <v>1</v>
      </c>
      <c r="O2687" s="48">
        <f>M2687*E2687*Overview!$F$8</f>
        <v>9.746225350951114E-2</v>
      </c>
      <c r="P2687" s="48">
        <f>E2687*Overview!$F$6</f>
        <v>1.8494797113084687E-3</v>
      </c>
      <c r="Q2687" s="122">
        <f>O2687*(G2687/F2687-(1+Overview!$F$35/'='!F2687)/(Overview!$F$37*Overview!$F$33))/('='!G2687+Overview!$F$36)</f>
        <v>9.1911581230382652E-5</v>
      </c>
      <c r="R2687" s="128">
        <f>(O2687/F2687-Q2687)*G2687*Overview!$F$29*'='!F2687^3</f>
        <v>502.02548513462477</v>
      </c>
      <c r="S2687" s="57">
        <f t="shared" si="246"/>
        <v>3.2780138872133512E-18</v>
      </c>
      <c r="T2687" s="58">
        <f t="shared" si="247"/>
        <v>1.0113113293945498E-4</v>
      </c>
      <c r="U2687" s="58">
        <f>IF(I2687&lt;Overview!$F$18,(1-Overview!$F$9)*'='!R2687-'='!I2687*'='!P2687,0)</f>
        <v>0</v>
      </c>
      <c r="V2687" s="54">
        <f>IF(I2687&gt;=Overview!$F$18,(1-Overview!$F$9)*'='!R2687-Overview!$F$18*'='!P2687,0)</f>
        <v>42.445028476597322</v>
      </c>
      <c r="W2687" s="2"/>
      <c r="X2687" s="60">
        <f>F2687^3*(1+G2687*Overview!$F$38)</f>
        <v>44.202444204698253</v>
      </c>
      <c r="Y2687" s="61">
        <f>F2687^3*Overview!$F$42*(1+Overview!$F$38*G2687)+J2687*Overview!$F$39/Overview!$F$40</f>
        <v>4.2493310744009127</v>
      </c>
    </row>
    <row r="2688" spans="1:25">
      <c r="A2688" s="34">
        <v>2685</v>
      </c>
      <c r="B2688">
        <v>0.77</v>
      </c>
      <c r="C2688" s="85">
        <v>18.739999999999998</v>
      </c>
      <c r="D2688" s="125">
        <f>B2688/(B2688+Overview!$F$22)</f>
        <v>0.52380952380952384</v>
      </c>
      <c r="E2688" s="118">
        <f>EXP(Overview!$F$21/Overview!$F$5-Overview!$F$21/('='!C2688+273.15))</f>
        <v>0.94169028070695959</v>
      </c>
      <c r="F2688" s="77">
        <f t="shared" si="248"/>
        <v>3.3010278996311193</v>
      </c>
      <c r="G2688" s="115">
        <f t="shared" si="249"/>
        <v>0.52380952380952372</v>
      </c>
      <c r="H2688" s="112">
        <f>F2688/Overview!$F$19</f>
        <v>4.8738046650393017</v>
      </c>
      <c r="I2688" s="149">
        <f t="shared" si="250"/>
        <v>178.24101031296112</v>
      </c>
      <c r="J2688" s="80">
        <f>IF((A2688-Overview!$F$43)/365=ROUND((A2688-Overview!$F$43)/365,0),J2687*0.05,J2687+V2687)</f>
        <v>6281.4033041225575</v>
      </c>
      <c r="K2688" s="70">
        <f>IF(I2688&lt;Overview!$F$16,1,'='!F2688/Overview!$F$26)</f>
        <v>142.90164067667183</v>
      </c>
      <c r="L2688" s="71">
        <f>IF(I2688&lt;Overview!$F$17,'='!F2688/Overview!$F$26,Overview!$F$33)</f>
        <v>9.1428571428571423</v>
      </c>
      <c r="M2688" s="72">
        <f t="shared" si="251"/>
        <v>9.1428571428571423</v>
      </c>
      <c r="N2688" s="81">
        <f>MIN(1,Overview!$F$44*E2688*(F2688-Overview!$F$25)^2+0.2)</f>
        <v>1</v>
      </c>
      <c r="O2688" s="48">
        <f>M2688*E2688*Overview!$F$8</f>
        <v>9.746225350951114E-2</v>
      </c>
      <c r="P2688" s="48">
        <f>E2688*Overview!$F$6</f>
        <v>1.8494797113084687E-3</v>
      </c>
      <c r="Q2688" s="122">
        <f>O2688*(G2688/F2688-(1+Overview!$F$35/'='!F2688)/(Overview!$F$37*Overview!$F$33))/('='!G2688+Overview!$F$36)</f>
        <v>9.177056919095046E-5</v>
      </c>
      <c r="R2688" s="128">
        <f>(O2688/F2688-Q2688)*G2688*Overview!$F$29*'='!F2688^3</f>
        <v>502.05860421236213</v>
      </c>
      <c r="S2688" s="57">
        <f t="shared" si="246"/>
        <v>3.2779134611435676E-18</v>
      </c>
      <c r="T2688" s="58">
        <f t="shared" si="247"/>
        <v>1.0097906975478517E-4</v>
      </c>
      <c r="U2688" s="58">
        <f>IF(I2688&lt;Overview!$F$18,(1-Overview!$F$9)*'='!R2688-'='!I2688*'='!P2688,0)</f>
        <v>0</v>
      </c>
      <c r="V2688" s="54">
        <f>IF(I2688&gt;=Overview!$F$18,(1-Overview!$F$9)*'='!R2688-Overview!$F$18*'='!P2688,0)</f>
        <v>42.447850222020548</v>
      </c>
      <c r="W2688" s="2"/>
      <c r="X2688" s="60">
        <f>F2688^3*(1+G2688*Overview!$F$38)</f>
        <v>44.206507045710865</v>
      </c>
      <c r="Y2688" s="61">
        <f>F2688^3*Overview!$F$42*(1+Overview!$F$38*G2688)+J2688*Overview!$F$39/Overview!$F$40</f>
        <v>4.2515411595113033</v>
      </c>
    </row>
    <row r="2689" spans="1:25">
      <c r="A2689" s="34">
        <v>2686</v>
      </c>
      <c r="B2689">
        <v>0.77</v>
      </c>
      <c r="C2689" s="85">
        <v>18.739999999999998</v>
      </c>
      <c r="D2689" s="125">
        <f>B2689/(B2689+Overview!$F$22)</f>
        <v>0.52380952380952384</v>
      </c>
      <c r="E2689" s="118">
        <f>EXP(Overview!$F$21/Overview!$F$5-Overview!$F$21/('='!C2689+273.15))</f>
        <v>0.94169028070695959</v>
      </c>
      <c r="F2689" s="77">
        <f t="shared" si="248"/>
        <v>3.3011288787008741</v>
      </c>
      <c r="G2689" s="115">
        <f t="shared" si="249"/>
        <v>0.52380952380952372</v>
      </c>
      <c r="H2689" s="112">
        <f>F2689/Overview!$F$19</f>
        <v>4.8739537556487145</v>
      </c>
      <c r="I2689" s="149">
        <f t="shared" si="250"/>
        <v>178.24101031296112</v>
      </c>
      <c r="J2689" s="80">
        <f>IF((A2689-Overview!$F$43)/365=ROUND((A2689-Overview!$F$43)/365,0),J2688*0.05,J2688+V2688)</f>
        <v>6323.8511543445784</v>
      </c>
      <c r="K2689" s="70">
        <f>IF(I2689&lt;Overview!$F$16,1,'='!F2689/Overview!$F$26)</f>
        <v>142.90601206497291</v>
      </c>
      <c r="L2689" s="71">
        <f>IF(I2689&lt;Overview!$F$17,'='!F2689/Overview!$F$26,Overview!$F$33)</f>
        <v>9.1428571428571423</v>
      </c>
      <c r="M2689" s="72">
        <f t="shared" si="251"/>
        <v>9.1428571428571423</v>
      </c>
      <c r="N2689" s="81">
        <f>MIN(1,Overview!$F$44*E2689*(F2689-Overview!$F$25)^2+0.2)</f>
        <v>1</v>
      </c>
      <c r="O2689" s="48">
        <f>M2689*E2689*Overview!$F$8</f>
        <v>9.746225350951114E-2</v>
      </c>
      <c r="P2689" s="48">
        <f>E2689*Overview!$F$6</f>
        <v>1.8494797113084687E-3</v>
      </c>
      <c r="Q2689" s="122">
        <f>O2689*(G2689/F2689-(1+Overview!$F$35/'='!F2689)/(Overview!$F$37*Overview!$F$33))/('='!G2689+Overview!$F$36)</f>
        <v>9.1629777801006124E-5</v>
      </c>
      <c r="R2689" s="128">
        <f>(O2689/F2689-Q2689)*G2689*Overview!$F$29*'='!F2689^3</f>
        <v>502.09167472000809</v>
      </c>
      <c r="S2689" s="57">
        <f t="shared" si="246"/>
        <v>3.2778131922161171E-18</v>
      </c>
      <c r="T2689" s="58">
        <f t="shared" si="247"/>
        <v>1.0082723521594854E-4</v>
      </c>
      <c r="U2689" s="58">
        <f>IF(I2689&lt;Overview!$F$18,(1-Overview!$F$9)*'='!R2689-'='!I2689*'='!P2689,0)</f>
        <v>0</v>
      </c>
      <c r="V2689" s="54">
        <f>IF(I2689&gt;=Overview!$F$18,(1-Overview!$F$9)*'='!R2689-Overview!$F$18*'='!P2689,0)</f>
        <v>42.450667829271985</v>
      </c>
      <c r="W2689" s="2"/>
      <c r="X2689" s="60">
        <f>F2689^3*(1+G2689*Overview!$F$38)</f>
        <v>44.21056402612566</v>
      </c>
      <c r="Y2689" s="61">
        <f>F2689^3*Overview!$F$42*(1+Overview!$F$38*G2689)+J2689*Overview!$F$39/Overview!$F$40</f>
        <v>4.2537508397855559</v>
      </c>
    </row>
    <row r="2690" spans="1:25">
      <c r="A2690" s="34">
        <v>2687</v>
      </c>
      <c r="B2690">
        <v>0.77</v>
      </c>
      <c r="C2690" s="85">
        <v>18.739999999999998</v>
      </c>
      <c r="D2690" s="125">
        <f>B2690/(B2690+Overview!$F$22)</f>
        <v>0.52380952380952384</v>
      </c>
      <c r="E2690" s="118">
        <f>EXP(Overview!$F$21/Overview!$F$5-Overview!$F$21/('='!C2690+273.15))</f>
        <v>0.94169028070695959</v>
      </c>
      <c r="F2690" s="77">
        <f t="shared" si="248"/>
        <v>3.3012297059360902</v>
      </c>
      <c r="G2690" s="115">
        <f t="shared" si="249"/>
        <v>0.52380952380952372</v>
      </c>
      <c r="H2690" s="112">
        <f>F2690/Overview!$F$19</f>
        <v>4.8741026220819288</v>
      </c>
      <c r="I2690" s="149">
        <f t="shared" si="250"/>
        <v>178.24101031296112</v>
      </c>
      <c r="J2690" s="80">
        <f>IF((A2690-Overview!$F$43)/365=ROUND((A2690-Overview!$F$43)/365,0),J2689*0.05,J2689+V2689)</f>
        <v>6366.3018221738503</v>
      </c>
      <c r="K2690" s="70">
        <f>IF(I2690&lt;Overview!$F$16,1,'='!F2690/Overview!$F$26)</f>
        <v>142.91037688035024</v>
      </c>
      <c r="L2690" s="71">
        <f>IF(I2690&lt;Overview!$F$17,'='!F2690/Overview!$F$26,Overview!$F$33)</f>
        <v>9.1428571428571423</v>
      </c>
      <c r="M2690" s="72">
        <f t="shared" si="251"/>
        <v>9.1428571428571423</v>
      </c>
      <c r="N2690" s="81">
        <f>MIN(1,Overview!$F$44*E2690*(F2690-Overview!$F$25)^2+0.2)</f>
        <v>1</v>
      </c>
      <c r="O2690" s="48">
        <f>M2690*E2690*Overview!$F$8</f>
        <v>9.746225350951114E-2</v>
      </c>
      <c r="P2690" s="48">
        <f>E2690*Overview!$F$6</f>
        <v>1.8494797113084687E-3</v>
      </c>
      <c r="Q2690" s="122">
        <f>O2690*(G2690/F2690-(1+Overview!$F$35/'='!F2690)/(Overview!$F$37*Overview!$F$33))/('='!G2690+Overview!$F$36)</f>
        <v>9.148920670208289E-5</v>
      </c>
      <c r="R2690" s="128">
        <f>(O2690/F2690-Q2690)*G2690*Overview!$F$29*'='!F2690^3</f>
        <v>502.1246967269156</v>
      </c>
      <c r="S2690" s="57">
        <f t="shared" si="246"/>
        <v>3.2777130801757064E-18</v>
      </c>
      <c r="T2690" s="58">
        <f t="shared" si="247"/>
        <v>1.0067562897914777E-4</v>
      </c>
      <c r="U2690" s="58">
        <f>IF(I2690&lt;Overview!$F$18,(1-Overview!$F$9)*'='!R2690-'='!I2690*'='!P2690,0)</f>
        <v>0</v>
      </c>
      <c r="V2690" s="54">
        <f>IF(I2690&gt;=Overview!$F$18,(1-Overview!$F$9)*'='!R2690-Overview!$F$18*'='!P2690,0)</f>
        <v>42.453481304260507</v>
      </c>
      <c r="W2690" s="2"/>
      <c r="X2690" s="60">
        <f>F2690^3*(1+G2690*Overview!$F$38)</f>
        <v>44.214615154015966</v>
      </c>
      <c r="Y2690" s="61">
        <f>F2690^3*Overview!$F$42*(1+Overview!$F$38*G2690)+J2690*Overview!$F$39/Overview!$F$40</f>
        <v>4.2559601157704456</v>
      </c>
    </row>
    <row r="2691" spans="1:25">
      <c r="A2691" s="34">
        <v>2688</v>
      </c>
      <c r="B2691">
        <v>0.77</v>
      </c>
      <c r="C2691" s="85">
        <v>18.739999999999998</v>
      </c>
      <c r="D2691" s="125">
        <f>B2691/(B2691+Overview!$F$22)</f>
        <v>0.52380952380952384</v>
      </c>
      <c r="E2691" s="118">
        <f>EXP(Overview!$F$21/Overview!$F$5-Overview!$F$21/('='!C2691+273.15))</f>
        <v>0.94169028070695959</v>
      </c>
      <c r="F2691" s="77">
        <f t="shared" si="248"/>
        <v>3.3013303815650694</v>
      </c>
      <c r="G2691" s="115">
        <f t="shared" si="249"/>
        <v>0.52380952380952372</v>
      </c>
      <c r="H2691" s="112">
        <f>F2691/Overview!$F$19</f>
        <v>4.8742512646760217</v>
      </c>
      <c r="I2691" s="149">
        <f t="shared" si="250"/>
        <v>178.24101031296112</v>
      </c>
      <c r="J2691" s="80">
        <f>IF((A2691-Overview!$F$43)/365=ROUND((A2691-Overview!$F$43)/365,0),J2690*0.05,J2690+V2690)</f>
        <v>6408.7553034781104</v>
      </c>
      <c r="K2691" s="70">
        <f>IF(I2691&lt;Overview!$F$16,1,'='!F2691/Overview!$F$26)</f>
        <v>142.91473513268699</v>
      </c>
      <c r="L2691" s="71">
        <f>IF(I2691&lt;Overview!$F$17,'='!F2691/Overview!$F$26,Overview!$F$33)</f>
        <v>9.1428571428571423</v>
      </c>
      <c r="M2691" s="72">
        <f t="shared" si="251"/>
        <v>9.1428571428571423</v>
      </c>
      <c r="N2691" s="81">
        <f>MIN(1,Overview!$F$44*E2691*(F2691-Overview!$F$25)^2+0.2)</f>
        <v>1</v>
      </c>
      <c r="O2691" s="48">
        <f>M2691*E2691*Overview!$F$8</f>
        <v>9.746225350951114E-2</v>
      </c>
      <c r="P2691" s="48">
        <f>E2691*Overview!$F$6</f>
        <v>1.8494797113084687E-3</v>
      </c>
      <c r="Q2691" s="122">
        <f>O2691*(G2691/F2691-(1+Overview!$F$35/'='!F2691)/(Overview!$F$37*Overview!$F$33))/('='!G2691+Overview!$F$36)</f>
        <v>9.1348855536337094E-5</v>
      </c>
      <c r="R2691" s="128">
        <f>(O2691/F2691-Q2691)*G2691*Overview!$F$29*'='!F2691^3</f>
        <v>502.15767030234366</v>
      </c>
      <c r="S2691" s="57">
        <f t="shared" ref="S2691:S2754" si="252">(D2691*N2691-G2691)*O2691/F2691</f>
        <v>3.2776131247674857E-18</v>
      </c>
      <c r="T2691" s="58">
        <f t="shared" ref="T2691:T2754" si="253">F2691*Q2691/3</f>
        <v>1.0052425070110272E-4</v>
      </c>
      <c r="U2691" s="58">
        <f>IF(I2691&lt;Overview!$F$18,(1-Overview!$F$9)*'='!R2691-'='!I2691*'='!P2691,0)</f>
        <v>0</v>
      </c>
      <c r="V2691" s="54">
        <f>IF(I2691&gt;=Overview!$F$18,(1-Overview!$F$9)*'='!R2691-Overview!$F$18*'='!P2691,0)</f>
        <v>42.456290652886977</v>
      </c>
      <c r="W2691" s="2"/>
      <c r="X2691" s="60">
        <f>F2691^3*(1+G2691*Overview!$F$38)</f>
        <v>44.218660437445131</v>
      </c>
      <c r="Y2691" s="61">
        <f>F2691^3*Overview!$F$42*(1+Overview!$F$38*G2691)+J2691*Overview!$F$39/Overview!$F$40</f>
        <v>4.2581689880121107</v>
      </c>
    </row>
    <row r="2692" spans="1:25">
      <c r="A2692" s="34">
        <v>2689</v>
      </c>
      <c r="B2692">
        <v>0.77</v>
      </c>
      <c r="C2692" s="85">
        <v>18.739999999999998</v>
      </c>
      <c r="D2692" s="125">
        <f>B2692/(B2692+Overview!$F$22)</f>
        <v>0.52380952380952384</v>
      </c>
      <c r="E2692" s="118">
        <f>EXP(Overview!$F$21/Overview!$F$5-Overview!$F$21/('='!C2692+273.15))</f>
        <v>0.94169028070695959</v>
      </c>
      <c r="F2692" s="77">
        <f t="shared" ref="F2692:F2755" si="254">F2691+T2691</f>
        <v>3.3014309058157707</v>
      </c>
      <c r="G2692" s="115">
        <f t="shared" ref="G2692:G2755" si="255">G2691+S2691</f>
        <v>0.52380952380952372</v>
      </c>
      <c r="H2692" s="112">
        <f>F2692/Overview!$F$19</f>
        <v>4.8743996837675629</v>
      </c>
      <c r="I2692" s="149">
        <f t="shared" ref="I2692:I2755" si="256">I2691+U2691</f>
        <v>178.24101031296112</v>
      </c>
      <c r="J2692" s="80">
        <f>IF((A2692-Overview!$F$43)/365=ROUND((A2692-Overview!$F$43)/365,0),J2691*0.05,J2691+V2691)</f>
        <v>6451.2115941309976</v>
      </c>
      <c r="K2692" s="70">
        <f>IF(I2692&lt;Overview!$F$16,1,'='!F2692/Overview!$F$26)</f>
        <v>142.91908683185156</v>
      </c>
      <c r="L2692" s="71">
        <f>IF(I2692&lt;Overview!$F$17,'='!F2692/Overview!$F$26,Overview!$F$33)</f>
        <v>9.1428571428571423</v>
      </c>
      <c r="M2692" s="72">
        <f t="shared" ref="M2692:M2755" si="257">IF(K2692=1,1,L2692)</f>
        <v>9.1428571428571423</v>
      </c>
      <c r="N2692" s="81">
        <f>MIN(1,Overview!$F$44*E2692*(F2692-Overview!$F$25)^2+0.2)</f>
        <v>1</v>
      </c>
      <c r="O2692" s="48">
        <f>M2692*E2692*Overview!$F$8</f>
        <v>9.746225350951114E-2</v>
      </c>
      <c r="P2692" s="48">
        <f>E2692*Overview!$F$6</f>
        <v>1.8494797113084687E-3</v>
      </c>
      <c r="Q2692" s="122">
        <f>O2692*(G2692/F2692-(1+Overview!$F$35/'='!F2692)/(Overview!$F$37*Overview!$F$33))/('='!G2692+Overview!$F$36)</f>
        <v>9.120872394654503E-5</v>
      </c>
      <c r="R2692" s="128">
        <f>(O2692/F2692-Q2692)*G2692*Overview!$F$29*'='!F2692^3</f>
        <v>502.1905955154586</v>
      </c>
      <c r="S2692" s="57">
        <f t="shared" si="252"/>
        <v>3.2775133257370485E-18</v>
      </c>
      <c r="T2692" s="58">
        <f t="shared" si="253"/>
        <v>1.0037310003904758E-4</v>
      </c>
      <c r="U2692" s="58">
        <f>IF(I2692&lt;Overview!$F$18,(1-Overview!$F$9)*'='!R2692-'='!I2692*'='!P2692,0)</f>
        <v>0</v>
      </c>
      <c r="V2692" s="54">
        <f>IF(I2692&gt;=Overview!$F$18,(1-Overview!$F$9)*'='!R2692-Overview!$F$18*'='!P2692,0)</f>
        <v>42.459095881044369</v>
      </c>
      <c r="W2692" s="2"/>
      <c r="X2692" s="60">
        <f>F2692^3*(1+G2692*Overview!$F$38)</f>
        <v>44.222699884466572</v>
      </c>
      <c r="Y2692" s="61">
        <f>F2692^3*Overview!$F$42*(1+Overview!$F$38*G2692)+J2692*Overview!$F$39/Overview!$F$40</f>
        <v>4.2603774570560473</v>
      </c>
    </row>
    <row r="2693" spans="1:25">
      <c r="A2693" s="34">
        <v>2690</v>
      </c>
      <c r="B2693">
        <v>0.77</v>
      </c>
      <c r="C2693" s="85">
        <v>18.739999999999998</v>
      </c>
      <c r="D2693" s="125">
        <f>B2693/(B2693+Overview!$F$22)</f>
        <v>0.52380952380952384</v>
      </c>
      <c r="E2693" s="118">
        <f>EXP(Overview!$F$21/Overview!$F$5-Overview!$F$21/('='!C2693+273.15))</f>
        <v>0.94169028070695959</v>
      </c>
      <c r="F2693" s="77">
        <f t="shared" si="254"/>
        <v>3.3015312789158098</v>
      </c>
      <c r="G2693" s="115">
        <f t="shared" si="255"/>
        <v>0.52380952380952372</v>
      </c>
      <c r="H2693" s="112">
        <f>F2693/Overview!$F$19</f>
        <v>4.8745478796926172</v>
      </c>
      <c r="I2693" s="149">
        <f t="shared" si="256"/>
        <v>178.24101031296112</v>
      </c>
      <c r="J2693" s="80">
        <f>IF((A2693-Overview!$F$43)/365=ROUND((A2693-Overview!$F$43)/365,0),J2692*0.05,J2692+V2692)</f>
        <v>6493.6706900120416</v>
      </c>
      <c r="K2693" s="70">
        <f>IF(I2693&lt;Overview!$F$16,1,'='!F2693/Overview!$F$26)</f>
        <v>142.9234319876974</v>
      </c>
      <c r="L2693" s="71">
        <f>IF(I2693&lt;Overview!$F$17,'='!F2693/Overview!$F$26,Overview!$F$33)</f>
        <v>9.1428571428571423</v>
      </c>
      <c r="M2693" s="72">
        <f t="shared" si="257"/>
        <v>9.1428571428571423</v>
      </c>
      <c r="N2693" s="81">
        <f>MIN(1,Overview!$F$44*E2693*(F2693-Overview!$F$25)^2+0.2)</f>
        <v>1</v>
      </c>
      <c r="O2693" s="48">
        <f>M2693*E2693*Overview!$F$8</f>
        <v>9.746225350951114E-2</v>
      </c>
      <c r="P2693" s="48">
        <f>E2693*Overview!$F$6</f>
        <v>1.8494797113084687E-3</v>
      </c>
      <c r="Q2693" s="122">
        <f>O2693*(G2693/F2693-(1+Overview!$F$35/'='!F2693)/(Overview!$F$37*Overview!$F$33))/('='!G2693+Overview!$F$36)</f>
        <v>9.1068811576106099E-5</v>
      </c>
      <c r="R2693" s="128">
        <f>(O2693/F2693-Q2693)*G2693*Overview!$F$29*'='!F2693^3</f>
        <v>502.22347243533324</v>
      </c>
      <c r="S2693" s="57">
        <f t="shared" si="252"/>
        <v>3.2774136828304301E-18</v>
      </c>
      <c r="T2693" s="58">
        <f t="shared" si="253"/>
        <v>1.0022217665073482E-4</v>
      </c>
      <c r="U2693" s="58">
        <f>IF(I2693&lt;Overview!$F$18,(1-Overview!$F$9)*'='!R2693-'='!I2693*'='!P2693,0)</f>
        <v>0</v>
      </c>
      <c r="V2693" s="54">
        <f>IF(I2693&gt;=Overview!$F$18,(1-Overview!$F$9)*'='!R2693-Overview!$F$18*'='!P2693,0)</f>
        <v>42.461896994617689</v>
      </c>
      <c r="W2693" s="2"/>
      <c r="X2693" s="60">
        <f>F2693^3*(1+G2693*Overview!$F$38)</f>
        <v>44.226733503123761</v>
      </c>
      <c r="Y2693" s="61">
        <f>F2693^3*Overview!$F$42*(1+Overview!$F$38*G2693)+J2693*Overview!$F$39/Overview!$F$40</f>
        <v>4.2625855234471164</v>
      </c>
    </row>
    <row r="2694" spans="1:25">
      <c r="A2694" s="34">
        <v>2691</v>
      </c>
      <c r="B2694">
        <v>0.77</v>
      </c>
      <c r="C2694" s="85">
        <v>18.739999999999998</v>
      </c>
      <c r="D2694" s="125">
        <f>B2694/(B2694+Overview!$F$22)</f>
        <v>0.52380952380952384</v>
      </c>
      <c r="E2694" s="118">
        <f>EXP(Overview!$F$21/Overview!$F$5-Overview!$F$21/('='!C2694+273.15))</f>
        <v>0.94169028070695959</v>
      </c>
      <c r="F2694" s="77">
        <f t="shared" si="254"/>
        <v>3.3016315010924604</v>
      </c>
      <c r="G2694" s="115">
        <f t="shared" si="255"/>
        <v>0.52380952380952372</v>
      </c>
      <c r="H2694" s="112">
        <f>F2694/Overview!$F$19</f>
        <v>4.8746958527867417</v>
      </c>
      <c r="I2694" s="149">
        <f t="shared" si="256"/>
        <v>178.24101031296112</v>
      </c>
      <c r="J2694" s="80">
        <f>IF((A2694-Overview!$F$43)/365=ROUND((A2694-Overview!$F$43)/365,0),J2693*0.05,J2693+V2693)</f>
        <v>6536.1325870066594</v>
      </c>
      <c r="K2694" s="70">
        <f>IF(I2694&lt;Overview!$F$16,1,'='!F2694/Overview!$F$26)</f>
        <v>142.92777061006322</v>
      </c>
      <c r="L2694" s="71">
        <f>IF(I2694&lt;Overview!$F$17,'='!F2694/Overview!$F$26,Overview!$F$33)</f>
        <v>9.1428571428571423</v>
      </c>
      <c r="M2694" s="72">
        <f t="shared" si="257"/>
        <v>9.1428571428571423</v>
      </c>
      <c r="N2694" s="81">
        <f>MIN(1,Overview!$F$44*E2694*(F2694-Overview!$F$25)^2+0.2)</f>
        <v>1</v>
      </c>
      <c r="O2694" s="48">
        <f>M2694*E2694*Overview!$F$8</f>
        <v>9.746225350951114E-2</v>
      </c>
      <c r="P2694" s="48">
        <f>E2694*Overview!$F$6</f>
        <v>1.8494797113084687E-3</v>
      </c>
      <c r="Q2694" s="122">
        <f>O2694*(G2694/F2694-(1+Overview!$F$35/'='!F2694)/(Overview!$F$37*Overview!$F$33))/('='!G2694+Overview!$F$36)</f>
        <v>9.0929118069038754E-5</v>
      </c>
      <c r="R2694" s="128">
        <f>(O2694/F2694-Q2694)*G2694*Overview!$F$29*'='!F2694^3</f>
        <v>502.25630113094758</v>
      </c>
      <c r="S2694" s="57">
        <f t="shared" si="252"/>
        <v>3.2773141957941061E-18</v>
      </c>
      <c r="T2694" s="58">
        <f t="shared" si="253"/>
        <v>1.0007148019443134E-4</v>
      </c>
      <c r="U2694" s="58">
        <f>IF(I2694&lt;Overview!$F$18,(1-Overview!$F$9)*'='!R2694-'='!I2694*'='!P2694,0)</f>
        <v>0</v>
      </c>
      <c r="V2694" s="54">
        <f>IF(I2694&gt;=Overview!$F$18,(1-Overview!$F$9)*'='!R2694-Overview!$F$18*'='!P2694,0)</f>
        <v>42.464693999484027</v>
      </c>
      <c r="W2694" s="2"/>
      <c r="X2694" s="60">
        <f>F2694^3*(1+G2694*Overview!$F$38)</f>
        <v>44.230761301450237</v>
      </c>
      <c r="Y2694" s="61">
        <f>F2694^3*Overview!$F$42*(1+Overview!$F$38*G2694)+J2694*Overview!$F$39/Overview!$F$40</f>
        <v>4.2647931877295369</v>
      </c>
    </row>
    <row r="2695" spans="1:25">
      <c r="A2695" s="34">
        <v>2692</v>
      </c>
      <c r="B2695">
        <v>0.77</v>
      </c>
      <c r="C2695" s="85">
        <v>18.739999999999998</v>
      </c>
      <c r="D2695" s="125">
        <f>B2695/(B2695+Overview!$F$22)</f>
        <v>0.52380952380952384</v>
      </c>
      <c r="E2695" s="118">
        <f>EXP(Overview!$F$21/Overview!$F$5-Overview!$F$21/('='!C2695+273.15))</f>
        <v>0.94169028070695959</v>
      </c>
      <c r="F2695" s="77">
        <f t="shared" si="254"/>
        <v>3.3017315725726548</v>
      </c>
      <c r="G2695" s="115">
        <f t="shared" si="255"/>
        <v>0.52380952380952372</v>
      </c>
      <c r="H2695" s="112">
        <f>F2695/Overview!$F$19</f>
        <v>4.8748436033849911</v>
      </c>
      <c r="I2695" s="149">
        <f t="shared" si="256"/>
        <v>178.24101031296112</v>
      </c>
      <c r="J2695" s="80">
        <f>IF((A2695-Overview!$F$43)/365=ROUND((A2695-Overview!$F$43)/365,0),J2694*0.05,J2694+V2694)</f>
        <v>6578.597281006143</v>
      </c>
      <c r="K2695" s="70">
        <f>IF(I2695&lt;Overview!$F$16,1,'='!F2695/Overview!$F$26)</f>
        <v>142.93210270877293</v>
      </c>
      <c r="L2695" s="71">
        <f>IF(I2695&lt;Overview!$F$17,'='!F2695/Overview!$F$26,Overview!$F$33)</f>
        <v>9.1428571428571423</v>
      </c>
      <c r="M2695" s="72">
        <f t="shared" si="257"/>
        <v>9.1428571428571423</v>
      </c>
      <c r="N2695" s="81">
        <f>MIN(1,Overview!$F$44*E2695*(F2695-Overview!$F$25)^2+0.2)</f>
        <v>1</v>
      </c>
      <c r="O2695" s="48">
        <f>M2695*E2695*Overview!$F$8</f>
        <v>9.746225350951114E-2</v>
      </c>
      <c r="P2695" s="48">
        <f>E2695*Overview!$F$6</f>
        <v>1.8494797113084687E-3</v>
      </c>
      <c r="Q2695" s="122">
        <f>O2695*(G2695/F2695-(1+Overview!$F$35/'='!F2695)/(Overview!$F$37*Overview!$F$33))/('='!G2695+Overview!$F$36)</f>
        <v>9.078964306997661E-5</v>
      </c>
      <c r="R2695" s="128">
        <f>(O2695/F2695-Q2695)*G2695*Overview!$F$29*'='!F2695^3</f>
        <v>502.28908167118925</v>
      </c>
      <c r="S2695" s="57">
        <f t="shared" si="252"/>
        <v>3.2772148643749924E-18</v>
      </c>
      <c r="T2695" s="58">
        <f t="shared" si="253"/>
        <v>9.9921010328914638E-5</v>
      </c>
      <c r="U2695" s="58">
        <f>IF(I2695&lt;Overview!$F$18,(1-Overview!$F$9)*'='!R2695-'='!I2695*'='!P2695,0)</f>
        <v>0</v>
      </c>
      <c r="V2695" s="54">
        <f>IF(I2695&gt;=Overview!$F$18,(1-Overview!$F$9)*'='!R2695-Overview!$F$18*'='!P2695,0)</f>
        <v>42.467486901512622</v>
      </c>
      <c r="W2695" s="2"/>
      <c r="X2695" s="60">
        <f>F2695^3*(1+G2695*Overview!$F$38)</f>
        <v>44.234783287469654</v>
      </c>
      <c r="Y2695" s="61">
        <f>F2695^3*Overview!$F$42*(1+Overview!$F$38*G2695)+J2695*Overview!$F$39/Overview!$F$40</f>
        <v>4.2670004504468997</v>
      </c>
    </row>
    <row r="2696" spans="1:25">
      <c r="A2696" s="34">
        <v>2693</v>
      </c>
      <c r="B2696">
        <v>0.77</v>
      </c>
      <c r="C2696" s="85">
        <v>18.739999999999998</v>
      </c>
      <c r="D2696" s="125">
        <f>B2696/(B2696+Overview!$F$22)</f>
        <v>0.52380952380952384</v>
      </c>
      <c r="E2696" s="118">
        <f>EXP(Overview!$F$21/Overview!$F$5-Overview!$F$21/('='!C2696+273.15))</f>
        <v>0.94169028070695959</v>
      </c>
      <c r="F2696" s="77">
        <f t="shared" si="254"/>
        <v>3.3018314935829838</v>
      </c>
      <c r="G2696" s="115">
        <f t="shared" si="255"/>
        <v>0.52380952380952372</v>
      </c>
      <c r="H2696" s="112">
        <f>F2696/Overview!$F$19</f>
        <v>4.8749911318219157</v>
      </c>
      <c r="I2696" s="149">
        <f t="shared" si="256"/>
        <v>178.24101031296112</v>
      </c>
      <c r="J2696" s="80">
        <f>IF((A2696-Overview!$F$43)/365=ROUND((A2696-Overview!$F$43)/365,0),J2695*0.05,J2695+V2695)</f>
        <v>6621.0647679076556</v>
      </c>
      <c r="K2696" s="70">
        <f>IF(I2696&lt;Overview!$F$16,1,'='!F2696/Overview!$F$26)</f>
        <v>142.93642829363566</v>
      </c>
      <c r="L2696" s="71">
        <f>IF(I2696&lt;Overview!$F$17,'='!F2696/Overview!$F$26,Overview!$F$33)</f>
        <v>9.1428571428571423</v>
      </c>
      <c r="M2696" s="72">
        <f t="shared" si="257"/>
        <v>9.1428571428571423</v>
      </c>
      <c r="N2696" s="81">
        <f>MIN(1,Overview!$F$44*E2696*(F2696-Overview!$F$25)^2+0.2)</f>
        <v>1</v>
      </c>
      <c r="O2696" s="48">
        <f>M2696*E2696*Overview!$F$8</f>
        <v>9.746225350951114E-2</v>
      </c>
      <c r="P2696" s="48">
        <f>E2696*Overview!$F$6</f>
        <v>1.8494797113084687E-3</v>
      </c>
      <c r="Q2696" s="122">
        <f>O2696*(G2696/F2696-(1+Overview!$F$35/'='!F2696)/(Overview!$F$37*Overview!$F$33))/('='!G2696+Overview!$F$36)</f>
        <v>9.0650386224172294E-5</v>
      </c>
      <c r="R2696" s="128">
        <f>(O2696/F2696-Q2696)*G2696*Overview!$F$29*'='!F2696^3</f>
        <v>502.32181412485238</v>
      </c>
      <c r="S2696" s="57">
        <f t="shared" si="252"/>
        <v>3.2771156883204454E-18</v>
      </c>
      <c r="T2696" s="58">
        <f t="shared" si="253"/>
        <v>9.9770766713477716E-5</v>
      </c>
      <c r="U2696" s="58">
        <f>IF(I2696&lt;Overview!$F$18,(1-Overview!$F$9)*'='!R2696-'='!I2696*'='!P2696,0)</f>
        <v>0</v>
      </c>
      <c r="V2696" s="54">
        <f>IF(I2696&gt;=Overview!$F$18,(1-Overview!$F$9)*'='!R2696-Overview!$F$18*'='!P2696,0)</f>
        <v>42.470275706564721</v>
      </c>
      <c r="W2696" s="2"/>
      <c r="X2696" s="60">
        <f>F2696^3*(1+G2696*Overview!$F$38)</f>
        <v>44.238799469195712</v>
      </c>
      <c r="Y2696" s="61">
        <f>F2696^3*Overview!$F$42*(1+Overview!$F$38*G2696)+J2696*Overview!$F$39/Overview!$F$40</f>
        <v>4.2692073121421465</v>
      </c>
    </row>
    <row r="2697" spans="1:25">
      <c r="A2697" s="34">
        <v>2694</v>
      </c>
      <c r="B2697">
        <v>0.77</v>
      </c>
      <c r="C2697" s="85">
        <v>18.739999999999998</v>
      </c>
      <c r="D2697" s="125">
        <f>B2697/(B2697+Overview!$F$22)</f>
        <v>0.52380952380952384</v>
      </c>
      <c r="E2697" s="118">
        <f>EXP(Overview!$F$21/Overview!$F$5-Overview!$F$21/('='!C2697+273.15))</f>
        <v>0.94169028070695959</v>
      </c>
      <c r="F2697" s="77">
        <f t="shared" si="254"/>
        <v>3.3019312643496974</v>
      </c>
      <c r="G2697" s="115">
        <f t="shared" si="255"/>
        <v>0.52380952380952372</v>
      </c>
      <c r="H2697" s="112">
        <f>F2697/Overview!$F$19</f>
        <v>4.8751384384315628</v>
      </c>
      <c r="I2697" s="149">
        <f t="shared" si="256"/>
        <v>178.24101031296112</v>
      </c>
      <c r="J2697" s="80">
        <f>IF((A2697-Overview!$F$43)/365=ROUND((A2697-Overview!$F$43)/365,0),J2696*0.05,J2696+V2696)</f>
        <v>6663.5350436142198</v>
      </c>
      <c r="K2697" s="70">
        <f>IF(I2697&lt;Overview!$F$16,1,'='!F2697/Overview!$F$26)</f>
        <v>142.94074737444578</v>
      </c>
      <c r="L2697" s="71">
        <f>IF(I2697&lt;Overview!$F$17,'='!F2697/Overview!$F$26,Overview!$F$33)</f>
        <v>9.1428571428571423</v>
      </c>
      <c r="M2697" s="72">
        <f t="shared" si="257"/>
        <v>9.1428571428571423</v>
      </c>
      <c r="N2697" s="81">
        <f>MIN(1,Overview!$F$44*E2697*(F2697-Overview!$F$25)^2+0.2)</f>
        <v>1</v>
      </c>
      <c r="O2697" s="48">
        <f>M2697*E2697*Overview!$F$8</f>
        <v>9.746225350951114E-2</v>
      </c>
      <c r="P2697" s="48">
        <f>E2697*Overview!$F$6</f>
        <v>1.8494797113084687E-3</v>
      </c>
      <c r="Q2697" s="122">
        <f>O2697*(G2697/F2697-(1+Overview!$F$35/'='!F2697)/(Overview!$F$37*Overview!$F$33))/('='!G2697+Overview!$F$36)</f>
        <v>9.0511347177495168E-5</v>
      </c>
      <c r="R2697" s="128">
        <f>(O2697/F2697-Q2697)*G2697*Overview!$F$29*'='!F2697^3</f>
        <v>502.35449856063894</v>
      </c>
      <c r="S2697" s="57">
        <f t="shared" si="252"/>
        <v>3.2770166673782582E-18</v>
      </c>
      <c r="T2697" s="58">
        <f t="shared" si="253"/>
        <v>9.9620749007927009E-5</v>
      </c>
      <c r="U2697" s="58">
        <f>IF(I2697&lt;Overview!$F$18,(1-Overview!$F$9)*'='!R2697-'='!I2697*'='!P2697,0)</f>
        <v>0</v>
      </c>
      <c r="V2697" s="54">
        <f>IF(I2697&gt;=Overview!$F$18,(1-Overview!$F$9)*'='!R2697-Overview!$F$18*'='!P2697,0)</f>
        <v>42.473060420493731</v>
      </c>
      <c r="W2697" s="2"/>
      <c r="X2697" s="60">
        <f>F2697^3*(1+G2697*Overview!$F$38)</f>
        <v>44.242809854632256</v>
      </c>
      <c r="Y2697" s="61">
        <f>F2697^3*Overview!$F$42*(1+Overview!$F$38*G2697)+J2697*Overview!$F$39/Overview!$F$40</f>
        <v>4.2714137733575939</v>
      </c>
    </row>
    <row r="2698" spans="1:25">
      <c r="A2698" s="34">
        <v>2695</v>
      </c>
      <c r="B2698">
        <v>0.77</v>
      </c>
      <c r="C2698" s="85">
        <v>18.739999999999998</v>
      </c>
      <c r="D2698" s="125">
        <f>B2698/(B2698+Overview!$F$22)</f>
        <v>0.52380952380952384</v>
      </c>
      <c r="E2698" s="118">
        <f>EXP(Overview!$F$21/Overview!$F$5-Overview!$F$21/('='!C2698+273.15))</f>
        <v>0.94169028070695959</v>
      </c>
      <c r="F2698" s="77">
        <f t="shared" si="254"/>
        <v>3.3020308850987052</v>
      </c>
      <c r="G2698" s="115">
        <f t="shared" si="255"/>
        <v>0.52380952380952372</v>
      </c>
      <c r="H2698" s="112">
        <f>F2698/Overview!$F$19</f>
        <v>4.8752855235474755</v>
      </c>
      <c r="I2698" s="149">
        <f t="shared" si="256"/>
        <v>178.24101031296112</v>
      </c>
      <c r="J2698" s="80">
        <f>IF((A2698-Overview!$F$43)/365=ROUND((A2698-Overview!$F$43)/365,0),J2697*0.05,J2697+V2697)</f>
        <v>6706.0081040347131</v>
      </c>
      <c r="K2698" s="70">
        <f>IF(I2698&lt;Overview!$F$16,1,'='!F2698/Overview!$F$26)</f>
        <v>142.94505996098292</v>
      </c>
      <c r="L2698" s="71">
        <f>IF(I2698&lt;Overview!$F$17,'='!F2698/Overview!$F$26,Overview!$F$33)</f>
        <v>9.1428571428571423</v>
      </c>
      <c r="M2698" s="72">
        <f t="shared" si="257"/>
        <v>9.1428571428571423</v>
      </c>
      <c r="N2698" s="81">
        <f>MIN(1,Overview!$F$44*E2698*(F2698-Overview!$F$25)^2+0.2)</f>
        <v>1</v>
      </c>
      <c r="O2698" s="48">
        <f>M2698*E2698*Overview!$F$8</f>
        <v>9.746225350951114E-2</v>
      </c>
      <c r="P2698" s="48">
        <f>E2698*Overview!$F$6</f>
        <v>1.8494797113084687E-3</v>
      </c>
      <c r="Q2698" s="122">
        <f>O2698*(G2698/F2698-(1+Overview!$F$35/'='!F2698)/(Overview!$F$37*Overview!$F$33))/('='!G2698+Overview!$F$36)</f>
        <v>9.0372525576426437E-5</v>
      </c>
      <c r="R2698" s="128">
        <f>(O2698/F2698-Q2698)*G2698*Overview!$F$29*'='!F2698^3</f>
        <v>502.38713504715815</v>
      </c>
      <c r="S2698" s="57">
        <f t="shared" si="252"/>
        <v>3.276917801296663E-18</v>
      </c>
      <c r="T2698" s="58">
        <f t="shared" si="253"/>
        <v>9.9470956872577587E-5</v>
      </c>
      <c r="U2698" s="58">
        <f>IF(I2698&lt;Overview!$F$18,(1-Overview!$F$9)*'='!R2698-'='!I2698*'='!P2698,0)</f>
        <v>0</v>
      </c>
      <c r="V2698" s="54">
        <f>IF(I2698&gt;=Overview!$F$18,(1-Overview!$F$9)*'='!R2698-Overview!$F$18*'='!P2698,0)</f>
        <v>42.475841049145167</v>
      </c>
      <c r="W2698" s="2"/>
      <c r="X2698" s="60">
        <f>F2698^3*(1+G2698*Overview!$F$38)</f>
        <v>44.246814451773176</v>
      </c>
      <c r="Y2698" s="61">
        <f>F2698^3*Overview!$F$42*(1+Overview!$F$38*G2698)+J2698*Overview!$F$39/Overview!$F$40</f>
        <v>4.2736198346349124</v>
      </c>
    </row>
    <row r="2699" spans="1:25">
      <c r="A2699" s="34">
        <v>2696</v>
      </c>
      <c r="B2699">
        <v>0.77</v>
      </c>
      <c r="C2699" s="85">
        <v>18.739999999999998</v>
      </c>
      <c r="D2699" s="125">
        <f>B2699/(B2699+Overview!$F$22)</f>
        <v>0.52380952380952384</v>
      </c>
      <c r="E2699" s="118">
        <f>EXP(Overview!$F$21/Overview!$F$5-Overview!$F$21/('='!C2699+273.15))</f>
        <v>0.94169028070695959</v>
      </c>
      <c r="F2699" s="77">
        <f t="shared" si="254"/>
        <v>3.3021303560555779</v>
      </c>
      <c r="G2699" s="115">
        <f t="shared" si="255"/>
        <v>0.52380952380952372</v>
      </c>
      <c r="H2699" s="112">
        <f>F2699/Overview!$F$19</f>
        <v>4.8754323875026984</v>
      </c>
      <c r="I2699" s="149">
        <f t="shared" si="256"/>
        <v>178.24101031296112</v>
      </c>
      <c r="J2699" s="80">
        <f>IF((A2699-Overview!$F$43)/365=ROUND((A2699-Overview!$F$43)/365,0),J2698*0.05,J2698+V2698)</f>
        <v>6748.4839450838581</v>
      </c>
      <c r="K2699" s="70">
        <f>IF(I2699&lt;Overview!$F$16,1,'='!F2699/Overview!$F$26)</f>
        <v>142.94936606301204</v>
      </c>
      <c r="L2699" s="71">
        <f>IF(I2699&lt;Overview!$F$17,'='!F2699/Overview!$F$26,Overview!$F$33)</f>
        <v>9.1428571428571423</v>
      </c>
      <c r="M2699" s="72">
        <f t="shared" si="257"/>
        <v>9.1428571428571423</v>
      </c>
      <c r="N2699" s="81">
        <f>MIN(1,Overview!$F$44*E2699*(F2699-Overview!$F$25)^2+0.2)</f>
        <v>1</v>
      </c>
      <c r="O2699" s="48">
        <f>M2699*E2699*Overview!$F$8</f>
        <v>9.746225350951114E-2</v>
      </c>
      <c r="P2699" s="48">
        <f>E2699*Overview!$F$6</f>
        <v>1.8494797113084687E-3</v>
      </c>
      <c r="Q2699" s="122">
        <f>O2699*(G2699/F2699-(1+Overview!$F$35/'='!F2699)/(Overview!$F$37*Overview!$F$33))/('='!G2699+Overview!$F$36)</f>
        <v>9.0233921068062358E-5</v>
      </c>
      <c r="R2699" s="128">
        <f>(O2699/F2699-Q2699)*G2699*Overview!$F$29*'='!F2699^3</f>
        <v>502.41972365292708</v>
      </c>
      <c r="S2699" s="57">
        <f t="shared" si="252"/>
        <v>3.2768190898243281E-18</v>
      </c>
      <c r="T2699" s="58">
        <f t="shared" si="253"/>
        <v>9.9321389968257224E-5</v>
      </c>
      <c r="U2699" s="58">
        <f>IF(I2699&lt;Overview!$F$18,(1-Overview!$F$9)*'='!R2699-'='!I2699*'='!P2699,0)</f>
        <v>0</v>
      </c>
      <c r="V2699" s="54">
        <f>IF(I2699&gt;=Overview!$F$18,(1-Overview!$F$9)*'='!R2699-Overview!$F$18*'='!P2699,0)</f>
        <v>42.478617598356685</v>
      </c>
      <c r="W2699" s="2"/>
      <c r="X2699" s="60">
        <f>F2699^3*(1+G2699*Overview!$F$38)</f>
        <v>44.250813268602542</v>
      </c>
      <c r="Y2699" s="61">
        <f>F2699^3*Overview!$F$42*(1+Overview!$F$38*G2699)+J2699*Overview!$F$39/Overview!$F$40</f>
        <v>4.2758254965151457</v>
      </c>
    </row>
    <row r="2700" spans="1:25">
      <c r="A2700" s="34">
        <v>2697</v>
      </c>
      <c r="B2700">
        <v>0.77</v>
      </c>
      <c r="C2700" s="85">
        <v>18.739999999999998</v>
      </c>
      <c r="D2700" s="125">
        <f>B2700/(B2700+Overview!$F$22)</f>
        <v>0.52380952380952384</v>
      </c>
      <c r="E2700" s="118">
        <f>EXP(Overview!$F$21/Overview!$F$5-Overview!$F$21/('='!C2700+273.15))</f>
        <v>0.94169028070695959</v>
      </c>
      <c r="F2700" s="77">
        <f t="shared" si="254"/>
        <v>3.302229677445546</v>
      </c>
      <c r="G2700" s="115">
        <f t="shared" si="255"/>
        <v>0.52380952380952372</v>
      </c>
      <c r="H2700" s="112">
        <f>F2700/Overview!$F$19</f>
        <v>4.8755790306297744</v>
      </c>
      <c r="I2700" s="149">
        <f t="shared" si="256"/>
        <v>178.24101031296112</v>
      </c>
      <c r="J2700" s="80">
        <f>IF((A2700-Overview!$F$43)/365=ROUND((A2700-Overview!$F$43)/365,0),J2699*0.05,J2699+V2699)</f>
        <v>6790.9625626822144</v>
      </c>
      <c r="K2700" s="70">
        <f>IF(I2700&lt;Overview!$F$16,1,'='!F2700/Overview!$F$26)</f>
        <v>142.95366569028337</v>
      </c>
      <c r="L2700" s="71">
        <f>IF(I2700&lt;Overview!$F$17,'='!F2700/Overview!$F$26,Overview!$F$33)</f>
        <v>9.1428571428571423</v>
      </c>
      <c r="M2700" s="72">
        <f t="shared" si="257"/>
        <v>9.1428571428571423</v>
      </c>
      <c r="N2700" s="81">
        <f>MIN(1,Overview!$F$44*E2700*(F2700-Overview!$F$25)^2+0.2)</f>
        <v>1</v>
      </c>
      <c r="O2700" s="48">
        <f>M2700*E2700*Overview!$F$8</f>
        <v>9.746225350951114E-2</v>
      </c>
      <c r="P2700" s="48">
        <f>E2700*Overview!$F$6</f>
        <v>1.8494797113084687E-3</v>
      </c>
      <c r="Q2700" s="122">
        <f>O2700*(G2700/F2700-(1+Overview!$F$35/'='!F2700)/(Overview!$F$37*Overview!$F$33))/('='!G2700+Overview!$F$36)</f>
        <v>9.0095533300111073E-5</v>
      </c>
      <c r="R2700" s="128">
        <f>(O2700/F2700-Q2700)*G2700*Overview!$F$29*'='!F2700^3</f>
        <v>502.45226444636995</v>
      </c>
      <c r="S2700" s="57">
        <f t="shared" si="252"/>
        <v>3.2767205327103582E-18</v>
      </c>
      <c r="T2700" s="58">
        <f t="shared" si="253"/>
        <v>9.9172047956303403E-5</v>
      </c>
      <c r="U2700" s="58">
        <f>IF(I2700&lt;Overview!$F$18,(1-Overview!$F$9)*'='!R2700-'='!I2700*'='!P2700,0)</f>
        <v>0</v>
      </c>
      <c r="V2700" s="54">
        <f>IF(I2700&gt;=Overview!$F$18,(1-Overview!$F$9)*'='!R2700-Overview!$F$18*'='!P2700,0)</f>
        <v>42.481390073958018</v>
      </c>
      <c r="W2700" s="2"/>
      <c r="X2700" s="60">
        <f>F2700^3*(1+G2700*Overview!$F$38)</f>
        <v>44.254806313094491</v>
      </c>
      <c r="Y2700" s="61">
        <f>F2700^3*Overview!$F$42*(1+Overview!$F$38*G2700)+J2700*Overview!$F$39/Overview!$F$40</f>
        <v>4.2780307595386953</v>
      </c>
    </row>
    <row r="2701" spans="1:25">
      <c r="A2701" s="34">
        <v>2698</v>
      </c>
      <c r="B2701">
        <v>0.77</v>
      </c>
      <c r="C2701" s="85">
        <v>18.739999999999998</v>
      </c>
      <c r="D2701" s="125">
        <f>B2701/(B2701+Overview!$F$22)</f>
        <v>0.52380952380952384</v>
      </c>
      <c r="E2701" s="118">
        <f>EXP(Overview!$F$21/Overview!$F$5-Overview!$F$21/('='!C2701+273.15))</f>
        <v>0.94169028070695959</v>
      </c>
      <c r="F2701" s="77">
        <f t="shared" si="254"/>
        <v>3.3023288494935024</v>
      </c>
      <c r="G2701" s="115">
        <f t="shared" si="255"/>
        <v>0.52380952380952372</v>
      </c>
      <c r="H2701" s="112">
        <f>F2701/Overview!$F$19</f>
        <v>4.8757254532607446</v>
      </c>
      <c r="I2701" s="149">
        <f t="shared" si="256"/>
        <v>178.24101031296112</v>
      </c>
      <c r="J2701" s="80">
        <f>IF((A2701-Overview!$F$43)/365=ROUND((A2701-Overview!$F$43)/365,0),J2700*0.05,J2700+V2700)</f>
        <v>6833.4439527561726</v>
      </c>
      <c r="K2701" s="70">
        <f>IF(I2701&lt;Overview!$F$16,1,'='!F2701/Overview!$F$26)</f>
        <v>142.95795885253258</v>
      </c>
      <c r="L2701" s="71">
        <f>IF(I2701&lt;Overview!$F$17,'='!F2701/Overview!$F$26,Overview!$F$33)</f>
        <v>9.1428571428571423</v>
      </c>
      <c r="M2701" s="72">
        <f t="shared" si="257"/>
        <v>9.1428571428571423</v>
      </c>
      <c r="N2701" s="81">
        <f>MIN(1,Overview!$F$44*E2701*(F2701-Overview!$F$25)^2+0.2)</f>
        <v>1</v>
      </c>
      <c r="O2701" s="48">
        <f>M2701*E2701*Overview!$F$8</f>
        <v>9.746225350951114E-2</v>
      </c>
      <c r="P2701" s="48">
        <f>E2701*Overview!$F$6</f>
        <v>1.8494797113084687E-3</v>
      </c>
      <c r="Q2701" s="122">
        <f>O2701*(G2701/F2701-(1+Overview!$F$35/'='!F2701)/(Overview!$F$37*Overview!$F$33))/('='!G2701+Overview!$F$36)</f>
        <v>8.9957361920890927E-5</v>
      </c>
      <c r="R2701" s="128">
        <f>(O2701/F2701-Q2701)*G2701*Overview!$F$29*'='!F2701^3</f>
        <v>502.48475749581928</v>
      </c>
      <c r="S2701" s="57">
        <f t="shared" si="252"/>
        <v>3.276622129704292E-18</v>
      </c>
      <c r="T2701" s="58">
        <f t="shared" si="253"/>
        <v>9.9022930498562101E-5</v>
      </c>
      <c r="U2701" s="58">
        <f>IF(I2701&lt;Overview!$F$18,(1-Overview!$F$9)*'='!R2701-'='!I2701*'='!P2701,0)</f>
        <v>0</v>
      </c>
      <c r="V2701" s="54">
        <f>IF(I2701&gt;=Overview!$F$18,(1-Overview!$F$9)*'='!R2701-Overview!$F$18*'='!P2701,0)</f>
        <v>42.484158481771097</v>
      </c>
      <c r="W2701" s="2"/>
      <c r="X2701" s="60">
        <f>F2701^3*(1+G2701*Overview!$F$38)</f>
        <v>44.258793593213341</v>
      </c>
      <c r="Y2701" s="61">
        <f>F2701^3*Overview!$F$42*(1+Overview!$F$38*G2701)+J2701*Overview!$F$39/Overview!$F$40</f>
        <v>4.2802356242453321</v>
      </c>
    </row>
    <row r="2702" spans="1:25">
      <c r="A2702" s="34">
        <v>2699</v>
      </c>
      <c r="B2702">
        <v>0.77</v>
      </c>
      <c r="C2702" s="85">
        <v>18.739999999999998</v>
      </c>
      <c r="D2702" s="125">
        <f>B2702/(B2702+Overview!$F$22)</f>
        <v>0.52380952380952384</v>
      </c>
      <c r="E2702" s="118">
        <f>EXP(Overview!$F$21/Overview!$F$5-Overview!$F$21/('='!C2702+273.15))</f>
        <v>0.94169028070695959</v>
      </c>
      <c r="F2702" s="77">
        <f t="shared" si="254"/>
        <v>3.3024278724240008</v>
      </c>
      <c r="G2702" s="115">
        <f t="shared" si="255"/>
        <v>0.52380952380952372</v>
      </c>
      <c r="H2702" s="112">
        <f>F2702/Overview!$F$19</f>
        <v>4.8758716557271526</v>
      </c>
      <c r="I2702" s="149">
        <f t="shared" si="256"/>
        <v>178.24101031296112</v>
      </c>
      <c r="J2702" s="80">
        <f>IF((A2702-Overview!$F$43)/365=ROUND((A2702-Overview!$F$43)/365,0),J2701*0.05,J2701+V2701)</f>
        <v>6875.928111237944</v>
      </c>
      <c r="K2702" s="70">
        <f>IF(I2702&lt;Overview!$F$16,1,'='!F2702/Overview!$F$26)</f>
        <v>142.96224555948055</v>
      </c>
      <c r="L2702" s="71">
        <f>IF(I2702&lt;Overview!$F$17,'='!F2702/Overview!$F$26,Overview!$F$33)</f>
        <v>9.1428571428571423</v>
      </c>
      <c r="M2702" s="72">
        <f t="shared" si="257"/>
        <v>9.1428571428571423</v>
      </c>
      <c r="N2702" s="81">
        <f>MIN(1,Overview!$F$44*E2702*(F2702-Overview!$F$25)^2+0.2)</f>
        <v>1</v>
      </c>
      <c r="O2702" s="48">
        <f>M2702*E2702*Overview!$F$8</f>
        <v>9.746225350951114E-2</v>
      </c>
      <c r="P2702" s="48">
        <f>E2702*Overview!$F$6</f>
        <v>1.8494797113084687E-3</v>
      </c>
      <c r="Q2702" s="122">
        <f>O2702*(G2702/F2702-(1+Overview!$F$35/'='!F2702)/(Overview!$F$37*Overview!$F$33))/('='!G2702+Overview!$F$36)</f>
        <v>8.9819406579330535E-5</v>
      </c>
      <c r="R2702" s="128">
        <f>(O2702/F2702-Q2702)*G2702*Overview!$F$29*'='!F2702^3</f>
        <v>502.51720286951519</v>
      </c>
      <c r="S2702" s="57">
        <f t="shared" si="252"/>
        <v>3.2765238805561033E-18</v>
      </c>
      <c r="T2702" s="58">
        <f t="shared" si="253"/>
        <v>9.8874037257388285E-5</v>
      </c>
      <c r="U2702" s="58">
        <f>IF(I2702&lt;Overview!$F$18,(1-Overview!$F$9)*'='!R2702-'='!I2702*'='!P2702,0)</f>
        <v>0</v>
      </c>
      <c r="V2702" s="54">
        <f>IF(I2702&gt;=Overview!$F$18,(1-Overview!$F$9)*'='!R2702-Overview!$F$18*'='!P2702,0)</f>
        <v>42.486922827609988</v>
      </c>
      <c r="W2702" s="2"/>
      <c r="X2702" s="60">
        <f>F2702^3*(1+G2702*Overview!$F$38)</f>
        <v>44.262775116913517</v>
      </c>
      <c r="Y2702" s="61">
        <f>F2702^3*Overview!$F$42*(1+Overview!$F$38*G2702)+J2702*Overview!$F$39/Overview!$F$40</f>
        <v>4.282440091174192</v>
      </c>
    </row>
    <row r="2703" spans="1:25">
      <c r="A2703" s="34">
        <v>2700</v>
      </c>
      <c r="B2703">
        <v>0.77</v>
      </c>
      <c r="C2703" s="85">
        <v>18.739999999999998</v>
      </c>
      <c r="D2703" s="125">
        <f>B2703/(B2703+Overview!$F$22)</f>
        <v>0.52380952380952384</v>
      </c>
      <c r="E2703" s="118">
        <f>EXP(Overview!$F$21/Overview!$F$5-Overview!$F$21/('='!C2703+273.15))</f>
        <v>0.94169028070695959</v>
      </c>
      <c r="F2703" s="77">
        <f t="shared" si="254"/>
        <v>3.302526746461258</v>
      </c>
      <c r="G2703" s="115">
        <f t="shared" si="255"/>
        <v>0.52380952380952372</v>
      </c>
      <c r="H2703" s="112">
        <f>F2703/Overview!$F$19</f>
        <v>4.876017638360044</v>
      </c>
      <c r="I2703" s="149">
        <f t="shared" si="256"/>
        <v>178.24101031296112</v>
      </c>
      <c r="J2703" s="80">
        <f>IF((A2703-Overview!$F$43)/365=ROUND((A2703-Overview!$F$43)/365,0),J2702*0.05,J2702+V2702)</f>
        <v>6918.4150340655542</v>
      </c>
      <c r="K2703" s="70">
        <f>IF(I2703&lt;Overview!$F$16,1,'='!F2703/Overview!$F$26)</f>
        <v>142.96652582083368</v>
      </c>
      <c r="L2703" s="71">
        <f>IF(I2703&lt;Overview!$F$17,'='!F2703/Overview!$F$26,Overview!$F$33)</f>
        <v>9.1428571428571423</v>
      </c>
      <c r="M2703" s="72">
        <f t="shared" si="257"/>
        <v>9.1428571428571423</v>
      </c>
      <c r="N2703" s="81">
        <f>MIN(1,Overview!$F$44*E2703*(F2703-Overview!$F$25)^2+0.2)</f>
        <v>1</v>
      </c>
      <c r="O2703" s="48">
        <f>M2703*E2703*Overview!$F$8</f>
        <v>9.746225350951114E-2</v>
      </c>
      <c r="P2703" s="48">
        <f>E2703*Overview!$F$6</f>
        <v>1.8494797113084687E-3</v>
      </c>
      <c r="Q2703" s="122">
        <f>O2703*(G2703/F2703-(1+Overview!$F$35/'='!F2703)/(Overview!$F$37*Overview!$F$33))/('='!G2703+Overview!$F$36)</f>
        <v>8.9681666924967953E-5</v>
      </c>
      <c r="R2703" s="128">
        <f>(O2703/F2703-Q2703)*G2703*Overview!$F$29*'='!F2703^3</f>
        <v>502.54960063560605</v>
      </c>
      <c r="S2703" s="57">
        <f t="shared" si="252"/>
        <v>3.2764257850161997E-18</v>
      </c>
      <c r="T2703" s="58">
        <f t="shared" si="253"/>
        <v>9.8725367895645549E-5</v>
      </c>
      <c r="U2703" s="58">
        <f>IF(I2703&lt;Overview!$F$18,(1-Overview!$F$9)*'='!R2703-'='!I2703*'='!P2703,0)</f>
        <v>0</v>
      </c>
      <c r="V2703" s="54">
        <f>IF(I2703&gt;=Overview!$F$18,(1-Overview!$F$9)*'='!R2703-Overview!$F$18*'='!P2703,0)</f>
        <v>42.489683117280933</v>
      </c>
      <c r="W2703" s="2"/>
      <c r="X2703" s="60">
        <f>F2703^3*(1+G2703*Overview!$F$38)</f>
        <v>44.266750892139612</v>
      </c>
      <c r="Y2703" s="61">
        <f>F2703^3*Overview!$F$42*(1+Overview!$F$38*G2703)+J2703*Overview!$F$39/Overview!$F$40</f>
        <v>4.2846441608637766</v>
      </c>
    </row>
    <row r="2704" spans="1:25">
      <c r="A2704" s="34">
        <v>2701</v>
      </c>
      <c r="B2704">
        <v>0.77</v>
      </c>
      <c r="C2704" s="85">
        <v>18.739999999999998</v>
      </c>
      <c r="D2704" s="125">
        <f>B2704/(B2704+Overview!$F$22)</f>
        <v>0.52380952380952384</v>
      </c>
      <c r="E2704" s="118">
        <f>EXP(Overview!$F$21/Overview!$F$5-Overview!$F$21/('='!C2704+273.15))</f>
        <v>0.94169028070695959</v>
      </c>
      <c r="F2704" s="77">
        <f t="shared" si="254"/>
        <v>3.3026254718291534</v>
      </c>
      <c r="G2704" s="115">
        <f t="shared" si="255"/>
        <v>0.52380952380952372</v>
      </c>
      <c r="H2704" s="112">
        <f>F2704/Overview!$F$19</f>
        <v>4.8761634014899649</v>
      </c>
      <c r="I2704" s="149">
        <f t="shared" si="256"/>
        <v>178.24101031296112</v>
      </c>
      <c r="J2704" s="80">
        <f>IF((A2704-Overview!$F$43)/365=ROUND((A2704-Overview!$F$43)/365,0),J2703*0.05,J2703+V2703)</f>
        <v>6960.9047171828352</v>
      </c>
      <c r="K2704" s="70">
        <f>IF(I2704&lt;Overview!$F$16,1,'='!F2704/Overview!$F$26)</f>
        <v>142.97079964628369</v>
      </c>
      <c r="L2704" s="71">
        <f>IF(I2704&lt;Overview!$F$17,'='!F2704/Overview!$F$26,Overview!$F$33)</f>
        <v>9.1428571428571423</v>
      </c>
      <c r="M2704" s="72">
        <f t="shared" si="257"/>
        <v>9.1428571428571423</v>
      </c>
      <c r="N2704" s="81">
        <f>MIN(1,Overview!$F$44*E2704*(F2704-Overview!$F$25)^2+0.2)</f>
        <v>1</v>
      </c>
      <c r="O2704" s="48">
        <f>M2704*E2704*Overview!$F$8</f>
        <v>9.746225350951114E-2</v>
      </c>
      <c r="P2704" s="48">
        <f>E2704*Overview!$F$6</f>
        <v>1.8494797113084687E-3</v>
      </c>
      <c r="Q2704" s="122">
        <f>O2704*(G2704/F2704-(1+Overview!$F$35/'='!F2704)/(Overview!$F$37*Overview!$F$33))/('='!G2704+Overview!$F$36)</f>
        <v>8.954414260794666E-5</v>
      </c>
      <c r="R2704" s="128">
        <f>(O2704/F2704-Q2704)*G2704*Overview!$F$29*'='!F2704^3</f>
        <v>502.58195086214818</v>
      </c>
      <c r="S2704" s="57">
        <f t="shared" si="252"/>
        <v>3.2763278428354208E-18</v>
      </c>
      <c r="T2704" s="58">
        <f t="shared" si="253"/>
        <v>9.8576922076702277E-5</v>
      </c>
      <c r="U2704" s="58">
        <f>IF(I2704&lt;Overview!$F$18,(1-Overview!$F$9)*'='!R2704-'='!I2704*'='!P2704,0)</f>
        <v>0</v>
      </c>
      <c r="V2704" s="54">
        <f>IF(I2704&gt;=Overview!$F$18,(1-Overview!$F$9)*'='!R2704-Overview!$F$18*'='!P2704,0)</f>
        <v>42.492439356582317</v>
      </c>
      <c r="W2704" s="2"/>
      <c r="X2704" s="60">
        <f>F2704^3*(1+G2704*Overview!$F$38)</f>
        <v>44.270720926826371</v>
      </c>
      <c r="Y2704" s="61">
        <f>F2704^3*Overview!$F$42*(1+Overview!$F$38*G2704)+J2704*Overview!$F$39/Overview!$F$40</f>
        <v>4.2868478338519544</v>
      </c>
    </row>
    <row r="2705" spans="1:25">
      <c r="A2705" s="34">
        <v>2702</v>
      </c>
      <c r="B2705">
        <v>0.77</v>
      </c>
      <c r="C2705" s="85">
        <v>18.739999999999998</v>
      </c>
      <c r="D2705" s="125">
        <f>B2705/(B2705+Overview!$F$22)</f>
        <v>0.52380952380952384</v>
      </c>
      <c r="E2705" s="118">
        <f>EXP(Overview!$F$21/Overview!$F$5-Overview!$F$21/('='!C2705+273.15))</f>
        <v>0.94169028070695959</v>
      </c>
      <c r="F2705" s="77">
        <f t="shared" si="254"/>
        <v>3.3027240487512302</v>
      </c>
      <c r="G2705" s="115">
        <f t="shared" si="255"/>
        <v>0.52380952380952372</v>
      </c>
      <c r="H2705" s="112">
        <f>F2705/Overview!$F$19</f>
        <v>4.8763089454469659</v>
      </c>
      <c r="I2705" s="149">
        <f t="shared" si="256"/>
        <v>178.24101031296112</v>
      </c>
      <c r="J2705" s="80">
        <f>IF((A2705-Overview!$F$43)/365=ROUND((A2705-Overview!$F$43)/365,0),J2704*0.05,J2704+V2704)</f>
        <v>7003.3971565394177</v>
      </c>
      <c r="K2705" s="70">
        <f>IF(I2705&lt;Overview!$F$16,1,'='!F2705/Overview!$F$26)</f>
        <v>142.97506704550781</v>
      </c>
      <c r="L2705" s="71">
        <f>IF(I2705&lt;Overview!$F$17,'='!F2705/Overview!$F$26,Overview!$F$33)</f>
        <v>9.1428571428571423</v>
      </c>
      <c r="M2705" s="72">
        <f t="shared" si="257"/>
        <v>9.1428571428571423</v>
      </c>
      <c r="N2705" s="81">
        <f>MIN(1,Overview!$F$44*E2705*(F2705-Overview!$F$25)^2+0.2)</f>
        <v>1</v>
      </c>
      <c r="O2705" s="48">
        <f>M2705*E2705*Overview!$F$8</f>
        <v>9.746225350951114E-2</v>
      </c>
      <c r="P2705" s="48">
        <f>E2705*Overview!$F$6</f>
        <v>1.8494797113084687E-3</v>
      </c>
      <c r="Q2705" s="122">
        <f>O2705*(G2705/F2705-(1+Overview!$F$35/'='!F2705)/(Overview!$F$37*Overview!$F$33))/('='!G2705+Overview!$F$36)</f>
        <v>8.9406833279017894E-5</v>
      </c>
      <c r="R2705" s="128">
        <f>(O2705/F2705-Q2705)*G2705*Overview!$F$29*'='!F2705^3</f>
        <v>502.6142536171061</v>
      </c>
      <c r="S2705" s="57">
        <f t="shared" si="252"/>
        <v>3.2762300537650372E-18</v>
      </c>
      <c r="T2705" s="58">
        <f t="shared" si="253"/>
        <v>9.8428699464434737E-5</v>
      </c>
      <c r="U2705" s="58">
        <f>IF(I2705&lt;Overview!$F$18,(1-Overview!$F$9)*'='!R2705-'='!I2705*'='!P2705,0)</f>
        <v>0</v>
      </c>
      <c r="V2705" s="54">
        <f>IF(I2705&gt;=Overview!$F$18,(1-Overview!$F$9)*'='!R2705-Overview!$F$18*'='!P2705,0)</f>
        <v>42.495191551304735</v>
      </c>
      <c r="W2705" s="2"/>
      <c r="X2705" s="60">
        <f>F2705^3*(1+G2705*Overview!$F$38)</f>
        <v>44.274685228898726</v>
      </c>
      <c r="Y2705" s="61">
        <f>F2705^3*Overview!$F$42*(1+Overview!$F$38*G2705)+J2705*Overview!$F$39/Overview!$F$40</f>
        <v>4.2890511106759615</v>
      </c>
    </row>
    <row r="2706" spans="1:25">
      <c r="A2706" s="34">
        <v>2703</v>
      </c>
      <c r="B2706">
        <v>0.77</v>
      </c>
      <c r="C2706" s="85">
        <v>18.739999999999998</v>
      </c>
      <c r="D2706" s="125">
        <f>B2706/(B2706+Overview!$F$22)</f>
        <v>0.52380952380952384</v>
      </c>
      <c r="E2706" s="118">
        <f>EXP(Overview!$F$21/Overview!$F$5-Overview!$F$21/('='!C2706+273.15))</f>
        <v>0.94169028070695959</v>
      </c>
      <c r="F2706" s="77">
        <f t="shared" si="254"/>
        <v>3.3028224774506945</v>
      </c>
      <c r="G2706" s="115">
        <f t="shared" si="255"/>
        <v>0.52380952380952372</v>
      </c>
      <c r="H2706" s="112">
        <f>F2706/Overview!$F$19</f>
        <v>4.8764542705606004</v>
      </c>
      <c r="I2706" s="149">
        <f t="shared" si="256"/>
        <v>178.24101031296112</v>
      </c>
      <c r="J2706" s="80">
        <f>IF((A2706-Overview!$F$43)/365=ROUND((A2706-Overview!$F$43)/365,0),J2705*0.05,J2705+V2705)</f>
        <v>7045.8923480907224</v>
      </c>
      <c r="K2706" s="70">
        <f>IF(I2706&lt;Overview!$F$16,1,'='!F2706/Overview!$F$26)</f>
        <v>142.9793280281686</v>
      </c>
      <c r="L2706" s="71">
        <f>IF(I2706&lt;Overview!$F$17,'='!F2706/Overview!$F$26,Overview!$F$33)</f>
        <v>9.1428571428571423</v>
      </c>
      <c r="M2706" s="72">
        <f t="shared" si="257"/>
        <v>9.1428571428571423</v>
      </c>
      <c r="N2706" s="81">
        <f>MIN(1,Overview!$F$44*E2706*(F2706-Overview!$F$25)^2+0.2)</f>
        <v>1</v>
      </c>
      <c r="O2706" s="48">
        <f>M2706*E2706*Overview!$F$8</f>
        <v>9.746225350951114E-2</v>
      </c>
      <c r="P2706" s="48">
        <f>E2706*Overview!$F$6</f>
        <v>1.8494797113084687E-3</v>
      </c>
      <c r="Q2706" s="122">
        <f>O2706*(G2706/F2706-(1+Overview!$F$35/'='!F2706)/(Overview!$F$37*Overview!$F$33))/('='!G2706+Overview!$F$36)</f>
        <v>8.9269738589536782E-5</v>
      </c>
      <c r="R2706" s="128">
        <f>(O2706/F2706-Q2706)*G2706*Overview!$F$29*'='!F2706^3</f>
        <v>502.6465089683528</v>
      </c>
      <c r="S2706" s="57">
        <f t="shared" si="252"/>
        <v>3.2761324175567517E-18</v>
      </c>
      <c r="T2706" s="58">
        <f t="shared" si="253"/>
        <v>9.8280699723223239E-5</v>
      </c>
      <c r="U2706" s="58">
        <f>IF(I2706&lt;Overview!$F$18,(1-Overview!$F$9)*'='!R2706-'='!I2706*'='!P2706,0)</f>
        <v>0</v>
      </c>
      <c r="V2706" s="54">
        <f>IF(I2706&gt;=Overview!$F$18,(1-Overview!$F$9)*'='!R2706-Overview!$F$18*'='!P2706,0)</f>
        <v>42.497939707230955</v>
      </c>
      <c r="W2706" s="2"/>
      <c r="X2706" s="60">
        <f>F2706^3*(1+G2706*Overview!$F$38)</f>
        <v>44.278643806271745</v>
      </c>
      <c r="Y2706" s="61">
        <f>F2706^3*Overview!$F$42*(1+Overview!$F$38*G2706)+J2706*Overview!$F$39/Overview!$F$40</f>
        <v>4.2912539918723995</v>
      </c>
    </row>
    <row r="2707" spans="1:25">
      <c r="A2707" s="34">
        <v>2704</v>
      </c>
      <c r="B2707">
        <v>0.77</v>
      </c>
      <c r="C2707" s="85">
        <v>18.739999999999998</v>
      </c>
      <c r="D2707" s="125">
        <f>B2707/(B2707+Overview!$F$22)</f>
        <v>0.52380952380952384</v>
      </c>
      <c r="E2707" s="118">
        <f>EXP(Overview!$F$21/Overview!$F$5-Overview!$F$21/('='!C2707+273.15))</f>
        <v>0.94169028070695959</v>
      </c>
      <c r="F2707" s="77">
        <f t="shared" si="254"/>
        <v>3.3029207581504179</v>
      </c>
      <c r="G2707" s="115">
        <f t="shared" si="255"/>
        <v>0.52380952380952372</v>
      </c>
      <c r="H2707" s="112">
        <f>F2707/Overview!$F$19</f>
        <v>4.8765993771599261</v>
      </c>
      <c r="I2707" s="149">
        <f t="shared" si="256"/>
        <v>178.24101031296112</v>
      </c>
      <c r="J2707" s="80">
        <f>IF((A2707-Overview!$F$43)/365=ROUND((A2707-Overview!$F$43)/365,0),J2706*0.05,J2706+V2706)</f>
        <v>7088.3902877979535</v>
      </c>
      <c r="K2707" s="70">
        <f>IF(I2707&lt;Overview!$F$16,1,'='!F2707/Overview!$F$26)</f>
        <v>142.98358260391419</v>
      </c>
      <c r="L2707" s="71">
        <f>IF(I2707&lt;Overview!$F$17,'='!F2707/Overview!$F$26,Overview!$F$33)</f>
        <v>9.1428571428571423</v>
      </c>
      <c r="M2707" s="72">
        <f t="shared" si="257"/>
        <v>9.1428571428571423</v>
      </c>
      <c r="N2707" s="81">
        <f>MIN(1,Overview!$F$44*E2707*(F2707-Overview!$F$25)^2+0.2)</f>
        <v>1</v>
      </c>
      <c r="O2707" s="48">
        <f>M2707*E2707*Overview!$F$8</f>
        <v>9.746225350951114E-2</v>
      </c>
      <c r="P2707" s="48">
        <f>E2707*Overview!$F$6</f>
        <v>1.8494797113084687E-3</v>
      </c>
      <c r="Q2707" s="122">
        <f>O2707*(G2707/F2707-(1+Overview!$F$35/'='!F2707)/(Overview!$F$37*Overview!$F$33))/('='!G2707+Overview!$F$36)</f>
        <v>8.9132858191463802E-5</v>
      </c>
      <c r="R2707" s="128">
        <f>(O2707/F2707-Q2707)*G2707*Overview!$F$29*'='!F2707^3</f>
        <v>502.67871698366929</v>
      </c>
      <c r="S2707" s="57">
        <f t="shared" si="252"/>
        <v>3.2760349339626964E-18</v>
      </c>
      <c r="T2707" s="58">
        <f t="shared" si="253"/>
        <v>9.8132922517954444E-5</v>
      </c>
      <c r="U2707" s="58">
        <f>IF(I2707&lt;Overview!$F$18,(1-Overview!$F$9)*'='!R2707-'='!I2707*'='!P2707,0)</f>
        <v>0</v>
      </c>
      <c r="V2707" s="54">
        <f>IF(I2707&gt;=Overview!$F$18,(1-Overview!$F$9)*'='!R2707-Overview!$F$18*'='!P2707,0)</f>
        <v>42.50068383013592</v>
      </c>
      <c r="W2707" s="2"/>
      <c r="X2707" s="60">
        <f>F2707^3*(1+G2707*Overview!$F$38)</f>
        <v>44.282596666850708</v>
      </c>
      <c r="Y2707" s="61">
        <f>F2707^3*Overview!$F$42*(1+Overview!$F$38*G2707)+J2707*Overview!$F$39/Overview!$F$40</f>
        <v>4.2934564779772382</v>
      </c>
    </row>
    <row r="2708" spans="1:25">
      <c r="A2708" s="34">
        <v>2705</v>
      </c>
      <c r="B2708">
        <v>0.77</v>
      </c>
      <c r="C2708" s="85">
        <v>18.739999999999998</v>
      </c>
      <c r="D2708" s="125">
        <f>B2708/(B2708+Overview!$F$22)</f>
        <v>0.52380952380952384</v>
      </c>
      <c r="E2708" s="118">
        <f>EXP(Overview!$F$21/Overview!$F$5-Overview!$F$21/('='!C2708+273.15))</f>
        <v>0.94169028070695959</v>
      </c>
      <c r="F2708" s="77">
        <f t="shared" si="254"/>
        <v>3.3030188910729357</v>
      </c>
      <c r="G2708" s="115">
        <f t="shared" si="255"/>
        <v>0.52380952380952372</v>
      </c>
      <c r="H2708" s="112">
        <f>F2708/Overview!$F$19</f>
        <v>4.8767442655735058</v>
      </c>
      <c r="I2708" s="149">
        <f t="shared" si="256"/>
        <v>178.24101031296112</v>
      </c>
      <c r="J2708" s="80">
        <f>IF((A2708-Overview!$F$43)/365=ROUND((A2708-Overview!$F$43)/365,0),J2707*0.05,J2707+V2707)</f>
        <v>7130.8909716280896</v>
      </c>
      <c r="K2708" s="70">
        <f>IF(I2708&lt;Overview!$F$16,1,'='!F2708/Overview!$F$26)</f>
        <v>142.98783078237818</v>
      </c>
      <c r="L2708" s="71">
        <f>IF(I2708&lt;Overview!$F$17,'='!F2708/Overview!$F$26,Overview!$F$33)</f>
        <v>9.1428571428571423</v>
      </c>
      <c r="M2708" s="72">
        <f t="shared" si="257"/>
        <v>9.1428571428571423</v>
      </c>
      <c r="N2708" s="81">
        <f>MIN(1,Overview!$F$44*E2708*(F2708-Overview!$F$25)^2+0.2)</f>
        <v>1</v>
      </c>
      <c r="O2708" s="48">
        <f>M2708*E2708*Overview!$F$8</f>
        <v>9.746225350951114E-2</v>
      </c>
      <c r="P2708" s="48">
        <f>E2708*Overview!$F$6</f>
        <v>1.8494797113084687E-3</v>
      </c>
      <c r="Q2708" s="122">
        <f>O2708*(G2708/F2708-(1+Overview!$F$35/'='!F2708)/(Overview!$F$37*Overview!$F$33))/('='!G2708+Overview!$F$36)</f>
        <v>8.8996191737361665E-5</v>
      </c>
      <c r="R2708" s="128">
        <f>(O2708/F2708-Q2708)*G2708*Overview!$F$29*'='!F2708^3</f>
        <v>502.71087773074549</v>
      </c>
      <c r="S2708" s="57">
        <f t="shared" si="252"/>
        <v>3.2759376027354336E-18</v>
      </c>
      <c r="T2708" s="58">
        <f t="shared" si="253"/>
        <v>9.7985367514018232E-5</v>
      </c>
      <c r="U2708" s="58">
        <f>IF(I2708&lt;Overview!$F$18,(1-Overview!$F$9)*'='!R2708-'='!I2708*'='!P2708,0)</f>
        <v>0</v>
      </c>
      <c r="V2708" s="54">
        <f>IF(I2708&gt;=Overview!$F$18,(1-Overview!$F$9)*'='!R2708-Overview!$F$18*'='!P2708,0)</f>
        <v>42.503423925786812</v>
      </c>
      <c r="W2708" s="2"/>
      <c r="X2708" s="60">
        <f>F2708^3*(1+G2708*Overview!$F$38)</f>
        <v>44.286543818531072</v>
      </c>
      <c r="Y2708" s="61">
        <f>F2708^3*Overview!$F$42*(1+Overview!$F$38*G2708)+J2708*Overview!$F$39/Overview!$F$40</f>
        <v>4.2956585695258171</v>
      </c>
    </row>
    <row r="2709" spans="1:25">
      <c r="A2709" s="34">
        <v>2706</v>
      </c>
      <c r="B2709">
        <v>0.77</v>
      </c>
      <c r="C2709" s="85">
        <v>18.739999999999998</v>
      </c>
      <c r="D2709" s="125">
        <f>B2709/(B2709+Overview!$F$22)</f>
        <v>0.52380952380952384</v>
      </c>
      <c r="E2709" s="118">
        <f>EXP(Overview!$F$21/Overview!$F$5-Overview!$F$21/('='!C2709+273.15))</f>
        <v>0.94169028070695959</v>
      </c>
      <c r="F2709" s="77">
        <f t="shared" si="254"/>
        <v>3.3031168764404497</v>
      </c>
      <c r="G2709" s="115">
        <f t="shared" si="255"/>
        <v>0.52380952380952372</v>
      </c>
      <c r="H2709" s="112">
        <f>F2709/Overview!$F$19</f>
        <v>4.8768889361294105</v>
      </c>
      <c r="I2709" s="149">
        <f t="shared" si="256"/>
        <v>178.24101031296112</v>
      </c>
      <c r="J2709" s="80">
        <f>IF((A2709-Overview!$F$43)/365=ROUND((A2709-Overview!$F$43)/365,0),J2708*0.05,J2708+V2708)</f>
        <v>7173.3943955538762</v>
      </c>
      <c r="K2709" s="70">
        <f>IF(I2709&lt;Overview!$F$16,1,'='!F2709/Overview!$F$26)</f>
        <v>142.99207257317966</v>
      </c>
      <c r="L2709" s="71">
        <f>IF(I2709&lt;Overview!$F$17,'='!F2709/Overview!$F$26,Overview!$F$33)</f>
        <v>9.1428571428571423</v>
      </c>
      <c r="M2709" s="72">
        <f t="shared" si="257"/>
        <v>9.1428571428571423</v>
      </c>
      <c r="N2709" s="81">
        <f>MIN(1,Overview!$F$44*E2709*(F2709-Overview!$F$25)^2+0.2)</f>
        <v>1</v>
      </c>
      <c r="O2709" s="48">
        <f>M2709*E2709*Overview!$F$8</f>
        <v>9.746225350951114E-2</v>
      </c>
      <c r="P2709" s="48">
        <f>E2709*Overview!$F$6</f>
        <v>1.8494797113084687E-3</v>
      </c>
      <c r="Q2709" s="122">
        <f>O2709*(G2709/F2709-(1+Overview!$F$35/'='!F2709)/(Overview!$F$37*Overview!$F$33))/('='!G2709+Overview!$F$36)</f>
        <v>8.8859738880393634E-5</v>
      </c>
      <c r="R2709" s="128">
        <f>(O2709/F2709-Q2709)*G2709*Overview!$F$29*'='!F2709^3</f>
        <v>502.74299127718018</v>
      </c>
      <c r="S2709" s="57">
        <f t="shared" si="252"/>
        <v>3.2758404236279531E-18</v>
      </c>
      <c r="T2709" s="58">
        <f t="shared" si="253"/>
        <v>9.7838034377306605E-5</v>
      </c>
      <c r="U2709" s="58">
        <f>IF(I2709&lt;Overview!$F$18,(1-Overview!$F$9)*'='!R2709-'='!I2709*'='!P2709,0)</f>
        <v>0</v>
      </c>
      <c r="V2709" s="54">
        <f>IF(I2709&gt;=Overview!$F$18,(1-Overview!$F$9)*'='!R2709-Overview!$F$18*'='!P2709,0)</f>
        <v>42.506159999943044</v>
      </c>
      <c r="W2709" s="2"/>
      <c r="X2709" s="60">
        <f>F2709^3*(1+G2709*Overview!$F$38)</f>
        <v>44.29048526919852</v>
      </c>
      <c r="Y2709" s="61">
        <f>F2709^3*Overview!$F$42*(1+Overview!$F$38*G2709)+J2709*Overview!$F$39/Overview!$F$40</f>
        <v>4.2978602670528447</v>
      </c>
    </row>
    <row r="2710" spans="1:25">
      <c r="A2710" s="34">
        <v>2707</v>
      </c>
      <c r="B2710">
        <v>0.77</v>
      </c>
      <c r="C2710" s="85">
        <v>18.739999999999998</v>
      </c>
      <c r="D2710" s="125">
        <f>B2710/(B2710+Overview!$F$22)</f>
        <v>0.52380952380952384</v>
      </c>
      <c r="E2710" s="118">
        <f>EXP(Overview!$F$21/Overview!$F$5-Overview!$F$21/('='!C2710+273.15))</f>
        <v>0.94169028070695959</v>
      </c>
      <c r="F2710" s="77">
        <f t="shared" si="254"/>
        <v>3.303214714474827</v>
      </c>
      <c r="G2710" s="115">
        <f t="shared" si="255"/>
        <v>0.52380952380952372</v>
      </c>
      <c r="H2710" s="112">
        <f>F2710/Overview!$F$19</f>
        <v>4.8770333891552147</v>
      </c>
      <c r="I2710" s="149">
        <f t="shared" si="256"/>
        <v>178.24101031296112</v>
      </c>
      <c r="J2710" s="80">
        <f>IF((A2710-Overview!$F$43)/365=ROUND((A2710-Overview!$F$43)/365,0),J2709*0.05,J2709+V2709)</f>
        <v>7215.9005555538188</v>
      </c>
      <c r="K2710" s="70">
        <f>IF(I2710&lt;Overview!$F$16,1,'='!F2710/Overview!$F$26)</f>
        <v>142.99630798592324</v>
      </c>
      <c r="L2710" s="71">
        <f>IF(I2710&lt;Overview!$F$17,'='!F2710/Overview!$F$26,Overview!$F$33)</f>
        <v>9.1428571428571423</v>
      </c>
      <c r="M2710" s="72">
        <f t="shared" si="257"/>
        <v>9.1428571428571423</v>
      </c>
      <c r="N2710" s="81">
        <f>MIN(1,Overview!$F$44*E2710*(F2710-Overview!$F$25)^2+0.2)</f>
        <v>1</v>
      </c>
      <c r="O2710" s="48">
        <f>M2710*E2710*Overview!$F$8</f>
        <v>9.746225350951114E-2</v>
      </c>
      <c r="P2710" s="48">
        <f>E2710*Overview!$F$6</f>
        <v>1.8494797113084687E-3</v>
      </c>
      <c r="Q2710" s="122">
        <f>O2710*(G2710/F2710-(1+Overview!$F$35/'='!F2710)/(Overview!$F$37*Overview!$F$33))/('='!G2710+Overview!$F$36)</f>
        <v>8.8723499274324382E-5</v>
      </c>
      <c r="R2710" s="128">
        <f>(O2710/F2710-Q2710)*G2710*Overview!$F$29*'='!F2710^3</f>
        <v>502.77505769048025</v>
      </c>
      <c r="S2710" s="57">
        <f t="shared" si="252"/>
        <v>3.2757433963936721E-18</v>
      </c>
      <c r="T2710" s="58">
        <f t="shared" si="253"/>
        <v>9.7690922774214985E-5</v>
      </c>
      <c r="U2710" s="58">
        <f>IF(I2710&lt;Overview!$F$18,(1-Overview!$F$9)*'='!R2710-'='!I2710*'='!P2710,0)</f>
        <v>0</v>
      </c>
      <c r="V2710" s="54">
        <f>IF(I2710&gt;=Overview!$F$18,(1-Overview!$F$9)*'='!R2710-Overview!$F$18*'='!P2710,0)</f>
        <v>42.50889205835621</v>
      </c>
      <c r="W2710" s="2"/>
      <c r="X2710" s="60">
        <f>F2710^3*(1+G2710*Overview!$F$38)</f>
        <v>44.294421026728926</v>
      </c>
      <c r="Y2710" s="61">
        <f>F2710^3*Overview!$F$42*(1+Overview!$F$38*G2710)+J2710*Overview!$F$39/Overview!$F$40</f>
        <v>4.300061571092396</v>
      </c>
    </row>
    <row r="2711" spans="1:25">
      <c r="A2711" s="34">
        <v>2708</v>
      </c>
      <c r="B2711">
        <v>0.77</v>
      </c>
      <c r="C2711" s="85">
        <v>18.739999999999998</v>
      </c>
      <c r="D2711" s="125">
        <f>B2711/(B2711+Overview!$F$22)</f>
        <v>0.52380952380952384</v>
      </c>
      <c r="E2711" s="118">
        <f>EXP(Overview!$F$21/Overview!$F$5-Overview!$F$21/('='!C2711+273.15))</f>
        <v>0.94169028070695959</v>
      </c>
      <c r="F2711" s="77">
        <f t="shared" si="254"/>
        <v>3.3033124053976013</v>
      </c>
      <c r="G2711" s="115">
        <f t="shared" si="255"/>
        <v>0.52380952380952372</v>
      </c>
      <c r="H2711" s="112">
        <f>F2711/Overview!$F$19</f>
        <v>4.8771776249780023</v>
      </c>
      <c r="I2711" s="149">
        <f t="shared" si="256"/>
        <v>178.24101031296112</v>
      </c>
      <c r="J2711" s="80">
        <f>IF((A2711-Overview!$F$43)/365=ROUND((A2711-Overview!$F$43)/365,0),J2710*0.05,J2710+V2710)</f>
        <v>7258.4094476121754</v>
      </c>
      <c r="K2711" s="70">
        <f>IF(I2711&lt;Overview!$F$16,1,'='!F2711/Overview!$F$26)</f>
        <v>143.00053703019918</v>
      </c>
      <c r="L2711" s="71">
        <f>IF(I2711&lt;Overview!$F$17,'='!F2711/Overview!$F$26,Overview!$F$33)</f>
        <v>9.1428571428571423</v>
      </c>
      <c r="M2711" s="72">
        <f t="shared" si="257"/>
        <v>9.1428571428571423</v>
      </c>
      <c r="N2711" s="81">
        <f>MIN(1,Overview!$F$44*E2711*(F2711-Overview!$F$25)^2+0.2)</f>
        <v>1</v>
      </c>
      <c r="O2711" s="48">
        <f>M2711*E2711*Overview!$F$8</f>
        <v>9.746225350951114E-2</v>
      </c>
      <c r="P2711" s="48">
        <f>E2711*Overview!$F$6</f>
        <v>1.8494797113084687E-3</v>
      </c>
      <c r="Q2711" s="122">
        <f>O2711*(G2711/F2711-(1+Overview!$F$35/'='!F2711)/(Overview!$F$37*Overview!$F$33))/('='!G2711+Overview!$F$36)</f>
        <v>8.858747257351672E-5</v>
      </c>
      <c r="R2711" s="128">
        <f>(O2711/F2711-Q2711)*G2711*Overview!$F$29*'='!F2711^3</f>
        <v>502.80707703806189</v>
      </c>
      <c r="S2711" s="57">
        <f t="shared" si="252"/>
        <v>3.2756465207864353E-18</v>
      </c>
      <c r="T2711" s="58">
        <f t="shared" si="253"/>
        <v>9.7544032371639183E-5</v>
      </c>
      <c r="U2711" s="58">
        <f>IF(I2711&lt;Overview!$F$18,(1-Overview!$F$9)*'='!R2711-'='!I2711*'='!P2711,0)</f>
        <v>0</v>
      </c>
      <c r="V2711" s="54">
        <f>IF(I2711&gt;=Overview!$F$18,(1-Overview!$F$9)*'='!R2711-Overview!$F$18*'='!P2711,0)</f>
        <v>42.511620106770167</v>
      </c>
      <c r="W2711" s="2"/>
      <c r="X2711" s="60">
        <f>F2711^3*(1+G2711*Overview!$F$38)</f>
        <v>44.298351098988377</v>
      </c>
      <c r="Y2711" s="61">
        <f>F2711^3*Overview!$F$42*(1+Overview!$F$38*G2711)+J2711*Overview!$F$39/Overview!$F$40</f>
        <v>4.3022624821779196</v>
      </c>
    </row>
    <row r="2712" spans="1:25">
      <c r="A2712" s="34">
        <v>2709</v>
      </c>
      <c r="B2712">
        <v>0.77</v>
      </c>
      <c r="C2712" s="85">
        <v>18.739999999999998</v>
      </c>
      <c r="D2712" s="125">
        <f>B2712/(B2712+Overview!$F$22)</f>
        <v>0.52380952380952384</v>
      </c>
      <c r="E2712" s="118">
        <f>EXP(Overview!$F$21/Overview!$F$5-Overview!$F$21/('='!C2712+273.15))</f>
        <v>0.94169028070695959</v>
      </c>
      <c r="F2712" s="77">
        <f t="shared" si="254"/>
        <v>3.3034099494299731</v>
      </c>
      <c r="G2712" s="115">
        <f t="shared" si="255"/>
        <v>0.52380952380952372</v>
      </c>
      <c r="H2712" s="112">
        <f>F2712/Overview!$F$19</f>
        <v>4.8773216439243656</v>
      </c>
      <c r="I2712" s="149">
        <f t="shared" si="256"/>
        <v>178.24101031296112</v>
      </c>
      <c r="J2712" s="80">
        <f>IF((A2712-Overview!$F$43)/365=ROUND((A2712-Overview!$F$43)/365,0),J2711*0.05,J2711+V2711)</f>
        <v>7300.9210677189458</v>
      </c>
      <c r="K2712" s="70">
        <f>IF(I2712&lt;Overview!$F$16,1,'='!F2712/Overview!$F$26)</f>
        <v>143.00475971558325</v>
      </c>
      <c r="L2712" s="71">
        <f>IF(I2712&lt;Overview!$F$17,'='!F2712/Overview!$F$26,Overview!$F$33)</f>
        <v>9.1428571428571423</v>
      </c>
      <c r="M2712" s="72">
        <f t="shared" si="257"/>
        <v>9.1428571428571423</v>
      </c>
      <c r="N2712" s="81">
        <f>MIN(1,Overview!$F$44*E2712*(F2712-Overview!$F$25)^2+0.2)</f>
        <v>1</v>
      </c>
      <c r="O2712" s="48">
        <f>M2712*E2712*Overview!$F$8</f>
        <v>9.746225350951114E-2</v>
      </c>
      <c r="P2712" s="48">
        <f>E2712*Overview!$F$6</f>
        <v>1.8494797113084687E-3</v>
      </c>
      <c r="Q2712" s="122">
        <f>O2712*(G2712/F2712-(1+Overview!$F$35/'='!F2712)/(Overview!$F$37*Overview!$F$33))/('='!G2712+Overview!$F$36)</f>
        <v>8.8451658432934054E-5</v>
      </c>
      <c r="R2712" s="128">
        <f>(O2712/F2712-Q2712)*G2712*Overview!$F$29*'='!F2712^3</f>
        <v>502.83904938724999</v>
      </c>
      <c r="S2712" s="57">
        <f t="shared" si="252"/>
        <v>3.2755497965605131E-18</v>
      </c>
      <c r="T2712" s="58">
        <f t="shared" si="253"/>
        <v>9.7397362836978645E-5</v>
      </c>
      <c r="U2712" s="58">
        <f>IF(I2712&lt;Overview!$F$18,(1-Overview!$F$9)*'='!R2712-'='!I2712*'='!P2712,0)</f>
        <v>0</v>
      </c>
      <c r="V2712" s="54">
        <f>IF(I2712&gt;=Overview!$F$18,(1-Overview!$F$9)*'='!R2712-Overview!$F$18*'='!P2712,0)</f>
        <v>42.514344150920991</v>
      </c>
      <c r="W2712" s="2"/>
      <c r="X2712" s="60">
        <f>F2712^3*(1+G2712*Overview!$F$38)</f>
        <v>44.302275493833207</v>
      </c>
      <c r="Y2712" s="61">
        <f>F2712^3*Overview!$F$42*(1+Overview!$F$38*G2712)+J2712*Overview!$F$39/Overview!$F$40</f>
        <v>4.3044630008422304</v>
      </c>
    </row>
    <row r="2713" spans="1:25">
      <c r="A2713" s="34">
        <v>2710</v>
      </c>
      <c r="B2713">
        <v>0.77</v>
      </c>
      <c r="C2713" s="85">
        <v>18.739999999999998</v>
      </c>
      <c r="D2713" s="125">
        <f>B2713/(B2713+Overview!$F$22)</f>
        <v>0.52380952380952384</v>
      </c>
      <c r="E2713" s="118">
        <f>EXP(Overview!$F$21/Overview!$F$5-Overview!$F$21/('='!C2713+273.15))</f>
        <v>0.94169028070695959</v>
      </c>
      <c r="F2713" s="77">
        <f t="shared" si="254"/>
        <v>3.3035073467928102</v>
      </c>
      <c r="G2713" s="115">
        <f t="shared" si="255"/>
        <v>0.52380952380952372</v>
      </c>
      <c r="H2713" s="112">
        <f>F2713/Overview!$F$19</f>
        <v>4.8774654463204046</v>
      </c>
      <c r="I2713" s="149">
        <f t="shared" si="256"/>
        <v>178.24101031296112</v>
      </c>
      <c r="J2713" s="80">
        <f>IF((A2713-Overview!$F$43)/365=ROUND((A2713-Overview!$F$43)/365,0),J2712*0.05,J2712+V2712)</f>
        <v>7343.4354118698666</v>
      </c>
      <c r="K2713" s="70">
        <f>IF(I2713&lt;Overview!$F$16,1,'='!F2713/Overview!$F$26)</f>
        <v>143.00897605163681</v>
      </c>
      <c r="L2713" s="71">
        <f>IF(I2713&lt;Overview!$F$17,'='!F2713/Overview!$F$26,Overview!$F$33)</f>
        <v>9.1428571428571423</v>
      </c>
      <c r="M2713" s="72">
        <f t="shared" si="257"/>
        <v>9.1428571428571423</v>
      </c>
      <c r="N2713" s="81">
        <f>MIN(1,Overview!$F$44*E2713*(F2713-Overview!$F$25)^2+0.2)</f>
        <v>1</v>
      </c>
      <c r="O2713" s="48">
        <f>M2713*E2713*Overview!$F$8</f>
        <v>9.746225350951114E-2</v>
      </c>
      <c r="P2713" s="48">
        <f>E2713*Overview!$F$6</f>
        <v>1.8494797113084687E-3</v>
      </c>
      <c r="Q2713" s="122">
        <f>O2713*(G2713/F2713-(1+Overview!$F$35/'='!F2713)/(Overview!$F$37*Overview!$F$33))/('='!G2713+Overview!$F$36)</f>
        <v>8.8316056508133973E-5</v>
      </c>
      <c r="R2713" s="128">
        <f>(O2713/F2713-Q2713)*G2713*Overview!$F$29*'='!F2713^3</f>
        <v>502.87097480527888</v>
      </c>
      <c r="S2713" s="57">
        <f t="shared" si="252"/>
        <v>3.2754532234706013E-18</v>
      </c>
      <c r="T2713" s="58">
        <f t="shared" si="253"/>
        <v>9.7250913838129848E-5</v>
      </c>
      <c r="U2713" s="58">
        <f>IF(I2713&lt;Overview!$F$18,(1-Overview!$F$9)*'='!R2713-'='!I2713*'='!P2713,0)</f>
        <v>0</v>
      </c>
      <c r="V2713" s="54">
        <f>IF(I2713&gt;=Overview!$F$18,(1-Overview!$F$9)*'='!R2713-Overview!$F$18*'='!P2713,0)</f>
        <v>42.517064196537056</v>
      </c>
      <c r="W2713" s="2"/>
      <c r="X2713" s="60">
        <f>F2713^3*(1+G2713*Overview!$F$38)</f>
        <v>44.306194219109976</v>
      </c>
      <c r="Y2713" s="61">
        <f>F2713^3*Overview!$F$42*(1+Overview!$F$38*G2713)+J2713*Overview!$F$39/Overview!$F$40</f>
        <v>4.306663127617516</v>
      </c>
    </row>
    <row r="2714" spans="1:25">
      <c r="A2714" s="34">
        <v>2711</v>
      </c>
      <c r="B2714">
        <v>0.77</v>
      </c>
      <c r="C2714" s="85">
        <v>18.739999999999998</v>
      </c>
      <c r="D2714" s="125">
        <f>B2714/(B2714+Overview!$F$22)</f>
        <v>0.52380952380952384</v>
      </c>
      <c r="E2714" s="118">
        <f>EXP(Overview!$F$21/Overview!$F$5-Overview!$F$21/('='!C2714+273.15))</f>
        <v>0.94169028070695959</v>
      </c>
      <c r="F2714" s="77">
        <f t="shared" si="254"/>
        <v>3.3036045977066482</v>
      </c>
      <c r="G2714" s="115">
        <f t="shared" si="255"/>
        <v>0.52380952380952372</v>
      </c>
      <c r="H2714" s="112">
        <f>F2714/Overview!$F$19</f>
        <v>4.8776090324917289</v>
      </c>
      <c r="I2714" s="149">
        <f t="shared" si="256"/>
        <v>178.24101031296112</v>
      </c>
      <c r="J2714" s="80">
        <f>IF((A2714-Overview!$F$43)/365=ROUND((A2714-Overview!$F$43)/365,0),J2713*0.05,J2713+V2713)</f>
        <v>7385.9524760664035</v>
      </c>
      <c r="K2714" s="70">
        <f>IF(I2714&lt;Overview!$F$16,1,'='!F2714/Overview!$F$26)</f>
        <v>143.01318604790686</v>
      </c>
      <c r="L2714" s="71">
        <f>IF(I2714&lt;Overview!$F$17,'='!F2714/Overview!$F$26,Overview!$F$33)</f>
        <v>9.1428571428571423</v>
      </c>
      <c r="M2714" s="72">
        <f t="shared" si="257"/>
        <v>9.1428571428571423</v>
      </c>
      <c r="N2714" s="81">
        <f>MIN(1,Overview!$F$44*E2714*(F2714-Overview!$F$25)^2+0.2)</f>
        <v>1</v>
      </c>
      <c r="O2714" s="48">
        <f>M2714*E2714*Overview!$F$8</f>
        <v>9.746225350951114E-2</v>
      </c>
      <c r="P2714" s="48">
        <f>E2714*Overview!$F$6</f>
        <v>1.8494797113084687E-3</v>
      </c>
      <c r="Q2714" s="122">
        <f>O2714*(G2714/F2714-(1+Overview!$F$35/'='!F2714)/(Overview!$F$37*Overview!$F$33))/('='!G2714+Overview!$F$36)</f>
        <v>8.818066645527214E-5</v>
      </c>
      <c r="R2714" s="128">
        <f>(O2714/F2714-Q2714)*G2714*Overview!$F$29*'='!F2714^3</f>
        <v>502.90285335929138</v>
      </c>
      <c r="S2714" s="57">
        <f t="shared" si="252"/>
        <v>3.2753568012718195E-18</v>
      </c>
      <c r="T2714" s="58">
        <f t="shared" si="253"/>
        <v>9.7104685043491155E-5</v>
      </c>
      <c r="U2714" s="58">
        <f>IF(I2714&lt;Overview!$F$18,(1-Overview!$F$9)*'='!R2714-'='!I2714*'='!P2714,0)</f>
        <v>0</v>
      </c>
      <c r="V2714" s="54">
        <f>IF(I2714&gt;=Overview!$F$18,(1-Overview!$F$9)*'='!R2714-Overview!$F$18*'='!P2714,0)</f>
        <v>42.519780249338922</v>
      </c>
      <c r="W2714" s="2"/>
      <c r="X2714" s="60">
        <f>F2714^3*(1+G2714*Overview!$F$38)</f>
        <v>44.310107282655473</v>
      </c>
      <c r="Y2714" s="61">
        <f>F2714^3*Overview!$F$42*(1+Overview!$F$38*G2714)+J2714*Overview!$F$39/Overview!$F$40</f>
        <v>4.3088628630353325</v>
      </c>
    </row>
    <row r="2715" spans="1:25">
      <c r="A2715" s="34">
        <v>2712</v>
      </c>
      <c r="B2715">
        <v>0.77</v>
      </c>
      <c r="C2715" s="85">
        <v>18.739999999999998</v>
      </c>
      <c r="D2715" s="125">
        <f>B2715/(B2715+Overview!$F$22)</f>
        <v>0.52380952380952384</v>
      </c>
      <c r="E2715" s="118">
        <f>EXP(Overview!$F$21/Overview!$F$5-Overview!$F$21/('='!C2715+273.15))</f>
        <v>0.94169028070695959</v>
      </c>
      <c r="F2715" s="77">
        <f t="shared" si="254"/>
        <v>3.3037017023916917</v>
      </c>
      <c r="G2715" s="115">
        <f t="shared" si="255"/>
        <v>0.52380952380952372</v>
      </c>
      <c r="H2715" s="112">
        <f>F2715/Overview!$F$19</f>
        <v>4.87775240276346</v>
      </c>
      <c r="I2715" s="149">
        <f t="shared" si="256"/>
        <v>178.24101031296112</v>
      </c>
      <c r="J2715" s="80">
        <f>IF((A2715-Overview!$F$43)/365=ROUND((A2715-Overview!$F$43)/365,0),J2714*0.05,J2714+V2714)</f>
        <v>7428.472256315742</v>
      </c>
      <c r="K2715" s="70">
        <f>IF(I2715&lt;Overview!$F$16,1,'='!F2715/Overview!$F$26)</f>
        <v>143.01738971392606</v>
      </c>
      <c r="L2715" s="71">
        <f>IF(I2715&lt;Overview!$F$17,'='!F2715/Overview!$F$26,Overview!$F$33)</f>
        <v>9.1428571428571423</v>
      </c>
      <c r="M2715" s="72">
        <f t="shared" si="257"/>
        <v>9.1428571428571423</v>
      </c>
      <c r="N2715" s="81">
        <f>MIN(1,Overview!$F$44*E2715*(F2715-Overview!$F$25)^2+0.2)</f>
        <v>1</v>
      </c>
      <c r="O2715" s="48">
        <f>M2715*E2715*Overview!$F$8</f>
        <v>9.746225350951114E-2</v>
      </c>
      <c r="P2715" s="48">
        <f>E2715*Overview!$F$6</f>
        <v>1.8494797113084687E-3</v>
      </c>
      <c r="Q2715" s="122">
        <f>O2715*(G2715/F2715-(1+Overview!$F$35/'='!F2715)/(Overview!$F$37*Overview!$F$33))/('='!G2715+Overview!$F$36)</f>
        <v>8.8045487931096028E-5</v>
      </c>
      <c r="R2715" s="128">
        <f>(O2715/F2715-Q2715)*G2715*Overview!$F$29*'='!F2715^3</f>
        <v>502.9346851163404</v>
      </c>
      <c r="S2715" s="57">
        <f t="shared" si="252"/>
        <v>3.2752605297197112E-18</v>
      </c>
      <c r="T2715" s="58">
        <f t="shared" si="253"/>
        <v>9.6958676121956358E-5</v>
      </c>
      <c r="U2715" s="58">
        <f>IF(I2715&lt;Overview!$F$18,(1-Overview!$F$9)*'='!R2715-'='!I2715*'='!P2715,0)</f>
        <v>0</v>
      </c>
      <c r="V2715" s="54">
        <f>IF(I2715&gt;=Overview!$F$18,(1-Overview!$F$9)*'='!R2715-Overview!$F$18*'='!P2715,0)</f>
        <v>42.5224923150395</v>
      </c>
      <c r="W2715" s="2"/>
      <c r="X2715" s="60">
        <f>F2715^3*(1+G2715*Overview!$F$38)</f>
        <v>44.314014692296766</v>
      </c>
      <c r="Y2715" s="61">
        <f>F2715^3*Overview!$F$42*(1+Overview!$F$38*G2715)+J2715*Overview!$F$39/Overview!$F$40</f>
        <v>4.3110622076266107</v>
      </c>
    </row>
    <row r="2716" spans="1:25">
      <c r="A2716" s="34">
        <v>2713</v>
      </c>
      <c r="B2716">
        <v>0.77</v>
      </c>
      <c r="C2716" s="85">
        <v>18.739999999999998</v>
      </c>
      <c r="D2716" s="125">
        <f>B2716/(B2716+Overview!$F$22)</f>
        <v>0.52380952380952384</v>
      </c>
      <c r="E2716" s="118">
        <f>EXP(Overview!$F$21/Overview!$F$5-Overview!$F$21/('='!C2716+273.15))</f>
        <v>0.94169028070695959</v>
      </c>
      <c r="F2716" s="77">
        <f t="shared" si="254"/>
        <v>3.3037986610678138</v>
      </c>
      <c r="G2716" s="115">
        <f t="shared" si="255"/>
        <v>0.52380952380952372</v>
      </c>
      <c r="H2716" s="112">
        <f>F2716/Overview!$F$19</f>
        <v>4.8778955574602296</v>
      </c>
      <c r="I2716" s="149">
        <f t="shared" si="256"/>
        <v>178.24101031296112</v>
      </c>
      <c r="J2716" s="80">
        <f>IF((A2716-Overview!$F$43)/365=ROUND((A2716-Overview!$F$43)/365,0),J2715*0.05,J2715+V2715)</f>
        <v>7470.9947486307819</v>
      </c>
      <c r="K2716" s="70">
        <f>IF(I2716&lt;Overview!$F$16,1,'='!F2716/Overview!$F$26)</f>
        <v>143.02158705921272</v>
      </c>
      <c r="L2716" s="71">
        <f>IF(I2716&lt;Overview!$F$17,'='!F2716/Overview!$F$26,Overview!$F$33)</f>
        <v>9.1428571428571423</v>
      </c>
      <c r="M2716" s="72">
        <f t="shared" si="257"/>
        <v>9.1428571428571423</v>
      </c>
      <c r="N2716" s="81">
        <f>MIN(1,Overview!$F$44*E2716*(F2716-Overview!$F$25)^2+0.2)</f>
        <v>1</v>
      </c>
      <c r="O2716" s="48">
        <f>M2716*E2716*Overview!$F$8</f>
        <v>9.746225350951114E-2</v>
      </c>
      <c r="P2716" s="48">
        <f>E2716*Overview!$F$6</f>
        <v>1.8494797113084687E-3</v>
      </c>
      <c r="Q2716" s="122">
        <f>O2716*(G2716/F2716-(1+Overview!$F$35/'='!F2716)/(Overview!$F$37*Overview!$F$33))/('='!G2716+Overview!$F$36)</f>
        <v>8.7910520592949625E-5</v>
      </c>
      <c r="R2716" s="128">
        <f>(O2716/F2716-Q2716)*G2716*Overview!$F$29*'='!F2716^3</f>
        <v>502.96647014338799</v>
      </c>
      <c r="S2716" s="57">
        <f t="shared" si="252"/>
        <v>3.275164408570242E-18</v>
      </c>
      <c r="T2716" s="58">
        <f t="shared" si="253"/>
        <v>9.6812886742920473E-5</v>
      </c>
      <c r="U2716" s="58">
        <f>IF(I2716&lt;Overview!$F$18,(1-Overview!$F$9)*'='!R2716-'='!I2716*'='!P2716,0)</f>
        <v>0</v>
      </c>
      <c r="V2716" s="54">
        <f>IF(I2716&gt;=Overview!$F$18,(1-Overview!$F$9)*'='!R2716-Overview!$F$18*'='!P2716,0)</f>
        <v>42.525200399343952</v>
      </c>
      <c r="W2716" s="2"/>
      <c r="X2716" s="60">
        <f>F2716^3*(1+G2716*Overview!$F$38)</f>
        <v>44.317916455851204</v>
      </c>
      <c r="Y2716" s="61">
        <f>F2716^3*Overview!$F$42*(1+Overview!$F$38*G2716)+J2716*Overview!$F$39/Overview!$F$40</f>
        <v>4.3132611619216545</v>
      </c>
    </row>
    <row r="2717" spans="1:25">
      <c r="A2717" s="34">
        <v>2714</v>
      </c>
      <c r="B2717">
        <v>0.77</v>
      </c>
      <c r="C2717" s="85">
        <v>18.739999999999998</v>
      </c>
      <c r="D2717" s="125">
        <f>B2717/(B2717+Overview!$F$22)</f>
        <v>0.52380952380952384</v>
      </c>
      <c r="E2717" s="118">
        <f>EXP(Overview!$F$21/Overview!$F$5-Overview!$F$21/('='!C2717+273.15))</f>
        <v>0.94169028070695959</v>
      </c>
      <c r="F2717" s="77">
        <f t="shared" si="254"/>
        <v>3.3038954739545567</v>
      </c>
      <c r="G2717" s="115">
        <f t="shared" si="255"/>
        <v>0.52380952380952372</v>
      </c>
      <c r="H2717" s="112">
        <f>F2717/Overview!$F$19</f>
        <v>4.8780384969061812</v>
      </c>
      <c r="I2717" s="149">
        <f t="shared" si="256"/>
        <v>178.24101031296112</v>
      </c>
      <c r="J2717" s="80">
        <f>IF((A2717-Overview!$F$43)/365=ROUND((A2717-Overview!$F$43)/365,0),J2716*0.05,J2716+V2716)</f>
        <v>7513.5199490301256</v>
      </c>
      <c r="K2717" s="70">
        <f>IF(I2717&lt;Overview!$F$16,1,'='!F2717/Overview!$F$26)</f>
        <v>143.02577809327087</v>
      </c>
      <c r="L2717" s="71">
        <f>IF(I2717&lt;Overview!$F$17,'='!F2717/Overview!$F$26,Overview!$F$33)</f>
        <v>9.1428571428571423</v>
      </c>
      <c r="M2717" s="72">
        <f t="shared" si="257"/>
        <v>9.1428571428571423</v>
      </c>
      <c r="N2717" s="81">
        <f>MIN(1,Overview!$F$44*E2717*(F2717-Overview!$F$25)^2+0.2)</f>
        <v>1</v>
      </c>
      <c r="O2717" s="48">
        <f>M2717*E2717*Overview!$F$8</f>
        <v>9.746225350951114E-2</v>
      </c>
      <c r="P2717" s="48">
        <f>E2717*Overview!$F$6</f>
        <v>1.8494797113084687E-3</v>
      </c>
      <c r="Q2717" s="122">
        <f>O2717*(G2717/F2717-(1+Overview!$F$35/'='!F2717)/(Overview!$F$37*Overview!$F$33))/('='!G2717+Overview!$F$36)</f>
        <v>8.7775764098767866E-5</v>
      </c>
      <c r="R2717" s="128">
        <f>(O2717/F2717-Q2717)*G2717*Overview!$F$29*'='!F2717^3</f>
        <v>502.99820850730509</v>
      </c>
      <c r="S2717" s="57">
        <f t="shared" si="252"/>
        <v>3.2750684375798E-18</v>
      </c>
      <c r="T2717" s="58">
        <f t="shared" si="253"/>
        <v>9.6667316576274013E-5</v>
      </c>
      <c r="U2717" s="58">
        <f>IF(I2717&lt;Overview!$F$18,(1-Overview!$F$9)*'='!R2717-'='!I2717*'='!P2717,0)</f>
        <v>0</v>
      </c>
      <c r="V2717" s="54">
        <f>IF(I2717&gt;=Overview!$F$18,(1-Overview!$F$9)*'='!R2717-Overview!$F$18*'='!P2717,0)</f>
        <v>42.527904507949685</v>
      </c>
      <c r="W2717" s="2"/>
      <c r="X2717" s="60">
        <f>F2717^3*(1+G2717*Overview!$F$38)</f>
        <v>44.321812581126323</v>
      </c>
      <c r="Y2717" s="61">
        <f>F2717^3*Overview!$F$42*(1+Overview!$F$38*G2717)+J2717*Overview!$F$39/Overview!$F$40</f>
        <v>4.3154597264501326</v>
      </c>
    </row>
    <row r="2718" spans="1:25">
      <c r="A2718" s="34">
        <v>2715</v>
      </c>
      <c r="B2718">
        <v>0.77</v>
      </c>
      <c r="C2718" s="85">
        <v>18.739999999999998</v>
      </c>
      <c r="D2718" s="125">
        <f>B2718/(B2718+Overview!$F$22)</f>
        <v>0.52380952380952384</v>
      </c>
      <c r="E2718" s="118">
        <f>EXP(Overview!$F$21/Overview!$F$5-Overview!$F$21/('='!C2718+273.15))</f>
        <v>0.94169028070695959</v>
      </c>
      <c r="F2718" s="77">
        <f t="shared" si="254"/>
        <v>3.3039921412711331</v>
      </c>
      <c r="G2718" s="115">
        <f t="shared" si="255"/>
        <v>0.52380952380952372</v>
      </c>
      <c r="H2718" s="112">
        <f>F2718/Overview!$F$19</f>
        <v>4.8781812214249713</v>
      </c>
      <c r="I2718" s="149">
        <f t="shared" si="256"/>
        <v>178.24101031296112</v>
      </c>
      <c r="J2718" s="80">
        <f>IF((A2718-Overview!$F$43)/365=ROUND((A2718-Overview!$F$43)/365,0),J2717*0.05,J2717+V2717)</f>
        <v>7556.0478535380753</v>
      </c>
      <c r="K2718" s="70">
        <f>IF(I2718&lt;Overview!$F$16,1,'='!F2718/Overview!$F$26)</f>
        <v>143.02996282559019</v>
      </c>
      <c r="L2718" s="71">
        <f>IF(I2718&lt;Overview!$F$17,'='!F2718/Overview!$F$26,Overview!$F$33)</f>
        <v>9.1428571428571423</v>
      </c>
      <c r="M2718" s="72">
        <f t="shared" si="257"/>
        <v>9.1428571428571423</v>
      </c>
      <c r="N2718" s="81">
        <f>MIN(1,Overview!$F$44*E2718*(F2718-Overview!$F$25)^2+0.2)</f>
        <v>1</v>
      </c>
      <c r="O2718" s="48">
        <f>M2718*E2718*Overview!$F$8</f>
        <v>9.746225350951114E-2</v>
      </c>
      <c r="P2718" s="48">
        <f>E2718*Overview!$F$6</f>
        <v>1.8494797113084687E-3</v>
      </c>
      <c r="Q2718" s="122">
        <f>O2718*(G2718/F2718-(1+Overview!$F$35/'='!F2718)/(Overview!$F$37*Overview!$F$33))/('='!G2718+Overview!$F$36)</f>
        <v>8.7641218107076572E-5</v>
      </c>
      <c r="R2718" s="128">
        <f>(O2718/F2718-Q2718)*G2718*Overview!$F$29*'='!F2718^3</f>
        <v>503.02990027487311</v>
      </c>
      <c r="S2718" s="57">
        <f t="shared" si="252"/>
        <v>3.2749726165051949E-18</v>
      </c>
      <c r="T2718" s="58">
        <f t="shared" si="253"/>
        <v>9.6521965292403444E-5</v>
      </c>
      <c r="U2718" s="58">
        <f>IF(I2718&lt;Overview!$F$18,(1-Overview!$F$9)*'='!R2718-'='!I2718*'='!P2718,0)</f>
        <v>0</v>
      </c>
      <c r="V2718" s="54">
        <f>IF(I2718&gt;=Overview!$F$18,(1-Overview!$F$9)*'='!R2718-Overview!$F$18*'='!P2718,0)</f>
        <v>42.530604646546486</v>
      </c>
      <c r="W2718" s="2"/>
      <c r="X2718" s="60">
        <f>F2718^3*(1+G2718*Overview!$F$38)</f>
        <v>44.325703075920046</v>
      </c>
      <c r="Y2718" s="61">
        <f>F2718^3*Overview!$F$42*(1+Overview!$F$38*G2718)+J2718*Overview!$F$39/Overview!$F$40</f>
        <v>4.3176579017410948</v>
      </c>
    </row>
    <row r="2719" spans="1:25">
      <c r="A2719" s="34">
        <v>2716</v>
      </c>
      <c r="B2719">
        <v>0.77</v>
      </c>
      <c r="C2719" s="85">
        <v>18.739999999999998</v>
      </c>
      <c r="D2719" s="125">
        <f>B2719/(B2719+Overview!$F$22)</f>
        <v>0.52380952380952384</v>
      </c>
      <c r="E2719" s="118">
        <f>EXP(Overview!$F$21/Overview!$F$5-Overview!$F$21/('='!C2719+273.15))</f>
        <v>0.94169028070695959</v>
      </c>
      <c r="F2719" s="77">
        <f t="shared" si="254"/>
        <v>3.3040886632364255</v>
      </c>
      <c r="G2719" s="115">
        <f t="shared" si="255"/>
        <v>0.52380952380952372</v>
      </c>
      <c r="H2719" s="112">
        <f>F2719/Overview!$F$19</f>
        <v>4.8783237313397692</v>
      </c>
      <c r="I2719" s="149">
        <f t="shared" si="256"/>
        <v>178.24101031296112</v>
      </c>
      <c r="J2719" s="80">
        <f>IF((A2719-Overview!$F$43)/365=ROUND((A2719-Overview!$F$43)/365,0),J2718*0.05,J2718+V2718)</f>
        <v>7598.5784581846219</v>
      </c>
      <c r="K2719" s="70">
        <f>IF(I2719&lt;Overview!$F$16,1,'='!F2719/Overview!$F$26)</f>
        <v>143.03414126564613</v>
      </c>
      <c r="L2719" s="71">
        <f>IF(I2719&lt;Overview!$F$17,'='!F2719/Overview!$F$26,Overview!$F$33)</f>
        <v>9.1428571428571423</v>
      </c>
      <c r="M2719" s="72">
        <f t="shared" si="257"/>
        <v>9.1428571428571423</v>
      </c>
      <c r="N2719" s="81">
        <f>MIN(1,Overview!$F$44*E2719*(F2719-Overview!$F$25)^2+0.2)</f>
        <v>1</v>
      </c>
      <c r="O2719" s="48">
        <f>M2719*E2719*Overview!$F$8</f>
        <v>9.746225350951114E-2</v>
      </c>
      <c r="P2719" s="48">
        <f>E2719*Overview!$F$6</f>
        <v>1.8494797113084687E-3</v>
      </c>
      <c r="Q2719" s="122">
        <f>O2719*(G2719/F2719-(1+Overview!$F$35/'='!F2719)/(Overview!$F$37*Overview!$F$33))/('='!G2719+Overview!$F$36)</f>
        <v>8.7506882276991712E-5</v>
      </c>
      <c r="R2719" s="128">
        <f>(O2719/F2719-Q2719)*G2719*Overview!$F$29*'='!F2719^3</f>
        <v>503.06154551278246</v>
      </c>
      <c r="S2719" s="57">
        <f t="shared" si="252"/>
        <v>3.2748769451036548E-18</v>
      </c>
      <c r="T2719" s="58">
        <f t="shared" si="253"/>
        <v>9.6376832562190928E-5</v>
      </c>
      <c r="U2719" s="58">
        <f>IF(I2719&lt;Overview!$F$18,(1-Overview!$F$9)*'='!R2719-'='!I2719*'='!P2719,0)</f>
        <v>0</v>
      </c>
      <c r="V2719" s="54">
        <f>IF(I2719&gt;=Overview!$F$18,(1-Overview!$F$9)*'='!R2719-Overview!$F$18*'='!P2719,0)</f>
        <v>42.533300820816358</v>
      </c>
      <c r="W2719" s="2"/>
      <c r="X2719" s="60">
        <f>F2719^3*(1+G2719*Overview!$F$38)</f>
        <v>44.329587948020503</v>
      </c>
      <c r="Y2719" s="61">
        <f>F2719^3*Overview!$F$42*(1+Overview!$F$38*G2719)+J2719*Overview!$F$39/Overview!$F$40</f>
        <v>4.3198556883229591</v>
      </c>
    </row>
    <row r="2720" spans="1:25">
      <c r="A2720" s="34">
        <v>2717</v>
      </c>
      <c r="B2720">
        <v>0.77</v>
      </c>
      <c r="C2720" s="85">
        <v>18.739999999999998</v>
      </c>
      <c r="D2720" s="125">
        <f>B2720/(B2720+Overview!$F$22)</f>
        <v>0.52380952380952384</v>
      </c>
      <c r="E2720" s="118">
        <f>EXP(Overview!$F$21/Overview!$F$5-Overview!$F$21/('='!C2720+273.15))</f>
        <v>0.94169028070695959</v>
      </c>
      <c r="F2720" s="77">
        <f t="shared" si="254"/>
        <v>3.3041850400689876</v>
      </c>
      <c r="G2720" s="115">
        <f t="shared" si="255"/>
        <v>0.52380952380952372</v>
      </c>
      <c r="H2720" s="112">
        <f>F2720/Overview!$F$19</f>
        <v>4.8784660269732578</v>
      </c>
      <c r="I2720" s="149">
        <f t="shared" si="256"/>
        <v>178.24101031296112</v>
      </c>
      <c r="J2720" s="80">
        <f>IF((A2720-Overview!$F$43)/365=ROUND((A2720-Overview!$F$43)/365,0),J2719*0.05,J2719+V2719)</f>
        <v>7641.1117590054382</v>
      </c>
      <c r="K2720" s="70">
        <f>IF(I2720&lt;Overview!$F$16,1,'='!F2720/Overview!$F$26)</f>
        <v>143.0383134228999</v>
      </c>
      <c r="L2720" s="71">
        <f>IF(I2720&lt;Overview!$F$17,'='!F2720/Overview!$F$26,Overview!$F$33)</f>
        <v>9.1428571428571423</v>
      </c>
      <c r="M2720" s="72">
        <f t="shared" si="257"/>
        <v>9.1428571428571423</v>
      </c>
      <c r="N2720" s="81">
        <f>MIN(1,Overview!$F$44*E2720*(F2720-Overview!$F$25)^2+0.2)</f>
        <v>1</v>
      </c>
      <c r="O2720" s="48">
        <f>M2720*E2720*Overview!$F$8</f>
        <v>9.746225350951114E-2</v>
      </c>
      <c r="P2720" s="48">
        <f>E2720*Overview!$F$6</f>
        <v>1.8494797113084687E-3</v>
      </c>
      <c r="Q2720" s="122">
        <f>O2720*(G2720/F2720-(1+Overview!$F$35/'='!F2720)/(Overview!$F$37*Overview!$F$33))/('='!G2720+Overview!$F$36)</f>
        <v>8.7372756268220156E-5</v>
      </c>
      <c r="R2720" s="128">
        <f>(O2720/F2720-Q2720)*G2720*Overview!$F$29*'='!F2720^3</f>
        <v>503.09314428763383</v>
      </c>
      <c r="S2720" s="57">
        <f t="shared" si="252"/>
        <v>3.2747814231328294E-18</v>
      </c>
      <c r="T2720" s="58">
        <f t="shared" si="253"/>
        <v>9.6231918057015629E-5</v>
      </c>
      <c r="U2720" s="58">
        <f>IF(I2720&lt;Overview!$F$18,(1-Overview!$F$9)*'='!R2720-'='!I2720*'='!P2720,0)</f>
        <v>0</v>
      </c>
      <c r="V2720" s="54">
        <f>IF(I2720&gt;=Overview!$F$18,(1-Overview!$F$9)*'='!R2720-Overview!$F$18*'='!P2720,0)</f>
        <v>42.535993036433695</v>
      </c>
      <c r="W2720" s="2"/>
      <c r="X2720" s="60">
        <f>F2720^3*(1+G2720*Overview!$F$38)</f>
        <v>44.333467205206155</v>
      </c>
      <c r="Y2720" s="61">
        <f>F2720^3*Overview!$F$42*(1+Overview!$F$38*G2720)+J2720*Overview!$F$39/Overview!$F$40</f>
        <v>4.3220530867235176</v>
      </c>
    </row>
    <row r="2721" spans="1:25">
      <c r="A2721" s="34">
        <v>2718</v>
      </c>
      <c r="B2721">
        <v>0.77</v>
      </c>
      <c r="C2721" s="85">
        <v>18.739999999999998</v>
      </c>
      <c r="D2721" s="125">
        <f>B2721/(B2721+Overview!$F$22)</f>
        <v>0.52380952380952384</v>
      </c>
      <c r="E2721" s="118">
        <f>EXP(Overview!$F$21/Overview!$F$5-Overview!$F$21/('='!C2721+273.15))</f>
        <v>0.94169028070695959</v>
      </c>
      <c r="F2721" s="77">
        <f t="shared" si="254"/>
        <v>3.3042812719870445</v>
      </c>
      <c r="G2721" s="115">
        <f t="shared" si="255"/>
        <v>0.52380952380952372</v>
      </c>
      <c r="H2721" s="112">
        <f>F2721/Overview!$F$19</f>
        <v>4.8786081086476365</v>
      </c>
      <c r="I2721" s="149">
        <f t="shared" si="256"/>
        <v>178.24101031296112</v>
      </c>
      <c r="J2721" s="80">
        <f>IF((A2721-Overview!$F$43)/365=ROUND((A2721-Overview!$F$43)/365,0),J2720*0.05,J2720+V2720)</f>
        <v>7683.6477520418721</v>
      </c>
      <c r="K2721" s="70">
        <f>IF(I2721&lt;Overview!$F$16,1,'='!F2721/Overview!$F$26)</f>
        <v>143.04247930679847</v>
      </c>
      <c r="L2721" s="71">
        <f>IF(I2721&lt;Overview!$F$17,'='!F2721/Overview!$F$26,Overview!$F$33)</f>
        <v>9.1428571428571423</v>
      </c>
      <c r="M2721" s="72">
        <f t="shared" si="257"/>
        <v>9.1428571428571423</v>
      </c>
      <c r="N2721" s="81">
        <f>MIN(1,Overview!$F$44*E2721*(F2721-Overview!$F$25)^2+0.2)</f>
        <v>1</v>
      </c>
      <c r="O2721" s="48">
        <f>M2721*E2721*Overview!$F$8</f>
        <v>9.746225350951114E-2</v>
      </c>
      <c r="P2721" s="48">
        <f>E2721*Overview!$F$6</f>
        <v>1.8494797113084687E-3</v>
      </c>
      <c r="Q2721" s="122">
        <f>O2721*(G2721/F2721-(1+Overview!$F$35/'='!F2721)/(Overview!$F$37*Overview!$F$33))/('='!G2721+Overview!$F$36)</f>
        <v>8.7238839741054098E-5</v>
      </c>
      <c r="R2721" s="128">
        <f>(O2721/F2721-Q2721)*G2721*Overview!$F$29*'='!F2721^3</f>
        <v>503.12469666593739</v>
      </c>
      <c r="S2721" s="57">
        <f t="shared" si="252"/>
        <v>3.2746860503507851E-18</v>
      </c>
      <c r="T2721" s="58">
        <f t="shared" si="253"/>
        <v>9.6087221448748041E-5</v>
      </c>
      <c r="U2721" s="58">
        <f>IF(I2721&lt;Overview!$F$18,(1-Overview!$F$9)*'='!R2721-'='!I2721*'='!P2721,0)</f>
        <v>0</v>
      </c>
      <c r="V2721" s="54">
        <f>IF(I2721&gt;=Overview!$F$18,(1-Overview!$F$9)*'='!R2721-Overview!$F$18*'='!P2721,0)</f>
        <v>42.538681299065161</v>
      </c>
      <c r="W2721" s="2"/>
      <c r="X2721" s="60">
        <f>F2721^3*(1+G2721*Overview!$F$38)</f>
        <v>44.337340855245763</v>
      </c>
      <c r="Y2721" s="61">
        <f>F2721^3*Overview!$F$42*(1+Overview!$F$38*G2721)+J2721*Overview!$F$39/Overview!$F$40</f>
        <v>4.324250097469938</v>
      </c>
    </row>
    <row r="2722" spans="1:25">
      <c r="A2722" s="34">
        <v>2719</v>
      </c>
      <c r="B2722">
        <v>0.77</v>
      </c>
      <c r="C2722" s="85">
        <v>18.739999999999998</v>
      </c>
      <c r="D2722" s="125">
        <f>B2722/(B2722+Overview!$F$22)</f>
        <v>0.52380952380952384</v>
      </c>
      <c r="E2722" s="118">
        <f>EXP(Overview!$F$21/Overview!$F$5-Overview!$F$21/('='!C2722+273.15))</f>
        <v>0.94169028070695959</v>
      </c>
      <c r="F2722" s="77">
        <f t="shared" si="254"/>
        <v>3.3043773592084933</v>
      </c>
      <c r="G2722" s="115">
        <f t="shared" si="255"/>
        <v>0.52380952380952372</v>
      </c>
      <c r="H2722" s="112">
        <f>F2722/Overview!$F$19</f>
        <v>4.8787499766846203</v>
      </c>
      <c r="I2722" s="149">
        <f t="shared" si="256"/>
        <v>178.24101031296112</v>
      </c>
      <c r="J2722" s="80">
        <f>IF((A2722-Overview!$F$43)/365=ROUND((A2722-Overview!$F$43)/365,0),J2721*0.05,J2721+V2721)</f>
        <v>7726.1864333409376</v>
      </c>
      <c r="K2722" s="70">
        <f>IF(I2722&lt;Overview!$F$16,1,'='!F2722/Overview!$F$26)</f>
        <v>143.04663892677462</v>
      </c>
      <c r="L2722" s="71">
        <f>IF(I2722&lt;Overview!$F$17,'='!F2722/Overview!$F$26,Overview!$F$33)</f>
        <v>9.1428571428571423</v>
      </c>
      <c r="M2722" s="72">
        <f t="shared" si="257"/>
        <v>9.1428571428571423</v>
      </c>
      <c r="N2722" s="81">
        <f>MIN(1,Overview!$F$44*E2722*(F2722-Overview!$F$25)^2+0.2)</f>
        <v>1</v>
      </c>
      <c r="O2722" s="48">
        <f>M2722*E2722*Overview!$F$8</f>
        <v>9.746225350951114E-2</v>
      </c>
      <c r="P2722" s="48">
        <f>E2722*Overview!$F$6</f>
        <v>1.8494797113084687E-3</v>
      </c>
      <c r="Q2722" s="122">
        <f>O2722*(G2722/F2722-(1+Overview!$F$35/'='!F2722)/(Overview!$F$37*Overview!$F$33))/('='!G2722+Overview!$F$36)</f>
        <v>8.7105132356374152E-5</v>
      </c>
      <c r="R2722" s="128">
        <f>(O2722/F2722-Q2722)*G2722*Overview!$F$29*'='!F2722^3</f>
        <v>503.15620271411393</v>
      </c>
      <c r="S2722" s="57">
        <f t="shared" si="252"/>
        <v>3.2745908265160078E-18</v>
      </c>
      <c r="T2722" s="58">
        <f t="shared" si="253"/>
        <v>9.5942742409753964E-5</v>
      </c>
      <c r="U2722" s="58">
        <f>IF(I2722&lt;Overview!$F$18,(1-Overview!$F$9)*'='!R2722-'='!I2722*'='!P2722,0)</f>
        <v>0</v>
      </c>
      <c r="V2722" s="54">
        <f>IF(I2722&gt;=Overview!$F$18,(1-Overview!$F$9)*'='!R2722-Overview!$F$18*'='!P2722,0)</f>
        <v>42.541365614369802</v>
      </c>
      <c r="W2722" s="2"/>
      <c r="X2722" s="60">
        <f>F2722^3*(1+G2722*Overview!$F$38)</f>
        <v>44.341208905898419</v>
      </c>
      <c r="Y2722" s="61">
        <f>F2722^3*Overview!$F$42*(1+Overview!$F$38*G2722)+J2722*Overview!$F$39/Overview!$F$40</f>
        <v>4.3264467210887645</v>
      </c>
    </row>
    <row r="2723" spans="1:25">
      <c r="A2723" s="34">
        <v>2720</v>
      </c>
      <c r="B2723">
        <v>0.77</v>
      </c>
      <c r="C2723" s="85">
        <v>18.739999999999998</v>
      </c>
      <c r="D2723" s="125">
        <f>B2723/(B2723+Overview!$F$22)</f>
        <v>0.52380952380952384</v>
      </c>
      <c r="E2723" s="118">
        <f>EXP(Overview!$F$21/Overview!$F$5-Overview!$F$21/('='!C2723+273.15))</f>
        <v>0.94169028070695959</v>
      </c>
      <c r="F2723" s="77">
        <f t="shared" si="254"/>
        <v>3.3044733019509032</v>
      </c>
      <c r="G2723" s="115">
        <f t="shared" si="255"/>
        <v>0.52380952380952372</v>
      </c>
      <c r="H2723" s="112">
        <f>F2723/Overview!$F$19</f>
        <v>4.8788916314054376</v>
      </c>
      <c r="I2723" s="149">
        <f t="shared" si="256"/>
        <v>178.24101031296112</v>
      </c>
      <c r="J2723" s="80">
        <f>IF((A2723-Overview!$F$43)/365=ROUND((A2723-Overview!$F$43)/365,0),J2722*0.05,J2722+V2722)</f>
        <v>7768.7277989553077</v>
      </c>
      <c r="K2723" s="70">
        <f>IF(I2723&lt;Overview!$F$16,1,'='!F2723/Overview!$F$26)</f>
        <v>143.05079229224688</v>
      </c>
      <c r="L2723" s="71">
        <f>IF(I2723&lt;Overview!$F$17,'='!F2723/Overview!$F$26,Overview!$F$33)</f>
        <v>9.1428571428571423</v>
      </c>
      <c r="M2723" s="72">
        <f t="shared" si="257"/>
        <v>9.1428571428571423</v>
      </c>
      <c r="N2723" s="81">
        <f>MIN(1,Overview!$F$44*E2723*(F2723-Overview!$F$25)^2+0.2)</f>
        <v>1</v>
      </c>
      <c r="O2723" s="48">
        <f>M2723*E2723*Overview!$F$8</f>
        <v>9.746225350951114E-2</v>
      </c>
      <c r="P2723" s="48">
        <f>E2723*Overview!$F$6</f>
        <v>1.8494797113084687E-3</v>
      </c>
      <c r="Q2723" s="122">
        <f>O2723*(G2723/F2723-(1+Overview!$F$35/'='!F2723)/(Overview!$F$37*Overview!$F$33))/('='!G2723+Overview!$F$36)</f>
        <v>8.6971633775644695E-5</v>
      </c>
      <c r="R2723" s="128">
        <f>(O2723/F2723-Q2723)*G2723*Overview!$F$29*'='!F2723^3</f>
        <v>503.18766249849381</v>
      </c>
      <c r="S2723" s="57">
        <f t="shared" si="252"/>
        <v>3.2744957513873994E-18</v>
      </c>
      <c r="T2723" s="58">
        <f t="shared" si="253"/>
        <v>9.5798480612889771E-5</v>
      </c>
      <c r="U2723" s="58">
        <f>IF(I2723&lt;Overview!$F$18,(1-Overview!$F$9)*'='!R2723-'='!I2723*'='!P2723,0)</f>
        <v>0</v>
      </c>
      <c r="V2723" s="54">
        <f>IF(I2723&gt;=Overview!$F$18,(1-Overview!$F$9)*'='!R2723-Overview!$F$18*'='!P2723,0)</f>
        <v>42.54404598799897</v>
      </c>
      <c r="W2723" s="2"/>
      <c r="X2723" s="60">
        <f>F2723^3*(1+G2723*Overview!$F$38)</f>
        <v>44.345071364913515</v>
      </c>
      <c r="Y2723" s="61">
        <f>F2723^3*Overview!$F$42*(1+Overview!$F$38*G2723)+J2723*Overview!$F$39/Overview!$F$40</f>
        <v>4.3286429581059105</v>
      </c>
    </row>
    <row r="2724" spans="1:25">
      <c r="A2724" s="34">
        <v>2721</v>
      </c>
      <c r="B2724">
        <v>0.77</v>
      </c>
      <c r="C2724" s="85">
        <v>18.739999999999998</v>
      </c>
      <c r="D2724" s="125">
        <f>B2724/(B2724+Overview!$F$22)</f>
        <v>0.52380952380952384</v>
      </c>
      <c r="E2724" s="118">
        <f>EXP(Overview!$F$21/Overview!$F$5-Overview!$F$21/('='!C2724+273.15))</f>
        <v>0.94169028070695959</v>
      </c>
      <c r="F2724" s="77">
        <f t="shared" si="254"/>
        <v>3.3045691004315159</v>
      </c>
      <c r="G2724" s="115">
        <f t="shared" si="255"/>
        <v>0.52380952380952372</v>
      </c>
      <c r="H2724" s="112">
        <f>F2724/Overview!$F$19</f>
        <v>4.8790330731308371</v>
      </c>
      <c r="I2724" s="149">
        <f t="shared" si="256"/>
        <v>178.24101031296112</v>
      </c>
      <c r="J2724" s="80">
        <f>IF((A2724-Overview!$F$43)/365=ROUND((A2724-Overview!$F$43)/365,0),J2723*0.05,J2723+V2723)</f>
        <v>7811.2718449433069</v>
      </c>
      <c r="K2724" s="70">
        <f>IF(I2724&lt;Overview!$F$16,1,'='!F2724/Overview!$F$26)</f>
        <v>143.05493941261975</v>
      </c>
      <c r="L2724" s="71">
        <f>IF(I2724&lt;Overview!$F$17,'='!F2724/Overview!$F$26,Overview!$F$33)</f>
        <v>9.1428571428571423</v>
      </c>
      <c r="M2724" s="72">
        <f t="shared" si="257"/>
        <v>9.1428571428571423</v>
      </c>
      <c r="N2724" s="81">
        <f>MIN(1,Overview!$F$44*E2724*(F2724-Overview!$F$25)^2+0.2)</f>
        <v>1</v>
      </c>
      <c r="O2724" s="48">
        <f>M2724*E2724*Overview!$F$8</f>
        <v>9.746225350951114E-2</v>
      </c>
      <c r="P2724" s="48">
        <f>E2724*Overview!$F$6</f>
        <v>1.8494797113084687E-3</v>
      </c>
      <c r="Q2724" s="122">
        <f>O2724*(G2724/F2724-(1+Overview!$F$35/'='!F2724)/(Overview!$F$37*Overview!$F$33))/('='!G2724+Overview!$F$36)</f>
        <v>8.6838343660916142E-5</v>
      </c>
      <c r="R2724" s="128">
        <f>(O2724/F2724-Q2724)*G2724*Overview!$F$29*'='!F2724^3</f>
        <v>503.21907608531774</v>
      </c>
      <c r="S2724" s="57">
        <f t="shared" si="252"/>
        <v>3.2744008247242789E-18</v>
      </c>
      <c r="T2724" s="58">
        <f t="shared" si="253"/>
        <v>9.5654435731505486E-5</v>
      </c>
      <c r="U2724" s="58">
        <f>IF(I2724&lt;Overview!$F$18,(1-Overview!$F$9)*'='!R2724-'='!I2724*'='!P2724,0)</f>
        <v>0</v>
      </c>
      <c r="V2724" s="54">
        <f>IF(I2724&gt;=Overview!$F$18,(1-Overview!$F$9)*'='!R2724-Overview!$F$18*'='!P2724,0)</f>
        <v>42.546722425596364</v>
      </c>
      <c r="W2724" s="2"/>
      <c r="X2724" s="60">
        <f>F2724^3*(1+G2724*Overview!$F$38)</f>
        <v>44.348928240030759</v>
      </c>
      <c r="Y2724" s="61">
        <f>F2724^3*Overview!$F$42*(1+Overview!$F$38*G2724)+J2724*Overview!$F$39/Overview!$F$40</f>
        <v>4.3308388090466678</v>
      </c>
    </row>
    <row r="2725" spans="1:25">
      <c r="A2725" s="34">
        <v>2722</v>
      </c>
      <c r="B2725">
        <v>0.77</v>
      </c>
      <c r="C2725" s="85">
        <v>18.739999999999998</v>
      </c>
      <c r="D2725" s="125">
        <f>B2725/(B2725+Overview!$F$22)</f>
        <v>0.52380952380952384</v>
      </c>
      <c r="E2725" s="118">
        <f>EXP(Overview!$F$21/Overview!$F$5-Overview!$F$21/('='!C2725+273.15))</f>
        <v>0.94169028070695959</v>
      </c>
      <c r="F2725" s="77">
        <f t="shared" si="254"/>
        <v>3.3046647548672472</v>
      </c>
      <c r="G2725" s="115">
        <f t="shared" si="255"/>
        <v>0.52380952380952372</v>
      </c>
      <c r="H2725" s="112">
        <f>F2725/Overview!$F$19</f>
        <v>4.8791743021810827</v>
      </c>
      <c r="I2725" s="149">
        <f t="shared" si="256"/>
        <v>178.24101031296112</v>
      </c>
      <c r="J2725" s="80">
        <f>IF((A2725-Overview!$F$43)/365=ROUND((A2725-Overview!$F$43)/365,0),J2724*0.05,J2724+V2724)</f>
        <v>7853.8185673689031</v>
      </c>
      <c r="K2725" s="70">
        <f>IF(I2725&lt;Overview!$F$16,1,'='!F2725/Overview!$F$26)</f>
        <v>143.05908029728343</v>
      </c>
      <c r="L2725" s="71">
        <f>IF(I2725&lt;Overview!$F$17,'='!F2725/Overview!$F$26,Overview!$F$33)</f>
        <v>9.1428571428571423</v>
      </c>
      <c r="M2725" s="72">
        <f t="shared" si="257"/>
        <v>9.1428571428571423</v>
      </c>
      <c r="N2725" s="81">
        <f>MIN(1,Overview!$F$44*E2725*(F2725-Overview!$F$25)^2+0.2)</f>
        <v>1</v>
      </c>
      <c r="O2725" s="48">
        <f>M2725*E2725*Overview!$F$8</f>
        <v>9.746225350951114E-2</v>
      </c>
      <c r="P2725" s="48">
        <f>E2725*Overview!$F$6</f>
        <v>1.8494797113084687E-3</v>
      </c>
      <c r="Q2725" s="122">
        <f>O2725*(G2725/F2725-(1+Overview!$F$35/'='!F2725)/(Overview!$F$37*Overview!$F$33))/('='!G2725+Overview!$F$36)</f>
        <v>8.6705261674822629E-5</v>
      </c>
      <c r="R2725" s="128">
        <f>(O2725/F2725-Q2725)*G2725*Overview!$F$29*'='!F2725^3</f>
        <v>503.2504435407368</v>
      </c>
      <c r="S2725" s="57">
        <f t="shared" si="252"/>
        <v>3.2743060462863795E-18</v>
      </c>
      <c r="T2725" s="58">
        <f t="shared" si="253"/>
        <v>9.5510607439442752E-5</v>
      </c>
      <c r="U2725" s="58">
        <f>IF(I2725&lt;Overview!$F$18,(1-Overview!$F$9)*'='!R2725-'='!I2725*'='!P2725,0)</f>
        <v>0</v>
      </c>
      <c r="V2725" s="54">
        <f>IF(I2725&gt;=Overview!$F$18,(1-Overview!$F$9)*'='!R2725-Overview!$F$18*'='!P2725,0)</f>
        <v>42.549394932798073</v>
      </c>
      <c r="W2725" s="2"/>
      <c r="X2725" s="60">
        <f>F2725^3*(1+G2725*Overview!$F$38)</f>
        <v>44.352779538980236</v>
      </c>
      <c r="Y2725" s="61">
        <f>F2725^3*Overview!$F$42*(1+Overview!$F$38*G2725)+J2725*Overview!$F$39/Overview!$F$40</f>
        <v>4.3330342744357067</v>
      </c>
    </row>
    <row r="2726" spans="1:25">
      <c r="A2726" s="34">
        <v>2723</v>
      </c>
      <c r="B2726">
        <v>0.77</v>
      </c>
      <c r="C2726" s="85">
        <v>18.739999999999998</v>
      </c>
      <c r="D2726" s="125">
        <f>B2726/(B2726+Overview!$F$22)</f>
        <v>0.52380952380952384</v>
      </c>
      <c r="E2726" s="118">
        <f>EXP(Overview!$F$21/Overview!$F$5-Overview!$F$21/('='!C2726+273.15))</f>
        <v>0.94169028070695959</v>
      </c>
      <c r="F2726" s="77">
        <f t="shared" si="254"/>
        <v>3.3047602654746866</v>
      </c>
      <c r="G2726" s="115">
        <f t="shared" si="255"/>
        <v>0.52380952380952372</v>
      </c>
      <c r="H2726" s="112">
        <f>F2726/Overview!$F$19</f>
        <v>4.8793153188759586</v>
      </c>
      <c r="I2726" s="149">
        <f t="shared" si="256"/>
        <v>178.24101031296112</v>
      </c>
      <c r="J2726" s="80">
        <f>IF((A2726-Overview!$F$43)/365=ROUND((A2726-Overview!$F$43)/365,0),J2725*0.05,J2725+V2725)</f>
        <v>7896.3679623017015</v>
      </c>
      <c r="K2726" s="70">
        <f>IF(I2726&lt;Overview!$F$16,1,'='!F2726/Overview!$F$26)</f>
        <v>143.06321495561414</v>
      </c>
      <c r="L2726" s="71">
        <f>IF(I2726&lt;Overview!$F$17,'='!F2726/Overview!$F$26,Overview!$F$33)</f>
        <v>9.1428571428571423</v>
      </c>
      <c r="M2726" s="72">
        <f t="shared" si="257"/>
        <v>9.1428571428571423</v>
      </c>
      <c r="N2726" s="81">
        <f>MIN(1,Overview!$F$44*E2726*(F2726-Overview!$F$25)^2+0.2)</f>
        <v>1</v>
      </c>
      <c r="O2726" s="48">
        <f>M2726*E2726*Overview!$F$8</f>
        <v>9.746225350951114E-2</v>
      </c>
      <c r="P2726" s="48">
        <f>E2726*Overview!$F$6</f>
        <v>1.8494797113084687E-3</v>
      </c>
      <c r="Q2726" s="122">
        <f>O2726*(G2726/F2726-(1+Overview!$F$35/'='!F2726)/(Overview!$F$37*Overview!$F$33))/('='!G2726+Overview!$F$36)</f>
        <v>8.6572387480578694E-5</v>
      </c>
      <c r="R2726" s="128">
        <f>(O2726/F2726-Q2726)*G2726*Overview!$F$29*'='!F2726^3</f>
        <v>503.28176493081287</v>
      </c>
      <c r="S2726" s="57">
        <f t="shared" si="252"/>
        <v>3.2742114158338501E-18</v>
      </c>
      <c r="T2726" s="58">
        <f t="shared" si="253"/>
        <v>9.536699541103155E-5</v>
      </c>
      <c r="U2726" s="58">
        <f>IF(I2726&lt;Overview!$F$18,(1-Overview!$F$9)*'='!R2726-'='!I2726*'='!P2726,0)</f>
        <v>0</v>
      </c>
      <c r="V2726" s="54">
        <f>IF(I2726&gt;=Overview!$F$18,(1-Overview!$F$9)*'='!R2726-Overview!$F$18*'='!P2726,0)</f>
        <v>42.552063515232554</v>
      </c>
      <c r="W2726" s="2"/>
      <c r="X2726" s="60">
        <f>F2726^3*(1+G2726*Overview!$F$38)</f>
        <v>44.356625269482393</v>
      </c>
      <c r="Y2726" s="61">
        <f>F2726^3*Overview!$F$42*(1+Overview!$F$38*G2726)+J2726*Overview!$F$39/Overview!$F$40</f>
        <v>4.3352293547970708</v>
      </c>
    </row>
    <row r="2727" spans="1:25">
      <c r="A2727" s="34">
        <v>2724</v>
      </c>
      <c r="B2727">
        <v>0.77</v>
      </c>
      <c r="C2727" s="85">
        <v>18.739999999999998</v>
      </c>
      <c r="D2727" s="125">
        <f>B2727/(B2727+Overview!$F$22)</f>
        <v>0.52380952380952384</v>
      </c>
      <c r="E2727" s="118">
        <f>EXP(Overview!$F$21/Overview!$F$5-Overview!$F$21/('='!C2727+273.15))</f>
        <v>0.94169028070695959</v>
      </c>
      <c r="F2727" s="77">
        <f t="shared" si="254"/>
        <v>3.3048556324700975</v>
      </c>
      <c r="G2727" s="115">
        <f t="shared" si="255"/>
        <v>0.52380952380952372</v>
      </c>
      <c r="H2727" s="112">
        <f>F2727/Overview!$F$19</f>
        <v>4.8794561235347667</v>
      </c>
      <c r="I2727" s="149">
        <f t="shared" si="256"/>
        <v>178.24101031296112</v>
      </c>
      <c r="J2727" s="80">
        <f>IF((A2727-Overview!$F$43)/365=ROUND((A2727-Overview!$F$43)/365,0),J2726*0.05,J2726+V2726)</f>
        <v>7938.920025816934</v>
      </c>
      <c r="K2727" s="70">
        <f>IF(I2727&lt;Overview!$F$16,1,'='!F2727/Overview!$F$26)</f>
        <v>143.06734339697391</v>
      </c>
      <c r="L2727" s="71">
        <f>IF(I2727&lt;Overview!$F$17,'='!F2727/Overview!$F$26,Overview!$F$33)</f>
        <v>9.1428571428571423</v>
      </c>
      <c r="M2727" s="72">
        <f t="shared" si="257"/>
        <v>9.1428571428571423</v>
      </c>
      <c r="N2727" s="81">
        <f>MIN(1,Overview!$F$44*E2727*(F2727-Overview!$F$25)^2+0.2)</f>
        <v>1</v>
      </c>
      <c r="O2727" s="48">
        <f>M2727*E2727*Overview!$F$8</f>
        <v>9.746225350951114E-2</v>
      </c>
      <c r="P2727" s="48">
        <f>E2727*Overview!$F$6</f>
        <v>1.8494797113084687E-3</v>
      </c>
      <c r="Q2727" s="122">
        <f>O2727*(G2727/F2727-(1+Overview!$F$35/'='!F2727)/(Overview!$F$37*Overview!$F$33))/('='!G2727+Overview!$F$36)</f>
        <v>8.6439720741981793E-5</v>
      </c>
      <c r="R2727" s="128">
        <f>(O2727/F2727-Q2727)*G2727*Overview!$F$29*'='!F2727^3</f>
        <v>503.31304032151752</v>
      </c>
      <c r="S2727" s="57">
        <f t="shared" si="252"/>
        <v>3.274116933127253E-18</v>
      </c>
      <c r="T2727" s="58">
        <f t="shared" si="253"/>
        <v>9.5223599321093627E-5</v>
      </c>
      <c r="U2727" s="58">
        <f>IF(I2727&lt;Overview!$F$18,(1-Overview!$F$9)*'='!R2727-'='!I2727*'='!P2727,0)</f>
        <v>0</v>
      </c>
      <c r="V2727" s="54">
        <f>IF(I2727&gt;=Overview!$F$18,(1-Overview!$F$9)*'='!R2727-Overview!$F$18*'='!P2727,0)</f>
        <v>42.554728178520584</v>
      </c>
      <c r="W2727" s="2"/>
      <c r="X2727" s="60">
        <f>F2727^3*(1+G2727*Overview!$F$38)</f>
        <v>44.36046543924796</v>
      </c>
      <c r="Y2727" s="61">
        <f>F2727^3*Overview!$F$42*(1+Overview!$F$38*G2727)+J2727*Overview!$F$39/Overview!$F$40</f>
        <v>4.337424050654179</v>
      </c>
    </row>
    <row r="2728" spans="1:25">
      <c r="A2728" s="34">
        <v>2725</v>
      </c>
      <c r="B2728">
        <v>0.77</v>
      </c>
      <c r="C2728" s="85">
        <v>18.739999999999998</v>
      </c>
      <c r="D2728" s="125">
        <f>B2728/(B2728+Overview!$F$22)</f>
        <v>0.52380952380952384</v>
      </c>
      <c r="E2728" s="118">
        <f>EXP(Overview!$F$21/Overview!$F$5-Overview!$F$21/('='!C2728+273.15))</f>
        <v>0.94169028070695959</v>
      </c>
      <c r="F2728" s="77">
        <f t="shared" si="254"/>
        <v>3.3049508560694187</v>
      </c>
      <c r="G2728" s="115">
        <f t="shared" si="255"/>
        <v>0.52380952380952372</v>
      </c>
      <c r="H2728" s="112">
        <f>F2728/Overview!$F$19</f>
        <v>4.879596716476331</v>
      </c>
      <c r="I2728" s="149">
        <f t="shared" si="256"/>
        <v>178.24101031296112</v>
      </c>
      <c r="J2728" s="80">
        <f>IF((A2728-Overview!$F$43)/365=ROUND((A2728-Overview!$F$43)/365,0),J2727*0.05,J2727+V2727)</f>
        <v>7981.4747539954542</v>
      </c>
      <c r="K2728" s="70">
        <f>IF(I2728&lt;Overview!$F$16,1,'='!F2728/Overview!$F$26)</f>
        <v>143.07146563071078</v>
      </c>
      <c r="L2728" s="71">
        <f>IF(I2728&lt;Overview!$F$17,'='!F2728/Overview!$F$26,Overview!$F$33)</f>
        <v>9.1428571428571423</v>
      </c>
      <c r="M2728" s="72">
        <f t="shared" si="257"/>
        <v>9.1428571428571423</v>
      </c>
      <c r="N2728" s="81">
        <f>MIN(1,Overview!$F$44*E2728*(F2728-Overview!$F$25)^2+0.2)</f>
        <v>1</v>
      </c>
      <c r="O2728" s="48">
        <f>M2728*E2728*Overview!$F$8</f>
        <v>9.746225350951114E-2</v>
      </c>
      <c r="P2728" s="48">
        <f>E2728*Overview!$F$6</f>
        <v>1.8494797113084687E-3</v>
      </c>
      <c r="Q2728" s="122">
        <f>O2728*(G2728/F2728-(1+Overview!$F$35/'='!F2728)/(Overview!$F$37*Overview!$F$33))/('='!G2728+Overview!$F$36)</f>
        <v>8.6307261123407387E-5</v>
      </c>
      <c r="R2728" s="128">
        <f>(O2728/F2728-Q2728)*G2728*Overview!$F$29*'='!F2728^3</f>
        <v>503.34426977873397</v>
      </c>
      <c r="S2728" s="57">
        <f t="shared" si="252"/>
        <v>3.2740225979275637E-18</v>
      </c>
      <c r="T2728" s="58">
        <f t="shared" si="253"/>
        <v>9.5080418844937362E-5</v>
      </c>
      <c r="U2728" s="58">
        <f>IF(I2728&lt;Overview!$F$18,(1-Overview!$F$9)*'='!R2728-'='!I2728*'='!P2728,0)</f>
        <v>0</v>
      </c>
      <c r="V2728" s="54">
        <f>IF(I2728&gt;=Overview!$F$18,(1-Overview!$F$9)*'='!R2728-Overview!$F$18*'='!P2728,0)</f>
        <v>42.557388928275429</v>
      </c>
      <c r="W2728" s="2"/>
      <c r="X2728" s="60">
        <f>F2728^3*(1+G2728*Overview!$F$38)</f>
        <v>44.364300055978134</v>
      </c>
      <c r="Y2728" s="61">
        <f>F2728^3*Overview!$F$42*(1+Overview!$F$38*G2728)+J2728*Overview!$F$39/Overview!$F$40</f>
        <v>4.3396183625298344</v>
      </c>
    </row>
    <row r="2729" spans="1:25">
      <c r="A2729" s="34">
        <v>2726</v>
      </c>
      <c r="B2729">
        <v>0.77</v>
      </c>
      <c r="C2729" s="85">
        <v>18.739999999999998</v>
      </c>
      <c r="D2729" s="125">
        <f>B2729/(B2729+Overview!$F$22)</f>
        <v>0.52380952380952384</v>
      </c>
      <c r="E2729" s="118">
        <f>EXP(Overview!$F$21/Overview!$F$5-Overview!$F$21/('='!C2729+273.15))</f>
        <v>0.94169028070695959</v>
      </c>
      <c r="F2729" s="77">
        <f t="shared" si="254"/>
        <v>3.3050459364882636</v>
      </c>
      <c r="G2729" s="115">
        <f t="shared" si="255"/>
        <v>0.52380952380952372</v>
      </c>
      <c r="H2729" s="112">
        <f>F2729/Overview!$F$19</f>
        <v>4.8797370980189925</v>
      </c>
      <c r="I2729" s="149">
        <f t="shared" si="256"/>
        <v>178.24101031296112</v>
      </c>
      <c r="J2729" s="80">
        <f>IF((A2729-Overview!$F$43)/365=ROUND((A2729-Overview!$F$43)/365,0),J2728*0.05,J2728+V2728)</f>
        <v>8024.0321429237292</v>
      </c>
      <c r="K2729" s="70">
        <f>IF(I2729&lt;Overview!$F$16,1,'='!F2729/Overview!$F$26)</f>
        <v>143.0755816661586</v>
      </c>
      <c r="L2729" s="71">
        <f>IF(I2729&lt;Overview!$F$17,'='!F2729/Overview!$F$26,Overview!$F$33)</f>
        <v>9.1428571428571423</v>
      </c>
      <c r="M2729" s="72">
        <f t="shared" si="257"/>
        <v>9.1428571428571423</v>
      </c>
      <c r="N2729" s="81">
        <f>MIN(1,Overview!$F$44*E2729*(F2729-Overview!$F$25)^2+0.2)</f>
        <v>1</v>
      </c>
      <c r="O2729" s="48">
        <f>M2729*E2729*Overview!$F$8</f>
        <v>9.746225350951114E-2</v>
      </c>
      <c r="P2729" s="48">
        <f>E2729*Overview!$F$6</f>
        <v>1.8494797113084687E-3</v>
      </c>
      <c r="Q2729" s="122">
        <f>O2729*(G2729/F2729-(1+Overview!$F$35/'='!F2729)/(Overview!$F$37*Overview!$F$33))/('='!G2729+Overview!$F$36)</f>
        <v>8.6175008289812217E-5</v>
      </c>
      <c r="R2729" s="128">
        <f>(O2729/F2729-Q2729)*G2729*Overview!$F$29*'='!F2729^3</f>
        <v>503.37545336825559</v>
      </c>
      <c r="S2729" s="57">
        <f t="shared" si="252"/>
        <v>3.2739284099961699E-18</v>
      </c>
      <c r="T2729" s="58">
        <f t="shared" si="253"/>
        <v>9.49374536583621E-5</v>
      </c>
      <c r="U2729" s="58">
        <f>IF(I2729&lt;Overview!$F$18,(1-Overview!$F$9)*'='!R2729-'='!I2729*'='!P2729,0)</f>
        <v>0</v>
      </c>
      <c r="V2729" s="54">
        <f>IF(I2729&gt;=Overview!$F$18,(1-Overview!$F$9)*'='!R2729-Overview!$F$18*'='!P2729,0)</f>
        <v>42.560045770102668</v>
      </c>
      <c r="W2729" s="2"/>
      <c r="X2729" s="60">
        <f>F2729^3*(1+G2729*Overview!$F$38)</f>
        <v>44.368129127364398</v>
      </c>
      <c r="Y2729" s="61">
        <f>F2729^3*Overview!$F$42*(1+Overview!$F$38*G2729)+J2729*Overview!$F$39/Overview!$F$40</f>
        <v>4.3418122909462085</v>
      </c>
    </row>
    <row r="2730" spans="1:25">
      <c r="A2730" s="34">
        <v>2727</v>
      </c>
      <c r="B2730">
        <v>0.77</v>
      </c>
      <c r="C2730" s="85">
        <v>18.739999999999998</v>
      </c>
      <c r="D2730" s="125">
        <f>B2730/(B2730+Overview!$F$22)</f>
        <v>0.52380952380952384</v>
      </c>
      <c r="E2730" s="118">
        <f>EXP(Overview!$F$21/Overview!$F$5-Overview!$F$21/('='!C2730+273.15))</f>
        <v>0.94169028070695959</v>
      </c>
      <c r="F2730" s="77">
        <f t="shared" si="254"/>
        <v>3.3051408739419221</v>
      </c>
      <c r="G2730" s="115">
        <f t="shared" si="255"/>
        <v>0.52380952380952372</v>
      </c>
      <c r="H2730" s="112">
        <f>F2730/Overview!$F$19</f>
        <v>4.8798772684806169</v>
      </c>
      <c r="I2730" s="149">
        <f t="shared" si="256"/>
        <v>178.24101031296112</v>
      </c>
      <c r="J2730" s="80">
        <f>IF((A2730-Overview!$F$43)/365=ROUND((A2730-Overview!$F$43)/365,0),J2729*0.05,J2729+V2729)</f>
        <v>8066.5921886938322</v>
      </c>
      <c r="K2730" s="70">
        <f>IF(I2730&lt;Overview!$F$16,1,'='!F2730/Overview!$F$26)</f>
        <v>143.07969151263734</v>
      </c>
      <c r="L2730" s="71">
        <f>IF(I2730&lt;Overview!$F$17,'='!F2730/Overview!$F$26,Overview!$F$33)</f>
        <v>9.1428571428571423</v>
      </c>
      <c r="M2730" s="72">
        <f t="shared" si="257"/>
        <v>9.1428571428571423</v>
      </c>
      <c r="N2730" s="81">
        <f>MIN(1,Overview!$F$44*E2730*(F2730-Overview!$F$25)^2+0.2)</f>
        <v>1</v>
      </c>
      <c r="O2730" s="48">
        <f>M2730*E2730*Overview!$F$8</f>
        <v>9.746225350951114E-2</v>
      </c>
      <c r="P2730" s="48">
        <f>E2730*Overview!$F$6</f>
        <v>1.8494797113084687E-3</v>
      </c>
      <c r="Q2730" s="122">
        <f>O2730*(G2730/F2730-(1+Overview!$F$35/'='!F2730)/(Overview!$F$37*Overview!$F$33))/('='!G2730+Overview!$F$36)</f>
        <v>8.6042961906729427E-5</v>
      </c>
      <c r="R2730" s="128">
        <f>(O2730/F2730-Q2730)*G2730*Overview!$F$29*'='!F2730^3</f>
        <v>503.4065911557866</v>
      </c>
      <c r="S2730" s="57">
        <f t="shared" si="252"/>
        <v>3.273834369094871E-18</v>
      </c>
      <c r="T2730" s="58">
        <f t="shared" si="253"/>
        <v>9.4794703437653071E-5</v>
      </c>
      <c r="U2730" s="58">
        <f>IF(I2730&lt;Overview!$F$18,(1-Overview!$F$9)*'='!R2730-'='!I2730*'='!P2730,0)</f>
        <v>0</v>
      </c>
      <c r="V2730" s="54">
        <f>IF(I2730&gt;=Overview!$F$18,(1-Overview!$F$9)*'='!R2730-Overview!$F$18*'='!P2730,0)</f>
        <v>42.562698709600312</v>
      </c>
      <c r="W2730" s="2"/>
      <c r="X2730" s="60">
        <f>F2730^3*(1+G2730*Overview!$F$38)</f>
        <v>44.37195266108867</v>
      </c>
      <c r="Y2730" s="61">
        <f>F2730^3*Overview!$F$42*(1+Overview!$F$38*G2730)+J2730*Overview!$F$39/Overview!$F$40</f>
        <v>4.3440058364248575</v>
      </c>
    </row>
    <row r="2731" spans="1:25">
      <c r="A2731" s="34">
        <v>2728</v>
      </c>
      <c r="B2731">
        <v>0.77</v>
      </c>
      <c r="C2731" s="85">
        <v>18.739999999999998</v>
      </c>
      <c r="D2731" s="125">
        <f>B2731/(B2731+Overview!$F$22)</f>
        <v>0.52380952380952384</v>
      </c>
      <c r="E2731" s="118">
        <f>EXP(Overview!$F$21/Overview!$F$5-Overview!$F$21/('='!C2731+273.15))</f>
        <v>0.94169028070695959</v>
      </c>
      <c r="F2731" s="77">
        <f t="shared" si="254"/>
        <v>3.3052356686453597</v>
      </c>
      <c r="G2731" s="115">
        <f t="shared" si="255"/>
        <v>0.52380952380952372</v>
      </c>
      <c r="H2731" s="112">
        <f>F2731/Overview!$F$19</f>
        <v>4.8800172281785912</v>
      </c>
      <c r="I2731" s="149">
        <f t="shared" si="256"/>
        <v>178.24101031296112</v>
      </c>
      <c r="J2731" s="80">
        <f>IF((A2731-Overview!$F$43)/365=ROUND((A2731-Overview!$F$43)/365,0),J2730*0.05,J2730+V2730)</f>
        <v>8109.1548874034324</v>
      </c>
      <c r="K2731" s="70">
        <f>IF(I2731&lt;Overview!$F$16,1,'='!F2731/Overview!$F$26)</f>
        <v>143.08379517945281</v>
      </c>
      <c r="L2731" s="71">
        <f>IF(I2731&lt;Overview!$F$17,'='!F2731/Overview!$F$26,Overview!$F$33)</f>
        <v>9.1428571428571423</v>
      </c>
      <c r="M2731" s="72">
        <f t="shared" si="257"/>
        <v>9.1428571428571423</v>
      </c>
      <c r="N2731" s="81">
        <f>MIN(1,Overview!$F$44*E2731*(F2731-Overview!$F$25)^2+0.2)</f>
        <v>1</v>
      </c>
      <c r="O2731" s="48">
        <f>M2731*E2731*Overview!$F$8</f>
        <v>9.746225350951114E-2</v>
      </c>
      <c r="P2731" s="48">
        <f>E2731*Overview!$F$6</f>
        <v>1.8494797113084687E-3</v>
      </c>
      <c r="Q2731" s="122">
        <f>O2731*(G2731/F2731-(1+Overview!$F$35/'='!F2731)/(Overview!$F$37*Overview!$F$33))/('='!G2731+Overview!$F$36)</f>
        <v>8.5911121640268643E-5</v>
      </c>
      <c r="R2731" s="128">
        <f>(O2731/F2731-Q2731)*G2731*Overview!$F$29*'='!F2731^3</f>
        <v>503.43768320694232</v>
      </c>
      <c r="S2731" s="57">
        <f t="shared" si="252"/>
        <v>3.2737404749858775E-18</v>
      </c>
      <c r="T2731" s="58">
        <f t="shared" si="253"/>
        <v>9.4652167859582057E-5</v>
      </c>
      <c r="U2731" s="58">
        <f>IF(I2731&lt;Overview!$F$18,(1-Overview!$F$9)*'='!R2731-'='!I2731*'='!P2731,0)</f>
        <v>0</v>
      </c>
      <c r="V2731" s="54">
        <f>IF(I2731&gt;=Overview!$F$18,(1-Overview!$F$9)*'='!R2731-Overview!$F$18*'='!P2731,0)</f>
        <v>42.565347752358782</v>
      </c>
      <c r="W2731" s="2"/>
      <c r="X2731" s="60">
        <f>F2731^3*(1+G2731*Overview!$F$38)</f>
        <v>44.375770664823236</v>
      </c>
      <c r="Y2731" s="61">
        <f>F2731^3*Overview!$F$42*(1+Overview!$F$38*G2731)+J2731*Overview!$F$39/Overview!$F$40</f>
        <v>4.3461989994867132</v>
      </c>
    </row>
    <row r="2732" spans="1:25">
      <c r="A2732" s="34">
        <v>2729</v>
      </c>
      <c r="B2732">
        <v>0.77</v>
      </c>
      <c r="C2732" s="85">
        <v>18.739999999999998</v>
      </c>
      <c r="D2732" s="125">
        <f>B2732/(B2732+Overview!$F$22)</f>
        <v>0.52380952380952384</v>
      </c>
      <c r="E2732" s="118">
        <f>EXP(Overview!$F$21/Overview!$F$5-Overview!$F$21/('='!C2732+273.15))</f>
        <v>0.94169028070695959</v>
      </c>
      <c r="F2732" s="77">
        <f t="shared" si="254"/>
        <v>3.3053303208132192</v>
      </c>
      <c r="G2732" s="115">
        <f t="shared" si="255"/>
        <v>0.52380952380952372</v>
      </c>
      <c r="H2732" s="112">
        <f>F2732/Overview!$F$19</f>
        <v>4.8801569774298228</v>
      </c>
      <c r="I2732" s="149">
        <f t="shared" si="256"/>
        <v>178.24101031296112</v>
      </c>
      <c r="J2732" s="80">
        <f>IF((A2732-Overview!$F$43)/365=ROUND((A2732-Overview!$F$43)/365,0),J2731*0.05,J2731+V2731)</f>
        <v>8151.7202351557917</v>
      </c>
      <c r="K2732" s="70">
        <f>IF(I2732&lt;Overview!$F$16,1,'='!F2732/Overview!$F$26)</f>
        <v>143.08789267589694</v>
      </c>
      <c r="L2732" s="71">
        <f>IF(I2732&lt;Overview!$F$17,'='!F2732/Overview!$F$26,Overview!$F$33)</f>
        <v>9.1428571428571423</v>
      </c>
      <c r="M2732" s="72">
        <f t="shared" si="257"/>
        <v>9.1428571428571423</v>
      </c>
      <c r="N2732" s="81">
        <f>MIN(1,Overview!$F$44*E2732*(F2732-Overview!$F$25)^2+0.2)</f>
        <v>1</v>
      </c>
      <c r="O2732" s="48">
        <f>M2732*E2732*Overview!$F$8</f>
        <v>9.746225350951114E-2</v>
      </c>
      <c r="P2732" s="48">
        <f>E2732*Overview!$F$6</f>
        <v>1.8494797113084687E-3</v>
      </c>
      <c r="Q2732" s="122">
        <f>O2732*(G2732/F2732-(1+Overview!$F$35/'='!F2732)/(Overview!$F$37*Overview!$F$33))/('='!G2732+Overview!$F$36)</f>
        <v>8.5779487157115042E-5</v>
      </c>
      <c r="R2732" s="128">
        <f>(O2732/F2732-Q2732)*G2732*Overview!$F$29*'='!F2732^3</f>
        <v>503.46872958724924</v>
      </c>
      <c r="S2732" s="57">
        <f t="shared" si="252"/>
        <v>3.273646727431808E-18</v>
      </c>
      <c r="T2732" s="58">
        <f t="shared" si="253"/>
        <v>9.450984660140683E-5</v>
      </c>
      <c r="U2732" s="58">
        <f>IF(I2732&lt;Overview!$F$18,(1-Overview!$F$9)*'='!R2732-'='!I2732*'='!P2732,0)</f>
        <v>0</v>
      </c>
      <c r="V2732" s="54">
        <f>IF(I2732&gt;=Overview!$F$18,(1-Overview!$F$9)*'='!R2732-Overview!$F$18*'='!P2732,0)</f>
        <v>42.567992903960928</v>
      </c>
      <c r="W2732" s="2"/>
      <c r="X2732" s="60">
        <f>F2732^3*(1+G2732*Overview!$F$38)</f>
        <v>44.3795831462308</v>
      </c>
      <c r="Y2732" s="61">
        <f>F2732^3*Overview!$F$42*(1+Overview!$F$38*G2732)+J2732*Overview!$F$39/Overview!$F$40</f>
        <v>4.3483917806520873</v>
      </c>
    </row>
    <row r="2733" spans="1:25">
      <c r="A2733" s="34">
        <v>2730</v>
      </c>
      <c r="B2733">
        <v>0.77</v>
      </c>
      <c r="C2733" s="85">
        <v>18.739999999999998</v>
      </c>
      <c r="D2733" s="125">
        <f>B2733/(B2733+Overview!$F$22)</f>
        <v>0.52380952380952384</v>
      </c>
      <c r="E2733" s="118">
        <f>EXP(Overview!$F$21/Overview!$F$5-Overview!$F$21/('='!C2733+273.15))</f>
        <v>0.94169028070695959</v>
      </c>
      <c r="F2733" s="77">
        <f t="shared" si="254"/>
        <v>3.3054248306598204</v>
      </c>
      <c r="G2733" s="115">
        <f t="shared" si="255"/>
        <v>0.52380952380952372</v>
      </c>
      <c r="H2733" s="112">
        <f>F2733/Overview!$F$19</f>
        <v>4.8802965165507457</v>
      </c>
      <c r="I2733" s="149">
        <f t="shared" si="256"/>
        <v>178.24101031296112</v>
      </c>
      <c r="J2733" s="80">
        <f>IF((A2733-Overview!$F$43)/365=ROUND((A2733-Overview!$F$43)/365,0),J2732*0.05,J2732+V2732)</f>
        <v>8194.2882280597532</v>
      </c>
      <c r="K2733" s="70">
        <f>IF(I2733&lt;Overview!$F$16,1,'='!F2733/Overview!$F$26)</f>
        <v>143.09198401124763</v>
      </c>
      <c r="L2733" s="71">
        <f>IF(I2733&lt;Overview!$F$17,'='!F2733/Overview!$F$26,Overview!$F$33)</f>
        <v>9.1428571428571423</v>
      </c>
      <c r="M2733" s="72">
        <f t="shared" si="257"/>
        <v>9.1428571428571423</v>
      </c>
      <c r="N2733" s="81">
        <f>MIN(1,Overview!$F$44*E2733*(F2733-Overview!$F$25)^2+0.2)</f>
        <v>1</v>
      </c>
      <c r="O2733" s="48">
        <f>M2733*E2733*Overview!$F$8</f>
        <v>9.746225350951114E-2</v>
      </c>
      <c r="P2733" s="48">
        <f>E2733*Overview!$F$6</f>
        <v>1.8494797113084687E-3</v>
      </c>
      <c r="Q2733" s="122">
        <f>O2733*(G2733/F2733-(1+Overview!$F$35/'='!F2733)/(Overview!$F$37*Overview!$F$33))/('='!G2733+Overview!$F$36)</f>
        <v>8.5648058124529499E-5</v>
      </c>
      <c r="R2733" s="128">
        <f>(O2733/F2733-Q2733)*G2733*Overview!$F$29*'='!F2733^3</f>
        <v>503.4997303621447</v>
      </c>
      <c r="S2733" s="57">
        <f t="shared" si="252"/>
        <v>3.2735531261956928E-18</v>
      </c>
      <c r="T2733" s="58">
        <f t="shared" si="253"/>
        <v>9.4367739340871782E-5</v>
      </c>
      <c r="U2733" s="58">
        <f>IF(I2733&lt;Overview!$F$18,(1-Overview!$F$9)*'='!R2733-'='!I2733*'='!P2733,0)</f>
        <v>0</v>
      </c>
      <c r="V2733" s="54">
        <f>IF(I2733&gt;=Overview!$F$18,(1-Overview!$F$9)*'='!R2733-Overview!$F$18*'='!P2733,0)</f>
        <v>42.570634169982021</v>
      </c>
      <c r="W2733" s="2"/>
      <c r="X2733" s="60">
        <f>F2733^3*(1+G2733*Overview!$F$38)</f>
        <v>44.383390112964463</v>
      </c>
      <c r="Y2733" s="61">
        <f>F2733^3*Overview!$F$42*(1+Overview!$F$38*G2733)+J2733*Overview!$F$39/Overview!$F$40</f>
        <v>4.3505841804406709</v>
      </c>
    </row>
    <row r="2734" spans="1:25">
      <c r="A2734" s="34">
        <v>2731</v>
      </c>
      <c r="B2734">
        <v>0.77</v>
      </c>
      <c r="C2734" s="85">
        <v>18.739999999999998</v>
      </c>
      <c r="D2734" s="125">
        <f>B2734/(B2734+Overview!$F$22)</f>
        <v>0.52380952380952384</v>
      </c>
      <c r="E2734" s="118">
        <f>EXP(Overview!$F$21/Overview!$F$5-Overview!$F$21/('='!C2734+273.15))</f>
        <v>0.94169028070695959</v>
      </c>
      <c r="F2734" s="77">
        <f t="shared" si="254"/>
        <v>3.3055191983991614</v>
      </c>
      <c r="G2734" s="115">
        <f t="shared" si="255"/>
        <v>0.52380952380952372</v>
      </c>
      <c r="H2734" s="112">
        <f>F2734/Overview!$F$19</f>
        <v>4.8804358458573178</v>
      </c>
      <c r="I2734" s="149">
        <f t="shared" si="256"/>
        <v>178.24101031296112</v>
      </c>
      <c r="J2734" s="80">
        <f>IF((A2734-Overview!$F$43)/365=ROUND((A2734-Overview!$F$43)/365,0),J2733*0.05,J2733+V2733)</f>
        <v>8236.8588622297357</v>
      </c>
      <c r="K2734" s="70">
        <f>IF(I2734&lt;Overview!$F$16,1,'='!F2734/Overview!$F$26)</f>
        <v>143.09606919476889</v>
      </c>
      <c r="L2734" s="71">
        <f>IF(I2734&lt;Overview!$F$17,'='!F2734/Overview!$F$26,Overview!$F$33)</f>
        <v>9.1428571428571423</v>
      </c>
      <c r="M2734" s="72">
        <f t="shared" si="257"/>
        <v>9.1428571428571423</v>
      </c>
      <c r="N2734" s="81">
        <f>MIN(1,Overview!$F$44*E2734*(F2734-Overview!$F$25)^2+0.2)</f>
        <v>1</v>
      </c>
      <c r="O2734" s="48">
        <f>M2734*E2734*Overview!$F$8</f>
        <v>9.746225350951114E-2</v>
      </c>
      <c r="P2734" s="48">
        <f>E2734*Overview!$F$6</f>
        <v>1.8494797113084687E-3</v>
      </c>
      <c r="Q2734" s="122">
        <f>O2734*(G2734/F2734-(1+Overview!$F$35/'='!F2734)/(Overview!$F$37*Overview!$F$33))/('='!G2734+Overview!$F$36)</f>
        <v>8.5516834210345264E-5</v>
      </c>
      <c r="R2734" s="128">
        <f>(O2734/F2734-Q2734)*G2734*Overview!$F$29*'='!F2734^3</f>
        <v>503.53068559697783</v>
      </c>
      <c r="S2734" s="57">
        <f t="shared" si="252"/>
        <v>3.2734596710409683E-18</v>
      </c>
      <c r="T2734" s="58">
        <f t="shared" si="253"/>
        <v>9.422584575620483E-5</v>
      </c>
      <c r="U2734" s="58">
        <f>IF(I2734&lt;Overview!$F$18,(1-Overview!$F$9)*'='!R2734-'='!I2734*'='!P2734,0)</f>
        <v>0</v>
      </c>
      <c r="V2734" s="54">
        <f>IF(I2734&gt;=Overview!$F$18,(1-Overview!$F$9)*'='!R2734-Overview!$F$18*'='!P2734,0)</f>
        <v>42.573271555989805</v>
      </c>
      <c r="W2734" s="2"/>
      <c r="X2734" s="60">
        <f>F2734^3*(1+G2734*Overview!$F$38)</f>
        <v>44.387191572667774</v>
      </c>
      <c r="Y2734" s="61">
        <f>F2734^3*Overview!$F$42*(1+Overview!$F$38*G2734)+J2734*Overview!$F$39/Overview!$F$40</f>
        <v>4.3527761993715375</v>
      </c>
    </row>
    <row r="2735" spans="1:25">
      <c r="A2735" s="34">
        <v>2732</v>
      </c>
      <c r="B2735">
        <v>0.77</v>
      </c>
      <c r="C2735" s="85">
        <v>18.739999999999998</v>
      </c>
      <c r="D2735" s="125">
        <f>B2735/(B2735+Overview!$F$22)</f>
        <v>0.52380952380952384</v>
      </c>
      <c r="E2735" s="118">
        <f>EXP(Overview!$F$21/Overview!$F$5-Overview!$F$21/('='!C2735+273.15))</f>
        <v>0.94169028070695959</v>
      </c>
      <c r="F2735" s="77">
        <f t="shared" si="254"/>
        <v>3.3056134242449176</v>
      </c>
      <c r="G2735" s="115">
        <f t="shared" si="255"/>
        <v>0.52380952380952372</v>
      </c>
      <c r="H2735" s="112">
        <f>F2735/Overview!$F$19</f>
        <v>4.8805749656650192</v>
      </c>
      <c r="I2735" s="149">
        <f t="shared" si="256"/>
        <v>178.24101031296112</v>
      </c>
      <c r="J2735" s="80">
        <f>IF((A2735-Overview!$F$43)/365=ROUND((A2735-Overview!$F$43)/365,0),J2734*0.05,J2734+V2734)</f>
        <v>8279.4321337857255</v>
      </c>
      <c r="K2735" s="70">
        <f>IF(I2735&lt;Overview!$F$16,1,'='!F2735/Overview!$F$26)</f>
        <v>143.10014823571072</v>
      </c>
      <c r="L2735" s="71">
        <f>IF(I2735&lt;Overview!$F$17,'='!F2735/Overview!$F$26,Overview!$F$33)</f>
        <v>9.1428571428571423</v>
      </c>
      <c r="M2735" s="72">
        <f t="shared" si="257"/>
        <v>9.1428571428571423</v>
      </c>
      <c r="N2735" s="81">
        <f>MIN(1,Overview!$F$44*E2735*(F2735-Overview!$F$25)^2+0.2)</f>
        <v>1</v>
      </c>
      <c r="O2735" s="48">
        <f>M2735*E2735*Overview!$F$8</f>
        <v>9.746225350951114E-2</v>
      </c>
      <c r="P2735" s="48">
        <f>E2735*Overview!$F$6</f>
        <v>1.8494797113084687E-3</v>
      </c>
      <c r="Q2735" s="122">
        <f>O2735*(G2735/F2735-(1+Overview!$F$35/'='!F2735)/(Overview!$F$37*Overview!$F$33))/('='!G2735+Overview!$F$36)</f>
        <v>8.5385815082967954E-5</v>
      </c>
      <c r="R2735" s="128">
        <f>(O2735/F2735-Q2735)*G2735*Overview!$F$29*'='!F2735^3</f>
        <v>503.56159535700857</v>
      </c>
      <c r="S2735" s="57">
        <f t="shared" si="252"/>
        <v>3.2733663617314797E-18</v>
      </c>
      <c r="T2735" s="58">
        <f t="shared" si="253"/>
        <v>9.4084165526117677E-5</v>
      </c>
      <c r="U2735" s="58">
        <f>IF(I2735&lt;Overview!$F$18,(1-Overview!$F$9)*'='!R2735-'='!I2735*'='!P2735,0)</f>
        <v>0</v>
      </c>
      <c r="V2735" s="54">
        <f>IF(I2735&gt;=Overview!$F$18,(1-Overview!$F$9)*'='!R2735-Overview!$F$18*'='!P2735,0)</f>
        <v>42.575905067544426</v>
      </c>
      <c r="W2735" s="2"/>
      <c r="X2735" s="60">
        <f>F2735^3*(1+G2735*Overview!$F$38)</f>
        <v>44.39098753297467</v>
      </c>
      <c r="Y2735" s="61">
        <f>F2735^3*Overview!$F$42*(1+Overview!$F$38*G2735)+J2735*Overview!$F$39/Overview!$F$40</f>
        <v>4.3549678379631365</v>
      </c>
    </row>
    <row r="2736" spans="1:25">
      <c r="A2736" s="34">
        <v>2733</v>
      </c>
      <c r="B2736">
        <v>0.77</v>
      </c>
      <c r="C2736" s="85">
        <v>18.739999999999998</v>
      </c>
      <c r="D2736" s="125">
        <f>B2736/(B2736+Overview!$F$22)</f>
        <v>0.52380952380952384</v>
      </c>
      <c r="E2736" s="118">
        <f>EXP(Overview!$F$21/Overview!$F$5-Overview!$F$21/('='!C2736+273.15))</f>
        <v>0.94169028070695959</v>
      </c>
      <c r="F2736" s="77">
        <f t="shared" si="254"/>
        <v>3.3057075084104435</v>
      </c>
      <c r="G2736" s="115">
        <f t="shared" si="255"/>
        <v>0.52380952380952372</v>
      </c>
      <c r="H2736" s="112">
        <f>F2736/Overview!$F$19</f>
        <v>4.8807138762888576</v>
      </c>
      <c r="I2736" s="149">
        <f t="shared" si="256"/>
        <v>178.24101031296112</v>
      </c>
      <c r="J2736" s="80">
        <f>IF((A2736-Overview!$F$43)/365=ROUND((A2736-Overview!$F$43)/365,0),J2735*0.05,J2735+V2735)</f>
        <v>8322.0080388532697</v>
      </c>
      <c r="K2736" s="70">
        <f>IF(I2736&lt;Overview!$F$16,1,'='!F2736/Overview!$F$26)</f>
        <v>143.10422114330925</v>
      </c>
      <c r="L2736" s="71">
        <f>IF(I2736&lt;Overview!$F$17,'='!F2736/Overview!$F$26,Overview!$F$33)</f>
        <v>9.1428571428571423</v>
      </c>
      <c r="M2736" s="72">
        <f t="shared" si="257"/>
        <v>9.1428571428571423</v>
      </c>
      <c r="N2736" s="81">
        <f>MIN(1,Overview!$F$44*E2736*(F2736-Overview!$F$25)^2+0.2)</f>
        <v>1</v>
      </c>
      <c r="O2736" s="48">
        <f>M2736*E2736*Overview!$F$8</f>
        <v>9.746225350951114E-2</v>
      </c>
      <c r="P2736" s="48">
        <f>E2736*Overview!$F$6</f>
        <v>1.8494797113084687E-3</v>
      </c>
      <c r="Q2736" s="122">
        <f>O2736*(G2736/F2736-(1+Overview!$F$35/'='!F2736)/(Overview!$F$37*Overview!$F$33))/('='!G2736+Overview!$F$36)</f>
        <v>8.5255000411374056E-5</v>
      </c>
      <c r="R2736" s="128">
        <f>(O2736/F2736-Q2736)*G2736*Overview!$F$29*'='!F2736^3</f>
        <v>503.59245970740852</v>
      </c>
      <c r="S2736" s="57">
        <f t="shared" si="252"/>
        <v>3.2732731980314788E-18</v>
      </c>
      <c r="T2736" s="58">
        <f t="shared" si="253"/>
        <v>9.3942698329804901E-5</v>
      </c>
      <c r="U2736" s="58">
        <f>IF(I2736&lt;Overview!$F$18,(1-Overview!$F$9)*'='!R2736-'='!I2736*'='!P2736,0)</f>
        <v>0</v>
      </c>
      <c r="V2736" s="54">
        <f>IF(I2736&gt;=Overview!$F$18,(1-Overview!$F$9)*'='!R2736-Overview!$F$18*'='!P2736,0)</f>
        <v>42.578534710198504</v>
      </c>
      <c r="W2736" s="2"/>
      <c r="X2736" s="60">
        <f>F2736^3*(1+G2736*Overview!$F$38)</f>
        <v>44.394778001509529</v>
      </c>
      <c r="Y2736" s="61">
        <f>F2736^3*Overview!$F$42*(1+Overview!$F$38*G2736)+J2736*Overview!$F$39/Overview!$F$40</f>
        <v>4.3571590967332998</v>
      </c>
    </row>
    <row r="2737" spans="1:25">
      <c r="A2737" s="34">
        <v>2734</v>
      </c>
      <c r="B2737">
        <v>0.77</v>
      </c>
      <c r="C2737" s="85">
        <v>18.739999999999998</v>
      </c>
      <c r="D2737" s="125">
        <f>B2737/(B2737+Overview!$F$22)</f>
        <v>0.52380952380952384</v>
      </c>
      <c r="E2737" s="118">
        <f>EXP(Overview!$F$21/Overview!$F$5-Overview!$F$21/('='!C2737+273.15))</f>
        <v>0.94169028070695959</v>
      </c>
      <c r="F2737" s="77">
        <f t="shared" si="254"/>
        <v>3.3058014511087732</v>
      </c>
      <c r="G2737" s="115">
        <f t="shared" si="255"/>
        <v>0.52380952380952372</v>
      </c>
      <c r="H2737" s="112">
        <f>F2737/Overview!$F$19</f>
        <v>4.8808525780433678</v>
      </c>
      <c r="I2737" s="149">
        <f t="shared" si="256"/>
        <v>178.24101031296112</v>
      </c>
      <c r="J2737" s="80">
        <f>IF((A2737-Overview!$F$43)/365=ROUND((A2737-Overview!$F$43)/365,0),J2736*0.05,J2736+V2736)</f>
        <v>8364.5865735634688</v>
      </c>
      <c r="K2737" s="70">
        <f>IF(I2737&lt;Overview!$F$16,1,'='!F2737/Overview!$F$26)</f>
        <v>143.10828792678672</v>
      </c>
      <c r="L2737" s="71">
        <f>IF(I2737&lt;Overview!$F$17,'='!F2737/Overview!$F$26,Overview!$F$33)</f>
        <v>9.1428571428571423</v>
      </c>
      <c r="M2737" s="72">
        <f t="shared" si="257"/>
        <v>9.1428571428571423</v>
      </c>
      <c r="N2737" s="81">
        <f>MIN(1,Overview!$F$44*E2737*(F2737-Overview!$F$25)^2+0.2)</f>
        <v>1</v>
      </c>
      <c r="O2737" s="48">
        <f>M2737*E2737*Overview!$F$8</f>
        <v>9.746225350951114E-2</v>
      </c>
      <c r="P2737" s="48">
        <f>E2737*Overview!$F$6</f>
        <v>1.8494797113084687E-3</v>
      </c>
      <c r="Q2737" s="122">
        <f>O2737*(G2737/F2737-(1+Overview!$F$35/'='!F2737)/(Overview!$F$37*Overview!$F$33))/('='!G2737+Overview!$F$36)</f>
        <v>8.5124389865111569E-5</v>
      </c>
      <c r="R2737" s="128">
        <f>(O2737/F2737-Q2737)*G2737*Overview!$F$29*'='!F2737^3</f>
        <v>503.62327871326136</v>
      </c>
      <c r="S2737" s="57">
        <f t="shared" si="252"/>
        <v>3.2731801797056228E-18</v>
      </c>
      <c r="T2737" s="58">
        <f t="shared" si="253"/>
        <v>9.3801443846944934E-5</v>
      </c>
      <c r="U2737" s="58">
        <f>IF(I2737&lt;Overview!$F$18,(1-Overview!$F$9)*'='!R2737-'='!I2737*'='!P2737,0)</f>
        <v>0</v>
      </c>
      <c r="V2737" s="54">
        <f>IF(I2737&gt;=Overview!$F$18,(1-Overview!$F$9)*'='!R2737-Overview!$F$18*'='!P2737,0)</f>
        <v>42.581160489497165</v>
      </c>
      <c r="W2737" s="2"/>
      <c r="X2737" s="60">
        <f>F2737^3*(1+G2737*Overview!$F$38)</f>
        <v>44.398562985887224</v>
      </c>
      <c r="Y2737" s="61">
        <f>F2737^3*Overview!$F$42*(1+Overview!$F$38*G2737)+J2737*Overview!$F$39/Overview!$F$40</f>
        <v>4.359349976199244</v>
      </c>
    </row>
    <row r="2738" spans="1:25">
      <c r="A2738" s="34">
        <v>2735</v>
      </c>
      <c r="B2738">
        <v>0.77</v>
      </c>
      <c r="C2738" s="85">
        <v>18.739999999999998</v>
      </c>
      <c r="D2738" s="125">
        <f>B2738/(B2738+Overview!$F$22)</f>
        <v>0.52380952380952384</v>
      </c>
      <c r="E2738" s="118">
        <f>EXP(Overview!$F$21/Overview!$F$5-Overview!$F$21/('='!C2738+273.15))</f>
        <v>0.94169028070695959</v>
      </c>
      <c r="F2738" s="77">
        <f t="shared" si="254"/>
        <v>3.3058952525526202</v>
      </c>
      <c r="G2738" s="115">
        <f t="shared" si="255"/>
        <v>0.52380952380952372</v>
      </c>
      <c r="H2738" s="112">
        <f>F2738/Overview!$F$19</f>
        <v>4.8809910712426108</v>
      </c>
      <c r="I2738" s="149">
        <f t="shared" si="256"/>
        <v>178.24101031296112</v>
      </c>
      <c r="J2738" s="80">
        <f>IF((A2738-Overview!$F$43)/365=ROUND((A2738-Overview!$F$43)/365,0),J2737*0.05,J2737+V2737)</f>
        <v>8407.1677340529659</v>
      </c>
      <c r="K2738" s="70">
        <f>IF(I2738&lt;Overview!$F$16,1,'='!F2738/Overview!$F$26)</f>
        <v>143.11234859535153</v>
      </c>
      <c r="L2738" s="71">
        <f>IF(I2738&lt;Overview!$F$17,'='!F2738/Overview!$F$26,Overview!$F$33)</f>
        <v>9.1428571428571423</v>
      </c>
      <c r="M2738" s="72">
        <f t="shared" si="257"/>
        <v>9.1428571428571423</v>
      </c>
      <c r="N2738" s="81">
        <f>MIN(1,Overview!$F$44*E2738*(F2738-Overview!$F$25)^2+0.2)</f>
        <v>1</v>
      </c>
      <c r="O2738" s="48">
        <f>M2738*E2738*Overview!$F$8</f>
        <v>9.746225350951114E-2</v>
      </c>
      <c r="P2738" s="48">
        <f>E2738*Overview!$F$6</f>
        <v>1.8494797113084687E-3</v>
      </c>
      <c r="Q2738" s="122">
        <f>O2738*(G2738/F2738-(1+Overview!$F$35/'='!F2738)/(Overview!$F$37*Overview!$F$33))/('='!G2738+Overview!$F$36)</f>
        <v>8.4993983114294553E-5</v>
      </c>
      <c r="R2738" s="128">
        <f>(O2738/F2738-Q2738)*G2738*Overview!$F$29*'='!F2738^3</f>
        <v>503.65405243956195</v>
      </c>
      <c r="S2738" s="57">
        <f t="shared" si="252"/>
        <v>3.2730873065189753E-18</v>
      </c>
      <c r="T2738" s="58">
        <f t="shared" si="253"/>
        <v>9.3660401757694639E-5</v>
      </c>
      <c r="U2738" s="58">
        <f>IF(I2738&lt;Overview!$F$18,(1-Overview!$F$9)*'='!R2738-'='!I2738*'='!P2738,0)</f>
        <v>0</v>
      </c>
      <c r="V2738" s="54">
        <f>IF(I2738&gt;=Overview!$F$18,(1-Overview!$F$9)*'='!R2738-Overview!$F$18*'='!P2738,0)</f>
        <v>42.583782410977975</v>
      </c>
      <c r="W2738" s="2"/>
      <c r="X2738" s="60">
        <f>F2738^3*(1+G2738*Overview!$F$38)</f>
        <v>44.402342493713029</v>
      </c>
      <c r="Y2738" s="61">
        <f>F2738^3*Overview!$F$42*(1+Overview!$F$38*G2738)+J2738*Overview!$F$39/Overview!$F$40</f>
        <v>4.3615404768775647</v>
      </c>
    </row>
    <row r="2739" spans="1:25">
      <c r="A2739" s="34">
        <v>2736</v>
      </c>
      <c r="B2739">
        <v>0.77</v>
      </c>
      <c r="C2739" s="85">
        <v>18.739999999999998</v>
      </c>
      <c r="D2739" s="125">
        <f>B2739/(B2739+Overview!$F$22)</f>
        <v>0.52380952380952384</v>
      </c>
      <c r="E2739" s="118">
        <f>EXP(Overview!$F$21/Overview!$F$5-Overview!$F$21/('='!C2739+273.15))</f>
        <v>0.94169028070695959</v>
      </c>
      <c r="F2739" s="77">
        <f t="shared" si="254"/>
        <v>3.305988912954378</v>
      </c>
      <c r="G2739" s="115">
        <f t="shared" si="255"/>
        <v>0.52380952380952372</v>
      </c>
      <c r="H2739" s="112">
        <f>F2739/Overview!$F$19</f>
        <v>4.8811293562001739</v>
      </c>
      <c r="I2739" s="149">
        <f t="shared" si="256"/>
        <v>178.24101031296112</v>
      </c>
      <c r="J2739" s="80">
        <f>IF((A2739-Overview!$F$43)/365=ROUND((A2739-Overview!$F$43)/365,0),J2738*0.05,J2738+V2738)</f>
        <v>8449.7515164639444</v>
      </c>
      <c r="K2739" s="70">
        <f>IF(I2739&lt;Overview!$F$16,1,'='!F2739/Overview!$F$26)</f>
        <v>143.11640315819818</v>
      </c>
      <c r="L2739" s="71">
        <f>IF(I2739&lt;Overview!$F$17,'='!F2739/Overview!$F$26,Overview!$F$33)</f>
        <v>9.1428571428571423</v>
      </c>
      <c r="M2739" s="72">
        <f t="shared" si="257"/>
        <v>9.1428571428571423</v>
      </c>
      <c r="N2739" s="81">
        <f>MIN(1,Overview!$F$44*E2739*(F2739-Overview!$F$25)^2+0.2)</f>
        <v>1</v>
      </c>
      <c r="O2739" s="48">
        <f>M2739*E2739*Overview!$F$8</f>
        <v>9.746225350951114E-2</v>
      </c>
      <c r="P2739" s="48">
        <f>E2739*Overview!$F$6</f>
        <v>1.8494797113084687E-3</v>
      </c>
      <c r="Q2739" s="122">
        <f>O2739*(G2739/F2739-(1+Overview!$F$35/'='!F2739)/(Overview!$F$37*Overview!$F$33))/('='!G2739+Overview!$F$36)</f>
        <v>8.4863779829608566E-5</v>
      </c>
      <c r="R2739" s="128">
        <f>(O2739/F2739-Q2739)*G2739*Overview!$F$29*'='!F2739^3</f>
        <v>503.68478095121702</v>
      </c>
      <c r="S2739" s="57">
        <f t="shared" si="252"/>
        <v>3.2729945782370034E-18</v>
      </c>
      <c r="T2739" s="58">
        <f t="shared" si="253"/>
        <v>9.351957174269576E-5</v>
      </c>
      <c r="U2739" s="58">
        <f>IF(I2739&lt;Overview!$F$18,(1-Overview!$F$9)*'='!R2739-'='!I2739*'='!P2739,0)</f>
        <v>0</v>
      </c>
      <c r="V2739" s="54">
        <f>IF(I2739&gt;=Overview!$F$18,(1-Overview!$F$9)*'='!R2739-Overview!$F$18*'='!P2739,0)</f>
        <v>42.586400480170987</v>
      </c>
      <c r="W2739" s="2"/>
      <c r="X2739" s="60">
        <f>F2739^3*(1+G2739*Overview!$F$38)</f>
        <v>44.406116532582701</v>
      </c>
      <c r="Y2739" s="61">
        <f>F2739^3*Overview!$F$42*(1+Overview!$F$38*G2739)+J2739*Overview!$F$39/Overview!$F$40</f>
        <v>4.3637305992842395</v>
      </c>
    </row>
    <row r="2740" spans="1:25">
      <c r="A2740" s="34">
        <v>2737</v>
      </c>
      <c r="B2740">
        <v>0.77</v>
      </c>
      <c r="C2740" s="85">
        <v>18.739999999999998</v>
      </c>
      <c r="D2740" s="125">
        <f>B2740/(B2740+Overview!$F$22)</f>
        <v>0.52380952380952384</v>
      </c>
      <c r="E2740" s="118">
        <f>EXP(Overview!$F$21/Overview!$F$5-Overview!$F$21/('='!C2740+273.15))</f>
        <v>0.94169028070695959</v>
      </c>
      <c r="F2740" s="77">
        <f t="shared" si="254"/>
        <v>3.3060824325261207</v>
      </c>
      <c r="G2740" s="115">
        <f t="shared" si="255"/>
        <v>0.52380952380952372</v>
      </c>
      <c r="H2740" s="112">
        <f>F2740/Overview!$F$19</f>
        <v>4.8812674332291754</v>
      </c>
      <c r="I2740" s="149">
        <f t="shared" si="256"/>
        <v>178.24101031296112</v>
      </c>
      <c r="J2740" s="80">
        <f>IF((A2740-Overview!$F$43)/365=ROUND((A2740-Overview!$F$43)/365,0),J2739*0.05,J2739+V2739)</f>
        <v>8492.3379169441159</v>
      </c>
      <c r="K2740" s="70">
        <f>IF(I2740&lt;Overview!$F$16,1,'='!F2740/Overview!$F$26)</f>
        <v>143.12045162450738</v>
      </c>
      <c r="L2740" s="71">
        <f>IF(I2740&lt;Overview!$F$17,'='!F2740/Overview!$F$26,Overview!$F$33)</f>
        <v>9.1428571428571423</v>
      </c>
      <c r="M2740" s="72">
        <f t="shared" si="257"/>
        <v>9.1428571428571423</v>
      </c>
      <c r="N2740" s="81">
        <f>MIN(1,Overview!$F$44*E2740*(F2740-Overview!$F$25)^2+0.2)</f>
        <v>1</v>
      </c>
      <c r="O2740" s="48">
        <f>M2740*E2740*Overview!$F$8</f>
        <v>9.746225350951114E-2</v>
      </c>
      <c r="P2740" s="48">
        <f>E2740*Overview!$F$6</f>
        <v>1.8494797113084687E-3</v>
      </c>
      <c r="Q2740" s="122">
        <f>O2740*(G2740/F2740-(1+Overview!$F$35/'='!F2740)/(Overview!$F$37*Overview!$F$33))/('='!G2740+Overview!$F$36)</f>
        <v>8.4733779682304386E-5</v>
      </c>
      <c r="R2740" s="128">
        <f>(O2740/F2740-Q2740)*G2740*Overview!$F$29*'='!F2740^3</f>
        <v>503.71546431304495</v>
      </c>
      <c r="S2740" s="57">
        <f t="shared" si="252"/>
        <v>3.272901994625578E-18</v>
      </c>
      <c r="T2740" s="58">
        <f t="shared" si="253"/>
        <v>9.3378953483068419E-5</v>
      </c>
      <c r="U2740" s="58">
        <f>IF(I2740&lt;Overview!$F$18,(1-Overview!$F$9)*'='!R2740-'='!I2740*'='!P2740,0)</f>
        <v>0</v>
      </c>
      <c r="V2740" s="54">
        <f>IF(I2740&gt;=Overview!$F$18,(1-Overview!$F$9)*'='!R2740-Overview!$F$18*'='!P2740,0)</f>
        <v>42.589014702598725</v>
      </c>
      <c r="W2740" s="2"/>
      <c r="X2740" s="60">
        <f>F2740^3*(1+G2740*Overview!$F$38)</f>
        <v>44.409885110082435</v>
      </c>
      <c r="Y2740" s="61">
        <f>F2740^3*Overview!$F$42*(1+Overview!$F$38*G2740)+J2740*Overview!$F$39/Overview!$F$40</f>
        <v>4.3659203439346266</v>
      </c>
    </row>
    <row r="2741" spans="1:25">
      <c r="A2741" s="34">
        <v>2738</v>
      </c>
      <c r="B2741">
        <v>0.77</v>
      </c>
      <c r="C2741" s="85">
        <v>18.739999999999998</v>
      </c>
      <c r="D2741" s="125">
        <f>B2741/(B2741+Overview!$F$22)</f>
        <v>0.52380952380952384</v>
      </c>
      <c r="E2741" s="118">
        <f>EXP(Overview!$F$21/Overview!$F$5-Overview!$F$21/('='!C2741+273.15))</f>
        <v>0.94169028070695959</v>
      </c>
      <c r="F2741" s="77">
        <f t="shared" si="254"/>
        <v>3.3061758114796036</v>
      </c>
      <c r="G2741" s="115">
        <f t="shared" si="255"/>
        <v>0.52380952380952372</v>
      </c>
      <c r="H2741" s="112">
        <f>F2741/Overview!$F$19</f>
        <v>4.8814053026422615</v>
      </c>
      <c r="I2741" s="149">
        <f t="shared" si="256"/>
        <v>178.24101031296112</v>
      </c>
      <c r="J2741" s="80">
        <f>IF((A2741-Overview!$F$43)/365=ROUND((A2741-Overview!$F$43)/365,0),J2740*0.05,J2740+V2740)</f>
        <v>8534.9269316467144</v>
      </c>
      <c r="K2741" s="70">
        <f>IF(I2741&lt;Overview!$F$16,1,'='!F2741/Overview!$F$26)</f>
        <v>143.12449400344605</v>
      </c>
      <c r="L2741" s="71">
        <f>IF(I2741&lt;Overview!$F$17,'='!F2741/Overview!$F$26,Overview!$F$33)</f>
        <v>9.1428571428571423</v>
      </c>
      <c r="M2741" s="72">
        <f t="shared" si="257"/>
        <v>9.1428571428571423</v>
      </c>
      <c r="N2741" s="81">
        <f>MIN(1,Overview!$F$44*E2741*(F2741-Overview!$F$25)^2+0.2)</f>
        <v>1</v>
      </c>
      <c r="O2741" s="48">
        <f>M2741*E2741*Overview!$F$8</f>
        <v>9.746225350951114E-2</v>
      </c>
      <c r="P2741" s="48">
        <f>E2741*Overview!$F$6</f>
        <v>1.8494797113084687E-3</v>
      </c>
      <c r="Q2741" s="122">
        <f>O2741*(G2741/F2741-(1+Overview!$F$35/'='!F2741)/(Overview!$F$37*Overview!$F$33))/('='!G2741+Overview!$F$36)</f>
        <v>8.460398234419796E-5</v>
      </c>
      <c r="R2741" s="128">
        <f>(O2741/F2741-Q2741)*G2741*Overview!$F$29*'='!F2741^3</f>
        <v>503.7461025897768</v>
      </c>
      <c r="S2741" s="57">
        <f t="shared" si="252"/>
        <v>3.2728095554509736E-18</v>
      </c>
      <c r="T2741" s="58">
        <f t="shared" si="253"/>
        <v>9.323854666041159E-5</v>
      </c>
      <c r="U2741" s="58">
        <f>IF(I2741&lt;Overview!$F$18,(1-Overview!$F$9)*'='!R2741-'='!I2741*'='!P2741,0)</f>
        <v>0</v>
      </c>
      <c r="V2741" s="54">
        <f>IF(I2741&gt;=Overview!$F$18,(1-Overview!$F$9)*'='!R2741-Overview!$F$18*'='!P2741,0)</f>
        <v>42.591625083776279</v>
      </c>
      <c r="W2741" s="2"/>
      <c r="X2741" s="60">
        <f>F2741^3*(1+G2741*Overview!$F$38)</f>
        <v>44.413648233788962</v>
      </c>
      <c r="Y2741" s="61">
        <f>F2741^3*Overview!$F$42*(1+Overview!$F$38*G2741)+J2741*Overview!$F$39/Overview!$F$40</f>
        <v>4.3681097113434726</v>
      </c>
    </row>
    <row r="2742" spans="1:25">
      <c r="A2742" s="34">
        <v>2739</v>
      </c>
      <c r="B2742">
        <v>0.77</v>
      </c>
      <c r="C2742" s="85">
        <v>18.739999999999998</v>
      </c>
      <c r="D2742" s="125">
        <f>B2742/(B2742+Overview!$F$22)</f>
        <v>0.52380952380952384</v>
      </c>
      <c r="E2742" s="118">
        <f>EXP(Overview!$F$21/Overview!$F$5-Overview!$F$21/('='!C2742+273.15))</f>
        <v>0.94169028070695959</v>
      </c>
      <c r="F2742" s="77">
        <f t="shared" si="254"/>
        <v>3.3062690500262639</v>
      </c>
      <c r="G2742" s="115">
        <f t="shared" si="255"/>
        <v>0.52380952380952372</v>
      </c>
      <c r="H2742" s="112">
        <f>F2742/Overview!$F$19</f>
        <v>4.881542964751608</v>
      </c>
      <c r="I2742" s="149">
        <f t="shared" si="256"/>
        <v>178.24101031296112</v>
      </c>
      <c r="J2742" s="80">
        <f>IF((A2742-Overview!$F$43)/365=ROUND((A2742-Overview!$F$43)/365,0),J2741*0.05,J2741+V2741)</f>
        <v>8577.5185567304907</v>
      </c>
      <c r="K2742" s="70">
        <f>IF(I2742&lt;Overview!$F$16,1,'='!F2742/Overview!$F$26)</f>
        <v>143.12853030416727</v>
      </c>
      <c r="L2742" s="71">
        <f>IF(I2742&lt;Overview!$F$17,'='!F2742/Overview!$F$26,Overview!$F$33)</f>
        <v>9.1428571428571423</v>
      </c>
      <c r="M2742" s="72">
        <f t="shared" si="257"/>
        <v>9.1428571428571423</v>
      </c>
      <c r="N2742" s="81">
        <f>MIN(1,Overview!$F$44*E2742*(F2742-Overview!$F$25)^2+0.2)</f>
        <v>1</v>
      </c>
      <c r="O2742" s="48">
        <f>M2742*E2742*Overview!$F$8</f>
        <v>9.746225350951114E-2</v>
      </c>
      <c r="P2742" s="48">
        <f>E2742*Overview!$F$6</f>
        <v>1.8494797113084687E-3</v>
      </c>
      <c r="Q2742" s="122">
        <f>O2742*(G2742/F2742-(1+Overview!$F$35/'='!F2742)/(Overview!$F$37*Overview!$F$33))/('='!G2742+Overview!$F$36)</f>
        <v>8.4474387487670346E-5</v>
      </c>
      <c r="R2742" s="128">
        <f>(O2742/F2742-Q2742)*G2742*Overview!$F$29*'='!F2742^3</f>
        <v>503.77669584605519</v>
      </c>
      <c r="S2742" s="57">
        <f t="shared" si="252"/>
        <v>3.2727172604798661E-18</v>
      </c>
      <c r="T2742" s="58">
        <f t="shared" si="253"/>
        <v>9.309835095680345E-5</v>
      </c>
      <c r="U2742" s="58">
        <f>IF(I2742&lt;Overview!$F$18,(1-Overview!$F$9)*'='!R2742-'='!I2742*'='!P2742,0)</f>
        <v>0</v>
      </c>
      <c r="V2742" s="54">
        <f>IF(I2742&gt;=Overview!$F$18,(1-Overview!$F$9)*'='!R2742-Overview!$F$18*'='!P2742,0)</f>
        <v>42.594231629211194</v>
      </c>
      <c r="W2742" s="2"/>
      <c r="X2742" s="60">
        <f>F2742^3*(1+G2742*Overview!$F$38)</f>
        <v>44.417405911269469</v>
      </c>
      <c r="Y2742" s="61">
        <f>F2742^3*Overview!$F$42*(1+Overview!$F$38*G2742)+J2742*Overview!$F$39/Overview!$F$40</f>
        <v>4.370298702024904</v>
      </c>
    </row>
    <row r="2743" spans="1:25">
      <c r="A2743" s="34">
        <v>2740</v>
      </c>
      <c r="B2743">
        <v>0.77</v>
      </c>
      <c r="C2743" s="85">
        <v>18.739999999999998</v>
      </c>
      <c r="D2743" s="125">
        <f>B2743/(B2743+Overview!$F$22)</f>
        <v>0.52380952380952384</v>
      </c>
      <c r="E2743" s="118">
        <f>EXP(Overview!$F$21/Overview!$F$5-Overview!$F$21/('='!C2743+273.15))</f>
        <v>0.94169028070695959</v>
      </c>
      <c r="F2743" s="77">
        <f t="shared" si="254"/>
        <v>3.3063621483772208</v>
      </c>
      <c r="G2743" s="115">
        <f t="shared" si="255"/>
        <v>0.52380952380952372</v>
      </c>
      <c r="H2743" s="112">
        <f>F2743/Overview!$F$19</f>
        <v>4.8816804198689221</v>
      </c>
      <c r="I2743" s="149">
        <f t="shared" si="256"/>
        <v>178.24101031296112</v>
      </c>
      <c r="J2743" s="80">
        <f>IF((A2743-Overview!$F$43)/365=ROUND((A2743-Overview!$F$43)/365,0),J2742*0.05,J2742+V2742)</f>
        <v>8620.1127883597019</v>
      </c>
      <c r="K2743" s="70">
        <f>IF(I2743&lt;Overview!$F$16,1,'='!F2743/Overview!$F$26)</f>
        <v>143.13256053581043</v>
      </c>
      <c r="L2743" s="71">
        <f>IF(I2743&lt;Overview!$F$17,'='!F2743/Overview!$F$26,Overview!$F$33)</f>
        <v>9.1428571428571423</v>
      </c>
      <c r="M2743" s="72">
        <f t="shared" si="257"/>
        <v>9.1428571428571423</v>
      </c>
      <c r="N2743" s="81">
        <f>MIN(1,Overview!$F$44*E2743*(F2743-Overview!$F$25)^2+0.2)</f>
        <v>1</v>
      </c>
      <c r="O2743" s="48">
        <f>M2743*E2743*Overview!$F$8</f>
        <v>9.746225350951114E-2</v>
      </c>
      <c r="P2743" s="48">
        <f>E2743*Overview!$F$6</f>
        <v>1.8494797113084687E-3</v>
      </c>
      <c r="Q2743" s="122">
        <f>O2743*(G2743/F2743-(1+Overview!$F$35/'='!F2743)/(Overview!$F$37*Overview!$F$33))/('='!G2743+Overview!$F$36)</f>
        <v>8.4344994785666999E-5</v>
      </c>
      <c r="R2743" s="128">
        <f>(O2743/F2743-Q2743)*G2743*Overview!$F$29*'='!F2743^3</f>
        <v>503.80724414643527</v>
      </c>
      <c r="S2743" s="57">
        <f t="shared" si="252"/>
        <v>3.2726251094793328E-18</v>
      </c>
      <c r="T2743" s="58">
        <f t="shared" si="253"/>
        <v>9.2958366054801136E-5</v>
      </c>
      <c r="U2743" s="58">
        <f>IF(I2743&lt;Overview!$F$18,(1-Overview!$F$9)*'='!R2743-'='!I2743*'='!P2743,0)</f>
        <v>0</v>
      </c>
      <c r="V2743" s="54">
        <f>IF(I2743&gt;=Overview!$F$18,(1-Overview!$F$9)*'='!R2743-Overview!$F$18*'='!P2743,0)</f>
        <v>42.596834344403582</v>
      </c>
      <c r="W2743" s="2"/>
      <c r="X2743" s="60">
        <f>F2743^3*(1+G2743*Overview!$F$38)</f>
        <v>44.421158150081659</v>
      </c>
      <c r="Y2743" s="61">
        <f>F2743^3*Overview!$F$42*(1+Overview!$F$38*G2743)+J2743*Overview!$F$39/Overview!$F$40</f>
        <v>4.3724873164924345</v>
      </c>
    </row>
    <row r="2744" spans="1:25">
      <c r="A2744" s="34">
        <v>2741</v>
      </c>
      <c r="B2744">
        <v>0.77</v>
      </c>
      <c r="C2744" s="85">
        <v>18.739999999999998</v>
      </c>
      <c r="D2744" s="125">
        <f>B2744/(B2744+Overview!$F$22)</f>
        <v>0.52380952380952384</v>
      </c>
      <c r="E2744" s="118">
        <f>EXP(Overview!$F$21/Overview!$F$5-Overview!$F$21/('='!C2744+273.15))</f>
        <v>0.94169028070695959</v>
      </c>
      <c r="F2744" s="77">
        <f t="shared" si="254"/>
        <v>3.3064551067432757</v>
      </c>
      <c r="G2744" s="115">
        <f t="shared" si="255"/>
        <v>0.52380952380952372</v>
      </c>
      <c r="H2744" s="112">
        <f>F2744/Overview!$F$19</f>
        <v>4.8818176683054419</v>
      </c>
      <c r="I2744" s="149">
        <f t="shared" si="256"/>
        <v>178.24101031296112</v>
      </c>
      <c r="J2744" s="80">
        <f>IF((A2744-Overview!$F$43)/365=ROUND((A2744-Overview!$F$43)/365,0),J2743*0.05,J2743+V2743)</f>
        <v>8662.7096227041056</v>
      </c>
      <c r="K2744" s="70">
        <f>IF(I2744&lt;Overview!$F$16,1,'='!F2744/Overview!$F$26)</f>
        <v>143.13658470750113</v>
      </c>
      <c r="L2744" s="71">
        <f>IF(I2744&lt;Overview!$F$17,'='!F2744/Overview!$F$26,Overview!$F$33)</f>
        <v>9.1428571428571423</v>
      </c>
      <c r="M2744" s="72">
        <f t="shared" si="257"/>
        <v>9.1428571428571423</v>
      </c>
      <c r="N2744" s="81">
        <f>MIN(1,Overview!$F$44*E2744*(F2744-Overview!$F$25)^2+0.2)</f>
        <v>1</v>
      </c>
      <c r="O2744" s="48">
        <f>M2744*E2744*Overview!$F$8</f>
        <v>9.746225350951114E-2</v>
      </c>
      <c r="P2744" s="48">
        <f>E2744*Overview!$F$6</f>
        <v>1.8494797113084687E-3</v>
      </c>
      <c r="Q2744" s="122">
        <f>O2744*(G2744/F2744-(1+Overview!$F$35/'='!F2744)/(Overview!$F$37*Overview!$F$33))/('='!G2744+Overview!$F$36)</f>
        <v>8.4215803911693663E-5</v>
      </c>
      <c r="R2744" s="128">
        <f>(O2744/F2744-Q2744)*G2744*Overview!$F$29*'='!F2744^3</f>
        <v>503.83774755538417</v>
      </c>
      <c r="S2744" s="57">
        <f t="shared" si="252"/>
        <v>3.2725331022168519E-18</v>
      </c>
      <c r="T2744" s="58">
        <f t="shared" si="253"/>
        <v>9.2818591637436611E-5</v>
      </c>
      <c r="U2744" s="58">
        <f>IF(I2744&lt;Overview!$F$18,(1-Overview!$F$9)*'='!R2744-'='!I2744*'='!P2744,0)</f>
        <v>0</v>
      </c>
      <c r="V2744" s="54">
        <f>IF(I2744&gt;=Overview!$F$18,(1-Overview!$F$9)*'='!R2744-Overview!$F$18*'='!P2744,0)</f>
        <v>42.599433234846025</v>
      </c>
      <c r="W2744" s="2"/>
      <c r="X2744" s="60">
        <f>F2744^3*(1+G2744*Overview!$F$38)</f>
        <v>44.42490495777372</v>
      </c>
      <c r="Y2744" s="61">
        <f>F2744^3*Overview!$F$42*(1+Overview!$F$38*G2744)+J2744*Overview!$F$39/Overview!$F$40</f>
        <v>4.3746755552589587</v>
      </c>
    </row>
    <row r="2745" spans="1:25">
      <c r="A2745" s="34">
        <v>2742</v>
      </c>
      <c r="B2745">
        <v>0.77</v>
      </c>
      <c r="C2745" s="85">
        <v>18.739999999999998</v>
      </c>
      <c r="D2745" s="125">
        <f>B2745/(B2745+Overview!$F$22)</f>
        <v>0.52380952380952384</v>
      </c>
      <c r="E2745" s="118">
        <f>EXP(Overview!$F$21/Overview!$F$5-Overview!$F$21/('='!C2745+273.15))</f>
        <v>0.94169028070695959</v>
      </c>
      <c r="F2745" s="77">
        <f t="shared" si="254"/>
        <v>3.3065479253349133</v>
      </c>
      <c r="G2745" s="115">
        <f t="shared" si="255"/>
        <v>0.52380952380952372</v>
      </c>
      <c r="H2745" s="112">
        <f>F2745/Overview!$F$19</f>
        <v>4.8819547103719376</v>
      </c>
      <c r="I2745" s="149">
        <f t="shared" si="256"/>
        <v>178.24101031296112</v>
      </c>
      <c r="J2745" s="80">
        <f>IF((A2745-Overview!$F$43)/365=ROUND((A2745-Overview!$F$43)/365,0),J2744*0.05,J2744+V2744)</f>
        <v>8705.3090559389511</v>
      </c>
      <c r="K2745" s="70">
        <f>IF(I2745&lt;Overview!$F$16,1,'='!F2745/Overview!$F$26)</f>
        <v>143.14060282835123</v>
      </c>
      <c r="L2745" s="71">
        <f>IF(I2745&lt;Overview!$F$17,'='!F2745/Overview!$F$26,Overview!$F$33)</f>
        <v>9.1428571428571423</v>
      </c>
      <c r="M2745" s="72">
        <f t="shared" si="257"/>
        <v>9.1428571428571423</v>
      </c>
      <c r="N2745" s="81">
        <f>MIN(1,Overview!$F$44*E2745*(F2745-Overview!$F$25)^2+0.2)</f>
        <v>1</v>
      </c>
      <c r="O2745" s="48">
        <f>M2745*E2745*Overview!$F$8</f>
        <v>9.746225350951114E-2</v>
      </c>
      <c r="P2745" s="48">
        <f>E2745*Overview!$F$6</f>
        <v>1.8494797113084687E-3</v>
      </c>
      <c r="Q2745" s="122">
        <f>O2745*(G2745/F2745-(1+Overview!$F$35/'='!F2745)/(Overview!$F$37*Overview!$F$33))/('='!G2745+Overview!$F$36)</f>
        <v>8.4086814539820475E-5</v>
      </c>
      <c r="R2745" s="128">
        <f>(O2745/F2745-Q2745)*G2745*Overview!$F$29*'='!F2745^3</f>
        <v>503.86820613728173</v>
      </c>
      <c r="S2745" s="57">
        <f t="shared" si="252"/>
        <v>3.2724412384603015E-18</v>
      </c>
      <c r="T2745" s="58">
        <f t="shared" si="253"/>
        <v>9.2679027388221666E-5</v>
      </c>
      <c r="U2745" s="58">
        <f>IF(I2745&lt;Overview!$F$18,(1-Overview!$F$9)*'='!R2745-'='!I2745*'='!P2745,0)</f>
        <v>0</v>
      </c>
      <c r="V2745" s="54">
        <f>IF(I2745&gt;=Overview!$F$18,(1-Overview!$F$9)*'='!R2745-Overview!$F$18*'='!P2745,0)</f>
        <v>42.602028306023698</v>
      </c>
      <c r="W2745" s="2"/>
      <c r="X2745" s="60">
        <f>F2745^3*(1+G2745*Overview!$F$38)</f>
        <v>44.428646341884367</v>
      </c>
      <c r="Y2745" s="61">
        <f>F2745^3*Overview!$F$42*(1+Overview!$F$38*G2745)+J2745*Overview!$F$39/Overview!$F$40</f>
        <v>4.3768634188367574</v>
      </c>
    </row>
    <row r="2746" spans="1:25">
      <c r="A2746" s="34">
        <v>2743</v>
      </c>
      <c r="B2746">
        <v>0.77</v>
      </c>
      <c r="C2746" s="85">
        <v>18.739999999999998</v>
      </c>
      <c r="D2746" s="125">
        <f>B2746/(B2746+Overview!$F$22)</f>
        <v>0.52380952380952384</v>
      </c>
      <c r="E2746" s="118">
        <f>EXP(Overview!$F$21/Overview!$F$5-Overview!$F$21/('='!C2746+273.15))</f>
        <v>0.94169028070695959</v>
      </c>
      <c r="F2746" s="77">
        <f t="shared" si="254"/>
        <v>3.3066406043623013</v>
      </c>
      <c r="G2746" s="115">
        <f t="shared" si="255"/>
        <v>0.52380952380952372</v>
      </c>
      <c r="H2746" s="112">
        <f>F2746/Overview!$F$19</f>
        <v>4.8820915463787111</v>
      </c>
      <c r="I2746" s="149">
        <f t="shared" si="256"/>
        <v>178.24101031296112</v>
      </c>
      <c r="J2746" s="80">
        <f>IF((A2746-Overview!$F$43)/365=ROUND((A2746-Overview!$F$43)/365,0),J2745*0.05,J2745+V2745)</f>
        <v>8747.9110842449754</v>
      </c>
      <c r="K2746" s="70">
        <f>IF(I2746&lt;Overview!$F$16,1,'='!F2746/Overview!$F$26)</f>
        <v>143.14461490745893</v>
      </c>
      <c r="L2746" s="71">
        <f>IF(I2746&lt;Overview!$F$17,'='!F2746/Overview!$F$26,Overview!$F$33)</f>
        <v>9.1428571428571423</v>
      </c>
      <c r="M2746" s="72">
        <f t="shared" si="257"/>
        <v>9.1428571428571423</v>
      </c>
      <c r="N2746" s="81">
        <f>MIN(1,Overview!$F$44*E2746*(F2746-Overview!$F$25)^2+0.2)</f>
        <v>1</v>
      </c>
      <c r="O2746" s="48">
        <f>M2746*E2746*Overview!$F$8</f>
        <v>9.746225350951114E-2</v>
      </c>
      <c r="P2746" s="48">
        <f>E2746*Overview!$F$6</f>
        <v>1.8494797113084687E-3</v>
      </c>
      <c r="Q2746" s="122">
        <f>O2746*(G2746/F2746-(1+Overview!$F$35/'='!F2746)/(Overview!$F$37*Overview!$F$33))/('='!G2746+Overview!$F$36)</f>
        <v>8.3958026344677062E-5</v>
      </c>
      <c r="R2746" s="128">
        <f>(O2746/F2746-Q2746)*G2746*Overview!$F$29*'='!F2746^3</f>
        <v>503.89861995642042</v>
      </c>
      <c r="S2746" s="57">
        <f t="shared" si="252"/>
        <v>3.272349517977959E-18</v>
      </c>
      <c r="T2746" s="58">
        <f t="shared" si="253"/>
        <v>9.2539672991143E-5</v>
      </c>
      <c r="U2746" s="58">
        <f>IF(I2746&lt;Overview!$F$18,(1-Overview!$F$9)*'='!R2746-'='!I2746*'='!P2746,0)</f>
        <v>0</v>
      </c>
      <c r="V2746" s="54">
        <f>IF(I2746&gt;=Overview!$F$18,(1-Overview!$F$9)*'='!R2746-Overview!$F$18*'='!P2746,0)</f>
        <v>42.604619563414317</v>
      </c>
      <c r="W2746" s="2"/>
      <c r="X2746" s="60">
        <f>F2746^3*(1+G2746*Overview!$F$38)</f>
        <v>44.432382309942831</v>
      </c>
      <c r="Y2746" s="61">
        <f>F2746^3*Overview!$F$42*(1+Overview!$F$38*G2746)+J2746*Overview!$F$39/Overview!$F$40</f>
        <v>4.3790509077375006</v>
      </c>
    </row>
    <row r="2747" spans="1:25">
      <c r="A2747" s="34">
        <v>2744</v>
      </c>
      <c r="B2747">
        <v>0.77</v>
      </c>
      <c r="C2747" s="85">
        <v>18.739999999999998</v>
      </c>
      <c r="D2747" s="125">
        <f>B2747/(B2747+Overview!$F$22)</f>
        <v>0.52380952380952384</v>
      </c>
      <c r="E2747" s="118">
        <f>EXP(Overview!$F$21/Overview!$F$5-Overview!$F$21/('='!C2747+273.15))</f>
        <v>0.94169028070695959</v>
      </c>
      <c r="F2747" s="77">
        <f t="shared" si="254"/>
        <v>3.3067331440352925</v>
      </c>
      <c r="G2747" s="115">
        <f t="shared" si="255"/>
        <v>0.52380952380952372</v>
      </c>
      <c r="H2747" s="112">
        <f>F2747/Overview!$F$19</f>
        <v>4.8822281766356008</v>
      </c>
      <c r="I2747" s="149">
        <f t="shared" si="256"/>
        <v>178.24101031296112</v>
      </c>
      <c r="J2747" s="80">
        <f>IF((A2747-Overview!$F$43)/365=ROUND((A2747-Overview!$F$43)/365,0),J2746*0.05,J2746+V2746)</f>
        <v>8790.5157038083889</v>
      </c>
      <c r="K2747" s="70">
        <f>IF(I2747&lt;Overview!$F$16,1,'='!F2747/Overview!$F$26)</f>
        <v>143.14862095390876</v>
      </c>
      <c r="L2747" s="71">
        <f>IF(I2747&lt;Overview!$F$17,'='!F2747/Overview!$F$26,Overview!$F$33)</f>
        <v>9.1428571428571423</v>
      </c>
      <c r="M2747" s="72">
        <f t="shared" si="257"/>
        <v>9.1428571428571423</v>
      </c>
      <c r="N2747" s="81">
        <f>MIN(1,Overview!$F$44*E2747*(F2747-Overview!$F$25)^2+0.2)</f>
        <v>1</v>
      </c>
      <c r="O2747" s="48">
        <f>M2747*E2747*Overview!$F$8</f>
        <v>9.746225350951114E-2</v>
      </c>
      <c r="P2747" s="48">
        <f>E2747*Overview!$F$6</f>
        <v>1.8494797113084687E-3</v>
      </c>
      <c r="Q2747" s="122">
        <f>O2747*(G2747/F2747-(1+Overview!$F$35/'='!F2747)/(Overview!$F$37*Overview!$F$33))/('='!G2747+Overview!$F$36)</f>
        <v>8.3829439001450182E-5</v>
      </c>
      <c r="R2747" s="128">
        <f>(O2747/F2747-Q2747)*G2747*Overview!$F$29*'='!F2747^3</f>
        <v>503.92898907700487</v>
      </c>
      <c r="S2747" s="57">
        <f t="shared" si="252"/>
        <v>3.2722579405384996E-18</v>
      </c>
      <c r="T2747" s="58">
        <f t="shared" si="253"/>
        <v>9.240052813066005E-5</v>
      </c>
      <c r="U2747" s="58">
        <f>IF(I2747&lt;Overview!$F$18,(1-Overview!$F$9)*'='!R2747-'='!I2747*'='!P2747,0)</f>
        <v>0</v>
      </c>
      <c r="V2747" s="54">
        <f>IF(I2747&gt;=Overview!$F$18,(1-Overview!$F$9)*'='!R2747-Overview!$F$18*'='!P2747,0)</f>
        <v>42.607207012488111</v>
      </c>
      <c r="W2747" s="2"/>
      <c r="X2747" s="60">
        <f>F2747^3*(1+G2747*Overview!$F$38)</f>
        <v>44.436112869468893</v>
      </c>
      <c r="Y2747" s="61">
        <f>F2747^3*Overview!$F$42*(1+Overview!$F$38*G2747)+J2747*Overview!$F$39/Overview!$F$40</f>
        <v>4.3812380224722371</v>
      </c>
    </row>
    <row r="2748" spans="1:25">
      <c r="A2748" s="34">
        <v>2745</v>
      </c>
      <c r="B2748">
        <v>0.77</v>
      </c>
      <c r="C2748" s="85">
        <v>18.739999999999998</v>
      </c>
      <c r="D2748" s="125">
        <f>B2748/(B2748+Overview!$F$22)</f>
        <v>0.52380952380952384</v>
      </c>
      <c r="E2748" s="118">
        <f>EXP(Overview!$F$21/Overview!$F$5-Overview!$F$21/('='!C2748+273.15))</f>
        <v>0.94169028070695959</v>
      </c>
      <c r="F2748" s="77">
        <f t="shared" si="254"/>
        <v>3.3068255445634231</v>
      </c>
      <c r="G2748" s="115">
        <f t="shared" si="255"/>
        <v>0.52380952380952372</v>
      </c>
      <c r="H2748" s="112">
        <f>F2748/Overview!$F$19</f>
        <v>4.8823646014519753</v>
      </c>
      <c r="I2748" s="149">
        <f t="shared" si="256"/>
        <v>178.24101031296112</v>
      </c>
      <c r="J2748" s="80">
        <f>IF((A2748-Overview!$F$43)/365=ROUND((A2748-Overview!$F$43)/365,0),J2747*0.05,J2747+V2747)</f>
        <v>8833.1229108208772</v>
      </c>
      <c r="K2748" s="70">
        <f>IF(I2748&lt;Overview!$F$16,1,'='!F2748/Overview!$F$26)</f>
        <v>143.15262097677157</v>
      </c>
      <c r="L2748" s="71">
        <f>IF(I2748&lt;Overview!$F$17,'='!F2748/Overview!$F$26,Overview!$F$33)</f>
        <v>9.1428571428571423</v>
      </c>
      <c r="M2748" s="72">
        <f t="shared" si="257"/>
        <v>9.1428571428571423</v>
      </c>
      <c r="N2748" s="81">
        <f>MIN(1,Overview!$F$44*E2748*(F2748-Overview!$F$25)^2+0.2)</f>
        <v>1</v>
      </c>
      <c r="O2748" s="48">
        <f>M2748*E2748*Overview!$F$8</f>
        <v>9.746225350951114E-2</v>
      </c>
      <c r="P2748" s="48">
        <f>E2748*Overview!$F$6</f>
        <v>1.8494797113084687E-3</v>
      </c>
      <c r="Q2748" s="122">
        <f>O2748*(G2748/F2748-(1+Overview!$F$35/'='!F2748)/(Overview!$F$37*Overview!$F$33))/('='!G2748+Overview!$F$36)</f>
        <v>8.3701052185888522E-5</v>
      </c>
      <c r="R2748" s="128">
        <f>(O2748/F2748-Q2748)*G2748*Overview!$F$29*'='!F2748^3</f>
        <v>503.95931356315282</v>
      </c>
      <c r="S2748" s="57">
        <f t="shared" si="252"/>
        <v>3.2721665059109964E-18</v>
      </c>
      <c r="T2748" s="58">
        <f t="shared" si="253"/>
        <v>9.2261592491710767E-5</v>
      </c>
      <c r="U2748" s="58">
        <f>IF(I2748&lt;Overview!$F$18,(1-Overview!$F$9)*'='!R2748-'='!I2748*'='!P2748,0)</f>
        <v>0</v>
      </c>
      <c r="V2748" s="54">
        <f>IF(I2748&gt;=Overview!$F$18,(1-Overview!$F$9)*'='!R2748-Overview!$F$18*'='!P2748,0)</f>
        <v>42.609790658707915</v>
      </c>
      <c r="W2748" s="2"/>
      <c r="X2748" s="60">
        <f>F2748^3*(1+G2748*Overview!$F$38)</f>
        <v>44.439838027972854</v>
      </c>
      <c r="Y2748" s="61">
        <f>F2748^3*Overview!$F$42*(1+Overview!$F$38*G2748)+J2748*Overview!$F$39/Overview!$F$40</f>
        <v>4.3834247635514094</v>
      </c>
    </row>
    <row r="2749" spans="1:25">
      <c r="A2749" s="34">
        <v>2746</v>
      </c>
      <c r="B2749">
        <v>0.77</v>
      </c>
      <c r="C2749" s="85">
        <v>18.739999999999998</v>
      </c>
      <c r="D2749" s="125">
        <f>B2749/(B2749+Overview!$F$22)</f>
        <v>0.52380952380952384</v>
      </c>
      <c r="E2749" s="118">
        <f>EXP(Overview!$F$21/Overview!$F$5-Overview!$F$21/('='!C2749+273.15))</f>
        <v>0.94169028070695959</v>
      </c>
      <c r="F2749" s="77">
        <f t="shared" si="254"/>
        <v>3.3069178061559148</v>
      </c>
      <c r="G2749" s="115">
        <f t="shared" si="255"/>
        <v>0.52380952380952372</v>
      </c>
      <c r="H2749" s="112">
        <f>F2749/Overview!$F$19</f>
        <v>4.8825008211367411</v>
      </c>
      <c r="I2749" s="149">
        <f t="shared" si="256"/>
        <v>178.24101031296112</v>
      </c>
      <c r="J2749" s="80">
        <f>IF((A2749-Overview!$F$43)/365=ROUND((A2749-Overview!$F$43)/365,0),J2748*0.05,J2748+V2748)</f>
        <v>8875.7327014795846</v>
      </c>
      <c r="K2749" s="70">
        <f>IF(I2749&lt;Overview!$F$16,1,'='!F2749/Overview!$F$26)</f>
        <v>143.15661498510454</v>
      </c>
      <c r="L2749" s="71">
        <f>IF(I2749&lt;Overview!$F$17,'='!F2749/Overview!$F$26,Overview!$F$33)</f>
        <v>9.1428571428571423</v>
      </c>
      <c r="M2749" s="72">
        <f t="shared" si="257"/>
        <v>9.1428571428571423</v>
      </c>
      <c r="N2749" s="81">
        <f>MIN(1,Overview!$F$44*E2749*(F2749-Overview!$F$25)^2+0.2)</f>
        <v>1</v>
      </c>
      <c r="O2749" s="48">
        <f>M2749*E2749*Overview!$F$8</f>
        <v>9.746225350951114E-2</v>
      </c>
      <c r="P2749" s="48">
        <f>E2749*Overview!$F$6</f>
        <v>1.8494797113084687E-3</v>
      </c>
      <c r="Q2749" s="122">
        <f>O2749*(G2749/F2749-(1+Overview!$F$35/'='!F2749)/(Overview!$F$37*Overview!$F$33))/('='!G2749+Overview!$F$36)</f>
        <v>8.3572865574293846E-5</v>
      </c>
      <c r="R2749" s="128">
        <f>(O2749/F2749-Q2749)*G2749*Overview!$F$29*'='!F2749^3</f>
        <v>503.98959347889473</v>
      </c>
      <c r="S2749" s="57">
        <f t="shared" si="252"/>
        <v>3.2720752138649192E-18</v>
      </c>
      <c r="T2749" s="58">
        <f t="shared" si="253"/>
        <v>9.2122865759702315E-5</v>
      </c>
      <c r="U2749" s="58">
        <f>IF(I2749&lt;Overview!$F$18,(1-Overview!$F$9)*'='!R2749-'='!I2749*'='!P2749,0)</f>
        <v>0</v>
      </c>
      <c r="V2749" s="54">
        <f>IF(I2749&gt;=Overview!$F$18,(1-Overview!$F$9)*'='!R2749-Overview!$F$18*'='!P2749,0)</f>
        <v>42.612370507529128</v>
      </c>
      <c r="W2749" s="2"/>
      <c r="X2749" s="60">
        <f>F2749^3*(1+G2749*Overview!$F$38)</f>
        <v>44.443557792955581</v>
      </c>
      <c r="Y2749" s="61">
        <f>F2749^3*Overview!$F$42*(1+Overview!$F$38*G2749)+J2749*Overview!$F$39/Overview!$F$40</f>
        <v>4.3856111314848425</v>
      </c>
    </row>
    <row r="2750" spans="1:25">
      <c r="A2750" s="34">
        <v>2747</v>
      </c>
      <c r="B2750">
        <v>0.77</v>
      </c>
      <c r="C2750" s="85">
        <v>18.739999999999998</v>
      </c>
      <c r="D2750" s="125">
        <f>B2750/(B2750+Overview!$F$22)</f>
        <v>0.52380952380952384</v>
      </c>
      <c r="E2750" s="118">
        <f>EXP(Overview!$F$21/Overview!$F$5-Overview!$F$21/('='!C2750+273.15))</f>
        <v>0.94169028070695959</v>
      </c>
      <c r="F2750" s="77">
        <f t="shared" si="254"/>
        <v>3.3070099290216746</v>
      </c>
      <c r="G2750" s="115">
        <f t="shared" si="255"/>
        <v>0.52380952380952372</v>
      </c>
      <c r="H2750" s="112">
        <f>F2750/Overview!$F$19</f>
        <v>4.8826368359983379</v>
      </c>
      <c r="I2750" s="149">
        <f t="shared" si="256"/>
        <v>178.24101031296112</v>
      </c>
      <c r="J2750" s="80">
        <f>IF((A2750-Overview!$F$43)/365=ROUND((A2750-Overview!$F$43)/365,0),J2749*0.05,J2749+V2749)</f>
        <v>8918.3450719871144</v>
      </c>
      <c r="K2750" s="70">
        <f>IF(I2750&lt;Overview!$F$16,1,'='!F2750/Overview!$F$26)</f>
        <v>143.16060298795128</v>
      </c>
      <c r="L2750" s="71">
        <f>IF(I2750&lt;Overview!$F$17,'='!F2750/Overview!$F$26,Overview!$F$33)</f>
        <v>9.1428571428571423</v>
      </c>
      <c r="M2750" s="72">
        <f t="shared" si="257"/>
        <v>9.1428571428571423</v>
      </c>
      <c r="N2750" s="81">
        <f>MIN(1,Overview!$F$44*E2750*(F2750-Overview!$F$25)^2+0.2)</f>
        <v>1</v>
      </c>
      <c r="O2750" s="48">
        <f>M2750*E2750*Overview!$F$8</f>
        <v>9.746225350951114E-2</v>
      </c>
      <c r="P2750" s="48">
        <f>E2750*Overview!$F$6</f>
        <v>1.8494797113084687E-3</v>
      </c>
      <c r="Q2750" s="122">
        <f>O2750*(G2750/F2750-(1+Overview!$F$35/'='!F2750)/(Overview!$F$37*Overview!$F$33))/('='!G2750+Overview!$F$36)</f>
        <v>8.3444878843527462E-5</v>
      </c>
      <c r="R2750" s="128">
        <f>(O2750/F2750-Q2750)*G2750*Overview!$F$29*'='!F2750^3</f>
        <v>504.01982888817412</v>
      </c>
      <c r="S2750" s="57">
        <f t="shared" si="252"/>
        <v>3.2719840641701335E-18</v>
      </c>
      <c r="T2750" s="58">
        <f t="shared" si="253"/>
        <v>9.1984347620518666E-5</v>
      </c>
      <c r="U2750" s="58">
        <f>IF(I2750&lt;Overview!$F$18,(1-Overview!$F$9)*'='!R2750-'='!I2750*'='!P2750,0)</f>
        <v>0</v>
      </c>
      <c r="V2750" s="54">
        <f>IF(I2750&gt;=Overview!$F$18,(1-Overview!$F$9)*'='!R2750-Overview!$F$18*'='!P2750,0)</f>
        <v>42.61494656439973</v>
      </c>
      <c r="W2750" s="2"/>
      <c r="X2750" s="60">
        <f>F2750^3*(1+G2750*Overview!$F$38)</f>
        <v>44.447272171908502</v>
      </c>
      <c r="Y2750" s="61">
        <f>F2750^3*Overview!$F$42*(1+Overview!$F$38*G2750)+J2750*Overview!$F$39/Overview!$F$40</f>
        <v>4.3877971267817504</v>
      </c>
    </row>
    <row r="2751" spans="1:25">
      <c r="A2751" s="34">
        <v>2748</v>
      </c>
      <c r="B2751">
        <v>0.77</v>
      </c>
      <c r="C2751" s="85">
        <v>18.739999999999998</v>
      </c>
      <c r="D2751" s="125">
        <f>B2751/(B2751+Overview!$F$22)</f>
        <v>0.52380952380952384</v>
      </c>
      <c r="E2751" s="118">
        <f>EXP(Overview!$F$21/Overview!$F$5-Overview!$F$21/('='!C2751+273.15))</f>
        <v>0.94169028070695959</v>
      </c>
      <c r="F2751" s="77">
        <f t="shared" si="254"/>
        <v>3.3071019133692952</v>
      </c>
      <c r="G2751" s="115">
        <f t="shared" si="255"/>
        <v>0.52380952380952372</v>
      </c>
      <c r="H2751" s="112">
        <f>F2751/Overview!$F$19</f>
        <v>4.8827726463447441</v>
      </c>
      <c r="I2751" s="149">
        <f t="shared" si="256"/>
        <v>178.24101031296112</v>
      </c>
      <c r="J2751" s="80">
        <f>IF((A2751-Overview!$F$43)/365=ROUND((A2751-Overview!$F$43)/365,0),J2750*0.05,J2750+V2750)</f>
        <v>8960.9600185515137</v>
      </c>
      <c r="K2751" s="70">
        <f>IF(I2751&lt;Overview!$F$16,1,'='!F2751/Overview!$F$26)</f>
        <v>143.16458499434179</v>
      </c>
      <c r="L2751" s="71">
        <f>IF(I2751&lt;Overview!$F$17,'='!F2751/Overview!$F$26,Overview!$F$33)</f>
        <v>9.1428571428571423</v>
      </c>
      <c r="M2751" s="72">
        <f t="shared" si="257"/>
        <v>9.1428571428571423</v>
      </c>
      <c r="N2751" s="81">
        <f>MIN(1,Overview!$F$44*E2751*(F2751-Overview!$F$25)^2+0.2)</f>
        <v>1</v>
      </c>
      <c r="O2751" s="48">
        <f>M2751*E2751*Overview!$F$8</f>
        <v>9.746225350951114E-2</v>
      </c>
      <c r="P2751" s="48">
        <f>E2751*Overview!$F$6</f>
        <v>1.8494797113084687E-3</v>
      </c>
      <c r="Q2751" s="122">
        <f>O2751*(G2751/F2751-(1+Overview!$F$35/'='!F2751)/(Overview!$F$37*Overview!$F$33))/('='!G2751+Overview!$F$36)</f>
        <v>8.3317091671004543E-5</v>
      </c>
      <c r="R2751" s="128">
        <f>(O2751/F2751-Q2751)*G2751*Overview!$F$29*'='!F2751^3</f>
        <v>504.05001985484739</v>
      </c>
      <c r="S2751" s="57">
        <f t="shared" si="252"/>
        <v>3.2718930565969014E-18</v>
      </c>
      <c r="T2751" s="58">
        <f t="shared" si="253"/>
        <v>9.1846037760514701E-5</v>
      </c>
      <c r="U2751" s="58">
        <f>IF(I2751&lt;Overview!$F$18,(1-Overview!$F$9)*'='!R2751-'='!I2751*'='!P2751,0)</f>
        <v>0</v>
      </c>
      <c r="V2751" s="54">
        <f>IF(I2751&gt;=Overview!$F$18,(1-Overview!$F$9)*'='!R2751-Overview!$F$18*'='!P2751,0)</f>
        <v>42.61751883476029</v>
      </c>
      <c r="W2751" s="2"/>
      <c r="X2751" s="60">
        <f>F2751^3*(1+G2751*Overview!$F$38)</f>
        <v>44.450981172313597</v>
      </c>
      <c r="Y2751" s="61">
        <f>F2751^3*Overview!$F$42*(1+Overview!$F$38*G2751)+J2751*Overview!$F$39/Overview!$F$40</f>
        <v>4.3899827499507351</v>
      </c>
    </row>
    <row r="2752" spans="1:25">
      <c r="A2752" s="34">
        <v>2749</v>
      </c>
      <c r="B2752">
        <v>0.77</v>
      </c>
      <c r="C2752" s="85">
        <v>18.739999999999998</v>
      </c>
      <c r="D2752" s="125">
        <f>B2752/(B2752+Overview!$F$22)</f>
        <v>0.52380952380952384</v>
      </c>
      <c r="E2752" s="118">
        <f>EXP(Overview!$F$21/Overview!$F$5-Overview!$F$21/('='!C2752+273.15))</f>
        <v>0.94169028070695959</v>
      </c>
      <c r="F2752" s="77">
        <f t="shared" si="254"/>
        <v>3.3071937594070557</v>
      </c>
      <c r="G2752" s="115">
        <f t="shared" si="255"/>
        <v>0.52380952380952372</v>
      </c>
      <c r="H2752" s="112">
        <f>F2752/Overview!$F$19</f>
        <v>4.8829082524834719</v>
      </c>
      <c r="I2752" s="149">
        <f t="shared" si="256"/>
        <v>178.24101031296112</v>
      </c>
      <c r="J2752" s="80">
        <f>IF((A2752-Overview!$F$43)/365=ROUND((A2752-Overview!$F$43)/365,0),J2751*0.05,J2751+V2751)</f>
        <v>9003.5775373862743</v>
      </c>
      <c r="K2752" s="70">
        <f>IF(I2752&lt;Overview!$F$16,1,'='!F2752/Overview!$F$26)</f>
        <v>143.16856101329248</v>
      </c>
      <c r="L2752" s="71">
        <f>IF(I2752&lt;Overview!$F$17,'='!F2752/Overview!$F$26,Overview!$F$33)</f>
        <v>9.1428571428571423</v>
      </c>
      <c r="M2752" s="72">
        <f t="shared" si="257"/>
        <v>9.1428571428571423</v>
      </c>
      <c r="N2752" s="81">
        <f>MIN(1,Overview!$F$44*E2752*(F2752-Overview!$F$25)^2+0.2)</f>
        <v>1</v>
      </c>
      <c r="O2752" s="48">
        <f>M2752*E2752*Overview!$F$8</f>
        <v>9.746225350951114E-2</v>
      </c>
      <c r="P2752" s="48">
        <f>E2752*Overview!$F$6</f>
        <v>1.8494797113084687E-3</v>
      </c>
      <c r="Q2752" s="122">
        <f>O2752*(G2752/F2752-(1+Overview!$F$35/'='!F2752)/(Overview!$F$37*Overview!$F$33))/('='!G2752+Overview!$F$36)</f>
        <v>8.3189503734693341E-5</v>
      </c>
      <c r="R2752" s="128">
        <f>(O2752/F2752-Q2752)*G2752*Overview!$F$29*'='!F2752^3</f>
        <v>504.08016644268412</v>
      </c>
      <c r="S2752" s="57">
        <f t="shared" si="252"/>
        <v>3.2718021909158781E-18</v>
      </c>
      <c r="T2752" s="58">
        <f t="shared" si="253"/>
        <v>9.1707935866515924E-5</v>
      </c>
      <c r="U2752" s="58">
        <f>IF(I2752&lt;Overview!$F$18,(1-Overview!$F$9)*'='!R2752-'='!I2752*'='!P2752,0)</f>
        <v>0</v>
      </c>
      <c r="V2752" s="54">
        <f>IF(I2752&gt;=Overview!$F$18,(1-Overview!$F$9)*'='!R2752-Overview!$F$18*'='!P2752,0)</f>
        <v>42.620087324043979</v>
      </c>
      <c r="W2752" s="2"/>
      <c r="X2752" s="60">
        <f>F2752^3*(1+G2752*Overview!$F$38)</f>
        <v>44.454684801643431</v>
      </c>
      <c r="Y2752" s="61">
        <f>F2752^3*Overview!$F$42*(1+Overview!$F$38*G2752)+J2752*Overview!$F$39/Overview!$F$40</f>
        <v>4.392168001499785</v>
      </c>
    </row>
    <row r="2753" spans="1:25">
      <c r="A2753" s="34">
        <v>2750</v>
      </c>
      <c r="B2753">
        <v>0.77</v>
      </c>
      <c r="C2753" s="85">
        <v>18.739999999999998</v>
      </c>
      <c r="D2753" s="125">
        <f>B2753/(B2753+Overview!$F$22)</f>
        <v>0.52380952380952384</v>
      </c>
      <c r="E2753" s="118">
        <f>EXP(Overview!$F$21/Overview!$F$5-Overview!$F$21/('='!C2753+273.15))</f>
        <v>0.94169028070695959</v>
      </c>
      <c r="F2753" s="77">
        <f t="shared" si="254"/>
        <v>3.3072854673429224</v>
      </c>
      <c r="G2753" s="115">
        <f t="shared" si="255"/>
        <v>0.52380952380952372</v>
      </c>
      <c r="H2753" s="112">
        <f>F2753/Overview!$F$19</f>
        <v>4.8830436547215745</v>
      </c>
      <c r="I2753" s="149">
        <f t="shared" si="256"/>
        <v>178.24101031296112</v>
      </c>
      <c r="J2753" s="80">
        <f>IF((A2753-Overview!$F$43)/365=ROUND((A2753-Overview!$F$43)/365,0),J2752*0.05,J2752+V2752)</f>
        <v>9046.1976247103175</v>
      </c>
      <c r="K2753" s="70">
        <f>IF(I2753&lt;Overview!$F$16,1,'='!F2753/Overview!$F$26)</f>
        <v>143.17253105380618</v>
      </c>
      <c r="L2753" s="71">
        <f>IF(I2753&lt;Overview!$F$17,'='!F2753/Overview!$F$26,Overview!$F$33)</f>
        <v>9.1428571428571423</v>
      </c>
      <c r="M2753" s="72">
        <f t="shared" si="257"/>
        <v>9.1428571428571423</v>
      </c>
      <c r="N2753" s="81">
        <f>MIN(1,Overview!$F$44*E2753*(F2753-Overview!$F$25)^2+0.2)</f>
        <v>1</v>
      </c>
      <c r="O2753" s="48">
        <f>M2753*E2753*Overview!$F$8</f>
        <v>9.746225350951114E-2</v>
      </c>
      <c r="P2753" s="48">
        <f>E2753*Overview!$F$6</f>
        <v>1.8494797113084687E-3</v>
      </c>
      <c r="Q2753" s="122">
        <f>O2753*(G2753/F2753-(1+Overview!$F$35/'='!F2753)/(Overview!$F$37*Overview!$F$33))/('='!G2753+Overview!$F$36)</f>
        <v>8.3062114713116839E-5</v>
      </c>
      <c r="R2753" s="128">
        <f>(O2753/F2753-Q2753)*G2753*Overview!$F$29*'='!F2753^3</f>
        <v>504.11026871536717</v>
      </c>
      <c r="S2753" s="57">
        <f t="shared" si="252"/>
        <v>3.2717114668981128E-18</v>
      </c>
      <c r="T2753" s="58">
        <f t="shared" si="253"/>
        <v>9.1570041625820689E-5</v>
      </c>
      <c r="U2753" s="58">
        <f>IF(I2753&lt;Overview!$F$18,(1-Overview!$F$9)*'='!R2753-'='!I2753*'='!P2753,0)</f>
        <v>0</v>
      </c>
      <c r="V2753" s="54">
        <f>IF(I2753&gt;=Overview!$F$18,(1-Overview!$F$9)*'='!R2753-Overview!$F$18*'='!P2753,0)</f>
        <v>42.622652037676581</v>
      </c>
      <c r="W2753" s="2"/>
      <c r="X2753" s="60">
        <f>F2753^3*(1+G2753*Overview!$F$38)</f>
        <v>44.458383067361169</v>
      </c>
      <c r="Y2753" s="61">
        <f>F2753^3*Overview!$F$42*(1+Overview!$F$38*G2753)+J2753*Overview!$F$39/Overview!$F$40</f>
        <v>4.3943528819362809</v>
      </c>
    </row>
    <row r="2754" spans="1:25">
      <c r="A2754" s="34">
        <v>2751</v>
      </c>
      <c r="B2754">
        <v>0.77</v>
      </c>
      <c r="C2754" s="85">
        <v>18.739999999999998</v>
      </c>
      <c r="D2754" s="125">
        <f>B2754/(B2754+Overview!$F$22)</f>
        <v>0.52380952380952384</v>
      </c>
      <c r="E2754" s="118">
        <f>EXP(Overview!$F$21/Overview!$F$5-Overview!$F$21/('='!C2754+273.15))</f>
        <v>0.94169028070695959</v>
      </c>
      <c r="F2754" s="77">
        <f t="shared" si="254"/>
        <v>3.3073770373845481</v>
      </c>
      <c r="G2754" s="115">
        <f t="shared" si="255"/>
        <v>0.52380952380952372</v>
      </c>
      <c r="H2754" s="112">
        <f>F2754/Overview!$F$19</f>
        <v>4.8831788533656404</v>
      </c>
      <c r="I2754" s="149">
        <f t="shared" si="256"/>
        <v>178.24101031296112</v>
      </c>
      <c r="J2754" s="80">
        <f>IF((A2754-Overview!$F$43)/365=ROUND((A2754-Overview!$F$43)/365,0),J2753*0.05,J2753+V2753)</f>
        <v>9088.8202767479943</v>
      </c>
      <c r="K2754" s="70">
        <f>IF(I2754&lt;Overview!$F$16,1,'='!F2754/Overview!$F$26)</f>
        <v>143.17649512487222</v>
      </c>
      <c r="L2754" s="71">
        <f>IF(I2754&lt;Overview!$F$17,'='!F2754/Overview!$F$26,Overview!$F$33)</f>
        <v>9.1428571428571423</v>
      </c>
      <c r="M2754" s="72">
        <f t="shared" si="257"/>
        <v>9.1428571428571423</v>
      </c>
      <c r="N2754" s="81">
        <f>MIN(1,Overview!$F$44*E2754*(F2754-Overview!$F$25)^2+0.2)</f>
        <v>1</v>
      </c>
      <c r="O2754" s="48">
        <f>M2754*E2754*Overview!$F$8</f>
        <v>9.746225350951114E-2</v>
      </c>
      <c r="P2754" s="48">
        <f>E2754*Overview!$F$6</f>
        <v>1.8494797113084687E-3</v>
      </c>
      <c r="Q2754" s="122">
        <f>O2754*(G2754/F2754-(1+Overview!$F$35/'='!F2754)/(Overview!$F$37*Overview!$F$33))/('='!G2754+Overview!$F$36)</f>
        <v>8.2934924285349418E-5</v>
      </c>
      <c r="R2754" s="128">
        <f>(O2754/F2754-Q2754)*G2754*Overview!$F$29*'='!F2754^3</f>
        <v>504.1403267364928</v>
      </c>
      <c r="S2754" s="57">
        <f t="shared" si="252"/>
        <v>3.2716208843150495E-18</v>
      </c>
      <c r="T2754" s="58">
        <f t="shared" si="253"/>
        <v>9.1432354726196931E-5</v>
      </c>
      <c r="U2754" s="58">
        <f>IF(I2754&lt;Overview!$F$18,(1-Overview!$F$9)*'='!R2754-'='!I2754*'='!P2754,0)</f>
        <v>0</v>
      </c>
      <c r="V2754" s="54">
        <f>IF(I2754&gt;=Overview!$F$18,(1-Overview!$F$9)*'='!R2754-Overview!$F$18*'='!P2754,0)</f>
        <v>42.62521298107648</v>
      </c>
      <c r="W2754" s="2"/>
      <c r="X2754" s="60">
        <f>F2754^3*(1+G2754*Overview!$F$38)</f>
        <v>44.462075976920538</v>
      </c>
      <c r="Y2754" s="61">
        <f>F2754^3*Overview!$F$42*(1+Overview!$F$38*G2754)+J2754*Overview!$F$39/Overview!$F$40</f>
        <v>4.3965373917669881</v>
      </c>
    </row>
    <row r="2755" spans="1:25">
      <c r="A2755" s="34">
        <v>2752</v>
      </c>
      <c r="B2755">
        <v>0.77</v>
      </c>
      <c r="C2755" s="85">
        <v>18.739999999999998</v>
      </c>
      <c r="D2755" s="125">
        <f>B2755/(B2755+Overview!$F$22)</f>
        <v>0.52380952380952384</v>
      </c>
      <c r="E2755" s="118">
        <f>EXP(Overview!$F$21/Overview!$F$5-Overview!$F$21/('='!C2755+273.15))</f>
        <v>0.94169028070695959</v>
      </c>
      <c r="F2755" s="77">
        <f t="shared" si="254"/>
        <v>3.3074684697392742</v>
      </c>
      <c r="G2755" s="115">
        <f t="shared" si="255"/>
        <v>0.52380952380952372</v>
      </c>
      <c r="H2755" s="112">
        <f>F2755/Overview!$F$19</f>
        <v>4.8833138487217989</v>
      </c>
      <c r="I2755" s="149">
        <f t="shared" si="256"/>
        <v>178.24101031296112</v>
      </c>
      <c r="J2755" s="80">
        <f>IF((A2755-Overview!$F$43)/365=ROUND((A2755-Overview!$F$43)/365,0),J2754*0.05,J2754+V2754)</f>
        <v>9131.4454897290707</v>
      </c>
      <c r="K2755" s="70">
        <f>IF(I2755&lt;Overview!$F$16,1,'='!F2755/Overview!$F$26)</f>
        <v>143.18045323546642</v>
      </c>
      <c r="L2755" s="71">
        <f>IF(I2755&lt;Overview!$F$17,'='!F2755/Overview!$F$26,Overview!$F$33)</f>
        <v>9.1428571428571423</v>
      </c>
      <c r="M2755" s="72">
        <f t="shared" si="257"/>
        <v>9.1428571428571423</v>
      </c>
      <c r="N2755" s="81">
        <f>MIN(1,Overview!$F$44*E2755*(F2755-Overview!$F$25)^2+0.2)</f>
        <v>1</v>
      </c>
      <c r="O2755" s="48">
        <f>M2755*E2755*Overview!$F$8</f>
        <v>9.746225350951114E-2</v>
      </c>
      <c r="P2755" s="48">
        <f>E2755*Overview!$F$6</f>
        <v>1.8494797113084687E-3</v>
      </c>
      <c r="Q2755" s="122">
        <f>O2755*(G2755/F2755-(1+Overview!$F$35/'='!F2755)/(Overview!$F$37*Overview!$F$33))/('='!G2755+Overview!$F$36)</f>
        <v>8.2807932131014623E-5</v>
      </c>
      <c r="R2755" s="128">
        <f>(O2755/F2755-Q2755)*G2755*Overview!$F$29*'='!F2755^3</f>
        <v>504.17034056957056</v>
      </c>
      <c r="S2755" s="57">
        <f t="shared" ref="S2755:S2818" si="258">(D2755*N2755-G2755)*O2755/F2755</f>
        <v>3.2715304429385222E-18</v>
      </c>
      <c r="T2755" s="58">
        <f t="shared" ref="T2755:T2818" si="259">F2755*Q2755/3</f>
        <v>9.1294874855880201E-5</v>
      </c>
      <c r="U2755" s="58">
        <f>IF(I2755&lt;Overview!$F$18,(1-Overview!$F$9)*'='!R2755-'='!I2755*'='!P2755,0)</f>
        <v>0</v>
      </c>
      <c r="V2755" s="54">
        <f>IF(I2755&gt;=Overview!$F$18,(1-Overview!$F$9)*'='!R2755-Overview!$F$18*'='!P2755,0)</f>
        <v>42.627770159654709</v>
      </c>
      <c r="W2755" s="2"/>
      <c r="X2755" s="60">
        <f>F2755^3*(1+G2755*Overview!$F$38)</f>
        <v>44.465763537765895</v>
      </c>
      <c r="Y2755" s="61">
        <f>F2755^3*Overview!$F$42*(1+Overview!$F$38*G2755)+J2755*Overview!$F$39/Overview!$F$40</f>
        <v>4.3987215314980661</v>
      </c>
    </row>
    <row r="2756" spans="1:25">
      <c r="A2756" s="34">
        <v>2753</v>
      </c>
      <c r="B2756">
        <v>0.77</v>
      </c>
      <c r="C2756" s="85">
        <v>18.739999999999998</v>
      </c>
      <c r="D2756" s="125">
        <f>B2756/(B2756+Overview!$F$22)</f>
        <v>0.52380952380952384</v>
      </c>
      <c r="E2756" s="118">
        <f>EXP(Overview!$F$21/Overview!$F$5-Overview!$F$21/('='!C2756+273.15))</f>
        <v>0.94169028070695959</v>
      </c>
      <c r="F2756" s="77">
        <f t="shared" ref="F2756:F2819" si="260">F2755+T2755</f>
        <v>3.3075597646141301</v>
      </c>
      <c r="G2756" s="115">
        <f t="shared" ref="G2756:G2819" si="261">G2755+S2755</f>
        <v>0.52380952380952372</v>
      </c>
      <c r="H2756" s="112">
        <f>F2756/Overview!$F$19</f>
        <v>4.8834486410957183</v>
      </c>
      <c r="I2756" s="149">
        <f t="shared" ref="I2756:I2819" si="262">I2755+U2755</f>
        <v>178.24101031296112</v>
      </c>
      <c r="J2756" s="80">
        <f>IF((A2756-Overview!$F$43)/365=ROUND((A2756-Overview!$F$43)/365,0),J2755*0.05,J2755+V2755)</f>
        <v>9174.0732598887262</v>
      </c>
      <c r="K2756" s="70">
        <f>IF(I2756&lt;Overview!$F$16,1,'='!F2756/Overview!$F$26)</f>
        <v>143.18440539455111</v>
      </c>
      <c r="L2756" s="71">
        <f>IF(I2756&lt;Overview!$F$17,'='!F2756/Overview!$F$26,Overview!$F$33)</f>
        <v>9.1428571428571423</v>
      </c>
      <c r="M2756" s="72">
        <f t="shared" ref="M2756:M2819" si="263">IF(K2756=1,1,L2756)</f>
        <v>9.1428571428571423</v>
      </c>
      <c r="N2756" s="81">
        <f>MIN(1,Overview!$F$44*E2756*(F2756-Overview!$F$25)^2+0.2)</f>
        <v>1</v>
      </c>
      <c r="O2756" s="48">
        <f>M2756*E2756*Overview!$F$8</f>
        <v>9.746225350951114E-2</v>
      </c>
      <c r="P2756" s="48">
        <f>E2756*Overview!$F$6</f>
        <v>1.8494797113084687E-3</v>
      </c>
      <c r="Q2756" s="122">
        <f>O2756*(G2756/F2756-(1+Overview!$F$35/'='!F2756)/(Overview!$F$37*Overview!$F$33))/('='!G2756+Overview!$F$36)</f>
        <v>8.2681137930287366E-5</v>
      </c>
      <c r="R2756" s="128">
        <f>(O2756/F2756-Q2756)*G2756*Overview!$F$29*'='!F2756^3</f>
        <v>504.20031027802389</v>
      </c>
      <c r="S2756" s="57">
        <f t="shared" si="258"/>
        <v>3.2714401425407571E-18</v>
      </c>
      <c r="T2756" s="58">
        <f t="shared" si="259"/>
        <v>9.1157601703576566E-5</v>
      </c>
      <c r="U2756" s="58">
        <f>IF(I2756&lt;Overview!$F$18,(1-Overview!$F$9)*'='!R2756-'='!I2756*'='!P2756,0)</f>
        <v>0</v>
      </c>
      <c r="V2756" s="54">
        <f>IF(I2756&gt;=Overview!$F$18,(1-Overview!$F$9)*'='!R2756-Overview!$F$18*'='!P2756,0)</f>
        <v>42.630323578814931</v>
      </c>
      <c r="W2756" s="2"/>
      <c r="X2756" s="60">
        <f>F2756^3*(1+G2756*Overview!$F$38)</f>
        <v>44.469445757332217</v>
      </c>
      <c r="Y2756" s="61">
        <f>F2756^3*Overview!$F$42*(1+Overview!$F$38*G2756)+J2756*Overview!$F$39/Overview!$F$40</f>
        <v>4.4009053016350643</v>
      </c>
    </row>
    <row r="2757" spans="1:25">
      <c r="A2757" s="34">
        <v>2754</v>
      </c>
      <c r="B2757">
        <v>0.77</v>
      </c>
      <c r="C2757" s="85">
        <v>18.739999999999998</v>
      </c>
      <c r="D2757" s="125">
        <f>B2757/(B2757+Overview!$F$22)</f>
        <v>0.52380952380952384</v>
      </c>
      <c r="E2757" s="118">
        <f>EXP(Overview!$F$21/Overview!$F$5-Overview!$F$21/('='!C2757+273.15))</f>
        <v>0.94169028070695959</v>
      </c>
      <c r="F2757" s="77">
        <f t="shared" si="260"/>
        <v>3.3076509222158337</v>
      </c>
      <c r="G2757" s="115">
        <f t="shared" si="261"/>
        <v>0.52380952380952372</v>
      </c>
      <c r="H2757" s="112">
        <f>F2757/Overview!$F$19</f>
        <v>4.8835832307926079</v>
      </c>
      <c r="I2757" s="149">
        <f t="shared" si="262"/>
        <v>178.24101031296112</v>
      </c>
      <c r="J2757" s="80">
        <f>IF((A2757-Overview!$F$43)/365=ROUND((A2757-Overview!$F$43)/365,0),J2756*0.05,J2756+V2756)</f>
        <v>9216.7035834675407</v>
      </c>
      <c r="K2757" s="70">
        <f>IF(I2757&lt;Overview!$F$16,1,'='!F2757/Overview!$F$26)</f>
        <v>143.18835161107506</v>
      </c>
      <c r="L2757" s="71">
        <f>IF(I2757&lt;Overview!$F$17,'='!F2757/Overview!$F$26,Overview!$F$33)</f>
        <v>9.1428571428571423</v>
      </c>
      <c r="M2757" s="72">
        <f t="shared" si="263"/>
        <v>9.1428571428571423</v>
      </c>
      <c r="N2757" s="81">
        <f>MIN(1,Overview!$F$44*E2757*(F2757-Overview!$F$25)^2+0.2)</f>
        <v>1</v>
      </c>
      <c r="O2757" s="48">
        <f>M2757*E2757*Overview!$F$8</f>
        <v>9.746225350951114E-2</v>
      </c>
      <c r="P2757" s="48">
        <f>E2757*Overview!$F$6</f>
        <v>1.8494797113084687E-3</v>
      </c>
      <c r="Q2757" s="122">
        <f>O2757*(G2757/F2757-(1+Overview!$F$35/'='!F2757)/(Overview!$F$37*Overview!$F$33))/('='!G2757+Overview!$F$36)</f>
        <v>8.2554541363892499E-5</v>
      </c>
      <c r="R2757" s="128">
        <f>(O2757/F2757-Q2757)*G2757*Overview!$F$29*'='!F2757^3</f>
        <v>504.23023592518956</v>
      </c>
      <c r="S2757" s="57">
        <f t="shared" si="258"/>
        <v>3.2713499828943728E-18</v>
      </c>
      <c r="T2757" s="58">
        <f t="shared" si="259"/>
        <v>9.1020534958461405E-5</v>
      </c>
      <c r="U2757" s="58">
        <f>IF(I2757&lt;Overview!$F$18,(1-Overview!$F$9)*'='!R2757-'='!I2757*'='!P2757,0)</f>
        <v>0</v>
      </c>
      <c r="V2757" s="54">
        <f>IF(I2757&gt;=Overview!$F$18,(1-Overview!$F$9)*'='!R2757-Overview!$F$18*'='!P2757,0)</f>
        <v>42.632873243953448</v>
      </c>
      <c r="W2757" s="2"/>
      <c r="X2757" s="60">
        <f>F2757^3*(1+G2757*Overview!$F$38)</f>
        <v>44.473122643045059</v>
      </c>
      <c r="Y2757" s="61">
        <f>F2757^3*Overview!$F$42*(1+Overview!$F$38*G2757)+J2757*Overview!$F$39/Overview!$F$40</f>
        <v>4.4030887026829175</v>
      </c>
    </row>
    <row r="2758" spans="1:25">
      <c r="A2758" s="34">
        <v>2755</v>
      </c>
      <c r="B2758">
        <v>0.77</v>
      </c>
      <c r="C2758" s="85">
        <v>18.739999999999998</v>
      </c>
      <c r="D2758" s="125">
        <f>B2758/(B2758+Overview!$F$22)</f>
        <v>0.52380952380952384</v>
      </c>
      <c r="E2758" s="118">
        <f>EXP(Overview!$F$21/Overview!$F$5-Overview!$F$21/('='!C2758+273.15))</f>
        <v>0.94169028070695959</v>
      </c>
      <c r="F2758" s="77">
        <f t="shared" si="260"/>
        <v>3.3077419427507921</v>
      </c>
      <c r="G2758" s="115">
        <f t="shared" si="261"/>
        <v>0.52380952380952372</v>
      </c>
      <c r="H2758" s="112">
        <f>F2758/Overview!$F$19</f>
        <v>4.8837176181172186</v>
      </c>
      <c r="I2758" s="149">
        <f t="shared" si="262"/>
        <v>178.24101031296112</v>
      </c>
      <c r="J2758" s="80">
        <f>IF((A2758-Overview!$F$43)/365=ROUND((A2758-Overview!$F$43)/365,0),J2757*0.05,J2757+V2757)</f>
        <v>9259.336456711495</v>
      </c>
      <c r="K2758" s="70">
        <f>IF(I2758&lt;Overview!$F$16,1,'='!F2758/Overview!$F$26)</f>
        <v>143.1922918939737</v>
      </c>
      <c r="L2758" s="71">
        <f>IF(I2758&lt;Overview!$F$17,'='!F2758/Overview!$F$26,Overview!$F$33)</f>
        <v>9.1428571428571423</v>
      </c>
      <c r="M2758" s="72">
        <f t="shared" si="263"/>
        <v>9.1428571428571423</v>
      </c>
      <c r="N2758" s="81">
        <f>MIN(1,Overview!$F$44*E2758*(F2758-Overview!$F$25)^2+0.2)</f>
        <v>1</v>
      </c>
      <c r="O2758" s="48">
        <f>M2758*E2758*Overview!$F$8</f>
        <v>9.746225350951114E-2</v>
      </c>
      <c r="P2758" s="48">
        <f>E2758*Overview!$F$6</f>
        <v>1.8494797113084687E-3</v>
      </c>
      <c r="Q2758" s="122">
        <f>O2758*(G2758/F2758-(1+Overview!$F$35/'='!F2758)/(Overview!$F$37*Overview!$F$33))/('='!G2758+Overview!$F$36)</f>
        <v>8.2428142113099857E-5</v>
      </c>
      <c r="R2758" s="128">
        <f>(O2758/F2758-Q2758)*G2758*Overview!$F$29*'='!F2758^3</f>
        <v>504.26011757431843</v>
      </c>
      <c r="S2758" s="57">
        <f t="shared" si="258"/>
        <v>3.2712599637723756E-18</v>
      </c>
      <c r="T2758" s="58">
        <f t="shared" si="259"/>
        <v>9.0883674310174433E-5</v>
      </c>
      <c r="U2758" s="58">
        <f>IF(I2758&lt;Overview!$F$18,(1-Overview!$F$9)*'='!R2758-'='!I2758*'='!P2758,0)</f>
        <v>0</v>
      </c>
      <c r="V2758" s="54">
        <f>IF(I2758&gt;=Overview!$F$18,(1-Overview!$F$9)*'='!R2758-Overview!$F$18*'='!P2758,0)</f>
        <v>42.635419160459222</v>
      </c>
      <c r="W2758" s="2"/>
      <c r="X2758" s="60">
        <f>F2758^3*(1+G2758*Overview!$F$38)</f>
        <v>44.476794202320661</v>
      </c>
      <c r="Y2758" s="61">
        <f>F2758^3*Overview!$F$42*(1+Overview!$F$38*G2758)+J2758*Overview!$F$39/Overview!$F$40</f>
        <v>4.4052717351459592</v>
      </c>
    </row>
    <row r="2759" spans="1:25">
      <c r="A2759" s="34">
        <v>2756</v>
      </c>
      <c r="B2759">
        <v>0.77</v>
      </c>
      <c r="C2759" s="85">
        <v>18.739999999999998</v>
      </c>
      <c r="D2759" s="125">
        <f>B2759/(B2759+Overview!$F$22)</f>
        <v>0.52380952380952384</v>
      </c>
      <c r="E2759" s="118">
        <f>EXP(Overview!$F$21/Overview!$F$5-Overview!$F$21/('='!C2759+273.15))</f>
        <v>0.94169028070695959</v>
      </c>
      <c r="F2759" s="77">
        <f t="shared" si="260"/>
        <v>3.3078328264251025</v>
      </c>
      <c r="G2759" s="115">
        <f t="shared" si="261"/>
        <v>0.52380952380952372</v>
      </c>
      <c r="H2759" s="112">
        <f>F2759/Overview!$F$19</f>
        <v>4.8838518033738412</v>
      </c>
      <c r="I2759" s="149">
        <f t="shared" si="262"/>
        <v>178.24101031296112</v>
      </c>
      <c r="J2759" s="80">
        <f>IF((A2759-Overview!$F$43)/365=ROUND((A2759-Overview!$F$43)/365,0),J2758*0.05,J2758+V2758)</f>
        <v>9301.9718758719537</v>
      </c>
      <c r="K2759" s="70">
        <f>IF(I2759&lt;Overview!$F$16,1,'='!F2759/Overview!$F$26)</f>
        <v>143.19622625216894</v>
      </c>
      <c r="L2759" s="71">
        <f>IF(I2759&lt;Overview!$F$17,'='!F2759/Overview!$F$26,Overview!$F$33)</f>
        <v>9.1428571428571423</v>
      </c>
      <c r="M2759" s="72">
        <f t="shared" si="263"/>
        <v>9.1428571428571423</v>
      </c>
      <c r="N2759" s="81">
        <f>MIN(1,Overview!$F$44*E2759*(F2759-Overview!$F$25)^2+0.2)</f>
        <v>1</v>
      </c>
      <c r="O2759" s="48">
        <f>M2759*E2759*Overview!$F$8</f>
        <v>9.746225350951114E-2</v>
      </c>
      <c r="P2759" s="48">
        <f>E2759*Overview!$F$6</f>
        <v>1.8494797113084687E-3</v>
      </c>
      <c r="Q2759" s="122">
        <f>O2759*(G2759/F2759-(1+Overview!$F$35/'='!F2759)/(Overview!$F$37*Overview!$F$33))/('='!G2759+Overview!$F$36)</f>
        <v>8.2301939859727558E-5</v>
      </c>
      <c r="R2759" s="128">
        <f>(O2759/F2759-Q2759)*G2759*Overview!$F$29*'='!F2759^3</f>
        <v>504.28995528857473</v>
      </c>
      <c r="S2759" s="57">
        <f t="shared" si="258"/>
        <v>3.2711700849481626E-18</v>
      </c>
      <c r="T2759" s="58">
        <f t="shared" si="259"/>
        <v>9.0747019448823808E-5</v>
      </c>
      <c r="U2759" s="58">
        <f>IF(I2759&lt;Overview!$F$18,(1-Overview!$F$9)*'='!R2759-'='!I2759*'='!P2759,0)</f>
        <v>0</v>
      </c>
      <c r="V2759" s="54">
        <f>IF(I2759&gt;=Overview!$F$18,(1-Overview!$F$9)*'='!R2759-Overview!$F$18*'='!P2759,0)</f>
        <v>42.637961333713861</v>
      </c>
      <c r="W2759" s="2"/>
      <c r="X2759" s="60">
        <f>F2759^3*(1+G2759*Overview!$F$38)</f>
        <v>44.48046044256585</v>
      </c>
      <c r="Y2759" s="61">
        <f>F2759^3*Overview!$F$42*(1+Overview!$F$38*G2759)+J2759*Overview!$F$39/Overview!$F$40</f>
        <v>4.4074543995279072</v>
      </c>
    </row>
    <row r="2760" spans="1:25">
      <c r="A2760" s="34">
        <v>2757</v>
      </c>
      <c r="B2760">
        <v>0.77</v>
      </c>
      <c r="C2760" s="85">
        <v>18.739999999999998</v>
      </c>
      <c r="D2760" s="125">
        <f>B2760/(B2760+Overview!$F$22)</f>
        <v>0.52380952380952384</v>
      </c>
      <c r="E2760" s="118">
        <f>EXP(Overview!$F$21/Overview!$F$5-Overview!$F$21/('='!C2760+273.15))</f>
        <v>0.94169028070695959</v>
      </c>
      <c r="F2760" s="77">
        <f t="shared" si="260"/>
        <v>3.3079235734445511</v>
      </c>
      <c r="G2760" s="115">
        <f t="shared" si="261"/>
        <v>0.52380952380952372</v>
      </c>
      <c r="H2760" s="112">
        <f>F2760/Overview!$F$19</f>
        <v>4.883985786866309</v>
      </c>
      <c r="I2760" s="149">
        <f t="shared" si="262"/>
        <v>178.24101031296112</v>
      </c>
      <c r="J2760" s="80">
        <f>IF((A2760-Overview!$F$43)/365=ROUND((A2760-Overview!$F$43)/365,0),J2759*0.05,J2759+V2759)</f>
        <v>9344.6098372056676</v>
      </c>
      <c r="K2760" s="70">
        <f>IF(I2760&lt;Overview!$F$16,1,'='!F2760/Overview!$F$26)</f>
        <v>143.20015469456931</v>
      </c>
      <c r="L2760" s="71">
        <f>IF(I2760&lt;Overview!$F$17,'='!F2760/Overview!$F$26,Overview!$F$33)</f>
        <v>9.1428571428571423</v>
      </c>
      <c r="M2760" s="72">
        <f t="shared" si="263"/>
        <v>9.1428571428571423</v>
      </c>
      <c r="N2760" s="81">
        <f>MIN(1,Overview!$F$44*E2760*(F2760-Overview!$F$25)^2+0.2)</f>
        <v>1</v>
      </c>
      <c r="O2760" s="48">
        <f>M2760*E2760*Overview!$F$8</f>
        <v>9.746225350951114E-2</v>
      </c>
      <c r="P2760" s="48">
        <f>E2760*Overview!$F$6</f>
        <v>1.8494797113084687E-3</v>
      </c>
      <c r="Q2760" s="122">
        <f>O2760*(G2760/F2760-(1+Overview!$F$35/'='!F2760)/(Overview!$F$37*Overview!$F$33))/('='!G2760+Overview!$F$36)</f>
        <v>8.2175934286139534E-5</v>
      </c>
      <c r="R2760" s="128">
        <f>(O2760/F2760-Q2760)*G2760*Overview!$F$29*'='!F2760^3</f>
        <v>504.31974913103716</v>
      </c>
      <c r="S2760" s="57">
        <f t="shared" si="258"/>
        <v>3.2710803461955198E-18</v>
      </c>
      <c r="T2760" s="58">
        <f t="shared" si="259"/>
        <v>9.0610570064983759E-5</v>
      </c>
      <c r="U2760" s="58">
        <f>IF(I2760&lt;Overview!$F$18,(1-Overview!$F$9)*'='!R2760-'='!I2760*'='!P2760,0)</f>
        <v>0</v>
      </c>
      <c r="V2760" s="54">
        <f>IF(I2760&gt;=Overview!$F$18,(1-Overview!$F$9)*'='!R2760-Overview!$F$18*'='!P2760,0)</f>
        <v>42.640499769091662</v>
      </c>
      <c r="W2760" s="2"/>
      <c r="X2760" s="60">
        <f>F2760^3*(1+G2760*Overview!$F$38)</f>
        <v>44.484121371178126</v>
      </c>
      <c r="Y2760" s="61">
        <f>F2760^3*Overview!$F$42*(1+Overview!$F$38*G2760)+J2760*Overview!$F$39/Overview!$F$40</f>
        <v>4.4096366963318774</v>
      </c>
    </row>
    <row r="2761" spans="1:25">
      <c r="A2761" s="34">
        <v>2758</v>
      </c>
      <c r="B2761">
        <v>0.77</v>
      </c>
      <c r="C2761" s="85">
        <v>18.739999999999998</v>
      </c>
      <c r="D2761" s="125">
        <f>B2761/(B2761+Overview!$F$22)</f>
        <v>0.52380952380952384</v>
      </c>
      <c r="E2761" s="118">
        <f>EXP(Overview!$F$21/Overview!$F$5-Overview!$F$21/('='!C2761+273.15))</f>
        <v>0.94169028070695959</v>
      </c>
      <c r="F2761" s="77">
        <f t="shared" si="260"/>
        <v>3.308014184014616</v>
      </c>
      <c r="G2761" s="115">
        <f t="shared" si="261"/>
        <v>0.52380952380952372</v>
      </c>
      <c r="H2761" s="112">
        <f>F2761/Overview!$F$19</f>
        <v>4.8841195688980008</v>
      </c>
      <c r="I2761" s="149">
        <f t="shared" si="262"/>
        <v>178.24101031296112</v>
      </c>
      <c r="J2761" s="80">
        <f>IF((A2761-Overview!$F$43)/365=ROUND((A2761-Overview!$F$43)/365,0),J2760*0.05,J2760+V2760)</f>
        <v>9387.2503369747592</v>
      </c>
      <c r="K2761" s="70">
        <f>IF(I2761&lt;Overview!$F$16,1,'='!F2761/Overview!$F$26)</f>
        <v>143.20407723006997</v>
      </c>
      <c r="L2761" s="71">
        <f>IF(I2761&lt;Overview!$F$17,'='!F2761/Overview!$F$26,Overview!$F$33)</f>
        <v>9.1428571428571423</v>
      </c>
      <c r="M2761" s="72">
        <f t="shared" si="263"/>
        <v>9.1428571428571423</v>
      </c>
      <c r="N2761" s="81">
        <f>MIN(1,Overview!$F$44*E2761*(F2761-Overview!$F$25)^2+0.2)</f>
        <v>1</v>
      </c>
      <c r="O2761" s="48">
        <f>M2761*E2761*Overview!$F$8</f>
        <v>9.746225350951114E-2</v>
      </c>
      <c r="P2761" s="48">
        <f>E2761*Overview!$F$6</f>
        <v>1.8494797113084687E-3</v>
      </c>
      <c r="Q2761" s="122">
        <f>O2761*(G2761/F2761-(1+Overview!$F$35/'='!F2761)/(Overview!$F$37*Overview!$F$33))/('='!G2761+Overview!$F$36)</f>
        <v>8.2050125075243947E-5</v>
      </c>
      <c r="R2761" s="128">
        <f>(O2761/F2761-Q2761)*G2761*Overview!$F$29*'='!F2761^3</f>
        <v>504.3494991646981</v>
      </c>
      <c r="S2761" s="57">
        <f t="shared" si="258"/>
        <v>3.27099074728862E-18</v>
      </c>
      <c r="T2761" s="58">
        <f t="shared" si="259"/>
        <v>9.0474325849693421E-5</v>
      </c>
      <c r="U2761" s="58">
        <f>IF(I2761&lt;Overview!$F$18,(1-Overview!$F$9)*'='!R2761-'='!I2761*'='!P2761,0)</f>
        <v>0</v>
      </c>
      <c r="V2761" s="54">
        <f>IF(I2761&gt;=Overview!$F$18,(1-Overview!$F$9)*'='!R2761-Overview!$F$18*'='!P2761,0)</f>
        <v>42.643034471959574</v>
      </c>
      <c r="W2761" s="2"/>
      <c r="X2761" s="60">
        <f>F2761^3*(1+G2761*Overview!$F$38)</f>
        <v>44.487776995545651</v>
      </c>
      <c r="Y2761" s="61">
        <f>F2761^3*Overview!$F$42*(1+Overview!$F$38*G2761)+J2761*Overview!$F$39/Overview!$F$40</f>
        <v>4.4118186260603753</v>
      </c>
    </row>
    <row r="2762" spans="1:25">
      <c r="A2762" s="34">
        <v>2759</v>
      </c>
      <c r="B2762">
        <v>0.77</v>
      </c>
      <c r="C2762" s="85">
        <v>18.739999999999998</v>
      </c>
      <c r="D2762" s="125">
        <f>B2762/(B2762+Overview!$F$22)</f>
        <v>0.52380952380952384</v>
      </c>
      <c r="E2762" s="118">
        <f>EXP(Overview!$F$21/Overview!$F$5-Overview!$F$21/('='!C2762+273.15))</f>
        <v>0.94169028070695959</v>
      </c>
      <c r="F2762" s="77">
        <f t="shared" si="260"/>
        <v>3.3081046583404659</v>
      </c>
      <c r="G2762" s="115">
        <f t="shared" si="261"/>
        <v>0.52380952380952372</v>
      </c>
      <c r="H2762" s="112">
        <f>F2762/Overview!$F$19</f>
        <v>4.8842531497718378</v>
      </c>
      <c r="I2762" s="149">
        <f t="shared" si="262"/>
        <v>178.24101031296112</v>
      </c>
      <c r="J2762" s="80">
        <f>IF((A2762-Overview!$F$43)/365=ROUND((A2762-Overview!$F$43)/365,0),J2761*0.05,J2761+V2761)</f>
        <v>9429.8933714467184</v>
      </c>
      <c r="K2762" s="70">
        <f>IF(I2762&lt;Overview!$F$16,1,'='!F2762/Overview!$F$26)</f>
        <v>143.20799386755263</v>
      </c>
      <c r="L2762" s="71">
        <f>IF(I2762&lt;Overview!$F$17,'='!F2762/Overview!$F$26,Overview!$F$33)</f>
        <v>9.1428571428571423</v>
      </c>
      <c r="M2762" s="72">
        <f t="shared" si="263"/>
        <v>9.1428571428571423</v>
      </c>
      <c r="N2762" s="81">
        <f>MIN(1,Overview!$F$44*E2762*(F2762-Overview!$F$25)^2+0.2)</f>
        <v>1</v>
      </c>
      <c r="O2762" s="48">
        <f>M2762*E2762*Overview!$F$8</f>
        <v>9.746225350951114E-2</v>
      </c>
      <c r="P2762" s="48">
        <f>E2762*Overview!$F$6</f>
        <v>1.8494797113084687E-3</v>
      </c>
      <c r="Q2762" s="122">
        <f>O2762*(G2762/F2762-(1+Overview!$F$35/'='!F2762)/(Overview!$F$37*Overview!$F$33))/('='!G2762+Overview!$F$36)</f>
        <v>8.19245119104916E-5</v>
      </c>
      <c r="R2762" s="128">
        <f>(O2762/F2762-Q2762)*G2762*Overview!$F$29*'='!F2762^3</f>
        <v>504.3792054524647</v>
      </c>
      <c r="S2762" s="57">
        <f t="shared" si="258"/>
        <v>3.2709012880020235E-18</v>
      </c>
      <c r="T2762" s="58">
        <f t="shared" si="259"/>
        <v>9.0338286494455412E-5</v>
      </c>
      <c r="U2762" s="58">
        <f>IF(I2762&lt;Overview!$F$18,(1-Overview!$F$9)*'='!R2762-'='!I2762*'='!P2762,0)</f>
        <v>0</v>
      </c>
      <c r="V2762" s="54">
        <f>IF(I2762&gt;=Overview!$F$18,(1-Overview!$F$9)*'='!R2762-Overview!$F$18*'='!P2762,0)</f>
        <v>42.645565447677285</v>
      </c>
      <c r="W2762" s="2"/>
      <c r="X2762" s="60">
        <f>F2762^3*(1+G2762*Overview!$F$38)</f>
        <v>44.491427323047255</v>
      </c>
      <c r="Y2762" s="61">
        <f>F2762^3*Overview!$F$42*(1+Overview!$F$38*G2762)+J2762*Overview!$F$39/Overview!$F$40</f>
        <v>4.4140001892153009</v>
      </c>
    </row>
    <row r="2763" spans="1:25">
      <c r="A2763" s="34">
        <v>2760</v>
      </c>
      <c r="B2763">
        <v>0.77</v>
      </c>
      <c r="C2763" s="85">
        <v>18.739999999999998</v>
      </c>
      <c r="D2763" s="125">
        <f>B2763/(B2763+Overview!$F$22)</f>
        <v>0.52380952380952384</v>
      </c>
      <c r="E2763" s="118">
        <f>EXP(Overview!$F$21/Overview!$F$5-Overview!$F$21/('='!C2763+273.15))</f>
        <v>0.94169028070695959</v>
      </c>
      <c r="F2763" s="77">
        <f t="shared" si="260"/>
        <v>3.3081949966269604</v>
      </c>
      <c r="G2763" s="115">
        <f t="shared" si="261"/>
        <v>0.52380952380952372</v>
      </c>
      <c r="H2763" s="112">
        <f>F2763/Overview!$F$19</f>
        <v>4.8843865297902855</v>
      </c>
      <c r="I2763" s="149">
        <f t="shared" si="262"/>
        <v>178.24101031296112</v>
      </c>
      <c r="J2763" s="80">
        <f>IF((A2763-Overview!$F$43)/365=ROUND((A2763-Overview!$F$43)/365,0),J2762*0.05,J2762+V2762)</f>
        <v>9472.5389368943961</v>
      </c>
      <c r="K2763" s="70">
        <f>IF(I2763&lt;Overview!$F$16,1,'='!F2763/Overview!$F$26)</f>
        <v>143.21190461588574</v>
      </c>
      <c r="L2763" s="71">
        <f>IF(I2763&lt;Overview!$F$17,'='!F2763/Overview!$F$26,Overview!$F$33)</f>
        <v>9.1428571428571423</v>
      </c>
      <c r="M2763" s="72">
        <f t="shared" si="263"/>
        <v>9.1428571428571423</v>
      </c>
      <c r="N2763" s="81">
        <f>MIN(1,Overview!$F$44*E2763*(F2763-Overview!$F$25)^2+0.2)</f>
        <v>1</v>
      </c>
      <c r="O2763" s="48">
        <f>M2763*E2763*Overview!$F$8</f>
        <v>9.746225350951114E-2</v>
      </c>
      <c r="P2763" s="48">
        <f>E2763*Overview!$F$6</f>
        <v>1.8494797113084687E-3</v>
      </c>
      <c r="Q2763" s="122">
        <f>O2763*(G2763/F2763-(1+Overview!$F$35/'='!F2763)/(Overview!$F$37*Overview!$F$33))/('='!G2763+Overview!$F$36)</f>
        <v>8.1799094475877487E-5</v>
      </c>
      <c r="R2763" s="128">
        <f>(O2763/F2763-Q2763)*G2763*Overview!$F$29*'='!F2763^3</f>
        <v>504.40886805715758</v>
      </c>
      <c r="S2763" s="57">
        <f t="shared" si="258"/>
        <v>3.2708119681106772E-18</v>
      </c>
      <c r="T2763" s="58">
        <f t="shared" si="259"/>
        <v>9.0202451691237976E-5</v>
      </c>
      <c r="U2763" s="58">
        <f>IF(I2763&lt;Overview!$F$18,(1-Overview!$F$9)*'='!R2763-'='!I2763*'='!P2763,0)</f>
        <v>0</v>
      </c>
      <c r="V2763" s="54">
        <f>IF(I2763&gt;=Overview!$F$18,(1-Overview!$F$9)*'='!R2763-Overview!$F$18*'='!P2763,0)</f>
        <v>42.648092701597122</v>
      </c>
      <c r="W2763" s="2"/>
      <c r="X2763" s="60">
        <f>F2763^3*(1+G2763*Overview!$F$38)</f>
        <v>44.495072361052408</v>
      </c>
      <c r="Y2763" s="61">
        <f>F2763^3*Overview!$F$42*(1+Overview!$F$38*G2763)+J2763*Overview!$F$39/Overview!$F$40</f>
        <v>4.4161813862979455</v>
      </c>
    </row>
    <row r="2764" spans="1:25">
      <c r="A2764" s="34">
        <v>2761</v>
      </c>
      <c r="B2764">
        <v>0.77</v>
      </c>
      <c r="C2764" s="85">
        <v>18.739999999999998</v>
      </c>
      <c r="D2764" s="125">
        <f>B2764/(B2764+Overview!$F$22)</f>
        <v>0.52380952380952384</v>
      </c>
      <c r="E2764" s="118">
        <f>EXP(Overview!$F$21/Overview!$F$5-Overview!$F$21/('='!C2764+273.15))</f>
        <v>0.94169028070695959</v>
      </c>
      <c r="F2764" s="77">
        <f t="shared" si="260"/>
        <v>3.3082851990786515</v>
      </c>
      <c r="G2764" s="115">
        <f t="shared" si="261"/>
        <v>0.52380952380952372</v>
      </c>
      <c r="H2764" s="112">
        <f>F2764/Overview!$F$19</f>
        <v>4.8845197092553541</v>
      </c>
      <c r="I2764" s="149">
        <f t="shared" si="262"/>
        <v>178.24101031296112</v>
      </c>
      <c r="J2764" s="80">
        <f>IF((A2764-Overview!$F$43)/365=ROUND((A2764-Overview!$F$43)/365,0),J2763*0.05,J2763+V2763)</f>
        <v>9515.1870295959925</v>
      </c>
      <c r="K2764" s="70">
        <f>IF(I2764&lt;Overview!$F$16,1,'='!F2764/Overview!$F$26)</f>
        <v>143.21580948392432</v>
      </c>
      <c r="L2764" s="71">
        <f>IF(I2764&lt;Overview!$F$17,'='!F2764/Overview!$F$26,Overview!$F$33)</f>
        <v>9.1428571428571423</v>
      </c>
      <c r="M2764" s="72">
        <f t="shared" si="263"/>
        <v>9.1428571428571423</v>
      </c>
      <c r="N2764" s="81">
        <f>MIN(1,Overview!$F$44*E2764*(F2764-Overview!$F$25)^2+0.2)</f>
        <v>1</v>
      </c>
      <c r="O2764" s="48">
        <f>M2764*E2764*Overview!$F$8</f>
        <v>9.746225350951114E-2</v>
      </c>
      <c r="P2764" s="48">
        <f>E2764*Overview!$F$6</f>
        <v>1.8494797113084687E-3</v>
      </c>
      <c r="Q2764" s="122">
        <f>O2764*(G2764/F2764-(1+Overview!$F$35/'='!F2764)/(Overview!$F$37*Overview!$F$33))/('='!G2764+Overview!$F$36)</f>
        <v>8.1673872455938443E-5</v>
      </c>
      <c r="R2764" s="128">
        <f>(O2764/F2764-Q2764)*G2764*Overview!$F$29*'='!F2764^3</f>
        <v>504.43848704151236</v>
      </c>
      <c r="S2764" s="57">
        <f t="shared" si="258"/>
        <v>3.2707227873899141E-18</v>
      </c>
      <c r="T2764" s="58">
        <f t="shared" si="259"/>
        <v>9.0066821132472904E-5</v>
      </c>
      <c r="U2764" s="58">
        <f>IF(I2764&lt;Overview!$F$18,(1-Overview!$F$9)*'='!R2764-'='!I2764*'='!P2764,0)</f>
        <v>0</v>
      </c>
      <c r="V2764" s="54">
        <f>IF(I2764&gt;=Overview!$F$18,(1-Overview!$F$9)*'='!R2764-Overview!$F$18*'='!P2764,0)</f>
        <v>42.650616239064149</v>
      </c>
      <c r="W2764" s="2"/>
      <c r="X2764" s="60">
        <f>F2764^3*(1+G2764*Overview!$F$38)</f>
        <v>44.498712116921283</v>
      </c>
      <c r="Y2764" s="61">
        <f>F2764^3*Overview!$F$42*(1+Overview!$F$38*G2764)+J2764*Overview!$F$39/Overview!$F$40</f>
        <v>4.4183622178089959</v>
      </c>
    </row>
    <row r="2765" spans="1:25">
      <c r="A2765" s="34">
        <v>2762</v>
      </c>
      <c r="B2765">
        <v>0.77</v>
      </c>
      <c r="C2765" s="85">
        <v>18.739999999999998</v>
      </c>
      <c r="D2765" s="125">
        <f>B2765/(B2765+Overview!$F$22)</f>
        <v>0.52380952380952384</v>
      </c>
      <c r="E2765" s="118">
        <f>EXP(Overview!$F$21/Overview!$F$5-Overview!$F$21/('='!C2765+273.15))</f>
        <v>0.94169028070695959</v>
      </c>
      <c r="F2765" s="77">
        <f t="shared" si="260"/>
        <v>3.3083752658997838</v>
      </c>
      <c r="G2765" s="115">
        <f t="shared" si="261"/>
        <v>0.52380952380952372</v>
      </c>
      <c r="H2765" s="112">
        <f>F2765/Overview!$F$19</f>
        <v>4.8846526884686012</v>
      </c>
      <c r="I2765" s="149">
        <f t="shared" si="262"/>
        <v>178.24101031296112</v>
      </c>
      <c r="J2765" s="80">
        <f>IF((A2765-Overview!$F$43)/365=ROUND((A2765-Overview!$F$43)/365,0),J2764*0.05,J2764+V2764)</f>
        <v>9557.8376458350558</v>
      </c>
      <c r="K2765" s="70">
        <f>IF(I2765&lt;Overview!$F$16,1,'='!F2765/Overview!$F$26)</f>
        <v>143.21970848051012</v>
      </c>
      <c r="L2765" s="71">
        <f>IF(I2765&lt;Overview!$F$17,'='!F2765/Overview!$F$26,Overview!$F$33)</f>
        <v>9.1428571428571423</v>
      </c>
      <c r="M2765" s="72">
        <f t="shared" si="263"/>
        <v>9.1428571428571423</v>
      </c>
      <c r="N2765" s="81">
        <f>MIN(1,Overview!$F$44*E2765*(F2765-Overview!$F$25)^2+0.2)</f>
        <v>1</v>
      </c>
      <c r="O2765" s="48">
        <f>M2765*E2765*Overview!$F$8</f>
        <v>9.746225350951114E-2</v>
      </c>
      <c r="P2765" s="48">
        <f>E2765*Overview!$F$6</f>
        <v>1.8494797113084687E-3</v>
      </c>
      <c r="Q2765" s="122">
        <f>O2765*(G2765/F2765-(1+Overview!$F$35/'='!F2765)/(Overview!$F$37*Overview!$F$33))/('='!G2765+Overview!$F$36)</f>
        <v>8.1548845535749895E-5</v>
      </c>
      <c r="R2765" s="128">
        <f>(O2765/F2765-Q2765)*G2765*Overview!$F$29*'='!F2765^3</f>
        <v>504.46806246817886</v>
      </c>
      <c r="S2765" s="57">
        <f t="shared" si="258"/>
        <v>3.2706337456154508E-18</v>
      </c>
      <c r="T2765" s="58">
        <f t="shared" si="259"/>
        <v>8.9931394511052315E-5</v>
      </c>
      <c r="U2765" s="58">
        <f>IF(I2765&lt;Overview!$F$18,(1-Overview!$F$9)*'='!R2765-'='!I2765*'='!P2765,0)</f>
        <v>0</v>
      </c>
      <c r="V2765" s="54">
        <f>IF(I2765&gt;=Overview!$F$18,(1-Overview!$F$9)*'='!R2765-Overview!$F$18*'='!P2765,0)</f>
        <v>42.653136065416135</v>
      </c>
      <c r="W2765" s="2"/>
      <c r="X2765" s="60">
        <f>F2765^3*(1+G2765*Overview!$F$38)</f>
        <v>44.502346598004756</v>
      </c>
      <c r="Y2765" s="61">
        <f>F2765^3*Overview!$F$42*(1+Overview!$F$38*G2765)+J2765*Overview!$F$39/Overview!$F$40</f>
        <v>4.4205426842485327</v>
      </c>
    </row>
    <row r="2766" spans="1:25">
      <c r="A2766" s="34">
        <v>2763</v>
      </c>
      <c r="B2766">
        <v>0.77</v>
      </c>
      <c r="C2766" s="85">
        <v>18.739999999999998</v>
      </c>
      <c r="D2766" s="125">
        <f>B2766/(B2766+Overview!$F$22)</f>
        <v>0.52380952380952384</v>
      </c>
      <c r="E2766" s="118">
        <f>EXP(Overview!$F$21/Overview!$F$5-Overview!$F$21/('='!C2766+273.15))</f>
        <v>0.94169028070695959</v>
      </c>
      <c r="F2766" s="77">
        <f t="shared" si="260"/>
        <v>3.3084651972942947</v>
      </c>
      <c r="G2766" s="115">
        <f t="shared" si="261"/>
        <v>0.52380952380952372</v>
      </c>
      <c r="H2766" s="112">
        <f>F2766/Overview!$F$19</f>
        <v>4.8847854677311302</v>
      </c>
      <c r="I2766" s="149">
        <f t="shared" si="262"/>
        <v>178.24101031296112</v>
      </c>
      <c r="J2766" s="80">
        <f>IF((A2766-Overview!$F$43)/365=ROUND((A2766-Overview!$F$43)/365,0),J2765*0.05,J2765+V2765)</f>
        <v>9600.4907819004711</v>
      </c>
      <c r="K2766" s="70">
        <f>IF(I2766&lt;Overview!$F$16,1,'='!F2766/Overview!$F$26)</f>
        <v>143.22360161447165</v>
      </c>
      <c r="L2766" s="71">
        <f>IF(I2766&lt;Overview!$F$17,'='!F2766/Overview!$F$26,Overview!$F$33)</f>
        <v>9.1428571428571423</v>
      </c>
      <c r="M2766" s="72">
        <f t="shared" si="263"/>
        <v>9.1428571428571423</v>
      </c>
      <c r="N2766" s="81">
        <f>MIN(1,Overview!$F$44*E2766*(F2766-Overview!$F$25)^2+0.2)</f>
        <v>1</v>
      </c>
      <c r="O2766" s="48">
        <f>M2766*E2766*Overview!$F$8</f>
        <v>9.746225350951114E-2</v>
      </c>
      <c r="P2766" s="48">
        <f>E2766*Overview!$F$6</f>
        <v>1.8494797113084687E-3</v>
      </c>
      <c r="Q2766" s="122">
        <f>O2766*(G2766/F2766-(1+Overview!$F$35/'='!F2766)/(Overview!$F$37*Overview!$F$33))/('='!G2766+Overview!$F$36)</f>
        <v>8.1424013400928233E-5</v>
      </c>
      <c r="R2766" s="128">
        <f>(O2766/F2766-Q2766)*G2766*Overview!$F$29*'='!F2766^3</f>
        <v>504.49759439972149</v>
      </c>
      <c r="S2766" s="57">
        <f t="shared" si="258"/>
        <v>3.2705448425633899E-18</v>
      </c>
      <c r="T2766" s="58">
        <f t="shared" si="259"/>
        <v>8.9796171520331784E-5</v>
      </c>
      <c r="U2766" s="58">
        <f>IF(I2766&lt;Overview!$F$18,(1-Overview!$F$9)*'='!R2766-'='!I2766*'='!P2766,0)</f>
        <v>0</v>
      </c>
      <c r="V2766" s="54">
        <f>IF(I2766&gt;=Overview!$F$18,(1-Overview!$F$9)*'='!R2766-Overview!$F$18*'='!P2766,0)</f>
        <v>42.655652185983563</v>
      </c>
      <c r="W2766" s="2"/>
      <c r="X2766" s="60">
        <f>F2766^3*(1+G2766*Overview!$F$38)</f>
        <v>44.505975811644376</v>
      </c>
      <c r="Y2766" s="61">
        <f>F2766^3*Overview!$F$42*(1+Overview!$F$38*G2766)+J2766*Overview!$F$39/Overview!$F$40</f>
        <v>4.4227227861160321</v>
      </c>
    </row>
    <row r="2767" spans="1:25">
      <c r="A2767" s="34">
        <v>2764</v>
      </c>
      <c r="B2767">
        <v>0.77</v>
      </c>
      <c r="C2767" s="85">
        <v>18.739999999999998</v>
      </c>
      <c r="D2767" s="125">
        <f>B2767/(B2767+Overview!$F$22)</f>
        <v>0.52380952380952384</v>
      </c>
      <c r="E2767" s="118">
        <f>EXP(Overview!$F$21/Overview!$F$5-Overview!$F$21/('='!C2767+273.15))</f>
        <v>0.94169028070695959</v>
      </c>
      <c r="F2767" s="77">
        <f t="shared" si="260"/>
        <v>3.3085549934658149</v>
      </c>
      <c r="G2767" s="115">
        <f t="shared" si="261"/>
        <v>0.52380952380952372</v>
      </c>
      <c r="H2767" s="112">
        <f>F2767/Overview!$F$19</f>
        <v>4.884918047343592</v>
      </c>
      <c r="I2767" s="149">
        <f t="shared" si="262"/>
        <v>178.24101031296112</v>
      </c>
      <c r="J2767" s="80">
        <f>IF((A2767-Overview!$F$43)/365=ROUND((A2767-Overview!$F$43)/365,0),J2766*0.05,J2766+V2766)</f>
        <v>9643.146434086455</v>
      </c>
      <c r="K2767" s="70">
        <f>IF(I2767&lt;Overview!$F$16,1,'='!F2767/Overview!$F$26)</f>
        <v>143.22748889462403</v>
      </c>
      <c r="L2767" s="71">
        <f>IF(I2767&lt;Overview!$F$17,'='!F2767/Overview!$F$26,Overview!$F$33)</f>
        <v>9.1428571428571423</v>
      </c>
      <c r="M2767" s="72">
        <f t="shared" si="263"/>
        <v>9.1428571428571423</v>
      </c>
      <c r="N2767" s="81">
        <f>MIN(1,Overview!$F$44*E2767*(F2767-Overview!$F$25)^2+0.2)</f>
        <v>1</v>
      </c>
      <c r="O2767" s="48">
        <f>M2767*E2767*Overview!$F$8</f>
        <v>9.746225350951114E-2</v>
      </c>
      <c r="P2767" s="48">
        <f>E2767*Overview!$F$6</f>
        <v>1.8494797113084687E-3</v>
      </c>
      <c r="Q2767" s="122">
        <f>O2767*(G2767/F2767-(1+Overview!$F$35/'='!F2767)/(Overview!$F$37*Overview!$F$33))/('='!G2767+Overview!$F$36)</f>
        <v>8.129937573762608E-5</v>
      </c>
      <c r="R2767" s="128">
        <f>(O2767/F2767-Q2767)*G2767*Overview!$F$29*'='!F2767^3</f>
        <v>504.52708289861982</v>
      </c>
      <c r="S2767" s="57">
        <f t="shared" si="258"/>
        <v>3.2704560780102157E-18</v>
      </c>
      <c r="T2767" s="58">
        <f t="shared" si="259"/>
        <v>8.9661151854125419E-5</v>
      </c>
      <c r="U2767" s="58">
        <f>IF(I2767&lt;Overview!$F$18,(1-Overview!$F$9)*'='!R2767-'='!I2767*'='!P2767,0)</f>
        <v>0</v>
      </c>
      <c r="V2767" s="54">
        <f>IF(I2767&gt;=Overview!$F$18,(1-Overview!$F$9)*'='!R2767-Overview!$F$18*'='!P2767,0)</f>
        <v>42.658164606089706</v>
      </c>
      <c r="W2767" s="2"/>
      <c r="X2767" s="60">
        <f>F2767^3*(1+G2767*Overview!$F$38)</f>
        <v>44.50959976517246</v>
      </c>
      <c r="Y2767" s="61">
        <f>F2767^3*Overview!$F$42*(1+Overview!$F$38*G2767)+J2767*Overview!$F$39/Overview!$F$40</f>
        <v>4.4249025239103688</v>
      </c>
    </row>
    <row r="2768" spans="1:25">
      <c r="A2768" s="34">
        <v>2765</v>
      </c>
      <c r="B2768">
        <v>0.77</v>
      </c>
      <c r="C2768" s="85">
        <v>18.739999999999998</v>
      </c>
      <c r="D2768" s="125">
        <f>B2768/(B2768+Overview!$F$22)</f>
        <v>0.52380952380952384</v>
      </c>
      <c r="E2768" s="118">
        <f>EXP(Overview!$F$21/Overview!$F$5-Overview!$F$21/('='!C2768+273.15))</f>
        <v>0.94169028070695959</v>
      </c>
      <c r="F2768" s="77">
        <f t="shared" si="260"/>
        <v>3.3086446546176691</v>
      </c>
      <c r="G2768" s="115">
        <f t="shared" si="261"/>
        <v>0.52380952380952372</v>
      </c>
      <c r="H2768" s="112">
        <f>F2768/Overview!$F$19</f>
        <v>4.8850504276061848</v>
      </c>
      <c r="I2768" s="149">
        <f t="shared" si="262"/>
        <v>178.24101031296112</v>
      </c>
      <c r="J2768" s="80">
        <f>IF((A2768-Overview!$F$43)/365=ROUND((A2768-Overview!$F$43)/365,0),J2767*0.05,J2767+V2767)</f>
        <v>9685.8045986925445</v>
      </c>
      <c r="K2768" s="70">
        <f>IF(I2768&lt;Overview!$F$16,1,'='!F2768/Overview!$F$26)</f>
        <v>143.23137032976922</v>
      </c>
      <c r="L2768" s="71">
        <f>IF(I2768&lt;Overview!$F$17,'='!F2768/Overview!$F$26,Overview!$F$33)</f>
        <v>9.1428571428571423</v>
      </c>
      <c r="M2768" s="72">
        <f t="shared" si="263"/>
        <v>9.1428571428571423</v>
      </c>
      <c r="N2768" s="81">
        <f>MIN(1,Overview!$F$44*E2768*(F2768-Overview!$F$25)^2+0.2)</f>
        <v>1</v>
      </c>
      <c r="O2768" s="48">
        <f>M2768*E2768*Overview!$F$8</f>
        <v>9.746225350951114E-2</v>
      </c>
      <c r="P2768" s="48">
        <f>E2768*Overview!$F$6</f>
        <v>1.8494797113084687E-3</v>
      </c>
      <c r="Q2768" s="122">
        <f>O2768*(G2768/F2768-(1+Overview!$F$35/'='!F2768)/(Overview!$F$37*Overview!$F$33))/('='!G2768+Overview!$F$36)</f>
        <v>8.1174932232537034E-5</v>
      </c>
      <c r="R2768" s="128">
        <f>(O2768/F2768-Q2768)*G2768*Overview!$F$29*'='!F2768^3</f>
        <v>504.55652802726723</v>
      </c>
      <c r="S2768" s="57">
        <f t="shared" si="258"/>
        <v>3.270367451732796E-18</v>
      </c>
      <c r="T2768" s="58">
        <f t="shared" si="259"/>
        <v>8.9526335206711722E-5</v>
      </c>
      <c r="U2768" s="58">
        <f>IF(I2768&lt;Overview!$F$18,(1-Overview!$F$9)*'='!R2768-'='!I2768*'='!P2768,0)</f>
        <v>0</v>
      </c>
      <c r="V2768" s="54">
        <f>IF(I2768&gt;=Overview!$F$18,(1-Overview!$F$9)*'='!R2768-Overview!$F$18*'='!P2768,0)</f>
        <v>42.660673331050461</v>
      </c>
      <c r="W2768" s="2"/>
      <c r="X2768" s="60">
        <f>F2768^3*(1+G2768*Overview!$F$38)</f>
        <v>44.513218465911955</v>
      </c>
      <c r="Y2768" s="61">
        <f>F2768^3*Overview!$F$42*(1+Overview!$F$38*G2768)+J2768*Overview!$F$39/Overview!$F$40</f>
        <v>4.4270818981298063</v>
      </c>
    </row>
    <row r="2769" spans="1:25">
      <c r="A2769" s="34">
        <v>2766</v>
      </c>
      <c r="B2769">
        <v>0.77</v>
      </c>
      <c r="C2769" s="85">
        <v>18.739999999999998</v>
      </c>
      <c r="D2769" s="125">
        <f>B2769/(B2769+Overview!$F$22)</f>
        <v>0.52380952380952384</v>
      </c>
      <c r="E2769" s="118">
        <f>EXP(Overview!$F$21/Overview!$F$5-Overview!$F$21/('='!C2769+273.15))</f>
        <v>0.94169028070695959</v>
      </c>
      <c r="F2769" s="77">
        <f t="shared" si="260"/>
        <v>3.3087341809528756</v>
      </c>
      <c r="G2769" s="115">
        <f t="shared" si="261"/>
        <v>0.52380952380952372</v>
      </c>
      <c r="H2769" s="112">
        <f>F2769/Overview!$F$19</f>
        <v>4.8851826088186554</v>
      </c>
      <c r="I2769" s="149">
        <f t="shared" si="262"/>
        <v>178.24101031296112</v>
      </c>
      <c r="J2769" s="80">
        <f>IF((A2769-Overview!$F$43)/365=ROUND((A2769-Overview!$F$43)/365,0),J2768*0.05,J2768+V2768)</f>
        <v>9728.4652720235954</v>
      </c>
      <c r="K2769" s="70">
        <f>IF(I2769&lt;Overview!$F$16,1,'='!F2769/Overview!$F$26)</f>
        <v>143.23524592869592</v>
      </c>
      <c r="L2769" s="71">
        <f>IF(I2769&lt;Overview!$F$17,'='!F2769/Overview!$F$26,Overview!$F$33)</f>
        <v>9.1428571428571423</v>
      </c>
      <c r="M2769" s="72">
        <f t="shared" si="263"/>
        <v>9.1428571428571423</v>
      </c>
      <c r="N2769" s="81">
        <f>MIN(1,Overview!$F$44*E2769*(F2769-Overview!$F$25)^2+0.2)</f>
        <v>1</v>
      </c>
      <c r="O2769" s="48">
        <f>M2769*E2769*Overview!$F$8</f>
        <v>9.746225350951114E-2</v>
      </c>
      <c r="P2769" s="48">
        <f>E2769*Overview!$F$6</f>
        <v>1.8494797113084687E-3</v>
      </c>
      <c r="Q2769" s="122">
        <f>O2769*(G2769/F2769-(1+Overview!$F$35/'='!F2769)/(Overview!$F$37*Overview!$F$33))/('='!G2769+Overview!$F$36)</f>
        <v>8.1050682572888474E-5</v>
      </c>
      <c r="R2769" s="128">
        <f>(O2769/F2769-Q2769)*G2769*Overview!$F$29*'='!F2769^3</f>
        <v>504.5859298479732</v>
      </c>
      <c r="S2769" s="57">
        <f t="shared" si="258"/>
        <v>3.2702789635083816E-18</v>
      </c>
      <c r="T2769" s="58">
        <f t="shared" si="259"/>
        <v>8.9391721272825888E-5</v>
      </c>
      <c r="U2769" s="58">
        <f>IF(I2769&lt;Overview!$F$18,(1-Overview!$F$9)*'='!R2769-'='!I2769*'='!P2769,0)</f>
        <v>0</v>
      </c>
      <c r="V2769" s="54">
        <f>IF(I2769&gt;=Overview!$F$18,(1-Overview!$F$9)*'='!R2769-Overview!$F$18*'='!P2769,0)</f>
        <v>42.663178366174613</v>
      </c>
      <c r="W2769" s="2"/>
      <c r="X2769" s="60">
        <f>F2769^3*(1+G2769*Overview!$F$38)</f>
        <v>44.51683192117661</v>
      </c>
      <c r="Y2769" s="61">
        <f>F2769^3*Overview!$F$42*(1+Overview!$F$38*G2769)+J2769*Overview!$F$39/Overview!$F$40</f>
        <v>4.4292609092720117</v>
      </c>
    </row>
    <row r="2770" spans="1:25">
      <c r="A2770" s="34">
        <v>2767</v>
      </c>
      <c r="B2770">
        <v>0.77</v>
      </c>
      <c r="C2770" s="85">
        <v>18.739999999999998</v>
      </c>
      <c r="D2770" s="125">
        <f>B2770/(B2770+Overview!$F$22)</f>
        <v>0.52380952380952384</v>
      </c>
      <c r="E2770" s="118">
        <f>EXP(Overview!$F$21/Overview!$F$5-Overview!$F$21/('='!C2770+273.15))</f>
        <v>0.94169028070695959</v>
      </c>
      <c r="F2770" s="77">
        <f t="shared" si="260"/>
        <v>3.3088235726741484</v>
      </c>
      <c r="G2770" s="115">
        <f t="shared" si="261"/>
        <v>0.52380952380952372</v>
      </c>
      <c r="H2770" s="112">
        <f>F2770/Overview!$F$19</f>
        <v>4.8853145912803013</v>
      </c>
      <c r="I2770" s="149">
        <f t="shared" si="262"/>
        <v>178.24101031296112</v>
      </c>
      <c r="J2770" s="80">
        <f>IF((A2770-Overview!$F$43)/365=ROUND((A2770-Overview!$F$43)/365,0),J2769*0.05,J2769+V2769)</f>
        <v>9771.1284503897696</v>
      </c>
      <c r="K2770" s="70">
        <f>IF(I2770&lt;Overview!$F$16,1,'='!F2770/Overview!$F$26)</f>
        <v>143.23911570017958</v>
      </c>
      <c r="L2770" s="71">
        <f>IF(I2770&lt;Overview!$F$17,'='!F2770/Overview!$F$26,Overview!$F$33)</f>
        <v>9.1428571428571423</v>
      </c>
      <c r="M2770" s="72">
        <f t="shared" si="263"/>
        <v>9.1428571428571423</v>
      </c>
      <c r="N2770" s="81">
        <f>MIN(1,Overview!$F$44*E2770*(F2770-Overview!$F$25)^2+0.2)</f>
        <v>1</v>
      </c>
      <c r="O2770" s="48">
        <f>M2770*E2770*Overview!$F$8</f>
        <v>9.746225350951114E-2</v>
      </c>
      <c r="P2770" s="48">
        <f>E2770*Overview!$F$6</f>
        <v>1.8494797113084687E-3</v>
      </c>
      <c r="Q2770" s="122">
        <f>O2770*(G2770/F2770-(1+Overview!$F$35/'='!F2770)/(Overview!$F$37*Overview!$F$33))/('='!G2770+Overview!$F$36)</f>
        <v>8.0926626446444703E-5</v>
      </c>
      <c r="R2770" s="128">
        <f>(O2770/F2770-Q2770)*G2770*Overview!$F$29*'='!F2770^3</f>
        <v>504.61528842296099</v>
      </c>
      <c r="S2770" s="57">
        <f t="shared" si="258"/>
        <v>3.2701906131146028E-18</v>
      </c>
      <c r="T2770" s="58">
        <f t="shared" si="259"/>
        <v>8.92573097476638E-5</v>
      </c>
      <c r="U2770" s="58">
        <f>IF(I2770&lt;Overview!$F$18,(1-Overview!$F$9)*'='!R2770-'='!I2770*'='!P2770,0)</f>
        <v>0</v>
      </c>
      <c r="V2770" s="54">
        <f>IF(I2770&gt;=Overview!$F$18,(1-Overview!$F$9)*'='!R2770-Overview!$F$18*'='!P2770,0)</f>
        <v>42.66567971676357</v>
      </c>
      <c r="W2770" s="2"/>
      <c r="X2770" s="60">
        <f>F2770^3*(1+G2770*Overview!$F$38)</f>
        <v>44.520440138270864</v>
      </c>
      <c r="Y2770" s="61">
        <f>F2770^3*Overview!$F$42*(1+Overview!$F$38*G2770)+J2770*Overview!$F$39/Overview!$F$40</f>
        <v>4.4314395578340413</v>
      </c>
    </row>
    <row r="2771" spans="1:25">
      <c r="A2771" s="34">
        <v>2768</v>
      </c>
      <c r="B2771">
        <v>0.77</v>
      </c>
      <c r="C2771" s="85">
        <v>18.739999999999998</v>
      </c>
      <c r="D2771" s="125">
        <f>B2771/(B2771+Overview!$F$22)</f>
        <v>0.52380952380952384</v>
      </c>
      <c r="E2771" s="118">
        <f>EXP(Overview!$F$21/Overview!$F$5-Overview!$F$21/('='!C2771+273.15))</f>
        <v>0.94169028070695959</v>
      </c>
      <c r="F2771" s="77">
        <f t="shared" si="260"/>
        <v>3.3089128299838961</v>
      </c>
      <c r="G2771" s="115">
        <f t="shared" si="261"/>
        <v>0.52380952380952372</v>
      </c>
      <c r="H2771" s="112">
        <f>F2771/Overview!$F$19</f>
        <v>4.8854463752899688</v>
      </c>
      <c r="I2771" s="149">
        <f t="shared" si="262"/>
        <v>178.24101031296112</v>
      </c>
      <c r="J2771" s="80">
        <f>IF((A2771-Overview!$F$43)/365=ROUND((A2771-Overview!$F$43)/365,0),J2770*0.05,J2770+V2770)</f>
        <v>9813.794130106533</v>
      </c>
      <c r="K2771" s="70">
        <f>IF(I2771&lt;Overview!$F$16,1,'='!F2771/Overview!$F$26)</f>
        <v>143.24297965298251</v>
      </c>
      <c r="L2771" s="71">
        <f>IF(I2771&lt;Overview!$F$17,'='!F2771/Overview!$F$26,Overview!$F$33)</f>
        <v>9.1428571428571423</v>
      </c>
      <c r="M2771" s="72">
        <f t="shared" si="263"/>
        <v>9.1428571428571423</v>
      </c>
      <c r="N2771" s="81">
        <f>MIN(1,Overview!$F$44*E2771*(F2771-Overview!$F$25)^2+0.2)</f>
        <v>1</v>
      </c>
      <c r="O2771" s="48">
        <f>M2771*E2771*Overview!$F$8</f>
        <v>9.746225350951114E-2</v>
      </c>
      <c r="P2771" s="48">
        <f>E2771*Overview!$F$6</f>
        <v>1.8494797113084687E-3</v>
      </c>
      <c r="Q2771" s="122">
        <f>O2771*(G2771/F2771-(1+Overview!$F$35/'='!F2771)/(Overview!$F$37*Overview!$F$33))/('='!G2771+Overview!$F$36)</f>
        <v>8.0802763541502258E-5</v>
      </c>
      <c r="R2771" s="128">
        <f>(O2771/F2771-Q2771)*G2771*Overview!$F$29*'='!F2771^3</f>
        <v>504.6446038143701</v>
      </c>
      <c r="S2771" s="57">
        <f t="shared" si="258"/>
        <v>3.2701024003294715E-18</v>
      </c>
      <c r="T2771" s="58">
        <f t="shared" si="259"/>
        <v>8.9123100326877266E-5</v>
      </c>
      <c r="U2771" s="58">
        <f>IF(I2771&lt;Overview!$F$18,(1-Overview!$F$9)*'='!R2771-'='!I2771*'='!P2771,0)</f>
        <v>0</v>
      </c>
      <c r="V2771" s="54">
        <f>IF(I2771&gt;=Overview!$F$18,(1-Overview!$F$9)*'='!R2771-Overview!$F$18*'='!P2771,0)</f>
        <v>42.66817738811163</v>
      </c>
      <c r="W2771" s="2"/>
      <c r="X2771" s="60">
        <f>F2771^3*(1+G2771*Overview!$F$38)</f>
        <v>44.524043124489928</v>
      </c>
      <c r="Y2771" s="61">
        <f>F2771^3*Overview!$F$42*(1+Overview!$F$38*G2771)+J2771*Overview!$F$39/Overview!$F$40</f>
        <v>4.4336178443123586</v>
      </c>
    </row>
    <row r="2772" spans="1:25">
      <c r="A2772" s="34">
        <v>2769</v>
      </c>
      <c r="B2772">
        <v>0.77</v>
      </c>
      <c r="C2772" s="85">
        <v>18.739999999999998</v>
      </c>
      <c r="D2772" s="125">
        <f>B2772/(B2772+Overview!$F$22)</f>
        <v>0.52380952380952384</v>
      </c>
      <c r="E2772" s="118">
        <f>EXP(Overview!$F$21/Overview!$F$5-Overview!$F$21/('='!C2772+273.15))</f>
        <v>0.94169028070695959</v>
      </c>
      <c r="F2772" s="77">
        <f t="shared" si="260"/>
        <v>3.309001953084223</v>
      </c>
      <c r="G2772" s="115">
        <f t="shared" si="261"/>
        <v>0.52380952380952372</v>
      </c>
      <c r="H2772" s="112">
        <f>F2772/Overview!$F$19</f>
        <v>4.8855779611460548</v>
      </c>
      <c r="I2772" s="149">
        <f t="shared" si="262"/>
        <v>178.24101031296112</v>
      </c>
      <c r="J2772" s="80">
        <f>IF((A2772-Overview!$F$43)/365=ROUND((A2772-Overview!$F$43)/365,0),J2771*0.05,J2771+V2771)</f>
        <v>9856.4623074946448</v>
      </c>
      <c r="K2772" s="70">
        <f>IF(I2772&lt;Overview!$F$16,1,'='!F2772/Overview!$F$26)</f>
        <v>143.24683779585382</v>
      </c>
      <c r="L2772" s="71">
        <f>IF(I2772&lt;Overview!$F$17,'='!F2772/Overview!$F$26,Overview!$F$33)</f>
        <v>9.1428571428571423</v>
      </c>
      <c r="M2772" s="72">
        <f t="shared" si="263"/>
        <v>9.1428571428571423</v>
      </c>
      <c r="N2772" s="81">
        <f>MIN(1,Overview!$F$44*E2772*(F2772-Overview!$F$25)^2+0.2)</f>
        <v>1</v>
      </c>
      <c r="O2772" s="48">
        <f>M2772*E2772*Overview!$F$8</f>
        <v>9.746225350951114E-2</v>
      </c>
      <c r="P2772" s="48">
        <f>E2772*Overview!$F$6</f>
        <v>1.8494797113084687E-3</v>
      </c>
      <c r="Q2772" s="122">
        <f>O2772*(G2772/F2772-(1+Overview!$F$35/'='!F2772)/(Overview!$F$37*Overview!$F$33))/('='!G2772+Overview!$F$36)</f>
        <v>8.0679093546893814E-5</v>
      </c>
      <c r="R2772" s="128">
        <f>(O2772/F2772-Q2772)*G2772*Overview!$F$29*'='!F2772^3</f>
        <v>504.6738760842544</v>
      </c>
      <c r="S2772" s="57">
        <f t="shared" si="258"/>
        <v>3.2700143249313801E-18</v>
      </c>
      <c r="T2772" s="58">
        <f t="shared" si="259"/>
        <v>8.898909270657878E-5</v>
      </c>
      <c r="U2772" s="58">
        <f>IF(I2772&lt;Overview!$F$18,(1-Overview!$F$9)*'='!R2772-'='!I2772*'='!P2772,0)</f>
        <v>0</v>
      </c>
      <c r="V2772" s="54">
        <f>IF(I2772&gt;=Overview!$F$18,(1-Overview!$F$9)*'='!R2772-Overview!$F$18*'='!P2772,0)</f>
        <v>42.67067138550577</v>
      </c>
      <c r="W2772" s="2"/>
      <c r="X2772" s="60">
        <f>F2772^3*(1+G2772*Overview!$F$38)</f>
        <v>44.527640887119745</v>
      </c>
      <c r="Y2772" s="61">
        <f>F2772^3*Overview!$F$42*(1+Overview!$F$38*G2772)+J2772*Overview!$F$39/Overview!$F$40</f>
        <v>4.4357957692028167</v>
      </c>
    </row>
    <row r="2773" spans="1:25">
      <c r="A2773" s="34">
        <v>2770</v>
      </c>
      <c r="B2773">
        <v>0.77</v>
      </c>
      <c r="C2773" s="85">
        <v>18.739999999999998</v>
      </c>
      <c r="D2773" s="125">
        <f>B2773/(B2773+Overview!$F$22)</f>
        <v>0.52380952380952384</v>
      </c>
      <c r="E2773" s="118">
        <f>EXP(Overview!$F$21/Overview!$F$5-Overview!$F$21/('='!C2773+273.15))</f>
        <v>0.94169028070695959</v>
      </c>
      <c r="F2773" s="77">
        <f t="shared" si="260"/>
        <v>3.3090909421769297</v>
      </c>
      <c r="G2773" s="115">
        <f t="shared" si="261"/>
        <v>0.52380952380952372</v>
      </c>
      <c r="H2773" s="112">
        <f>F2773/Overview!$F$19</f>
        <v>4.8857093491465076</v>
      </c>
      <c r="I2773" s="149">
        <f t="shared" si="262"/>
        <v>178.24101031296112</v>
      </c>
      <c r="J2773" s="80">
        <f>IF((A2773-Overview!$F$43)/365=ROUND((A2773-Overview!$F$43)/365,0),J2772*0.05,J2772+V2772)</f>
        <v>9899.1329788801504</v>
      </c>
      <c r="K2773" s="70">
        <f>IF(I2773&lt;Overview!$F$16,1,'='!F2773/Overview!$F$26)</f>
        <v>143.25069013752943</v>
      </c>
      <c r="L2773" s="71">
        <f>IF(I2773&lt;Overview!$F$17,'='!F2773/Overview!$F$26,Overview!$F$33)</f>
        <v>9.1428571428571423</v>
      </c>
      <c r="M2773" s="72">
        <f t="shared" si="263"/>
        <v>9.1428571428571423</v>
      </c>
      <c r="N2773" s="81">
        <f>MIN(1,Overview!$F$44*E2773*(F2773-Overview!$F$25)^2+0.2)</f>
        <v>1</v>
      </c>
      <c r="O2773" s="48">
        <f>M2773*E2773*Overview!$F$8</f>
        <v>9.746225350951114E-2</v>
      </c>
      <c r="P2773" s="48">
        <f>E2773*Overview!$F$6</f>
        <v>1.8494797113084687E-3</v>
      </c>
      <c r="Q2773" s="122">
        <f>O2773*(G2773/F2773-(1+Overview!$F$35/'='!F2773)/(Overview!$F$37*Overview!$F$33))/('='!G2773+Overview!$F$36)</f>
        <v>8.0555616151982575E-5</v>
      </c>
      <c r="R2773" s="128">
        <f>(O2773/F2773-Q2773)*G2773*Overview!$F$29*'='!F2773^3</f>
        <v>504.70310529458328</v>
      </c>
      <c r="S2773" s="57">
        <f t="shared" si="258"/>
        <v>3.2699263866990987E-18</v>
      </c>
      <c r="T2773" s="58">
        <f t="shared" si="259"/>
        <v>8.8855286583335705E-5</v>
      </c>
      <c r="U2773" s="58">
        <f>IF(I2773&lt;Overview!$F$18,(1-Overview!$F$9)*'='!R2773-'='!I2773*'='!P2773,0)</f>
        <v>0</v>
      </c>
      <c r="V2773" s="54">
        <f>IF(I2773&gt;=Overview!$F$18,(1-Overview!$F$9)*'='!R2773-Overview!$F$18*'='!P2773,0)</f>
        <v>42.673161714225792</v>
      </c>
      <c r="W2773" s="2"/>
      <c r="X2773" s="60">
        <f>F2773^3*(1+G2773*Overview!$F$38)</f>
        <v>44.531233433437031</v>
      </c>
      <c r="Y2773" s="61">
        <f>F2773^3*Overview!$F$42*(1+Overview!$F$38*G2773)+J2773*Overview!$F$39/Overview!$F$40</f>
        <v>4.4379733330006701</v>
      </c>
    </row>
    <row r="2774" spans="1:25">
      <c r="A2774" s="34">
        <v>2771</v>
      </c>
      <c r="B2774">
        <v>0.77</v>
      </c>
      <c r="C2774" s="85">
        <v>18.739999999999998</v>
      </c>
      <c r="D2774" s="125">
        <f>B2774/(B2774+Overview!$F$22)</f>
        <v>0.52380952380952384</v>
      </c>
      <c r="E2774" s="118">
        <f>EXP(Overview!$F$21/Overview!$F$5-Overview!$F$21/('='!C2774+273.15))</f>
        <v>0.94169028070695959</v>
      </c>
      <c r="F2774" s="77">
        <f t="shared" si="260"/>
        <v>3.3091797974635129</v>
      </c>
      <c r="G2774" s="115">
        <f t="shared" si="261"/>
        <v>0.52380952380952372</v>
      </c>
      <c r="H2774" s="112">
        <f>F2774/Overview!$F$19</f>
        <v>4.8858405395888278</v>
      </c>
      <c r="I2774" s="149">
        <f t="shared" si="262"/>
        <v>178.24101031296112</v>
      </c>
      <c r="J2774" s="80">
        <f>IF((A2774-Overview!$F$43)/365=ROUND((A2774-Overview!$F$43)/365,0),J2773*0.05,J2773+V2773)</f>
        <v>9941.8061405943754</v>
      </c>
      <c r="K2774" s="70">
        <f>IF(I2774&lt;Overview!$F$16,1,'='!F2774/Overview!$F$26)</f>
        <v>143.25453668673217</v>
      </c>
      <c r="L2774" s="71">
        <f>IF(I2774&lt;Overview!$F$17,'='!F2774/Overview!$F$26,Overview!$F$33)</f>
        <v>9.1428571428571423</v>
      </c>
      <c r="M2774" s="72">
        <f t="shared" si="263"/>
        <v>9.1428571428571423</v>
      </c>
      <c r="N2774" s="81">
        <f>MIN(1,Overview!$F$44*E2774*(F2774-Overview!$F$25)^2+0.2)</f>
        <v>1</v>
      </c>
      <c r="O2774" s="48">
        <f>M2774*E2774*Overview!$F$8</f>
        <v>9.746225350951114E-2</v>
      </c>
      <c r="P2774" s="48">
        <f>E2774*Overview!$F$6</f>
        <v>1.8494797113084687E-3</v>
      </c>
      <c r="Q2774" s="122">
        <f>O2774*(G2774/F2774-(1+Overview!$F$35/'='!F2774)/(Overview!$F$37*Overview!$F$33))/('='!G2774+Overview!$F$36)</f>
        <v>8.0432331046663896E-5</v>
      </c>
      <c r="R2774" s="128">
        <f>(O2774/F2774-Q2774)*G2774*Overview!$F$29*'='!F2774^3</f>
        <v>504.7322915072416</v>
      </c>
      <c r="S2774" s="57">
        <f t="shared" si="258"/>
        <v>3.2698385854117769E-18</v>
      </c>
      <c r="T2774" s="58">
        <f t="shared" si="259"/>
        <v>8.8721681654172486E-5</v>
      </c>
      <c r="U2774" s="58">
        <f>IF(I2774&lt;Overview!$F$18,(1-Overview!$F$9)*'='!R2774-'='!I2774*'='!P2774,0)</f>
        <v>0</v>
      </c>
      <c r="V2774" s="54">
        <f>IF(I2774&gt;=Overview!$F$18,(1-Overview!$F$9)*'='!R2774-Overview!$F$18*'='!P2774,0)</f>
        <v>42.675648379544278</v>
      </c>
      <c r="W2774" s="2"/>
      <c r="X2774" s="60">
        <f>F2774^3*(1+G2774*Overview!$F$38)</f>
        <v>44.53482077070926</v>
      </c>
      <c r="Y2774" s="61">
        <f>F2774^3*Overview!$F$42*(1+Overview!$F$38*G2774)+J2774*Overview!$F$39/Overview!$F$40</f>
        <v>4.4401505362005711</v>
      </c>
    </row>
    <row r="2775" spans="1:25">
      <c r="A2775" s="34">
        <v>2772</v>
      </c>
      <c r="B2775">
        <v>0.77</v>
      </c>
      <c r="C2775" s="85">
        <v>18.739999999999998</v>
      </c>
      <c r="D2775" s="125">
        <f>B2775/(B2775+Overview!$F$22)</f>
        <v>0.52380952380952384</v>
      </c>
      <c r="E2775" s="118">
        <f>EXP(Overview!$F$21/Overview!$F$5-Overview!$F$21/('='!C2775+273.15))</f>
        <v>0.94169028070695959</v>
      </c>
      <c r="F2775" s="77">
        <f t="shared" si="260"/>
        <v>3.3092685191451672</v>
      </c>
      <c r="G2775" s="115">
        <f t="shared" si="261"/>
        <v>0.52380952380952372</v>
      </c>
      <c r="H2775" s="112">
        <f>F2775/Overview!$F$19</f>
        <v>4.8859715327700677</v>
      </c>
      <c r="I2775" s="149">
        <f t="shared" si="262"/>
        <v>178.24101031296112</v>
      </c>
      <c r="J2775" s="80">
        <f>IF((A2775-Overview!$F$43)/365=ROUND((A2775-Overview!$F$43)/365,0),J2774*0.05,J2774+V2774)</f>
        <v>9984.4817889739188</v>
      </c>
      <c r="K2775" s="70">
        <f>IF(I2775&lt;Overview!$F$16,1,'='!F2775/Overview!$F$26)</f>
        <v>143.25837745217174</v>
      </c>
      <c r="L2775" s="71">
        <f>IF(I2775&lt;Overview!$F$17,'='!F2775/Overview!$F$26,Overview!$F$33)</f>
        <v>9.1428571428571423</v>
      </c>
      <c r="M2775" s="72">
        <f t="shared" si="263"/>
        <v>9.1428571428571423</v>
      </c>
      <c r="N2775" s="81">
        <f>MIN(1,Overview!$F$44*E2775*(F2775-Overview!$F$25)^2+0.2)</f>
        <v>1</v>
      </c>
      <c r="O2775" s="48">
        <f>M2775*E2775*Overview!$F$8</f>
        <v>9.746225350951114E-2</v>
      </c>
      <c r="P2775" s="48">
        <f>E2775*Overview!$F$6</f>
        <v>1.8494797113084687E-3</v>
      </c>
      <c r="Q2775" s="122">
        <f>O2775*(G2775/F2775-(1+Overview!$F$35/'='!F2775)/(Overview!$F$37*Overview!$F$33))/('='!G2775+Overview!$F$36)</f>
        <v>8.0309237921362875E-5</v>
      </c>
      <c r="R2775" s="128">
        <f>(O2775/F2775-Q2775)*G2775*Overview!$F$29*'='!F2775^3</f>
        <v>504.76143478402992</v>
      </c>
      <c r="S2775" s="57">
        <f t="shared" si="258"/>
        <v>3.2697509208489417E-18</v>
      </c>
      <c r="T2775" s="58">
        <f t="shared" si="259"/>
        <v>8.8588277616568473E-5</v>
      </c>
      <c r="U2775" s="58">
        <f>IF(I2775&lt;Overview!$F$18,(1-Overview!$F$9)*'='!R2775-'='!I2775*'='!P2775,0)</f>
        <v>0</v>
      </c>
      <c r="V2775" s="54">
        <f>IF(I2775&gt;=Overview!$F$18,(1-Overview!$F$9)*'='!R2775-Overview!$F$18*'='!P2775,0)</f>
        <v>42.678131386726641</v>
      </c>
      <c r="W2775" s="2"/>
      <c r="X2775" s="60">
        <f>F2775^3*(1+G2775*Overview!$F$38)</f>
        <v>44.538402906194705</v>
      </c>
      <c r="Y2775" s="61">
        <f>F2775^3*Overview!$F$42*(1+Overview!$F$38*G2775)+J2775*Overview!$F$39/Overview!$F$40</f>
        <v>4.4423273792965725</v>
      </c>
    </row>
    <row r="2776" spans="1:25">
      <c r="A2776" s="34">
        <v>2773</v>
      </c>
      <c r="B2776">
        <v>0.77</v>
      </c>
      <c r="C2776" s="85">
        <v>18.739999999999998</v>
      </c>
      <c r="D2776" s="125">
        <f>B2776/(B2776+Overview!$F$22)</f>
        <v>0.52380952380952384</v>
      </c>
      <c r="E2776" s="118">
        <f>EXP(Overview!$F$21/Overview!$F$5-Overview!$F$21/('='!C2776+273.15))</f>
        <v>0.94169028070695959</v>
      </c>
      <c r="F2776" s="77">
        <f t="shared" si="260"/>
        <v>3.3093571074227839</v>
      </c>
      <c r="G2776" s="115">
        <f t="shared" si="261"/>
        <v>0.52380952380952372</v>
      </c>
      <c r="H2776" s="112">
        <f>F2776/Overview!$F$19</f>
        <v>4.8861023289868353</v>
      </c>
      <c r="I2776" s="149">
        <f t="shared" si="262"/>
        <v>178.24101031296112</v>
      </c>
      <c r="J2776" s="80">
        <f>IF((A2776-Overview!$F$43)/365=ROUND((A2776-Overview!$F$43)/365,0),J2775*0.05,J2775+V2775)</f>
        <v>10027.159920360646</v>
      </c>
      <c r="K2776" s="70">
        <f>IF(I2776&lt;Overview!$F$16,1,'='!F2776/Overview!$F$26)</f>
        <v>143.26221244254475</v>
      </c>
      <c r="L2776" s="71">
        <f>IF(I2776&lt;Overview!$F$17,'='!F2776/Overview!$F$26,Overview!$F$33)</f>
        <v>9.1428571428571423</v>
      </c>
      <c r="M2776" s="72">
        <f t="shared" si="263"/>
        <v>9.1428571428571423</v>
      </c>
      <c r="N2776" s="81">
        <f>MIN(1,Overview!$F$44*E2776*(F2776-Overview!$F$25)^2+0.2)</f>
        <v>1</v>
      </c>
      <c r="O2776" s="48">
        <f>M2776*E2776*Overview!$F$8</f>
        <v>9.746225350951114E-2</v>
      </c>
      <c r="P2776" s="48">
        <f>E2776*Overview!$F$6</f>
        <v>1.8494797113084687E-3</v>
      </c>
      <c r="Q2776" s="122">
        <f>O2776*(G2776/F2776-(1+Overview!$F$35/'='!F2776)/(Overview!$F$37*Overview!$F$33))/('='!G2776+Overview!$F$36)</f>
        <v>8.0186336467034377E-5</v>
      </c>
      <c r="R2776" s="128">
        <f>(O2776/F2776-Q2776)*G2776*Overview!$F$29*'='!F2776^3</f>
        <v>504.79053518666421</v>
      </c>
      <c r="S2776" s="57">
        <f t="shared" si="258"/>
        <v>3.2696633927904967E-18</v>
      </c>
      <c r="T2776" s="58">
        <f t="shared" si="259"/>
        <v>8.8455074168458314E-5</v>
      </c>
      <c r="U2776" s="58">
        <f>IF(I2776&lt;Overview!$F$18,(1-Overview!$F$9)*'='!R2776-'='!I2776*'='!P2776,0)</f>
        <v>0</v>
      </c>
      <c r="V2776" s="54">
        <f>IF(I2776&gt;=Overview!$F$18,(1-Overview!$F$9)*'='!R2776-Overview!$F$18*'='!P2776,0)</f>
        <v>42.680610741031089</v>
      </c>
      <c r="W2776" s="2"/>
      <c r="X2776" s="60">
        <f>F2776^3*(1+G2776*Overview!$F$38)</f>
        <v>44.54197984714245</v>
      </c>
      <c r="Y2776" s="61">
        <f>F2776^3*Overview!$F$42*(1+Overview!$F$38*G2776)+J2776*Overview!$F$39/Overview!$F$40</f>
        <v>4.4445038627821285</v>
      </c>
    </row>
    <row r="2777" spans="1:25">
      <c r="A2777" s="34">
        <v>2774</v>
      </c>
      <c r="B2777">
        <v>0.77</v>
      </c>
      <c r="C2777" s="85">
        <v>18.739999999999998</v>
      </c>
      <c r="D2777" s="125">
        <f>B2777/(B2777+Overview!$F$22)</f>
        <v>0.52380952380952384</v>
      </c>
      <c r="E2777" s="118">
        <f>EXP(Overview!$F$21/Overview!$F$5-Overview!$F$21/('='!C2777+273.15))</f>
        <v>0.94169028070695959</v>
      </c>
      <c r="F2777" s="77">
        <f t="shared" si="260"/>
        <v>3.3094455624969523</v>
      </c>
      <c r="G2777" s="115">
        <f t="shared" si="261"/>
        <v>0.52380952380952372</v>
      </c>
      <c r="H2777" s="112">
        <f>F2777/Overview!$F$19</f>
        <v>4.8862329285352901</v>
      </c>
      <c r="I2777" s="149">
        <f t="shared" si="262"/>
        <v>178.24101031296112</v>
      </c>
      <c r="J2777" s="80">
        <f>IF((A2777-Overview!$F$43)/365=ROUND((A2777-Overview!$F$43)/365,0),J2776*0.05,J2776+V2776)</f>
        <v>10069.840531101676</v>
      </c>
      <c r="K2777" s="70">
        <f>IF(I2777&lt;Overview!$F$16,1,'='!F2777/Overview!$F$26)</f>
        <v>143.26604166653473</v>
      </c>
      <c r="L2777" s="71">
        <f>IF(I2777&lt;Overview!$F$17,'='!F2777/Overview!$F$26,Overview!$F$33)</f>
        <v>9.1428571428571423</v>
      </c>
      <c r="M2777" s="72">
        <f t="shared" si="263"/>
        <v>9.1428571428571423</v>
      </c>
      <c r="N2777" s="81">
        <f>MIN(1,Overview!$F$44*E2777*(F2777-Overview!$F$25)^2+0.2)</f>
        <v>1</v>
      </c>
      <c r="O2777" s="48">
        <f>M2777*E2777*Overview!$F$8</f>
        <v>9.746225350951114E-2</v>
      </c>
      <c r="P2777" s="48">
        <f>E2777*Overview!$F$6</f>
        <v>1.8494797113084687E-3</v>
      </c>
      <c r="Q2777" s="122">
        <f>O2777*(G2777/F2777-(1+Overview!$F$35/'='!F2777)/(Overview!$F$37*Overview!$F$33))/('='!G2777+Overview!$F$36)</f>
        <v>8.0063626375162956E-5</v>
      </c>
      <c r="R2777" s="128">
        <f>(O2777/F2777-Q2777)*G2777*Overview!$F$29*'='!F2777^3</f>
        <v>504.81959277677572</v>
      </c>
      <c r="S2777" s="57">
        <f t="shared" si="258"/>
        <v>3.2695760010167228E-18</v>
      </c>
      <c r="T2777" s="58">
        <f t="shared" si="259"/>
        <v>8.8322071008232333E-5</v>
      </c>
      <c r="U2777" s="58">
        <f>IF(I2777&lt;Overview!$F$18,(1-Overview!$F$9)*'='!R2777-'='!I2777*'='!P2777,0)</f>
        <v>0</v>
      </c>
      <c r="V2777" s="54">
        <f>IF(I2777&gt;=Overview!$F$18,(1-Overview!$F$9)*'='!R2777-Overview!$F$18*'='!P2777,0)</f>
        <v>42.68308644770859</v>
      </c>
      <c r="W2777" s="2"/>
      <c r="X2777" s="60">
        <f>F2777^3*(1+G2777*Overview!$F$38)</f>
        <v>44.545551600792287</v>
      </c>
      <c r="Y2777" s="61">
        <f>F2777^3*Overview!$F$42*(1+Overview!$F$38*G2777)+J2777*Overview!$F$39/Overview!$F$40</f>
        <v>4.4466799871500875</v>
      </c>
    </row>
    <row r="2778" spans="1:25">
      <c r="A2778" s="34">
        <v>2775</v>
      </c>
      <c r="B2778">
        <v>0.77</v>
      </c>
      <c r="C2778" s="85">
        <v>18.739999999999998</v>
      </c>
      <c r="D2778" s="125">
        <f>B2778/(B2778+Overview!$F$22)</f>
        <v>0.52380952380952384</v>
      </c>
      <c r="E2778" s="118">
        <f>EXP(Overview!$F$21/Overview!$F$5-Overview!$F$21/('='!C2778+273.15))</f>
        <v>0.94169028070695959</v>
      </c>
      <c r="F2778" s="77">
        <f t="shared" si="260"/>
        <v>3.3095338845679607</v>
      </c>
      <c r="G2778" s="115">
        <f t="shared" si="261"/>
        <v>0.52380952380952372</v>
      </c>
      <c r="H2778" s="112">
        <f>F2778/Overview!$F$19</f>
        <v>4.8863633317111486</v>
      </c>
      <c r="I2778" s="149">
        <f t="shared" si="262"/>
        <v>178.24101031296112</v>
      </c>
      <c r="J2778" s="80">
        <f>IF((A2778-Overview!$F$43)/365=ROUND((A2778-Overview!$F$43)/365,0),J2777*0.05,J2777+V2777)</f>
        <v>10112.523617549385</v>
      </c>
      <c r="K2778" s="70">
        <f>IF(I2778&lt;Overview!$F$16,1,'='!F2778/Overview!$F$26)</f>
        <v>143.26986513281216</v>
      </c>
      <c r="L2778" s="71">
        <f>IF(I2778&lt;Overview!$F$17,'='!F2778/Overview!$F$26,Overview!$F$33)</f>
        <v>9.1428571428571423</v>
      </c>
      <c r="M2778" s="72">
        <f t="shared" si="263"/>
        <v>9.1428571428571423</v>
      </c>
      <c r="N2778" s="81">
        <f>MIN(1,Overview!$F$44*E2778*(F2778-Overview!$F$25)^2+0.2)</f>
        <v>1</v>
      </c>
      <c r="O2778" s="48">
        <f>M2778*E2778*Overview!$F$8</f>
        <v>9.746225350951114E-2</v>
      </c>
      <c r="P2778" s="48">
        <f>E2778*Overview!$F$6</f>
        <v>1.8494797113084687E-3</v>
      </c>
      <c r="Q2778" s="122">
        <f>O2778*(G2778/F2778-(1+Overview!$F$35/'='!F2778)/(Overview!$F$37*Overview!$F$33))/('='!G2778+Overview!$F$36)</f>
        <v>7.994110733775728E-5</v>
      </c>
      <c r="R2778" s="128">
        <f>(O2778/F2778-Q2778)*G2778*Overview!$F$29*'='!F2778^3</f>
        <v>504.84860761591233</v>
      </c>
      <c r="S2778" s="57">
        <f t="shared" si="258"/>
        <v>3.2694887453082751E-18</v>
      </c>
      <c r="T2778" s="58">
        <f t="shared" si="259"/>
        <v>8.8189267834730718E-5</v>
      </c>
      <c r="U2778" s="58">
        <f>IF(I2778&lt;Overview!$F$18,(1-Overview!$F$9)*'='!R2778-'='!I2778*'='!P2778,0)</f>
        <v>0</v>
      </c>
      <c r="V2778" s="54">
        <f>IF(I2778&gt;=Overview!$F$18,(1-Overview!$F$9)*'='!R2778-Overview!$F$18*'='!P2778,0)</f>
        <v>42.685558512003027</v>
      </c>
      <c r="W2778" s="2"/>
      <c r="X2778" s="60">
        <f>F2778^3*(1+G2778*Overview!$F$38)</f>
        <v>44.549118174374911</v>
      </c>
      <c r="Y2778" s="61">
        <f>F2778^3*Overview!$F$42*(1+Overview!$F$38*G2778)+J2778*Overview!$F$39/Overview!$F$40</f>
        <v>4.4488557528927055</v>
      </c>
    </row>
    <row r="2779" spans="1:25">
      <c r="A2779" s="34">
        <v>2776</v>
      </c>
      <c r="B2779">
        <v>0.77</v>
      </c>
      <c r="C2779" s="85">
        <v>18.739999999999998</v>
      </c>
      <c r="D2779" s="125">
        <f>B2779/(B2779+Overview!$F$22)</f>
        <v>0.52380952380952384</v>
      </c>
      <c r="E2779" s="118">
        <f>EXP(Overview!$F$21/Overview!$F$5-Overview!$F$21/('='!C2779+273.15))</f>
        <v>0.94169028070695959</v>
      </c>
      <c r="F2779" s="77">
        <f t="shared" si="260"/>
        <v>3.3096220738357953</v>
      </c>
      <c r="G2779" s="115">
        <f t="shared" si="261"/>
        <v>0.52380952380952372</v>
      </c>
      <c r="H2779" s="112">
        <f>F2779/Overview!$F$19</f>
        <v>4.8864935388096784</v>
      </c>
      <c r="I2779" s="149">
        <f t="shared" si="262"/>
        <v>178.24101031296112</v>
      </c>
      <c r="J2779" s="80">
        <f>IF((A2779-Overview!$F$43)/365=ROUND((A2779-Overview!$F$43)/365,0),J2778*0.05,J2778+V2778)</f>
        <v>10155.209176061388</v>
      </c>
      <c r="K2779" s="70">
        <f>IF(I2779&lt;Overview!$F$16,1,'='!F2779/Overview!$F$26)</f>
        <v>143.27368285003445</v>
      </c>
      <c r="L2779" s="71">
        <f>IF(I2779&lt;Overview!$F$17,'='!F2779/Overview!$F$26,Overview!$F$33)</f>
        <v>9.1428571428571423</v>
      </c>
      <c r="M2779" s="72">
        <f t="shared" si="263"/>
        <v>9.1428571428571423</v>
      </c>
      <c r="N2779" s="81">
        <f>MIN(1,Overview!$F$44*E2779*(F2779-Overview!$F$25)^2+0.2)</f>
        <v>1</v>
      </c>
      <c r="O2779" s="48">
        <f>M2779*E2779*Overview!$F$8</f>
        <v>9.746225350951114E-2</v>
      </c>
      <c r="P2779" s="48">
        <f>E2779*Overview!$F$6</f>
        <v>1.8494797113084687E-3</v>
      </c>
      <c r="Q2779" s="122">
        <f>O2779*(G2779/F2779-(1+Overview!$F$35/'='!F2779)/(Overview!$F$37*Overview!$F$33))/('='!G2779+Overview!$F$36)</f>
        <v>7.9818779047356546E-5</v>
      </c>
      <c r="R2779" s="128">
        <f>(O2779/F2779-Q2779)*G2779*Overview!$F$29*'='!F2779^3</f>
        <v>504.87757976553723</v>
      </c>
      <c r="S2779" s="57">
        <f t="shared" si="258"/>
        <v>3.2694016254461851E-18</v>
      </c>
      <c r="T2779" s="58">
        <f t="shared" si="259"/>
        <v>8.8056664347251092E-5</v>
      </c>
      <c r="U2779" s="58">
        <f>IF(I2779&lt;Overview!$F$18,(1-Overview!$F$9)*'='!R2779-'='!I2779*'='!P2779,0)</f>
        <v>0</v>
      </c>
      <c r="V2779" s="54">
        <f>IF(I2779&gt;=Overview!$F$18,(1-Overview!$F$9)*'='!R2779-Overview!$F$18*'='!P2779,0)</f>
        <v>42.688026939151065</v>
      </c>
      <c r="W2779" s="2"/>
      <c r="X2779" s="60">
        <f>F2779^3*(1+G2779*Overview!$F$38)</f>
        <v>44.552679575111775</v>
      </c>
      <c r="Y2779" s="61">
        <f>F2779^3*Overview!$F$42*(1+Overview!$F$38*G2779)+J2779*Overview!$F$39/Overview!$F$40</f>
        <v>4.4510311605016364</v>
      </c>
    </row>
    <row r="2780" spans="1:25">
      <c r="A2780" s="34">
        <v>2777</v>
      </c>
      <c r="B2780">
        <v>0.77</v>
      </c>
      <c r="C2780" s="85">
        <v>18.739999999999998</v>
      </c>
      <c r="D2780" s="125">
        <f>B2780/(B2780+Overview!$F$22)</f>
        <v>0.52380952380952384</v>
      </c>
      <c r="E2780" s="118">
        <f>EXP(Overview!$F$21/Overview!$F$5-Overview!$F$21/('='!C2780+273.15))</f>
        <v>0.94169028070695959</v>
      </c>
      <c r="F2780" s="77">
        <f t="shared" si="260"/>
        <v>3.3097101305001426</v>
      </c>
      <c r="G2780" s="115">
        <f t="shared" si="261"/>
        <v>0.52380952380952372</v>
      </c>
      <c r="H2780" s="112">
        <f>F2780/Overview!$F$19</f>
        <v>4.8866235501257087</v>
      </c>
      <c r="I2780" s="149">
        <f t="shared" si="262"/>
        <v>178.24101031296112</v>
      </c>
      <c r="J2780" s="80">
        <f>IF((A2780-Overview!$F$43)/365=ROUND((A2780-Overview!$F$43)/365,0),J2779*0.05,J2779+V2779)</f>
        <v>10197.897203000539</v>
      </c>
      <c r="K2780" s="70">
        <f>IF(I2780&lt;Overview!$F$16,1,'='!F2780/Overview!$F$26)</f>
        <v>143.27749482684601</v>
      </c>
      <c r="L2780" s="71">
        <f>IF(I2780&lt;Overview!$F$17,'='!F2780/Overview!$F$26,Overview!$F$33)</f>
        <v>9.1428571428571423</v>
      </c>
      <c r="M2780" s="72">
        <f t="shared" si="263"/>
        <v>9.1428571428571423</v>
      </c>
      <c r="N2780" s="81">
        <f>MIN(1,Overview!$F$44*E2780*(F2780-Overview!$F$25)^2+0.2)</f>
        <v>1</v>
      </c>
      <c r="O2780" s="48">
        <f>M2780*E2780*Overview!$F$8</f>
        <v>9.746225350951114E-2</v>
      </c>
      <c r="P2780" s="48">
        <f>E2780*Overview!$F$6</f>
        <v>1.8494797113084687E-3</v>
      </c>
      <c r="Q2780" s="122">
        <f>O2780*(G2780/F2780-(1+Overview!$F$35/'='!F2780)/(Overview!$F$37*Overview!$F$33))/('='!G2780+Overview!$F$36)</f>
        <v>7.9696641197020898E-5</v>
      </c>
      <c r="R2780" s="128">
        <f>(O2780/F2780-Q2780)*G2780*Overview!$F$29*'='!F2780^3</f>
        <v>504.90650928703002</v>
      </c>
      <c r="S2780" s="57">
        <f t="shared" si="258"/>
        <v>3.2693146412118573E-18</v>
      </c>
      <c r="T2780" s="58">
        <f t="shared" si="259"/>
        <v>8.7924260245538356E-5</v>
      </c>
      <c r="U2780" s="58">
        <f>IF(I2780&lt;Overview!$F$18,(1-Overview!$F$9)*'='!R2780-'='!I2780*'='!P2780,0)</f>
        <v>0</v>
      </c>
      <c r="V2780" s="54">
        <f>IF(I2780&gt;=Overview!$F$18,(1-Overview!$F$9)*'='!R2780-Overview!$F$18*'='!P2780,0)</f>
        <v>42.690491734382249</v>
      </c>
      <c r="W2780" s="2"/>
      <c r="X2780" s="60">
        <f>F2780^3*(1+G2780*Overview!$F$38)</f>
        <v>44.556235810215185</v>
      </c>
      <c r="Y2780" s="61">
        <f>F2780^3*Overview!$F$42*(1+Overview!$F$38*G2780)+J2780*Overview!$F$39/Overview!$F$40</f>
        <v>4.4532062104679353</v>
      </c>
    </row>
    <row r="2781" spans="1:25">
      <c r="A2781" s="34">
        <v>2778</v>
      </c>
      <c r="B2781">
        <v>0.77</v>
      </c>
      <c r="C2781" s="85">
        <v>18.739999999999998</v>
      </c>
      <c r="D2781" s="125">
        <f>B2781/(B2781+Overview!$F$22)</f>
        <v>0.52380952380952384</v>
      </c>
      <c r="E2781" s="118">
        <f>EXP(Overview!$F$21/Overview!$F$5-Overview!$F$21/('='!C2781+273.15))</f>
        <v>0.94169028070695959</v>
      </c>
      <c r="F2781" s="77">
        <f t="shared" si="260"/>
        <v>3.309798054760388</v>
      </c>
      <c r="G2781" s="115">
        <f t="shared" si="261"/>
        <v>0.52380952380952372</v>
      </c>
      <c r="H2781" s="112">
        <f>F2781/Overview!$F$19</f>
        <v>4.8867533659536218</v>
      </c>
      <c r="I2781" s="149">
        <f t="shared" si="262"/>
        <v>178.24101031296112</v>
      </c>
      <c r="J2781" s="80">
        <f>IF((A2781-Overview!$F$43)/365=ROUND((A2781-Overview!$F$43)/365,0),J2780*0.05,J2780+V2780)</f>
        <v>10240.587694734921</v>
      </c>
      <c r="K2781" s="70">
        <f>IF(I2781&lt;Overview!$F$16,1,'='!F2781/Overview!$F$26)</f>
        <v>143.28130107187829</v>
      </c>
      <c r="L2781" s="71">
        <f>IF(I2781&lt;Overview!$F$17,'='!F2781/Overview!$F$26,Overview!$F$33)</f>
        <v>9.1428571428571423</v>
      </c>
      <c r="M2781" s="72">
        <f t="shared" si="263"/>
        <v>9.1428571428571423</v>
      </c>
      <c r="N2781" s="81">
        <f>MIN(1,Overview!$F$44*E2781*(F2781-Overview!$F$25)^2+0.2)</f>
        <v>1</v>
      </c>
      <c r="O2781" s="48">
        <f>M2781*E2781*Overview!$F$8</f>
        <v>9.746225350951114E-2</v>
      </c>
      <c r="P2781" s="48">
        <f>E2781*Overview!$F$6</f>
        <v>1.8494797113084687E-3</v>
      </c>
      <c r="Q2781" s="122">
        <f>O2781*(G2781/F2781-(1+Overview!$F$35/'='!F2781)/(Overview!$F$37*Overview!$F$33))/('='!G2781+Overview!$F$36)</f>
        <v>7.9574693480338496E-5</v>
      </c>
      <c r="R2781" s="128">
        <f>(O2781/F2781-Q2781)*G2781*Overview!$F$29*'='!F2781^3</f>
        <v>504.93539624168596</v>
      </c>
      <c r="S2781" s="57">
        <f t="shared" si="258"/>
        <v>3.2692277923870705E-18</v>
      </c>
      <c r="T2781" s="58">
        <f t="shared" si="259"/>
        <v>8.7792055229792842E-5</v>
      </c>
      <c r="U2781" s="58">
        <f>IF(I2781&lt;Overview!$F$18,(1-Overview!$F$9)*'='!R2781-'='!I2781*'='!P2781,0)</f>
        <v>0</v>
      </c>
      <c r="V2781" s="54">
        <f>IF(I2781&gt;=Overview!$F$18,(1-Overview!$F$9)*'='!R2781-Overview!$F$18*'='!P2781,0)</f>
        <v>42.69295290291894</v>
      </c>
      <c r="W2781" s="2"/>
      <c r="X2781" s="60">
        <f>F2781^3*(1+G2781*Overview!$F$38)</f>
        <v>44.559786886888261</v>
      </c>
      <c r="Y2781" s="61">
        <f>F2781^3*Overview!$F$42*(1+Overview!$F$38*G2781)+J2781*Overview!$F$39/Overview!$F$40</f>
        <v>4.4553809032820615</v>
      </c>
    </row>
    <row r="2782" spans="1:25">
      <c r="A2782" s="34">
        <v>2779</v>
      </c>
      <c r="B2782">
        <v>0.77</v>
      </c>
      <c r="C2782" s="85">
        <v>18.739999999999998</v>
      </c>
      <c r="D2782" s="125">
        <f>B2782/(B2782+Overview!$F$22)</f>
        <v>0.52380952380952384</v>
      </c>
      <c r="E2782" s="118">
        <f>EXP(Overview!$F$21/Overview!$F$5-Overview!$F$21/('='!C2782+273.15))</f>
        <v>0.94169028070695959</v>
      </c>
      <c r="F2782" s="77">
        <f t="shared" si="260"/>
        <v>3.3098858468156176</v>
      </c>
      <c r="G2782" s="115">
        <f t="shared" si="261"/>
        <v>0.52380952380952372</v>
      </c>
      <c r="H2782" s="112">
        <f>F2782/Overview!$F$19</f>
        <v>4.8868829865873575</v>
      </c>
      <c r="I2782" s="149">
        <f t="shared" si="262"/>
        <v>178.24101031296112</v>
      </c>
      <c r="J2782" s="80">
        <f>IF((A2782-Overview!$F$43)/365=ROUND((A2782-Overview!$F$43)/365,0),J2781*0.05,J2781+V2781)</f>
        <v>10283.280647637839</v>
      </c>
      <c r="K2782" s="70">
        <f>IF(I2782&lt;Overview!$F$16,1,'='!F2782/Overview!$F$26)</f>
        <v>143.28510159374969</v>
      </c>
      <c r="L2782" s="71">
        <f>IF(I2782&lt;Overview!$F$17,'='!F2782/Overview!$F$26,Overview!$F$33)</f>
        <v>9.1428571428571423</v>
      </c>
      <c r="M2782" s="72">
        <f t="shared" si="263"/>
        <v>9.1428571428571423</v>
      </c>
      <c r="N2782" s="81">
        <f>MIN(1,Overview!$F$44*E2782*(F2782-Overview!$F$25)^2+0.2)</f>
        <v>1</v>
      </c>
      <c r="O2782" s="48">
        <f>M2782*E2782*Overview!$F$8</f>
        <v>9.746225350951114E-2</v>
      </c>
      <c r="P2782" s="48">
        <f>E2782*Overview!$F$6</f>
        <v>1.8494797113084687E-3</v>
      </c>
      <c r="Q2782" s="122">
        <f>O2782*(G2782/F2782-(1+Overview!$F$35/'='!F2782)/(Overview!$F$37*Overview!$F$33))/('='!G2782+Overview!$F$36)</f>
        <v>7.9452935591419277E-5</v>
      </c>
      <c r="R2782" s="128">
        <f>(O2782/F2782-Q2782)*G2782*Overview!$F$29*'='!F2782^3</f>
        <v>504.96424069071674</v>
      </c>
      <c r="S2782" s="57">
        <f t="shared" si="258"/>
        <v>3.2691410787539754E-18</v>
      </c>
      <c r="T2782" s="58">
        <f t="shared" si="259"/>
        <v>8.7660049000663849E-5</v>
      </c>
      <c r="U2782" s="58">
        <f>IF(I2782&lt;Overview!$F$18,(1-Overview!$F$9)*'='!R2782-'='!I2782*'='!P2782,0)</f>
        <v>0</v>
      </c>
      <c r="V2782" s="54">
        <f>IF(I2782&gt;=Overview!$F$18,(1-Overview!$F$9)*'='!R2782-Overview!$F$18*'='!P2782,0)</f>
        <v>42.695410449976357</v>
      </c>
      <c r="W2782" s="2"/>
      <c r="X2782" s="60">
        <f>F2782^3*(1+G2782*Overview!$F$38)</f>
        <v>44.563332812324973</v>
      </c>
      <c r="Y2782" s="61">
        <f>F2782^3*Overview!$F$42*(1+Overview!$F$38*G2782)+J2782*Overview!$F$39/Overview!$F$40</f>
        <v>4.4575552394338738</v>
      </c>
    </row>
    <row r="2783" spans="1:25">
      <c r="A2783" s="34">
        <v>2780</v>
      </c>
      <c r="B2783">
        <v>0.77</v>
      </c>
      <c r="C2783" s="85">
        <v>18.739999999999998</v>
      </c>
      <c r="D2783" s="125">
        <f>B2783/(B2783+Overview!$F$22)</f>
        <v>0.52380952380952384</v>
      </c>
      <c r="E2783" s="118">
        <f>EXP(Overview!$F$21/Overview!$F$5-Overview!$F$21/('='!C2783+273.15))</f>
        <v>0.94169028070695959</v>
      </c>
      <c r="F2783" s="77">
        <f t="shared" si="260"/>
        <v>3.3099735068646181</v>
      </c>
      <c r="G2783" s="115">
        <f t="shared" si="261"/>
        <v>0.52380952380952372</v>
      </c>
      <c r="H2783" s="112">
        <f>F2783/Overview!$F$19</f>
        <v>4.8870124123204164</v>
      </c>
      <c r="I2783" s="149">
        <f t="shared" si="262"/>
        <v>178.24101031296112</v>
      </c>
      <c r="J2783" s="80">
        <f>IF((A2783-Overview!$F$43)/365=ROUND((A2783-Overview!$F$43)/365,0),J2782*0.05,J2782+V2782)</f>
        <v>10325.976058087816</v>
      </c>
      <c r="K2783" s="70">
        <f>IF(I2783&lt;Overview!$F$16,1,'='!F2783/Overview!$F$26)</f>
        <v>143.28889640106573</v>
      </c>
      <c r="L2783" s="71">
        <f>IF(I2783&lt;Overview!$F$17,'='!F2783/Overview!$F$26,Overview!$F$33)</f>
        <v>9.1428571428571423</v>
      </c>
      <c r="M2783" s="72">
        <f t="shared" si="263"/>
        <v>9.1428571428571423</v>
      </c>
      <c r="N2783" s="81">
        <f>MIN(1,Overview!$F$44*E2783*(F2783-Overview!$F$25)^2+0.2)</f>
        <v>1</v>
      </c>
      <c r="O2783" s="48">
        <f>M2783*E2783*Overview!$F$8</f>
        <v>9.746225350951114E-2</v>
      </c>
      <c r="P2783" s="48">
        <f>E2783*Overview!$F$6</f>
        <v>1.8494797113084687E-3</v>
      </c>
      <c r="Q2783" s="122">
        <f>O2783*(G2783/F2783-(1+Overview!$F$35/'='!F2783)/(Overview!$F$37*Overview!$F$33))/('='!G2783+Overview!$F$36)</f>
        <v>7.9331367224895637E-5</v>
      </c>
      <c r="R2783" s="128">
        <f>(O2783/F2783-Q2783)*G2783*Overview!$F$29*'='!F2783^3</f>
        <v>504.99304269525072</v>
      </c>
      <c r="S2783" s="57">
        <f t="shared" si="258"/>
        <v>3.2690545000950952E-18</v>
      </c>
      <c r="T2783" s="58">
        <f t="shared" si="259"/>
        <v>8.7528241259250878E-5</v>
      </c>
      <c r="U2783" s="58">
        <f>IF(I2783&lt;Overview!$F$18,(1-Overview!$F$9)*'='!R2783-'='!I2783*'='!P2783,0)</f>
        <v>0</v>
      </c>
      <c r="V2783" s="54">
        <f>IF(I2783&gt;=Overview!$F$18,(1-Overview!$F$9)*'='!R2783-Overview!$F$18*'='!P2783,0)</f>
        <v>42.69786438076266</v>
      </c>
      <c r="W2783" s="2"/>
      <c r="X2783" s="60">
        <f>F2783^3*(1+G2783*Overview!$F$38)</f>
        <v>44.566873593710149</v>
      </c>
      <c r="Y2783" s="61">
        <f>F2783^3*Overview!$F$42*(1+Overview!$F$38*G2783)+J2783*Overview!$F$39/Overview!$F$40</f>
        <v>4.4597292194126386</v>
      </c>
    </row>
    <row r="2784" spans="1:25">
      <c r="A2784" s="34">
        <v>2781</v>
      </c>
      <c r="B2784">
        <v>0.77</v>
      </c>
      <c r="C2784" s="85">
        <v>18.739999999999998</v>
      </c>
      <c r="D2784" s="125">
        <f>B2784/(B2784+Overview!$F$22)</f>
        <v>0.52380952380952384</v>
      </c>
      <c r="E2784" s="118">
        <f>EXP(Overview!$F$21/Overview!$F$5-Overview!$F$21/('='!C2784+273.15))</f>
        <v>0.94169028070695959</v>
      </c>
      <c r="F2784" s="77">
        <f t="shared" si="260"/>
        <v>3.3100610351058775</v>
      </c>
      <c r="G2784" s="115">
        <f t="shared" si="261"/>
        <v>0.52380952380952372</v>
      </c>
      <c r="H2784" s="112">
        <f>F2784/Overview!$F$19</f>
        <v>4.8871416434458546</v>
      </c>
      <c r="I2784" s="149">
        <f t="shared" si="262"/>
        <v>178.24101031296112</v>
      </c>
      <c r="J2784" s="80">
        <f>IF((A2784-Overview!$F$43)/365=ROUND((A2784-Overview!$F$43)/365,0),J2783*0.05,J2783+V2783)</f>
        <v>10368.673922468579</v>
      </c>
      <c r="K2784" s="70">
        <f>IF(I2784&lt;Overview!$F$16,1,'='!F2784/Overview!$F$26)</f>
        <v>143.29268550241895</v>
      </c>
      <c r="L2784" s="71">
        <f>IF(I2784&lt;Overview!$F$17,'='!F2784/Overview!$F$26,Overview!$F$33)</f>
        <v>9.1428571428571423</v>
      </c>
      <c r="M2784" s="72">
        <f t="shared" si="263"/>
        <v>9.1428571428571423</v>
      </c>
      <c r="N2784" s="81">
        <f>MIN(1,Overview!$F$44*E2784*(F2784-Overview!$F$25)^2+0.2)</f>
        <v>1</v>
      </c>
      <c r="O2784" s="48">
        <f>M2784*E2784*Overview!$F$8</f>
        <v>9.746225350951114E-2</v>
      </c>
      <c r="P2784" s="48">
        <f>E2784*Overview!$F$6</f>
        <v>1.8494797113084687E-3</v>
      </c>
      <c r="Q2784" s="122">
        <f>O2784*(G2784/F2784-(1+Overview!$F$35/'='!F2784)/(Overview!$F$37*Overview!$F$33))/('='!G2784+Overview!$F$36)</f>
        <v>7.9209988075920813E-5</v>
      </c>
      <c r="R2784" s="128">
        <f>(O2784/F2784-Q2784)*G2784*Overview!$F$29*'='!F2784^3</f>
        <v>505.02180231633218</v>
      </c>
      <c r="S2784" s="57">
        <f t="shared" si="258"/>
        <v>3.2689680561933244E-18</v>
      </c>
      <c r="T2784" s="58">
        <f t="shared" si="259"/>
        <v>8.7396631707102211E-5</v>
      </c>
      <c r="U2784" s="58">
        <f>IF(I2784&lt;Overview!$F$18,(1-Overview!$F$9)*'='!R2784-'='!I2784*'='!P2784,0)</f>
        <v>0</v>
      </c>
      <c r="V2784" s="54">
        <f>IF(I2784&gt;=Overview!$F$18,(1-Overview!$F$9)*'='!R2784-Overview!$F$18*'='!P2784,0)</f>
        <v>42.700314700478799</v>
      </c>
      <c r="W2784" s="2"/>
      <c r="X2784" s="60">
        <f>F2784^3*(1+G2784*Overview!$F$38)</f>
        <v>44.570409238219462</v>
      </c>
      <c r="Y2784" s="61">
        <f>F2784^3*Overview!$F$42*(1+Overview!$F$38*G2784)+J2784*Overview!$F$39/Overview!$F$40</f>
        <v>4.4619028437070227</v>
      </c>
    </row>
    <row r="2785" spans="1:25">
      <c r="A2785" s="34">
        <v>2782</v>
      </c>
      <c r="B2785">
        <v>0.77</v>
      </c>
      <c r="C2785" s="85">
        <v>18.739999999999998</v>
      </c>
      <c r="D2785" s="125">
        <f>B2785/(B2785+Overview!$F$22)</f>
        <v>0.52380952380952384</v>
      </c>
      <c r="E2785" s="118">
        <f>EXP(Overview!$F$21/Overview!$F$5-Overview!$F$21/('='!C2785+273.15))</f>
        <v>0.94169028070695959</v>
      </c>
      <c r="F2785" s="77">
        <f t="shared" si="260"/>
        <v>3.3101484317375847</v>
      </c>
      <c r="G2785" s="115">
        <f t="shared" si="261"/>
        <v>0.52380952380952372</v>
      </c>
      <c r="H2785" s="112">
        <f>F2785/Overview!$F$19</f>
        <v>4.8872706802562895</v>
      </c>
      <c r="I2785" s="149">
        <f t="shared" si="262"/>
        <v>178.24101031296112</v>
      </c>
      <c r="J2785" s="80">
        <f>IF((A2785-Overview!$F$43)/365=ROUND((A2785-Overview!$F$43)/365,0),J2784*0.05,J2784+V2784)</f>
        <v>10411.374237169057</v>
      </c>
      <c r="K2785" s="70">
        <f>IF(I2785&lt;Overview!$F$16,1,'='!F2785/Overview!$F$26)</f>
        <v>143.29646890638895</v>
      </c>
      <c r="L2785" s="71">
        <f>IF(I2785&lt;Overview!$F$17,'='!F2785/Overview!$F$26,Overview!$F$33)</f>
        <v>9.1428571428571423</v>
      </c>
      <c r="M2785" s="72">
        <f t="shared" si="263"/>
        <v>9.1428571428571423</v>
      </c>
      <c r="N2785" s="81">
        <f>MIN(1,Overview!$F$44*E2785*(F2785-Overview!$F$25)^2+0.2)</f>
        <v>1</v>
      </c>
      <c r="O2785" s="48">
        <f>M2785*E2785*Overview!$F$8</f>
        <v>9.746225350951114E-2</v>
      </c>
      <c r="P2785" s="48">
        <f>E2785*Overview!$F$6</f>
        <v>1.8494797113084687E-3</v>
      </c>
      <c r="Q2785" s="122">
        <f>O2785*(G2785/F2785-(1+Overview!$F$35/'='!F2785)/(Overview!$F$37*Overview!$F$33))/('='!G2785+Overview!$F$36)</f>
        <v>7.9088797840170611E-5</v>
      </c>
      <c r="R2785" s="128">
        <f>(O2785/F2785-Q2785)*G2785*Overview!$F$29*'='!F2785^3</f>
        <v>505.05051961492211</v>
      </c>
      <c r="S2785" s="57">
        <f t="shared" si="258"/>
        <v>3.2688817468319281E-18</v>
      </c>
      <c r="T2785" s="58">
        <f t="shared" si="259"/>
        <v>8.7265220046217208E-5</v>
      </c>
      <c r="U2785" s="58">
        <f>IF(I2785&lt;Overview!$F$18,(1-Overview!$F$9)*'='!R2785-'='!I2785*'='!P2785,0)</f>
        <v>0</v>
      </c>
      <c r="V2785" s="54">
        <f>IF(I2785&gt;=Overview!$F$18,(1-Overview!$F$9)*'='!R2785-Overview!$F$18*'='!P2785,0)</f>
        <v>42.702761414318658</v>
      </c>
      <c r="W2785" s="2"/>
      <c r="X2785" s="60">
        <f>F2785^3*(1+G2785*Overview!$F$38)</f>
        <v>44.573939753019474</v>
      </c>
      <c r="Y2785" s="61">
        <f>F2785^3*Overview!$F$42*(1+Overview!$F$38*G2785)+J2785*Overview!$F$39/Overview!$F$40</f>
        <v>4.464076112805099</v>
      </c>
    </row>
    <row r="2786" spans="1:25">
      <c r="A2786" s="34">
        <v>2783</v>
      </c>
      <c r="B2786">
        <v>0.77</v>
      </c>
      <c r="C2786" s="85">
        <v>18.739999999999998</v>
      </c>
      <c r="D2786" s="125">
        <f>B2786/(B2786+Overview!$F$22)</f>
        <v>0.52380952380952384</v>
      </c>
      <c r="E2786" s="118">
        <f>EXP(Overview!$F$21/Overview!$F$5-Overview!$F$21/('='!C2786+273.15))</f>
        <v>0.94169028070695959</v>
      </c>
      <c r="F2786" s="77">
        <f t="shared" si="260"/>
        <v>3.3102356969576308</v>
      </c>
      <c r="G2786" s="115">
        <f t="shared" si="261"/>
        <v>0.52380952380952372</v>
      </c>
      <c r="H2786" s="112">
        <f>F2786/Overview!$F$19</f>
        <v>4.8873995230438956</v>
      </c>
      <c r="I2786" s="149">
        <f t="shared" si="262"/>
        <v>178.24101031296112</v>
      </c>
      <c r="J2786" s="80">
        <f>IF((A2786-Overview!$F$43)/365=ROUND((A2786-Overview!$F$43)/365,0),J2785*0.05,J2785+V2785)</f>
        <v>10454.076998583376</v>
      </c>
      <c r="K2786" s="70">
        <f>IF(I2786&lt;Overview!$F$16,1,'='!F2786/Overview!$F$26)</f>
        <v>143.30024662154247</v>
      </c>
      <c r="L2786" s="71">
        <f>IF(I2786&lt;Overview!$F$17,'='!F2786/Overview!$F$26,Overview!$F$33)</f>
        <v>9.1428571428571423</v>
      </c>
      <c r="M2786" s="72">
        <f t="shared" si="263"/>
        <v>9.1428571428571423</v>
      </c>
      <c r="N2786" s="81">
        <f>MIN(1,Overview!$F$44*E2786*(F2786-Overview!$F$25)^2+0.2)</f>
        <v>1</v>
      </c>
      <c r="O2786" s="48">
        <f>M2786*E2786*Overview!$F$8</f>
        <v>9.746225350951114E-2</v>
      </c>
      <c r="P2786" s="48">
        <f>E2786*Overview!$F$6</f>
        <v>1.8494797113084687E-3</v>
      </c>
      <c r="Q2786" s="122">
        <f>O2786*(G2786/F2786-(1+Overview!$F$35/'='!F2786)/(Overview!$F$37*Overview!$F$33))/('='!G2786+Overview!$F$36)</f>
        <v>7.8967796213838423E-5</v>
      </c>
      <c r="R2786" s="128">
        <f>(O2786/F2786-Q2786)*G2786*Overview!$F$29*'='!F2786^3</f>
        <v>505.07919465189804</v>
      </c>
      <c r="S2786" s="57">
        <f t="shared" si="258"/>
        <v>3.2687955717945424E-18</v>
      </c>
      <c r="T2786" s="58">
        <f t="shared" si="259"/>
        <v>8.7134005979041192E-5</v>
      </c>
      <c r="U2786" s="58">
        <f>IF(I2786&lt;Overview!$F$18,(1-Overview!$F$9)*'='!R2786-'='!I2786*'='!P2786,0)</f>
        <v>0</v>
      </c>
      <c r="V2786" s="54">
        <f>IF(I2786&gt;=Overview!$F$18,(1-Overview!$F$9)*'='!R2786-Overview!$F$18*'='!P2786,0)</f>
        <v>42.705204527469007</v>
      </c>
      <c r="W2786" s="2"/>
      <c r="X2786" s="60">
        <f>F2786^3*(1+G2786*Overview!$F$38)</f>
        <v>44.577465145267581</v>
      </c>
      <c r="Y2786" s="61">
        <f>F2786^3*Overview!$F$42*(1+Overview!$F$38*G2786)+J2786*Overview!$F$39/Overview!$F$40</f>
        <v>4.4662490271943414</v>
      </c>
    </row>
    <row r="2787" spans="1:25">
      <c r="A2787" s="34">
        <v>2784</v>
      </c>
      <c r="B2787">
        <v>0.77</v>
      </c>
      <c r="C2787" s="85">
        <v>18.739999999999998</v>
      </c>
      <c r="D2787" s="125">
        <f>B2787/(B2787+Overview!$F$22)</f>
        <v>0.52380952380952384</v>
      </c>
      <c r="E2787" s="118">
        <f>EXP(Overview!$F$21/Overview!$F$5-Overview!$F$21/('='!C2787+273.15))</f>
        <v>0.94169028070695959</v>
      </c>
      <c r="F2787" s="77">
        <f t="shared" si="260"/>
        <v>3.3103228309636097</v>
      </c>
      <c r="G2787" s="115">
        <f t="shared" si="261"/>
        <v>0.52380952380952372</v>
      </c>
      <c r="H2787" s="112">
        <f>F2787/Overview!$F$19</f>
        <v>4.8875281721004127</v>
      </c>
      <c r="I2787" s="149">
        <f t="shared" si="262"/>
        <v>178.24101031296112</v>
      </c>
      <c r="J2787" s="80">
        <f>IF((A2787-Overview!$F$43)/365=ROUND((A2787-Overview!$F$43)/365,0),J2786*0.05,J2786+V2786)</f>
        <v>10496.782203110844</v>
      </c>
      <c r="K2787" s="70">
        <f>IF(I2787&lt;Overview!$F$16,1,'='!F2787/Overview!$F$26)</f>
        <v>143.30401865643333</v>
      </c>
      <c r="L2787" s="71">
        <f>IF(I2787&lt;Overview!$F$17,'='!F2787/Overview!$F$26,Overview!$F$33)</f>
        <v>9.1428571428571423</v>
      </c>
      <c r="M2787" s="72">
        <f t="shared" si="263"/>
        <v>9.1428571428571423</v>
      </c>
      <c r="N2787" s="81">
        <f>MIN(1,Overview!$F$44*E2787*(F2787-Overview!$F$25)^2+0.2)</f>
        <v>1</v>
      </c>
      <c r="O2787" s="48">
        <f>M2787*E2787*Overview!$F$8</f>
        <v>9.746225350951114E-2</v>
      </c>
      <c r="P2787" s="48">
        <f>E2787*Overview!$F$6</f>
        <v>1.8494797113084687E-3</v>
      </c>
      <c r="Q2787" s="122">
        <f>O2787*(G2787/F2787-(1+Overview!$F$35/'='!F2787)/(Overview!$F$37*Overview!$F$33))/('='!G2787+Overview!$F$36)</f>
        <v>7.8846982893636934E-5</v>
      </c>
      <c r="R2787" s="128">
        <f>(O2787/F2787-Q2787)*G2787*Overview!$F$29*'='!F2787^3</f>
        <v>505.10782748805394</v>
      </c>
      <c r="S2787" s="57">
        <f t="shared" si="258"/>
        <v>3.2687095308651703E-18</v>
      </c>
      <c r="T2787" s="58">
        <f t="shared" si="259"/>
        <v>8.7002989208467843E-5</v>
      </c>
      <c r="U2787" s="58">
        <f>IF(I2787&lt;Overview!$F$18,(1-Overview!$F$9)*'='!R2787-'='!I2787*'='!P2787,0)</f>
        <v>0</v>
      </c>
      <c r="V2787" s="54">
        <f>IF(I2787&gt;=Overview!$F$18,(1-Overview!$F$9)*'='!R2787-Overview!$F$18*'='!P2787,0)</f>
        <v>42.70764404510949</v>
      </c>
      <c r="W2787" s="2"/>
      <c r="X2787" s="60">
        <f>F2787^3*(1+G2787*Overview!$F$38)</f>
        <v>44.5809854221121</v>
      </c>
      <c r="Y2787" s="61">
        <f>F2787^3*Overview!$F$42*(1+Overview!$F$38*G2787)+J2787*Overview!$F$39/Overview!$F$40</f>
        <v>4.4684215873616324</v>
      </c>
    </row>
    <row r="2788" spans="1:25">
      <c r="A2788" s="34">
        <v>2785</v>
      </c>
      <c r="B2788">
        <v>0.77</v>
      </c>
      <c r="C2788" s="85">
        <v>18.739999999999998</v>
      </c>
      <c r="D2788" s="125">
        <f>B2788/(B2788+Overview!$F$22)</f>
        <v>0.52380952380952384</v>
      </c>
      <c r="E2788" s="118">
        <f>EXP(Overview!$F$21/Overview!$F$5-Overview!$F$21/('='!C2788+273.15))</f>
        <v>0.94169028070695959</v>
      </c>
      <c r="F2788" s="77">
        <f t="shared" si="260"/>
        <v>3.3104098339528183</v>
      </c>
      <c r="G2788" s="115">
        <f t="shared" si="261"/>
        <v>0.52380952380952372</v>
      </c>
      <c r="H2788" s="112">
        <f>F2788/Overview!$F$19</f>
        <v>4.8876566277171394</v>
      </c>
      <c r="I2788" s="149">
        <f t="shared" si="262"/>
        <v>178.24101031296112</v>
      </c>
      <c r="J2788" s="80">
        <f>IF((A2788-Overview!$F$43)/365=ROUND((A2788-Overview!$F$43)/365,0),J2787*0.05,J2787+V2787)</f>
        <v>10539.489847155954</v>
      </c>
      <c r="K2788" s="70">
        <f>IF(I2788&lt;Overview!$F$16,1,'='!F2788/Overview!$F$26)</f>
        <v>143.30778501960253</v>
      </c>
      <c r="L2788" s="71">
        <f>IF(I2788&lt;Overview!$F$17,'='!F2788/Overview!$F$26,Overview!$F$33)</f>
        <v>9.1428571428571423</v>
      </c>
      <c r="M2788" s="72">
        <f t="shared" si="263"/>
        <v>9.1428571428571423</v>
      </c>
      <c r="N2788" s="81">
        <f>MIN(1,Overview!$F$44*E2788*(F2788-Overview!$F$25)^2+0.2)</f>
        <v>1</v>
      </c>
      <c r="O2788" s="48">
        <f>M2788*E2788*Overview!$F$8</f>
        <v>9.746225350951114E-2</v>
      </c>
      <c r="P2788" s="48">
        <f>E2788*Overview!$F$6</f>
        <v>1.8494797113084687E-3</v>
      </c>
      <c r="Q2788" s="122">
        <f>O2788*(G2788/F2788-(1+Overview!$F$35/'='!F2788)/(Overview!$F$37*Overview!$F$33))/('='!G2788+Overview!$F$36)</f>
        <v>7.872635757679572E-5</v>
      </c>
      <c r="R2788" s="128">
        <f>(O2788/F2788-Q2788)*G2788*Overview!$F$29*'='!F2788^3</f>
        <v>505.13641818410179</v>
      </c>
      <c r="S2788" s="57">
        <f t="shared" si="258"/>
        <v>3.2686236238281859E-18</v>
      </c>
      <c r="T2788" s="58">
        <f t="shared" si="259"/>
        <v>8.687216943783684E-5</v>
      </c>
      <c r="U2788" s="58">
        <f>IF(I2788&lt;Overview!$F$18,(1-Overview!$F$9)*'='!R2788-'='!I2788*'='!P2788,0)</f>
        <v>0</v>
      </c>
      <c r="V2788" s="54">
        <f>IF(I2788&gt;=Overview!$F$18,(1-Overview!$F$9)*'='!R2788-Overview!$F$18*'='!P2788,0)</f>
        <v>42.710079972412764</v>
      </c>
      <c r="W2788" s="2"/>
      <c r="X2788" s="60">
        <f>F2788^3*(1+G2788*Overview!$F$38)</f>
        <v>44.584500590692258</v>
      </c>
      <c r="Y2788" s="61">
        <f>F2788^3*Overview!$F$42*(1+Overview!$F$38*G2788)+J2788*Overview!$F$39/Overview!$F$40</f>
        <v>4.4705937937932623</v>
      </c>
    </row>
    <row r="2789" spans="1:25">
      <c r="A2789" s="34">
        <v>2786</v>
      </c>
      <c r="B2789">
        <v>0.77</v>
      </c>
      <c r="C2789" s="85">
        <v>18.739999999999998</v>
      </c>
      <c r="D2789" s="125">
        <f>B2789/(B2789+Overview!$F$22)</f>
        <v>0.52380952380952384</v>
      </c>
      <c r="E2789" s="118">
        <f>EXP(Overview!$F$21/Overview!$F$5-Overview!$F$21/('='!C2789+273.15))</f>
        <v>0.94169028070695959</v>
      </c>
      <c r="F2789" s="77">
        <f t="shared" si="260"/>
        <v>3.3104967061222563</v>
      </c>
      <c r="G2789" s="115">
        <f t="shared" si="261"/>
        <v>0.52380952380952372</v>
      </c>
      <c r="H2789" s="112">
        <f>F2789/Overview!$F$19</f>
        <v>4.8877848901849346</v>
      </c>
      <c r="I2789" s="149">
        <f t="shared" si="262"/>
        <v>178.24101031296112</v>
      </c>
      <c r="J2789" s="80">
        <f>IF((A2789-Overview!$F$43)/365=ROUND((A2789-Overview!$F$43)/365,0),J2788*0.05,J2788+V2788)</f>
        <v>10582.199927128366</v>
      </c>
      <c r="K2789" s="70">
        <f>IF(I2789&lt;Overview!$F$16,1,'='!F2789/Overview!$F$26)</f>
        <v>143.31154571957819</v>
      </c>
      <c r="L2789" s="71">
        <f>IF(I2789&lt;Overview!$F$17,'='!F2789/Overview!$F$26,Overview!$F$33)</f>
        <v>9.1428571428571423</v>
      </c>
      <c r="M2789" s="72">
        <f t="shared" si="263"/>
        <v>9.1428571428571423</v>
      </c>
      <c r="N2789" s="81">
        <f>MIN(1,Overview!$F$44*E2789*(F2789-Overview!$F$25)^2+0.2)</f>
        <v>1</v>
      </c>
      <c r="O2789" s="48">
        <f>M2789*E2789*Overview!$F$8</f>
        <v>9.746225350951114E-2</v>
      </c>
      <c r="P2789" s="48">
        <f>E2789*Overview!$F$6</f>
        <v>1.8494797113084687E-3</v>
      </c>
      <c r="Q2789" s="122">
        <f>O2789*(G2789/F2789-(1+Overview!$F$35/'='!F2789)/(Overview!$F$37*Overview!$F$33))/('='!G2789+Overview!$F$36)</f>
        <v>7.8605919961061171E-5</v>
      </c>
      <c r="R2789" s="128">
        <f>(O2789/F2789-Q2789)*G2789*Overview!$F$29*'='!F2789^3</f>
        <v>505.16496680066894</v>
      </c>
      <c r="S2789" s="57">
        <f t="shared" si="258"/>
        <v>3.2685378504683292E-18</v>
      </c>
      <c r="T2789" s="58">
        <f t="shared" si="259"/>
        <v>8.6741546370934229E-5</v>
      </c>
      <c r="U2789" s="58">
        <f>IF(I2789&lt;Overview!$F$18,(1-Overview!$F$9)*'='!R2789-'='!I2789*'='!P2789,0)</f>
        <v>0</v>
      </c>
      <c r="V2789" s="54">
        <f>IF(I2789&gt;=Overview!$F$18,(1-Overview!$F$9)*'='!R2789-Overview!$F$18*'='!P2789,0)</f>
        <v>42.712512314544291</v>
      </c>
      <c r="W2789" s="2"/>
      <c r="X2789" s="60">
        <f>F2789^3*(1+G2789*Overview!$F$38)</f>
        <v>44.588010658138153</v>
      </c>
      <c r="Y2789" s="61">
        <f>F2789^3*Overview!$F$42*(1+Overview!$F$38*G2789)+J2789*Overview!$F$39/Overview!$F$40</f>
        <v>4.4727656469749206</v>
      </c>
    </row>
    <row r="2790" spans="1:25">
      <c r="A2790" s="34">
        <v>2787</v>
      </c>
      <c r="B2790">
        <v>0.77</v>
      </c>
      <c r="C2790" s="85">
        <v>18.739999999999998</v>
      </c>
      <c r="D2790" s="125">
        <f>B2790/(B2790+Overview!$F$22)</f>
        <v>0.52380952380952384</v>
      </c>
      <c r="E2790" s="118">
        <f>EXP(Overview!$F$21/Overview!$F$5-Overview!$F$21/('='!C2790+273.15))</f>
        <v>0.94169028070695959</v>
      </c>
      <c r="F2790" s="77">
        <f t="shared" si="260"/>
        <v>3.3105834476686273</v>
      </c>
      <c r="G2790" s="115">
        <f t="shared" si="261"/>
        <v>0.52380952380952372</v>
      </c>
      <c r="H2790" s="112">
        <f>F2790/Overview!$F$19</f>
        <v>4.8879129597942228</v>
      </c>
      <c r="I2790" s="149">
        <f t="shared" si="262"/>
        <v>178.24101031296112</v>
      </c>
      <c r="J2790" s="80">
        <f>IF((A2790-Overview!$F$43)/365=ROUND((A2790-Overview!$F$43)/365,0),J2789*0.05,J2789+V2789)</f>
        <v>10624.912439442911</v>
      </c>
      <c r="K2790" s="70">
        <f>IF(I2790&lt;Overview!$F$16,1,'='!F2790/Overview!$F$26)</f>
        <v>143.31530076487564</v>
      </c>
      <c r="L2790" s="71">
        <f>IF(I2790&lt;Overview!$F$17,'='!F2790/Overview!$F$26,Overview!$F$33)</f>
        <v>9.1428571428571423</v>
      </c>
      <c r="M2790" s="72">
        <f t="shared" si="263"/>
        <v>9.1428571428571423</v>
      </c>
      <c r="N2790" s="81">
        <f>MIN(1,Overview!$F$44*E2790*(F2790-Overview!$F$25)^2+0.2)</f>
        <v>1</v>
      </c>
      <c r="O2790" s="48">
        <f>M2790*E2790*Overview!$F$8</f>
        <v>9.746225350951114E-2</v>
      </c>
      <c r="P2790" s="48">
        <f>E2790*Overview!$F$6</f>
        <v>1.8494797113084687E-3</v>
      </c>
      <c r="Q2790" s="122">
        <f>O2790*(G2790/F2790-(1+Overview!$F$35/'='!F2790)/(Overview!$F$37*Overview!$F$33))/('='!G2790+Overview!$F$36)</f>
        <v>7.8485669744695729E-5</v>
      </c>
      <c r="R2790" s="128">
        <f>(O2790/F2790-Q2790)*G2790*Overview!$F$29*'='!F2790^3</f>
        <v>505.19347339830045</v>
      </c>
      <c r="S2790" s="57">
        <f t="shared" si="258"/>
        <v>3.2684522105707088E-18</v>
      </c>
      <c r="T2790" s="58">
        <f t="shared" si="259"/>
        <v>8.6611119711992016E-5</v>
      </c>
      <c r="U2790" s="58">
        <f>IF(I2790&lt;Overview!$F$18,(1-Overview!$F$9)*'='!R2790-'='!I2790*'='!P2790,0)</f>
        <v>0</v>
      </c>
      <c r="V2790" s="54">
        <f>IF(I2790&gt;=Overview!$F$18,(1-Overview!$F$9)*'='!R2790-Overview!$F$18*'='!P2790,0)</f>
        <v>42.714941076662491</v>
      </c>
      <c r="W2790" s="2"/>
      <c r="X2790" s="60">
        <f>F2790^3*(1+G2790*Overview!$F$38)</f>
        <v>44.591515631570793</v>
      </c>
      <c r="Y2790" s="61">
        <f>F2790^3*Overview!$F$42*(1+Overview!$F$38*G2790)+J2790*Overview!$F$39/Overview!$F$40</f>
        <v>4.4749371473917083</v>
      </c>
    </row>
    <row r="2791" spans="1:25">
      <c r="A2791" s="34">
        <v>2788</v>
      </c>
      <c r="B2791">
        <v>0.77</v>
      </c>
      <c r="C2791" s="85">
        <v>18.739999999999998</v>
      </c>
      <c r="D2791" s="125">
        <f>B2791/(B2791+Overview!$F$22)</f>
        <v>0.52380952380952384</v>
      </c>
      <c r="E2791" s="118">
        <f>EXP(Overview!$F$21/Overview!$F$5-Overview!$F$21/('='!C2791+273.15))</f>
        <v>0.94169028070695959</v>
      </c>
      <c r="F2791" s="77">
        <f t="shared" si="260"/>
        <v>3.3106700587883395</v>
      </c>
      <c r="G2791" s="115">
        <f t="shared" si="261"/>
        <v>0.52380952380952372</v>
      </c>
      <c r="H2791" s="112">
        <f>F2791/Overview!$F$19</f>
        <v>4.8880408368349908</v>
      </c>
      <c r="I2791" s="149">
        <f t="shared" si="262"/>
        <v>178.24101031296112</v>
      </c>
      <c r="J2791" s="80">
        <f>IF((A2791-Overview!$F$43)/365=ROUND((A2791-Overview!$F$43)/365,0),J2790*0.05,J2790+V2790)</f>
        <v>10667.627380519574</v>
      </c>
      <c r="K2791" s="70">
        <f>IF(I2791&lt;Overview!$F$16,1,'='!F2791/Overview!$F$26)</f>
        <v>143.31905016399739</v>
      </c>
      <c r="L2791" s="71">
        <f>IF(I2791&lt;Overview!$F$17,'='!F2791/Overview!$F$26,Overview!$F$33)</f>
        <v>9.1428571428571423</v>
      </c>
      <c r="M2791" s="72">
        <f t="shared" si="263"/>
        <v>9.1428571428571423</v>
      </c>
      <c r="N2791" s="81">
        <f>MIN(1,Overview!$F$44*E2791*(F2791-Overview!$F$25)^2+0.2)</f>
        <v>1</v>
      </c>
      <c r="O2791" s="48">
        <f>M2791*E2791*Overview!$F$8</f>
        <v>9.746225350951114E-2</v>
      </c>
      <c r="P2791" s="48">
        <f>E2791*Overview!$F$6</f>
        <v>1.8494797113084687E-3</v>
      </c>
      <c r="Q2791" s="122">
        <f>O2791*(G2791/F2791-(1+Overview!$F$35/'='!F2791)/(Overview!$F$37*Overview!$F$33))/('='!G2791+Overview!$F$36)</f>
        <v>7.8365606626475478E-5</v>
      </c>
      <c r="R2791" s="128">
        <f>(O2791/F2791-Q2791)*G2791*Overview!$F$29*'='!F2791^3</f>
        <v>505.22193803745881</v>
      </c>
      <c r="S2791" s="57">
        <f t="shared" si="258"/>
        <v>3.268366703920799E-18</v>
      </c>
      <c r="T2791" s="58">
        <f t="shared" si="259"/>
        <v>8.6480889165685808E-5</v>
      </c>
      <c r="U2791" s="58">
        <f>IF(I2791&lt;Overview!$F$18,(1-Overview!$F$9)*'='!R2791-'='!I2791*'='!P2791,0)</f>
        <v>0</v>
      </c>
      <c r="V2791" s="54">
        <f>IF(I2791&gt;=Overview!$F$18,(1-Overview!$F$9)*'='!R2791-Overview!$F$18*'='!P2791,0)</f>
        <v>42.717366263918784</v>
      </c>
      <c r="W2791" s="2"/>
      <c r="X2791" s="60">
        <f>F2791^3*(1+G2791*Overview!$F$38)</f>
        <v>44.595015518102123</v>
      </c>
      <c r="Y2791" s="61">
        <f>F2791^3*Overview!$F$42*(1+Overview!$F$38*G2791)+J2791*Overview!$F$39/Overview!$F$40</f>
        <v>4.4771082955281321</v>
      </c>
    </row>
    <row r="2792" spans="1:25">
      <c r="A2792" s="34">
        <v>2789</v>
      </c>
      <c r="B2792">
        <v>0.77</v>
      </c>
      <c r="C2792" s="85">
        <v>18.739999999999998</v>
      </c>
      <c r="D2792" s="125">
        <f>B2792/(B2792+Overview!$F$22)</f>
        <v>0.52380952380952384</v>
      </c>
      <c r="E2792" s="118">
        <f>EXP(Overview!$F$21/Overview!$F$5-Overview!$F$21/('='!C2792+273.15))</f>
        <v>0.94169028070695959</v>
      </c>
      <c r="F2792" s="77">
        <f t="shared" si="260"/>
        <v>3.3107565396775054</v>
      </c>
      <c r="G2792" s="115">
        <f t="shared" si="261"/>
        <v>0.52380952380952372</v>
      </c>
      <c r="H2792" s="112">
        <f>F2792/Overview!$F$19</f>
        <v>4.8881685215967892</v>
      </c>
      <c r="I2792" s="149">
        <f t="shared" si="262"/>
        <v>178.24101031296112</v>
      </c>
      <c r="J2792" s="80">
        <f>IF((A2792-Overview!$F$43)/365=ROUND((A2792-Overview!$F$43)/365,0),J2791*0.05,J2791+V2791)</f>
        <v>10710.344746783492</v>
      </c>
      <c r="K2792" s="70">
        <f>IF(I2792&lt;Overview!$F$16,1,'='!F2792/Overview!$F$26)</f>
        <v>143.32279392543313</v>
      </c>
      <c r="L2792" s="71">
        <f>IF(I2792&lt;Overview!$F$17,'='!F2792/Overview!$F$26,Overview!$F$33)</f>
        <v>9.1428571428571423</v>
      </c>
      <c r="M2792" s="72">
        <f t="shared" si="263"/>
        <v>9.1428571428571423</v>
      </c>
      <c r="N2792" s="81">
        <f>MIN(1,Overview!$F$44*E2792*(F2792-Overview!$F$25)^2+0.2)</f>
        <v>1</v>
      </c>
      <c r="O2792" s="48">
        <f>M2792*E2792*Overview!$F$8</f>
        <v>9.746225350951114E-2</v>
      </c>
      <c r="P2792" s="48">
        <f>E2792*Overview!$F$6</f>
        <v>1.8494797113084687E-3</v>
      </c>
      <c r="Q2792" s="122">
        <f>O2792*(G2792/F2792-(1+Overview!$F$35/'='!F2792)/(Overview!$F$37*Overview!$F$33))/('='!G2792+Overview!$F$36)</f>
        <v>7.8245730305691755E-5</v>
      </c>
      <c r="R2792" s="128">
        <f>(O2792/F2792-Q2792)*G2792*Overview!$F$29*'='!F2792^3</f>
        <v>505.25036077852315</v>
      </c>
      <c r="S2792" s="57">
        <f t="shared" si="258"/>
        <v>3.2682813303044405E-18</v>
      </c>
      <c r="T2792" s="58">
        <f t="shared" si="259"/>
        <v>8.6350854437137117E-5</v>
      </c>
      <c r="U2792" s="58">
        <f>IF(I2792&lt;Overview!$F$18,(1-Overview!$F$9)*'='!R2792-'='!I2792*'='!P2792,0)</f>
        <v>0</v>
      </c>
      <c r="V2792" s="54">
        <f>IF(I2792&gt;=Overview!$F$18,(1-Overview!$F$9)*'='!R2792-Overview!$F$18*'='!P2792,0)</f>
        <v>42.719787881457464</v>
      </c>
      <c r="W2792" s="2"/>
      <c r="X2792" s="60">
        <f>F2792^3*(1+G2792*Overview!$F$38)</f>
        <v>44.598510324835011</v>
      </c>
      <c r="Y2792" s="61">
        <f>F2792^3*Overview!$F$42*(1+Overview!$F$38*G2792)+J2792*Overview!$F$39/Overview!$F$40</f>
        <v>4.479279091868106</v>
      </c>
    </row>
    <row r="2793" spans="1:25">
      <c r="A2793" s="34">
        <v>2790</v>
      </c>
      <c r="B2793">
        <v>0.77</v>
      </c>
      <c r="C2793" s="85">
        <v>18.739999999999998</v>
      </c>
      <c r="D2793" s="125">
        <f>B2793/(B2793+Overview!$F$22)</f>
        <v>0.52380952380952384</v>
      </c>
      <c r="E2793" s="118">
        <f>EXP(Overview!$F$21/Overview!$F$5-Overview!$F$21/('='!C2793+273.15))</f>
        <v>0.94169028070695959</v>
      </c>
      <c r="F2793" s="77">
        <f t="shared" si="260"/>
        <v>3.3108428905319425</v>
      </c>
      <c r="G2793" s="115">
        <f t="shared" si="261"/>
        <v>0.52380952380952372</v>
      </c>
      <c r="H2793" s="112">
        <f>F2793/Overview!$F$19</f>
        <v>4.8882960143687324</v>
      </c>
      <c r="I2793" s="149">
        <f t="shared" si="262"/>
        <v>178.24101031296112</v>
      </c>
      <c r="J2793" s="80">
        <f>IF((A2793-Overview!$F$43)/365=ROUND((A2793-Overview!$F$43)/365,0),J2792*0.05,J2792+V2792)</f>
        <v>10753.064534664949</v>
      </c>
      <c r="K2793" s="70">
        <f>IF(I2793&lt;Overview!$F$16,1,'='!F2793/Overview!$F$26)</f>
        <v>143.32653205765985</v>
      </c>
      <c r="L2793" s="71">
        <f>IF(I2793&lt;Overview!$F$17,'='!F2793/Overview!$F$26,Overview!$F$33)</f>
        <v>9.1428571428571423</v>
      </c>
      <c r="M2793" s="72">
        <f t="shared" si="263"/>
        <v>9.1428571428571423</v>
      </c>
      <c r="N2793" s="81">
        <f>MIN(1,Overview!$F$44*E2793*(F2793-Overview!$F$25)^2+0.2)</f>
        <v>1</v>
      </c>
      <c r="O2793" s="48">
        <f>M2793*E2793*Overview!$F$8</f>
        <v>9.746225350951114E-2</v>
      </c>
      <c r="P2793" s="48">
        <f>E2793*Overview!$F$6</f>
        <v>1.8494797113084687E-3</v>
      </c>
      <c r="Q2793" s="122">
        <f>O2793*(G2793/F2793-(1+Overview!$F$35/'='!F2793)/(Overview!$F$37*Overview!$F$33))/('='!G2793+Overview!$F$36)</f>
        <v>7.8126040482147925E-5</v>
      </c>
      <c r="R2793" s="128">
        <f>(O2793/F2793-Q2793)*G2793*Overview!$F$29*'='!F2793^3</f>
        <v>505.27874168179022</v>
      </c>
      <c r="S2793" s="57">
        <f t="shared" si="258"/>
        <v>3.2681960895078389E-18</v>
      </c>
      <c r="T2793" s="58">
        <f t="shared" si="259"/>
        <v>8.6221015231910066E-5</v>
      </c>
      <c r="U2793" s="58">
        <f>IF(I2793&lt;Overview!$F$18,(1-Overview!$F$9)*'='!R2793-'='!I2793*'='!P2793,0)</f>
        <v>0</v>
      </c>
      <c r="V2793" s="54">
        <f>IF(I2793&gt;=Overview!$F$18,(1-Overview!$F$9)*'='!R2793-Overview!$F$18*'='!P2793,0)</f>
        <v>42.722205934415825</v>
      </c>
      <c r="W2793" s="2"/>
      <c r="X2793" s="60">
        <f>F2793^3*(1+G2793*Overview!$F$38)</f>
        <v>44.602000058863268</v>
      </c>
      <c r="Y2793" s="61">
        <f>F2793^3*Overview!$F$42*(1+Overview!$F$38*G2793)+J2793*Overview!$F$39/Overview!$F$40</f>
        <v>4.481449536894953</v>
      </c>
    </row>
    <row r="2794" spans="1:25">
      <c r="A2794" s="34">
        <v>2791</v>
      </c>
      <c r="B2794">
        <v>0.77</v>
      </c>
      <c r="C2794" s="85">
        <v>18.739999999999998</v>
      </c>
      <c r="D2794" s="125">
        <f>B2794/(B2794+Overview!$F$22)</f>
        <v>0.52380952380952384</v>
      </c>
      <c r="E2794" s="118">
        <f>EXP(Overview!$F$21/Overview!$F$5-Overview!$F$21/('='!C2794+273.15))</f>
        <v>0.94169028070695959</v>
      </c>
      <c r="F2794" s="77">
        <f t="shared" si="260"/>
        <v>3.3109291115471744</v>
      </c>
      <c r="G2794" s="115">
        <f t="shared" si="261"/>
        <v>0.52380952380952372</v>
      </c>
      <c r="H2794" s="112">
        <f>F2794/Overview!$F$19</f>
        <v>4.8884233154395016</v>
      </c>
      <c r="I2794" s="149">
        <f t="shared" si="262"/>
        <v>178.24101031296112</v>
      </c>
      <c r="J2794" s="80">
        <f>IF((A2794-Overview!$F$43)/365=ROUND((A2794-Overview!$F$43)/365,0),J2793*0.05,J2793+V2793)</f>
        <v>10795.786740599366</v>
      </c>
      <c r="K2794" s="70">
        <f>IF(I2794&lt;Overview!$F$16,1,'='!F2794/Overview!$F$26)</f>
        <v>143.33026456914175</v>
      </c>
      <c r="L2794" s="71">
        <f>IF(I2794&lt;Overview!$F$17,'='!F2794/Overview!$F$26,Overview!$F$33)</f>
        <v>9.1428571428571423</v>
      </c>
      <c r="M2794" s="72">
        <f t="shared" si="263"/>
        <v>9.1428571428571423</v>
      </c>
      <c r="N2794" s="81">
        <f>MIN(1,Overview!$F$44*E2794*(F2794-Overview!$F$25)^2+0.2)</f>
        <v>1</v>
      </c>
      <c r="O2794" s="48">
        <f>M2794*E2794*Overview!$F$8</f>
        <v>9.746225350951114E-2</v>
      </c>
      <c r="P2794" s="48">
        <f>E2794*Overview!$F$6</f>
        <v>1.8494797113084687E-3</v>
      </c>
      <c r="Q2794" s="122">
        <f>O2794*(G2794/F2794-(1+Overview!$F$35/'='!F2794)/(Overview!$F$37*Overview!$F$33))/('='!G2794+Overview!$F$36)</f>
        <v>7.8006536856156913E-5</v>
      </c>
      <c r="R2794" s="128">
        <f>(O2794/F2794-Q2794)*G2794*Overview!$F$29*'='!F2794^3</f>
        <v>505.30708080747422</v>
      </c>
      <c r="S2794" s="57">
        <f t="shared" si="258"/>
        <v>3.2681109813175632E-18</v>
      </c>
      <c r="T2794" s="58">
        <f t="shared" si="259"/>
        <v>8.609137125600917E-5</v>
      </c>
      <c r="U2794" s="58">
        <f>IF(I2794&lt;Overview!$F$18,(1-Overview!$F$9)*'='!R2794-'='!I2794*'='!P2794,0)</f>
        <v>0</v>
      </c>
      <c r="V2794" s="54">
        <f>IF(I2794&gt;=Overview!$F$18,(1-Overview!$F$9)*'='!R2794-Overview!$F$18*'='!P2794,0)</f>
        <v>42.724620427924101</v>
      </c>
      <c r="W2794" s="2"/>
      <c r="X2794" s="60">
        <f>F2794^3*(1+G2794*Overview!$F$38)</f>
        <v>44.605484727271659</v>
      </c>
      <c r="Y2794" s="61">
        <f>F2794^3*Overview!$F$42*(1+Overview!$F$38*G2794)+J2794*Overview!$F$39/Overview!$F$40</f>
        <v>4.4836196310914032</v>
      </c>
    </row>
    <row r="2795" spans="1:25">
      <c r="A2795" s="34">
        <v>2792</v>
      </c>
      <c r="B2795">
        <v>0.77</v>
      </c>
      <c r="C2795" s="85">
        <v>18.739999999999998</v>
      </c>
      <c r="D2795" s="125">
        <f>B2795/(B2795+Overview!$F$22)</f>
        <v>0.52380952380952384</v>
      </c>
      <c r="E2795" s="118">
        <f>EXP(Overview!$F$21/Overview!$F$5-Overview!$F$21/('='!C2795+273.15))</f>
        <v>0.94169028070695959</v>
      </c>
      <c r="F2795" s="77">
        <f t="shared" si="260"/>
        <v>3.3110152029184303</v>
      </c>
      <c r="G2795" s="115">
        <f t="shared" si="261"/>
        <v>0.52380952380952372</v>
      </c>
      <c r="H2795" s="112">
        <f>F2795/Overview!$F$19</f>
        <v>4.8885504250973426</v>
      </c>
      <c r="I2795" s="149">
        <f t="shared" si="262"/>
        <v>178.24101031296112</v>
      </c>
      <c r="J2795" s="80">
        <f>IF((A2795-Overview!$F$43)/365=ROUND((A2795-Overview!$F$43)/365,0),J2794*0.05,J2794+V2794)</f>
        <v>10838.511361027289</v>
      </c>
      <c r="K2795" s="70">
        <f>IF(I2795&lt;Overview!$F$16,1,'='!F2795/Overview!$F$26)</f>
        <v>143.33399146833031</v>
      </c>
      <c r="L2795" s="71">
        <f>IF(I2795&lt;Overview!$F$17,'='!F2795/Overview!$F$26,Overview!$F$33)</f>
        <v>9.1428571428571423</v>
      </c>
      <c r="M2795" s="72">
        <f t="shared" si="263"/>
        <v>9.1428571428571423</v>
      </c>
      <c r="N2795" s="81">
        <f>MIN(1,Overview!$F$44*E2795*(F2795-Overview!$F$25)^2+0.2)</f>
        <v>1</v>
      </c>
      <c r="O2795" s="48">
        <f>M2795*E2795*Overview!$F$8</f>
        <v>9.746225350951114E-2</v>
      </c>
      <c r="P2795" s="48">
        <f>E2795*Overview!$F$6</f>
        <v>1.8494797113084687E-3</v>
      </c>
      <c r="Q2795" s="122">
        <f>O2795*(G2795/F2795-(1+Overview!$F$35/'='!F2795)/(Overview!$F$37*Overview!$F$33))/('='!G2795+Overview!$F$36)</f>
        <v>7.7887219128545341E-5</v>
      </c>
      <c r="R2795" s="128">
        <f>(O2795/F2795-Q2795)*G2795*Overview!$F$29*'='!F2795^3</f>
        <v>505.33537821570673</v>
      </c>
      <c r="S2795" s="57">
        <f t="shared" si="258"/>
        <v>3.2680260055205479E-18</v>
      </c>
      <c r="T2795" s="58">
        <f t="shared" si="259"/>
        <v>8.5961922215884278E-5</v>
      </c>
      <c r="U2795" s="58">
        <f>IF(I2795&lt;Overview!$F$18,(1-Overview!$F$9)*'='!R2795-'='!I2795*'='!P2795,0)</f>
        <v>0</v>
      </c>
      <c r="V2795" s="54">
        <f>IF(I2795&gt;=Overview!$F$18,(1-Overview!$F$9)*'='!R2795-Overview!$F$18*'='!P2795,0)</f>
        <v>42.727031367105511</v>
      </c>
      <c r="W2795" s="2"/>
      <c r="X2795" s="60">
        <f>F2795^3*(1+G2795*Overview!$F$38)</f>
        <v>44.608964337135887</v>
      </c>
      <c r="Y2795" s="61">
        <f>F2795^3*Overview!$F$42*(1+Overview!$F$38*G2795)+J2795*Overview!$F$39/Overview!$F$40</f>
        <v>4.4857893749395981</v>
      </c>
    </row>
    <row r="2796" spans="1:25">
      <c r="A2796" s="34">
        <v>2793</v>
      </c>
      <c r="B2796">
        <v>0.77</v>
      </c>
      <c r="C2796" s="85">
        <v>18.739999999999998</v>
      </c>
      <c r="D2796" s="125">
        <f>B2796/(B2796+Overview!$F$22)</f>
        <v>0.52380952380952384</v>
      </c>
      <c r="E2796" s="118">
        <f>EXP(Overview!$F$21/Overview!$F$5-Overview!$F$21/('='!C2796+273.15))</f>
        <v>0.94169028070695959</v>
      </c>
      <c r="F2796" s="77">
        <f t="shared" si="260"/>
        <v>3.3111011648406463</v>
      </c>
      <c r="G2796" s="115">
        <f t="shared" si="261"/>
        <v>0.52380952380952372</v>
      </c>
      <c r="H2796" s="112">
        <f>F2796/Overview!$F$19</f>
        <v>4.8886773436300697</v>
      </c>
      <c r="I2796" s="149">
        <f t="shared" si="262"/>
        <v>178.24101031296112</v>
      </c>
      <c r="J2796" s="80">
        <f>IF((A2796-Overview!$F$43)/365=ROUND((A2796-Overview!$F$43)/365,0),J2795*0.05,J2795+V2795)</f>
        <v>10881.238392394394</v>
      </c>
      <c r="K2796" s="70">
        <f>IF(I2796&lt;Overview!$F$16,1,'='!F2796/Overview!$F$26)</f>
        <v>143.33771276366434</v>
      </c>
      <c r="L2796" s="71">
        <f>IF(I2796&lt;Overview!$F$17,'='!F2796/Overview!$F$26,Overview!$F$33)</f>
        <v>9.1428571428571423</v>
      </c>
      <c r="M2796" s="72">
        <f t="shared" si="263"/>
        <v>9.1428571428571423</v>
      </c>
      <c r="N2796" s="81">
        <f>MIN(1,Overview!$F$44*E2796*(F2796-Overview!$F$25)^2+0.2)</f>
        <v>1</v>
      </c>
      <c r="O2796" s="48">
        <f>M2796*E2796*Overview!$F$8</f>
        <v>9.746225350951114E-2</v>
      </c>
      <c r="P2796" s="48">
        <f>E2796*Overview!$F$6</f>
        <v>1.8494797113084687E-3</v>
      </c>
      <c r="Q2796" s="122">
        <f>O2796*(G2796/F2796-(1+Overview!$F$35/'='!F2796)/(Overview!$F$37*Overview!$F$33))/('='!G2796+Overview!$F$36)</f>
        <v>7.7768087000648606E-5</v>
      </c>
      <c r="R2796" s="128">
        <f>(O2796/F2796-Q2796)*G2796*Overview!$F$29*'='!F2796^3</f>
        <v>505.36363396653707</v>
      </c>
      <c r="S2796" s="57">
        <f t="shared" si="258"/>
        <v>3.2679411619040886E-18</v>
      </c>
      <c r="T2796" s="58">
        <f t="shared" si="259"/>
        <v>8.5832667818425438E-5</v>
      </c>
      <c r="U2796" s="58">
        <f>IF(I2796&lt;Overview!$F$18,(1-Overview!$F$9)*'='!R2796-'='!I2796*'='!P2796,0)</f>
        <v>0</v>
      </c>
      <c r="V2796" s="54">
        <f>IF(I2796&gt;=Overview!$F$18,(1-Overview!$F$9)*'='!R2796-Overview!$F$18*'='!P2796,0)</f>
        <v>42.729438757076252</v>
      </c>
      <c r="W2796" s="2"/>
      <c r="X2796" s="60">
        <f>F2796^3*(1+G2796*Overview!$F$38)</f>
        <v>44.612438895522658</v>
      </c>
      <c r="Y2796" s="61">
        <f>F2796^3*Overview!$F$42*(1+Overview!$F$38*G2796)+J2796*Overview!$F$39/Overview!$F$40</f>
        <v>4.4879587689210858</v>
      </c>
    </row>
    <row r="2797" spans="1:25">
      <c r="A2797" s="34">
        <v>2794</v>
      </c>
      <c r="B2797">
        <v>0.77</v>
      </c>
      <c r="C2797" s="85">
        <v>18.739999999999998</v>
      </c>
      <c r="D2797" s="125">
        <f>B2797/(B2797+Overview!$F$22)</f>
        <v>0.52380952380952384</v>
      </c>
      <c r="E2797" s="118">
        <f>EXP(Overview!$F$21/Overview!$F$5-Overview!$F$21/('='!C2797+273.15))</f>
        <v>0.94169028070695959</v>
      </c>
      <c r="F2797" s="77">
        <f t="shared" si="260"/>
        <v>3.3111869975084649</v>
      </c>
      <c r="G2797" s="115">
        <f t="shared" si="261"/>
        <v>0.52380952380952372</v>
      </c>
      <c r="H2797" s="112">
        <f>F2797/Overview!$F$19</f>
        <v>4.8888040713250627</v>
      </c>
      <c r="I2797" s="149">
        <f t="shared" si="262"/>
        <v>178.24101031296112</v>
      </c>
      <c r="J2797" s="80">
        <f>IF((A2797-Overview!$F$43)/365=ROUND((A2797-Overview!$F$43)/365,0),J2796*0.05,J2796+V2796)</f>
        <v>10923.967831151471</v>
      </c>
      <c r="K2797" s="70">
        <f>IF(I2797&lt;Overview!$F$16,1,'='!F2797/Overview!$F$26)</f>
        <v>143.34142846356991</v>
      </c>
      <c r="L2797" s="71">
        <f>IF(I2797&lt;Overview!$F$17,'='!F2797/Overview!$F$26,Overview!$F$33)</f>
        <v>9.1428571428571423</v>
      </c>
      <c r="M2797" s="72">
        <f t="shared" si="263"/>
        <v>9.1428571428571423</v>
      </c>
      <c r="N2797" s="81">
        <f>MIN(1,Overview!$F$44*E2797*(F2797-Overview!$F$25)^2+0.2)</f>
        <v>1</v>
      </c>
      <c r="O2797" s="48">
        <f>M2797*E2797*Overview!$F$8</f>
        <v>9.746225350951114E-2</v>
      </c>
      <c r="P2797" s="48">
        <f>E2797*Overview!$F$6</f>
        <v>1.8494797113084687E-3</v>
      </c>
      <c r="Q2797" s="122">
        <f>O2797*(G2797/F2797-(1+Overview!$F$35/'='!F2797)/(Overview!$F$37*Overview!$F$33))/('='!G2797+Overview!$F$36)</f>
        <v>7.7649140174309282E-5</v>
      </c>
      <c r="R2797" s="128">
        <f>(O2797/F2797-Q2797)*G2797*Overview!$F$29*'='!F2797^3</f>
        <v>505.39184811993232</v>
      </c>
      <c r="S2797" s="57">
        <f t="shared" si="258"/>
        <v>3.2678564502558455E-18</v>
      </c>
      <c r="T2797" s="58">
        <f t="shared" si="259"/>
        <v>8.570360777096168E-5</v>
      </c>
      <c r="U2797" s="58">
        <f>IF(I2797&lt;Overview!$F$18,(1-Overview!$F$9)*'='!R2797-'='!I2797*'='!P2797,0)</f>
        <v>0</v>
      </c>
      <c r="V2797" s="54">
        <f>IF(I2797&gt;=Overview!$F$18,(1-Overview!$F$9)*'='!R2797-Overview!$F$18*'='!P2797,0)</f>
        <v>42.731842602945527</v>
      </c>
      <c r="W2797" s="2"/>
      <c r="X2797" s="60">
        <f>F2797^3*(1+G2797*Overview!$F$38)</f>
        <v>44.615908409489599</v>
      </c>
      <c r="Y2797" s="61">
        <f>F2797^3*Overview!$F$42*(1+Overview!$F$38*G2797)+J2797*Overview!$F$39/Overview!$F$40</f>
        <v>4.4901278135168274</v>
      </c>
    </row>
    <row r="2798" spans="1:25">
      <c r="A2798" s="34">
        <v>2795</v>
      </c>
      <c r="B2798">
        <v>0.77</v>
      </c>
      <c r="C2798" s="85">
        <v>18.739999999999998</v>
      </c>
      <c r="D2798" s="125">
        <f>B2798/(B2798+Overview!$F$22)</f>
        <v>0.52380952380952384</v>
      </c>
      <c r="E2798" s="118">
        <f>EXP(Overview!$F$21/Overview!$F$5-Overview!$F$21/('='!C2798+273.15))</f>
        <v>0.94169028070695959</v>
      </c>
      <c r="F2798" s="77">
        <f t="shared" si="260"/>
        <v>3.311272701116236</v>
      </c>
      <c r="G2798" s="115">
        <f t="shared" si="261"/>
        <v>0.52380952380952372</v>
      </c>
      <c r="H2798" s="112">
        <f>F2798/Overview!$F$19</f>
        <v>4.888930608469269</v>
      </c>
      <c r="I2798" s="149">
        <f t="shared" si="262"/>
        <v>178.24101031296112</v>
      </c>
      <c r="J2798" s="80">
        <f>IF((A2798-Overview!$F$43)/365=ROUND((A2798-Overview!$F$43)/365,0),J2797*0.05,J2797+V2797)</f>
        <v>10966.699673754416</v>
      </c>
      <c r="K2798" s="70">
        <f>IF(I2798&lt;Overview!$F$16,1,'='!F2798/Overview!$F$26)</f>
        <v>143.34513857646044</v>
      </c>
      <c r="L2798" s="71">
        <f>IF(I2798&lt;Overview!$F$17,'='!F2798/Overview!$F$26,Overview!$F$33)</f>
        <v>9.1428571428571423</v>
      </c>
      <c r="M2798" s="72">
        <f t="shared" si="263"/>
        <v>9.1428571428571423</v>
      </c>
      <c r="N2798" s="81">
        <f>MIN(1,Overview!$F$44*E2798*(F2798-Overview!$F$25)^2+0.2)</f>
        <v>1</v>
      </c>
      <c r="O2798" s="48">
        <f>M2798*E2798*Overview!$F$8</f>
        <v>9.746225350951114E-2</v>
      </c>
      <c r="P2798" s="48">
        <f>E2798*Overview!$F$6</f>
        <v>1.8494797113084687E-3</v>
      </c>
      <c r="Q2798" s="122">
        <f>O2798*(G2798/F2798-(1+Overview!$F$35/'='!F2798)/(Overview!$F$37*Overview!$F$33))/('='!G2798+Overview!$F$36)</f>
        <v>7.7530378351881209E-5</v>
      </c>
      <c r="R2798" s="128">
        <f>(O2798/F2798-Q2798)*G2798*Overview!$F$29*'='!F2798^3</f>
        <v>505.42002073577714</v>
      </c>
      <c r="S2798" s="57">
        <f t="shared" si="258"/>
        <v>3.2677718703638391E-18</v>
      </c>
      <c r="T2798" s="58">
        <f t="shared" si="259"/>
        <v>8.5574741781265811E-5</v>
      </c>
      <c r="U2798" s="58">
        <f>IF(I2798&lt;Overview!$F$18,(1-Overview!$F$9)*'='!R2798-'='!I2798*'='!P2798,0)</f>
        <v>0</v>
      </c>
      <c r="V2798" s="54">
        <f>IF(I2798&gt;=Overview!$F$18,(1-Overview!$F$9)*'='!R2798-Overview!$F$18*'='!P2798,0)</f>
        <v>42.734242909815507</v>
      </c>
      <c r="W2798" s="2"/>
      <c r="X2798" s="60">
        <f>F2798^3*(1+G2798*Overview!$F$38)</f>
        <v>44.619372886085365</v>
      </c>
      <c r="Y2798" s="61">
        <f>F2798^3*Overview!$F$42*(1+Overview!$F$38*G2798)+J2798*Overview!$F$39/Overview!$F$40</f>
        <v>4.4922965092071925</v>
      </c>
    </row>
    <row r="2799" spans="1:25">
      <c r="A2799" s="34">
        <v>2796</v>
      </c>
      <c r="B2799">
        <v>0.77</v>
      </c>
      <c r="C2799" s="85">
        <v>18.739999999999998</v>
      </c>
      <c r="D2799" s="125">
        <f>B2799/(B2799+Overview!$F$22)</f>
        <v>0.52380952380952384</v>
      </c>
      <c r="E2799" s="118">
        <f>EXP(Overview!$F$21/Overview!$F$5-Overview!$F$21/('='!C2799+273.15))</f>
        <v>0.94169028070695959</v>
      </c>
      <c r="F2799" s="77">
        <f t="shared" si="260"/>
        <v>3.3113582758580171</v>
      </c>
      <c r="G2799" s="115">
        <f t="shared" si="261"/>
        <v>0.52380952380952372</v>
      </c>
      <c r="H2799" s="112">
        <f>F2799/Overview!$F$19</f>
        <v>4.889056955349206</v>
      </c>
      <c r="I2799" s="149">
        <f t="shared" si="262"/>
        <v>178.24101031296112</v>
      </c>
      <c r="J2799" s="80">
        <f>IF((A2799-Overview!$F$43)/365=ROUND((A2799-Overview!$F$43)/365,0),J2798*0.05,J2798+V2798)</f>
        <v>11009.433916664231</v>
      </c>
      <c r="K2799" s="70">
        <f>IF(I2799&lt;Overview!$F$16,1,'='!F2799/Overview!$F$26)</f>
        <v>143.34884311073668</v>
      </c>
      <c r="L2799" s="71">
        <f>IF(I2799&lt;Overview!$F$17,'='!F2799/Overview!$F$26,Overview!$F$33)</f>
        <v>9.1428571428571423</v>
      </c>
      <c r="M2799" s="72">
        <f t="shared" si="263"/>
        <v>9.1428571428571423</v>
      </c>
      <c r="N2799" s="81">
        <f>MIN(1,Overview!$F$44*E2799*(F2799-Overview!$F$25)^2+0.2)</f>
        <v>1</v>
      </c>
      <c r="O2799" s="48">
        <f>M2799*E2799*Overview!$F$8</f>
        <v>9.746225350951114E-2</v>
      </c>
      <c r="P2799" s="48">
        <f>E2799*Overview!$F$6</f>
        <v>1.8494797113084687E-3</v>
      </c>
      <c r="Q2799" s="122">
        <f>O2799*(G2799/F2799-(1+Overview!$F$35/'='!F2799)/(Overview!$F$37*Overview!$F$33))/('='!G2799+Overview!$F$36)</f>
        <v>7.7411801236222953E-5</v>
      </c>
      <c r="R2799" s="128">
        <f>(O2799/F2799-Q2799)*G2799*Overview!$F$29*'='!F2799^3</f>
        <v>505.44815187387411</v>
      </c>
      <c r="S2799" s="57">
        <f t="shared" si="258"/>
        <v>3.267687422016451E-18</v>
      </c>
      <c r="T2799" s="58">
        <f t="shared" si="259"/>
        <v>8.5446069557547583E-5</v>
      </c>
      <c r="U2799" s="58">
        <f>IF(I2799&lt;Overview!$F$18,(1-Overview!$F$9)*'='!R2799-'='!I2799*'='!P2799,0)</f>
        <v>0</v>
      </c>
      <c r="V2799" s="54">
        <f>IF(I2799&gt;=Overview!$F$18,(1-Overview!$F$9)*'='!R2799-Overview!$F$18*'='!P2799,0)</f>
        <v>42.736639682781366</v>
      </c>
      <c r="W2799" s="2"/>
      <c r="X2799" s="60">
        <f>F2799^3*(1+G2799*Overview!$F$38)</f>
        <v>44.62283233234956</v>
      </c>
      <c r="Y2799" s="61">
        <f>F2799^3*Overview!$F$42*(1+Overview!$F$38*G2799)+J2799*Overview!$F$39/Overview!$F$40</f>
        <v>4.4944648564719607</v>
      </c>
    </row>
    <row r="2800" spans="1:25">
      <c r="A2800" s="34">
        <v>2797</v>
      </c>
      <c r="B2800">
        <v>0.77</v>
      </c>
      <c r="C2800" s="85">
        <v>18.739999999999998</v>
      </c>
      <c r="D2800" s="125">
        <f>B2800/(B2800+Overview!$F$22)</f>
        <v>0.52380952380952384</v>
      </c>
      <c r="E2800" s="118">
        <f>EXP(Overview!$F$21/Overview!$F$5-Overview!$F$21/('='!C2800+273.15))</f>
        <v>0.94169028070695959</v>
      </c>
      <c r="F2800" s="77">
        <f t="shared" si="260"/>
        <v>3.3114437219275747</v>
      </c>
      <c r="G2800" s="115">
        <f t="shared" si="261"/>
        <v>0.52380952380952372</v>
      </c>
      <c r="H2800" s="112">
        <f>F2800/Overview!$F$19</f>
        <v>4.8891831122509588</v>
      </c>
      <c r="I2800" s="149">
        <f t="shared" si="262"/>
        <v>178.24101031296112</v>
      </c>
      <c r="J2800" s="80">
        <f>IF((A2800-Overview!$F$43)/365=ROUND((A2800-Overview!$F$43)/365,0),J2799*0.05,J2799+V2799)</f>
        <v>11052.170556347013</v>
      </c>
      <c r="K2800" s="70">
        <f>IF(I2800&lt;Overview!$F$16,1,'='!F2800/Overview!$F$26)</f>
        <v>143.35254207478678</v>
      </c>
      <c r="L2800" s="71">
        <f>IF(I2800&lt;Overview!$F$17,'='!F2800/Overview!$F$26,Overview!$F$33)</f>
        <v>9.1428571428571423</v>
      </c>
      <c r="M2800" s="72">
        <f t="shared" si="263"/>
        <v>9.1428571428571423</v>
      </c>
      <c r="N2800" s="81">
        <f>MIN(1,Overview!$F$44*E2800*(F2800-Overview!$F$25)^2+0.2)</f>
        <v>1</v>
      </c>
      <c r="O2800" s="48">
        <f>M2800*E2800*Overview!$F$8</f>
        <v>9.746225350951114E-2</v>
      </c>
      <c r="P2800" s="48">
        <f>E2800*Overview!$F$6</f>
        <v>1.8494797113084687E-3</v>
      </c>
      <c r="Q2800" s="122">
        <f>O2800*(G2800/F2800-(1+Overview!$F$35/'='!F2800)/(Overview!$F$37*Overview!$F$33))/('='!G2800+Overview!$F$36)</f>
        <v>7.7293408530697898E-5</v>
      </c>
      <c r="R2800" s="128">
        <f>(O2800/F2800-Q2800)*G2800*Overview!$F$29*'='!F2800^3</f>
        <v>505.47624159394434</v>
      </c>
      <c r="S2800" s="57">
        <f t="shared" si="258"/>
        <v>3.2676031050024231E-18</v>
      </c>
      <c r="T2800" s="58">
        <f t="shared" si="259"/>
        <v>8.5317590808454266E-5</v>
      </c>
      <c r="U2800" s="58">
        <f>IF(I2800&lt;Overview!$F$18,(1-Overview!$F$9)*'='!R2800-'='!I2800*'='!P2800,0)</f>
        <v>0</v>
      </c>
      <c r="V2800" s="54">
        <f>IF(I2800&gt;=Overview!$F$18,(1-Overview!$F$9)*'='!R2800-Overview!$F$18*'='!P2800,0)</f>
        <v>42.739032926931351</v>
      </c>
      <c r="W2800" s="2"/>
      <c r="X2800" s="60">
        <f>F2800^3*(1+G2800*Overview!$F$38)</f>
        <v>44.62628675531284</v>
      </c>
      <c r="Y2800" s="61">
        <f>F2800^3*Overview!$F$42*(1+Overview!$F$38*G2800)+J2800*Overview!$F$39/Overview!$F$40</f>
        <v>4.4966328557903257</v>
      </c>
    </row>
    <row r="2801" spans="1:25">
      <c r="A2801" s="34">
        <v>2798</v>
      </c>
      <c r="B2801">
        <v>0.77</v>
      </c>
      <c r="C2801" s="85">
        <v>18.739999999999998</v>
      </c>
      <c r="D2801" s="125">
        <f>B2801/(B2801+Overview!$F$22)</f>
        <v>0.52380952380952384</v>
      </c>
      <c r="E2801" s="118">
        <f>EXP(Overview!$F$21/Overview!$F$5-Overview!$F$21/('='!C2801+273.15))</f>
        <v>0.94169028070695959</v>
      </c>
      <c r="F2801" s="77">
        <f t="shared" si="260"/>
        <v>3.3115290395183834</v>
      </c>
      <c r="G2801" s="115">
        <f t="shared" si="261"/>
        <v>0.52380952380952372</v>
      </c>
      <c r="H2801" s="112">
        <f>F2801/Overview!$F$19</f>
        <v>4.889309079460185</v>
      </c>
      <c r="I2801" s="149">
        <f t="shared" si="262"/>
        <v>178.24101031296112</v>
      </c>
      <c r="J2801" s="80">
        <f>IF((A2801-Overview!$F$43)/365=ROUND((A2801-Overview!$F$43)/365,0),J2800*0.05,J2800+V2800)</f>
        <v>11094.909589273944</v>
      </c>
      <c r="K2801" s="70">
        <f>IF(I2801&lt;Overview!$F$16,1,'='!F2801/Overview!$F$26)</f>
        <v>143.35623547698631</v>
      </c>
      <c r="L2801" s="71">
        <f>IF(I2801&lt;Overview!$F$17,'='!F2801/Overview!$F$26,Overview!$F$33)</f>
        <v>9.1428571428571423</v>
      </c>
      <c r="M2801" s="72">
        <f t="shared" si="263"/>
        <v>9.1428571428571423</v>
      </c>
      <c r="N2801" s="81">
        <f>MIN(1,Overview!$F$44*E2801*(F2801-Overview!$F$25)^2+0.2)</f>
        <v>1</v>
      </c>
      <c r="O2801" s="48">
        <f>M2801*E2801*Overview!$F$8</f>
        <v>9.746225350951114E-2</v>
      </c>
      <c r="P2801" s="48">
        <f>E2801*Overview!$F$6</f>
        <v>1.8494797113084687E-3</v>
      </c>
      <c r="Q2801" s="122">
        <f>O2801*(G2801/F2801-(1+Overview!$F$35/'='!F2801)/(Overview!$F$37*Overview!$F$33))/('='!G2801+Overview!$F$36)</f>
        <v>7.717519993917743E-5</v>
      </c>
      <c r="R2801" s="128">
        <f>(O2801/F2801-Q2801)*G2801*Overview!$F$29*'='!F2801^3</f>
        <v>505.5042899556264</v>
      </c>
      <c r="S2801" s="57">
        <f t="shared" si="258"/>
        <v>3.2675189191108573E-18</v>
      </c>
      <c r="T2801" s="58">
        <f t="shared" si="259"/>
        <v>8.5189305243074469E-5</v>
      </c>
      <c r="U2801" s="58">
        <f>IF(I2801&lt;Overview!$F$18,(1-Overview!$F$9)*'='!R2801-'='!I2801*'='!P2801,0)</f>
        <v>0</v>
      </c>
      <c r="V2801" s="54">
        <f>IF(I2801&gt;=Overview!$F$18,(1-Overview!$F$9)*'='!R2801-Overview!$F$18*'='!P2801,0)</f>
        <v>42.741422647346667</v>
      </c>
      <c r="W2801" s="2"/>
      <c r="X2801" s="60">
        <f>F2801^3*(1+G2801*Overview!$F$38)</f>
        <v>44.629736161996838</v>
      </c>
      <c r="Y2801" s="61">
        <f>F2801^3*Overview!$F$42*(1+Overview!$F$38*G2801)+J2801*Overview!$F$39/Overview!$F$40</f>
        <v>4.4988005076408921</v>
      </c>
    </row>
    <row r="2802" spans="1:25">
      <c r="A2802" s="34">
        <v>2799</v>
      </c>
      <c r="B2802">
        <v>0.77</v>
      </c>
      <c r="C2802" s="85">
        <v>18.739999999999998</v>
      </c>
      <c r="D2802" s="125">
        <f>B2802/(B2802+Overview!$F$22)</f>
        <v>0.52380952380952384</v>
      </c>
      <c r="E2802" s="118">
        <f>EXP(Overview!$F$21/Overview!$F$5-Overview!$F$21/('='!C2802+273.15))</f>
        <v>0.94169028070695959</v>
      </c>
      <c r="F2802" s="77">
        <f t="shared" si="260"/>
        <v>3.3116142288236263</v>
      </c>
      <c r="G2802" s="115">
        <f t="shared" si="261"/>
        <v>0.52380952380952372</v>
      </c>
      <c r="H2802" s="112">
        <f>F2802/Overview!$F$19</f>
        <v>4.8894348572621089</v>
      </c>
      <c r="I2802" s="149">
        <f t="shared" si="262"/>
        <v>178.24101031296112</v>
      </c>
      <c r="J2802" s="80">
        <f>IF((A2802-Overview!$F$43)/365=ROUND((A2802-Overview!$F$43)/365,0),J2801*0.05,J2801+V2801)</f>
        <v>11137.651011921291</v>
      </c>
      <c r="K2802" s="70">
        <f>IF(I2802&lt;Overview!$F$16,1,'='!F2802/Overview!$F$26)</f>
        <v>143.35992332569811</v>
      </c>
      <c r="L2802" s="71">
        <f>IF(I2802&lt;Overview!$F$17,'='!F2802/Overview!$F$26,Overview!$F$33)</f>
        <v>9.1428571428571423</v>
      </c>
      <c r="M2802" s="72">
        <f t="shared" si="263"/>
        <v>9.1428571428571423</v>
      </c>
      <c r="N2802" s="81">
        <f>MIN(1,Overview!$F$44*E2802*(F2802-Overview!$F$25)^2+0.2)</f>
        <v>1</v>
      </c>
      <c r="O2802" s="48">
        <f>M2802*E2802*Overview!$F$8</f>
        <v>9.746225350951114E-2</v>
      </c>
      <c r="P2802" s="48">
        <f>E2802*Overview!$F$6</f>
        <v>1.8494797113084687E-3</v>
      </c>
      <c r="Q2802" s="122">
        <f>O2802*(G2802/F2802-(1+Overview!$F$35/'='!F2802)/(Overview!$F$37*Overview!$F$33))/('='!G2802+Overview!$F$36)</f>
        <v>7.7057175166034432E-5</v>
      </c>
      <c r="R2802" s="128">
        <f>(O2802/F2802-Q2802)*G2802*Overview!$F$29*'='!F2802^3</f>
        <v>505.53229701847755</v>
      </c>
      <c r="S2802" s="57">
        <f t="shared" si="258"/>
        <v>3.2674348641312148E-18</v>
      </c>
      <c r="T2802" s="58">
        <f t="shared" si="259"/>
        <v>8.5061212570931402E-5</v>
      </c>
      <c r="U2802" s="58">
        <f>IF(I2802&lt;Overview!$F$18,(1-Overview!$F$9)*'='!R2802-'='!I2802*'='!P2802,0)</f>
        <v>0</v>
      </c>
      <c r="V2802" s="54">
        <f>IF(I2802&gt;=Overview!$F$18,(1-Overview!$F$9)*'='!R2802-Overview!$F$18*'='!P2802,0)</f>
        <v>42.743808849101583</v>
      </c>
      <c r="W2802" s="2"/>
      <c r="X2802" s="60">
        <f>F2802^3*(1+G2802*Overview!$F$38)</f>
        <v>44.633180559414207</v>
      </c>
      <c r="Y2802" s="61">
        <f>F2802^3*Overview!$F$42*(1+Overview!$F$38*G2802)+J2802*Overview!$F$39/Overview!$F$40</f>
        <v>4.5009678125016759</v>
      </c>
    </row>
    <row r="2803" spans="1:25">
      <c r="A2803" s="34">
        <v>2800</v>
      </c>
      <c r="B2803">
        <v>0.77</v>
      </c>
      <c r="C2803" s="85">
        <v>18.739999999999998</v>
      </c>
      <c r="D2803" s="125">
        <f>B2803/(B2803+Overview!$F$22)</f>
        <v>0.52380952380952384</v>
      </c>
      <c r="E2803" s="118">
        <f>EXP(Overview!$F$21/Overview!$F$5-Overview!$F$21/('='!C2803+273.15))</f>
        <v>0.94169028070695959</v>
      </c>
      <c r="F2803" s="77">
        <f t="shared" si="260"/>
        <v>3.3116992900361972</v>
      </c>
      <c r="G2803" s="115">
        <f t="shared" si="261"/>
        <v>0.52380952380952372</v>
      </c>
      <c r="H2803" s="112">
        <f>F2803/Overview!$F$19</f>
        <v>4.8895604459415285</v>
      </c>
      <c r="I2803" s="149">
        <f t="shared" si="262"/>
        <v>178.24101031296112</v>
      </c>
      <c r="J2803" s="80">
        <f>IF((A2803-Overview!$F$43)/365=ROUND((A2803-Overview!$F$43)/365,0),J2802*0.05,J2802+V2802)</f>
        <v>11180.394820770392</v>
      </c>
      <c r="K2803" s="70">
        <f>IF(I2803&lt;Overview!$F$16,1,'='!F2803/Overview!$F$26)</f>
        <v>143.36360562927263</v>
      </c>
      <c r="L2803" s="71">
        <f>IF(I2803&lt;Overview!$F$17,'='!F2803/Overview!$F$26,Overview!$F$33)</f>
        <v>9.1428571428571423</v>
      </c>
      <c r="M2803" s="72">
        <f t="shared" si="263"/>
        <v>9.1428571428571423</v>
      </c>
      <c r="N2803" s="81">
        <f>MIN(1,Overview!$F$44*E2803*(F2803-Overview!$F$25)^2+0.2)</f>
        <v>1</v>
      </c>
      <c r="O2803" s="48">
        <f>M2803*E2803*Overview!$F$8</f>
        <v>9.746225350951114E-2</v>
      </c>
      <c r="P2803" s="48">
        <f>E2803*Overview!$F$6</f>
        <v>1.8494797113084687E-3</v>
      </c>
      <c r="Q2803" s="122">
        <f>O2803*(G2803/F2803-(1+Overview!$F$35/'='!F2803)/(Overview!$F$37*Overview!$F$33))/('='!G2803+Overview!$F$36)</f>
        <v>7.6939333916146635E-5</v>
      </c>
      <c r="R2803" s="128">
        <f>(O2803/F2803-Q2803)*G2803*Overview!$F$29*'='!F2803^3</f>
        <v>505.56026284197287</v>
      </c>
      <c r="S2803" s="57">
        <f t="shared" si="258"/>
        <v>3.2673509398533146E-18</v>
      </c>
      <c r="T2803" s="58">
        <f t="shared" si="259"/>
        <v>8.4933312501986902E-5</v>
      </c>
      <c r="U2803" s="58">
        <f>IF(I2803&lt;Overview!$F$18,(1-Overview!$F$9)*'='!R2803-'='!I2803*'='!P2803,0)</f>
        <v>0</v>
      </c>
      <c r="V2803" s="54">
        <f>IF(I2803&gt;=Overview!$F$18,(1-Overview!$F$9)*'='!R2803-Overview!$F$18*'='!P2803,0)</f>
        <v>42.746191537263385</v>
      </c>
      <c r="W2803" s="2"/>
      <c r="X2803" s="60">
        <f>F2803^3*(1+G2803*Overview!$F$38)</f>
        <v>44.636619954568623</v>
      </c>
      <c r="Y2803" s="61">
        <f>F2803^3*Overview!$F$42*(1+Overview!$F$38*G2803)+J2803*Overview!$F$39/Overview!$F$40</f>
        <v>4.5031347708501075</v>
      </c>
    </row>
    <row r="2804" spans="1:25">
      <c r="A2804" s="34">
        <v>2801</v>
      </c>
      <c r="B2804">
        <v>0.77</v>
      </c>
      <c r="C2804" s="85">
        <v>18.739999999999998</v>
      </c>
      <c r="D2804" s="125">
        <f>B2804/(B2804+Overview!$F$22)</f>
        <v>0.52380952380952384</v>
      </c>
      <c r="E2804" s="118">
        <f>EXP(Overview!$F$21/Overview!$F$5-Overview!$F$21/('='!C2804+273.15))</f>
        <v>0.94169028070695959</v>
      </c>
      <c r="F2804" s="77">
        <f t="shared" si="260"/>
        <v>3.3117842233486994</v>
      </c>
      <c r="G2804" s="115">
        <f t="shared" si="261"/>
        <v>0.52380952380952372</v>
      </c>
      <c r="H2804" s="112">
        <f>F2804/Overview!$F$19</f>
        <v>4.8896858457828127</v>
      </c>
      <c r="I2804" s="149">
        <f t="shared" si="262"/>
        <v>178.24101031296112</v>
      </c>
      <c r="J2804" s="80">
        <f>IF((A2804-Overview!$F$43)/365=ROUND((A2804-Overview!$F$43)/365,0),J2803*0.05,J2803+V2803)</f>
        <v>11223.141012307657</v>
      </c>
      <c r="K2804" s="70">
        <f>IF(I2804&lt;Overview!$F$16,1,'='!F2804/Overview!$F$26)</f>
        <v>143.36728239604759</v>
      </c>
      <c r="L2804" s="71">
        <f>IF(I2804&lt;Overview!$F$17,'='!F2804/Overview!$F$26,Overview!$F$33)</f>
        <v>9.1428571428571423</v>
      </c>
      <c r="M2804" s="72">
        <f t="shared" si="263"/>
        <v>9.1428571428571423</v>
      </c>
      <c r="N2804" s="81">
        <f>MIN(1,Overview!$F$44*E2804*(F2804-Overview!$F$25)^2+0.2)</f>
        <v>1</v>
      </c>
      <c r="O2804" s="48">
        <f>M2804*E2804*Overview!$F$8</f>
        <v>9.746225350951114E-2</v>
      </c>
      <c r="P2804" s="48">
        <f>E2804*Overview!$F$6</f>
        <v>1.8494797113084687E-3</v>
      </c>
      <c r="Q2804" s="122">
        <f>O2804*(G2804/F2804-(1+Overview!$F$35/'='!F2804)/(Overview!$F$37*Overview!$F$33))/('='!G2804+Overview!$F$36)</f>
        <v>7.6821675894893292E-5</v>
      </c>
      <c r="R2804" s="128">
        <f>(O2804/F2804-Q2804)*G2804*Overview!$F$29*'='!F2804^3</f>
        <v>505.58818748550658</v>
      </c>
      <c r="S2804" s="57">
        <f t="shared" si="258"/>
        <v>3.2672671460673328E-18</v>
      </c>
      <c r="T2804" s="58">
        <f t="shared" si="259"/>
        <v>8.4805604746638222E-5</v>
      </c>
      <c r="U2804" s="58">
        <f>IF(I2804&lt;Overview!$F$18,(1-Overview!$F$9)*'='!R2804-'='!I2804*'='!P2804,0)</f>
        <v>0</v>
      </c>
      <c r="V2804" s="54">
        <f>IF(I2804&gt;=Overview!$F$18,(1-Overview!$F$9)*'='!R2804-Overview!$F$18*'='!P2804,0)</f>
        <v>42.748570716892452</v>
      </c>
      <c r="W2804" s="2"/>
      <c r="X2804" s="60">
        <f>F2804^3*(1+G2804*Overview!$F$38)</f>
        <v>44.640054354454847</v>
      </c>
      <c r="Y2804" s="61">
        <f>F2804^3*Overview!$F$42*(1+Overview!$F$38*G2804)+J2804*Overview!$F$39/Overview!$F$40</f>
        <v>4.5053013831630331</v>
      </c>
    </row>
    <row r="2805" spans="1:25">
      <c r="A2805" s="34">
        <v>2802</v>
      </c>
      <c r="B2805">
        <v>0.77</v>
      </c>
      <c r="C2805" s="85">
        <v>18.739999999999998</v>
      </c>
      <c r="D2805" s="125">
        <f>B2805/(B2805+Overview!$F$22)</f>
        <v>0.52380952380952384</v>
      </c>
      <c r="E2805" s="118">
        <f>EXP(Overview!$F$21/Overview!$F$5-Overview!$F$21/('='!C2805+273.15))</f>
        <v>0.94169028070695959</v>
      </c>
      <c r="F2805" s="77">
        <f t="shared" si="260"/>
        <v>3.311869028953446</v>
      </c>
      <c r="G2805" s="115">
        <f t="shared" si="261"/>
        <v>0.52380952380952372</v>
      </c>
      <c r="H2805" s="112">
        <f>F2805/Overview!$F$19</f>
        <v>4.8898110570699043</v>
      </c>
      <c r="I2805" s="149">
        <f t="shared" si="262"/>
        <v>178.24101031296112</v>
      </c>
      <c r="J2805" s="80">
        <f>IF((A2805-Overview!$F$43)/365=ROUND((A2805-Overview!$F$43)/365,0),J2804*0.05,J2804+V2804)</f>
        <v>11265.889583024549</v>
      </c>
      <c r="K2805" s="70">
        <f>IF(I2805&lt;Overview!$F$16,1,'='!F2805/Overview!$F$26)</f>
        <v>143.37095363434833</v>
      </c>
      <c r="L2805" s="71">
        <f>IF(I2805&lt;Overview!$F$17,'='!F2805/Overview!$F$26,Overview!$F$33)</f>
        <v>9.1428571428571423</v>
      </c>
      <c r="M2805" s="72">
        <f t="shared" si="263"/>
        <v>9.1428571428571423</v>
      </c>
      <c r="N2805" s="81">
        <f>MIN(1,Overview!$F$44*E2805*(F2805-Overview!$F$25)^2+0.2)</f>
        <v>1</v>
      </c>
      <c r="O2805" s="48">
        <f>M2805*E2805*Overview!$F$8</f>
        <v>9.746225350951114E-2</v>
      </c>
      <c r="P2805" s="48">
        <f>E2805*Overview!$F$6</f>
        <v>1.8494797113084687E-3</v>
      </c>
      <c r="Q2805" s="122">
        <f>O2805*(G2805/F2805-(1+Overview!$F$35/'='!F2805)/(Overview!$F$37*Overview!$F$33))/('='!G2805+Overview!$F$36)</f>
        <v>7.6704200808154423E-5</v>
      </c>
      <c r="R2805" s="128">
        <f>(O2805/F2805-Q2805)*G2805*Overview!$F$29*'='!F2805^3</f>
        <v>505.61607100839092</v>
      </c>
      <c r="S2805" s="57">
        <f t="shared" si="258"/>
        <v>3.2671834825638041E-18</v>
      </c>
      <c r="T2805" s="58">
        <f t="shared" si="259"/>
        <v>8.4678089015717504E-5</v>
      </c>
      <c r="U2805" s="58">
        <f>IF(I2805&lt;Overview!$F$18,(1-Overview!$F$9)*'='!R2805-'='!I2805*'='!P2805,0)</f>
        <v>0</v>
      </c>
      <c r="V2805" s="54">
        <f>IF(I2805&gt;=Overview!$F$18,(1-Overview!$F$9)*'='!R2805-Overview!$F$18*'='!P2805,0)</f>
        <v>42.750946393042199</v>
      </c>
      <c r="W2805" s="2"/>
      <c r="X2805" s="60">
        <f>F2805^3*(1+G2805*Overview!$F$38)</f>
        <v>44.643483766058615</v>
      </c>
      <c r="Y2805" s="61">
        <f>F2805^3*Overview!$F$42*(1+Overview!$F$38*G2805)+J2805*Overview!$F$39/Overview!$F$40</f>
        <v>4.5074676499167055</v>
      </c>
    </row>
    <row r="2806" spans="1:25">
      <c r="A2806" s="34">
        <v>2803</v>
      </c>
      <c r="B2806">
        <v>0.77</v>
      </c>
      <c r="C2806" s="85">
        <v>18.739999999999998</v>
      </c>
      <c r="D2806" s="125">
        <f>B2806/(B2806+Overview!$F$22)</f>
        <v>0.52380952380952384</v>
      </c>
      <c r="E2806" s="118">
        <f>EXP(Overview!$F$21/Overview!$F$5-Overview!$F$21/('='!C2806+273.15))</f>
        <v>0.94169028070695959</v>
      </c>
      <c r="F2806" s="77">
        <f t="shared" si="260"/>
        <v>3.3119537070424618</v>
      </c>
      <c r="G2806" s="115">
        <f t="shared" si="261"/>
        <v>0.52380952380952372</v>
      </c>
      <c r="H2806" s="112">
        <f>F2806/Overview!$F$19</f>
        <v>4.8899360800863159</v>
      </c>
      <c r="I2806" s="149">
        <f t="shared" si="262"/>
        <v>178.24101031296112</v>
      </c>
      <c r="J2806" s="80">
        <f>IF((A2806-Overview!$F$43)/365=ROUND((A2806-Overview!$F$43)/365,0),J2805*0.05,J2805+V2805)</f>
        <v>11308.640529417591</v>
      </c>
      <c r="K2806" s="70">
        <f>IF(I2806&lt;Overview!$F$16,1,'='!F2806/Overview!$F$26)</f>
        <v>143.37461935248754</v>
      </c>
      <c r="L2806" s="71">
        <f>IF(I2806&lt;Overview!$F$17,'='!F2806/Overview!$F$26,Overview!$F$33)</f>
        <v>9.1428571428571423</v>
      </c>
      <c r="M2806" s="72">
        <f t="shared" si="263"/>
        <v>9.1428571428571423</v>
      </c>
      <c r="N2806" s="81">
        <f>MIN(1,Overview!$F$44*E2806*(F2806-Overview!$F$25)^2+0.2)</f>
        <v>1</v>
      </c>
      <c r="O2806" s="48">
        <f>M2806*E2806*Overview!$F$8</f>
        <v>9.746225350951114E-2</v>
      </c>
      <c r="P2806" s="48">
        <f>E2806*Overview!$F$6</f>
        <v>1.8494797113084687E-3</v>
      </c>
      <c r="Q2806" s="122">
        <f>O2806*(G2806/F2806-(1+Overview!$F$35/'='!F2806)/(Overview!$F$37*Overview!$F$33))/('='!G2806+Overview!$F$36)</f>
        <v>7.65869083623116E-5</v>
      </c>
      <c r="R2806" s="128">
        <f>(O2806/F2806-Q2806)*G2806*Overview!$F$29*'='!F2806^3</f>
        <v>505.64391346985667</v>
      </c>
      <c r="S2806" s="57">
        <f t="shared" si="258"/>
        <v>3.2670999491336176E-18</v>
      </c>
      <c r="T2806" s="58">
        <f t="shared" si="259"/>
        <v>8.4550765020493062E-5</v>
      </c>
      <c r="U2806" s="58">
        <f>IF(I2806&lt;Overview!$F$18,(1-Overview!$F$9)*'='!R2806-'='!I2806*'='!P2806,0)</f>
        <v>0</v>
      </c>
      <c r="V2806" s="54">
        <f>IF(I2806&gt;=Overview!$F$18,(1-Overview!$F$9)*'='!R2806-Overview!$F$18*'='!P2806,0)</f>
        <v>42.753318570759085</v>
      </c>
      <c r="W2806" s="2"/>
      <c r="X2806" s="60">
        <f>F2806^3*(1+G2806*Overview!$F$38)</f>
        <v>44.646908196356755</v>
      </c>
      <c r="Y2806" s="61">
        <f>F2806^3*Overview!$F$42*(1+Overview!$F$38*G2806)+J2806*Overview!$F$39/Overview!$F$40</f>
        <v>4.5096335715867992</v>
      </c>
    </row>
    <row r="2807" spans="1:25">
      <c r="A2807" s="34">
        <v>2804</v>
      </c>
      <c r="B2807">
        <v>0.77</v>
      </c>
      <c r="C2807" s="85">
        <v>18.739999999999998</v>
      </c>
      <c r="D2807" s="125">
        <f>B2807/(B2807+Overview!$F$22)</f>
        <v>0.52380952380952384</v>
      </c>
      <c r="E2807" s="118">
        <f>EXP(Overview!$F$21/Overview!$F$5-Overview!$F$21/('='!C2807+273.15))</f>
        <v>0.94169028070695959</v>
      </c>
      <c r="F2807" s="77">
        <f t="shared" si="260"/>
        <v>3.3120382578074823</v>
      </c>
      <c r="G2807" s="115">
        <f t="shared" si="261"/>
        <v>0.52380952380952372</v>
      </c>
      <c r="H2807" s="112">
        <f>F2807/Overview!$F$19</f>
        <v>4.8900609151151366</v>
      </c>
      <c r="I2807" s="149">
        <f t="shared" si="262"/>
        <v>178.24101031296112</v>
      </c>
      <c r="J2807" s="80">
        <f>IF((A2807-Overview!$F$43)/365=ROUND((A2807-Overview!$F$43)/365,0),J2806*0.05,J2806+V2806)</f>
        <v>11351.393847988351</v>
      </c>
      <c r="K2807" s="70">
        <f>IF(I2807&lt;Overview!$F$16,1,'='!F2807/Overview!$F$26)</f>
        <v>143.37827955876548</v>
      </c>
      <c r="L2807" s="71">
        <f>IF(I2807&lt;Overview!$F$17,'='!F2807/Overview!$F$26,Overview!$F$33)</f>
        <v>9.1428571428571423</v>
      </c>
      <c r="M2807" s="72">
        <f t="shared" si="263"/>
        <v>9.1428571428571423</v>
      </c>
      <c r="N2807" s="81">
        <f>MIN(1,Overview!$F$44*E2807*(F2807-Overview!$F$25)^2+0.2)</f>
        <v>1</v>
      </c>
      <c r="O2807" s="48">
        <f>M2807*E2807*Overview!$F$8</f>
        <v>9.746225350951114E-2</v>
      </c>
      <c r="P2807" s="48">
        <f>E2807*Overview!$F$6</f>
        <v>1.8494797113084687E-3</v>
      </c>
      <c r="Q2807" s="122">
        <f>O2807*(G2807/F2807-(1+Overview!$F$35/'='!F2807)/(Overview!$F$37*Overview!$F$33))/('='!G2807+Overview!$F$36)</f>
        <v>7.6469798264243934E-5</v>
      </c>
      <c r="R2807" s="128">
        <f>(O2807/F2807-Q2807)*G2807*Overview!$F$29*'='!F2807^3</f>
        <v>505.67171492905339</v>
      </c>
      <c r="S2807" s="57">
        <f t="shared" si="258"/>
        <v>3.2670165455680198E-18</v>
      </c>
      <c r="T2807" s="58">
        <f t="shared" si="259"/>
        <v>8.4423632472665374E-5</v>
      </c>
      <c r="U2807" s="58">
        <f>IF(I2807&lt;Overview!$F$18,(1-Overview!$F$9)*'='!R2807-'='!I2807*'='!P2807,0)</f>
        <v>0</v>
      </c>
      <c r="V2807" s="54">
        <f>IF(I2807&gt;=Overview!$F$18,(1-Overview!$F$9)*'='!R2807-Overview!$F$18*'='!P2807,0)</f>
        <v>42.755687255082641</v>
      </c>
      <c r="W2807" s="2"/>
      <c r="X2807" s="60">
        <f>F2807^3*(1+G2807*Overview!$F$38)</f>
        <v>44.650327652317145</v>
      </c>
      <c r="Y2807" s="61">
        <f>F2807^3*Overview!$F$42*(1+Overview!$F$38*G2807)+J2807*Overview!$F$39/Overview!$F$40</f>
        <v>4.5117991486484001</v>
      </c>
    </row>
    <row r="2808" spans="1:25">
      <c r="A2808" s="34">
        <v>2805</v>
      </c>
      <c r="B2808">
        <v>0.77</v>
      </c>
      <c r="C2808" s="85">
        <v>18.739999999999998</v>
      </c>
      <c r="D2808" s="125">
        <f>B2808/(B2808+Overview!$F$22)</f>
        <v>0.52380952380952384</v>
      </c>
      <c r="E2808" s="118">
        <f>EXP(Overview!$F$21/Overview!$F$5-Overview!$F$21/('='!C2808+273.15))</f>
        <v>0.94169028070695959</v>
      </c>
      <c r="F2808" s="77">
        <f t="shared" si="260"/>
        <v>3.3121226814399551</v>
      </c>
      <c r="G2808" s="115">
        <f t="shared" si="261"/>
        <v>0.52380952380952372</v>
      </c>
      <c r="H2808" s="112">
        <f>F2808/Overview!$F$19</f>
        <v>4.8901855624390302</v>
      </c>
      <c r="I2808" s="149">
        <f t="shared" si="262"/>
        <v>178.24101031296112</v>
      </c>
      <c r="J2808" s="80">
        <f>IF((A2808-Overview!$F$43)/365=ROUND((A2808-Overview!$F$43)/365,0),J2807*0.05,J2807+V2807)</f>
        <v>11394.149535243434</v>
      </c>
      <c r="K2808" s="70">
        <f>IF(I2808&lt;Overview!$F$16,1,'='!F2808/Overview!$F$26)</f>
        <v>143.38193426146992</v>
      </c>
      <c r="L2808" s="71">
        <f>IF(I2808&lt;Overview!$F$17,'='!F2808/Overview!$F$26,Overview!$F$33)</f>
        <v>9.1428571428571423</v>
      </c>
      <c r="M2808" s="72">
        <f t="shared" si="263"/>
        <v>9.1428571428571423</v>
      </c>
      <c r="N2808" s="81">
        <f>MIN(1,Overview!$F$44*E2808*(F2808-Overview!$F$25)^2+0.2)</f>
        <v>1</v>
      </c>
      <c r="O2808" s="48">
        <f>M2808*E2808*Overview!$F$8</f>
        <v>9.746225350951114E-2</v>
      </c>
      <c r="P2808" s="48">
        <f>E2808*Overview!$F$6</f>
        <v>1.8494797113084687E-3</v>
      </c>
      <c r="Q2808" s="122">
        <f>O2808*(G2808/F2808-(1+Overview!$F$35/'='!F2808)/(Overview!$F$37*Overview!$F$33))/('='!G2808+Overview!$F$36)</f>
        <v>7.6352870221331291E-5</v>
      </c>
      <c r="R2808" s="128">
        <f>(O2808/F2808-Q2808)*G2808*Overview!$F$29*'='!F2808^3</f>
        <v>505.6994754450501</v>
      </c>
      <c r="S2808" s="57">
        <f t="shared" si="258"/>
        <v>3.2669332716586109E-18</v>
      </c>
      <c r="T2808" s="58">
        <f t="shared" si="259"/>
        <v>8.4296691084370903E-5</v>
      </c>
      <c r="U2808" s="58">
        <f>IF(I2808&lt;Overview!$F$18,(1-Overview!$F$9)*'='!R2808-'='!I2808*'='!P2808,0)</f>
        <v>0</v>
      </c>
      <c r="V2808" s="54">
        <f>IF(I2808&gt;=Overview!$F$18,(1-Overview!$F$9)*'='!R2808-Overview!$F$18*'='!P2808,0)</f>
        <v>42.758052451045565</v>
      </c>
      <c r="W2808" s="2"/>
      <c r="X2808" s="60">
        <f>F2808^3*(1+G2808*Overview!$F$38)</f>
        <v>44.653742140898778</v>
      </c>
      <c r="Y2808" s="61">
        <f>F2808^3*Overview!$F$42*(1+Overview!$F$38*G2808)+J2808*Overview!$F$39/Overview!$F$40</f>
        <v>4.5139643815760131</v>
      </c>
    </row>
    <row r="2809" spans="1:25">
      <c r="A2809" s="34">
        <v>2806</v>
      </c>
      <c r="B2809">
        <v>0.77</v>
      </c>
      <c r="C2809" s="85">
        <v>18.739999999999998</v>
      </c>
      <c r="D2809" s="125">
        <f>B2809/(B2809+Overview!$F$22)</f>
        <v>0.52380952380952384</v>
      </c>
      <c r="E2809" s="118">
        <f>EXP(Overview!$F$21/Overview!$F$5-Overview!$F$21/('='!C2809+273.15))</f>
        <v>0.94169028070695959</v>
      </c>
      <c r="F2809" s="77">
        <f t="shared" si="260"/>
        <v>3.3122069781310395</v>
      </c>
      <c r="G2809" s="115">
        <f t="shared" si="261"/>
        <v>0.52380952380952372</v>
      </c>
      <c r="H2809" s="112">
        <f>F2809/Overview!$F$19</f>
        <v>4.8903100223402323</v>
      </c>
      <c r="I2809" s="149">
        <f t="shared" si="262"/>
        <v>178.24101031296112</v>
      </c>
      <c r="J2809" s="80">
        <f>IF((A2809-Overview!$F$43)/365=ROUND((A2809-Overview!$F$43)/365,0),J2808*0.05,J2808+V2808)</f>
        <v>11436.907587694479</v>
      </c>
      <c r="K2809" s="70">
        <f>IF(I2809&lt;Overview!$F$16,1,'='!F2809/Overview!$F$26)</f>
        <v>143.38558346887618</v>
      </c>
      <c r="L2809" s="71">
        <f>IF(I2809&lt;Overview!$F$17,'='!F2809/Overview!$F$26,Overview!$F$33)</f>
        <v>9.1428571428571423</v>
      </c>
      <c r="M2809" s="72">
        <f t="shared" si="263"/>
        <v>9.1428571428571423</v>
      </c>
      <c r="N2809" s="81">
        <f>MIN(1,Overview!$F$44*E2809*(F2809-Overview!$F$25)^2+0.2)</f>
        <v>1</v>
      </c>
      <c r="O2809" s="48">
        <f>M2809*E2809*Overview!$F$8</f>
        <v>9.746225350951114E-2</v>
      </c>
      <c r="P2809" s="48">
        <f>E2809*Overview!$F$6</f>
        <v>1.8494797113084687E-3</v>
      </c>
      <c r="Q2809" s="122">
        <f>O2809*(G2809/F2809-(1+Overview!$F$35/'='!F2809)/(Overview!$F$37*Overview!$F$33))/('='!G2809+Overview!$F$36)</f>
        <v>7.6236123941448609E-5</v>
      </c>
      <c r="R2809" s="128">
        <f>(O2809/F2809-Q2809)*G2809*Overview!$F$29*'='!F2809^3</f>
        <v>505.72719507683342</v>
      </c>
      <c r="S2809" s="57">
        <f t="shared" si="258"/>
        <v>3.2668501271973461E-18</v>
      </c>
      <c r="T2809" s="58">
        <f t="shared" si="259"/>
        <v>8.4169940568176296E-5</v>
      </c>
      <c r="U2809" s="58">
        <f>IF(I2809&lt;Overview!$F$18,(1-Overview!$F$9)*'='!R2809-'='!I2809*'='!P2809,0)</f>
        <v>0</v>
      </c>
      <c r="V2809" s="54">
        <f>IF(I2809&gt;=Overview!$F$18,(1-Overview!$F$9)*'='!R2809-Overview!$F$18*'='!P2809,0)</f>
        <v>42.760414163673502</v>
      </c>
      <c r="W2809" s="2"/>
      <c r="X2809" s="60">
        <f>F2809^3*(1+G2809*Overview!$F$38)</f>
        <v>44.657151669051629</v>
      </c>
      <c r="Y2809" s="61">
        <f>F2809^3*Overview!$F$42*(1+Overview!$F$38*G2809)+J2809*Overview!$F$39/Overview!$F$40</f>
        <v>4.5161292708435514</v>
      </c>
    </row>
    <row r="2810" spans="1:25">
      <c r="A2810" s="34">
        <v>2807</v>
      </c>
      <c r="B2810">
        <v>0.77</v>
      </c>
      <c r="C2810" s="85">
        <v>18.739999999999998</v>
      </c>
      <c r="D2810" s="125">
        <f>B2810/(B2810+Overview!$F$22)</f>
        <v>0.52380952380952384</v>
      </c>
      <c r="E2810" s="118">
        <f>EXP(Overview!$F$21/Overview!$F$5-Overview!$F$21/('='!C2810+273.15))</f>
        <v>0.94169028070695959</v>
      </c>
      <c r="F2810" s="77">
        <f t="shared" si="260"/>
        <v>3.3122911480716075</v>
      </c>
      <c r="G2810" s="115">
        <f t="shared" si="261"/>
        <v>0.52380952380952372</v>
      </c>
      <c r="H2810" s="112">
        <f>F2810/Overview!$F$19</f>
        <v>4.8904342951005573</v>
      </c>
      <c r="I2810" s="149">
        <f t="shared" si="262"/>
        <v>178.24101031296112</v>
      </c>
      <c r="J2810" s="80">
        <f>IF((A2810-Overview!$F$43)/365=ROUND((A2810-Overview!$F$43)/365,0),J2809*0.05,J2809+V2809)</f>
        <v>11479.668001858152</v>
      </c>
      <c r="K2810" s="70">
        <f>IF(I2810&lt;Overview!$F$16,1,'='!F2810/Overview!$F$26)</f>
        <v>143.38922718924709</v>
      </c>
      <c r="L2810" s="71">
        <f>IF(I2810&lt;Overview!$F$17,'='!F2810/Overview!$F$26,Overview!$F$33)</f>
        <v>9.1428571428571423</v>
      </c>
      <c r="M2810" s="72">
        <f t="shared" si="263"/>
        <v>9.1428571428571423</v>
      </c>
      <c r="N2810" s="81">
        <f>MIN(1,Overview!$F$44*E2810*(F2810-Overview!$F$25)^2+0.2)</f>
        <v>1</v>
      </c>
      <c r="O2810" s="48">
        <f>M2810*E2810*Overview!$F$8</f>
        <v>9.746225350951114E-2</v>
      </c>
      <c r="P2810" s="48">
        <f>E2810*Overview!$F$6</f>
        <v>1.8494797113084687E-3</v>
      </c>
      <c r="Q2810" s="122">
        <f>O2810*(G2810/F2810-(1+Overview!$F$35/'='!F2810)/(Overview!$F$37*Overview!$F$33))/('='!G2810+Overview!$F$36)</f>
        <v>7.6119559132970048E-5</v>
      </c>
      <c r="R2810" s="128">
        <f>(O2810/F2810-Q2810)*G2810*Overview!$F$29*'='!F2810^3</f>
        <v>505.75487388331027</v>
      </c>
      <c r="S2810" s="57">
        <f t="shared" si="258"/>
        <v>3.2667671119765342E-18</v>
      </c>
      <c r="T2810" s="58">
        <f t="shared" si="259"/>
        <v>8.404338063708333E-5</v>
      </c>
      <c r="U2810" s="58">
        <f>IF(I2810&lt;Overview!$F$18,(1-Overview!$F$9)*'='!R2810-'='!I2810*'='!P2810,0)</f>
        <v>0</v>
      </c>
      <c r="V2810" s="54">
        <f>IF(I2810&gt;=Overview!$F$18,(1-Overview!$F$9)*'='!R2810-Overview!$F$18*'='!P2810,0)</f>
        <v>42.76277239798533</v>
      </c>
      <c r="W2810" s="2"/>
      <c r="X2810" s="60">
        <f>F2810^3*(1+G2810*Overview!$F$38)</f>
        <v>44.660556243716869</v>
      </c>
      <c r="Y2810" s="61">
        <f>F2810^3*Overview!$F$42*(1+Overview!$F$38*G2810)+J2810*Overview!$F$39/Overview!$F$40</f>
        <v>4.5182938169243538</v>
      </c>
    </row>
    <row r="2811" spans="1:25">
      <c r="A2811" s="34">
        <v>2808</v>
      </c>
      <c r="B2811">
        <v>0.77</v>
      </c>
      <c r="C2811" s="85">
        <v>18.739999999999998</v>
      </c>
      <c r="D2811" s="125">
        <f>B2811/(B2811+Overview!$F$22)</f>
        <v>0.52380952380952384</v>
      </c>
      <c r="E2811" s="118">
        <f>EXP(Overview!$F$21/Overview!$F$5-Overview!$F$21/('='!C2811+273.15))</f>
        <v>0.94169028070695959</v>
      </c>
      <c r="F2811" s="77">
        <f t="shared" si="260"/>
        <v>3.3123751914522446</v>
      </c>
      <c r="G2811" s="115">
        <f t="shared" si="261"/>
        <v>0.52380952380952372</v>
      </c>
      <c r="H2811" s="112">
        <f>F2811/Overview!$F$19</f>
        <v>4.8905583810013944</v>
      </c>
      <c r="I2811" s="149">
        <f t="shared" si="262"/>
        <v>178.24101031296112</v>
      </c>
      <c r="J2811" s="80">
        <f>IF((A2811-Overview!$F$43)/365=ROUND((A2811-Overview!$F$43)/365,0),J2810*0.05,J2810+V2810)</f>
        <v>11522.430774256138</v>
      </c>
      <c r="K2811" s="70">
        <f>IF(I2811&lt;Overview!$F$16,1,'='!F2811/Overview!$F$26)</f>
        <v>143.3928654308331</v>
      </c>
      <c r="L2811" s="71">
        <f>IF(I2811&lt;Overview!$F$17,'='!F2811/Overview!$F$26,Overview!$F$33)</f>
        <v>9.1428571428571423</v>
      </c>
      <c r="M2811" s="72">
        <f t="shared" si="263"/>
        <v>9.1428571428571423</v>
      </c>
      <c r="N2811" s="81">
        <f>MIN(1,Overview!$F$44*E2811*(F2811-Overview!$F$25)^2+0.2)</f>
        <v>1</v>
      </c>
      <c r="O2811" s="48">
        <f>M2811*E2811*Overview!$F$8</f>
        <v>9.746225350951114E-2</v>
      </c>
      <c r="P2811" s="48">
        <f>E2811*Overview!$F$6</f>
        <v>1.8494797113084687E-3</v>
      </c>
      <c r="Q2811" s="122">
        <f>O2811*(G2811/F2811-(1+Overview!$F$35/'='!F2811)/(Overview!$F$37*Overview!$F$33))/('='!G2811+Overview!$F$36)</f>
        <v>7.6003175504762426E-5</v>
      </c>
      <c r="R2811" s="128">
        <f>(O2811/F2811-Q2811)*G2811*Overview!$F$29*'='!F2811^3</f>
        <v>505.78251192330583</v>
      </c>
      <c r="S2811" s="57">
        <f t="shared" si="258"/>
        <v>3.2666842257888362E-18</v>
      </c>
      <c r="T2811" s="58">
        <f t="shared" si="259"/>
        <v>8.391701100452199E-5</v>
      </c>
      <c r="U2811" s="58">
        <f>IF(I2811&lt;Overview!$F$18,(1-Overview!$F$9)*'='!R2811-'='!I2811*'='!P2811,0)</f>
        <v>0</v>
      </c>
      <c r="V2811" s="54">
        <f>IF(I2811&gt;=Overview!$F$18,(1-Overview!$F$9)*'='!R2811-Overview!$F$18*'='!P2811,0)</f>
        <v>42.765127158992954</v>
      </c>
      <c r="W2811" s="2"/>
      <c r="X2811" s="60">
        <f>F2811^3*(1+G2811*Overview!$F$38)</f>
        <v>44.663955871826701</v>
      </c>
      <c r="Y2811" s="61">
        <f>F2811^3*Overview!$F$42*(1+Overview!$F$38*G2811)+J2811*Overview!$F$39/Overview!$F$40</f>
        <v>4.5204580202911702</v>
      </c>
    </row>
    <row r="2812" spans="1:25">
      <c r="A2812" s="34">
        <v>2809</v>
      </c>
      <c r="B2812">
        <v>0.77</v>
      </c>
      <c r="C2812" s="85">
        <v>18.739999999999998</v>
      </c>
      <c r="D2812" s="125">
        <f>B2812/(B2812+Overview!$F$22)</f>
        <v>0.52380952380952384</v>
      </c>
      <c r="E2812" s="118">
        <f>EXP(Overview!$F$21/Overview!$F$5-Overview!$F$21/('='!C2812+273.15))</f>
        <v>0.94169028070695959</v>
      </c>
      <c r="F2812" s="77">
        <f t="shared" si="260"/>
        <v>3.3124591084632491</v>
      </c>
      <c r="G2812" s="115">
        <f t="shared" si="261"/>
        <v>0.52380952380952372</v>
      </c>
      <c r="H2812" s="112">
        <f>F2812/Overview!$F$19</f>
        <v>4.89068228032371</v>
      </c>
      <c r="I2812" s="149">
        <f t="shared" si="262"/>
        <v>178.24101031296112</v>
      </c>
      <c r="J2812" s="80">
        <f>IF((A2812-Overview!$F$43)/365=ROUND((A2812-Overview!$F$43)/365,0),J2811*0.05,J2811+V2811)</f>
        <v>11565.195901415131</v>
      </c>
      <c r="K2812" s="70">
        <f>IF(I2812&lt;Overview!$F$16,1,'='!F2812/Overview!$F$26)</f>
        <v>143.39649820187225</v>
      </c>
      <c r="L2812" s="71">
        <f>IF(I2812&lt;Overview!$F$17,'='!F2812/Overview!$F$26,Overview!$F$33)</f>
        <v>9.1428571428571423</v>
      </c>
      <c r="M2812" s="72">
        <f t="shared" si="263"/>
        <v>9.1428571428571423</v>
      </c>
      <c r="N2812" s="81">
        <f>MIN(1,Overview!$F$44*E2812*(F2812-Overview!$F$25)^2+0.2)</f>
        <v>1</v>
      </c>
      <c r="O2812" s="48">
        <f>M2812*E2812*Overview!$F$8</f>
        <v>9.746225350951114E-2</v>
      </c>
      <c r="P2812" s="48">
        <f>E2812*Overview!$F$6</f>
        <v>1.8494797113084687E-3</v>
      </c>
      <c r="Q2812" s="122">
        <f>O2812*(G2812/F2812-(1+Overview!$F$35/'='!F2812)/(Overview!$F$37*Overview!$F$33))/('='!G2812+Overview!$F$36)</f>
        <v>7.5886972766189294E-5</v>
      </c>
      <c r="R2812" s="128">
        <f>(O2812/F2812-Q2812)*G2812*Overview!$F$29*'='!F2812^3</f>
        <v>505.81010925556512</v>
      </c>
      <c r="S2812" s="57">
        <f t="shared" si="258"/>
        <v>3.2666014684272664E-18</v>
      </c>
      <c r="T2812" s="58">
        <f t="shared" si="259"/>
        <v>8.3790831384355425E-5</v>
      </c>
      <c r="U2812" s="58">
        <f>IF(I2812&lt;Overview!$F$18,(1-Overview!$F$9)*'='!R2812-'='!I2812*'='!P2812,0)</f>
        <v>0</v>
      </c>
      <c r="V2812" s="54">
        <f>IF(I2812&gt;=Overview!$F$18,(1-Overview!$F$9)*'='!R2812-Overview!$F$18*'='!P2812,0)</f>
        <v>42.767478451701443</v>
      </c>
      <c r="W2812" s="2"/>
      <c r="X2812" s="60">
        <f>F2812^3*(1+G2812*Overview!$F$38)</f>
        <v>44.667350560304484</v>
      </c>
      <c r="Y2812" s="61">
        <f>F2812^3*Overview!$F$42*(1+Overview!$F$38*G2812)+J2812*Overview!$F$39/Overview!$F$40</f>
        <v>4.5226218814161694</v>
      </c>
    </row>
    <row r="2813" spans="1:25">
      <c r="A2813" s="34">
        <v>2810</v>
      </c>
      <c r="B2813">
        <v>0.77</v>
      </c>
      <c r="C2813" s="85">
        <v>18.739999999999998</v>
      </c>
      <c r="D2813" s="125">
        <f>B2813/(B2813+Overview!$F$22)</f>
        <v>0.52380952380952384</v>
      </c>
      <c r="E2813" s="118">
        <f>EXP(Overview!$F$21/Overview!$F$5-Overview!$F$21/('='!C2813+273.15))</f>
        <v>0.94169028070695959</v>
      </c>
      <c r="F2813" s="77">
        <f t="shared" si="260"/>
        <v>3.3125428992946335</v>
      </c>
      <c r="G2813" s="115">
        <f t="shared" si="261"/>
        <v>0.52380952380952372</v>
      </c>
      <c r="H2813" s="112">
        <f>F2813/Overview!$F$19</f>
        <v>4.8908059933480486</v>
      </c>
      <c r="I2813" s="149">
        <f t="shared" si="262"/>
        <v>178.24101031296112</v>
      </c>
      <c r="J2813" s="80">
        <f>IF((A2813-Overview!$F$43)/365=ROUND((A2813-Overview!$F$43)/365,0),J2812*0.05,J2812+V2812)</f>
        <v>11607.963379866833</v>
      </c>
      <c r="K2813" s="70">
        <f>IF(I2813&lt;Overview!$F$16,1,'='!F2813/Overview!$F$26)</f>
        <v>143.40012551059021</v>
      </c>
      <c r="L2813" s="71">
        <f>IF(I2813&lt;Overview!$F$17,'='!F2813/Overview!$F$26,Overview!$F$33)</f>
        <v>9.1428571428571423</v>
      </c>
      <c r="M2813" s="72">
        <f t="shared" si="263"/>
        <v>9.1428571428571423</v>
      </c>
      <c r="N2813" s="81">
        <f>MIN(1,Overview!$F$44*E2813*(F2813-Overview!$F$25)^2+0.2)</f>
        <v>1</v>
      </c>
      <c r="O2813" s="48">
        <f>M2813*E2813*Overview!$F$8</f>
        <v>9.746225350951114E-2</v>
      </c>
      <c r="P2813" s="48">
        <f>E2813*Overview!$F$6</f>
        <v>1.8494797113084687E-3</v>
      </c>
      <c r="Q2813" s="122">
        <f>O2813*(G2813/F2813-(1+Overview!$F$35/'='!F2813)/(Overview!$F$37*Overview!$F$33))/('='!G2813+Overview!$F$36)</f>
        <v>7.5770950627107687E-5</v>
      </c>
      <c r="R2813" s="128">
        <f>(O2813/F2813-Q2813)*G2813*Overview!$F$29*'='!F2813^3</f>
        <v>505.83766593875197</v>
      </c>
      <c r="S2813" s="57">
        <f t="shared" si="258"/>
        <v>3.2665188396851907E-18</v>
      </c>
      <c r="T2813" s="58">
        <f t="shared" si="259"/>
        <v>8.3664841490876604E-5</v>
      </c>
      <c r="U2813" s="58">
        <f>IF(I2813&lt;Overview!$F$18,(1-Overview!$F$9)*'='!R2813-'='!I2813*'='!P2813,0)</f>
        <v>0</v>
      </c>
      <c r="V2813" s="54">
        <f>IF(I2813&gt;=Overview!$F$18,(1-Overview!$F$9)*'='!R2813-Overview!$F$18*'='!P2813,0)</f>
        <v>42.769826281108962</v>
      </c>
      <c r="W2813" s="2"/>
      <c r="X2813" s="60">
        <f>F2813^3*(1+G2813*Overview!$F$38)</f>
        <v>44.670740316064645</v>
      </c>
      <c r="Y2813" s="61">
        <f>F2813^3*Overview!$F$42*(1+Overview!$F$38*G2813)+J2813*Overview!$F$39/Overview!$F$40</f>
        <v>4.5247854007709405</v>
      </c>
    </row>
    <row r="2814" spans="1:25">
      <c r="A2814" s="34">
        <v>2811</v>
      </c>
      <c r="B2814">
        <v>0.77</v>
      </c>
      <c r="C2814" s="85">
        <v>18.739999999999998</v>
      </c>
      <c r="D2814" s="125">
        <f>B2814/(B2814+Overview!$F$22)</f>
        <v>0.52380952380952384</v>
      </c>
      <c r="E2814" s="118">
        <f>EXP(Overview!$F$21/Overview!$F$5-Overview!$F$21/('='!C2814+273.15))</f>
        <v>0.94169028070695959</v>
      </c>
      <c r="F2814" s="77">
        <f t="shared" si="260"/>
        <v>3.3126265641361243</v>
      </c>
      <c r="G2814" s="115">
        <f t="shared" si="261"/>
        <v>0.52380952380952372</v>
      </c>
      <c r="H2814" s="112">
        <f>F2814/Overview!$F$19</f>
        <v>4.8909295203545318</v>
      </c>
      <c r="I2814" s="149">
        <f t="shared" si="262"/>
        <v>178.24101031296112</v>
      </c>
      <c r="J2814" s="80">
        <f>IF((A2814-Overview!$F$43)/365=ROUND((A2814-Overview!$F$43)/365,0),J2813*0.05,J2813+V2813)</f>
        <v>11650.733206147941</v>
      </c>
      <c r="K2814" s="70">
        <f>IF(I2814&lt;Overview!$F$16,1,'='!F2814/Overview!$F$26)</f>
        <v>143.40374736520019</v>
      </c>
      <c r="L2814" s="71">
        <f>IF(I2814&lt;Overview!$F$17,'='!F2814/Overview!$F$26,Overview!$F$33)</f>
        <v>9.1428571428571423</v>
      </c>
      <c r="M2814" s="72">
        <f t="shared" si="263"/>
        <v>9.1428571428571423</v>
      </c>
      <c r="N2814" s="81">
        <f>MIN(1,Overview!$F$44*E2814*(F2814-Overview!$F$25)^2+0.2)</f>
        <v>1</v>
      </c>
      <c r="O2814" s="48">
        <f>M2814*E2814*Overview!$F$8</f>
        <v>9.746225350951114E-2</v>
      </c>
      <c r="P2814" s="48">
        <f>E2814*Overview!$F$6</f>
        <v>1.8494797113084687E-3</v>
      </c>
      <c r="Q2814" s="122">
        <f>O2814*(G2814/F2814-(1+Overview!$F$35/'='!F2814)/(Overview!$F$37*Overview!$F$33))/('='!G2814+Overview!$F$36)</f>
        <v>7.5655108797868182E-5</v>
      </c>
      <c r="R2814" s="128">
        <f>(O2814/F2814-Q2814)*G2814*Overview!$F$29*'='!F2814^3</f>
        <v>505.86518203144993</v>
      </c>
      <c r="S2814" s="57">
        <f t="shared" si="258"/>
        <v>3.2664363393563253E-18</v>
      </c>
      <c r="T2814" s="58">
        <f t="shared" si="259"/>
        <v>8.3539041038808908E-5</v>
      </c>
      <c r="U2814" s="58">
        <f>IF(I2814&lt;Overview!$F$18,(1-Overview!$F$9)*'='!R2814-'='!I2814*'='!P2814,0)</f>
        <v>0</v>
      </c>
      <c r="V2814" s="54">
        <f>IF(I2814&gt;=Overview!$F$18,(1-Overview!$F$9)*'='!R2814-Overview!$F$18*'='!P2814,0)</f>
        <v>42.772170652206832</v>
      </c>
      <c r="W2814" s="2"/>
      <c r="X2814" s="60">
        <f>F2814^3*(1+G2814*Overview!$F$38)</f>
        <v>44.67412514601277</v>
      </c>
      <c r="Y2814" s="61">
        <f>F2814^3*Overview!$F$42*(1+Overview!$F$38*G2814)+J2814*Overview!$F$39/Overview!$F$40</f>
        <v>4.5269485788264863</v>
      </c>
    </row>
    <row r="2815" spans="1:25">
      <c r="A2815" s="34">
        <v>2812</v>
      </c>
      <c r="B2815">
        <v>0.77</v>
      </c>
      <c r="C2815" s="85">
        <v>18.739999999999998</v>
      </c>
      <c r="D2815" s="125">
        <f>B2815/(B2815+Overview!$F$22)</f>
        <v>0.52380952380952384</v>
      </c>
      <c r="E2815" s="118">
        <f>EXP(Overview!$F$21/Overview!$F$5-Overview!$F$21/('='!C2815+273.15))</f>
        <v>0.94169028070695959</v>
      </c>
      <c r="F2815" s="77">
        <f t="shared" si="260"/>
        <v>3.3127101031771633</v>
      </c>
      <c r="G2815" s="115">
        <f t="shared" si="261"/>
        <v>0.52380952380952372</v>
      </c>
      <c r="H2815" s="112">
        <f>F2815/Overview!$F$19</f>
        <v>4.8910528616228603</v>
      </c>
      <c r="I2815" s="149">
        <f t="shared" si="262"/>
        <v>178.24101031296112</v>
      </c>
      <c r="J2815" s="80">
        <f>IF((A2815-Overview!$F$43)/365=ROUND((A2815-Overview!$F$43)/365,0),J2814*0.05,J2814+V2814)</f>
        <v>11693.505376800147</v>
      </c>
      <c r="K2815" s="70">
        <f>IF(I2815&lt;Overview!$F$16,1,'='!F2815/Overview!$F$26)</f>
        <v>143.40736377390317</v>
      </c>
      <c r="L2815" s="71">
        <f>IF(I2815&lt;Overview!$F$17,'='!F2815/Overview!$F$26,Overview!$F$33)</f>
        <v>9.1428571428571423</v>
      </c>
      <c r="M2815" s="72">
        <f t="shared" si="263"/>
        <v>9.1428571428571423</v>
      </c>
      <c r="N2815" s="81">
        <f>MIN(1,Overview!$F$44*E2815*(F2815-Overview!$F$25)^2+0.2)</f>
        <v>1</v>
      </c>
      <c r="O2815" s="48">
        <f>M2815*E2815*Overview!$F$8</f>
        <v>9.746225350951114E-2</v>
      </c>
      <c r="P2815" s="48">
        <f>E2815*Overview!$F$6</f>
        <v>1.8494797113084687E-3</v>
      </c>
      <c r="Q2815" s="122">
        <f>O2815*(G2815/F2815-(1+Overview!$F$35/'='!F2815)/(Overview!$F$37*Overview!$F$33))/('='!G2815+Overview!$F$36)</f>
        <v>7.553944698931085E-5</v>
      </c>
      <c r="R2815" s="128">
        <f>(O2815/F2815-Q2815)*G2815*Overview!$F$29*'='!F2815^3</f>
        <v>505.8926575921617</v>
      </c>
      <c r="S2815" s="57">
        <f t="shared" si="258"/>
        <v>3.2663539672347373E-18</v>
      </c>
      <c r="T2815" s="58">
        <f t="shared" si="259"/>
        <v>8.3413429743301934E-5</v>
      </c>
      <c r="U2815" s="58">
        <f>IF(I2815&lt;Overview!$F$18,(1-Overview!$F$9)*'='!R2815-'='!I2815*'='!P2815,0)</f>
        <v>0</v>
      </c>
      <c r="V2815" s="54">
        <f>IF(I2815&gt;=Overview!$F$18,(1-Overview!$F$9)*'='!R2815-Overview!$F$18*'='!P2815,0)</f>
        <v>42.774511569979474</v>
      </c>
      <c r="W2815" s="2"/>
      <c r="X2815" s="60">
        <f>F2815^3*(1+G2815*Overview!$F$38)</f>
        <v>44.677505057045551</v>
      </c>
      <c r="Y2815" s="61">
        <f>F2815^3*Overview!$F$42*(1+Overview!$F$38*G2815)+J2815*Overview!$F$39/Overview!$F$40</f>
        <v>4.5291114160532331</v>
      </c>
    </row>
    <row r="2816" spans="1:25">
      <c r="A2816" s="34">
        <v>2813</v>
      </c>
      <c r="B2816">
        <v>0.77</v>
      </c>
      <c r="C2816" s="85">
        <v>18.739999999999998</v>
      </c>
      <c r="D2816" s="125">
        <f>B2816/(B2816+Overview!$F$22)</f>
        <v>0.52380952380952384</v>
      </c>
      <c r="E2816" s="118">
        <f>EXP(Overview!$F$21/Overview!$F$5-Overview!$F$21/('='!C2816+273.15))</f>
        <v>0.94169028070695959</v>
      </c>
      <c r="F2816" s="77">
        <f t="shared" si="260"/>
        <v>3.3127935166069067</v>
      </c>
      <c r="G2816" s="115">
        <f t="shared" si="261"/>
        <v>0.52380952380952372</v>
      </c>
      <c r="H2816" s="112">
        <f>F2816/Overview!$F$19</f>
        <v>4.8911760174323149</v>
      </c>
      <c r="I2816" s="149">
        <f t="shared" si="262"/>
        <v>178.24101031296112</v>
      </c>
      <c r="J2816" s="80">
        <f>IF((A2816-Overview!$F$43)/365=ROUND((A2816-Overview!$F$43)/365,0),J2815*0.05,J2815+V2815)</f>
        <v>11736.279888370127</v>
      </c>
      <c r="K2816" s="70">
        <f>IF(I2816&lt;Overview!$F$16,1,'='!F2816/Overview!$F$26)</f>
        <v>143.41097474488774</v>
      </c>
      <c r="L2816" s="71">
        <f>IF(I2816&lt;Overview!$F$17,'='!F2816/Overview!$F$26,Overview!$F$33)</f>
        <v>9.1428571428571423</v>
      </c>
      <c r="M2816" s="72">
        <f t="shared" si="263"/>
        <v>9.1428571428571423</v>
      </c>
      <c r="N2816" s="81">
        <f>MIN(1,Overview!$F$44*E2816*(F2816-Overview!$F$25)^2+0.2)</f>
        <v>1</v>
      </c>
      <c r="O2816" s="48">
        <f>M2816*E2816*Overview!$F$8</f>
        <v>9.746225350951114E-2</v>
      </c>
      <c r="P2816" s="48">
        <f>E2816*Overview!$F$6</f>
        <v>1.8494797113084687E-3</v>
      </c>
      <c r="Q2816" s="122">
        <f>O2816*(G2816/F2816-(1+Overview!$F$35/'='!F2816)/(Overview!$F$37*Overview!$F$33))/('='!G2816+Overview!$F$36)</f>
        <v>7.5423964912769219E-5</v>
      </c>
      <c r="R2816" s="128">
        <f>(O2816/F2816-Q2816)*G2816*Overview!$F$29*'='!F2816^3</f>
        <v>505.92009267931013</v>
      </c>
      <c r="S2816" s="57">
        <f t="shared" si="258"/>
        <v>3.2662717231148438E-18</v>
      </c>
      <c r="T2816" s="58">
        <f t="shared" si="259"/>
        <v>8.3288007319936222E-5</v>
      </c>
      <c r="U2816" s="58">
        <f>IF(I2816&lt;Overview!$F$18,(1-Overview!$F$9)*'='!R2816-'='!I2816*'='!P2816,0)</f>
        <v>0</v>
      </c>
      <c r="V2816" s="54">
        <f>IF(I2816&gt;=Overview!$F$18,(1-Overview!$F$9)*'='!R2816-Overview!$F$18*'='!P2816,0)</f>
        <v>42.776849039404517</v>
      </c>
      <c r="W2816" s="2"/>
      <c r="X2816" s="60">
        <f>F2816^3*(1+G2816*Overview!$F$38)</f>
        <v>44.68088005605086</v>
      </c>
      <c r="Y2816" s="61">
        <f>F2816^3*Overview!$F$42*(1+Overview!$F$38*G2816)+J2816*Overview!$F$39/Overview!$F$40</f>
        <v>4.5312739129210238</v>
      </c>
    </row>
    <row r="2817" spans="1:25">
      <c r="A2817" s="34">
        <v>2814</v>
      </c>
      <c r="B2817">
        <v>0.77</v>
      </c>
      <c r="C2817" s="85">
        <v>18.739999999999998</v>
      </c>
      <c r="D2817" s="125">
        <f>B2817/(B2817+Overview!$F$22)</f>
        <v>0.52380952380952384</v>
      </c>
      <c r="E2817" s="118">
        <f>EXP(Overview!$F$21/Overview!$F$5-Overview!$F$21/('='!C2817+273.15))</f>
        <v>0.94169028070695959</v>
      </c>
      <c r="F2817" s="77">
        <f t="shared" si="260"/>
        <v>3.3128768046142265</v>
      </c>
      <c r="G2817" s="115">
        <f t="shared" si="261"/>
        <v>0.52380952380952372</v>
      </c>
      <c r="H2817" s="112">
        <f>F2817/Overview!$F$19</f>
        <v>4.891298988061755</v>
      </c>
      <c r="I2817" s="149">
        <f t="shared" si="262"/>
        <v>178.24101031296112</v>
      </c>
      <c r="J2817" s="80">
        <f>IF((A2817-Overview!$F$43)/365=ROUND((A2817-Overview!$F$43)/365,0),J2816*0.05,J2816+V2816)</f>
        <v>11779.056737409532</v>
      </c>
      <c r="K2817" s="70">
        <f>IF(I2817&lt;Overview!$F$16,1,'='!F2817/Overview!$F$26)</f>
        <v>143.41458028633016</v>
      </c>
      <c r="L2817" s="71">
        <f>IF(I2817&lt;Overview!$F$17,'='!F2817/Overview!$F$26,Overview!$F$33)</f>
        <v>9.1428571428571423</v>
      </c>
      <c r="M2817" s="72">
        <f t="shared" si="263"/>
        <v>9.1428571428571423</v>
      </c>
      <c r="N2817" s="81">
        <f>MIN(1,Overview!$F$44*E2817*(F2817-Overview!$F$25)^2+0.2)</f>
        <v>1</v>
      </c>
      <c r="O2817" s="48">
        <f>M2817*E2817*Overview!$F$8</f>
        <v>9.746225350951114E-2</v>
      </c>
      <c r="P2817" s="48">
        <f>E2817*Overview!$F$6</f>
        <v>1.8494797113084687E-3</v>
      </c>
      <c r="Q2817" s="122">
        <f>O2817*(G2817/F2817-(1+Overview!$F$35/'='!F2817)/(Overview!$F$37*Overview!$F$33))/('='!G2817+Overview!$F$36)</f>
        <v>7.5308662280066323E-5</v>
      </c>
      <c r="R2817" s="128">
        <f>(O2817/F2817-Q2817)*G2817*Overview!$F$29*'='!F2817^3</f>
        <v>505.94748735123699</v>
      </c>
      <c r="S2817" s="57">
        <f t="shared" si="258"/>
        <v>3.26618960679141E-18</v>
      </c>
      <c r="T2817" s="58">
        <f t="shared" si="259"/>
        <v>8.3162773484719363E-5</v>
      </c>
      <c r="U2817" s="58">
        <f>IF(I2817&lt;Overview!$F$18,(1-Overview!$F$9)*'='!R2817-'='!I2817*'='!P2817,0)</f>
        <v>0</v>
      </c>
      <c r="V2817" s="54">
        <f>IF(I2817&gt;=Overview!$F$18,(1-Overview!$F$9)*'='!R2817-Overview!$F$18*'='!P2817,0)</f>
        <v>42.779183065452685</v>
      </c>
      <c r="W2817" s="2"/>
      <c r="X2817" s="60">
        <f>F2817^3*(1+G2817*Overview!$F$38)</f>
        <v>44.684250149907669</v>
      </c>
      <c r="Y2817" s="61">
        <f>F2817^3*Overview!$F$42*(1+Overview!$F$38*G2817)+J2817*Overview!$F$39/Overview!$F$40</f>
        <v>4.5334360698991221</v>
      </c>
    </row>
    <row r="2818" spans="1:25">
      <c r="A2818" s="34">
        <v>2815</v>
      </c>
      <c r="B2818">
        <v>0.77</v>
      </c>
      <c r="C2818" s="85">
        <v>18.739999999999998</v>
      </c>
      <c r="D2818" s="125">
        <f>B2818/(B2818+Overview!$F$22)</f>
        <v>0.52380952380952384</v>
      </c>
      <c r="E2818" s="118">
        <f>EXP(Overview!$F$21/Overview!$F$5-Overview!$F$21/('='!C2818+273.15))</f>
        <v>0.94169028070695959</v>
      </c>
      <c r="F2818" s="77">
        <f t="shared" si="260"/>
        <v>3.312959967387711</v>
      </c>
      <c r="G2818" s="115">
        <f t="shared" si="261"/>
        <v>0.52380952380952372</v>
      </c>
      <c r="H2818" s="112">
        <f>F2818/Overview!$F$19</f>
        <v>4.891421773789622</v>
      </c>
      <c r="I2818" s="149">
        <f t="shared" si="262"/>
        <v>178.24101031296112</v>
      </c>
      <c r="J2818" s="80">
        <f>IF((A2818-Overview!$F$43)/365=ROUND((A2818-Overview!$F$43)/365,0),J2817*0.05,J2817+V2817)</f>
        <v>11821.835920474985</v>
      </c>
      <c r="K2818" s="70">
        <f>IF(I2818&lt;Overview!$F$16,1,'='!F2818/Overview!$F$26)</f>
        <v>143.41818040639441</v>
      </c>
      <c r="L2818" s="71">
        <f>IF(I2818&lt;Overview!$F$17,'='!F2818/Overview!$F$26,Overview!$F$33)</f>
        <v>9.1428571428571423</v>
      </c>
      <c r="M2818" s="72">
        <f t="shared" si="263"/>
        <v>9.1428571428571423</v>
      </c>
      <c r="N2818" s="81">
        <f>MIN(1,Overview!$F$44*E2818*(F2818-Overview!$F$25)^2+0.2)</f>
        <v>1</v>
      </c>
      <c r="O2818" s="48">
        <f>M2818*E2818*Overview!$F$8</f>
        <v>9.746225350951114E-2</v>
      </c>
      <c r="P2818" s="48">
        <f>E2818*Overview!$F$6</f>
        <v>1.8494797113084687E-3</v>
      </c>
      <c r="Q2818" s="122">
        <f>O2818*(G2818/F2818-(1+Overview!$F$35/'='!F2818)/(Overview!$F$37*Overview!$F$33))/('='!G2818+Overview!$F$36)</f>
        <v>7.51935388035139E-5</v>
      </c>
      <c r="R2818" s="128">
        <f>(O2818/F2818-Q2818)*G2818*Overview!$F$29*'='!F2818^3</f>
        <v>505.97484166620472</v>
      </c>
      <c r="S2818" s="57">
        <f t="shared" si="258"/>
        <v>3.2661076180595507E-18</v>
      </c>
      <c r="T2818" s="58">
        <f t="shared" si="259"/>
        <v>8.3037727954085342E-5</v>
      </c>
      <c r="U2818" s="58">
        <f>IF(I2818&lt;Overview!$F$18,(1-Overview!$F$9)*'='!R2818-'='!I2818*'='!P2818,0)</f>
        <v>0</v>
      </c>
      <c r="V2818" s="54">
        <f>IF(I2818&gt;=Overview!$F$18,(1-Overview!$F$9)*'='!R2818-Overview!$F$18*'='!P2818,0)</f>
        <v>42.781513653087934</v>
      </c>
      <c r="W2818" s="2"/>
      <c r="X2818" s="60">
        <f>F2818^3*(1+G2818*Overview!$F$38)</f>
        <v>44.687615345486151</v>
      </c>
      <c r="Y2818" s="61">
        <f>F2818^3*Overview!$F$42*(1+Overview!$F$38*G2818)+J2818*Overview!$F$39/Overview!$F$40</f>
        <v>4.5355978874562117</v>
      </c>
    </row>
    <row r="2819" spans="1:25">
      <c r="A2819" s="34">
        <v>2816</v>
      </c>
      <c r="B2819">
        <v>0.77</v>
      </c>
      <c r="C2819" s="85">
        <v>18.739999999999998</v>
      </c>
      <c r="D2819" s="125">
        <f>B2819/(B2819+Overview!$F$22)</f>
        <v>0.52380952380952384</v>
      </c>
      <c r="E2819" s="118">
        <f>EXP(Overview!$F$21/Overview!$F$5-Overview!$F$21/('='!C2819+273.15))</f>
        <v>0.94169028070695959</v>
      </c>
      <c r="F2819" s="77">
        <f t="shared" si="260"/>
        <v>3.3130430051156652</v>
      </c>
      <c r="G2819" s="115">
        <f t="shared" si="261"/>
        <v>0.52380952380952372</v>
      </c>
      <c r="H2819" s="112">
        <f>F2819/Overview!$F$19</f>
        <v>4.8915443748939396</v>
      </c>
      <c r="I2819" s="149">
        <f t="shared" si="262"/>
        <v>178.24101031296112</v>
      </c>
      <c r="J2819" s="80">
        <f>IF((A2819-Overview!$F$43)/365=ROUND((A2819-Overview!$F$43)/365,0),J2818*0.05,J2818+V2818)</f>
        <v>11864.617434128073</v>
      </c>
      <c r="K2819" s="70">
        <f>IF(I2819&lt;Overview!$F$16,1,'='!F2819/Overview!$F$26)</f>
        <v>143.42177511323226</v>
      </c>
      <c r="L2819" s="71">
        <f>IF(I2819&lt;Overview!$F$17,'='!F2819/Overview!$F$26,Overview!$F$33)</f>
        <v>9.1428571428571423</v>
      </c>
      <c r="M2819" s="72">
        <f t="shared" si="263"/>
        <v>9.1428571428571423</v>
      </c>
      <c r="N2819" s="81">
        <f>MIN(1,Overview!$F$44*E2819*(F2819-Overview!$F$25)^2+0.2)</f>
        <v>1</v>
      </c>
      <c r="O2819" s="48">
        <f>M2819*E2819*Overview!$F$8</f>
        <v>9.746225350951114E-2</v>
      </c>
      <c r="P2819" s="48">
        <f>E2819*Overview!$F$6</f>
        <v>1.8494797113084687E-3</v>
      </c>
      <c r="Q2819" s="122">
        <f>O2819*(G2819/F2819-(1+Overview!$F$35/'='!F2819)/(Overview!$F$37*Overview!$F$33))/('='!G2819+Overview!$F$36)</f>
        <v>7.507859419591231E-5</v>
      </c>
      <c r="R2819" s="128">
        <f>(O2819/F2819-Q2819)*G2819*Overview!$F$29*'='!F2819^3</f>
        <v>506.00215568239491</v>
      </c>
      <c r="S2819" s="57">
        <f t="shared" ref="S2819:S2882" si="264">(D2819*N2819-G2819)*O2819/F2819</f>
        <v>3.266025756714727E-18</v>
      </c>
      <c r="T2819" s="58">
        <f t="shared" ref="T2819:T2882" si="265">F2819*Q2819/3</f>
        <v>8.291287044489495E-5</v>
      </c>
      <c r="U2819" s="58">
        <f>IF(I2819&lt;Overview!$F$18,(1-Overview!$F$9)*'='!R2819-'='!I2819*'='!P2819,0)</f>
        <v>0</v>
      </c>
      <c r="V2819" s="54">
        <f>IF(I2819&gt;=Overview!$F$18,(1-Overview!$F$9)*'='!R2819-Overview!$F$18*'='!P2819,0)</f>
        <v>42.783840807267339</v>
      </c>
      <c r="W2819" s="2"/>
      <c r="X2819" s="60">
        <f>F2819^3*(1+G2819*Overview!$F$38)</f>
        <v>44.690975649647648</v>
      </c>
      <c r="Y2819" s="61">
        <f>F2819^3*Overview!$F$42*(1+Overview!$F$38*G2819)+J2819*Overview!$F$39/Overview!$F$40</f>
        <v>4.5377593660603983</v>
      </c>
    </row>
    <row r="2820" spans="1:25">
      <c r="A2820" s="34">
        <v>2817</v>
      </c>
      <c r="B2820">
        <v>0.77</v>
      </c>
      <c r="C2820" s="85">
        <v>18.739999999999998</v>
      </c>
      <c r="D2820" s="125">
        <f>B2820/(B2820+Overview!$F$22)</f>
        <v>0.52380952380952384</v>
      </c>
      <c r="E2820" s="118">
        <f>EXP(Overview!$F$21/Overview!$F$5-Overview!$F$21/('='!C2820+273.15))</f>
        <v>0.94169028070695959</v>
      </c>
      <c r="F2820" s="77">
        <f t="shared" ref="F2820:F2883" si="266">F2819+T2819</f>
        <v>3.3131259179861101</v>
      </c>
      <c r="G2820" s="115">
        <f t="shared" ref="G2820:G2883" si="267">G2819+S2819</f>
        <v>0.52380952380952372</v>
      </c>
      <c r="H2820" s="112">
        <f>F2820/Overview!$F$19</f>
        <v>4.8916667916523107</v>
      </c>
      <c r="I2820" s="149">
        <f t="shared" ref="I2820:I2883" si="268">I2819+U2819</f>
        <v>178.24101031296112</v>
      </c>
      <c r="J2820" s="80">
        <f>IF((A2820-Overview!$F$43)/365=ROUND((A2820-Overview!$F$43)/365,0),J2819*0.05,J2819+V2819)</f>
        <v>11907.401274935341</v>
      </c>
      <c r="K2820" s="70">
        <f>IF(I2820&lt;Overview!$F$16,1,'='!F2820/Overview!$F$26)</f>
        <v>143.42536441498314</v>
      </c>
      <c r="L2820" s="71">
        <f>IF(I2820&lt;Overview!$F$17,'='!F2820/Overview!$F$26,Overview!$F$33)</f>
        <v>9.1428571428571423</v>
      </c>
      <c r="M2820" s="72">
        <f t="shared" ref="M2820:M2883" si="269">IF(K2820=1,1,L2820)</f>
        <v>9.1428571428571423</v>
      </c>
      <c r="N2820" s="81">
        <f>MIN(1,Overview!$F$44*E2820*(F2820-Overview!$F$25)^2+0.2)</f>
        <v>1</v>
      </c>
      <c r="O2820" s="48">
        <f>M2820*E2820*Overview!$F$8</f>
        <v>9.746225350951114E-2</v>
      </c>
      <c r="P2820" s="48">
        <f>E2820*Overview!$F$6</f>
        <v>1.8494797113084687E-3</v>
      </c>
      <c r="Q2820" s="122">
        <f>O2820*(G2820/F2820-(1+Overview!$F$35/'='!F2820)/(Overview!$F$37*Overview!$F$33))/('='!G2820+Overview!$F$36)</f>
        <v>7.4963828170549845E-5</v>
      </c>
      <c r="R2820" s="128">
        <f>(O2820/F2820-Q2820)*G2820*Overview!$F$29*'='!F2820^3</f>
        <v>506.02942945790994</v>
      </c>
      <c r="S2820" s="57">
        <f t="shared" si="264"/>
        <v>3.2659440225527484E-18</v>
      </c>
      <c r="T2820" s="58">
        <f t="shared" si="265"/>
        <v>8.2788200674435328E-5</v>
      </c>
      <c r="U2820" s="58">
        <f>IF(I2820&lt;Overview!$F$18,(1-Overview!$F$9)*'='!R2820-'='!I2820*'='!P2820,0)</f>
        <v>0</v>
      </c>
      <c r="V2820" s="54">
        <f>IF(I2820&gt;=Overview!$F$18,(1-Overview!$F$9)*'='!R2820-Overview!$F$18*'='!P2820,0)</f>
        <v>42.786164532941221</v>
      </c>
      <c r="W2820" s="2"/>
      <c r="X2820" s="60">
        <f>F2820^3*(1+G2820*Overview!$F$38)</f>
        <v>44.694331069244662</v>
      </c>
      <c r="Y2820" s="61">
        <f>F2820^3*Overview!$F$42*(1+Overview!$F$38*G2820)+J2820*Overview!$F$39/Overview!$F$40</f>
        <v>4.5399205061792092</v>
      </c>
    </row>
    <row r="2821" spans="1:25">
      <c r="A2821" s="34">
        <v>2818</v>
      </c>
      <c r="B2821">
        <v>0.77</v>
      </c>
      <c r="C2821" s="85">
        <v>18.739999999999998</v>
      </c>
      <c r="D2821" s="125">
        <f>B2821/(B2821+Overview!$F$22)</f>
        <v>0.52380952380952384</v>
      </c>
      <c r="E2821" s="118">
        <f>EXP(Overview!$F$21/Overview!$F$5-Overview!$F$21/('='!C2821+273.15))</f>
        <v>0.94169028070695959</v>
      </c>
      <c r="F2821" s="77">
        <f t="shared" si="266"/>
        <v>3.3132087061867845</v>
      </c>
      <c r="G2821" s="115">
        <f t="shared" si="267"/>
        <v>0.52380952380952372</v>
      </c>
      <c r="H2821" s="112">
        <f>F2821/Overview!$F$19</f>
        <v>4.8917890243419233</v>
      </c>
      <c r="I2821" s="149">
        <f t="shared" si="268"/>
        <v>178.24101031296112</v>
      </c>
      <c r="J2821" s="80">
        <f>IF((A2821-Overview!$F$43)/365=ROUND((A2821-Overview!$F$43)/365,0),J2820*0.05,J2820+V2820)</f>
        <v>11950.187439468282</v>
      </c>
      <c r="K2821" s="70">
        <f>IF(I2821&lt;Overview!$F$16,1,'='!F2821/Overview!$F$26)</f>
        <v>143.42894831977424</v>
      </c>
      <c r="L2821" s="71">
        <f>IF(I2821&lt;Overview!$F$17,'='!F2821/Overview!$F$26,Overview!$F$33)</f>
        <v>9.1428571428571423</v>
      </c>
      <c r="M2821" s="72">
        <f t="shared" si="269"/>
        <v>9.1428571428571423</v>
      </c>
      <c r="N2821" s="81">
        <f>MIN(1,Overview!$F$44*E2821*(F2821-Overview!$F$25)^2+0.2)</f>
        <v>1</v>
      </c>
      <c r="O2821" s="48">
        <f>M2821*E2821*Overview!$F$8</f>
        <v>9.746225350951114E-2</v>
      </c>
      <c r="P2821" s="48">
        <f>E2821*Overview!$F$6</f>
        <v>1.8494797113084687E-3</v>
      </c>
      <c r="Q2821" s="122">
        <f>O2821*(G2821/F2821-(1+Overview!$F$35/'='!F2821)/(Overview!$F$37*Overview!$F$33))/('='!G2821+Overview!$F$36)</f>
        <v>7.4849240441199382E-5</v>
      </c>
      <c r="R2821" s="128">
        <f>(O2821/F2821-Q2821)*G2821*Overview!$F$29*'='!F2821^3</f>
        <v>506.05666305077136</v>
      </c>
      <c r="S2821" s="57">
        <f t="shared" si="264"/>
        <v>3.2658624153697702E-18</v>
      </c>
      <c r="T2821" s="58">
        <f t="shared" si="265"/>
        <v>8.266371836041658E-5</v>
      </c>
      <c r="U2821" s="58">
        <f>IF(I2821&lt;Overview!$F$18,(1-Overview!$F$9)*'='!R2821-'='!I2821*'='!P2821,0)</f>
        <v>0</v>
      </c>
      <c r="V2821" s="54">
        <f>IF(I2821&gt;=Overview!$F$18,(1-Overview!$F$9)*'='!R2821-Overview!$F$18*'='!P2821,0)</f>
        <v>42.788484835053012</v>
      </c>
      <c r="W2821" s="2"/>
      <c r="X2821" s="60">
        <f>F2821^3*(1+G2821*Overview!$F$38)</f>
        <v>44.697681611120885</v>
      </c>
      <c r="Y2821" s="61">
        <f>F2821^3*Overview!$F$42*(1+Overview!$F$38*G2821)+J2821*Overview!$F$39/Overview!$F$40</f>
        <v>4.5420813082795917</v>
      </c>
    </row>
    <row r="2822" spans="1:25">
      <c r="A2822" s="34">
        <v>2819</v>
      </c>
      <c r="B2822">
        <v>0.77</v>
      </c>
      <c r="C2822" s="85">
        <v>18.739999999999998</v>
      </c>
      <c r="D2822" s="125">
        <f>B2822/(B2822+Overview!$F$22)</f>
        <v>0.52380952380952384</v>
      </c>
      <c r="E2822" s="118">
        <f>EXP(Overview!$F$21/Overview!$F$5-Overview!$F$21/('='!C2822+273.15))</f>
        <v>0.94169028070695959</v>
      </c>
      <c r="F2822" s="77">
        <f t="shared" si="266"/>
        <v>3.3132913699051452</v>
      </c>
      <c r="G2822" s="115">
        <f t="shared" si="267"/>
        <v>0.52380952380952372</v>
      </c>
      <c r="H2822" s="112">
        <f>F2822/Overview!$F$19</f>
        <v>4.8919110732395472</v>
      </c>
      <c r="I2822" s="149">
        <f t="shared" si="268"/>
        <v>178.24101031296112</v>
      </c>
      <c r="J2822" s="80">
        <f>IF((A2822-Overview!$F$43)/365=ROUND((A2822-Overview!$F$43)/365,0),J2821*0.05,J2821+V2821)</f>
        <v>11992.975924303335</v>
      </c>
      <c r="K2822" s="70">
        <f>IF(I2822&lt;Overview!$F$16,1,'='!F2822/Overview!$F$26)</f>
        <v>143.43252683572058</v>
      </c>
      <c r="L2822" s="71">
        <f>IF(I2822&lt;Overview!$F$17,'='!F2822/Overview!$F$26,Overview!$F$33)</f>
        <v>9.1428571428571423</v>
      </c>
      <c r="M2822" s="72">
        <f t="shared" si="269"/>
        <v>9.1428571428571423</v>
      </c>
      <c r="N2822" s="81">
        <f>MIN(1,Overview!$F$44*E2822*(F2822-Overview!$F$25)^2+0.2)</f>
        <v>1</v>
      </c>
      <c r="O2822" s="48">
        <f>M2822*E2822*Overview!$F$8</f>
        <v>9.746225350951114E-2</v>
      </c>
      <c r="P2822" s="48">
        <f>E2822*Overview!$F$6</f>
        <v>1.8494797113084687E-3</v>
      </c>
      <c r="Q2822" s="122">
        <f>O2822*(G2822/F2822-(1+Overview!$F$35/'='!F2822)/(Overview!$F$37*Overview!$F$33))/('='!G2822+Overview!$F$36)</f>
        <v>7.4734830722121768E-5</v>
      </c>
      <c r="R2822" s="128">
        <f>(O2822/F2822-Q2822)*G2822*Overview!$F$29*'='!F2822^3</f>
        <v>506.08385651892178</v>
      </c>
      <c r="S2822" s="57">
        <f t="shared" si="264"/>
        <v>3.2657809349622937E-18</v>
      </c>
      <c r="T2822" s="58">
        <f t="shared" si="265"/>
        <v>8.2539423220975982E-5</v>
      </c>
      <c r="U2822" s="58">
        <f>IF(I2822&lt;Overview!$F$18,(1-Overview!$F$9)*'='!R2822-'='!I2822*'='!P2822,0)</f>
        <v>0</v>
      </c>
      <c r="V2822" s="54">
        <f>IF(I2822&gt;=Overview!$F$18,(1-Overview!$F$9)*'='!R2822-Overview!$F$18*'='!P2822,0)</f>
        <v>42.790801718539427</v>
      </c>
      <c r="W2822" s="2"/>
      <c r="X2822" s="60">
        <f>F2822^3*(1+G2822*Overview!$F$38)</f>
        <v>44.701027282111234</v>
      </c>
      <c r="Y2822" s="61">
        <f>F2822^3*Overview!$F$42*(1+Overview!$F$38*G2822)+J2822*Overview!$F$39/Overview!$F$40</f>
        <v>4.5442417728279194</v>
      </c>
    </row>
    <row r="2823" spans="1:25">
      <c r="A2823" s="34">
        <v>2820</v>
      </c>
      <c r="B2823">
        <v>0.77</v>
      </c>
      <c r="C2823" s="85">
        <v>18.739999999999998</v>
      </c>
      <c r="D2823" s="125">
        <f>B2823/(B2823+Overview!$F$22)</f>
        <v>0.52380952380952384</v>
      </c>
      <c r="E2823" s="118">
        <f>EXP(Overview!$F$21/Overview!$F$5-Overview!$F$21/('='!C2823+273.15))</f>
        <v>0.94169028070695959</v>
      </c>
      <c r="F2823" s="77">
        <f t="shared" si="266"/>
        <v>3.3133739093283663</v>
      </c>
      <c r="G2823" s="115">
        <f t="shared" si="267"/>
        <v>0.52380952380952372</v>
      </c>
      <c r="H2823" s="112">
        <f>F2823/Overview!$F$19</f>
        <v>4.8920329386215355</v>
      </c>
      <c r="I2823" s="149">
        <f t="shared" si="268"/>
        <v>178.24101031296112</v>
      </c>
      <c r="J2823" s="80">
        <f>IF((A2823-Overview!$F$43)/365=ROUND((A2823-Overview!$F$43)/365,0),J2822*0.05,J2822+V2822)</f>
        <v>12035.766726021875</v>
      </c>
      <c r="K2823" s="70">
        <f>IF(I2823&lt;Overview!$F$16,1,'='!F2823/Overview!$F$26)</f>
        <v>143.43609997092494</v>
      </c>
      <c r="L2823" s="71">
        <f>IF(I2823&lt;Overview!$F$17,'='!F2823/Overview!$F$26,Overview!$F$33)</f>
        <v>9.1428571428571423</v>
      </c>
      <c r="M2823" s="72">
        <f t="shared" si="269"/>
        <v>9.1428571428571423</v>
      </c>
      <c r="N2823" s="81">
        <f>MIN(1,Overview!$F$44*E2823*(F2823-Overview!$F$25)^2+0.2)</f>
        <v>1</v>
      </c>
      <c r="O2823" s="48">
        <f>M2823*E2823*Overview!$F$8</f>
        <v>9.746225350951114E-2</v>
      </c>
      <c r="P2823" s="48">
        <f>E2823*Overview!$F$6</f>
        <v>1.8494797113084687E-3</v>
      </c>
      <c r="Q2823" s="122">
        <f>O2823*(G2823/F2823-(1+Overview!$F$35/'='!F2823)/(Overview!$F$37*Overview!$F$33))/('='!G2823+Overview!$F$36)</f>
        <v>7.4620598728060769E-5</v>
      </c>
      <c r="R2823" s="128">
        <f>(O2823/F2823-Q2823)*G2823*Overview!$F$29*'='!F2823^3</f>
        <v>506.1110099202233</v>
      </c>
      <c r="S2823" s="57">
        <f t="shared" si="264"/>
        <v>3.2656995811271651E-18</v>
      </c>
      <c r="T2823" s="58">
        <f t="shared" si="265"/>
        <v>8.2415314974672676E-5</v>
      </c>
      <c r="U2823" s="58">
        <f>IF(I2823&lt;Overview!$F$18,(1-Overview!$F$9)*'='!R2823-'='!I2823*'='!P2823,0)</f>
        <v>0</v>
      </c>
      <c r="V2823" s="54">
        <f>IF(I2823&gt;=Overview!$F$18,(1-Overview!$F$9)*'='!R2823-Overview!$F$18*'='!P2823,0)</f>
        <v>42.793115188330319</v>
      </c>
      <c r="W2823" s="2"/>
      <c r="X2823" s="60">
        <f>F2823^3*(1+G2823*Overview!$F$38)</f>
        <v>44.704368089041765</v>
      </c>
      <c r="Y2823" s="61">
        <f>F2823^3*Overview!$F$42*(1+Overview!$F$38*G2823)+J2823*Overview!$F$39/Overview!$F$40</f>
        <v>4.5464019002899816</v>
      </c>
    </row>
    <row r="2824" spans="1:25">
      <c r="A2824" s="34">
        <v>2821</v>
      </c>
      <c r="B2824">
        <v>0.77</v>
      </c>
      <c r="C2824" s="85">
        <v>18.739999999999998</v>
      </c>
      <c r="D2824" s="125">
        <f>B2824/(B2824+Overview!$F$22)</f>
        <v>0.52380952380952384</v>
      </c>
      <c r="E2824" s="118">
        <f>EXP(Overview!$F$21/Overview!$F$5-Overview!$F$21/('='!C2824+273.15))</f>
        <v>0.94169028070695959</v>
      </c>
      <c r="F2824" s="77">
        <f t="shared" si="266"/>
        <v>3.3134563246433411</v>
      </c>
      <c r="G2824" s="115">
        <f t="shared" si="267"/>
        <v>0.52380952380952372</v>
      </c>
      <c r="H2824" s="112">
        <f>F2824/Overview!$F$19</f>
        <v>4.8921546207638285</v>
      </c>
      <c r="I2824" s="149">
        <f t="shared" si="268"/>
        <v>178.24101031296112</v>
      </c>
      <c r="J2824" s="80">
        <f>IF((A2824-Overview!$F$43)/365=ROUND((A2824-Overview!$F$43)/365,0),J2823*0.05,J2823+V2823)</f>
        <v>12078.559841210204</v>
      </c>
      <c r="K2824" s="70">
        <f>IF(I2824&lt;Overview!$F$16,1,'='!F2824/Overview!$F$26)</f>
        <v>143.43966773347796</v>
      </c>
      <c r="L2824" s="71">
        <f>IF(I2824&lt;Overview!$F$17,'='!F2824/Overview!$F$26,Overview!$F$33)</f>
        <v>9.1428571428571423</v>
      </c>
      <c r="M2824" s="72">
        <f t="shared" si="269"/>
        <v>9.1428571428571423</v>
      </c>
      <c r="N2824" s="81">
        <f>MIN(1,Overview!$F$44*E2824*(F2824-Overview!$F$25)^2+0.2)</f>
        <v>1</v>
      </c>
      <c r="O2824" s="48">
        <f>M2824*E2824*Overview!$F$8</f>
        <v>9.746225350951114E-2</v>
      </c>
      <c r="P2824" s="48">
        <f>E2824*Overview!$F$6</f>
        <v>1.8494797113084687E-3</v>
      </c>
      <c r="Q2824" s="122">
        <f>O2824*(G2824/F2824-(1+Overview!$F$35/'='!F2824)/(Overview!$F$37*Overview!$F$33))/('='!G2824+Overview!$F$36)</f>
        <v>7.4506544174244912E-5</v>
      </c>
      <c r="R2824" s="128">
        <f>(O2824/F2824-Q2824)*G2824*Overview!$F$29*'='!F2824^3</f>
        <v>506.13812331245884</v>
      </c>
      <c r="S2824" s="57">
        <f t="shared" si="264"/>
        <v>3.2656183536615758E-18</v>
      </c>
      <c r="T2824" s="58">
        <f t="shared" si="265"/>
        <v>8.2291393340490091E-5</v>
      </c>
      <c r="U2824" s="58">
        <f>IF(I2824&lt;Overview!$F$18,(1-Overview!$F$9)*'='!R2824-'='!I2824*'='!P2824,0)</f>
        <v>0</v>
      </c>
      <c r="V2824" s="54">
        <f>IF(I2824&gt;=Overview!$F$18,(1-Overview!$F$9)*'='!R2824-Overview!$F$18*'='!P2824,0)</f>
        <v>42.795425249348789</v>
      </c>
      <c r="W2824" s="2"/>
      <c r="X2824" s="60">
        <f>F2824^3*(1+G2824*Overview!$F$38)</f>
        <v>44.707704038729808</v>
      </c>
      <c r="Y2824" s="61">
        <f>F2824^3*Overview!$F$42*(1+Overview!$F$38*G2824)+J2824*Overview!$F$39/Overview!$F$40</f>
        <v>4.5485616911309981</v>
      </c>
    </row>
    <row r="2825" spans="1:25">
      <c r="A2825" s="34">
        <v>2822</v>
      </c>
      <c r="B2825">
        <v>0.77</v>
      </c>
      <c r="C2825" s="85">
        <v>18.739999999999998</v>
      </c>
      <c r="D2825" s="125">
        <f>B2825/(B2825+Overview!$F$22)</f>
        <v>0.52380952380952384</v>
      </c>
      <c r="E2825" s="118">
        <f>EXP(Overview!$F$21/Overview!$F$5-Overview!$F$21/('='!C2825+273.15))</f>
        <v>0.94169028070695959</v>
      </c>
      <c r="F2825" s="77">
        <f t="shared" si="266"/>
        <v>3.3135386160366815</v>
      </c>
      <c r="G2825" s="115">
        <f t="shared" si="267"/>
        <v>0.52380952380952372</v>
      </c>
      <c r="H2825" s="112">
        <f>F2825/Overview!$F$19</f>
        <v>4.8922761199419478</v>
      </c>
      <c r="I2825" s="149">
        <f t="shared" si="268"/>
        <v>178.24101031296112</v>
      </c>
      <c r="J2825" s="80">
        <f>IF((A2825-Overview!$F$43)/365=ROUND((A2825-Overview!$F$43)/365,0),J2824*0.05,J2824+V2824)</f>
        <v>12121.355266459554</v>
      </c>
      <c r="K2825" s="70">
        <f>IF(I2825&lt;Overview!$F$16,1,'='!F2825/Overview!$F$26)</f>
        <v>143.44323013145808</v>
      </c>
      <c r="L2825" s="71">
        <f>IF(I2825&lt;Overview!$F$17,'='!F2825/Overview!$F$26,Overview!$F$33)</f>
        <v>9.1428571428571423</v>
      </c>
      <c r="M2825" s="72">
        <f t="shared" si="269"/>
        <v>9.1428571428571423</v>
      </c>
      <c r="N2825" s="81">
        <f>MIN(1,Overview!$F$44*E2825*(F2825-Overview!$F$25)^2+0.2)</f>
        <v>1</v>
      </c>
      <c r="O2825" s="48">
        <f>M2825*E2825*Overview!$F$8</f>
        <v>9.746225350951114E-2</v>
      </c>
      <c r="P2825" s="48">
        <f>E2825*Overview!$F$6</f>
        <v>1.8494797113084687E-3</v>
      </c>
      <c r="Q2825" s="122">
        <f>O2825*(G2825/F2825-(1+Overview!$F$35/'='!F2825)/(Overview!$F$37*Overview!$F$33))/('='!G2825+Overview!$F$36)</f>
        <v>7.4392666776384881E-5</v>
      </c>
      <c r="R2825" s="128">
        <f>(O2825/F2825-Q2825)*G2825*Overview!$F$29*'='!F2825^3</f>
        <v>506.16519675333211</v>
      </c>
      <c r="S2825" s="57">
        <f t="shared" si="264"/>
        <v>3.2655372523630606E-18</v>
      </c>
      <c r="T2825" s="58">
        <f t="shared" si="265"/>
        <v>8.2167658037833453E-5</v>
      </c>
      <c r="U2825" s="58">
        <f>IF(I2825&lt;Overview!$F$18,(1-Overview!$F$9)*'='!R2825-'='!I2825*'='!P2825,0)</f>
        <v>0</v>
      </c>
      <c r="V2825" s="54">
        <f>IF(I2825&gt;=Overview!$F$18,(1-Overview!$F$9)*'='!R2825-Overview!$F$18*'='!P2825,0)</f>
        <v>42.797731906511189</v>
      </c>
      <c r="W2825" s="2"/>
      <c r="X2825" s="60">
        <f>F2825^3*(1+G2825*Overview!$F$38)</f>
        <v>44.711035137983892</v>
      </c>
      <c r="Y2825" s="61">
        <f>F2825^3*Overview!$F$42*(1+Overview!$F$38*G2825)+J2825*Overview!$F$39/Overview!$F$40</f>
        <v>4.5507211458156114</v>
      </c>
    </row>
    <row r="2826" spans="1:25">
      <c r="A2826" s="34">
        <v>2823</v>
      </c>
      <c r="B2826">
        <v>0.77</v>
      </c>
      <c r="C2826" s="85">
        <v>18.739999999999998</v>
      </c>
      <c r="D2826" s="125">
        <f>B2826/(B2826+Overview!$F$22)</f>
        <v>0.52380952380952384</v>
      </c>
      <c r="E2826" s="118">
        <f>EXP(Overview!$F$21/Overview!$F$5-Overview!$F$21/('='!C2826+273.15))</f>
        <v>0.94169028070695959</v>
      </c>
      <c r="F2826" s="77">
        <f t="shared" si="266"/>
        <v>3.3136207836947196</v>
      </c>
      <c r="G2826" s="115">
        <f t="shared" si="267"/>
        <v>0.52380952380952372</v>
      </c>
      <c r="H2826" s="112">
        <f>F2826/Overview!$F$19</f>
        <v>4.892397436431005</v>
      </c>
      <c r="I2826" s="149">
        <f t="shared" si="268"/>
        <v>178.24101031296112</v>
      </c>
      <c r="J2826" s="80">
        <f>IF((A2826-Overview!$F$43)/365=ROUND((A2826-Overview!$F$43)/365,0),J2825*0.05,J2825+V2825)</f>
        <v>12164.152998366064</v>
      </c>
      <c r="K2826" s="70">
        <f>IF(I2826&lt;Overview!$F$16,1,'='!F2826/Overview!$F$26)</f>
        <v>143.44678717293158</v>
      </c>
      <c r="L2826" s="71">
        <f>IF(I2826&lt;Overview!$F$17,'='!F2826/Overview!$F$26,Overview!$F$33)</f>
        <v>9.1428571428571423</v>
      </c>
      <c r="M2826" s="72">
        <f t="shared" si="269"/>
        <v>9.1428571428571423</v>
      </c>
      <c r="N2826" s="81">
        <f>MIN(1,Overview!$F$44*E2826*(F2826-Overview!$F$25)^2+0.2)</f>
        <v>1</v>
      </c>
      <c r="O2826" s="48">
        <f>M2826*E2826*Overview!$F$8</f>
        <v>9.746225350951114E-2</v>
      </c>
      <c r="P2826" s="48">
        <f>E2826*Overview!$F$6</f>
        <v>1.8494797113084687E-3</v>
      </c>
      <c r="Q2826" s="122">
        <f>O2826*(G2826/F2826-(1+Overview!$F$35/'='!F2826)/(Overview!$F$37*Overview!$F$33))/('='!G2826+Overview!$F$36)</f>
        <v>7.4278966250673639E-5</v>
      </c>
      <c r="R2826" s="128">
        <f>(O2826/F2826-Q2826)*G2826*Overview!$F$29*'='!F2826^3</f>
        <v>506.19223030046675</v>
      </c>
      <c r="S2826" s="57">
        <f t="shared" si="264"/>
        <v>3.2654562770294972E-18</v>
      </c>
      <c r="T2826" s="58">
        <f t="shared" si="265"/>
        <v>8.2044108786530269E-5</v>
      </c>
      <c r="U2826" s="58">
        <f>IF(I2826&lt;Overview!$F$18,(1-Overview!$F$9)*'='!R2826-'='!I2826*'='!P2826,0)</f>
        <v>0</v>
      </c>
      <c r="V2826" s="54">
        <f>IF(I2826&gt;=Overview!$F$18,(1-Overview!$F$9)*'='!R2826-Overview!$F$18*'='!P2826,0)</f>
        <v>42.800035164727063</v>
      </c>
      <c r="W2826" s="2"/>
      <c r="X2826" s="60">
        <f>F2826^3*(1+G2826*Overview!$F$38)</f>
        <v>44.714361393603795</v>
      </c>
      <c r="Y2826" s="61">
        <f>F2826^3*Overview!$F$42*(1+Overview!$F$38*G2826)+J2826*Overview!$F$39/Overview!$F$40</f>
        <v>4.552880264807885</v>
      </c>
    </row>
    <row r="2827" spans="1:25">
      <c r="A2827" s="34">
        <v>2824</v>
      </c>
      <c r="B2827">
        <v>0.77</v>
      </c>
      <c r="C2827" s="85">
        <v>18.739999999999998</v>
      </c>
      <c r="D2827" s="125">
        <f>B2827/(B2827+Overview!$F$22)</f>
        <v>0.52380952380952384</v>
      </c>
      <c r="E2827" s="118">
        <f>EXP(Overview!$F$21/Overview!$F$5-Overview!$F$21/('='!C2827+273.15))</f>
        <v>0.94169028070695959</v>
      </c>
      <c r="F2827" s="77">
        <f t="shared" si="266"/>
        <v>3.3137028278035059</v>
      </c>
      <c r="G2827" s="115">
        <f t="shared" si="267"/>
        <v>0.52380952380952372</v>
      </c>
      <c r="H2827" s="112">
        <f>F2827/Overview!$F$19</f>
        <v>4.8925185705056933</v>
      </c>
      <c r="I2827" s="149">
        <f t="shared" si="268"/>
        <v>178.24101031296112</v>
      </c>
      <c r="J2827" s="80">
        <f>IF((A2827-Overview!$F$43)/365=ROUND((A2827-Overview!$F$43)/365,0),J2826*0.05,J2826+V2826)</f>
        <v>12206.953033530792</v>
      </c>
      <c r="K2827" s="70">
        <f>IF(I2827&lt;Overview!$F$16,1,'='!F2827/Overview!$F$26)</f>
        <v>143.45033886595263</v>
      </c>
      <c r="L2827" s="71">
        <f>IF(I2827&lt;Overview!$F$17,'='!F2827/Overview!$F$26,Overview!$F$33)</f>
        <v>9.1428571428571423</v>
      </c>
      <c r="M2827" s="72">
        <f t="shared" si="269"/>
        <v>9.1428571428571423</v>
      </c>
      <c r="N2827" s="81">
        <f>MIN(1,Overview!$F$44*E2827*(F2827-Overview!$F$25)^2+0.2)</f>
        <v>1</v>
      </c>
      <c r="O2827" s="48">
        <f>M2827*E2827*Overview!$F$8</f>
        <v>9.746225350951114E-2</v>
      </c>
      <c r="P2827" s="48">
        <f>E2827*Overview!$F$6</f>
        <v>1.8494797113084687E-3</v>
      </c>
      <c r="Q2827" s="122">
        <f>O2827*(G2827/F2827-(1+Overview!$F$35/'='!F2827)/(Overview!$F$37*Overview!$F$33))/('='!G2827+Overview!$F$36)</f>
        <v>7.4165442313786379E-5</v>
      </c>
      <c r="R2827" s="128">
        <f>(O2827/F2827-Q2827)*G2827*Overview!$F$29*'='!F2827^3</f>
        <v>506.21922401140733</v>
      </c>
      <c r="S2827" s="57">
        <f t="shared" si="264"/>
        <v>3.2653754274591068E-18</v>
      </c>
      <c r="T2827" s="58">
        <f t="shared" si="265"/>
        <v>8.1920745306830563E-5</v>
      </c>
      <c r="U2827" s="58">
        <f>IF(I2827&lt;Overview!$F$18,(1-Overview!$F$9)*'='!R2827-'='!I2827*'='!P2827,0)</f>
        <v>0</v>
      </c>
      <c r="V2827" s="54">
        <f>IF(I2827&gt;=Overview!$F$18,(1-Overview!$F$9)*'='!R2827-Overview!$F$18*'='!P2827,0)</f>
        <v>42.802335028899201</v>
      </c>
      <c r="W2827" s="2"/>
      <c r="X2827" s="60">
        <f>F2827^3*(1+G2827*Overview!$F$38)</f>
        <v>44.717682812380488</v>
      </c>
      <c r="Y2827" s="61">
        <f>F2827^3*Overview!$F$42*(1+Overview!$F$38*G2827)+J2827*Overview!$F$39/Overview!$F$40</f>
        <v>4.5550390485713086</v>
      </c>
    </row>
    <row r="2828" spans="1:25">
      <c r="A2828" s="34">
        <v>2825</v>
      </c>
      <c r="B2828">
        <v>0.77</v>
      </c>
      <c r="C2828" s="85">
        <v>18.739999999999998</v>
      </c>
      <c r="D2828" s="125">
        <f>B2828/(B2828+Overview!$F$22)</f>
        <v>0.52380952380952384</v>
      </c>
      <c r="E2828" s="118">
        <f>EXP(Overview!$F$21/Overview!$F$5-Overview!$F$21/('='!C2828+273.15))</f>
        <v>0.94169028070695959</v>
      </c>
      <c r="F2828" s="77">
        <f t="shared" si="266"/>
        <v>3.3137847485488128</v>
      </c>
      <c r="G2828" s="115">
        <f t="shared" si="267"/>
        <v>0.52380952380952372</v>
      </c>
      <c r="H2828" s="112">
        <f>F2828/Overview!$F$19</f>
        <v>4.8926395224402963</v>
      </c>
      <c r="I2828" s="149">
        <f t="shared" si="268"/>
        <v>178.24101031296112</v>
      </c>
      <c r="J2828" s="80">
        <f>IF((A2828-Overview!$F$43)/365=ROUND((A2828-Overview!$F$43)/365,0),J2827*0.05,J2827+V2827)</f>
        <v>12249.75536855969</v>
      </c>
      <c r="K2828" s="70">
        <f>IF(I2828&lt;Overview!$F$16,1,'='!F2828/Overview!$F$26)</f>
        <v>143.45388521856333</v>
      </c>
      <c r="L2828" s="71">
        <f>IF(I2828&lt;Overview!$F$17,'='!F2828/Overview!$F$26,Overview!$F$33)</f>
        <v>9.1428571428571423</v>
      </c>
      <c r="M2828" s="72">
        <f t="shared" si="269"/>
        <v>9.1428571428571423</v>
      </c>
      <c r="N2828" s="81">
        <f>MIN(1,Overview!$F$44*E2828*(F2828-Overview!$F$25)^2+0.2)</f>
        <v>1</v>
      </c>
      <c r="O2828" s="48">
        <f>M2828*E2828*Overview!$F$8</f>
        <v>9.746225350951114E-2</v>
      </c>
      <c r="P2828" s="48">
        <f>E2828*Overview!$F$6</f>
        <v>1.8494797113084687E-3</v>
      </c>
      <c r="Q2828" s="122">
        <f>O2828*(G2828/F2828-(1+Overview!$F$35/'='!F2828)/(Overview!$F$37*Overview!$F$33))/('='!G2828+Overview!$F$36)</f>
        <v>7.4052094682875704E-5</v>
      </c>
      <c r="R2828" s="128">
        <f>(O2828/F2828-Q2828)*G2828*Overview!$F$29*'='!F2828^3</f>
        <v>506.24617794361956</v>
      </c>
      <c r="S2828" s="57">
        <f t="shared" si="264"/>
        <v>3.2652947034504513E-18</v>
      </c>
      <c r="T2828" s="58">
        <f t="shared" si="265"/>
        <v>8.1797567319402044E-5</v>
      </c>
      <c r="U2828" s="58">
        <f>IF(I2828&lt;Overview!$F$18,(1-Overview!$F$9)*'='!R2828-'='!I2828*'='!P2828,0)</f>
        <v>0</v>
      </c>
      <c r="V2828" s="54">
        <f>IF(I2828&gt;=Overview!$F$18,(1-Overview!$F$9)*'='!R2828-Overview!$F$18*'='!P2828,0)</f>
        <v>42.80463150392368</v>
      </c>
      <c r="W2828" s="2"/>
      <c r="X2828" s="60">
        <f>F2828^3*(1+G2828*Overview!$F$38)</f>
        <v>44.720999401096265</v>
      </c>
      <c r="Y2828" s="61">
        <f>F2828^3*Overview!$F$42*(1+Overview!$F$38*G2828)+J2828*Overview!$F$39/Overview!$F$40</f>
        <v>4.5571974975688025</v>
      </c>
    </row>
    <row r="2829" spans="1:25">
      <c r="A2829" s="34">
        <v>2826</v>
      </c>
      <c r="B2829">
        <v>0.77</v>
      </c>
      <c r="C2829" s="85">
        <v>18.739999999999998</v>
      </c>
      <c r="D2829" s="125">
        <f>B2829/(B2829+Overview!$F$22)</f>
        <v>0.52380952380952384</v>
      </c>
      <c r="E2829" s="118">
        <f>EXP(Overview!$F$21/Overview!$F$5-Overview!$F$21/('='!C2829+273.15))</f>
        <v>0.94169028070695959</v>
      </c>
      <c r="F2829" s="77">
        <f t="shared" si="266"/>
        <v>3.3138665461161323</v>
      </c>
      <c r="G2829" s="115">
        <f t="shared" si="267"/>
        <v>0.52380952380952372</v>
      </c>
      <c r="H2829" s="112">
        <f>F2829/Overview!$F$19</f>
        <v>4.8927602925086848</v>
      </c>
      <c r="I2829" s="149">
        <f t="shared" si="268"/>
        <v>178.24101031296112</v>
      </c>
      <c r="J2829" s="80">
        <f>IF((A2829-Overview!$F$43)/365=ROUND((A2829-Overview!$F$43)/365,0),J2828*0.05,J2828+V2828)</f>
        <v>12292.560000063613</v>
      </c>
      <c r="K2829" s="70">
        <f>IF(I2829&lt;Overview!$F$16,1,'='!F2829/Overview!$F$26)</f>
        <v>143.4574262387936</v>
      </c>
      <c r="L2829" s="71">
        <f>IF(I2829&lt;Overview!$F$17,'='!F2829/Overview!$F$26,Overview!$F$33)</f>
        <v>9.1428571428571423</v>
      </c>
      <c r="M2829" s="72">
        <f t="shared" si="269"/>
        <v>9.1428571428571423</v>
      </c>
      <c r="N2829" s="81">
        <f>MIN(1,Overview!$F$44*E2829*(F2829-Overview!$F$25)^2+0.2)</f>
        <v>1</v>
      </c>
      <c r="O2829" s="48">
        <f>M2829*E2829*Overview!$F$8</f>
        <v>9.746225350951114E-2</v>
      </c>
      <c r="P2829" s="48">
        <f>E2829*Overview!$F$6</f>
        <v>1.8494797113084687E-3</v>
      </c>
      <c r="Q2829" s="122">
        <f>O2829*(G2829/F2829-(1+Overview!$F$35/'='!F2829)/(Overview!$F$37*Overview!$F$33))/('='!G2829+Overview!$F$36)</f>
        <v>7.3938923075575607E-5</v>
      </c>
      <c r="R2829" s="128">
        <f>(O2829/F2829-Q2829)*G2829*Overview!$F$29*'='!F2829^3</f>
        <v>506.27309215448929</v>
      </c>
      <c r="S2829" s="57">
        <f t="shared" si="264"/>
        <v>3.2652141048024349E-18</v>
      </c>
      <c r="T2829" s="58">
        <f t="shared" si="265"/>
        <v>8.1674574545334707E-5</v>
      </c>
      <c r="U2829" s="58">
        <f>IF(I2829&lt;Overview!$F$18,(1-Overview!$F$9)*'='!R2829-'='!I2829*'='!P2829,0)</f>
        <v>0</v>
      </c>
      <c r="V2829" s="54">
        <f>IF(I2829&gt;=Overview!$F$18,(1-Overview!$F$9)*'='!R2829-Overview!$F$18*'='!P2829,0)</f>
        <v>42.806924594689782</v>
      </c>
      <c r="W2829" s="2"/>
      <c r="X2829" s="60">
        <f>F2829^3*(1+G2829*Overview!$F$38)</f>
        <v>44.724311166524608</v>
      </c>
      <c r="Y2829" s="61">
        <f>F2829^3*Overview!$F$42*(1+Overview!$F$38*G2829)+J2829*Overview!$F$39/Overview!$F$40</f>
        <v>4.5593556122627055</v>
      </c>
    </row>
    <row r="2830" spans="1:25">
      <c r="A2830" s="34">
        <v>2827</v>
      </c>
      <c r="B2830">
        <v>0.77</v>
      </c>
      <c r="C2830" s="85">
        <v>18.739999999999998</v>
      </c>
      <c r="D2830" s="125">
        <f>B2830/(B2830+Overview!$F$22)</f>
        <v>0.52380952380952384</v>
      </c>
      <c r="E2830" s="118">
        <f>EXP(Overview!$F$21/Overview!$F$5-Overview!$F$21/('='!C2830+273.15))</f>
        <v>0.94169028070695959</v>
      </c>
      <c r="F2830" s="77">
        <f t="shared" si="266"/>
        <v>3.3139482206906776</v>
      </c>
      <c r="G2830" s="115">
        <f t="shared" si="267"/>
        <v>0.52380952380952372</v>
      </c>
      <c r="H2830" s="112">
        <f>F2830/Overview!$F$19</f>
        <v>4.8928808809843165</v>
      </c>
      <c r="I2830" s="149">
        <f t="shared" si="268"/>
        <v>178.24101031296112</v>
      </c>
      <c r="J2830" s="80">
        <f>IF((A2830-Overview!$F$43)/365=ROUND((A2830-Overview!$F$43)/365,0),J2829*0.05,J2829+V2829)</f>
        <v>12335.366924658303</v>
      </c>
      <c r="K2830" s="70">
        <f>IF(I2830&lt;Overview!$F$16,1,'='!F2830/Overview!$F$26)</f>
        <v>143.46096193466138</v>
      </c>
      <c r="L2830" s="71">
        <f>IF(I2830&lt;Overview!$F$17,'='!F2830/Overview!$F$26,Overview!$F$33)</f>
        <v>9.1428571428571423</v>
      </c>
      <c r="M2830" s="72">
        <f t="shared" si="269"/>
        <v>9.1428571428571423</v>
      </c>
      <c r="N2830" s="81">
        <f>MIN(1,Overview!$F$44*E2830*(F2830-Overview!$F$25)^2+0.2)</f>
        <v>1</v>
      </c>
      <c r="O2830" s="48">
        <f>M2830*E2830*Overview!$F$8</f>
        <v>9.746225350951114E-2</v>
      </c>
      <c r="P2830" s="48">
        <f>E2830*Overview!$F$6</f>
        <v>1.8494797113084687E-3</v>
      </c>
      <c r="Q2830" s="122">
        <f>O2830*(G2830/F2830-(1+Overview!$F$35/'='!F2830)/(Overview!$F$37*Overview!$F$33))/('='!G2830+Overview!$F$36)</f>
        <v>7.3825927209997575E-5</v>
      </c>
      <c r="R2830" s="128">
        <f>(O2830/F2830-Q2830)*G2830*Overview!$F$29*'='!F2830^3</f>
        <v>506.29996670132402</v>
      </c>
      <c r="S2830" s="57">
        <f t="shared" si="264"/>
        <v>3.2651336313143023E-18</v>
      </c>
      <c r="T2830" s="58">
        <f t="shared" si="265"/>
        <v>8.155176670613698E-5</v>
      </c>
      <c r="U2830" s="58">
        <f>IF(I2830&lt;Overview!$F$18,(1-Overview!$F$9)*'='!R2830-'='!I2830*'='!P2830,0)</f>
        <v>0</v>
      </c>
      <c r="V2830" s="54">
        <f>IF(I2830&gt;=Overview!$F$18,(1-Overview!$F$9)*'='!R2830-Overview!$F$18*'='!P2830,0)</f>
        <v>42.809214306080101</v>
      </c>
      <c r="W2830" s="2"/>
      <c r="X2830" s="60">
        <f>F2830^3*(1+G2830*Overview!$F$38)</f>
        <v>44.727618115430289</v>
      </c>
      <c r="Y2830" s="61">
        <f>F2830^3*Overview!$F$42*(1+Overview!$F$38*G2830)+J2830*Overview!$F$39/Overview!$F$40</f>
        <v>4.5615133931147867</v>
      </c>
    </row>
    <row r="2831" spans="1:25">
      <c r="A2831" s="34">
        <v>2828</v>
      </c>
      <c r="B2831">
        <v>0.77</v>
      </c>
      <c r="C2831" s="85">
        <v>18.739999999999998</v>
      </c>
      <c r="D2831" s="125">
        <f>B2831/(B2831+Overview!$F$22)</f>
        <v>0.52380952380952384</v>
      </c>
      <c r="E2831" s="118">
        <f>EXP(Overview!$F$21/Overview!$F$5-Overview!$F$21/('='!C2831+273.15))</f>
        <v>0.94169028070695959</v>
      </c>
      <c r="F2831" s="77">
        <f t="shared" si="266"/>
        <v>3.3140297724573839</v>
      </c>
      <c r="G2831" s="115">
        <f t="shared" si="267"/>
        <v>0.52380952380952372</v>
      </c>
      <c r="H2831" s="112">
        <f>F2831/Overview!$F$19</f>
        <v>4.8930012881402387</v>
      </c>
      <c r="I2831" s="149">
        <f t="shared" si="268"/>
        <v>178.24101031296112</v>
      </c>
      <c r="J2831" s="80">
        <f>IF((A2831-Overview!$F$43)/365=ROUND((A2831-Overview!$F$43)/365,0),J2830*0.05,J2830+V2830)</f>
        <v>12378.176138964383</v>
      </c>
      <c r="K2831" s="70">
        <f>IF(I2831&lt;Overview!$F$16,1,'='!F2831/Overview!$F$26)</f>
        <v>143.46449231417247</v>
      </c>
      <c r="L2831" s="71">
        <f>IF(I2831&lt;Overview!$F$17,'='!F2831/Overview!$F$26,Overview!$F$33)</f>
        <v>9.1428571428571423</v>
      </c>
      <c r="M2831" s="72">
        <f t="shared" si="269"/>
        <v>9.1428571428571423</v>
      </c>
      <c r="N2831" s="81">
        <f>MIN(1,Overview!$F$44*E2831*(F2831-Overview!$F$25)^2+0.2)</f>
        <v>1</v>
      </c>
      <c r="O2831" s="48">
        <f>M2831*E2831*Overview!$F$8</f>
        <v>9.746225350951114E-2</v>
      </c>
      <c r="P2831" s="48">
        <f>E2831*Overview!$F$6</f>
        <v>1.8494797113084687E-3</v>
      </c>
      <c r="Q2831" s="122">
        <f>O2831*(G2831/F2831-(1+Overview!$F$35/'='!F2831)/(Overview!$F$37*Overview!$F$33))/('='!G2831+Overview!$F$36)</f>
        <v>7.3713106804731214E-5</v>
      </c>
      <c r="R2831" s="128">
        <f>(O2831/F2831-Q2831)*G2831*Overview!$F$29*'='!F2831^3</f>
        <v>506.32680164135218</v>
      </c>
      <c r="S2831" s="57">
        <f t="shared" si="264"/>
        <v>3.2650532827856383E-18</v>
      </c>
      <c r="T2831" s="58">
        <f t="shared" si="265"/>
        <v>8.1429143523736741E-5</v>
      </c>
      <c r="U2831" s="58">
        <f>IF(I2831&lt;Overview!$F$18,(1-Overview!$F$9)*'='!R2831-'='!I2831*'='!P2831,0)</f>
        <v>0</v>
      </c>
      <c r="V2831" s="54">
        <f>IF(I2831&gt;=Overview!$F$18,(1-Overview!$F$9)*'='!R2831-Overview!$F$18*'='!P2831,0)</f>
        <v>42.811500642970501</v>
      </c>
      <c r="W2831" s="2"/>
      <c r="X2831" s="60">
        <f>F2831^3*(1+G2831*Overview!$F$38)</f>
        <v>44.730920254569398</v>
      </c>
      <c r="Y2831" s="61">
        <f>F2831^3*Overview!$F$42*(1+Overview!$F$38*G2831)+J2831*Overview!$F$39/Overview!$F$40</f>
        <v>4.5636708405862443</v>
      </c>
    </row>
    <row r="2832" spans="1:25">
      <c r="A2832" s="34">
        <v>2829</v>
      </c>
      <c r="B2832">
        <v>0.77</v>
      </c>
      <c r="C2832" s="85">
        <v>18.739999999999998</v>
      </c>
      <c r="D2832" s="125">
        <f>B2832/(B2832+Overview!$F$22)</f>
        <v>0.52380952380952384</v>
      </c>
      <c r="E2832" s="118">
        <f>EXP(Overview!$F$21/Overview!$F$5-Overview!$F$21/('='!C2832+273.15))</f>
        <v>0.94169028070695959</v>
      </c>
      <c r="F2832" s="77">
        <f t="shared" si="266"/>
        <v>3.3141112016009076</v>
      </c>
      <c r="G2832" s="115">
        <f t="shared" si="267"/>
        <v>0.52380952380952372</v>
      </c>
      <c r="H2832" s="112">
        <f>F2832/Overview!$F$19</f>
        <v>4.8931215142490885</v>
      </c>
      <c r="I2832" s="149">
        <f t="shared" si="268"/>
        <v>178.24101031296112</v>
      </c>
      <c r="J2832" s="80">
        <f>IF((A2832-Overview!$F$43)/365=ROUND((A2832-Overview!$F$43)/365,0),J2831*0.05,J2831+V2831)</f>
        <v>12420.987639607354</v>
      </c>
      <c r="K2832" s="70">
        <f>IF(I2832&lt;Overview!$F$16,1,'='!F2832/Overview!$F$26)</f>
        <v>143.46801738532068</v>
      </c>
      <c r="L2832" s="71">
        <f>IF(I2832&lt;Overview!$F$17,'='!F2832/Overview!$F$26,Overview!$F$33)</f>
        <v>9.1428571428571423</v>
      </c>
      <c r="M2832" s="72">
        <f t="shared" si="269"/>
        <v>9.1428571428571423</v>
      </c>
      <c r="N2832" s="81">
        <f>MIN(1,Overview!$F$44*E2832*(F2832-Overview!$F$25)^2+0.2)</f>
        <v>1</v>
      </c>
      <c r="O2832" s="48">
        <f>M2832*E2832*Overview!$F$8</f>
        <v>9.746225350951114E-2</v>
      </c>
      <c r="P2832" s="48">
        <f>E2832*Overview!$F$6</f>
        <v>1.8494797113084687E-3</v>
      </c>
      <c r="Q2832" s="122">
        <f>O2832*(G2832/F2832-(1+Overview!$F$35/'='!F2832)/(Overview!$F$37*Overview!$F$33))/('='!G2832+Overview!$F$36)</f>
        <v>7.3600461578842788E-5</v>
      </c>
      <c r="R2832" s="128">
        <f>(O2832/F2832-Q2832)*G2832*Overview!$F$29*'='!F2832^3</f>
        <v>506.35359703172298</v>
      </c>
      <c r="S2832" s="57">
        <f t="shared" si="264"/>
        <v>3.2649730590163672E-18</v>
      </c>
      <c r="T2832" s="58">
        <f t="shared" si="265"/>
        <v>8.1306704720480034E-5</v>
      </c>
      <c r="U2832" s="58">
        <f>IF(I2832&lt;Overview!$F$18,(1-Overview!$F$9)*'='!R2832-'='!I2832*'='!P2832,0)</f>
        <v>0</v>
      </c>
      <c r="V2832" s="54">
        <f>IF(I2832&gt;=Overview!$F$18,(1-Overview!$F$9)*'='!R2832-Overview!$F$18*'='!P2832,0)</f>
        <v>42.813783610230097</v>
      </c>
      <c r="W2832" s="2"/>
      <c r="X2832" s="60">
        <f>F2832^3*(1+G2832*Overview!$F$38)</f>
        <v>44.734217590689227</v>
      </c>
      <c r="Y2832" s="61">
        <f>F2832^3*Overview!$F$42*(1+Overview!$F$38*G2832)+J2832*Overview!$F$39/Overview!$F$40</f>
        <v>4.5658279551376957</v>
      </c>
    </row>
    <row r="2833" spans="1:25">
      <c r="A2833" s="34">
        <v>2830</v>
      </c>
      <c r="B2833">
        <v>0.77</v>
      </c>
      <c r="C2833" s="85">
        <v>18.739999999999998</v>
      </c>
      <c r="D2833" s="125">
        <f>B2833/(B2833+Overview!$F$22)</f>
        <v>0.52380952380952384</v>
      </c>
      <c r="E2833" s="118">
        <f>EXP(Overview!$F$21/Overview!$F$5-Overview!$F$21/('='!C2833+273.15))</f>
        <v>0.94169028070695959</v>
      </c>
      <c r="F2833" s="77">
        <f t="shared" si="266"/>
        <v>3.3141925083056281</v>
      </c>
      <c r="G2833" s="115">
        <f t="shared" si="267"/>
        <v>0.52380952380952372</v>
      </c>
      <c r="H2833" s="112">
        <f>F2833/Overview!$F$19</f>
        <v>4.8932415595830916</v>
      </c>
      <c r="I2833" s="149">
        <f t="shared" si="268"/>
        <v>178.24101031296112</v>
      </c>
      <c r="J2833" s="80">
        <f>IF((A2833-Overview!$F$43)/365=ROUND((A2833-Overview!$F$43)/365,0),J2832*0.05,J2832+V2832)</f>
        <v>12463.801423217585</v>
      </c>
      <c r="K2833" s="70">
        <f>IF(I2833&lt;Overview!$F$16,1,'='!F2833/Overview!$F$26)</f>
        <v>143.47153715608781</v>
      </c>
      <c r="L2833" s="71">
        <f>IF(I2833&lt;Overview!$F$17,'='!F2833/Overview!$F$26,Overview!$F$33)</f>
        <v>9.1428571428571423</v>
      </c>
      <c r="M2833" s="72">
        <f t="shared" si="269"/>
        <v>9.1428571428571423</v>
      </c>
      <c r="N2833" s="81">
        <f>MIN(1,Overview!$F$44*E2833*(F2833-Overview!$F$25)^2+0.2)</f>
        <v>1</v>
      </c>
      <c r="O2833" s="48">
        <f>M2833*E2833*Overview!$F$8</f>
        <v>9.746225350951114E-2</v>
      </c>
      <c r="P2833" s="48">
        <f>E2833*Overview!$F$6</f>
        <v>1.8494797113084687E-3</v>
      </c>
      <c r="Q2833" s="122">
        <f>O2833*(G2833/F2833-(1+Overview!$F$35/'='!F2833)/(Overview!$F$37*Overview!$F$33))/('='!G2833+Overview!$F$36)</f>
        <v>7.3487991251872681E-5</v>
      </c>
      <c r="R2833" s="128">
        <f>(O2833/F2833-Q2833)*G2833*Overview!$F$29*'='!F2833^3</f>
        <v>506.38035292950718</v>
      </c>
      <c r="S2833" s="57">
        <f t="shared" si="264"/>
        <v>3.2648929598067513E-18</v>
      </c>
      <c r="T2833" s="58">
        <f t="shared" si="265"/>
        <v>8.1184450019128652E-5</v>
      </c>
      <c r="U2833" s="58">
        <f>IF(I2833&lt;Overview!$F$18,(1-Overview!$F$9)*'='!R2833-'='!I2833*'='!P2833,0)</f>
        <v>0</v>
      </c>
      <c r="V2833" s="54">
        <f>IF(I2833&gt;=Overview!$F$18,(1-Overview!$F$9)*'='!R2833-Overview!$F$18*'='!P2833,0)</f>
        <v>42.816063212721303</v>
      </c>
      <c r="W2833" s="2"/>
      <c r="X2833" s="60">
        <f>F2833^3*(1+G2833*Overview!$F$38)</f>
        <v>44.737510130528435</v>
      </c>
      <c r="Y2833" s="61">
        <f>F2833^3*Overview!$F$42*(1+Overview!$F$38*G2833)+J2833*Overview!$F$39/Overview!$F$40</f>
        <v>4.567984737229196</v>
      </c>
    </row>
    <row r="2834" spans="1:25">
      <c r="A2834" s="34">
        <v>2831</v>
      </c>
      <c r="B2834">
        <v>0.77</v>
      </c>
      <c r="C2834" s="85">
        <v>18.739999999999998</v>
      </c>
      <c r="D2834" s="125">
        <f>B2834/(B2834+Overview!$F$22)</f>
        <v>0.52380952380952384</v>
      </c>
      <c r="E2834" s="118">
        <f>EXP(Overview!$F$21/Overview!$F$5-Overview!$F$21/('='!C2834+273.15))</f>
        <v>0.94169028070695959</v>
      </c>
      <c r="F2834" s="77">
        <f t="shared" si="266"/>
        <v>3.3142736927556471</v>
      </c>
      <c r="G2834" s="115">
        <f t="shared" si="267"/>
        <v>0.52380952380952372</v>
      </c>
      <c r="H2834" s="112">
        <f>F2834/Overview!$F$19</f>
        <v>4.8933614244140662</v>
      </c>
      <c r="I2834" s="149">
        <f t="shared" si="268"/>
        <v>178.24101031296112</v>
      </c>
      <c r="J2834" s="80">
        <f>IF((A2834-Overview!$F$43)/365=ROUND((A2834-Overview!$F$43)/365,0),J2833*0.05,J2833+V2833)</f>
        <v>12506.617486430307</v>
      </c>
      <c r="K2834" s="70">
        <f>IF(I2834&lt;Overview!$F$16,1,'='!F2834/Overview!$F$26)</f>
        <v>143.47505163444362</v>
      </c>
      <c r="L2834" s="71">
        <f>IF(I2834&lt;Overview!$F$17,'='!F2834/Overview!$F$26,Overview!$F$33)</f>
        <v>9.1428571428571423</v>
      </c>
      <c r="M2834" s="72">
        <f t="shared" si="269"/>
        <v>9.1428571428571423</v>
      </c>
      <c r="N2834" s="81">
        <f>MIN(1,Overview!$F$44*E2834*(F2834-Overview!$F$25)^2+0.2)</f>
        <v>1</v>
      </c>
      <c r="O2834" s="48">
        <f>M2834*E2834*Overview!$F$8</f>
        <v>9.746225350951114E-2</v>
      </c>
      <c r="P2834" s="48">
        <f>E2834*Overview!$F$6</f>
        <v>1.8494797113084687E-3</v>
      </c>
      <c r="Q2834" s="122">
        <f>O2834*(G2834/F2834-(1+Overview!$F$35/'='!F2834)/(Overview!$F$37*Overview!$F$33))/('='!G2834+Overview!$F$36)</f>
        <v>7.33756955438396E-5</v>
      </c>
      <c r="R2834" s="128">
        <f>(O2834/F2834-Q2834)*G2834*Overview!$F$29*'='!F2834^3</f>
        <v>506.40706939169706</v>
      </c>
      <c r="S2834" s="57">
        <f t="shared" si="264"/>
        <v>3.2648129849573924E-18</v>
      </c>
      <c r="T2834" s="58">
        <f t="shared" si="265"/>
        <v>8.1062379142865111E-5</v>
      </c>
      <c r="U2834" s="58">
        <f>IF(I2834&lt;Overview!$F$18,(1-Overview!$F$9)*'='!R2834-'='!I2834*'='!P2834,0)</f>
        <v>0</v>
      </c>
      <c r="V2834" s="54">
        <f>IF(I2834&gt;=Overview!$F$18,(1-Overview!$F$9)*'='!R2834-Overview!$F$18*'='!P2834,0)</f>
        <v>42.818339455299885</v>
      </c>
      <c r="W2834" s="2"/>
      <c r="X2834" s="60">
        <f>F2834^3*(1+G2834*Overview!$F$38)</f>
        <v>44.740797880816942</v>
      </c>
      <c r="Y2834" s="61">
        <f>F2834^3*Overview!$F$42*(1+Overview!$F$38*G2834)+J2834*Overview!$F$39/Overview!$F$40</f>
        <v>4.5701411873202229</v>
      </c>
    </row>
    <row r="2835" spans="1:25">
      <c r="A2835" s="34">
        <v>2832</v>
      </c>
      <c r="B2835">
        <v>0.77</v>
      </c>
      <c r="C2835" s="85">
        <v>18.739999999999998</v>
      </c>
      <c r="D2835" s="125">
        <f>B2835/(B2835+Overview!$F$22)</f>
        <v>0.52380952380952384</v>
      </c>
      <c r="E2835" s="118">
        <f>EXP(Overview!$F$21/Overview!$F$5-Overview!$F$21/('='!C2835+273.15))</f>
        <v>0.94169028070695959</v>
      </c>
      <c r="F2835" s="77">
        <f t="shared" si="266"/>
        <v>3.3143547551347901</v>
      </c>
      <c r="G2835" s="115">
        <f t="shared" si="267"/>
        <v>0.52380952380952372</v>
      </c>
      <c r="H2835" s="112">
        <f>F2835/Overview!$F$19</f>
        <v>4.8934811090134209</v>
      </c>
      <c r="I2835" s="149">
        <f t="shared" si="268"/>
        <v>178.24101031296112</v>
      </c>
      <c r="J2835" s="80">
        <f>IF((A2835-Overview!$F$43)/365=ROUND((A2835-Overview!$F$43)/365,0),J2834*0.05,J2834+V2834)</f>
        <v>12549.435825885606</v>
      </c>
      <c r="K2835" s="70">
        <f>IF(I2835&lt;Overview!$F$16,1,'='!F2835/Overview!$F$26)</f>
        <v>143.47856082834591</v>
      </c>
      <c r="L2835" s="71">
        <f>IF(I2835&lt;Overview!$F$17,'='!F2835/Overview!$F$26,Overview!$F$33)</f>
        <v>9.1428571428571423</v>
      </c>
      <c r="M2835" s="72">
        <f t="shared" si="269"/>
        <v>9.1428571428571423</v>
      </c>
      <c r="N2835" s="81">
        <f>MIN(1,Overview!$F$44*E2835*(F2835-Overview!$F$25)^2+0.2)</f>
        <v>1</v>
      </c>
      <c r="O2835" s="48">
        <f>M2835*E2835*Overview!$F$8</f>
        <v>9.746225350951114E-2</v>
      </c>
      <c r="P2835" s="48">
        <f>E2835*Overview!$F$6</f>
        <v>1.8494797113084687E-3</v>
      </c>
      <c r="Q2835" s="122">
        <f>O2835*(G2835/F2835-(1+Overview!$F$35/'='!F2835)/(Overview!$F$37*Overview!$F$33))/('='!G2835+Overview!$F$36)</f>
        <v>7.3263574175230724E-5</v>
      </c>
      <c r="R2835" s="128">
        <f>(O2835/F2835-Q2835)*G2835*Overview!$F$29*'='!F2835^3</f>
        <v>506.43374647520608</v>
      </c>
      <c r="S2835" s="57">
        <f t="shared" si="264"/>
        <v>3.2647331342692284E-18</v>
      </c>
      <c r="T2835" s="58">
        <f t="shared" si="265"/>
        <v>8.0940491815282111E-5</v>
      </c>
      <c r="U2835" s="58">
        <f>IF(I2835&lt;Overview!$F$18,(1-Overview!$F$9)*'='!R2835-'='!I2835*'='!P2835,0)</f>
        <v>0</v>
      </c>
      <c r="V2835" s="54">
        <f>IF(I2835&gt;=Overview!$F$18,(1-Overview!$F$9)*'='!R2835-Overview!$F$18*'='!P2835,0)</f>
        <v>42.820612342814854</v>
      </c>
      <c r="W2835" s="2"/>
      <c r="X2835" s="60">
        <f>F2835^3*(1+G2835*Overview!$F$38)</f>
        <v>44.744080848275999</v>
      </c>
      <c r="Y2835" s="61">
        <f>F2835^3*Overview!$F$42*(1+Overview!$F$38*G2835)+J2835*Overview!$F$39/Overview!$F$40</f>
        <v>4.5722973058696876</v>
      </c>
    </row>
    <row r="2836" spans="1:25">
      <c r="A2836" s="34">
        <v>2833</v>
      </c>
      <c r="B2836">
        <v>0.77</v>
      </c>
      <c r="C2836" s="85">
        <v>18.739999999999998</v>
      </c>
      <c r="D2836" s="125">
        <f>B2836/(B2836+Overview!$F$22)</f>
        <v>0.52380952380952384</v>
      </c>
      <c r="E2836" s="118">
        <f>EXP(Overview!$F$21/Overview!$F$5-Overview!$F$21/('='!C2836+273.15))</f>
        <v>0.94169028070695959</v>
      </c>
      <c r="F2836" s="77">
        <f t="shared" si="266"/>
        <v>3.3144356956266052</v>
      </c>
      <c r="G2836" s="115">
        <f t="shared" si="267"/>
        <v>0.52380952380952372</v>
      </c>
      <c r="H2836" s="112">
        <f>F2836/Overview!$F$19</f>
        <v>4.8936006136521559</v>
      </c>
      <c r="I2836" s="149">
        <f t="shared" si="268"/>
        <v>178.24101031296112</v>
      </c>
      <c r="J2836" s="80">
        <f>IF((A2836-Overview!$F$43)/365=ROUND((A2836-Overview!$F$43)/365,0),J2835*0.05,J2835+V2835)</f>
        <v>12592.256438228422</v>
      </c>
      <c r="K2836" s="70">
        <f>IF(I2836&lt;Overview!$F$16,1,'='!F2836/Overview!$F$26)</f>
        <v>143.4820647457405</v>
      </c>
      <c r="L2836" s="71">
        <f>IF(I2836&lt;Overview!$F$17,'='!F2836/Overview!$F$26,Overview!$F$33)</f>
        <v>9.1428571428571423</v>
      </c>
      <c r="M2836" s="72">
        <f t="shared" si="269"/>
        <v>9.1428571428571423</v>
      </c>
      <c r="N2836" s="81">
        <f>MIN(1,Overview!$F$44*E2836*(F2836-Overview!$F$25)^2+0.2)</f>
        <v>1</v>
      </c>
      <c r="O2836" s="48">
        <f>M2836*E2836*Overview!$F$8</f>
        <v>9.746225350951114E-2</v>
      </c>
      <c r="P2836" s="48">
        <f>E2836*Overview!$F$6</f>
        <v>1.8494797113084687E-3</v>
      </c>
      <c r="Q2836" s="122">
        <f>O2836*(G2836/F2836-(1+Overview!$F$35/'='!F2836)/(Overview!$F$37*Overview!$F$33))/('='!G2836+Overview!$F$36)</f>
        <v>7.3151626867012229E-5</v>
      </c>
      <c r="R2836" s="128">
        <f>(O2836/F2836-Q2836)*G2836*Overview!$F$29*'='!F2836^3</f>
        <v>506.46038423686923</v>
      </c>
      <c r="S2836" s="57">
        <f t="shared" si="264"/>
        <v>3.2646534075435352E-18</v>
      </c>
      <c r="T2836" s="58">
        <f t="shared" si="265"/>
        <v>8.0818787760394511E-5</v>
      </c>
      <c r="U2836" s="58">
        <f>IF(I2836&lt;Overview!$F$18,(1-Overview!$F$9)*'='!R2836-'='!I2836*'='!P2836,0)</f>
        <v>0</v>
      </c>
      <c r="V2836" s="54">
        <f>IF(I2836&gt;=Overview!$F$18,(1-Overview!$F$9)*'='!R2836-Overview!$F$18*'='!P2836,0)</f>
        <v>42.822881880108554</v>
      </c>
      <c r="W2836" s="2"/>
      <c r="X2836" s="60">
        <f>F2836^3*(1+G2836*Overview!$F$38)</f>
        <v>44.747359039618161</v>
      </c>
      <c r="Y2836" s="61">
        <f>F2836^3*Overview!$F$42*(1+Overview!$F$38*G2836)+J2836*Overview!$F$39/Overview!$F$40</f>
        <v>4.574453093335924</v>
      </c>
    </row>
    <row r="2837" spans="1:25">
      <c r="A2837" s="34">
        <v>2834</v>
      </c>
      <c r="B2837">
        <v>0.77</v>
      </c>
      <c r="C2837" s="85">
        <v>18.739999999999998</v>
      </c>
      <c r="D2837" s="125">
        <f>B2837/(B2837+Overview!$F$22)</f>
        <v>0.52380952380952384</v>
      </c>
      <c r="E2837" s="118">
        <f>EXP(Overview!$F$21/Overview!$F$5-Overview!$F$21/('='!C2837+273.15))</f>
        <v>0.94169028070695959</v>
      </c>
      <c r="F2837" s="77">
        <f t="shared" si="266"/>
        <v>3.3145165144143656</v>
      </c>
      <c r="G2837" s="115">
        <f t="shared" si="267"/>
        <v>0.52380952380952372</v>
      </c>
      <c r="H2837" s="112">
        <f>F2837/Overview!$F$19</f>
        <v>4.8937199386008645</v>
      </c>
      <c r="I2837" s="149">
        <f t="shared" si="268"/>
        <v>178.24101031296112</v>
      </c>
      <c r="J2837" s="80">
        <f>IF((A2837-Overview!$F$43)/365=ROUND((A2837-Overview!$F$43)/365,0),J2836*0.05,J2836+V2836)</f>
        <v>12635.079320108531</v>
      </c>
      <c r="K2837" s="70">
        <f>IF(I2837&lt;Overview!$F$16,1,'='!F2837/Overview!$F$26)</f>
        <v>143.4855633945613</v>
      </c>
      <c r="L2837" s="71">
        <f>IF(I2837&lt;Overview!$F$17,'='!F2837/Overview!$F$26,Overview!$F$33)</f>
        <v>9.1428571428571423</v>
      </c>
      <c r="M2837" s="72">
        <f t="shared" si="269"/>
        <v>9.1428571428571423</v>
      </c>
      <c r="N2837" s="81">
        <f>MIN(1,Overview!$F$44*E2837*(F2837-Overview!$F$25)^2+0.2)</f>
        <v>1</v>
      </c>
      <c r="O2837" s="48">
        <f>M2837*E2837*Overview!$F$8</f>
        <v>9.746225350951114E-2</v>
      </c>
      <c r="P2837" s="48">
        <f>E2837*Overview!$F$6</f>
        <v>1.8494797113084687E-3</v>
      </c>
      <c r="Q2837" s="122">
        <f>O2837*(G2837/F2837-(1+Overview!$F$35/'='!F2837)/(Overview!$F$37*Overview!$F$33))/('='!G2837+Overview!$F$36)</f>
        <v>7.3039853340618887E-5</v>
      </c>
      <c r="R2837" s="128">
        <f>(O2837/F2837-Q2837)*G2837*Overview!$F$29*'='!F2837^3</f>
        <v>506.48698273344348</v>
      </c>
      <c r="S2837" s="57">
        <f t="shared" si="264"/>
        <v>3.2645738045819243E-18</v>
      </c>
      <c r="T2837" s="58">
        <f t="shared" si="265"/>
        <v>8.0697266702628193E-5</v>
      </c>
      <c r="U2837" s="58">
        <f>IF(I2837&lt;Overview!$F$18,(1-Overview!$F$9)*'='!R2837-'='!I2837*'='!P2837,0)</f>
        <v>0</v>
      </c>
      <c r="V2837" s="54">
        <f>IF(I2837&gt;=Overview!$F$18,(1-Overview!$F$9)*'='!R2837-Overview!$F$18*'='!P2837,0)</f>
        <v>42.825148072016681</v>
      </c>
      <c r="W2837" s="2"/>
      <c r="X2837" s="60">
        <f>F2837^3*(1+G2837*Overview!$F$38)</f>
        <v>44.750632461547326</v>
      </c>
      <c r="Y2837" s="61">
        <f>F2837^3*Overview!$F$42*(1+Overview!$F$38*G2837)+J2837*Overview!$F$39/Overview!$F$40</f>
        <v>4.5766085501767026</v>
      </c>
    </row>
    <row r="2838" spans="1:25">
      <c r="A2838" s="34">
        <v>2835</v>
      </c>
      <c r="B2838">
        <v>0.77</v>
      </c>
      <c r="C2838" s="85">
        <v>18.739999999999998</v>
      </c>
      <c r="D2838" s="125">
        <f>B2838/(B2838+Overview!$F$22)</f>
        <v>0.52380952380952384</v>
      </c>
      <c r="E2838" s="118">
        <f>EXP(Overview!$F$21/Overview!$F$5-Overview!$F$21/('='!C2838+273.15))</f>
        <v>0.94169028070695959</v>
      </c>
      <c r="F2838" s="77">
        <f t="shared" si="266"/>
        <v>3.3145972116810682</v>
      </c>
      <c r="G2838" s="115">
        <f t="shared" si="267"/>
        <v>0.52380952380952372</v>
      </c>
      <c r="H2838" s="112">
        <f>F2838/Overview!$F$19</f>
        <v>4.8938390841297332</v>
      </c>
      <c r="I2838" s="149">
        <f t="shared" si="268"/>
        <v>178.24101031296112</v>
      </c>
      <c r="J2838" s="80">
        <f>IF((A2838-Overview!$F$43)/365=ROUND((A2838-Overview!$F$43)/365,0),J2837*0.05,J2837+V2837)</f>
        <v>12677.904468180548</v>
      </c>
      <c r="K2838" s="70">
        <f>IF(I2838&lt;Overview!$F$16,1,'='!F2838/Overview!$F$26)</f>
        <v>143.48905678273024</v>
      </c>
      <c r="L2838" s="71">
        <f>IF(I2838&lt;Overview!$F$17,'='!F2838/Overview!$F$26,Overview!$F$33)</f>
        <v>9.1428571428571423</v>
      </c>
      <c r="M2838" s="72">
        <f t="shared" si="269"/>
        <v>9.1428571428571423</v>
      </c>
      <c r="N2838" s="81">
        <f>MIN(1,Overview!$F$44*E2838*(F2838-Overview!$F$25)^2+0.2)</f>
        <v>1</v>
      </c>
      <c r="O2838" s="48">
        <f>M2838*E2838*Overview!$F$8</f>
        <v>9.746225350951114E-2</v>
      </c>
      <c r="P2838" s="48">
        <f>E2838*Overview!$F$6</f>
        <v>1.8494797113084687E-3</v>
      </c>
      <c r="Q2838" s="122">
        <f>O2838*(G2838/F2838-(1+Overview!$F$35/'='!F2838)/(Overview!$F$37*Overview!$F$33))/('='!G2838+Overview!$F$36)</f>
        <v>7.2928253317956432E-5</v>
      </c>
      <c r="R2838" s="128">
        <f>(O2838/F2838-Q2838)*G2838*Overview!$F$29*'='!F2838^3</f>
        <v>506.51354202160718</v>
      </c>
      <c r="S2838" s="57">
        <f t="shared" si="264"/>
        <v>3.2644943251863432E-18</v>
      </c>
      <c r="T2838" s="58">
        <f t="shared" si="265"/>
        <v>8.0575928366822999E-5</v>
      </c>
      <c r="U2838" s="58">
        <f>IF(I2838&lt;Overview!$F$18,(1-Overview!$F$9)*'='!R2838-'='!I2838*'='!P2838,0)</f>
        <v>0</v>
      </c>
      <c r="V2838" s="54">
        <f>IF(I2838&gt;=Overview!$F$18,(1-Overview!$F$9)*'='!R2838-Overview!$F$18*'='!P2838,0)</f>
        <v>42.827410923368227</v>
      </c>
      <c r="W2838" s="2"/>
      <c r="X2838" s="60">
        <f>F2838^3*(1+G2838*Overview!$F$38)</f>
        <v>44.753901120758719</v>
      </c>
      <c r="Y2838" s="61">
        <f>F2838^3*Overview!$F$42*(1+Overview!$F$38*G2838)+J2838*Overview!$F$39/Overview!$F$40</f>
        <v>4.5787636768492206</v>
      </c>
    </row>
    <row r="2839" spans="1:25">
      <c r="A2839" s="34">
        <v>2836</v>
      </c>
      <c r="B2839">
        <v>0.77</v>
      </c>
      <c r="C2839" s="85">
        <v>18.739999999999998</v>
      </c>
      <c r="D2839" s="125">
        <f>B2839/(B2839+Overview!$F$22)</f>
        <v>0.52380952380952384</v>
      </c>
      <c r="E2839" s="118">
        <f>EXP(Overview!$F$21/Overview!$F$5-Overview!$F$21/('='!C2839+273.15))</f>
        <v>0.94169028070695959</v>
      </c>
      <c r="F2839" s="77">
        <f t="shared" si="266"/>
        <v>3.3146777876094351</v>
      </c>
      <c r="G2839" s="115">
        <f t="shared" si="267"/>
        <v>0.52380952380952372</v>
      </c>
      <c r="H2839" s="112">
        <f>F2839/Overview!$F$19</f>
        <v>4.8939580505085409</v>
      </c>
      <c r="I2839" s="149">
        <f t="shared" si="268"/>
        <v>178.24101031296112</v>
      </c>
      <c r="J2839" s="80">
        <f>IF((A2839-Overview!$F$43)/365=ROUND((A2839-Overview!$F$43)/365,0),J2838*0.05,J2838+V2838)</f>
        <v>12720.731879103916</v>
      </c>
      <c r="K2839" s="70">
        <f>IF(I2839&lt;Overview!$F$16,1,'='!F2839/Overview!$F$26)</f>
        <v>143.49254491815736</v>
      </c>
      <c r="L2839" s="71">
        <f>IF(I2839&lt;Overview!$F$17,'='!F2839/Overview!$F$26,Overview!$F$33)</f>
        <v>9.1428571428571423</v>
      </c>
      <c r="M2839" s="72">
        <f t="shared" si="269"/>
        <v>9.1428571428571423</v>
      </c>
      <c r="N2839" s="81">
        <f>MIN(1,Overview!$F$44*E2839*(F2839-Overview!$F$25)^2+0.2)</f>
        <v>1</v>
      </c>
      <c r="O2839" s="48">
        <f>M2839*E2839*Overview!$F$8</f>
        <v>9.746225350951114E-2</v>
      </c>
      <c r="P2839" s="48">
        <f>E2839*Overview!$F$6</f>
        <v>1.8494797113084687E-3</v>
      </c>
      <c r="Q2839" s="122">
        <f>O2839*(G2839/F2839-(1+Overview!$F$35/'='!F2839)/(Overview!$F$37*Overview!$F$33))/('='!G2839+Overview!$F$36)</f>
        <v>7.281682652140316E-5</v>
      </c>
      <c r="R2839" s="128">
        <f>(O2839/F2839-Q2839)*G2839*Overview!$F$29*'='!F2839^3</f>
        <v>506.54006215796079</v>
      </c>
      <c r="S2839" s="57">
        <f t="shared" si="264"/>
        <v>3.2644149691590747E-18</v>
      </c>
      <c r="T2839" s="58">
        <f t="shared" si="265"/>
        <v>8.0454772478234888E-5</v>
      </c>
      <c r="U2839" s="58">
        <f>IF(I2839&lt;Overview!$F$18,(1-Overview!$F$9)*'='!R2839-'='!I2839*'='!P2839,0)</f>
        <v>0</v>
      </c>
      <c r="V2839" s="54">
        <f>IF(I2839&gt;=Overview!$F$18,(1-Overview!$F$9)*'='!R2839-Overview!$F$18*'='!P2839,0)</f>
        <v>42.829670438985552</v>
      </c>
      <c r="W2839" s="2"/>
      <c r="X2839" s="60">
        <f>F2839^3*(1+G2839*Overview!$F$38)</f>
        <v>44.757165023938931</v>
      </c>
      <c r="Y2839" s="61">
        <f>F2839^3*Overview!$F$42*(1+Overview!$F$38*G2839)+J2839*Overview!$F$39/Overview!$F$40</f>
        <v>4.5809184738101099</v>
      </c>
    </row>
    <row r="2840" spans="1:25">
      <c r="A2840" s="34">
        <v>2837</v>
      </c>
      <c r="B2840">
        <v>0.77</v>
      </c>
      <c r="C2840" s="85">
        <v>18.739999999999998</v>
      </c>
      <c r="D2840" s="125">
        <f>B2840/(B2840+Overview!$F$22)</f>
        <v>0.52380952380952384</v>
      </c>
      <c r="E2840" s="118">
        <f>EXP(Overview!$F$21/Overview!$F$5-Overview!$F$21/('='!C2840+273.15))</f>
        <v>0.94169028070695959</v>
      </c>
      <c r="F2840" s="77">
        <f t="shared" si="266"/>
        <v>3.3147582423819135</v>
      </c>
      <c r="G2840" s="115">
        <f t="shared" si="267"/>
        <v>0.52380952380952372</v>
      </c>
      <c r="H2840" s="112">
        <f>F2840/Overview!$F$19</f>
        <v>4.8940768380066642</v>
      </c>
      <c r="I2840" s="149">
        <f t="shared" si="268"/>
        <v>178.24101031296112</v>
      </c>
      <c r="J2840" s="80">
        <f>IF((A2840-Overview!$F$43)/365=ROUND((A2840-Overview!$F$43)/365,0),J2839*0.05,J2839+V2839)</f>
        <v>12763.561549542901</v>
      </c>
      <c r="K2840" s="70">
        <f>IF(I2840&lt;Overview!$F$16,1,'='!F2840/Overview!$F$26)</f>
        <v>143.49602780874085</v>
      </c>
      <c r="L2840" s="71">
        <f>IF(I2840&lt;Overview!$F$17,'='!F2840/Overview!$F$26,Overview!$F$33)</f>
        <v>9.1428571428571423</v>
      </c>
      <c r="M2840" s="72">
        <f t="shared" si="269"/>
        <v>9.1428571428571423</v>
      </c>
      <c r="N2840" s="81">
        <f>MIN(1,Overview!$F$44*E2840*(F2840-Overview!$F$25)^2+0.2)</f>
        <v>1</v>
      </c>
      <c r="O2840" s="48">
        <f>M2840*E2840*Overview!$F$8</f>
        <v>9.746225350951114E-2</v>
      </c>
      <c r="P2840" s="48">
        <f>E2840*Overview!$F$6</f>
        <v>1.8494797113084687E-3</v>
      </c>
      <c r="Q2840" s="122">
        <f>O2840*(G2840/F2840-(1+Overview!$F$35/'='!F2840)/(Overview!$F$37*Overview!$F$33))/('='!G2840+Overview!$F$36)</f>
        <v>7.2705572673806735E-5</v>
      </c>
      <c r="R2840" s="128">
        <f>(O2840/F2840-Q2840)*G2840*Overview!$F$29*'='!F2840^3</f>
        <v>506.56654319902628</v>
      </c>
      <c r="S2840" s="57">
        <f t="shared" si="264"/>
        <v>3.2643357363027349E-18</v>
      </c>
      <c r="T2840" s="58">
        <f t="shared" si="265"/>
        <v>8.0333798762532698E-5</v>
      </c>
      <c r="U2840" s="58">
        <f>IF(I2840&lt;Overview!$F$18,(1-Overview!$F$9)*'='!R2840-'='!I2840*'='!P2840,0)</f>
        <v>0</v>
      </c>
      <c r="V2840" s="54">
        <f>IF(I2840&gt;=Overview!$F$18,(1-Overview!$F$9)*'='!R2840-Overview!$F$18*'='!P2840,0)</f>
        <v>42.831926623684332</v>
      </c>
      <c r="W2840" s="2"/>
      <c r="X2840" s="60">
        <f>F2840^3*(1+G2840*Overview!$F$38)</f>
        <v>44.760424177765863</v>
      </c>
      <c r="Y2840" s="61">
        <f>F2840^3*Overview!$F$42*(1+Overview!$F$38*G2840)+J2840*Overview!$F$39/Overview!$F$40</f>
        <v>4.5830729415154288</v>
      </c>
    </row>
    <row r="2841" spans="1:25">
      <c r="A2841" s="34">
        <v>2838</v>
      </c>
      <c r="B2841">
        <v>0.77</v>
      </c>
      <c r="C2841" s="85">
        <v>18.739999999999998</v>
      </c>
      <c r="D2841" s="125">
        <f>B2841/(B2841+Overview!$F$22)</f>
        <v>0.52380952380952384</v>
      </c>
      <c r="E2841" s="118">
        <f>EXP(Overview!$F$21/Overview!$F$5-Overview!$F$21/('='!C2841+273.15))</f>
        <v>0.94169028070695959</v>
      </c>
      <c r="F2841" s="77">
        <f t="shared" si="266"/>
        <v>3.314838576180676</v>
      </c>
      <c r="G2841" s="115">
        <f t="shared" si="267"/>
        <v>0.52380952380952372</v>
      </c>
      <c r="H2841" s="112">
        <f>F2841/Overview!$F$19</f>
        <v>4.8941954468930691</v>
      </c>
      <c r="I2841" s="149">
        <f t="shared" si="268"/>
        <v>178.24101031296112</v>
      </c>
      <c r="J2841" s="80">
        <f>IF((A2841-Overview!$F$43)/365=ROUND((A2841-Overview!$F$43)/365,0),J2840*0.05,J2840+V2840)</f>
        <v>12806.393476166586</v>
      </c>
      <c r="K2841" s="70">
        <f>IF(I2841&lt;Overview!$F$16,1,'='!F2841/Overview!$F$26)</f>
        <v>143.49950546236693</v>
      </c>
      <c r="L2841" s="71">
        <f>IF(I2841&lt;Overview!$F$17,'='!F2841/Overview!$F$26,Overview!$F$33)</f>
        <v>9.1428571428571423</v>
      </c>
      <c r="M2841" s="72">
        <f t="shared" si="269"/>
        <v>9.1428571428571423</v>
      </c>
      <c r="N2841" s="81">
        <f>MIN(1,Overview!$F$44*E2841*(F2841-Overview!$F$25)^2+0.2)</f>
        <v>1</v>
      </c>
      <c r="O2841" s="48">
        <f>M2841*E2841*Overview!$F$8</f>
        <v>9.746225350951114E-2</v>
      </c>
      <c r="P2841" s="48">
        <f>E2841*Overview!$F$6</f>
        <v>1.8494797113084687E-3</v>
      </c>
      <c r="Q2841" s="122">
        <f>O2841*(G2841/F2841-(1+Overview!$F$35/'='!F2841)/(Overview!$F$37*Overview!$F$33))/('='!G2841+Overview!$F$36)</f>
        <v>7.2594491498481742E-5</v>
      </c>
      <c r="R2841" s="128">
        <f>(O2841/F2841-Q2841)*G2841*Overview!$F$29*'='!F2841^3</f>
        <v>506.59298520124838</v>
      </c>
      <c r="S2841" s="57">
        <f t="shared" si="264"/>
        <v>3.2642566264202757E-18</v>
      </c>
      <c r="T2841" s="58">
        <f t="shared" si="265"/>
        <v>8.0213006945795799E-5</v>
      </c>
      <c r="U2841" s="58">
        <f>IF(I2841&lt;Overview!$F$18,(1-Overview!$F$9)*'='!R2841-'='!I2841*'='!P2841,0)</f>
        <v>0</v>
      </c>
      <c r="V2841" s="54">
        <f>IF(I2841&gt;=Overview!$F$18,(1-Overview!$F$9)*'='!R2841-Overview!$F$18*'='!P2841,0)</f>
        <v>42.834179482273655</v>
      </c>
      <c r="W2841" s="2"/>
      <c r="X2841" s="60">
        <f>F2841^3*(1+G2841*Overview!$F$38)</f>
        <v>44.763678588908832</v>
      </c>
      <c r="Y2841" s="61">
        <f>F2841^3*Overview!$F$42*(1+Overview!$F$38*G2841)+J2841*Overview!$F$39/Overview!$F$40</f>
        <v>4.5852270804206707</v>
      </c>
    </row>
    <row r="2842" spans="1:25">
      <c r="A2842" s="34">
        <v>2839</v>
      </c>
      <c r="B2842">
        <v>0.77</v>
      </c>
      <c r="C2842" s="85">
        <v>18.739999999999998</v>
      </c>
      <c r="D2842" s="125">
        <f>B2842/(B2842+Overview!$F$22)</f>
        <v>0.52380952380952384</v>
      </c>
      <c r="E2842" s="118">
        <f>EXP(Overview!$F$21/Overview!$F$5-Overview!$F$21/('='!C2842+273.15))</f>
        <v>0.94169028070695959</v>
      </c>
      <c r="F2842" s="77">
        <f t="shared" si="266"/>
        <v>3.314918789187622</v>
      </c>
      <c r="G2842" s="115">
        <f t="shared" si="267"/>
        <v>0.52380952380952372</v>
      </c>
      <c r="H2842" s="112">
        <f>F2842/Overview!$F$19</f>
        <v>4.8943138774363231</v>
      </c>
      <c r="I2842" s="149">
        <f t="shared" si="268"/>
        <v>178.24101031296112</v>
      </c>
      <c r="J2842" s="80">
        <f>IF((A2842-Overview!$F$43)/365=ROUND((A2842-Overview!$F$43)/365,0),J2841*0.05,J2841+V2841)</f>
        <v>12849.22765564886</v>
      </c>
      <c r="K2842" s="70">
        <f>IF(I2842&lt;Overview!$F$16,1,'='!F2842/Overview!$F$26)</f>
        <v>143.50297788691006</v>
      </c>
      <c r="L2842" s="71">
        <f>IF(I2842&lt;Overview!$F$17,'='!F2842/Overview!$F$26,Overview!$F$33)</f>
        <v>9.1428571428571423</v>
      </c>
      <c r="M2842" s="72">
        <f t="shared" si="269"/>
        <v>9.1428571428571423</v>
      </c>
      <c r="N2842" s="81">
        <f>MIN(1,Overview!$F$44*E2842*(F2842-Overview!$F$25)^2+0.2)</f>
        <v>1</v>
      </c>
      <c r="O2842" s="48">
        <f>M2842*E2842*Overview!$F$8</f>
        <v>9.746225350951114E-2</v>
      </c>
      <c r="P2842" s="48">
        <f>E2842*Overview!$F$6</f>
        <v>1.8494797113084687E-3</v>
      </c>
      <c r="Q2842" s="122">
        <f>O2842*(G2842/F2842-(1+Overview!$F$35/'='!F2842)/(Overview!$F$37*Overview!$F$33))/('='!G2842+Overview!$F$36)</f>
        <v>7.2483582719211321E-5</v>
      </c>
      <c r="R2842" s="128">
        <f>(O2842/F2842-Q2842)*G2842*Overview!$F$29*'='!F2842^3</f>
        <v>506.61938822099347</v>
      </c>
      <c r="S2842" s="57">
        <f t="shared" si="264"/>
        <v>3.2641776393149799E-18</v>
      </c>
      <c r="T2842" s="58">
        <f t="shared" si="265"/>
        <v>8.0092396754516277E-5</v>
      </c>
      <c r="U2842" s="58">
        <f>IF(I2842&lt;Overview!$F$18,(1-Overview!$F$9)*'='!R2842-'='!I2842*'='!P2842,0)</f>
        <v>0</v>
      </c>
      <c r="V2842" s="54">
        <f>IF(I2842&gt;=Overview!$F$18,(1-Overview!$F$9)*'='!R2842-Overview!$F$18*'='!P2842,0)</f>
        <v>42.836429019555936</v>
      </c>
      <c r="W2842" s="2"/>
      <c r="X2842" s="60">
        <f>F2842^3*(1+G2842*Overview!$F$38)</f>
        <v>44.766928264028515</v>
      </c>
      <c r="Y2842" s="61">
        <f>F2842^3*Overview!$F$42*(1+Overview!$F$38*G2842)+J2842*Overview!$F$39/Overview!$F$40</f>
        <v>4.5873808909807616</v>
      </c>
    </row>
    <row r="2843" spans="1:25">
      <c r="A2843" s="34">
        <v>2840</v>
      </c>
      <c r="B2843">
        <v>0.77</v>
      </c>
      <c r="C2843" s="85">
        <v>18.739999999999998</v>
      </c>
      <c r="D2843" s="125">
        <f>B2843/(B2843+Overview!$F$22)</f>
        <v>0.52380952380952384</v>
      </c>
      <c r="E2843" s="118">
        <f>EXP(Overview!$F$21/Overview!$F$5-Overview!$F$21/('='!C2843+273.15))</f>
        <v>0.94169028070695959</v>
      </c>
      <c r="F2843" s="77">
        <f t="shared" si="266"/>
        <v>3.3149988815843763</v>
      </c>
      <c r="G2843" s="115">
        <f t="shared" si="267"/>
        <v>0.52380952380952372</v>
      </c>
      <c r="H2843" s="112">
        <f>F2843/Overview!$F$19</f>
        <v>4.8944321299045859</v>
      </c>
      <c r="I2843" s="149">
        <f t="shared" si="268"/>
        <v>178.24101031296112</v>
      </c>
      <c r="J2843" s="80">
        <f>IF((A2843-Overview!$F$43)/365=ROUND((A2843-Overview!$F$43)/365,0),J2842*0.05,J2842+V2842)</f>
        <v>12892.064084668416</v>
      </c>
      <c r="K2843" s="70">
        <f>IF(I2843&lt;Overview!$F$16,1,'='!F2843/Overview!$F$26)</f>
        <v>143.50644509023275</v>
      </c>
      <c r="L2843" s="71">
        <f>IF(I2843&lt;Overview!$F$17,'='!F2843/Overview!$F$26,Overview!$F$33)</f>
        <v>9.1428571428571423</v>
      </c>
      <c r="M2843" s="72">
        <f t="shared" si="269"/>
        <v>9.1428571428571423</v>
      </c>
      <c r="N2843" s="81">
        <f>MIN(1,Overview!$F$44*E2843*(F2843-Overview!$F$25)^2+0.2)</f>
        <v>1</v>
      </c>
      <c r="O2843" s="48">
        <f>M2843*E2843*Overview!$F$8</f>
        <v>9.746225350951114E-2</v>
      </c>
      <c r="P2843" s="48">
        <f>E2843*Overview!$F$6</f>
        <v>1.8494797113084687E-3</v>
      </c>
      <c r="Q2843" s="122">
        <f>O2843*(G2843/F2843-(1+Overview!$F$35/'='!F2843)/(Overview!$F$37*Overview!$F$33))/('='!G2843+Overview!$F$36)</f>
        <v>7.2372846060247189E-5</v>
      </c>
      <c r="R2843" s="128">
        <f>(O2843/F2843-Q2843)*G2843*Overview!$F$29*'='!F2843^3</f>
        <v>506.64575231454978</v>
      </c>
      <c r="S2843" s="57">
        <f t="shared" si="264"/>
        <v>3.2640987747904648E-18</v>
      </c>
      <c r="T2843" s="58">
        <f t="shared" si="265"/>
        <v>7.9971967915599216E-5</v>
      </c>
      <c r="U2843" s="58">
        <f>IF(I2843&lt;Overview!$F$18,(1-Overview!$F$9)*'='!R2843-'='!I2843*'='!P2843,0)</f>
        <v>0</v>
      </c>
      <c r="V2843" s="54">
        <f>IF(I2843&gt;=Overview!$F$18,(1-Overview!$F$9)*'='!R2843-Overview!$F$18*'='!P2843,0)</f>
        <v>42.838675240326936</v>
      </c>
      <c r="W2843" s="2"/>
      <c r="X2843" s="60">
        <f>F2843^3*(1+G2843*Overview!$F$38)</f>
        <v>44.770173209776907</v>
      </c>
      <c r="Y2843" s="61">
        <f>F2843^3*Overview!$F$42*(1+Overview!$F$38*G2843)+J2843*Overview!$F$39/Overview!$F$40</f>
        <v>4.5895343736500589</v>
      </c>
    </row>
    <row r="2844" spans="1:25">
      <c r="A2844" s="34">
        <v>2841</v>
      </c>
      <c r="B2844">
        <v>0.77</v>
      </c>
      <c r="C2844" s="85">
        <v>18.739999999999998</v>
      </c>
      <c r="D2844" s="125">
        <f>B2844/(B2844+Overview!$F$22)</f>
        <v>0.52380952380952384</v>
      </c>
      <c r="E2844" s="118">
        <f>EXP(Overview!$F$21/Overview!$F$5-Overview!$F$21/('='!C2844+273.15))</f>
        <v>0.94169028070695959</v>
      </c>
      <c r="F2844" s="77">
        <f t="shared" si="266"/>
        <v>3.3150788535522917</v>
      </c>
      <c r="G2844" s="115">
        <f t="shared" si="267"/>
        <v>0.52380952380952372</v>
      </c>
      <c r="H2844" s="112">
        <f>F2844/Overview!$F$19</f>
        <v>4.8945502045656157</v>
      </c>
      <c r="I2844" s="149">
        <f t="shared" si="268"/>
        <v>178.24101031296112</v>
      </c>
      <c r="J2844" s="80">
        <f>IF((A2844-Overview!$F$43)/365=ROUND((A2844-Overview!$F$43)/365,0),J2843*0.05,J2843+V2843)</f>
        <v>12934.902759908744</v>
      </c>
      <c r="K2844" s="70">
        <f>IF(I2844&lt;Overview!$F$16,1,'='!F2844/Overview!$F$26)</f>
        <v>143.5099070801858</v>
      </c>
      <c r="L2844" s="71">
        <f>IF(I2844&lt;Overview!$F$17,'='!F2844/Overview!$F$26,Overview!$F$33)</f>
        <v>9.1428571428571423</v>
      </c>
      <c r="M2844" s="72">
        <f t="shared" si="269"/>
        <v>9.1428571428571423</v>
      </c>
      <c r="N2844" s="81">
        <f>MIN(1,Overview!$F$44*E2844*(F2844-Overview!$F$25)^2+0.2)</f>
        <v>1</v>
      </c>
      <c r="O2844" s="48">
        <f>M2844*E2844*Overview!$F$8</f>
        <v>9.746225350951114E-2</v>
      </c>
      <c r="P2844" s="48">
        <f>E2844*Overview!$F$6</f>
        <v>1.8494797113084687E-3</v>
      </c>
      <c r="Q2844" s="122">
        <f>O2844*(G2844/F2844-(1+Overview!$F$35/'='!F2844)/(Overview!$F$37*Overview!$F$33))/('='!G2844+Overview!$F$36)</f>
        <v>7.2262281246304749E-5</v>
      </c>
      <c r="R2844" s="128">
        <f>(O2844/F2844-Q2844)*G2844*Overview!$F$29*'='!F2844^3</f>
        <v>506.67207753812892</v>
      </c>
      <c r="S2844" s="57">
        <f t="shared" si="264"/>
        <v>3.2640200326506782E-18</v>
      </c>
      <c r="T2844" s="58">
        <f t="shared" si="265"/>
        <v>7.9851720156357743E-5</v>
      </c>
      <c r="U2844" s="58">
        <f>IF(I2844&lt;Overview!$F$18,(1-Overview!$F$9)*'='!R2844-'='!I2844*'='!P2844,0)</f>
        <v>0</v>
      </c>
      <c r="V2844" s="54">
        <f>IF(I2844&gt;=Overview!$F$18,(1-Overview!$F$9)*'='!R2844-Overview!$F$18*'='!P2844,0)</f>
        <v>42.840918149375881</v>
      </c>
      <c r="W2844" s="2"/>
      <c r="X2844" s="60">
        <f>F2844^3*(1+G2844*Overview!$F$38)</f>
        <v>44.773413432797511</v>
      </c>
      <c r="Y2844" s="61">
        <f>F2844^3*Overview!$F$42*(1+Overview!$F$38*G2844)+J2844*Overview!$F$39/Overview!$F$40</f>
        <v>4.5916875288823551</v>
      </c>
    </row>
    <row r="2845" spans="1:25">
      <c r="A2845" s="34">
        <v>2842</v>
      </c>
      <c r="B2845">
        <v>0.77</v>
      </c>
      <c r="C2845" s="85">
        <v>18.739999999999998</v>
      </c>
      <c r="D2845" s="125">
        <f>B2845/(B2845+Overview!$F$22)</f>
        <v>0.52380952380952384</v>
      </c>
      <c r="E2845" s="118">
        <f>EXP(Overview!$F$21/Overview!$F$5-Overview!$F$21/('='!C2845+273.15))</f>
        <v>0.94169028070695959</v>
      </c>
      <c r="F2845" s="77">
        <f t="shared" si="266"/>
        <v>3.3151587052724483</v>
      </c>
      <c r="G2845" s="115">
        <f t="shared" si="267"/>
        <v>0.52380952380952372</v>
      </c>
      <c r="H2845" s="112">
        <f>F2845/Overview!$F$19</f>
        <v>4.8946681016867686</v>
      </c>
      <c r="I2845" s="149">
        <f t="shared" si="268"/>
        <v>178.24101031296112</v>
      </c>
      <c r="J2845" s="80">
        <f>IF((A2845-Overview!$F$43)/365=ROUND((A2845-Overview!$F$43)/365,0),J2844*0.05,J2844+V2844)</f>
        <v>12977.743678058119</v>
      </c>
      <c r="K2845" s="70">
        <f>IF(I2845&lt;Overview!$F$16,1,'='!F2845/Overview!$F$26)</f>
        <v>143.51336386460815</v>
      </c>
      <c r="L2845" s="71">
        <f>IF(I2845&lt;Overview!$F$17,'='!F2845/Overview!$F$26,Overview!$F$33)</f>
        <v>9.1428571428571423</v>
      </c>
      <c r="M2845" s="72">
        <f t="shared" si="269"/>
        <v>9.1428571428571423</v>
      </c>
      <c r="N2845" s="81">
        <f>MIN(1,Overview!$F$44*E2845*(F2845-Overview!$F$25)^2+0.2)</f>
        <v>1</v>
      </c>
      <c r="O2845" s="48">
        <f>M2845*E2845*Overview!$F$8</f>
        <v>9.746225350951114E-2</v>
      </c>
      <c r="P2845" s="48">
        <f>E2845*Overview!$F$6</f>
        <v>1.8494797113084687E-3</v>
      </c>
      <c r="Q2845" s="122">
        <f>O2845*(G2845/F2845-(1+Overview!$F$35/'='!F2845)/(Overview!$F$37*Overview!$F$33))/('='!G2845+Overview!$F$36)</f>
        <v>7.2151888002565544E-5</v>
      </c>
      <c r="R2845" s="128">
        <f>(O2845/F2845-Q2845)*G2845*Overview!$F$29*'='!F2845^3</f>
        <v>506.69836394786387</v>
      </c>
      <c r="S2845" s="57">
        <f t="shared" si="264"/>
        <v>3.2639414126998992E-18</v>
      </c>
      <c r="T2845" s="58">
        <f t="shared" si="265"/>
        <v>7.9731653204515962E-5</v>
      </c>
      <c r="U2845" s="58">
        <f>IF(I2845&lt;Overview!$F$18,(1-Overview!$F$9)*'='!R2845-'='!I2845*'='!P2845,0)</f>
        <v>0</v>
      </c>
      <c r="V2845" s="54">
        <f>IF(I2845&gt;=Overview!$F$18,(1-Overview!$F$9)*'='!R2845-Overview!$F$18*'='!P2845,0)</f>
        <v>42.843157751485293</v>
      </c>
      <c r="W2845" s="2"/>
      <c r="X2845" s="60">
        <f>F2845^3*(1+G2845*Overview!$F$38)</f>
        <v>44.776648939725142</v>
      </c>
      <c r="Y2845" s="61">
        <f>F2845^3*Overview!$F$42*(1+Overview!$F$38*G2845)+J2845*Overview!$F$39/Overview!$F$40</f>
        <v>4.5938403571308788</v>
      </c>
    </row>
    <row r="2846" spans="1:25">
      <c r="A2846" s="34">
        <v>2843</v>
      </c>
      <c r="B2846">
        <v>0.77</v>
      </c>
      <c r="C2846" s="85">
        <v>18.739999999999998</v>
      </c>
      <c r="D2846" s="125">
        <f>B2846/(B2846+Overview!$F$22)</f>
        <v>0.52380952380952384</v>
      </c>
      <c r="E2846" s="118">
        <f>EXP(Overview!$F$21/Overview!$F$5-Overview!$F$21/('='!C2846+273.15))</f>
        <v>0.94169028070695959</v>
      </c>
      <c r="F2846" s="77">
        <f t="shared" si="266"/>
        <v>3.3152384369256529</v>
      </c>
      <c r="G2846" s="115">
        <f t="shared" si="267"/>
        <v>0.52380952380952372</v>
      </c>
      <c r="H2846" s="112">
        <f>F2846/Overview!$F$19</f>
        <v>4.8947858215349962</v>
      </c>
      <c r="I2846" s="149">
        <f t="shared" si="268"/>
        <v>178.24101031296112</v>
      </c>
      <c r="J2846" s="80">
        <f>IF((A2846-Overview!$F$43)/365=ROUND((A2846-Overview!$F$43)/365,0),J2845*0.05,J2845+V2845)</f>
        <v>13020.586835809605</v>
      </c>
      <c r="K2846" s="70">
        <f>IF(I2846&lt;Overview!$F$16,1,'='!F2846/Overview!$F$26)</f>
        <v>143.51681545132698</v>
      </c>
      <c r="L2846" s="71">
        <f>IF(I2846&lt;Overview!$F$17,'='!F2846/Overview!$F$26,Overview!$F$33)</f>
        <v>9.1428571428571423</v>
      </c>
      <c r="M2846" s="72">
        <f t="shared" si="269"/>
        <v>9.1428571428571423</v>
      </c>
      <c r="N2846" s="81">
        <f>MIN(1,Overview!$F$44*E2846*(F2846-Overview!$F$25)^2+0.2)</f>
        <v>1</v>
      </c>
      <c r="O2846" s="48">
        <f>M2846*E2846*Overview!$F$8</f>
        <v>9.746225350951114E-2</v>
      </c>
      <c r="P2846" s="48">
        <f>E2846*Overview!$F$6</f>
        <v>1.8494797113084687E-3</v>
      </c>
      <c r="Q2846" s="122">
        <f>O2846*(G2846/F2846-(1+Overview!$F$35/'='!F2846)/(Overview!$F$37*Overview!$F$33))/('='!G2846+Overview!$F$36)</f>
        <v>7.204166605467647E-5</v>
      </c>
      <c r="R2846" s="128">
        <f>(O2846/F2846-Q2846)*G2846*Overview!$F$29*'='!F2846^3</f>
        <v>506.72461159981094</v>
      </c>
      <c r="S2846" s="57">
        <f t="shared" si="264"/>
        <v>3.2638629147427391E-18</v>
      </c>
      <c r="T2846" s="58">
        <f t="shared" si="265"/>
        <v>7.9611766788208497E-5</v>
      </c>
      <c r="U2846" s="58">
        <f>IF(I2846&lt;Overview!$F$18,(1-Overview!$F$9)*'='!R2846-'='!I2846*'='!P2846,0)</f>
        <v>0</v>
      </c>
      <c r="V2846" s="54">
        <f>IF(I2846&gt;=Overview!$F$18,(1-Overview!$F$9)*'='!R2846-Overview!$F$18*'='!P2846,0)</f>
        <v>42.845394051431185</v>
      </c>
      <c r="W2846" s="2"/>
      <c r="X2846" s="60">
        <f>F2846^3*(1+G2846*Overview!$F$38)</f>
        <v>44.779879737186043</v>
      </c>
      <c r="Y2846" s="61">
        <f>F2846^3*Overview!$F$42*(1+Overview!$F$38*G2846)+J2846*Overview!$F$39/Overview!$F$40</f>
        <v>4.5959928588482883</v>
      </c>
    </row>
    <row r="2847" spans="1:25">
      <c r="A2847" s="34">
        <v>2844</v>
      </c>
      <c r="B2847">
        <v>0.77</v>
      </c>
      <c r="C2847" s="85">
        <v>18.739999999999998</v>
      </c>
      <c r="D2847" s="125">
        <f>B2847/(B2847+Overview!$F$22)</f>
        <v>0.52380952380952384</v>
      </c>
      <c r="E2847" s="118">
        <f>EXP(Overview!$F$21/Overview!$F$5-Overview!$F$21/('='!C2847+273.15))</f>
        <v>0.94169028070695959</v>
      </c>
      <c r="F2847" s="77">
        <f t="shared" si="266"/>
        <v>3.3153180486924412</v>
      </c>
      <c r="G2847" s="115">
        <f t="shared" si="267"/>
        <v>0.52380952380952372</v>
      </c>
      <c r="H2847" s="112">
        <f>F2847/Overview!$F$19</f>
        <v>4.8949033643768507</v>
      </c>
      <c r="I2847" s="149">
        <f t="shared" si="268"/>
        <v>178.24101031296112</v>
      </c>
      <c r="J2847" s="80">
        <f>IF((A2847-Overview!$F$43)/365=ROUND((A2847-Overview!$F$43)/365,0),J2846*0.05,J2846+V2846)</f>
        <v>13063.432229861037</v>
      </c>
      <c r="K2847" s="70">
        <f>IF(I2847&lt;Overview!$F$16,1,'='!F2847/Overview!$F$26)</f>
        <v>143.52026184815765</v>
      </c>
      <c r="L2847" s="71">
        <f>IF(I2847&lt;Overview!$F$17,'='!F2847/Overview!$F$26,Overview!$F$33)</f>
        <v>9.1428571428571423</v>
      </c>
      <c r="M2847" s="72">
        <f t="shared" si="269"/>
        <v>9.1428571428571423</v>
      </c>
      <c r="N2847" s="81">
        <f>MIN(1,Overview!$F$44*E2847*(F2847-Overview!$F$25)^2+0.2)</f>
        <v>1</v>
      </c>
      <c r="O2847" s="48">
        <f>M2847*E2847*Overview!$F$8</f>
        <v>9.746225350951114E-2</v>
      </c>
      <c r="P2847" s="48">
        <f>E2847*Overview!$F$6</f>
        <v>1.8494797113084687E-3</v>
      </c>
      <c r="Q2847" s="122">
        <f>O2847*(G2847/F2847-(1+Overview!$F$35/'='!F2847)/(Overview!$F$37*Overview!$F$33))/('='!G2847+Overview!$F$36)</f>
        <v>7.193161512874651E-5</v>
      </c>
      <c r="R2847" s="128">
        <f>(O2847/F2847-Q2847)*G2847*Overview!$F$29*'='!F2847^3</f>
        <v>506.75082054994812</v>
      </c>
      <c r="S2847" s="57">
        <f t="shared" si="264"/>
        <v>3.2637845385841381E-18</v>
      </c>
      <c r="T2847" s="58">
        <f t="shared" si="265"/>
        <v>7.9492060635977187E-5</v>
      </c>
      <c r="U2847" s="58">
        <f>IF(I2847&lt;Overview!$F$18,(1-Overview!$F$9)*'='!R2847-'='!I2847*'='!P2847,0)</f>
        <v>0</v>
      </c>
      <c r="V2847" s="54">
        <f>IF(I2847&gt;=Overview!$F$18,(1-Overview!$F$9)*'='!R2847-Overview!$F$18*'='!P2847,0)</f>
        <v>42.847627053982876</v>
      </c>
      <c r="W2847" s="2"/>
      <c r="X2847" s="60">
        <f>F2847^3*(1+G2847*Overview!$F$38)</f>
        <v>44.783105831797869</v>
      </c>
      <c r="Y2847" s="61">
        <f>F2847^3*Overview!$F$42*(1+Overview!$F$38*G2847)+J2847*Overview!$F$39/Overview!$F$40</f>
        <v>4.5981450344866781</v>
      </c>
    </row>
    <row r="2848" spans="1:25">
      <c r="A2848" s="34">
        <v>2845</v>
      </c>
      <c r="B2848">
        <v>0.77</v>
      </c>
      <c r="C2848" s="85">
        <v>18.739999999999998</v>
      </c>
      <c r="D2848" s="125">
        <f>B2848/(B2848+Overview!$F$22)</f>
        <v>0.52380952380952384</v>
      </c>
      <c r="E2848" s="118">
        <f>EXP(Overview!$F$21/Overview!$F$5-Overview!$F$21/('='!C2848+273.15))</f>
        <v>0.94169028070695959</v>
      </c>
      <c r="F2848" s="77">
        <f t="shared" si="266"/>
        <v>3.3153975407530774</v>
      </c>
      <c r="G2848" s="115">
        <f t="shared" si="267"/>
        <v>0.52380952380952372</v>
      </c>
      <c r="H2848" s="112">
        <f>F2848/Overview!$F$19</f>
        <v>4.8950207304784845</v>
      </c>
      <c r="I2848" s="149">
        <f t="shared" si="268"/>
        <v>178.24101031296112</v>
      </c>
      <c r="J2848" s="80">
        <f>IF((A2848-Overview!$F$43)/365=ROUND((A2848-Overview!$F$43)/365,0),J2847*0.05,J2847+V2847)</f>
        <v>13106.27985691502</v>
      </c>
      <c r="K2848" s="70">
        <f>IF(I2848&lt;Overview!$F$16,1,'='!F2848/Overview!$F$26)</f>
        <v>143.52370306290379</v>
      </c>
      <c r="L2848" s="71">
        <f>IF(I2848&lt;Overview!$F$17,'='!F2848/Overview!$F$26,Overview!$F$33)</f>
        <v>9.1428571428571423</v>
      </c>
      <c r="M2848" s="72">
        <f t="shared" si="269"/>
        <v>9.1428571428571423</v>
      </c>
      <c r="N2848" s="81">
        <f>MIN(1,Overview!$F$44*E2848*(F2848-Overview!$F$25)^2+0.2)</f>
        <v>1</v>
      </c>
      <c r="O2848" s="48">
        <f>M2848*E2848*Overview!$F$8</f>
        <v>9.746225350951114E-2</v>
      </c>
      <c r="P2848" s="48">
        <f>E2848*Overview!$F$6</f>
        <v>1.8494797113084687E-3</v>
      </c>
      <c r="Q2848" s="122">
        <f>O2848*(G2848/F2848-(1+Overview!$F$35/'='!F2848)/(Overview!$F$37*Overview!$F$33))/('='!G2848+Overview!$F$36)</f>
        <v>7.1821734951347572E-5</v>
      </c>
      <c r="R2848" s="128">
        <f>(O2848/F2848-Q2848)*G2848*Overview!$F$29*'='!F2848^3</f>
        <v>506.77699085417737</v>
      </c>
      <c r="S2848" s="57">
        <f t="shared" si="264"/>
        <v>3.2637062840293658E-18</v>
      </c>
      <c r="T2848" s="58">
        <f t="shared" si="265"/>
        <v>7.9372534476772368E-5</v>
      </c>
      <c r="U2848" s="58">
        <f>IF(I2848&lt;Overview!$F$18,(1-Overview!$F$9)*'='!R2848-'='!I2848*'='!P2848,0)</f>
        <v>0</v>
      </c>
      <c r="V2848" s="54">
        <f>IF(I2848&gt;=Overview!$F$18,(1-Overview!$F$9)*'='!R2848-Overview!$F$18*'='!P2848,0)</f>
        <v>42.849856763903205</v>
      </c>
      <c r="W2848" s="2"/>
      <c r="X2848" s="60">
        <f>F2848^3*(1+G2848*Overview!$F$38)</f>
        <v>44.786327230169739</v>
      </c>
      <c r="Y2848" s="61">
        <f>F2848^3*Overview!$F$42*(1+Overview!$F$38*G2848)+J2848*Overview!$F$39/Overview!$F$40</f>
        <v>4.6002968844975829</v>
      </c>
    </row>
    <row r="2849" spans="1:25">
      <c r="A2849" s="34">
        <v>2846</v>
      </c>
      <c r="B2849">
        <v>0.77</v>
      </c>
      <c r="C2849" s="85">
        <v>18.739999999999998</v>
      </c>
      <c r="D2849" s="125">
        <f>B2849/(B2849+Overview!$F$22)</f>
        <v>0.52380952380952384</v>
      </c>
      <c r="E2849" s="118">
        <f>EXP(Overview!$F$21/Overview!$F$5-Overview!$F$21/('='!C2849+273.15))</f>
        <v>0.94169028070695959</v>
      </c>
      <c r="F2849" s="77">
        <f t="shared" si="266"/>
        <v>3.3154769132875543</v>
      </c>
      <c r="G2849" s="115">
        <f t="shared" si="267"/>
        <v>0.52380952380952372</v>
      </c>
      <c r="H2849" s="112">
        <f>F2849/Overview!$F$19</f>
        <v>4.895137920105646</v>
      </c>
      <c r="I2849" s="149">
        <f t="shared" si="268"/>
        <v>178.24101031296112</v>
      </c>
      <c r="J2849" s="80">
        <f>IF((A2849-Overview!$F$43)/365=ROUND((A2849-Overview!$F$43)/365,0),J2848*0.05,J2848+V2848)</f>
        <v>13149.129713678924</v>
      </c>
      <c r="K2849" s="70">
        <f>IF(I2849&lt;Overview!$F$16,1,'='!F2849/Overview!$F$26)</f>
        <v>143.52713910335734</v>
      </c>
      <c r="L2849" s="71">
        <f>IF(I2849&lt;Overview!$F$17,'='!F2849/Overview!$F$26,Overview!$F$33)</f>
        <v>9.1428571428571423</v>
      </c>
      <c r="M2849" s="72">
        <f t="shared" si="269"/>
        <v>9.1428571428571423</v>
      </c>
      <c r="N2849" s="81">
        <f>MIN(1,Overview!$F$44*E2849*(F2849-Overview!$F$25)^2+0.2)</f>
        <v>1</v>
      </c>
      <c r="O2849" s="48">
        <f>M2849*E2849*Overview!$F$8</f>
        <v>9.746225350951114E-2</v>
      </c>
      <c r="P2849" s="48">
        <f>E2849*Overview!$F$6</f>
        <v>1.8494797113084687E-3</v>
      </c>
      <c r="Q2849" s="122">
        <f>O2849*(G2849/F2849-(1+Overview!$F$35/'='!F2849)/(Overview!$F$37*Overview!$F$33))/('='!G2849+Overview!$F$36)</f>
        <v>7.1712025249514482E-5</v>
      </c>
      <c r="R2849" s="128">
        <f>(O2849/F2849-Q2849)*G2849*Overview!$F$29*'='!F2849^3</f>
        <v>506.80312256832207</v>
      </c>
      <c r="S2849" s="57">
        <f t="shared" si="264"/>
        <v>3.2636281508840213E-18</v>
      </c>
      <c r="T2849" s="58">
        <f t="shared" si="265"/>
        <v>7.9253188039953137E-5</v>
      </c>
      <c r="U2849" s="58">
        <f>IF(I2849&lt;Overview!$F$18,(1-Overview!$F$9)*'='!R2849-'='!I2849*'='!P2849,0)</f>
        <v>0</v>
      </c>
      <c r="V2849" s="54">
        <f>IF(I2849&gt;=Overview!$F$18,(1-Overview!$F$9)*'='!R2849-Overview!$F$18*'='!P2849,0)</f>
        <v>42.852083185948338</v>
      </c>
      <c r="W2849" s="2"/>
      <c r="X2849" s="60">
        <f>F2849^3*(1+G2849*Overview!$F$38)</f>
        <v>44.789543938902149</v>
      </c>
      <c r="Y2849" s="61">
        <f>F2849^3*Overview!$F$42*(1+Overview!$F$38*G2849)+J2849*Overview!$F$39/Overview!$F$40</f>
        <v>4.6024484093319682</v>
      </c>
    </row>
    <row r="2850" spans="1:25">
      <c r="A2850" s="34">
        <v>2847</v>
      </c>
      <c r="B2850">
        <v>0.77</v>
      </c>
      <c r="C2850" s="85">
        <v>18.739999999999998</v>
      </c>
      <c r="D2850" s="125">
        <f>B2850/(B2850+Overview!$F$22)</f>
        <v>0.52380952380952384</v>
      </c>
      <c r="E2850" s="118">
        <f>EXP(Overview!$F$21/Overview!$F$5-Overview!$F$21/('='!C2850+273.15))</f>
        <v>0.94169028070695959</v>
      </c>
      <c r="F2850" s="77">
        <f t="shared" si="266"/>
        <v>3.3155561664755941</v>
      </c>
      <c r="G2850" s="115">
        <f t="shared" si="267"/>
        <v>0.52380952380952372</v>
      </c>
      <c r="H2850" s="112">
        <f>F2850/Overview!$F$19</f>
        <v>4.8952549335236881</v>
      </c>
      <c r="I2850" s="149">
        <f t="shared" si="268"/>
        <v>178.24101031296112</v>
      </c>
      <c r="J2850" s="80">
        <f>IF((A2850-Overview!$F$43)/365=ROUND((A2850-Overview!$F$43)/365,0),J2849*0.05,J2849+V2849)</f>
        <v>13191.981796864871</v>
      </c>
      <c r="K2850" s="70">
        <f>IF(I2850&lt;Overview!$F$16,1,'='!F2850/Overview!$F$26)</f>
        <v>143.53056997729846</v>
      </c>
      <c r="L2850" s="71">
        <f>IF(I2850&lt;Overview!$F$17,'='!F2850/Overview!$F$26,Overview!$F$33)</f>
        <v>9.1428571428571423</v>
      </c>
      <c r="M2850" s="72">
        <f t="shared" si="269"/>
        <v>9.1428571428571423</v>
      </c>
      <c r="N2850" s="81">
        <f>MIN(1,Overview!$F$44*E2850*(F2850-Overview!$F$25)^2+0.2)</f>
        <v>1</v>
      </c>
      <c r="O2850" s="48">
        <f>M2850*E2850*Overview!$F$8</f>
        <v>9.746225350951114E-2</v>
      </c>
      <c r="P2850" s="48">
        <f>E2850*Overview!$F$6</f>
        <v>1.8494797113084687E-3</v>
      </c>
      <c r="Q2850" s="122">
        <f>O2850*(G2850/F2850-(1+Overview!$F$35/'='!F2850)/(Overview!$F$37*Overview!$F$33))/('='!G2850+Overview!$F$36)</f>
        <v>7.1602485750741764E-5</v>
      </c>
      <c r="R2850" s="128">
        <f>(O2850/F2850-Q2850)*G2850*Overview!$F$29*'='!F2850^3</f>
        <v>506.82921574812963</v>
      </c>
      <c r="S2850" s="57">
        <f t="shared" si="264"/>
        <v>3.2635501389540323E-18</v>
      </c>
      <c r="T2850" s="58">
        <f t="shared" si="265"/>
        <v>7.9134021055284244E-5</v>
      </c>
      <c r="U2850" s="58">
        <f>IF(I2850&lt;Overview!$F$18,(1-Overview!$F$9)*'='!R2850-'='!I2850*'='!P2850,0)</f>
        <v>0</v>
      </c>
      <c r="V2850" s="54">
        <f>IF(I2850&gt;=Overview!$F$18,(1-Overview!$F$9)*'='!R2850-Overview!$F$18*'='!P2850,0)</f>
        <v>42.854306324867942</v>
      </c>
      <c r="W2850" s="2"/>
      <c r="X2850" s="60">
        <f>F2850^3*(1+G2850*Overview!$F$38)</f>
        <v>44.79275596458708</v>
      </c>
      <c r="Y2850" s="61">
        <f>F2850^3*Overview!$F$42*(1+Overview!$F$38*G2850)+J2850*Overview!$F$39/Overview!$F$40</f>
        <v>4.6045996094402373</v>
      </c>
    </row>
    <row r="2851" spans="1:25">
      <c r="A2851" s="34">
        <v>2848</v>
      </c>
      <c r="B2851">
        <v>0.77</v>
      </c>
      <c r="C2851" s="85">
        <v>18.739999999999998</v>
      </c>
      <c r="D2851" s="125">
        <f>B2851/(B2851+Overview!$F$22)</f>
        <v>0.52380952380952384</v>
      </c>
      <c r="E2851" s="118">
        <f>EXP(Overview!$F$21/Overview!$F$5-Overview!$F$21/('='!C2851+273.15))</f>
        <v>0.94169028070695959</v>
      </c>
      <c r="F2851" s="77">
        <f t="shared" si="266"/>
        <v>3.3156353004966492</v>
      </c>
      <c r="G2851" s="115">
        <f t="shared" si="267"/>
        <v>0.52380952380952372</v>
      </c>
      <c r="H2851" s="112">
        <f>F2851/Overview!$F$19</f>
        <v>4.8953717709975626</v>
      </c>
      <c r="I2851" s="149">
        <f t="shared" si="268"/>
        <v>178.24101031296112</v>
      </c>
      <c r="J2851" s="80">
        <f>IF((A2851-Overview!$F$43)/365=ROUND((A2851-Overview!$F$43)/365,0),J2850*0.05,J2850+V2850)</f>
        <v>13234.836103189738</v>
      </c>
      <c r="K2851" s="70">
        <f>IF(I2851&lt;Overview!$F$16,1,'='!F2851/Overview!$F$26)</f>
        <v>143.53399569249564</v>
      </c>
      <c r="L2851" s="71">
        <f>IF(I2851&lt;Overview!$F$17,'='!F2851/Overview!$F$26,Overview!$F$33)</f>
        <v>9.1428571428571423</v>
      </c>
      <c r="M2851" s="72">
        <f t="shared" si="269"/>
        <v>9.1428571428571423</v>
      </c>
      <c r="N2851" s="81">
        <f>MIN(1,Overview!$F$44*E2851*(F2851-Overview!$F$25)^2+0.2)</f>
        <v>1</v>
      </c>
      <c r="O2851" s="48">
        <f>M2851*E2851*Overview!$F$8</f>
        <v>9.746225350951114E-2</v>
      </c>
      <c r="P2851" s="48">
        <f>E2851*Overview!$F$6</f>
        <v>1.8494797113084687E-3</v>
      </c>
      <c r="Q2851" s="122">
        <f>O2851*(G2851/F2851-(1+Overview!$F$35/'='!F2851)/(Overview!$F$37*Overview!$F$33))/('='!G2851+Overview!$F$36)</f>
        <v>7.1493116182984404E-5</v>
      </c>
      <c r="R2851" s="128">
        <f>(O2851/F2851-Q2851)*G2851*Overview!$F$29*'='!F2851^3</f>
        <v>506.85527044926977</v>
      </c>
      <c r="S2851" s="57">
        <f t="shared" si="264"/>
        <v>3.263472248045653E-18</v>
      </c>
      <c r="T2851" s="58">
        <f t="shared" si="265"/>
        <v>7.9015033252937121E-5</v>
      </c>
      <c r="U2851" s="58">
        <f>IF(I2851&lt;Overview!$F$18,(1-Overview!$F$9)*'='!R2851-'='!I2851*'='!P2851,0)</f>
        <v>0</v>
      </c>
      <c r="V2851" s="54">
        <f>IF(I2851&gt;=Overview!$F$18,(1-Overview!$F$9)*'='!R2851-Overview!$F$18*'='!P2851,0)</f>
        <v>42.85652618540508</v>
      </c>
      <c r="W2851" s="2"/>
      <c r="X2851" s="60">
        <f>F2851^3*(1+G2851*Overview!$F$38)</f>
        <v>44.795963313807931</v>
      </c>
      <c r="Y2851" s="61">
        <f>F2851^3*Overview!$F$42*(1+Overview!$F$38*G2851)+J2851*Overview!$F$39/Overview!$F$40</f>
        <v>4.6067504852722321</v>
      </c>
    </row>
    <row r="2852" spans="1:25">
      <c r="A2852" s="34">
        <v>2849</v>
      </c>
      <c r="B2852">
        <v>0.77</v>
      </c>
      <c r="C2852" s="85">
        <v>18.739999999999998</v>
      </c>
      <c r="D2852" s="125">
        <f>B2852/(B2852+Overview!$F$22)</f>
        <v>0.52380952380952384</v>
      </c>
      <c r="E2852" s="118">
        <f>EXP(Overview!$F$21/Overview!$F$5-Overview!$F$21/('='!C2852+273.15))</f>
        <v>0.94169028070695959</v>
      </c>
      <c r="F2852" s="77">
        <f t="shared" si="266"/>
        <v>3.315714315529902</v>
      </c>
      <c r="G2852" s="115">
        <f t="shared" si="267"/>
        <v>0.52380952380952372</v>
      </c>
      <c r="H2852" s="112">
        <f>F2852/Overview!$F$19</f>
        <v>4.8954884327918231</v>
      </c>
      <c r="I2852" s="149">
        <f t="shared" si="268"/>
        <v>178.24101031296112</v>
      </c>
      <c r="J2852" s="80">
        <f>IF((A2852-Overview!$F$43)/365=ROUND((A2852-Overview!$F$43)/365,0),J2851*0.05,J2851+V2851)</f>
        <v>13277.692629375144</v>
      </c>
      <c r="K2852" s="70">
        <f>IF(I2852&lt;Overview!$F$16,1,'='!F2852/Overview!$F$26)</f>
        <v>143.53741625670571</v>
      </c>
      <c r="L2852" s="71">
        <f>IF(I2852&lt;Overview!$F$17,'='!F2852/Overview!$F$26,Overview!$F$33)</f>
        <v>9.1428571428571423</v>
      </c>
      <c r="M2852" s="72">
        <f t="shared" si="269"/>
        <v>9.1428571428571423</v>
      </c>
      <c r="N2852" s="81">
        <f>MIN(1,Overview!$F$44*E2852*(F2852-Overview!$F$25)^2+0.2)</f>
        <v>1</v>
      </c>
      <c r="O2852" s="48">
        <f>M2852*E2852*Overview!$F$8</f>
        <v>9.746225350951114E-2</v>
      </c>
      <c r="P2852" s="48">
        <f>E2852*Overview!$F$6</f>
        <v>1.8494797113084687E-3</v>
      </c>
      <c r="Q2852" s="122">
        <f>O2852*(G2852/F2852-(1+Overview!$F$35/'='!F2852)/(Overview!$F$37*Overview!$F$33))/('='!G2852+Overview!$F$36)</f>
        <v>7.1383916274656332E-5</v>
      </c>
      <c r="R2852" s="128">
        <f>(O2852/F2852-Q2852)*G2852*Overview!$F$29*'='!F2852^3</f>
        <v>506.88128672733558</v>
      </c>
      <c r="S2852" s="57">
        <f t="shared" si="264"/>
        <v>3.2633944779654651E-18</v>
      </c>
      <c r="T2852" s="58">
        <f t="shared" si="265"/>
        <v>7.8896224363488642E-5</v>
      </c>
      <c r="U2852" s="58">
        <f>IF(I2852&lt;Overview!$F$18,(1-Overview!$F$9)*'='!R2852-'='!I2852*'='!P2852,0)</f>
        <v>0</v>
      </c>
      <c r="V2852" s="54">
        <f>IF(I2852&gt;=Overview!$F$18,(1-Overview!$F$9)*'='!R2852-Overview!$F$18*'='!P2852,0)</f>
        <v>42.858742772296289</v>
      </c>
      <c r="W2852" s="2"/>
      <c r="X2852" s="60">
        <f>F2852^3*(1+G2852*Overview!$F$38)</f>
        <v>44.799165993139603</v>
      </c>
      <c r="Y2852" s="61">
        <f>F2852^3*Overview!$F$42*(1+Overview!$F$38*G2852)+J2852*Overview!$F$39/Overview!$F$40</f>
        <v>4.6089010372772297</v>
      </c>
    </row>
    <row r="2853" spans="1:25">
      <c r="A2853" s="34">
        <v>2850</v>
      </c>
      <c r="B2853">
        <v>0.77</v>
      </c>
      <c r="C2853" s="85">
        <v>18.739999999999998</v>
      </c>
      <c r="D2853" s="125">
        <f>B2853/(B2853+Overview!$F$22)</f>
        <v>0.52380952380952384</v>
      </c>
      <c r="E2853" s="118">
        <f>EXP(Overview!$F$21/Overview!$F$5-Overview!$F$21/('='!C2853+273.15))</f>
        <v>0.94169028070695959</v>
      </c>
      <c r="F2853" s="77">
        <f t="shared" si="266"/>
        <v>3.3157932117542654</v>
      </c>
      <c r="G2853" s="115">
        <f t="shared" si="267"/>
        <v>0.52380952380952372</v>
      </c>
      <c r="H2853" s="112">
        <f>F2853/Overview!$F$19</f>
        <v>4.8956049191706263</v>
      </c>
      <c r="I2853" s="149">
        <f t="shared" si="268"/>
        <v>178.24101031296112</v>
      </c>
      <c r="J2853" s="80">
        <f>IF((A2853-Overview!$F$43)/365=ROUND((A2853-Overview!$F$43)/365,0),J2852*0.05,J2852+V2852)</f>
        <v>13320.55137214744</v>
      </c>
      <c r="K2853" s="70">
        <f>IF(I2853&lt;Overview!$F$16,1,'='!F2853/Overview!$F$26)</f>
        <v>143.54083167767382</v>
      </c>
      <c r="L2853" s="71">
        <f>IF(I2853&lt;Overview!$F$17,'='!F2853/Overview!$F$26,Overview!$F$33)</f>
        <v>9.1428571428571423</v>
      </c>
      <c r="M2853" s="72">
        <f t="shared" si="269"/>
        <v>9.1428571428571423</v>
      </c>
      <c r="N2853" s="81">
        <f>MIN(1,Overview!$F$44*E2853*(F2853-Overview!$F$25)^2+0.2)</f>
        <v>1</v>
      </c>
      <c r="O2853" s="48">
        <f>M2853*E2853*Overview!$F$8</f>
        <v>9.746225350951114E-2</v>
      </c>
      <c r="P2853" s="48">
        <f>E2853*Overview!$F$6</f>
        <v>1.8494797113084687E-3</v>
      </c>
      <c r="Q2853" s="122">
        <f>O2853*(G2853/F2853-(1+Overview!$F$35/'='!F2853)/(Overview!$F$37*Overview!$F$33))/('='!G2853+Overview!$F$36)</f>
        <v>7.1274885754630323E-5</v>
      </c>
      <c r="R2853" s="128">
        <f>(O2853/F2853-Q2853)*G2853*Overview!$F$29*'='!F2853^3</f>
        <v>506.90726463784341</v>
      </c>
      <c r="S2853" s="57">
        <f t="shared" si="264"/>
        <v>3.2633168285203769E-18</v>
      </c>
      <c r="T2853" s="58">
        <f t="shared" si="265"/>
        <v>7.8777594117921331E-5</v>
      </c>
      <c r="U2853" s="58">
        <f>IF(I2853&lt;Overview!$F$18,(1-Overview!$F$9)*'='!R2853-'='!I2853*'='!P2853,0)</f>
        <v>0</v>
      </c>
      <c r="V2853" s="54">
        <f>IF(I2853&gt;=Overview!$F$18,(1-Overview!$F$9)*'='!R2853-Overview!$F$18*'='!P2853,0)</f>
        <v>42.860956090271557</v>
      </c>
      <c r="W2853" s="2"/>
      <c r="X2853" s="60">
        <f>F2853^3*(1+G2853*Overview!$F$38)</f>
        <v>44.802364009148469</v>
      </c>
      <c r="Y2853" s="61">
        <f>F2853^3*Overview!$F$42*(1+Overview!$F$38*G2853)+J2853*Overview!$F$39/Overview!$F$40</f>
        <v>4.6110512659039511</v>
      </c>
    </row>
    <row r="2854" spans="1:25">
      <c r="A2854" s="34">
        <v>2851</v>
      </c>
      <c r="B2854">
        <v>0.77</v>
      </c>
      <c r="C2854" s="85">
        <v>18.739999999999998</v>
      </c>
      <c r="D2854" s="125">
        <f>B2854/(B2854+Overview!$F$22)</f>
        <v>0.52380952380952384</v>
      </c>
      <c r="E2854" s="118">
        <f>EXP(Overview!$F$21/Overview!$F$5-Overview!$F$21/('='!C2854+273.15))</f>
        <v>0.94169028070695959</v>
      </c>
      <c r="F2854" s="77">
        <f t="shared" si="266"/>
        <v>3.3158719893483832</v>
      </c>
      <c r="G2854" s="115">
        <f t="shared" si="267"/>
        <v>0.52380952380952372</v>
      </c>
      <c r="H2854" s="112">
        <f>F2854/Overview!$F$19</f>
        <v>4.8957212303977311</v>
      </c>
      <c r="I2854" s="149">
        <f t="shared" si="268"/>
        <v>178.24101031296112</v>
      </c>
      <c r="J2854" s="80">
        <f>IF((A2854-Overview!$F$43)/365=ROUND((A2854-Overview!$F$43)/365,0),J2853*0.05,J2853+V2853)</f>
        <v>13363.412328237711</v>
      </c>
      <c r="K2854" s="70">
        <f>IF(I2854&lt;Overview!$F$16,1,'='!F2854/Overview!$F$26)</f>
        <v>143.54424196313349</v>
      </c>
      <c r="L2854" s="71">
        <f>IF(I2854&lt;Overview!$F$17,'='!F2854/Overview!$F$26,Overview!$F$33)</f>
        <v>9.1428571428571423</v>
      </c>
      <c r="M2854" s="72">
        <f t="shared" si="269"/>
        <v>9.1428571428571423</v>
      </c>
      <c r="N2854" s="81">
        <f>MIN(1,Overview!$F$44*E2854*(F2854-Overview!$F$25)^2+0.2)</f>
        <v>1</v>
      </c>
      <c r="O2854" s="48">
        <f>M2854*E2854*Overview!$F$8</f>
        <v>9.746225350951114E-2</v>
      </c>
      <c r="P2854" s="48">
        <f>E2854*Overview!$F$6</f>
        <v>1.8494797113084687E-3</v>
      </c>
      <c r="Q2854" s="122">
        <f>O2854*(G2854/F2854-(1+Overview!$F$35/'='!F2854)/(Overview!$F$37*Overview!$F$33))/('='!G2854+Overview!$F$36)</f>
        <v>7.1166024352236471E-5</v>
      </c>
      <c r="R2854" s="128">
        <f>(O2854/F2854-Q2854)*G2854*Overview!$F$29*'='!F2854^3</f>
        <v>506.93320423623243</v>
      </c>
      <c r="S2854" s="57">
        <f t="shared" si="264"/>
        <v>3.2632392995176224E-18</v>
      </c>
      <c r="T2854" s="58">
        <f t="shared" si="265"/>
        <v>7.8659142247621946E-5</v>
      </c>
      <c r="U2854" s="58">
        <f>IF(I2854&lt;Overview!$F$18,(1-Overview!$F$9)*'='!R2854-'='!I2854*'='!P2854,0)</f>
        <v>0</v>
      </c>
      <c r="V2854" s="54">
        <f>IF(I2854&gt;=Overview!$F$18,(1-Overview!$F$9)*'='!R2854-Overview!$F$18*'='!P2854,0)</f>
        <v>42.863166144054297</v>
      </c>
      <c r="W2854" s="2"/>
      <c r="X2854" s="60">
        <f>F2854^3*(1+G2854*Overview!$F$38)</f>
        <v>44.805557368392314</v>
      </c>
      <c r="Y2854" s="61">
        <f>F2854^3*Overview!$F$42*(1+Overview!$F$38*G2854)+J2854*Overview!$F$39/Overview!$F$40</f>
        <v>4.6132011716005472</v>
      </c>
    </row>
    <row r="2855" spans="1:25">
      <c r="A2855" s="34">
        <v>2852</v>
      </c>
      <c r="B2855">
        <v>0.77</v>
      </c>
      <c r="C2855" s="85">
        <v>18.739999999999998</v>
      </c>
      <c r="D2855" s="125">
        <f>B2855/(B2855+Overview!$F$22)</f>
        <v>0.52380952380952384</v>
      </c>
      <c r="E2855" s="118">
        <f>EXP(Overview!$F$21/Overview!$F$5-Overview!$F$21/('='!C2855+273.15))</f>
        <v>0.94169028070695959</v>
      </c>
      <c r="F2855" s="77">
        <f t="shared" si="266"/>
        <v>3.3159506484906309</v>
      </c>
      <c r="G2855" s="115">
        <f t="shared" si="267"/>
        <v>0.52380952380952372</v>
      </c>
      <c r="H2855" s="112">
        <f>F2855/Overview!$F$19</f>
        <v>4.8958373667364992</v>
      </c>
      <c r="I2855" s="149">
        <f t="shared" si="268"/>
        <v>178.24101031296112</v>
      </c>
      <c r="J2855" s="80">
        <f>IF((A2855-Overview!$F$43)/365=ROUND((A2855-Overview!$F$43)/365,0),J2854*0.05,J2854+V2854)</f>
        <v>13406.275494381765</v>
      </c>
      <c r="K2855" s="70">
        <f>IF(I2855&lt;Overview!$F$16,1,'='!F2855/Overview!$F$26)</f>
        <v>143.54764712080654</v>
      </c>
      <c r="L2855" s="71">
        <f>IF(I2855&lt;Overview!$F$17,'='!F2855/Overview!$F$26,Overview!$F$33)</f>
        <v>9.1428571428571423</v>
      </c>
      <c r="M2855" s="72">
        <f t="shared" si="269"/>
        <v>9.1428571428571423</v>
      </c>
      <c r="N2855" s="81">
        <f>MIN(1,Overview!$F$44*E2855*(F2855-Overview!$F$25)^2+0.2)</f>
        <v>1</v>
      </c>
      <c r="O2855" s="48">
        <f>M2855*E2855*Overview!$F$8</f>
        <v>9.746225350951114E-2</v>
      </c>
      <c r="P2855" s="48">
        <f>E2855*Overview!$F$6</f>
        <v>1.8494797113084687E-3</v>
      </c>
      <c r="Q2855" s="122">
        <f>O2855*(G2855/F2855-(1+Overview!$F$35/'='!F2855)/(Overview!$F$37*Overview!$F$33))/('='!G2855+Overview!$F$36)</f>
        <v>7.1057331797262104E-5</v>
      </c>
      <c r="R2855" s="128">
        <f>(O2855/F2855-Q2855)*G2855*Overview!$F$29*'='!F2855^3</f>
        <v>506.9591055778659</v>
      </c>
      <c r="S2855" s="57">
        <f t="shared" si="264"/>
        <v>3.2631618907647612E-18</v>
      </c>
      <c r="T2855" s="58">
        <f t="shared" si="265"/>
        <v>7.8540868484381732E-5</v>
      </c>
      <c r="U2855" s="58">
        <f>IF(I2855&lt;Overview!$F$18,(1-Overview!$F$9)*'='!R2855-'='!I2855*'='!P2855,0)</f>
        <v>0</v>
      </c>
      <c r="V2855" s="54">
        <f>IF(I2855&gt;=Overview!$F$18,(1-Overview!$F$9)*'='!R2855-Overview!$F$18*'='!P2855,0)</f>
        <v>42.865372938361467</v>
      </c>
      <c r="W2855" s="2"/>
      <c r="X2855" s="60">
        <f>F2855^3*(1+G2855*Overview!$F$38)</f>
        <v>44.808746077420494</v>
      </c>
      <c r="Y2855" s="61">
        <f>F2855^3*Overview!$F$42*(1+Overview!$F$38*G2855)+J2855*Overview!$F$39/Overview!$F$40</f>
        <v>4.6153507548146155</v>
      </c>
    </row>
    <row r="2856" spans="1:25">
      <c r="A2856" s="34">
        <v>2853</v>
      </c>
      <c r="B2856">
        <v>0.77</v>
      </c>
      <c r="C2856" s="85">
        <v>18.739999999999998</v>
      </c>
      <c r="D2856" s="125">
        <f>B2856/(B2856+Overview!$F$22)</f>
        <v>0.52380952380952384</v>
      </c>
      <c r="E2856" s="118">
        <f>EXP(Overview!$F$21/Overview!$F$5-Overview!$F$21/('='!C2856+273.15))</f>
        <v>0.94169028070695959</v>
      </c>
      <c r="F2856" s="77">
        <f t="shared" si="266"/>
        <v>3.3160291893591154</v>
      </c>
      <c r="G2856" s="115">
        <f t="shared" si="267"/>
        <v>0.52380952380952372</v>
      </c>
      <c r="H2856" s="112">
        <f>F2856/Overview!$F$19</f>
        <v>4.8959533284498971</v>
      </c>
      <c r="I2856" s="149">
        <f t="shared" si="268"/>
        <v>178.24101031296112</v>
      </c>
      <c r="J2856" s="80">
        <f>IF((A2856-Overview!$F$43)/365=ROUND((A2856-Overview!$F$43)/365,0),J2855*0.05,J2855+V2855)</f>
        <v>13449.140867320128</v>
      </c>
      <c r="K2856" s="70">
        <f>IF(I2856&lt;Overview!$F$16,1,'='!F2856/Overview!$F$26)</f>
        <v>143.55104715840326</v>
      </c>
      <c r="L2856" s="71">
        <f>IF(I2856&lt;Overview!$F$17,'='!F2856/Overview!$F$26,Overview!$F$33)</f>
        <v>9.1428571428571423</v>
      </c>
      <c r="M2856" s="72">
        <f t="shared" si="269"/>
        <v>9.1428571428571423</v>
      </c>
      <c r="N2856" s="81">
        <f>MIN(1,Overview!$F$44*E2856*(F2856-Overview!$F$25)^2+0.2)</f>
        <v>1</v>
      </c>
      <c r="O2856" s="48">
        <f>M2856*E2856*Overview!$F$8</f>
        <v>9.746225350951114E-2</v>
      </c>
      <c r="P2856" s="48">
        <f>E2856*Overview!$F$6</f>
        <v>1.8494797113084687E-3</v>
      </c>
      <c r="Q2856" s="122">
        <f>O2856*(G2856/F2856-(1+Overview!$F$35/'='!F2856)/(Overview!$F$37*Overview!$F$33))/('='!G2856+Overview!$F$36)</f>
        <v>7.0948807819948669E-5</v>
      </c>
      <c r="R2856" s="128">
        <f>(O2856/F2856-Q2856)*G2856*Overview!$F$29*'='!F2856^3</f>
        <v>506.98496871803025</v>
      </c>
      <c r="S2856" s="57">
        <f t="shared" si="264"/>
        <v>3.2630846020696774E-18</v>
      </c>
      <c r="T2856" s="58">
        <f t="shared" si="265"/>
        <v>7.8422772560393346E-5</v>
      </c>
      <c r="U2856" s="58">
        <f>IF(I2856&lt;Overview!$F$18,(1-Overview!$F$9)*'='!R2856-'='!I2856*'='!P2856,0)</f>
        <v>0</v>
      </c>
      <c r="V2856" s="54">
        <f>IF(I2856&gt;=Overview!$F$18,(1-Overview!$F$9)*'='!R2856-Overview!$F$18*'='!P2856,0)</f>
        <v>42.867576477903469</v>
      </c>
      <c r="W2856" s="2"/>
      <c r="X2856" s="60">
        <f>F2856^3*(1+G2856*Overview!$F$38)</f>
        <v>44.811930142773818</v>
      </c>
      <c r="Y2856" s="61">
        <f>F2856^3*Overview!$F$42*(1+Overview!$F$38*G2856)+J2856*Overview!$F$39/Overview!$F$40</f>
        <v>4.6175000159931905</v>
      </c>
    </row>
    <row r="2857" spans="1:25">
      <c r="A2857" s="34">
        <v>2854</v>
      </c>
      <c r="B2857">
        <v>0.77</v>
      </c>
      <c r="C2857" s="85">
        <v>18.739999999999998</v>
      </c>
      <c r="D2857" s="125">
        <f>B2857/(B2857+Overview!$F$22)</f>
        <v>0.52380952380952384</v>
      </c>
      <c r="E2857" s="118">
        <f>EXP(Overview!$F$21/Overview!$F$5-Overview!$F$21/('='!C2857+273.15))</f>
        <v>0.94169028070695959</v>
      </c>
      <c r="F2857" s="77">
        <f t="shared" si="266"/>
        <v>3.3161076121316757</v>
      </c>
      <c r="G2857" s="115">
        <f t="shared" si="267"/>
        <v>0.52380952380952372</v>
      </c>
      <c r="H2857" s="112">
        <f>F2857/Overview!$F$19</f>
        <v>4.8960691158004952</v>
      </c>
      <c r="I2857" s="149">
        <f t="shared" si="268"/>
        <v>178.24101031296112</v>
      </c>
      <c r="J2857" s="80">
        <f>IF((A2857-Overview!$F$43)/365=ROUND((A2857-Overview!$F$43)/365,0),J2856*0.05,J2856+V2856)</f>
        <v>13492.008443798031</v>
      </c>
      <c r="K2857" s="70">
        <f>IF(I2857&lt;Overview!$F$16,1,'='!F2857/Overview!$F$26)</f>
        <v>143.55444208362232</v>
      </c>
      <c r="L2857" s="71">
        <f>IF(I2857&lt;Overview!$F$17,'='!F2857/Overview!$F$26,Overview!$F$33)</f>
        <v>9.1428571428571423</v>
      </c>
      <c r="M2857" s="72">
        <f t="shared" si="269"/>
        <v>9.1428571428571423</v>
      </c>
      <c r="N2857" s="81">
        <f>MIN(1,Overview!$F$44*E2857*(F2857-Overview!$F$25)^2+0.2)</f>
        <v>1</v>
      </c>
      <c r="O2857" s="48">
        <f>M2857*E2857*Overview!$F$8</f>
        <v>9.746225350951114E-2</v>
      </c>
      <c r="P2857" s="48">
        <f>E2857*Overview!$F$6</f>
        <v>1.8494797113084687E-3</v>
      </c>
      <c r="Q2857" s="122">
        <f>O2857*(G2857/F2857-(1+Overview!$F$35/'='!F2857)/(Overview!$F$37*Overview!$F$33))/('='!G2857+Overview!$F$36)</f>
        <v>7.084045215099482E-5</v>
      </c>
      <c r="R2857" s="128">
        <f>(O2857/F2857-Q2857)*G2857*Overview!$F$29*'='!F2857^3</f>
        <v>507.01079371193498</v>
      </c>
      <c r="S2857" s="57">
        <f t="shared" si="264"/>
        <v>3.2630074332405787E-18</v>
      </c>
      <c r="T2857" s="58">
        <f t="shared" si="265"/>
        <v>7.830485420825456E-5</v>
      </c>
      <c r="U2857" s="58">
        <f>IF(I2857&lt;Overview!$F$18,(1-Overview!$F$9)*'='!R2857-'='!I2857*'='!P2857,0)</f>
        <v>0</v>
      </c>
      <c r="V2857" s="54">
        <f>IF(I2857&gt;=Overview!$F$18,(1-Overview!$F$9)*'='!R2857-Overview!$F$18*'='!P2857,0)</f>
        <v>42.869776767384153</v>
      </c>
      <c r="W2857" s="2"/>
      <c r="X2857" s="60">
        <f>F2857^3*(1+G2857*Overview!$F$38)</f>
        <v>44.815109570984589</v>
      </c>
      <c r="Y2857" s="61">
        <f>F2857^3*Overview!$F$42*(1+Overview!$F$38*G2857)+J2857*Overview!$F$39/Overview!$F$40</f>
        <v>4.6196489555827451</v>
      </c>
    </row>
    <row r="2858" spans="1:25">
      <c r="A2858" s="34">
        <v>2855</v>
      </c>
      <c r="B2858">
        <v>0.77</v>
      </c>
      <c r="C2858" s="85">
        <v>18.739999999999998</v>
      </c>
      <c r="D2858" s="125">
        <f>B2858/(B2858+Overview!$F$22)</f>
        <v>0.52380952380952384</v>
      </c>
      <c r="E2858" s="118">
        <f>EXP(Overview!$F$21/Overview!$F$5-Overview!$F$21/('='!C2858+273.15))</f>
        <v>0.94169028070695959</v>
      </c>
      <c r="F2858" s="77">
        <f t="shared" si="266"/>
        <v>3.3161859169858841</v>
      </c>
      <c r="G2858" s="115">
        <f t="shared" si="267"/>
        <v>0.52380952380952372</v>
      </c>
      <c r="H2858" s="112">
        <f>F2858/Overview!$F$19</f>
        <v>4.8961847290504705</v>
      </c>
      <c r="I2858" s="149">
        <f t="shared" si="268"/>
        <v>178.24101031296112</v>
      </c>
      <c r="J2858" s="80">
        <f>IF((A2858-Overview!$F$43)/365=ROUND((A2858-Overview!$F$43)/365,0),J2857*0.05,J2857+V2857)</f>
        <v>13534.878220565415</v>
      </c>
      <c r="K2858" s="70">
        <f>IF(I2858&lt;Overview!$F$16,1,'='!F2858/Overview!$F$26)</f>
        <v>143.55783190415085</v>
      </c>
      <c r="L2858" s="71">
        <f>IF(I2858&lt;Overview!$F$17,'='!F2858/Overview!$F$26,Overview!$F$33)</f>
        <v>9.1428571428571423</v>
      </c>
      <c r="M2858" s="72">
        <f t="shared" si="269"/>
        <v>9.1428571428571423</v>
      </c>
      <c r="N2858" s="81">
        <f>MIN(1,Overview!$F$44*E2858*(F2858-Overview!$F$25)^2+0.2)</f>
        <v>1</v>
      </c>
      <c r="O2858" s="48">
        <f>M2858*E2858*Overview!$F$8</f>
        <v>9.746225350951114E-2</v>
      </c>
      <c r="P2858" s="48">
        <f>E2858*Overview!$F$6</f>
        <v>1.8494797113084687E-3</v>
      </c>
      <c r="Q2858" s="122">
        <f>O2858*(G2858/F2858-(1+Overview!$F$35/'='!F2858)/(Overview!$F$37*Overview!$F$33))/('='!G2858+Overview!$F$36)</f>
        <v>7.073226452155253E-5</v>
      </c>
      <c r="R2858" s="128">
        <f>(O2858/F2858-Q2858)*G2858*Overview!$F$29*'='!F2858^3</f>
        <v>507.03658061471378</v>
      </c>
      <c r="S2858" s="57">
        <f t="shared" si="264"/>
        <v>3.2629303840859965E-18</v>
      </c>
      <c r="T2858" s="58">
        <f t="shared" si="265"/>
        <v>7.8187113160964271E-5</v>
      </c>
      <c r="U2858" s="58">
        <f>IF(I2858&lt;Overview!$F$18,(1-Overview!$F$9)*'='!R2858-'='!I2858*'='!P2858,0)</f>
        <v>0</v>
      </c>
      <c r="V2858" s="54">
        <f>IF(I2858&gt;=Overview!$F$18,(1-Overview!$F$9)*'='!R2858-Overview!$F$18*'='!P2858,0)</f>
        <v>42.871973811500908</v>
      </c>
      <c r="W2858" s="2"/>
      <c r="X2858" s="60">
        <f>F2858^3*(1+G2858*Overview!$F$38)</f>
        <v>44.818284368576634</v>
      </c>
      <c r="Y2858" s="61">
        <f>F2858^3*Overview!$F$42*(1+Overview!$F$38*G2858)+J2858*Overview!$F$39/Overview!$F$40</f>
        <v>4.6217975740291948</v>
      </c>
    </row>
    <row r="2859" spans="1:25">
      <c r="A2859" s="34">
        <v>2856</v>
      </c>
      <c r="B2859">
        <v>0.77</v>
      </c>
      <c r="C2859" s="85">
        <v>18.739999999999998</v>
      </c>
      <c r="D2859" s="125">
        <f>B2859/(B2859+Overview!$F$22)</f>
        <v>0.52380952380952384</v>
      </c>
      <c r="E2859" s="118">
        <f>EXP(Overview!$F$21/Overview!$F$5-Overview!$F$21/('='!C2859+273.15))</f>
        <v>0.94169028070695959</v>
      </c>
      <c r="F2859" s="77">
        <f t="shared" si="266"/>
        <v>3.3162641040990448</v>
      </c>
      <c r="G2859" s="115">
        <f t="shared" si="267"/>
        <v>0.52380952380952372</v>
      </c>
      <c r="H2859" s="112">
        <f>F2859/Overview!$F$19</f>
        <v>4.8963001684616048</v>
      </c>
      <c r="I2859" s="149">
        <f t="shared" si="268"/>
        <v>178.24101031296112</v>
      </c>
      <c r="J2859" s="80">
        <f>IF((A2859-Overview!$F$43)/365=ROUND((A2859-Overview!$F$43)/365,0),J2858*0.05,J2858+V2858)</f>
        <v>13577.750194376917</v>
      </c>
      <c r="K2859" s="70">
        <f>IF(I2859&lt;Overview!$F$16,1,'='!F2859/Overview!$F$26)</f>
        <v>143.56121662766429</v>
      </c>
      <c r="L2859" s="71">
        <f>IF(I2859&lt;Overview!$F$17,'='!F2859/Overview!$F$26,Overview!$F$33)</f>
        <v>9.1428571428571423</v>
      </c>
      <c r="M2859" s="72">
        <f t="shared" si="269"/>
        <v>9.1428571428571423</v>
      </c>
      <c r="N2859" s="81">
        <f>MIN(1,Overview!$F$44*E2859*(F2859-Overview!$F$25)^2+0.2)</f>
        <v>1</v>
      </c>
      <c r="O2859" s="48">
        <f>M2859*E2859*Overview!$F$8</f>
        <v>9.746225350951114E-2</v>
      </c>
      <c r="P2859" s="48">
        <f>E2859*Overview!$F$6</f>
        <v>1.8494797113084687E-3</v>
      </c>
      <c r="Q2859" s="122">
        <f>O2859*(G2859/F2859-(1+Overview!$F$35/'='!F2859)/(Overview!$F$37*Overview!$F$33))/('='!G2859+Overview!$F$36)</f>
        <v>7.0624244663226168E-5</v>
      </c>
      <c r="R2859" s="128">
        <f>(O2859/F2859-Q2859)*G2859*Overview!$F$29*'='!F2859^3</f>
        <v>507.06232948142423</v>
      </c>
      <c r="S2859" s="57">
        <f t="shared" si="264"/>
        <v>3.262853454414786E-18</v>
      </c>
      <c r="T2859" s="58">
        <f t="shared" si="265"/>
        <v>7.8069549151921826E-5</v>
      </c>
      <c r="U2859" s="58">
        <f>IF(I2859&lt;Overview!$F$18,(1-Overview!$F$9)*'='!R2859-'='!I2859*'='!P2859,0)</f>
        <v>0</v>
      </c>
      <c r="V2859" s="54">
        <f>IF(I2859&gt;=Overview!$F$18,(1-Overview!$F$9)*'='!R2859-Overview!$F$18*'='!P2859,0)</f>
        <v>42.874167614944639</v>
      </c>
      <c r="W2859" s="2"/>
      <c r="X2859" s="60">
        <f>F2859^3*(1+G2859*Overview!$F$38)</f>
        <v>44.821454542065339</v>
      </c>
      <c r="Y2859" s="61">
        <f>F2859^3*Overview!$F$42*(1+Overview!$F$38*G2859)+J2859*Overview!$F$39/Overview!$F$40</f>
        <v>4.6239458717778961</v>
      </c>
    </row>
    <row r="2860" spans="1:25">
      <c r="A2860" s="34">
        <v>2857</v>
      </c>
      <c r="B2860">
        <v>0.77</v>
      </c>
      <c r="C2860" s="85">
        <v>18.739999999999998</v>
      </c>
      <c r="D2860" s="125">
        <f>B2860/(B2860+Overview!$F$22)</f>
        <v>0.52380952380952384</v>
      </c>
      <c r="E2860" s="118">
        <f>EXP(Overview!$F$21/Overview!$F$5-Overview!$F$21/('='!C2860+273.15))</f>
        <v>0.94169028070695959</v>
      </c>
      <c r="F2860" s="77">
        <f t="shared" si="266"/>
        <v>3.3163421736481968</v>
      </c>
      <c r="G2860" s="115">
        <f t="shared" si="267"/>
        <v>0.52380952380952372</v>
      </c>
      <c r="H2860" s="112">
        <f>F2860/Overview!$F$19</f>
        <v>4.8964154342952853</v>
      </c>
      <c r="I2860" s="149">
        <f t="shared" si="268"/>
        <v>178.24101031296112</v>
      </c>
      <c r="J2860" s="80">
        <f>IF((A2860-Overview!$F$43)/365=ROUND((A2860-Overview!$F$43)/365,0),J2859*0.05,J2859+V2859)</f>
        <v>13620.62436199186</v>
      </c>
      <c r="K2860" s="70">
        <f>IF(I2860&lt;Overview!$F$16,1,'='!F2860/Overview!$F$26)</f>
        <v>143.56459626182672</v>
      </c>
      <c r="L2860" s="71">
        <f>IF(I2860&lt;Overview!$F$17,'='!F2860/Overview!$F$26,Overview!$F$33)</f>
        <v>9.1428571428571423</v>
      </c>
      <c r="M2860" s="72">
        <f t="shared" si="269"/>
        <v>9.1428571428571423</v>
      </c>
      <c r="N2860" s="81">
        <f>MIN(1,Overview!$F$44*E2860*(F2860-Overview!$F$25)^2+0.2)</f>
        <v>1</v>
      </c>
      <c r="O2860" s="48">
        <f>M2860*E2860*Overview!$F$8</f>
        <v>9.746225350951114E-2</v>
      </c>
      <c r="P2860" s="48">
        <f>E2860*Overview!$F$6</f>
        <v>1.8494797113084687E-3</v>
      </c>
      <c r="Q2860" s="122">
        <f>O2860*(G2860/F2860-(1+Overview!$F$35/'='!F2860)/(Overview!$F$37*Overview!$F$33))/('='!G2860+Overview!$F$36)</f>
        <v>7.0516392308073411E-5</v>
      </c>
      <c r="R2860" s="128">
        <f>(O2860/F2860-Q2860)*G2860*Overview!$F$29*'='!F2860^3</f>
        <v>507.08804036704714</v>
      </c>
      <c r="S2860" s="57">
        <f t="shared" si="264"/>
        <v>3.2627766440361224E-18</v>
      </c>
      <c r="T2860" s="58">
        <f t="shared" si="265"/>
        <v>7.7952161914928393E-5</v>
      </c>
      <c r="U2860" s="58">
        <f>IF(I2860&lt;Overview!$F$18,(1-Overview!$F$9)*'='!R2860-'='!I2860*'='!P2860,0)</f>
        <v>0</v>
      </c>
      <c r="V2860" s="54">
        <f>IF(I2860&gt;=Overview!$F$18,(1-Overview!$F$9)*'='!R2860-Overview!$F$18*'='!P2860,0)</f>
        <v>42.876358182399713</v>
      </c>
      <c r="W2860" s="2"/>
      <c r="X2860" s="60">
        <f>F2860^3*(1+G2860*Overview!$F$38)</f>
        <v>44.82462009795757</v>
      </c>
      <c r="Y2860" s="61">
        <f>F2860^3*Overview!$F$42*(1+Overview!$F$38*G2860)+J2860*Overview!$F$39/Overview!$F$40</f>
        <v>4.6260938492736461</v>
      </c>
    </row>
    <row r="2861" spans="1:25">
      <c r="A2861" s="34">
        <v>2858</v>
      </c>
      <c r="B2861">
        <v>0.77</v>
      </c>
      <c r="C2861" s="85">
        <v>18.739999999999998</v>
      </c>
      <c r="D2861" s="125">
        <f>B2861/(B2861+Overview!$F$22)</f>
        <v>0.52380952380952384</v>
      </c>
      <c r="E2861" s="118">
        <f>EXP(Overview!$F$21/Overview!$F$5-Overview!$F$21/('='!C2861+273.15))</f>
        <v>0.94169028070695959</v>
      </c>
      <c r="F2861" s="77">
        <f t="shared" si="266"/>
        <v>3.3164201258101116</v>
      </c>
      <c r="G2861" s="115">
        <f t="shared" si="267"/>
        <v>0.52380952380952372</v>
      </c>
      <c r="H2861" s="112">
        <f>F2861/Overview!$F$19</f>
        <v>4.8965305268125077</v>
      </c>
      <c r="I2861" s="149">
        <f t="shared" si="268"/>
        <v>178.24101031296112</v>
      </c>
      <c r="J2861" s="80">
        <f>IF((A2861-Overview!$F$43)/365=ROUND((A2861-Overview!$F$43)/365,0),J2860*0.05,J2860+V2860)</f>
        <v>13663.500720174261</v>
      </c>
      <c r="K2861" s="70">
        <f>IF(I2861&lt;Overview!$F$16,1,'='!F2861/Overview!$F$26)</f>
        <v>143.56797081429056</v>
      </c>
      <c r="L2861" s="71">
        <f>IF(I2861&lt;Overview!$F$17,'='!F2861/Overview!$F$26,Overview!$F$33)</f>
        <v>9.1428571428571423</v>
      </c>
      <c r="M2861" s="72">
        <f t="shared" si="269"/>
        <v>9.1428571428571423</v>
      </c>
      <c r="N2861" s="81">
        <f>MIN(1,Overview!$F$44*E2861*(F2861-Overview!$F$25)^2+0.2)</f>
        <v>1</v>
      </c>
      <c r="O2861" s="48">
        <f>M2861*E2861*Overview!$F$8</f>
        <v>9.746225350951114E-2</v>
      </c>
      <c r="P2861" s="48">
        <f>E2861*Overview!$F$6</f>
        <v>1.8494797113084687E-3</v>
      </c>
      <c r="Q2861" s="122">
        <f>O2861*(G2861/F2861-(1+Overview!$F$35/'='!F2861)/(Overview!$F$37*Overview!$F$33))/('='!G2861+Overview!$F$36)</f>
        <v>7.0408707188604328E-5</v>
      </c>
      <c r="R2861" s="128">
        <f>(O2861/F2861-Q2861)*G2861*Overview!$F$29*'='!F2861^3</f>
        <v>507.1137133264881</v>
      </c>
      <c r="S2861" s="57">
        <f t="shared" si="264"/>
        <v>3.2626999527595053E-18</v>
      </c>
      <c r="T2861" s="58">
        <f t="shared" si="265"/>
        <v>7.7834951184186158E-5</v>
      </c>
      <c r="U2861" s="58">
        <f>IF(I2861&lt;Overview!$F$18,(1-Overview!$F$9)*'='!R2861-'='!I2861*'='!P2861,0)</f>
        <v>0</v>
      </c>
      <c r="V2861" s="54">
        <f>IF(I2861&gt;=Overview!$F$18,(1-Overview!$F$9)*'='!R2861-Overview!$F$18*'='!P2861,0)</f>
        <v>42.87854551854408</v>
      </c>
      <c r="W2861" s="2"/>
      <c r="X2861" s="60">
        <f>F2861^3*(1+G2861*Overview!$F$38)</f>
        <v>44.827781042751774</v>
      </c>
      <c r="Y2861" s="61">
        <f>F2861^3*Overview!$F$42*(1+Overview!$F$38*G2861)+J2861*Overview!$F$39/Overview!$F$40</f>
        <v>4.6282415069606868</v>
      </c>
    </row>
    <row r="2862" spans="1:25">
      <c r="A2862" s="34">
        <v>2859</v>
      </c>
      <c r="B2862">
        <v>0.77</v>
      </c>
      <c r="C2862" s="85">
        <v>18.739999999999998</v>
      </c>
      <c r="D2862" s="125">
        <f>B2862/(B2862+Overview!$F$22)</f>
        <v>0.52380952380952384</v>
      </c>
      <c r="E2862" s="118">
        <f>EXP(Overview!$F$21/Overview!$F$5-Overview!$F$21/('='!C2862+273.15))</f>
        <v>0.94169028070695959</v>
      </c>
      <c r="F2862" s="77">
        <f t="shared" si="266"/>
        <v>3.3164979607612959</v>
      </c>
      <c r="G2862" s="115">
        <f t="shared" si="267"/>
        <v>0.52380952380952372</v>
      </c>
      <c r="H2862" s="112">
        <f>F2862/Overview!$F$19</f>
        <v>4.8966454462738751</v>
      </c>
      <c r="I2862" s="149">
        <f t="shared" si="268"/>
        <v>178.24101031296112</v>
      </c>
      <c r="J2862" s="80">
        <f>IF((A2862-Overview!$F$43)/365=ROUND((A2862-Overview!$F$43)/365,0),J2861*0.05,J2861+V2861)</f>
        <v>13706.379265692805</v>
      </c>
      <c r="K2862" s="70">
        <f>IF(I2862&lt;Overview!$F$16,1,'='!F2862/Overview!$F$26)</f>
        <v>143.57134029269679</v>
      </c>
      <c r="L2862" s="71">
        <f>IF(I2862&lt;Overview!$F$17,'='!F2862/Overview!$F$26,Overview!$F$33)</f>
        <v>9.1428571428571423</v>
      </c>
      <c r="M2862" s="72">
        <f t="shared" si="269"/>
        <v>9.1428571428571423</v>
      </c>
      <c r="N2862" s="81">
        <f>MIN(1,Overview!$F$44*E2862*(F2862-Overview!$F$25)^2+0.2)</f>
        <v>1</v>
      </c>
      <c r="O2862" s="48">
        <f>M2862*E2862*Overview!$F$8</f>
        <v>9.746225350951114E-2</v>
      </c>
      <c r="P2862" s="48">
        <f>E2862*Overview!$F$6</f>
        <v>1.8494797113084687E-3</v>
      </c>
      <c r="Q2862" s="122">
        <f>O2862*(G2862/F2862-(1+Overview!$F$35/'='!F2862)/(Overview!$F$37*Overview!$F$33))/('='!G2862+Overview!$F$36)</f>
        <v>7.0301189037778259E-5</v>
      </c>
      <c r="R2862" s="128">
        <f>(O2862/F2862-Q2862)*G2862*Overview!$F$29*'='!F2862^3</f>
        <v>507.13934841457581</v>
      </c>
      <c r="S2862" s="57">
        <f t="shared" si="264"/>
        <v>3.262623380394753E-18</v>
      </c>
      <c r="T2862" s="58">
        <f t="shared" si="265"/>
        <v>7.7717916694295316E-5</v>
      </c>
      <c r="U2862" s="58">
        <f>IF(I2862&lt;Overview!$F$18,(1-Overview!$F$9)*'='!R2862-'='!I2862*'='!P2862,0)</f>
        <v>0</v>
      </c>
      <c r="V2862" s="54">
        <f>IF(I2862&gt;=Overview!$F$18,(1-Overview!$F$9)*'='!R2862-Overview!$F$18*'='!P2862,0)</f>
        <v>42.880729628049153</v>
      </c>
      <c r="W2862" s="2"/>
      <c r="X2862" s="60">
        <f>F2862^3*(1+G2862*Overview!$F$38)</f>
        <v>44.830937382937911</v>
      </c>
      <c r="Y2862" s="61">
        <f>F2862^3*Overview!$F$42*(1+Overview!$F$38*G2862)+J2862*Overview!$F$39/Overview!$F$40</f>
        <v>4.6303888452826989</v>
      </c>
    </row>
    <row r="2863" spans="1:25">
      <c r="A2863" s="34">
        <v>2860</v>
      </c>
      <c r="B2863">
        <v>0.77</v>
      </c>
      <c r="C2863" s="85">
        <v>18.739999999999998</v>
      </c>
      <c r="D2863" s="125">
        <f>B2863/(B2863+Overview!$F$22)</f>
        <v>0.52380952380952384</v>
      </c>
      <c r="E2863" s="118">
        <f>EXP(Overview!$F$21/Overview!$F$5-Overview!$F$21/('='!C2863+273.15))</f>
        <v>0.94169028070695959</v>
      </c>
      <c r="F2863" s="77">
        <f t="shared" si="266"/>
        <v>3.3165756786779901</v>
      </c>
      <c r="G2863" s="115">
        <f t="shared" si="267"/>
        <v>0.52380952380952372</v>
      </c>
      <c r="H2863" s="112">
        <f>F2863/Overview!$F$19</f>
        <v>4.8967601929395981</v>
      </c>
      <c r="I2863" s="149">
        <f t="shared" si="268"/>
        <v>178.24101031296112</v>
      </c>
      <c r="J2863" s="80">
        <f>IF((A2863-Overview!$F$43)/365=ROUND((A2863-Overview!$F$43)/365,0),J2862*0.05,J2862+V2862)</f>
        <v>13749.259995320854</v>
      </c>
      <c r="K2863" s="70">
        <f>IF(I2863&lt;Overview!$F$16,1,'='!F2863/Overview!$F$26)</f>
        <v>143.5747047046749</v>
      </c>
      <c r="L2863" s="71">
        <f>IF(I2863&lt;Overview!$F$17,'='!F2863/Overview!$F$26,Overview!$F$33)</f>
        <v>9.1428571428571423</v>
      </c>
      <c r="M2863" s="72">
        <f t="shared" si="269"/>
        <v>9.1428571428571423</v>
      </c>
      <c r="N2863" s="81">
        <f>MIN(1,Overview!$F$44*E2863*(F2863-Overview!$F$25)^2+0.2)</f>
        <v>1</v>
      </c>
      <c r="O2863" s="48">
        <f>M2863*E2863*Overview!$F$8</f>
        <v>9.746225350951114E-2</v>
      </c>
      <c r="P2863" s="48">
        <f>E2863*Overview!$F$6</f>
        <v>1.8494797113084687E-3</v>
      </c>
      <c r="Q2863" s="122">
        <f>O2863*(G2863/F2863-(1+Overview!$F$35/'='!F2863)/(Overview!$F$37*Overview!$F$33))/('='!G2863+Overview!$F$36)</f>
        <v>7.019383758900538E-5</v>
      </c>
      <c r="R2863" s="128">
        <f>(O2863/F2863-Q2863)*G2863*Overview!$F$29*'='!F2863^3</f>
        <v>507.16494568606373</v>
      </c>
      <c r="S2863" s="57">
        <f t="shared" si="264"/>
        <v>3.2625469267520054E-18</v>
      </c>
      <c r="T2863" s="58">
        <f t="shared" si="265"/>
        <v>7.7601058180256041E-5</v>
      </c>
      <c r="U2863" s="58">
        <f>IF(I2863&lt;Overview!$F$18,(1-Overview!$F$9)*'='!R2863-'='!I2863*'='!P2863,0)</f>
        <v>0</v>
      </c>
      <c r="V2863" s="54">
        <f>IF(I2863&gt;=Overview!$F$18,(1-Overview!$F$9)*'='!R2863-Overview!$F$18*'='!P2863,0)</f>
        <v>42.882910515579923</v>
      </c>
      <c r="W2863" s="2"/>
      <c r="X2863" s="60">
        <f>F2863^3*(1+G2863*Overview!$F$38)</f>
        <v>44.834089124997526</v>
      </c>
      <c r="Y2863" s="61">
        <f>F2863^3*Overview!$F$42*(1+Overview!$F$38*G2863)+J2863*Overview!$F$39/Overview!$F$40</f>
        <v>4.6325358646828105</v>
      </c>
    </row>
    <row r="2864" spans="1:25">
      <c r="A2864" s="34">
        <v>2861</v>
      </c>
      <c r="B2864">
        <v>0.77</v>
      </c>
      <c r="C2864" s="85">
        <v>18.739999999999998</v>
      </c>
      <c r="D2864" s="125">
        <f>B2864/(B2864+Overview!$F$22)</f>
        <v>0.52380952380952384</v>
      </c>
      <c r="E2864" s="118">
        <f>EXP(Overview!$F$21/Overview!$F$5-Overview!$F$21/('='!C2864+273.15))</f>
        <v>0.94169028070695959</v>
      </c>
      <c r="F2864" s="77">
        <f t="shared" si="266"/>
        <v>3.3166532797361703</v>
      </c>
      <c r="G2864" s="115">
        <f t="shared" si="267"/>
        <v>0.52380952380952372</v>
      </c>
      <c r="H2864" s="112">
        <f>F2864/Overview!$F$19</f>
        <v>4.8968747670694972</v>
      </c>
      <c r="I2864" s="149">
        <f t="shared" si="268"/>
        <v>178.24101031296112</v>
      </c>
      <c r="J2864" s="80">
        <f>IF((A2864-Overview!$F$43)/365=ROUND((A2864-Overview!$F$43)/365,0),J2863*0.05,J2863+V2863)</f>
        <v>13792.142905836434</v>
      </c>
      <c r="K2864" s="70">
        <f>IF(I2864&lt;Overview!$F$16,1,'='!F2864/Overview!$F$26)</f>
        <v>143.57806405784288</v>
      </c>
      <c r="L2864" s="71">
        <f>IF(I2864&lt;Overview!$F$17,'='!F2864/Overview!$F$26,Overview!$F$33)</f>
        <v>9.1428571428571423</v>
      </c>
      <c r="M2864" s="72">
        <f t="shared" si="269"/>
        <v>9.1428571428571423</v>
      </c>
      <c r="N2864" s="81">
        <f>MIN(1,Overview!$F$44*E2864*(F2864-Overview!$F$25)^2+0.2)</f>
        <v>1</v>
      </c>
      <c r="O2864" s="48">
        <f>M2864*E2864*Overview!$F$8</f>
        <v>9.746225350951114E-2</v>
      </c>
      <c r="P2864" s="48">
        <f>E2864*Overview!$F$6</f>
        <v>1.8494797113084687E-3</v>
      </c>
      <c r="Q2864" s="122">
        <f>O2864*(G2864/F2864-(1+Overview!$F$35/'='!F2864)/(Overview!$F$37*Overview!$F$33))/('='!G2864+Overview!$F$36)</f>
        <v>7.0086652576145051E-5</v>
      </c>
      <c r="R2864" s="128">
        <f>(O2864/F2864-Q2864)*G2864*Overview!$F$29*'='!F2864^3</f>
        <v>507.19050519562944</v>
      </c>
      <c r="S2864" s="57">
        <f t="shared" si="264"/>
        <v>3.2624705916417228E-18</v>
      </c>
      <c r="T2864" s="58">
        <f t="shared" si="265"/>
        <v>7.7484375377467004E-5</v>
      </c>
      <c r="U2864" s="58">
        <f>IF(I2864&lt;Overview!$F$18,(1-Overview!$F$9)*'='!R2864-'='!I2864*'='!P2864,0)</f>
        <v>0</v>
      </c>
      <c r="V2864" s="54">
        <f>IF(I2864&gt;=Overview!$F$18,(1-Overview!$F$9)*'='!R2864-Overview!$F$18*'='!P2864,0)</f>
        <v>42.88508818579492</v>
      </c>
      <c r="W2864" s="2"/>
      <c r="X2864" s="60">
        <f>F2864^3*(1+G2864*Overview!$F$38)</f>
        <v>44.837236275403718</v>
      </c>
      <c r="Y2864" s="61">
        <f>F2864^3*Overview!$F$42*(1+Overview!$F$38*G2864)+J2864*Overview!$F$39/Overview!$F$40</f>
        <v>4.6346825656035904</v>
      </c>
    </row>
    <row r="2865" spans="1:25">
      <c r="A2865" s="34">
        <v>2862</v>
      </c>
      <c r="B2865">
        <v>0.77</v>
      </c>
      <c r="C2865" s="85">
        <v>18.739999999999998</v>
      </c>
      <c r="D2865" s="125">
        <f>B2865/(B2865+Overview!$F$22)</f>
        <v>0.52380952380952384</v>
      </c>
      <c r="E2865" s="118">
        <f>EXP(Overview!$F$21/Overview!$F$5-Overview!$F$21/('='!C2865+273.15))</f>
        <v>0.94169028070695959</v>
      </c>
      <c r="F2865" s="77">
        <f t="shared" si="266"/>
        <v>3.3167307641115475</v>
      </c>
      <c r="G2865" s="115">
        <f t="shared" si="267"/>
        <v>0.52380952380952372</v>
      </c>
      <c r="H2865" s="112">
        <f>F2865/Overview!$F$19</f>
        <v>4.8969891689229996</v>
      </c>
      <c r="I2865" s="149">
        <f t="shared" si="268"/>
        <v>178.24101031296112</v>
      </c>
      <c r="J2865" s="80">
        <f>IF((A2865-Overview!$F$43)/365=ROUND((A2865-Overview!$F$43)/365,0),J2864*0.05,J2864+V2864)</f>
        <v>13835.027994022228</v>
      </c>
      <c r="K2865" s="70">
        <f>IF(I2865&lt;Overview!$F$16,1,'='!F2865/Overview!$F$26)</f>
        <v>143.58141835980726</v>
      </c>
      <c r="L2865" s="71">
        <f>IF(I2865&lt;Overview!$F$17,'='!F2865/Overview!$F$26,Overview!$F$33)</f>
        <v>9.1428571428571423</v>
      </c>
      <c r="M2865" s="72">
        <f t="shared" si="269"/>
        <v>9.1428571428571423</v>
      </c>
      <c r="N2865" s="81">
        <f>MIN(1,Overview!$F$44*E2865*(F2865-Overview!$F$25)^2+0.2)</f>
        <v>1</v>
      </c>
      <c r="O2865" s="48">
        <f>M2865*E2865*Overview!$F$8</f>
        <v>9.746225350951114E-2</v>
      </c>
      <c r="P2865" s="48">
        <f>E2865*Overview!$F$6</f>
        <v>1.8494797113084687E-3</v>
      </c>
      <c r="Q2865" s="122">
        <f>O2865*(G2865/F2865-(1+Overview!$F$35/'='!F2865)/(Overview!$F$37*Overview!$F$33))/('='!G2865+Overview!$F$36)</f>
        <v>6.9979633733505128E-5</v>
      </c>
      <c r="R2865" s="128">
        <f>(O2865/F2865-Q2865)*G2865*Overview!$F$29*'='!F2865^3</f>
        <v>507.21602699787474</v>
      </c>
      <c r="S2865" s="57">
        <f t="shared" si="264"/>
        <v>3.2623943748746835E-18</v>
      </c>
      <c r="T2865" s="58">
        <f t="shared" si="265"/>
        <v>7.7367868021724898E-5</v>
      </c>
      <c r="U2865" s="58">
        <f>IF(I2865&lt;Overview!$F$18,(1-Overview!$F$9)*'='!R2865-'='!I2865*'='!P2865,0)</f>
        <v>0</v>
      </c>
      <c r="V2865" s="54">
        <f>IF(I2865&gt;=Overview!$F$18,(1-Overview!$F$9)*'='!R2865-Overview!$F$18*'='!P2865,0)</f>
        <v>42.887262643346226</v>
      </c>
      <c r="W2865" s="2"/>
      <c r="X2865" s="60">
        <f>F2865^3*(1+G2865*Overview!$F$38)</f>
        <v>44.84037884062117</v>
      </c>
      <c r="Y2865" s="61">
        <f>F2865^3*Overview!$F$42*(1+Overview!$F$38*G2865)+J2865*Overview!$F$39/Overview!$F$40</f>
        <v>4.6368289484870528</v>
      </c>
    </row>
    <row r="2866" spans="1:25">
      <c r="A2866" s="34">
        <v>2863</v>
      </c>
      <c r="B2866">
        <v>0.77</v>
      </c>
      <c r="C2866" s="85">
        <v>18.739999999999998</v>
      </c>
      <c r="D2866" s="125">
        <f>B2866/(B2866+Overview!$F$22)</f>
        <v>0.52380952380952384</v>
      </c>
      <c r="E2866" s="118">
        <f>EXP(Overview!$F$21/Overview!$F$5-Overview!$F$21/('='!C2866+273.15))</f>
        <v>0.94169028070695959</v>
      </c>
      <c r="F2866" s="77">
        <f t="shared" si="266"/>
        <v>3.3168081319795695</v>
      </c>
      <c r="G2866" s="115">
        <f t="shared" si="267"/>
        <v>0.52380952380952372</v>
      </c>
      <c r="H2866" s="112">
        <f>F2866/Overview!$F$19</f>
        <v>4.8971033987591461</v>
      </c>
      <c r="I2866" s="149">
        <f t="shared" si="268"/>
        <v>178.24101031296112</v>
      </c>
      <c r="J2866" s="80">
        <f>IF((A2866-Overview!$F$43)/365=ROUND((A2866-Overview!$F$43)/365,0),J2865*0.05,J2865+V2865)</f>
        <v>13877.915256665574</v>
      </c>
      <c r="K2866" s="70">
        <f>IF(I2866&lt;Overview!$F$16,1,'='!F2866/Overview!$F$26)</f>
        <v>143.5847676181632</v>
      </c>
      <c r="L2866" s="71">
        <f>IF(I2866&lt;Overview!$F$17,'='!F2866/Overview!$F$26,Overview!$F$33)</f>
        <v>9.1428571428571423</v>
      </c>
      <c r="M2866" s="72">
        <f t="shared" si="269"/>
        <v>9.1428571428571423</v>
      </c>
      <c r="N2866" s="81">
        <f>MIN(1,Overview!$F$44*E2866*(F2866-Overview!$F$25)^2+0.2)</f>
        <v>1</v>
      </c>
      <c r="O2866" s="48">
        <f>M2866*E2866*Overview!$F$8</f>
        <v>9.746225350951114E-2</v>
      </c>
      <c r="P2866" s="48">
        <f>E2866*Overview!$F$6</f>
        <v>1.8494797113084687E-3</v>
      </c>
      <c r="Q2866" s="122">
        <f>O2866*(G2866/F2866-(1+Overview!$F$35/'='!F2866)/(Overview!$F$37*Overview!$F$33))/('='!G2866+Overview!$F$36)</f>
        <v>6.9872780795840199E-5</v>
      </c>
      <c r="R2866" s="128">
        <f>(O2866/F2866-Q2866)*G2866*Overview!$F$29*'='!F2866^3</f>
        <v>507.24151114732598</v>
      </c>
      <c r="S2866" s="57">
        <f t="shared" si="264"/>
        <v>3.2623182762619849E-18</v>
      </c>
      <c r="T2866" s="58">
        <f t="shared" si="265"/>
        <v>7.7251535849222886E-5</v>
      </c>
      <c r="U2866" s="58">
        <f>IF(I2866&lt;Overview!$F$18,(1-Overview!$F$9)*'='!R2866-'='!I2866*'='!P2866,0)</f>
        <v>0</v>
      </c>
      <c r="V2866" s="54">
        <f>IF(I2866&gt;=Overview!$F$18,(1-Overview!$F$9)*'='!R2866-Overview!$F$18*'='!P2866,0)</f>
        <v>42.889433892879467</v>
      </c>
      <c r="W2866" s="2"/>
      <c r="X2866" s="60">
        <f>F2866^3*(1+G2866*Overview!$F$38)</f>
        <v>44.84351682710615</v>
      </c>
      <c r="Y2866" s="61">
        <f>F2866^3*Overview!$F$42*(1+Overview!$F$38*G2866)+J2866*Overview!$F$39/Overview!$F$40</f>
        <v>4.6389750137746573</v>
      </c>
    </row>
    <row r="2867" spans="1:25">
      <c r="A2867" s="34">
        <v>2864</v>
      </c>
      <c r="B2867">
        <v>0.77</v>
      </c>
      <c r="C2867" s="85">
        <v>18.739999999999998</v>
      </c>
      <c r="D2867" s="125">
        <f>B2867/(B2867+Overview!$F$22)</f>
        <v>0.52380952380952384</v>
      </c>
      <c r="E2867" s="118">
        <f>EXP(Overview!$F$21/Overview!$F$5-Overview!$F$21/('='!C2867+273.15))</f>
        <v>0.94169028070695959</v>
      </c>
      <c r="F2867" s="77">
        <f t="shared" si="266"/>
        <v>3.3168853835154186</v>
      </c>
      <c r="G2867" s="115">
        <f t="shared" si="267"/>
        <v>0.52380952380952372</v>
      </c>
      <c r="H2867" s="112">
        <f>F2867/Overview!$F$19</f>
        <v>4.897217456836584</v>
      </c>
      <c r="I2867" s="149">
        <f t="shared" si="268"/>
        <v>178.24101031296112</v>
      </c>
      <c r="J2867" s="80">
        <f>IF((A2867-Overview!$F$43)/365=ROUND((A2867-Overview!$F$43)/365,0),J2866*0.05,J2866+V2866)</f>
        <v>13920.804690558454</v>
      </c>
      <c r="K2867" s="70">
        <f>IF(I2867&lt;Overview!$F$16,1,'='!F2867/Overview!$F$26)</f>
        <v>143.58811184049432</v>
      </c>
      <c r="L2867" s="71">
        <f>IF(I2867&lt;Overview!$F$17,'='!F2867/Overview!$F$26,Overview!$F$33)</f>
        <v>9.1428571428571423</v>
      </c>
      <c r="M2867" s="72">
        <f t="shared" si="269"/>
        <v>9.1428571428571423</v>
      </c>
      <c r="N2867" s="81">
        <f>MIN(1,Overview!$F$44*E2867*(F2867-Overview!$F$25)^2+0.2)</f>
        <v>1</v>
      </c>
      <c r="O2867" s="48">
        <f>M2867*E2867*Overview!$F$8</f>
        <v>9.746225350951114E-2</v>
      </c>
      <c r="P2867" s="48">
        <f>E2867*Overview!$F$6</f>
        <v>1.8494797113084687E-3</v>
      </c>
      <c r="Q2867" s="122">
        <f>O2867*(G2867/F2867-(1+Overview!$F$35/'='!F2867)/(Overview!$F$37*Overview!$F$33))/('='!G2867+Overview!$F$36)</f>
        <v>6.9766093498351757E-5</v>
      </c>
      <c r="R2867" s="128">
        <f>(O2867/F2867-Q2867)*G2867*Overview!$F$29*'='!F2867^3</f>
        <v>507.26695769843406</v>
      </c>
      <c r="S2867" s="57">
        <f t="shared" si="264"/>
        <v>3.2622422956150437E-18</v>
      </c>
      <c r="T2867" s="58">
        <f t="shared" si="265"/>
        <v>7.7135378596551E-5</v>
      </c>
      <c r="U2867" s="58">
        <f>IF(I2867&lt;Overview!$F$18,(1-Overview!$F$9)*'='!R2867-'='!I2867*'='!P2867,0)</f>
        <v>0</v>
      </c>
      <c r="V2867" s="54">
        <f>IF(I2867&gt;=Overview!$F$18,(1-Overview!$F$9)*'='!R2867-Overview!$F$18*'='!P2867,0)</f>
        <v>42.891601939033876</v>
      </c>
      <c r="W2867" s="2"/>
      <c r="X2867" s="60">
        <f>F2867^3*(1+G2867*Overview!$F$38)</f>
        <v>44.84665024130652</v>
      </c>
      <c r="Y2867" s="61">
        <f>F2867^3*Overview!$F$42*(1+Overview!$F$38*G2867)+J2867*Overview!$F$39/Overview!$F$40</f>
        <v>4.6411207619073078</v>
      </c>
    </row>
    <row r="2868" spans="1:25">
      <c r="A2868" s="34">
        <v>2865</v>
      </c>
      <c r="B2868">
        <v>0.77</v>
      </c>
      <c r="C2868" s="85">
        <v>18.739999999999998</v>
      </c>
      <c r="D2868" s="125">
        <f>B2868/(B2868+Overview!$F$22)</f>
        <v>0.52380952380952384</v>
      </c>
      <c r="E2868" s="118">
        <f>EXP(Overview!$F$21/Overview!$F$5-Overview!$F$21/('='!C2868+273.15))</f>
        <v>0.94169028070695959</v>
      </c>
      <c r="F2868" s="77">
        <f t="shared" si="266"/>
        <v>3.3169625188940151</v>
      </c>
      <c r="G2868" s="115">
        <f t="shared" si="267"/>
        <v>0.52380952380952372</v>
      </c>
      <c r="H2868" s="112">
        <f>F2868/Overview!$F$19</f>
        <v>4.8973313434135761</v>
      </c>
      <c r="I2868" s="149">
        <f t="shared" si="268"/>
        <v>178.24101031296112</v>
      </c>
      <c r="J2868" s="80">
        <f>IF((A2868-Overview!$F$43)/365=ROUND((A2868-Overview!$F$43)/365,0),J2867*0.05,J2867+V2867)</f>
        <v>13963.696292497489</v>
      </c>
      <c r="K2868" s="70">
        <f>IF(I2868&lt;Overview!$F$16,1,'='!F2868/Overview!$F$26)</f>
        <v>143.59145103437297</v>
      </c>
      <c r="L2868" s="71">
        <f>IF(I2868&lt;Overview!$F$17,'='!F2868/Overview!$F$26,Overview!$F$33)</f>
        <v>9.1428571428571423</v>
      </c>
      <c r="M2868" s="72">
        <f t="shared" si="269"/>
        <v>9.1428571428571423</v>
      </c>
      <c r="N2868" s="81">
        <f>MIN(1,Overview!$F$44*E2868*(F2868-Overview!$F$25)^2+0.2)</f>
        <v>1</v>
      </c>
      <c r="O2868" s="48">
        <f>M2868*E2868*Overview!$F$8</f>
        <v>9.746225350951114E-2</v>
      </c>
      <c r="P2868" s="48">
        <f>E2868*Overview!$F$6</f>
        <v>1.8494797113084687E-3</v>
      </c>
      <c r="Q2868" s="122">
        <f>O2868*(G2868/F2868-(1+Overview!$F$35/'='!F2868)/(Overview!$F$37*Overview!$F$33))/('='!G2868+Overview!$F$36)</f>
        <v>6.9659571576688017E-5</v>
      </c>
      <c r="R2868" s="128">
        <f>(O2868/F2868-Q2868)*G2868*Overview!$F$29*'='!F2868^3</f>
        <v>507.2923667055739</v>
      </c>
      <c r="S2868" s="57">
        <f t="shared" si="264"/>
        <v>3.2621664327455923E-18</v>
      </c>
      <c r="T2868" s="58">
        <f t="shared" si="265"/>
        <v>7.7019396000696335E-5</v>
      </c>
      <c r="U2868" s="58">
        <f>IF(I2868&lt;Overview!$F$18,(1-Overview!$F$9)*'='!R2868-'='!I2868*'='!P2868,0)</f>
        <v>0</v>
      </c>
      <c r="V2868" s="54">
        <f>IF(I2868&gt;=Overview!$F$18,(1-Overview!$F$9)*'='!R2868-Overview!$F$18*'='!P2868,0)</f>
        <v>42.893766786442193</v>
      </c>
      <c r="W2868" s="2"/>
      <c r="X2868" s="60">
        <f>F2868^3*(1+G2868*Overview!$F$38)</f>
        <v>44.849779089661709</v>
      </c>
      <c r="Y2868" s="61">
        <f>F2868^3*Overview!$F$42*(1+Overview!$F$38*G2868)+J2868*Overview!$F$39/Overview!$F$40</f>
        <v>4.6432661933253545</v>
      </c>
    </row>
    <row r="2869" spans="1:25">
      <c r="A2869" s="34">
        <v>2866</v>
      </c>
      <c r="B2869">
        <v>0.77</v>
      </c>
      <c r="C2869" s="85">
        <v>18.739999999999998</v>
      </c>
      <c r="D2869" s="125">
        <f>B2869/(B2869+Overview!$F$22)</f>
        <v>0.52380952380952384</v>
      </c>
      <c r="E2869" s="118">
        <f>EXP(Overview!$F$21/Overview!$F$5-Overview!$F$21/('='!C2869+273.15))</f>
        <v>0.94169028070695959</v>
      </c>
      <c r="F2869" s="77">
        <f t="shared" si="266"/>
        <v>3.317039538290016</v>
      </c>
      <c r="G2869" s="115">
        <f t="shared" si="267"/>
        <v>0.52380952380952372</v>
      </c>
      <c r="H2869" s="112">
        <f>F2869/Overview!$F$19</f>
        <v>4.8974450587479934</v>
      </c>
      <c r="I2869" s="149">
        <f t="shared" si="268"/>
        <v>178.24101031296112</v>
      </c>
      <c r="J2869" s="80">
        <f>IF((A2869-Overview!$F$43)/365=ROUND((A2869-Overview!$F$43)/365,0),J2868*0.05,J2868+V2868)</f>
        <v>14006.590059283932</v>
      </c>
      <c r="K2869" s="70">
        <f>IF(I2869&lt;Overview!$F$16,1,'='!F2869/Overview!$F$26)</f>
        <v>143.59478520736002</v>
      </c>
      <c r="L2869" s="71">
        <f>IF(I2869&lt;Overview!$F$17,'='!F2869/Overview!$F$26,Overview!$F$33)</f>
        <v>9.1428571428571423</v>
      </c>
      <c r="M2869" s="72">
        <f t="shared" si="269"/>
        <v>9.1428571428571423</v>
      </c>
      <c r="N2869" s="81">
        <f>MIN(1,Overview!$F$44*E2869*(F2869-Overview!$F$25)^2+0.2)</f>
        <v>1</v>
      </c>
      <c r="O2869" s="48">
        <f>M2869*E2869*Overview!$F$8</f>
        <v>9.746225350951114E-2</v>
      </c>
      <c r="P2869" s="48">
        <f>E2869*Overview!$F$6</f>
        <v>1.8494797113084687E-3</v>
      </c>
      <c r="Q2869" s="122">
        <f>O2869*(G2869/F2869-(1+Overview!$F$35/'='!F2869)/(Overview!$F$37*Overview!$F$33))/('='!G2869+Overview!$F$36)</f>
        <v>6.9553214766940048E-5</v>
      </c>
      <c r="R2869" s="128">
        <f>(O2869/F2869-Q2869)*G2869*Overview!$F$29*'='!F2869^3</f>
        <v>507.31773822304621</v>
      </c>
      <c r="S2869" s="57">
        <f t="shared" si="264"/>
        <v>3.2620906874656811E-18</v>
      </c>
      <c r="T2869" s="58">
        <f t="shared" si="265"/>
        <v>7.6903587799039049E-5</v>
      </c>
      <c r="U2869" s="58">
        <f>IF(I2869&lt;Overview!$F$18,(1-Overview!$F$9)*'='!R2869-'='!I2869*'='!P2869,0)</f>
        <v>0</v>
      </c>
      <c r="V2869" s="54">
        <f>IF(I2869&gt;=Overview!$F$18,(1-Overview!$F$9)*'='!R2869-Overview!$F$18*'='!P2869,0)</f>
        <v>42.895928439730831</v>
      </c>
      <c r="W2869" s="2"/>
      <c r="X2869" s="60">
        <f>F2869^3*(1+G2869*Overview!$F$38)</f>
        <v>44.852903378602846</v>
      </c>
      <c r="Y2869" s="61">
        <f>F2869^3*Overview!$F$42*(1+Overview!$F$38*G2869)+J2869*Overview!$F$39/Overview!$F$40</f>
        <v>4.645411308468594</v>
      </c>
    </row>
    <row r="2870" spans="1:25">
      <c r="A2870" s="34">
        <v>2867</v>
      </c>
      <c r="B2870">
        <v>0.77</v>
      </c>
      <c r="C2870" s="85">
        <v>18.739999999999998</v>
      </c>
      <c r="D2870" s="125">
        <f>B2870/(B2870+Overview!$F$22)</f>
        <v>0.52380952380952384</v>
      </c>
      <c r="E2870" s="118">
        <f>EXP(Overview!$F$21/Overview!$F$5-Overview!$F$21/('='!C2870+273.15))</f>
        <v>0.94169028070695959</v>
      </c>
      <c r="F2870" s="77">
        <f t="shared" si="266"/>
        <v>3.3171164418778152</v>
      </c>
      <c r="G2870" s="115">
        <f t="shared" si="267"/>
        <v>0.52380952380952372</v>
      </c>
      <c r="H2870" s="112">
        <f>F2870/Overview!$F$19</f>
        <v>4.8975586030973206</v>
      </c>
      <c r="I2870" s="149">
        <f t="shared" si="268"/>
        <v>178.24101031296112</v>
      </c>
      <c r="J2870" s="80">
        <f>IF((A2870-Overview!$F$43)/365=ROUND((A2870-Overview!$F$43)/365,0),J2869*0.05,J2869+V2869)</f>
        <v>14049.485987723663</v>
      </c>
      <c r="K2870" s="70">
        <f>IF(I2870&lt;Overview!$F$16,1,'='!F2870/Overview!$F$26)</f>
        <v>143.598114367005</v>
      </c>
      <c r="L2870" s="71">
        <f>IF(I2870&lt;Overview!$F$17,'='!F2870/Overview!$F$26,Overview!$F$33)</f>
        <v>9.1428571428571423</v>
      </c>
      <c r="M2870" s="72">
        <f t="shared" si="269"/>
        <v>9.1428571428571423</v>
      </c>
      <c r="N2870" s="81">
        <f>MIN(1,Overview!$F$44*E2870*(F2870-Overview!$F$25)^2+0.2)</f>
        <v>1</v>
      </c>
      <c r="O2870" s="48">
        <f>M2870*E2870*Overview!$F$8</f>
        <v>9.746225350951114E-2</v>
      </c>
      <c r="P2870" s="48">
        <f>E2870*Overview!$F$6</f>
        <v>1.8494797113084687E-3</v>
      </c>
      <c r="Q2870" s="122">
        <f>O2870*(G2870/F2870-(1+Overview!$F$35/'='!F2870)/(Overview!$F$37*Overview!$F$33))/('='!G2870+Overview!$F$36)</f>
        <v>6.9447022805646492E-5</v>
      </c>
      <c r="R2870" s="128">
        <f>(O2870/F2870-Q2870)*G2870*Overview!$F$29*'='!F2870^3</f>
        <v>507.34307230507528</v>
      </c>
      <c r="S2870" s="57">
        <f t="shared" si="264"/>
        <v>3.2620150595876766E-18</v>
      </c>
      <c r="T2870" s="58">
        <f t="shared" si="265"/>
        <v>7.6787953729357854E-5</v>
      </c>
      <c r="U2870" s="58">
        <f>IF(I2870&lt;Overview!$F$18,(1-Overview!$F$9)*'='!R2870-'='!I2870*'='!P2870,0)</f>
        <v>0</v>
      </c>
      <c r="V2870" s="54">
        <f>IF(I2870&gt;=Overview!$F$18,(1-Overview!$F$9)*'='!R2870-Overview!$F$18*'='!P2870,0)</f>
        <v>42.898086903519712</v>
      </c>
      <c r="W2870" s="2"/>
      <c r="X2870" s="60">
        <f>F2870^3*(1+G2870*Overview!$F$38)</f>
        <v>44.856023114552563</v>
      </c>
      <c r="Y2870" s="61">
        <f>F2870^3*Overview!$F$42*(1+Overview!$F$38*G2870)+J2870*Overview!$F$39/Overview!$F$40</f>
        <v>4.6475561077762677</v>
      </c>
    </row>
    <row r="2871" spans="1:25">
      <c r="A2871" s="34">
        <v>2868</v>
      </c>
      <c r="B2871">
        <v>0.77</v>
      </c>
      <c r="C2871" s="85">
        <v>18.739999999999998</v>
      </c>
      <c r="D2871" s="125">
        <f>B2871/(B2871+Overview!$F$22)</f>
        <v>0.52380952380952384</v>
      </c>
      <c r="E2871" s="118">
        <f>EXP(Overview!$F$21/Overview!$F$5-Overview!$F$21/('='!C2871+273.15))</f>
        <v>0.94169028070695959</v>
      </c>
      <c r="F2871" s="77">
        <f t="shared" si="266"/>
        <v>3.3171932298315445</v>
      </c>
      <c r="G2871" s="115">
        <f t="shared" si="267"/>
        <v>0.52380952380952372</v>
      </c>
      <c r="H2871" s="112">
        <f>F2871/Overview!$F$19</f>
        <v>4.8976719767186543</v>
      </c>
      <c r="I2871" s="149">
        <f t="shared" si="268"/>
        <v>178.24101031296112</v>
      </c>
      <c r="J2871" s="80">
        <f>IF((A2871-Overview!$F$43)/365=ROUND((A2871-Overview!$F$43)/365,0),J2870*0.05,J2870+V2870)</f>
        <v>14092.384074627184</v>
      </c>
      <c r="K2871" s="70">
        <f>IF(I2871&lt;Overview!$F$16,1,'='!F2871/Overview!$F$26)</f>
        <v>143.6014385208461</v>
      </c>
      <c r="L2871" s="71">
        <f>IF(I2871&lt;Overview!$F$17,'='!F2871/Overview!$F$26,Overview!$F$33)</f>
        <v>9.1428571428571423</v>
      </c>
      <c r="M2871" s="72">
        <f t="shared" si="269"/>
        <v>9.1428571428571423</v>
      </c>
      <c r="N2871" s="81">
        <f>MIN(1,Overview!$F$44*E2871*(F2871-Overview!$F$25)^2+0.2)</f>
        <v>1</v>
      </c>
      <c r="O2871" s="48">
        <f>M2871*E2871*Overview!$F$8</f>
        <v>9.746225350951114E-2</v>
      </c>
      <c r="P2871" s="48">
        <f>E2871*Overview!$F$6</f>
        <v>1.8494797113084687E-3</v>
      </c>
      <c r="Q2871" s="122">
        <f>O2871*(G2871/F2871-(1+Overview!$F$35/'='!F2871)/(Overview!$F$37*Overview!$F$33))/('='!G2871+Overview!$F$36)</f>
        <v>6.9340995429787206E-5</v>
      </c>
      <c r="R2871" s="128">
        <f>(O2871/F2871-Q2871)*G2871*Overview!$F$29*'='!F2871^3</f>
        <v>507.36836900581119</v>
      </c>
      <c r="S2871" s="57">
        <f t="shared" si="264"/>
        <v>3.261939548924262E-18</v>
      </c>
      <c r="T2871" s="58">
        <f t="shared" si="265"/>
        <v>7.66724935298234E-5</v>
      </c>
      <c r="U2871" s="58">
        <f>IF(I2871&lt;Overview!$F$18,(1-Overview!$F$9)*'='!R2871-'='!I2871*'='!P2871,0)</f>
        <v>0</v>
      </c>
      <c r="V2871" s="54">
        <f>IF(I2871&gt;=Overview!$F$18,(1-Overview!$F$9)*'='!R2871-Overview!$F$18*'='!P2871,0)</f>
        <v>42.90024218242241</v>
      </c>
      <c r="W2871" s="2"/>
      <c r="X2871" s="60">
        <f>F2871^3*(1+G2871*Overview!$F$38)</f>
        <v>44.859138303925199</v>
      </c>
      <c r="Y2871" s="61">
        <f>F2871^3*Overview!$F$42*(1+Overview!$F$38*G2871)+J2871*Overview!$F$39/Overview!$F$40</f>
        <v>4.6497005916870675</v>
      </c>
    </row>
    <row r="2872" spans="1:25">
      <c r="A2872" s="34">
        <v>2869</v>
      </c>
      <c r="B2872">
        <v>0.77</v>
      </c>
      <c r="C2872" s="85">
        <v>18.739999999999998</v>
      </c>
      <c r="D2872" s="125">
        <f>B2872/(B2872+Overview!$F$22)</f>
        <v>0.52380952380952384</v>
      </c>
      <c r="E2872" s="118">
        <f>EXP(Overview!$F$21/Overview!$F$5-Overview!$F$21/('='!C2872+273.15))</f>
        <v>0.94169028070695959</v>
      </c>
      <c r="F2872" s="77">
        <f t="shared" si="266"/>
        <v>3.3172699023250742</v>
      </c>
      <c r="G2872" s="115">
        <f t="shared" si="267"/>
        <v>0.52380952380952372</v>
      </c>
      <c r="H2872" s="112">
        <f>F2872/Overview!$F$19</f>
        <v>4.8977851798687055</v>
      </c>
      <c r="I2872" s="149">
        <f t="shared" si="268"/>
        <v>178.24101031296112</v>
      </c>
      <c r="J2872" s="80">
        <f>IF((A2872-Overview!$F$43)/365=ROUND((A2872-Overview!$F$43)/365,0),J2871*0.05,J2871+V2871)</f>
        <v>14135.284316809606</v>
      </c>
      <c r="K2872" s="70">
        <f>IF(I2872&lt;Overview!$F$16,1,'='!F2872/Overview!$F$26)</f>
        <v>143.60475767641014</v>
      </c>
      <c r="L2872" s="71">
        <f>IF(I2872&lt;Overview!$F$17,'='!F2872/Overview!$F$26,Overview!$F$33)</f>
        <v>9.1428571428571423</v>
      </c>
      <c r="M2872" s="72">
        <f t="shared" si="269"/>
        <v>9.1428571428571423</v>
      </c>
      <c r="N2872" s="81">
        <f>MIN(1,Overview!$F$44*E2872*(F2872-Overview!$F$25)^2+0.2)</f>
        <v>1</v>
      </c>
      <c r="O2872" s="48">
        <f>M2872*E2872*Overview!$F$8</f>
        <v>9.746225350951114E-2</v>
      </c>
      <c r="P2872" s="48">
        <f>E2872*Overview!$F$6</f>
        <v>1.8494797113084687E-3</v>
      </c>
      <c r="Q2872" s="122">
        <f>O2872*(G2872/F2872-(1+Overview!$F$35/'='!F2872)/(Overview!$F$37*Overview!$F$33))/('='!G2872+Overview!$F$36)</f>
        <v>6.9235132376784837E-5</v>
      </c>
      <c r="R2872" s="128">
        <f>(O2872/F2872-Q2872)*G2872*Overview!$F$29*'='!F2872^3</f>
        <v>507.39362837932862</v>
      </c>
      <c r="S2872" s="57">
        <f t="shared" si="264"/>
        <v>3.2618641552884338E-18</v>
      </c>
      <c r="T2872" s="58">
        <f t="shared" si="265"/>
        <v>7.6557206939000203E-5</v>
      </c>
      <c r="U2872" s="58">
        <f>IF(I2872&lt;Overview!$F$18,(1-Overview!$F$9)*'='!R2872-'='!I2872*'='!P2872,0)</f>
        <v>0</v>
      </c>
      <c r="V2872" s="54">
        <f>IF(I2872&gt;=Overview!$F$18,(1-Overview!$F$9)*'='!R2872-Overview!$F$18*'='!P2872,0)</f>
        <v>42.902394281046092</v>
      </c>
      <c r="W2872" s="2"/>
      <c r="X2872" s="60">
        <f>F2872^3*(1+G2872*Overview!$F$38)</f>
        <v>44.862248953126709</v>
      </c>
      <c r="Y2872" s="61">
        <f>F2872^3*Overview!$F$42*(1+Overview!$F$38*G2872)+J2872*Overview!$F$39/Overview!$F$40</f>
        <v>4.65184476063913</v>
      </c>
    </row>
    <row r="2873" spans="1:25">
      <c r="A2873" s="34">
        <v>2870</v>
      </c>
      <c r="B2873">
        <v>0.77</v>
      </c>
      <c r="C2873" s="85">
        <v>18.739999999999998</v>
      </c>
      <c r="D2873" s="125">
        <f>B2873/(B2873+Overview!$F$22)</f>
        <v>0.52380952380952384</v>
      </c>
      <c r="E2873" s="118">
        <f>EXP(Overview!$F$21/Overview!$F$5-Overview!$F$21/('='!C2873+273.15))</f>
        <v>0.94169028070695959</v>
      </c>
      <c r="F2873" s="77">
        <f t="shared" si="266"/>
        <v>3.3173464595320135</v>
      </c>
      <c r="G2873" s="115">
        <f t="shared" si="267"/>
        <v>0.52380952380952372</v>
      </c>
      <c r="H2873" s="112">
        <f>F2873/Overview!$F$19</f>
        <v>4.8978982128037991</v>
      </c>
      <c r="I2873" s="149">
        <f t="shared" si="268"/>
        <v>178.24101031296112</v>
      </c>
      <c r="J2873" s="80">
        <f>IF((A2873-Overview!$F$43)/365=ROUND((A2873-Overview!$F$43)/365,0),J2872*0.05,J2872+V2872)</f>
        <v>14178.186711090651</v>
      </c>
      <c r="K2873" s="70">
        <f>IF(I2873&lt;Overview!$F$16,1,'='!F2873/Overview!$F$26)</f>
        <v>143.60807184121271</v>
      </c>
      <c r="L2873" s="71">
        <f>IF(I2873&lt;Overview!$F$17,'='!F2873/Overview!$F$26,Overview!$F$33)</f>
        <v>9.1428571428571423</v>
      </c>
      <c r="M2873" s="72">
        <f t="shared" si="269"/>
        <v>9.1428571428571423</v>
      </c>
      <c r="N2873" s="81">
        <f>MIN(1,Overview!$F$44*E2873*(F2873-Overview!$F$25)^2+0.2)</f>
        <v>1</v>
      </c>
      <c r="O2873" s="48">
        <f>M2873*E2873*Overview!$F$8</f>
        <v>9.746225350951114E-2</v>
      </c>
      <c r="P2873" s="48">
        <f>E2873*Overview!$F$6</f>
        <v>1.8494797113084687E-3</v>
      </c>
      <c r="Q2873" s="122">
        <f>O2873*(G2873/F2873-(1+Overview!$F$35/'='!F2873)/(Overview!$F$37*Overview!$F$33))/('='!G2873+Overview!$F$36)</f>
        <v>6.9129433384503965E-5</v>
      </c>
      <c r="R2873" s="128">
        <f>(O2873/F2873-Q2873)*G2873*Overview!$F$29*'='!F2873^3</f>
        <v>507.41885047962739</v>
      </c>
      <c r="S2873" s="57">
        <f t="shared" si="264"/>
        <v>3.2617888784935045E-18</v>
      </c>
      <c r="T2873" s="58">
        <f t="shared" si="265"/>
        <v>7.6442093695846137E-5</v>
      </c>
      <c r="U2873" s="58">
        <f>IF(I2873&lt;Overview!$F$18,(1-Overview!$F$9)*'='!R2873-'='!I2873*'='!P2873,0)</f>
        <v>0</v>
      </c>
      <c r="V2873" s="54">
        <f>IF(I2873&gt;=Overview!$F$18,(1-Overview!$F$9)*'='!R2873-Overview!$F$18*'='!P2873,0)</f>
        <v>42.904543203991551</v>
      </c>
      <c r="W2873" s="2"/>
      <c r="X2873" s="60">
        <f>F2873^3*(1+G2873*Overview!$F$38)</f>
        <v>44.865355068554713</v>
      </c>
      <c r="Y2873" s="61">
        <f>F2873^3*Overview!$F$42*(1+Overview!$F$38*G2873)+J2873*Overview!$F$39/Overview!$F$40</f>
        <v>4.6539886150700447</v>
      </c>
    </row>
    <row r="2874" spans="1:25">
      <c r="A2874" s="34">
        <v>2871</v>
      </c>
      <c r="B2874">
        <v>0.77</v>
      </c>
      <c r="C2874" s="85">
        <v>18.739999999999998</v>
      </c>
      <c r="D2874" s="125">
        <f>B2874/(B2874+Overview!$F$22)</f>
        <v>0.52380952380952384</v>
      </c>
      <c r="E2874" s="118">
        <f>EXP(Overview!$F$21/Overview!$F$5-Overview!$F$21/('='!C2874+273.15))</f>
        <v>0.94169028070695959</v>
      </c>
      <c r="F2874" s="77">
        <f t="shared" si="266"/>
        <v>3.3174229016257093</v>
      </c>
      <c r="G2874" s="115">
        <f t="shared" si="267"/>
        <v>0.52380952380952372</v>
      </c>
      <c r="H2874" s="112">
        <f>F2874/Overview!$F$19</f>
        <v>4.8980110757798752</v>
      </c>
      <c r="I2874" s="149">
        <f t="shared" si="268"/>
        <v>178.24101031296112</v>
      </c>
      <c r="J2874" s="80">
        <f>IF((A2874-Overview!$F$43)/365=ROUND((A2874-Overview!$F$43)/365,0),J2873*0.05,J2873+V2873)</f>
        <v>14221.091254294643</v>
      </c>
      <c r="K2874" s="70">
        <f>IF(I2874&lt;Overview!$F$16,1,'='!F2874/Overview!$F$26)</f>
        <v>143.611381022758</v>
      </c>
      <c r="L2874" s="71">
        <f>IF(I2874&lt;Overview!$F$17,'='!F2874/Overview!$F$26,Overview!$F$33)</f>
        <v>9.1428571428571423</v>
      </c>
      <c r="M2874" s="72">
        <f t="shared" si="269"/>
        <v>9.1428571428571423</v>
      </c>
      <c r="N2874" s="81">
        <f>MIN(1,Overview!$F$44*E2874*(F2874-Overview!$F$25)^2+0.2)</f>
        <v>1</v>
      </c>
      <c r="O2874" s="48">
        <f>M2874*E2874*Overview!$F$8</f>
        <v>9.746225350951114E-2</v>
      </c>
      <c r="P2874" s="48">
        <f>E2874*Overview!$F$6</f>
        <v>1.8494797113084687E-3</v>
      </c>
      <c r="Q2874" s="122">
        <f>O2874*(G2874/F2874-(1+Overview!$F$35/'='!F2874)/(Overview!$F$37*Overview!$F$33))/('='!G2874+Overview!$F$36)</f>
        <v>6.9023898191249587E-5</v>
      </c>
      <c r="R2874" s="128">
        <f>(O2874/F2874-Q2874)*G2874*Overview!$F$29*'='!F2874^3</f>
        <v>507.44403536063243</v>
      </c>
      <c r="S2874" s="57">
        <f t="shared" si="264"/>
        <v>3.2617137183531003E-18</v>
      </c>
      <c r="T2874" s="58">
        <f t="shared" si="265"/>
        <v>7.632715353971091E-5</v>
      </c>
      <c r="U2874" s="58">
        <f>IF(I2874&lt;Overview!$F$18,(1-Overview!$F$9)*'='!R2874-'='!I2874*'='!P2874,0)</f>
        <v>0</v>
      </c>
      <c r="V2874" s="54">
        <f>IF(I2874&gt;=Overview!$F$18,(1-Overview!$F$9)*'='!R2874-Overview!$F$18*'='!P2874,0)</f>
        <v>42.906688955853177</v>
      </c>
      <c r="W2874" s="2"/>
      <c r="X2874" s="60">
        <f>F2874^3*(1+G2874*Overview!$F$38)</f>
        <v>44.86845665659844</v>
      </c>
      <c r="Y2874" s="61">
        <f>F2874^3*Overview!$F$42*(1+Overview!$F$38*G2874)+J2874*Overview!$F$39/Overview!$F$40</f>
        <v>4.6561321554168442</v>
      </c>
    </row>
    <row r="2875" spans="1:25">
      <c r="A2875" s="34">
        <v>2872</v>
      </c>
      <c r="B2875">
        <v>0.77</v>
      </c>
      <c r="C2875" s="85">
        <v>18.739999999999998</v>
      </c>
      <c r="D2875" s="125">
        <f>B2875/(B2875+Overview!$F$22)</f>
        <v>0.52380952380952384</v>
      </c>
      <c r="E2875" s="118">
        <f>EXP(Overview!$F$21/Overview!$F$5-Overview!$F$21/('='!C2875+273.15))</f>
        <v>0.94169028070695959</v>
      </c>
      <c r="F2875" s="77">
        <f t="shared" si="266"/>
        <v>3.3174992287792491</v>
      </c>
      <c r="G2875" s="115">
        <f t="shared" si="267"/>
        <v>0.52380952380952372</v>
      </c>
      <c r="H2875" s="112">
        <f>F2875/Overview!$F$19</f>
        <v>4.8981237690524866</v>
      </c>
      <c r="I2875" s="149">
        <f t="shared" si="268"/>
        <v>178.24101031296112</v>
      </c>
      <c r="J2875" s="80">
        <f>IF((A2875-Overview!$F$43)/365=ROUND((A2875-Overview!$F$43)/365,0),J2874*0.05,J2874+V2874)</f>
        <v>14263.997943250495</v>
      </c>
      <c r="K2875" s="70">
        <f>IF(I2875&lt;Overview!$F$16,1,'='!F2875/Overview!$F$26)</f>
        <v>143.61468522853892</v>
      </c>
      <c r="L2875" s="71">
        <f>IF(I2875&lt;Overview!$F$17,'='!F2875/Overview!$F$26,Overview!$F$33)</f>
        <v>9.1428571428571423</v>
      </c>
      <c r="M2875" s="72">
        <f t="shared" si="269"/>
        <v>9.1428571428571423</v>
      </c>
      <c r="N2875" s="81">
        <f>MIN(1,Overview!$F$44*E2875*(F2875-Overview!$F$25)^2+0.2)</f>
        <v>1</v>
      </c>
      <c r="O2875" s="48">
        <f>M2875*E2875*Overview!$F$8</f>
        <v>9.746225350951114E-2</v>
      </c>
      <c r="P2875" s="48">
        <f>E2875*Overview!$F$6</f>
        <v>1.8494797113084687E-3</v>
      </c>
      <c r="Q2875" s="122">
        <f>O2875*(G2875/F2875-(1+Overview!$F$35/'='!F2875)/(Overview!$F$37*Overview!$F$33))/('='!G2875+Overview!$F$36)</f>
        <v>6.8918526535767074E-5</v>
      </c>
      <c r="R2875" s="128">
        <f>(O2875/F2875-Q2875)*G2875*Overview!$F$29*'='!F2875^3</f>
        <v>507.46918307619399</v>
      </c>
      <c r="S2875" s="57">
        <f t="shared" si="264"/>
        <v>3.2616386746811608E-18</v>
      </c>
      <c r="T2875" s="58">
        <f t="shared" si="265"/>
        <v>7.6212386210336493E-5</v>
      </c>
      <c r="U2875" s="58">
        <f>IF(I2875&lt;Overview!$F$18,(1-Overview!$F$9)*'='!R2875-'='!I2875*'='!P2875,0)</f>
        <v>0</v>
      </c>
      <c r="V2875" s="54">
        <f>IF(I2875&gt;=Overview!$F$18,(1-Overview!$F$9)*'='!R2875-Overview!$F$18*'='!P2875,0)</f>
        <v>42.908831541219023</v>
      </c>
      <c r="W2875" s="2"/>
      <c r="X2875" s="60">
        <f>F2875^3*(1+G2875*Overview!$F$38)</f>
        <v>44.871553723638826</v>
      </c>
      <c r="Y2875" s="61">
        <f>F2875^3*Overview!$F$42*(1+Overview!$F$38*G2875)+J2875*Overview!$F$39/Overview!$F$40</f>
        <v>4.658275382116015</v>
      </c>
    </row>
    <row r="2876" spans="1:25">
      <c r="A2876" s="34">
        <v>2873</v>
      </c>
      <c r="B2876">
        <v>0.77</v>
      </c>
      <c r="C2876" s="85">
        <v>18.739999999999998</v>
      </c>
      <c r="D2876" s="125">
        <f>B2876/(B2876+Overview!$F$22)</f>
        <v>0.52380952380952384</v>
      </c>
      <c r="E2876" s="118">
        <f>EXP(Overview!$F$21/Overview!$F$5-Overview!$F$21/('='!C2876+273.15))</f>
        <v>0.94169028070695959</v>
      </c>
      <c r="F2876" s="77">
        <f t="shared" si="266"/>
        <v>3.3175754411654594</v>
      </c>
      <c r="G2876" s="115">
        <f t="shared" si="267"/>
        <v>0.52380952380952372</v>
      </c>
      <c r="H2876" s="112">
        <f>F2876/Overview!$F$19</f>
        <v>4.8982362928768044</v>
      </c>
      <c r="I2876" s="149">
        <f t="shared" si="268"/>
        <v>178.24101031296112</v>
      </c>
      <c r="J2876" s="80">
        <f>IF((A2876-Overview!$F$43)/365=ROUND((A2876-Overview!$F$43)/365,0),J2875*0.05,J2875+V2875)</f>
        <v>14306.906774791714</v>
      </c>
      <c r="K2876" s="70">
        <f>IF(I2876&lt;Overview!$F$16,1,'='!F2876/Overview!$F$26)</f>
        <v>143.6179844660372</v>
      </c>
      <c r="L2876" s="71">
        <f>IF(I2876&lt;Overview!$F$17,'='!F2876/Overview!$F$26,Overview!$F$33)</f>
        <v>9.1428571428571423</v>
      </c>
      <c r="M2876" s="72">
        <f t="shared" si="269"/>
        <v>9.1428571428571423</v>
      </c>
      <c r="N2876" s="81">
        <f>MIN(1,Overview!$F$44*E2876*(F2876-Overview!$F$25)^2+0.2)</f>
        <v>1</v>
      </c>
      <c r="O2876" s="48">
        <f>M2876*E2876*Overview!$F$8</f>
        <v>9.746225350951114E-2</v>
      </c>
      <c r="P2876" s="48">
        <f>E2876*Overview!$F$6</f>
        <v>1.8494797113084687E-3</v>
      </c>
      <c r="Q2876" s="122">
        <f>O2876*(G2876/F2876-(1+Overview!$F$35/'='!F2876)/(Overview!$F$37*Overview!$F$33))/('='!G2876+Overview!$F$36)</f>
        <v>6.8813318157242949E-5</v>
      </c>
      <c r="R2876" s="128">
        <f>(O2876/F2876-Q2876)*G2876*Overview!$F$29*'='!F2876^3</f>
        <v>507.49429368008776</v>
      </c>
      <c r="S2876" s="57">
        <f t="shared" si="264"/>
        <v>3.2615637472919391E-18</v>
      </c>
      <c r="T2876" s="58">
        <f t="shared" si="265"/>
        <v>7.6097791447858124E-5</v>
      </c>
      <c r="U2876" s="58">
        <f>IF(I2876&lt;Overview!$F$18,(1-Overview!$F$9)*'='!R2876-'='!I2876*'='!P2876,0)</f>
        <v>0</v>
      </c>
      <c r="V2876" s="54">
        <f>IF(I2876&gt;=Overview!$F$18,(1-Overview!$F$9)*'='!R2876-Overview!$F$18*'='!P2876,0)</f>
        <v>42.910970964670774</v>
      </c>
      <c r="W2876" s="2"/>
      <c r="X2876" s="60">
        <f>F2876^3*(1+G2876*Overview!$F$38)</f>
        <v>44.874646276048459</v>
      </c>
      <c r="Y2876" s="61">
        <f>F2876^3*Overview!$F$42*(1+Overview!$F$38*G2876)+J2876*Overview!$F$39/Overview!$F$40</f>
        <v>4.6604182956034919</v>
      </c>
    </row>
    <row r="2877" spans="1:25">
      <c r="A2877" s="34">
        <v>2874</v>
      </c>
      <c r="B2877">
        <v>0.77</v>
      </c>
      <c r="C2877" s="85">
        <v>18.739999999999998</v>
      </c>
      <c r="D2877" s="125">
        <f>B2877/(B2877+Overview!$F$22)</f>
        <v>0.52380952380952384</v>
      </c>
      <c r="E2877" s="118">
        <f>EXP(Overview!$F$21/Overview!$F$5-Overview!$F$21/('='!C2877+273.15))</f>
        <v>0.94169028070695959</v>
      </c>
      <c r="F2877" s="77">
        <f t="shared" si="266"/>
        <v>3.3176515389569072</v>
      </c>
      <c r="G2877" s="115">
        <f t="shared" si="267"/>
        <v>0.52380952380952372</v>
      </c>
      <c r="H2877" s="112">
        <f>F2877/Overview!$F$19</f>
        <v>4.8983486475076141</v>
      </c>
      <c r="I2877" s="149">
        <f t="shared" si="268"/>
        <v>178.24101031296112</v>
      </c>
      <c r="J2877" s="80">
        <f>IF((A2877-Overview!$F$43)/365=ROUND((A2877-Overview!$F$43)/365,0),J2876*0.05,J2876+V2876)</f>
        <v>14349.817745756385</v>
      </c>
      <c r="K2877" s="70">
        <f>IF(I2877&lt;Overview!$F$16,1,'='!F2877/Overview!$F$26)</f>
        <v>143.62127874272326</v>
      </c>
      <c r="L2877" s="71">
        <f>IF(I2877&lt;Overview!$F$17,'='!F2877/Overview!$F$26,Overview!$F$33)</f>
        <v>9.1428571428571423</v>
      </c>
      <c r="M2877" s="72">
        <f t="shared" si="269"/>
        <v>9.1428571428571423</v>
      </c>
      <c r="N2877" s="81">
        <f>MIN(1,Overview!$F$44*E2877*(F2877-Overview!$F$25)^2+0.2)</f>
        <v>1</v>
      </c>
      <c r="O2877" s="48">
        <f>M2877*E2877*Overview!$F$8</f>
        <v>9.746225350951114E-2</v>
      </c>
      <c r="P2877" s="48">
        <f>E2877*Overview!$F$6</f>
        <v>1.8494797113084687E-3</v>
      </c>
      <c r="Q2877" s="122">
        <f>O2877*(G2877/F2877-(1+Overview!$F$35/'='!F2877)/(Overview!$F$37*Overview!$F$33))/('='!G2877+Overview!$F$36)</f>
        <v>6.8708272795299283E-5</v>
      </c>
      <c r="R2877" s="128">
        <f>(O2877/F2877-Q2877)*G2877*Overview!$F$29*'='!F2877^3</f>
        <v>507.51936722601465</v>
      </c>
      <c r="S2877" s="57">
        <f t="shared" si="264"/>
        <v>3.2614889359999993E-18</v>
      </c>
      <c r="T2877" s="58">
        <f t="shared" si="265"/>
        <v>7.598336899279855E-5</v>
      </c>
      <c r="U2877" s="58">
        <f>IF(I2877&lt;Overview!$F$18,(1-Overview!$F$9)*'='!R2877-'='!I2877*'='!P2877,0)</f>
        <v>0</v>
      </c>
      <c r="V2877" s="54">
        <f>IF(I2877&gt;=Overview!$F$18,(1-Overview!$F$9)*'='!R2877-Overview!$F$18*'='!P2877,0)</f>
        <v>42.913107230783744</v>
      </c>
      <c r="W2877" s="2"/>
      <c r="X2877" s="60">
        <f>F2877^3*(1+G2877*Overview!$F$38)</f>
        <v>44.877734320191614</v>
      </c>
      <c r="Y2877" s="61">
        <f>F2877^3*Overview!$F$42*(1+Overview!$F$38*G2877)+J2877*Overview!$F$39/Overview!$F$40</f>
        <v>4.662560896314659</v>
      </c>
    </row>
    <row r="2878" spans="1:25">
      <c r="A2878" s="34">
        <v>2875</v>
      </c>
      <c r="B2878">
        <v>0.77</v>
      </c>
      <c r="C2878" s="85">
        <v>18.739999999999998</v>
      </c>
      <c r="D2878" s="125">
        <f>B2878/(B2878+Overview!$F$22)</f>
        <v>0.52380952380952384</v>
      </c>
      <c r="E2878" s="118">
        <f>EXP(Overview!$F$21/Overview!$F$5-Overview!$F$21/('='!C2878+273.15))</f>
        <v>0.94169028070695959</v>
      </c>
      <c r="F2878" s="77">
        <f t="shared" si="266"/>
        <v>3.3177275223259</v>
      </c>
      <c r="G2878" s="115">
        <f t="shared" si="267"/>
        <v>0.52380952380952372</v>
      </c>
      <c r="H2878" s="112">
        <f>F2878/Overview!$F$19</f>
        <v>4.8984608331993202</v>
      </c>
      <c r="I2878" s="149">
        <f t="shared" si="268"/>
        <v>178.24101031296112</v>
      </c>
      <c r="J2878" s="80">
        <f>IF((A2878-Overview!$F$43)/365=ROUND((A2878-Overview!$F$43)/365,0),J2877*0.05,J2877+V2877)</f>
        <v>14392.73085298717</v>
      </c>
      <c r="K2878" s="70">
        <f>IF(I2878&lt;Overview!$F$16,1,'='!F2878/Overview!$F$26)</f>
        <v>143.62456806605627</v>
      </c>
      <c r="L2878" s="71">
        <f>IF(I2878&lt;Overview!$F$17,'='!F2878/Overview!$F$26,Overview!$F$33)</f>
        <v>9.1428571428571423</v>
      </c>
      <c r="M2878" s="72">
        <f t="shared" si="269"/>
        <v>9.1428571428571423</v>
      </c>
      <c r="N2878" s="81">
        <f>MIN(1,Overview!$F$44*E2878*(F2878-Overview!$F$25)^2+0.2)</f>
        <v>1</v>
      </c>
      <c r="O2878" s="48">
        <f>M2878*E2878*Overview!$F$8</f>
        <v>9.746225350951114E-2</v>
      </c>
      <c r="P2878" s="48">
        <f>E2878*Overview!$F$6</f>
        <v>1.8494797113084687E-3</v>
      </c>
      <c r="Q2878" s="122">
        <f>O2878*(G2878/F2878-(1+Overview!$F$35/'='!F2878)/(Overview!$F$37*Overview!$F$33))/('='!G2878+Overview!$F$36)</f>
        <v>6.860339018999855E-5</v>
      </c>
      <c r="R2878" s="128">
        <f>(O2878/F2878-Q2878)*G2878*Overview!$F$29*'='!F2878^3</f>
        <v>507.54440376760141</v>
      </c>
      <c r="S2878" s="57">
        <f t="shared" si="264"/>
        <v>3.2614142406202183E-18</v>
      </c>
      <c r="T2878" s="58">
        <f t="shared" si="265"/>
        <v>7.586911858607362E-5</v>
      </c>
      <c r="U2878" s="58">
        <f>IF(I2878&lt;Overview!$F$18,(1-Overview!$F$9)*'='!R2878-'='!I2878*'='!P2878,0)</f>
        <v>0</v>
      </c>
      <c r="V2878" s="54">
        <f>IF(I2878&gt;=Overview!$F$18,(1-Overview!$F$9)*'='!R2878-Overview!$F$18*'='!P2878,0)</f>
        <v>42.915240344126936</v>
      </c>
      <c r="W2878" s="2"/>
      <c r="X2878" s="60">
        <f>F2878^3*(1+G2878*Overview!$F$38)</f>
        <v>44.880817862424259</v>
      </c>
      <c r="Y2878" s="61">
        <f>F2878^3*Overview!$F$42*(1+Overview!$F$38*G2878)+J2878*Overview!$F$39/Overview!$F$40</f>
        <v>4.6647031846843534</v>
      </c>
    </row>
    <row r="2879" spans="1:25">
      <c r="A2879" s="34">
        <v>2876</v>
      </c>
      <c r="B2879">
        <v>0.77</v>
      </c>
      <c r="C2879" s="85">
        <v>18.739999999999998</v>
      </c>
      <c r="D2879" s="125">
        <f>B2879/(B2879+Overview!$F$22)</f>
        <v>0.52380952380952384</v>
      </c>
      <c r="E2879" s="118">
        <f>EXP(Overview!$F$21/Overview!$F$5-Overview!$F$21/('='!C2879+273.15))</f>
        <v>0.94169028070695959</v>
      </c>
      <c r="F2879" s="77">
        <f t="shared" si="266"/>
        <v>3.3178033914444862</v>
      </c>
      <c r="G2879" s="115">
        <f t="shared" si="267"/>
        <v>0.52380952380952372</v>
      </c>
      <c r="H2879" s="112">
        <f>F2879/Overview!$F$19</f>
        <v>4.8985728502059445</v>
      </c>
      <c r="I2879" s="149">
        <f t="shared" si="268"/>
        <v>178.24101031296112</v>
      </c>
      <c r="J2879" s="80">
        <f>IF((A2879-Overview!$F$43)/365=ROUND((A2879-Overview!$F$43)/365,0),J2878*0.05,J2878+V2878)</f>
        <v>14435.646093331297</v>
      </c>
      <c r="K2879" s="70">
        <f>IF(I2879&lt;Overview!$F$16,1,'='!F2879/Overview!$F$26)</f>
        <v>143.62785244348424</v>
      </c>
      <c r="L2879" s="71">
        <f>IF(I2879&lt;Overview!$F$17,'='!F2879/Overview!$F$26,Overview!$F$33)</f>
        <v>9.1428571428571423</v>
      </c>
      <c r="M2879" s="72">
        <f t="shared" si="269"/>
        <v>9.1428571428571423</v>
      </c>
      <c r="N2879" s="81">
        <f>MIN(1,Overview!$F$44*E2879*(F2879-Overview!$F$25)^2+0.2)</f>
        <v>1</v>
      </c>
      <c r="O2879" s="48">
        <f>M2879*E2879*Overview!$F$8</f>
        <v>9.746225350951114E-2</v>
      </c>
      <c r="P2879" s="48">
        <f>E2879*Overview!$F$6</f>
        <v>1.8494797113084687E-3</v>
      </c>
      <c r="Q2879" s="122">
        <f>O2879*(G2879/F2879-(1+Overview!$F$35/'='!F2879)/(Overview!$F$37*Overview!$F$33))/('='!G2879+Overview!$F$36)</f>
        <v>6.8498670081837125E-5</v>
      </c>
      <c r="R2879" s="128">
        <f>(O2879/F2879-Q2879)*G2879*Overview!$F$29*'='!F2879^3</f>
        <v>507.56940335840028</v>
      </c>
      <c r="S2879" s="57">
        <f t="shared" si="264"/>
        <v>3.2613396609677839E-18</v>
      </c>
      <c r="T2879" s="58">
        <f t="shared" si="265"/>
        <v>7.5755039968985392E-5</v>
      </c>
      <c r="U2879" s="58">
        <f>IF(I2879&lt;Overview!$F$18,(1-Overview!$F$9)*'='!R2879-'='!I2879*'='!P2879,0)</f>
        <v>0</v>
      </c>
      <c r="V2879" s="54">
        <f>IF(I2879&gt;=Overview!$F$18,(1-Overview!$F$9)*'='!R2879-Overview!$F$18*'='!P2879,0)</f>
        <v>42.917370309262999</v>
      </c>
      <c r="W2879" s="2"/>
      <c r="X2879" s="60">
        <f>F2879^3*(1+G2879*Overview!$F$38)</f>
        <v>44.883896909094069</v>
      </c>
      <c r="Y2879" s="61">
        <f>F2879^3*Overview!$F$42*(1+Overview!$F$38*G2879)+J2879*Overview!$F$39/Overview!$F$40</f>
        <v>4.6668451611468633</v>
      </c>
    </row>
    <row r="2880" spans="1:25">
      <c r="A2880" s="34">
        <v>2877</v>
      </c>
      <c r="B2880">
        <v>0.77</v>
      </c>
      <c r="C2880" s="85">
        <v>18.739999999999998</v>
      </c>
      <c r="D2880" s="125">
        <f>B2880/(B2880+Overview!$F$22)</f>
        <v>0.52380952380952384</v>
      </c>
      <c r="E2880" s="118">
        <f>EXP(Overview!$F$21/Overview!$F$5-Overview!$F$21/('='!C2880+273.15))</f>
        <v>0.94169028070695959</v>
      </c>
      <c r="F2880" s="77">
        <f t="shared" si="266"/>
        <v>3.3178791464844553</v>
      </c>
      <c r="G2880" s="115">
        <f t="shared" si="267"/>
        <v>0.52380952380952372</v>
      </c>
      <c r="H2880" s="112">
        <f>F2880/Overview!$F$19</f>
        <v>4.8986846987811239</v>
      </c>
      <c r="I2880" s="149">
        <f t="shared" si="268"/>
        <v>178.24101031296112</v>
      </c>
      <c r="J2880" s="80">
        <f>IF((A2880-Overview!$F$43)/365=ROUND((A2880-Overview!$F$43)/365,0),J2879*0.05,J2879+V2879)</f>
        <v>14478.563463640561</v>
      </c>
      <c r="K2880" s="70">
        <f>IF(I2880&lt;Overview!$F$16,1,'='!F2880/Overview!$F$26)</f>
        <v>143.63113188244395</v>
      </c>
      <c r="L2880" s="71">
        <f>IF(I2880&lt;Overview!$F$17,'='!F2880/Overview!$F$26,Overview!$F$33)</f>
        <v>9.1428571428571423</v>
      </c>
      <c r="M2880" s="72">
        <f t="shared" si="269"/>
        <v>9.1428571428571423</v>
      </c>
      <c r="N2880" s="81">
        <f>MIN(1,Overview!$F$44*E2880*(F2880-Overview!$F$25)^2+0.2)</f>
        <v>1</v>
      </c>
      <c r="O2880" s="48">
        <f>M2880*E2880*Overview!$F$8</f>
        <v>9.746225350951114E-2</v>
      </c>
      <c r="P2880" s="48">
        <f>E2880*Overview!$F$6</f>
        <v>1.8494797113084687E-3</v>
      </c>
      <c r="Q2880" s="122">
        <f>O2880*(G2880/F2880-(1+Overview!$F$35/'='!F2880)/(Overview!$F$37*Overview!$F$33))/('='!G2880+Overview!$F$36)</f>
        <v>6.8394112211750155E-5</v>
      </c>
      <c r="R2880" s="128">
        <f>(O2880/F2880-Q2880)*G2880*Overview!$F$29*'='!F2880^3</f>
        <v>507.59436605188893</v>
      </c>
      <c r="S2880" s="57">
        <f t="shared" si="264"/>
        <v>3.2612651968581938E-18</v>
      </c>
      <c r="T2880" s="58">
        <f t="shared" si="265"/>
        <v>7.5641132883227889E-5</v>
      </c>
      <c r="U2880" s="58">
        <f>IF(I2880&lt;Overview!$F$18,(1-Overview!$F$9)*'='!R2880-'='!I2880*'='!P2880,0)</f>
        <v>0</v>
      </c>
      <c r="V2880" s="54">
        <f>IF(I2880&gt;=Overview!$F$18,(1-Overview!$F$9)*'='!R2880-Overview!$F$18*'='!P2880,0)</f>
        <v>42.919497130748233</v>
      </c>
      <c r="W2880" s="2"/>
      <c r="X2880" s="60">
        <f>F2880^3*(1+G2880*Overview!$F$38)</f>
        <v>44.886971466540395</v>
      </c>
      <c r="Y2880" s="61">
        <f>F2880^3*Overview!$F$42*(1+Overview!$F$38*G2880)+J2880*Overview!$F$39/Overview!$F$40</f>
        <v>4.6689868261359253</v>
      </c>
    </row>
    <row r="2881" spans="1:25">
      <c r="A2881" s="34">
        <v>2878</v>
      </c>
      <c r="B2881">
        <v>0.77</v>
      </c>
      <c r="C2881" s="85">
        <v>18.739999999999998</v>
      </c>
      <c r="D2881" s="125">
        <f>B2881/(B2881+Overview!$F$22)</f>
        <v>0.52380952380952384</v>
      </c>
      <c r="E2881" s="118">
        <f>EXP(Overview!$F$21/Overview!$F$5-Overview!$F$21/('='!C2881+273.15))</f>
        <v>0.94169028070695959</v>
      </c>
      <c r="F2881" s="77">
        <f t="shared" si="266"/>
        <v>3.3179547876173383</v>
      </c>
      <c r="G2881" s="115">
        <f t="shared" si="267"/>
        <v>0.52380952380952372</v>
      </c>
      <c r="H2881" s="112">
        <f>F2881/Overview!$F$19</f>
        <v>4.8987963791781164</v>
      </c>
      <c r="I2881" s="149">
        <f t="shared" si="268"/>
        <v>178.24101031296112</v>
      </c>
      <c r="J2881" s="80">
        <f>IF((A2881-Overview!$F$43)/365=ROUND((A2881-Overview!$F$43)/365,0),J2880*0.05,J2880+V2880)</f>
        <v>14521.482960771309</v>
      </c>
      <c r="K2881" s="70">
        <f>IF(I2881&lt;Overview!$F$16,1,'='!F2881/Overview!$F$26)</f>
        <v>143.63440639036097</v>
      </c>
      <c r="L2881" s="71">
        <f>IF(I2881&lt;Overview!$F$17,'='!F2881/Overview!$F$26,Overview!$F$33)</f>
        <v>9.1428571428571423</v>
      </c>
      <c r="M2881" s="72">
        <f t="shared" si="269"/>
        <v>9.1428571428571423</v>
      </c>
      <c r="N2881" s="81">
        <f>MIN(1,Overview!$F$44*E2881*(F2881-Overview!$F$25)^2+0.2)</f>
        <v>1</v>
      </c>
      <c r="O2881" s="48">
        <f>M2881*E2881*Overview!$F$8</f>
        <v>9.746225350951114E-2</v>
      </c>
      <c r="P2881" s="48">
        <f>E2881*Overview!$F$6</f>
        <v>1.8494797113084687E-3</v>
      </c>
      <c r="Q2881" s="122">
        <f>O2881*(G2881/F2881-(1+Overview!$F$35/'='!F2881)/(Overview!$F$37*Overview!$F$33))/('='!G2881+Overview!$F$36)</f>
        <v>6.8289716321108328E-5</v>
      </c>
      <c r="R2881" s="128">
        <f>(O2881/F2881-Q2881)*G2881*Overview!$F$29*'='!F2881^3</f>
        <v>507.61929190147146</v>
      </c>
      <c r="S2881" s="57">
        <f t="shared" si="264"/>
        <v>3.2611908481072576E-18</v>
      </c>
      <c r="T2881" s="58">
        <f t="shared" si="265"/>
        <v>7.5527397070883752E-5</v>
      </c>
      <c r="U2881" s="58">
        <f>IF(I2881&lt;Overview!$F$18,(1-Overview!$F$9)*'='!R2881-'='!I2881*'='!P2881,0)</f>
        <v>0</v>
      </c>
      <c r="V2881" s="54">
        <f>IF(I2881&gt;=Overview!$F$18,(1-Overview!$F$9)*'='!R2881-Overview!$F$18*'='!P2881,0)</f>
        <v>42.921620813132662</v>
      </c>
      <c r="W2881" s="2"/>
      <c r="X2881" s="60">
        <f>F2881^3*(1+G2881*Overview!$F$38)</f>
        <v>44.890041541094334</v>
      </c>
      <c r="Y2881" s="61">
        <f>F2881^3*Overview!$F$42*(1+Overview!$F$38*G2881)+J2881*Overview!$F$39/Overview!$F$40</f>
        <v>4.6711281800847342</v>
      </c>
    </row>
    <row r="2882" spans="1:25">
      <c r="A2882" s="34">
        <v>2879</v>
      </c>
      <c r="B2882">
        <v>0.77</v>
      </c>
      <c r="C2882" s="85">
        <v>18.739999999999998</v>
      </c>
      <c r="D2882" s="125">
        <f>B2882/(B2882+Overview!$F$22)</f>
        <v>0.52380952380952384</v>
      </c>
      <c r="E2882" s="118">
        <f>EXP(Overview!$F$21/Overview!$F$5-Overview!$F$21/('='!C2882+273.15))</f>
        <v>0.94169028070695959</v>
      </c>
      <c r="F2882" s="77">
        <f t="shared" si="266"/>
        <v>3.318030315014409</v>
      </c>
      <c r="G2882" s="115">
        <f t="shared" si="267"/>
        <v>0.52380952380952372</v>
      </c>
      <c r="H2882" s="112">
        <f>F2882/Overview!$F$19</f>
        <v>4.8989078916497988</v>
      </c>
      <c r="I2882" s="149">
        <f t="shared" si="268"/>
        <v>178.24101031296112</v>
      </c>
      <c r="J2882" s="80">
        <f>IF((A2882-Overview!$F$43)/365=ROUND((A2882-Overview!$F$43)/365,0),J2881*0.05,J2881+V2881)</f>
        <v>14564.404581584442</v>
      </c>
      <c r="K2882" s="70">
        <f>IF(I2882&lt;Overview!$F$16,1,'='!F2882/Overview!$F$26)</f>
        <v>143.63767597464974</v>
      </c>
      <c r="L2882" s="71">
        <f>IF(I2882&lt;Overview!$F$17,'='!F2882/Overview!$F$26,Overview!$F$33)</f>
        <v>9.1428571428571423</v>
      </c>
      <c r="M2882" s="72">
        <f t="shared" si="269"/>
        <v>9.1428571428571423</v>
      </c>
      <c r="N2882" s="81">
        <f>MIN(1,Overview!$F$44*E2882*(F2882-Overview!$F$25)^2+0.2)</f>
        <v>1</v>
      </c>
      <c r="O2882" s="48">
        <f>M2882*E2882*Overview!$F$8</f>
        <v>9.746225350951114E-2</v>
      </c>
      <c r="P2882" s="48">
        <f>E2882*Overview!$F$6</f>
        <v>1.8494797113084687E-3</v>
      </c>
      <c r="Q2882" s="122">
        <f>O2882*(G2882/F2882-(1+Overview!$F$35/'='!F2882)/(Overview!$F$37*Overview!$F$33))/('='!G2882+Overview!$F$36)</f>
        <v>6.8185482151713844E-5</v>
      </c>
      <c r="R2882" s="128">
        <f>(O2882/F2882-Q2882)*G2882*Overview!$F$29*'='!F2882^3</f>
        <v>507.6441809604774</v>
      </c>
      <c r="S2882" s="57">
        <f t="shared" si="264"/>
        <v>3.2611166145310925E-18</v>
      </c>
      <c r="T2882" s="58">
        <f t="shared" si="265"/>
        <v>7.5413832274420149E-5</v>
      </c>
      <c r="U2882" s="58">
        <f>IF(I2882&lt;Overview!$F$18,(1-Overview!$F$9)*'='!R2882-'='!I2882*'='!P2882,0)</f>
        <v>0</v>
      </c>
      <c r="V2882" s="54">
        <f>IF(I2882&gt;=Overview!$F$18,(1-Overview!$F$9)*'='!R2882-Overview!$F$18*'='!P2882,0)</f>
        <v>42.923741360959973</v>
      </c>
      <c r="W2882" s="2"/>
      <c r="X2882" s="60">
        <f>F2882^3*(1+G2882*Overview!$F$38)</f>
        <v>44.893107139078687</v>
      </c>
      <c r="Y2882" s="61">
        <f>F2882^3*Overview!$F$42*(1+Overview!$F$38*G2882)+J2882*Overview!$F$39/Overview!$F$40</f>
        <v>4.6732692234259332</v>
      </c>
    </row>
    <row r="2883" spans="1:25">
      <c r="A2883" s="34">
        <v>2880</v>
      </c>
      <c r="B2883">
        <v>0.77</v>
      </c>
      <c r="C2883" s="85">
        <v>18.739999999999998</v>
      </c>
      <c r="D2883" s="125">
        <f>B2883/(B2883+Overview!$F$22)</f>
        <v>0.52380952380952384</v>
      </c>
      <c r="E2883" s="118">
        <f>EXP(Overview!$F$21/Overview!$F$5-Overview!$F$21/('='!C2883+273.15))</f>
        <v>0.94169028070695959</v>
      </c>
      <c r="F2883" s="77">
        <f t="shared" si="266"/>
        <v>3.3181057288466835</v>
      </c>
      <c r="G2883" s="115">
        <f t="shared" si="267"/>
        <v>0.52380952380952372</v>
      </c>
      <c r="H2883" s="112">
        <f>F2883/Overview!$F$19</f>
        <v>4.8990192364486687</v>
      </c>
      <c r="I2883" s="149">
        <f t="shared" si="268"/>
        <v>178.24101031296112</v>
      </c>
      <c r="J2883" s="80">
        <f>IF((A2883-Overview!$F$43)/365=ROUND((A2883-Overview!$F$43)/365,0),J2882*0.05,J2882+V2882)</f>
        <v>14607.328322945403</v>
      </c>
      <c r="K2883" s="70">
        <f>IF(I2883&lt;Overview!$F$16,1,'='!F2883/Overview!$F$26)</f>
        <v>143.64094064271359</v>
      </c>
      <c r="L2883" s="71">
        <f>IF(I2883&lt;Overview!$F$17,'='!F2883/Overview!$F$26,Overview!$F$33)</f>
        <v>9.1428571428571423</v>
      </c>
      <c r="M2883" s="72">
        <f t="shared" si="269"/>
        <v>9.1428571428571423</v>
      </c>
      <c r="N2883" s="81">
        <f>MIN(1,Overview!$F$44*E2883*(F2883-Overview!$F$25)^2+0.2)</f>
        <v>1</v>
      </c>
      <c r="O2883" s="48">
        <f>M2883*E2883*Overview!$F$8</f>
        <v>9.746225350951114E-2</v>
      </c>
      <c r="P2883" s="48">
        <f>E2883*Overview!$F$6</f>
        <v>1.8494797113084687E-3</v>
      </c>
      <c r="Q2883" s="122">
        <f>O2883*(G2883/F2883-(1+Overview!$F$35/'='!F2883)/(Overview!$F$37*Overview!$F$33))/('='!G2883+Overview!$F$36)</f>
        <v>6.8081409445805264E-5</v>
      </c>
      <c r="R2883" s="128">
        <f>(O2883/F2883-Q2883)*G2883*Overview!$F$29*'='!F2883^3</f>
        <v>507.6690332821625</v>
      </c>
      <c r="S2883" s="57">
        <f t="shared" ref="S2883:S2946" si="270">(D2883*N2883-G2883)*O2883/F2883</f>
        <v>3.2610424959461246E-18</v>
      </c>
      <c r="T2883" s="58">
        <f t="shared" ref="T2883:T2946" si="271">F2883*Q2883/3</f>
        <v>7.5300438236694384E-5</v>
      </c>
      <c r="U2883" s="58">
        <f>IF(I2883&lt;Overview!$F$18,(1-Overview!$F$9)*'='!R2883-'='!I2883*'='!P2883,0)</f>
        <v>0</v>
      </c>
      <c r="V2883" s="54">
        <f>IF(I2883&gt;=Overview!$F$18,(1-Overview!$F$9)*'='!R2883-Overview!$F$18*'='!P2883,0)</f>
        <v>42.925858778767541</v>
      </c>
      <c r="W2883" s="2"/>
      <c r="X2883" s="60">
        <f>F2883^3*(1+G2883*Overview!$F$38)</f>
        <v>44.896168266808026</v>
      </c>
      <c r="Y2883" s="61">
        <f>F2883^3*Overview!$F$42*(1+Overview!$F$38*G2883)+J2883*Overview!$F$39/Overview!$F$40</f>
        <v>4.675409956591623</v>
      </c>
    </row>
    <row r="2884" spans="1:25">
      <c r="A2884" s="34">
        <v>2881</v>
      </c>
      <c r="B2884">
        <v>0.77</v>
      </c>
      <c r="C2884" s="85">
        <v>18.739999999999998</v>
      </c>
      <c r="D2884" s="125">
        <f>B2884/(B2884+Overview!$F$22)</f>
        <v>0.52380952380952384</v>
      </c>
      <c r="E2884" s="118">
        <f>EXP(Overview!$F$21/Overview!$F$5-Overview!$F$21/('='!C2884+273.15))</f>
        <v>0.94169028070695959</v>
      </c>
      <c r="F2884" s="77">
        <f t="shared" ref="F2884:F2947" si="272">F2883+T2883</f>
        <v>3.3181810292849203</v>
      </c>
      <c r="G2884" s="115">
        <f t="shared" ref="G2884:G2947" si="273">G2883+S2883</f>
        <v>0.52380952380952372</v>
      </c>
      <c r="H2884" s="112">
        <f>F2884/Overview!$F$19</f>
        <v>4.8991304138268426</v>
      </c>
      <c r="I2884" s="149">
        <f t="shared" ref="I2884:I2947" si="274">I2883+U2883</f>
        <v>178.24101031296112</v>
      </c>
      <c r="J2884" s="80">
        <f>IF((A2884-Overview!$F$43)/365=ROUND((A2884-Overview!$F$43)/365,0),J2883*0.05,J2883+V2883)</f>
        <v>14650.254181724171</v>
      </c>
      <c r="K2884" s="70">
        <f>IF(I2884&lt;Overview!$F$16,1,'='!F2884/Overview!$F$26)</f>
        <v>143.6442004019446</v>
      </c>
      <c r="L2884" s="71">
        <f>IF(I2884&lt;Overview!$F$17,'='!F2884/Overview!$F$26,Overview!$F$33)</f>
        <v>9.1428571428571423</v>
      </c>
      <c r="M2884" s="72">
        <f t="shared" ref="M2884:M2947" si="275">IF(K2884=1,1,L2884)</f>
        <v>9.1428571428571423</v>
      </c>
      <c r="N2884" s="81">
        <f>MIN(1,Overview!$F$44*E2884*(F2884-Overview!$F$25)^2+0.2)</f>
        <v>1</v>
      </c>
      <c r="O2884" s="48">
        <f>M2884*E2884*Overview!$F$8</f>
        <v>9.746225350951114E-2</v>
      </c>
      <c r="P2884" s="48">
        <f>E2884*Overview!$F$6</f>
        <v>1.8494797113084687E-3</v>
      </c>
      <c r="Q2884" s="122">
        <f>O2884*(G2884/F2884-(1+Overview!$F$35/'='!F2884)/(Overview!$F$37*Overview!$F$33))/('='!G2884+Overview!$F$36)</f>
        <v>6.7977497946053466E-5</v>
      </c>
      <c r="R2884" s="128">
        <f>(O2884/F2884-Q2884)*G2884*Overview!$F$29*'='!F2884^3</f>
        <v>507.69384891970856</v>
      </c>
      <c r="S2884" s="57">
        <f t="shared" si="270"/>
        <v>3.2609684921690893E-18</v>
      </c>
      <c r="T2884" s="58">
        <f t="shared" si="271"/>
        <v>7.5187214700949751E-5</v>
      </c>
      <c r="U2884" s="58">
        <f>IF(I2884&lt;Overview!$F$18,(1-Overview!$F$9)*'='!R2884-'='!I2884*'='!P2884,0)</f>
        <v>0</v>
      </c>
      <c r="V2884" s="54">
        <f>IF(I2884&gt;=Overview!$F$18,(1-Overview!$F$9)*'='!R2884-Overview!$F$18*'='!P2884,0)</f>
        <v>42.927973071086463</v>
      </c>
      <c r="W2884" s="2"/>
      <c r="X2884" s="60">
        <f>F2884^3*(1+G2884*Overview!$F$38)</f>
        <v>44.89922493058863</v>
      </c>
      <c r="Y2884" s="61">
        <f>F2884^3*Overview!$F$42*(1+Overview!$F$38*G2884)+J2884*Overview!$F$39/Overview!$F$40</f>
        <v>4.6775503800133542</v>
      </c>
    </row>
    <row r="2885" spans="1:25">
      <c r="A2885" s="34">
        <v>2882</v>
      </c>
      <c r="B2885">
        <v>0.77</v>
      </c>
      <c r="C2885" s="85">
        <v>18.739999999999998</v>
      </c>
      <c r="D2885" s="125">
        <f>B2885/(B2885+Overview!$F$22)</f>
        <v>0.52380952380952384</v>
      </c>
      <c r="E2885" s="118">
        <f>EXP(Overview!$F$21/Overview!$F$5-Overview!$F$21/('='!C2885+273.15))</f>
        <v>0.94169028070695959</v>
      </c>
      <c r="F2885" s="77">
        <f t="shared" si="272"/>
        <v>3.3182562164996212</v>
      </c>
      <c r="G2885" s="115">
        <f t="shared" si="273"/>
        <v>0.52380952380952372</v>
      </c>
      <c r="H2885" s="112">
        <f>F2885/Overview!$F$19</f>
        <v>4.8992414240360569</v>
      </c>
      <c r="I2885" s="149">
        <f t="shared" si="274"/>
        <v>178.24101031296112</v>
      </c>
      <c r="J2885" s="80">
        <f>IF((A2885-Overview!$F$43)/365=ROUND((A2885-Overview!$F$43)/365,0),J2884*0.05,J2884+V2884)</f>
        <v>14693.182154795257</v>
      </c>
      <c r="K2885" s="70">
        <f>IF(I2885&lt;Overview!$F$16,1,'='!F2885/Overview!$F$26)</f>
        <v>143.64745525972387</v>
      </c>
      <c r="L2885" s="71">
        <f>IF(I2885&lt;Overview!$F$17,'='!F2885/Overview!$F$26,Overview!$F$33)</f>
        <v>9.1428571428571423</v>
      </c>
      <c r="M2885" s="72">
        <f t="shared" si="275"/>
        <v>9.1428571428571423</v>
      </c>
      <c r="N2885" s="81">
        <f>MIN(1,Overview!$F$44*E2885*(F2885-Overview!$F$25)^2+0.2)</f>
        <v>1</v>
      </c>
      <c r="O2885" s="48">
        <f>M2885*E2885*Overview!$F$8</f>
        <v>9.746225350951114E-2</v>
      </c>
      <c r="P2885" s="48">
        <f>E2885*Overview!$F$6</f>
        <v>1.8494797113084687E-3</v>
      </c>
      <c r="Q2885" s="122">
        <f>O2885*(G2885/F2885-(1+Overview!$F$35/'='!F2885)/(Overview!$F$37*Overview!$F$33))/('='!G2885+Overview!$F$36)</f>
        <v>6.7873747395560851E-5</v>
      </c>
      <c r="R2885" s="128">
        <f>(O2885/F2885-Q2885)*G2885*Overview!$F$29*'='!F2885^3</f>
        <v>507.71862792622346</v>
      </c>
      <c r="S2885" s="57">
        <f t="shared" si="270"/>
        <v>3.2608946030170299E-18</v>
      </c>
      <c r="T2885" s="58">
        <f t="shared" si="271"/>
        <v>7.5074161410814923E-5</v>
      </c>
      <c r="U2885" s="58">
        <f>IF(I2885&lt;Overview!$F$18,(1-Overview!$F$9)*'='!R2885-'='!I2885*'='!P2885,0)</f>
        <v>0</v>
      </c>
      <c r="V2885" s="54">
        <f>IF(I2885&gt;=Overview!$F$18,(1-Overview!$F$9)*'='!R2885-Overview!$F$18*'='!P2885,0)</f>
        <v>42.930084242441531</v>
      </c>
      <c r="W2885" s="2"/>
      <c r="X2885" s="60">
        <f>F2885^3*(1+G2885*Overview!$F$38)</f>
        <v>44.902277136718524</v>
      </c>
      <c r="Y2885" s="61">
        <f>F2885^3*Overview!$F$42*(1+Overview!$F$38*G2885)+J2885*Overview!$F$39/Overview!$F$40</f>
        <v>4.6796904941221333</v>
      </c>
    </row>
    <row r="2886" spans="1:25">
      <c r="A2886" s="34">
        <v>2883</v>
      </c>
      <c r="B2886">
        <v>0.77</v>
      </c>
      <c r="C2886" s="85">
        <v>18.739999999999998</v>
      </c>
      <c r="D2886" s="125">
        <f>B2886/(B2886+Overview!$F$22)</f>
        <v>0.52380952380952384</v>
      </c>
      <c r="E2886" s="118">
        <f>EXP(Overview!$F$21/Overview!$F$5-Overview!$F$21/('='!C2886+273.15))</f>
        <v>0.94169028070695959</v>
      </c>
      <c r="F2886" s="77">
        <f t="shared" si="272"/>
        <v>3.3183312906610318</v>
      </c>
      <c r="G2886" s="115">
        <f t="shared" si="273"/>
        <v>0.52380952380952372</v>
      </c>
      <c r="H2886" s="112">
        <f>F2886/Overview!$F$19</f>
        <v>4.8993522673276715</v>
      </c>
      <c r="I2886" s="149">
        <f t="shared" si="274"/>
        <v>178.24101031296112</v>
      </c>
      <c r="J2886" s="80">
        <f>IF((A2886-Overview!$F$43)/365=ROUND((A2886-Overview!$F$43)/365,0),J2885*0.05,J2885+V2885)</f>
        <v>14736.112239037699</v>
      </c>
      <c r="K2886" s="70">
        <f>IF(I2886&lt;Overview!$F$16,1,'='!F2886/Overview!$F$26)</f>
        <v>143.65070522342128</v>
      </c>
      <c r="L2886" s="71">
        <f>IF(I2886&lt;Overview!$F$17,'='!F2886/Overview!$F$26,Overview!$F$33)</f>
        <v>9.1428571428571423</v>
      </c>
      <c r="M2886" s="72">
        <f t="shared" si="275"/>
        <v>9.1428571428571423</v>
      </c>
      <c r="N2886" s="81">
        <f>MIN(1,Overview!$F$44*E2886*(F2886-Overview!$F$25)^2+0.2)</f>
        <v>1</v>
      </c>
      <c r="O2886" s="48">
        <f>M2886*E2886*Overview!$F$8</f>
        <v>9.746225350951114E-2</v>
      </c>
      <c r="P2886" s="48">
        <f>E2886*Overview!$F$6</f>
        <v>1.8494797113084687E-3</v>
      </c>
      <c r="Q2886" s="122">
        <f>O2886*(G2886/F2886-(1+Overview!$F$35/'='!F2886)/(Overview!$F$37*Overview!$F$33))/('='!G2886+Overview!$F$36)</f>
        <v>6.7770157537862133E-5</v>
      </c>
      <c r="R2886" s="128">
        <f>(O2886/F2886-Q2886)*G2886*Overview!$F$29*'='!F2886^3</f>
        <v>507.74337035474156</v>
      </c>
      <c r="S2886" s="57">
        <f t="shared" si="270"/>
        <v>3.2608208283072957E-18</v>
      </c>
      <c r="T2886" s="58">
        <f t="shared" si="271"/>
        <v>7.496127811030516E-5</v>
      </c>
      <c r="U2886" s="58">
        <f>IF(I2886&lt;Overview!$F$18,(1-Overview!$F$9)*'='!R2886-'='!I2886*'='!P2886,0)</f>
        <v>0</v>
      </c>
      <c r="V2886" s="54">
        <f>IF(I2886&gt;=Overview!$F$18,(1-Overview!$F$9)*'='!R2886-Overview!$F$18*'='!P2886,0)</f>
        <v>42.932192297351278</v>
      </c>
      <c r="W2886" s="2"/>
      <c r="X2886" s="60">
        <f>F2886^3*(1+G2886*Overview!$F$38)</f>
        <v>44.905324891487524</v>
      </c>
      <c r="Y2886" s="61">
        <f>F2886^3*Overview!$F$42*(1+Overview!$F$38*G2886)+J2886*Overview!$F$39/Overview!$F$40</f>
        <v>4.6818302993484231</v>
      </c>
    </row>
    <row r="2887" spans="1:25">
      <c r="A2887" s="34">
        <v>2884</v>
      </c>
      <c r="B2887">
        <v>0.77</v>
      </c>
      <c r="C2887" s="85">
        <v>18.739999999999998</v>
      </c>
      <c r="D2887" s="125">
        <f>B2887/(B2887+Overview!$F$22)</f>
        <v>0.52380952380952384</v>
      </c>
      <c r="E2887" s="118">
        <f>EXP(Overview!$F$21/Overview!$F$5-Overview!$F$21/('='!C2887+273.15))</f>
        <v>0.94169028070695959</v>
      </c>
      <c r="F2887" s="77">
        <f t="shared" si="272"/>
        <v>3.318406251939142</v>
      </c>
      <c r="G2887" s="115">
        <f t="shared" si="273"/>
        <v>0.52380952380952372</v>
      </c>
      <c r="H2887" s="112">
        <f>F2887/Overview!$F$19</f>
        <v>4.8994629439526678</v>
      </c>
      <c r="I2887" s="149">
        <f t="shared" si="274"/>
        <v>178.24101031296112</v>
      </c>
      <c r="J2887" s="80">
        <f>IF((A2887-Overview!$F$43)/365=ROUND((A2887-Overview!$F$43)/365,0),J2886*0.05,J2886+V2886)</f>
        <v>14779.044431335049</v>
      </c>
      <c r="K2887" s="70">
        <f>IF(I2887&lt;Overview!$F$16,1,'='!F2887/Overview!$F$26)</f>
        <v>143.65395030039576</v>
      </c>
      <c r="L2887" s="71">
        <f>IF(I2887&lt;Overview!$F$17,'='!F2887/Overview!$F$26,Overview!$F$33)</f>
        <v>9.1428571428571423</v>
      </c>
      <c r="M2887" s="72">
        <f t="shared" si="275"/>
        <v>9.1428571428571423</v>
      </c>
      <c r="N2887" s="81">
        <f>MIN(1,Overview!$F$44*E2887*(F2887-Overview!$F$25)^2+0.2)</f>
        <v>1</v>
      </c>
      <c r="O2887" s="48">
        <f>M2887*E2887*Overview!$F$8</f>
        <v>9.746225350951114E-2</v>
      </c>
      <c r="P2887" s="48">
        <f>E2887*Overview!$F$6</f>
        <v>1.8494797113084687E-3</v>
      </c>
      <c r="Q2887" s="122">
        <f>O2887*(G2887/F2887-(1+Overview!$F$35/'='!F2887)/(Overview!$F$37*Overview!$F$33))/('='!G2887+Overview!$F$36)</f>
        <v>6.7666728116921911E-5</v>
      </c>
      <c r="R2887" s="128">
        <f>(O2887/F2887-Q2887)*G2887*Overview!$F$29*'='!F2887^3</f>
        <v>507.7680762582234</v>
      </c>
      <c r="S2887" s="57">
        <f t="shared" si="270"/>
        <v>3.2607471678575436E-18</v>
      </c>
      <c r="T2887" s="58">
        <f t="shared" si="271"/>
        <v>7.4848564543819935E-5</v>
      </c>
      <c r="U2887" s="58">
        <f>IF(I2887&lt;Overview!$F$18,(1-Overview!$F$9)*'='!R2887-'='!I2887*'='!P2887,0)</f>
        <v>0</v>
      </c>
      <c r="V2887" s="54">
        <f>IF(I2887&gt;=Overview!$F$18,(1-Overview!$F$9)*'='!R2887-Overview!$F$18*'='!P2887,0)</f>
        <v>42.934297240327929</v>
      </c>
      <c r="W2887" s="2"/>
      <c r="X2887" s="60">
        <f>F2887^3*(1+G2887*Overview!$F$38)</f>
        <v>44.908368201177183</v>
      </c>
      <c r="Y2887" s="61">
        <f>F2887^3*Overview!$F$42*(1+Overview!$F$38*G2887)+J2887*Overview!$F$39/Overview!$F$40</f>
        <v>4.6839697961221418</v>
      </c>
    </row>
    <row r="2888" spans="1:25">
      <c r="A2888" s="34">
        <v>2885</v>
      </c>
      <c r="B2888">
        <v>0.77</v>
      </c>
      <c r="C2888" s="85">
        <v>18.739999999999998</v>
      </c>
      <c r="D2888" s="125">
        <f>B2888/(B2888+Overview!$F$22)</f>
        <v>0.52380952380952384</v>
      </c>
      <c r="E2888" s="118">
        <f>EXP(Overview!$F$21/Overview!$F$5-Overview!$F$21/('='!C2888+273.15))</f>
        <v>0.94169028070695959</v>
      </c>
      <c r="F2888" s="77">
        <f t="shared" si="272"/>
        <v>3.3184811005036856</v>
      </c>
      <c r="G2888" s="115">
        <f t="shared" si="273"/>
        <v>0.52380952380952372</v>
      </c>
      <c r="H2888" s="112">
        <f>F2888/Overview!$F$19</f>
        <v>4.8995734541616498</v>
      </c>
      <c r="I2888" s="149">
        <f t="shared" si="274"/>
        <v>178.24101031296112</v>
      </c>
      <c r="J2888" s="80">
        <f>IF((A2888-Overview!$F$43)/365=ROUND((A2888-Overview!$F$43)/365,0),J2887*0.05,J2887+V2887)</f>
        <v>14821.978728575377</v>
      </c>
      <c r="K2888" s="70">
        <f>IF(I2888&lt;Overview!$F$16,1,'='!F2888/Overview!$F$26)</f>
        <v>143.65719049799506</v>
      </c>
      <c r="L2888" s="71">
        <f>IF(I2888&lt;Overview!$F$17,'='!F2888/Overview!$F$26,Overview!$F$33)</f>
        <v>9.1428571428571423</v>
      </c>
      <c r="M2888" s="72">
        <f t="shared" si="275"/>
        <v>9.1428571428571423</v>
      </c>
      <c r="N2888" s="81">
        <f>MIN(1,Overview!$F$44*E2888*(F2888-Overview!$F$25)^2+0.2)</f>
        <v>1</v>
      </c>
      <c r="O2888" s="48">
        <f>M2888*E2888*Overview!$F$8</f>
        <v>9.746225350951114E-2</v>
      </c>
      <c r="P2888" s="48">
        <f>E2888*Overview!$F$6</f>
        <v>1.8494797113084687E-3</v>
      </c>
      <c r="Q2888" s="122">
        <f>O2888*(G2888/F2888-(1+Overview!$F$35/'='!F2888)/(Overview!$F$37*Overview!$F$33))/('='!G2888+Overview!$F$36)</f>
        <v>6.7563458877133926E-5</v>
      </c>
      <c r="R2888" s="128">
        <f>(O2888/F2888-Q2888)*G2888*Overview!$F$29*'='!F2888^3</f>
        <v>507.79274568955651</v>
      </c>
      <c r="S2888" s="57">
        <f t="shared" si="270"/>
        <v>3.2606736214857363E-18</v>
      </c>
      <c r="T2888" s="58">
        <f t="shared" si="271"/>
        <v>7.4736020456142298E-5</v>
      </c>
      <c r="U2888" s="58">
        <f>IF(I2888&lt;Overview!$F$18,(1-Overview!$F$9)*'='!R2888-'='!I2888*'='!P2888,0)</f>
        <v>0</v>
      </c>
      <c r="V2888" s="54">
        <f>IF(I2888&gt;=Overview!$F$18,(1-Overview!$F$9)*'='!R2888-Overview!$F$18*'='!P2888,0)</f>
        <v>42.93639907587751</v>
      </c>
      <c r="W2888" s="2"/>
      <c r="X2888" s="60">
        <f>F2888^3*(1+G2888*Overview!$F$38)</f>
        <v>44.911407072060882</v>
      </c>
      <c r="Y2888" s="61">
        <f>F2888^3*Overview!$F$42*(1+Overview!$F$38*G2888)+J2888*Overview!$F$39/Overview!$F$40</f>
        <v>4.6861089848726643</v>
      </c>
    </row>
    <row r="2889" spans="1:25">
      <c r="A2889" s="34">
        <v>2886</v>
      </c>
      <c r="B2889">
        <v>0.77</v>
      </c>
      <c r="C2889" s="85">
        <v>18.739999999999998</v>
      </c>
      <c r="D2889" s="125">
        <f>B2889/(B2889+Overview!$F$22)</f>
        <v>0.52380952380952384</v>
      </c>
      <c r="E2889" s="118">
        <f>EXP(Overview!$F$21/Overview!$F$5-Overview!$F$21/('='!C2889+273.15))</f>
        <v>0.94169028070695959</v>
      </c>
      <c r="F2889" s="77">
        <f t="shared" si="272"/>
        <v>3.3185558365241419</v>
      </c>
      <c r="G2889" s="115">
        <f t="shared" si="273"/>
        <v>0.52380952380952372</v>
      </c>
      <c r="H2889" s="112">
        <f>F2889/Overview!$F$19</f>
        <v>4.8996837982048458</v>
      </c>
      <c r="I2889" s="149">
        <f t="shared" si="274"/>
        <v>178.24101031296112</v>
      </c>
      <c r="J2889" s="80">
        <f>IF((A2889-Overview!$F$43)/365=ROUND((A2889-Overview!$F$43)/365,0),J2888*0.05,J2888+V2888)</f>
        <v>14864.915127651255</v>
      </c>
      <c r="K2889" s="70">
        <f>IF(I2889&lt;Overview!$F$16,1,'='!F2889/Overview!$F$26)</f>
        <v>143.66042582355593</v>
      </c>
      <c r="L2889" s="71">
        <f>IF(I2889&lt;Overview!$F$17,'='!F2889/Overview!$F$26,Overview!$F$33)</f>
        <v>9.1428571428571423</v>
      </c>
      <c r="M2889" s="72">
        <f t="shared" si="275"/>
        <v>9.1428571428571423</v>
      </c>
      <c r="N2889" s="81">
        <f>MIN(1,Overview!$F$44*E2889*(F2889-Overview!$F$25)^2+0.2)</f>
        <v>1</v>
      </c>
      <c r="O2889" s="48">
        <f>M2889*E2889*Overview!$F$8</f>
        <v>9.746225350951114E-2</v>
      </c>
      <c r="P2889" s="48">
        <f>E2889*Overview!$F$6</f>
        <v>1.8494797113084687E-3</v>
      </c>
      <c r="Q2889" s="122">
        <f>O2889*(G2889/F2889-(1+Overview!$F$35/'='!F2889)/(Overview!$F$37*Overview!$F$33))/('='!G2889+Overview!$F$36)</f>
        <v>6.7460349563321819E-5</v>
      </c>
      <c r="R2889" s="128">
        <f>(O2889/F2889-Q2889)*G2889*Overview!$F$29*'='!F2889^3</f>
        <v>507.81737870155405</v>
      </c>
      <c r="S2889" s="57">
        <f t="shared" si="270"/>
        <v>3.2606001890101409E-18</v>
      </c>
      <c r="T2889" s="58">
        <f t="shared" si="271"/>
        <v>7.4623645592440151E-5</v>
      </c>
      <c r="U2889" s="58">
        <f>IF(I2889&lt;Overview!$F$18,(1-Overview!$F$9)*'='!R2889-'='!I2889*'='!P2889,0)</f>
        <v>0</v>
      </c>
      <c r="V2889" s="54">
        <f>IF(I2889&gt;=Overview!$F$18,(1-Overview!$F$9)*'='!R2889-Overview!$F$18*'='!P2889,0)</f>
        <v>42.938497808499697</v>
      </c>
      <c r="W2889" s="2"/>
      <c r="X2889" s="60">
        <f>F2889^3*(1+G2889*Overview!$F$38)</f>
        <v>44.914441510403734</v>
      </c>
      <c r="Y2889" s="61">
        <f>F2889^3*Overview!$F$42*(1+Overview!$F$38*G2889)+J2889*Overview!$F$39/Overview!$F$40</f>
        <v>4.6882478660288172</v>
      </c>
    </row>
    <row r="2890" spans="1:25">
      <c r="A2890" s="34">
        <v>2887</v>
      </c>
      <c r="B2890">
        <v>0.77</v>
      </c>
      <c r="C2890" s="85">
        <v>18.739999999999998</v>
      </c>
      <c r="D2890" s="125">
        <f>B2890/(B2890+Overview!$F$22)</f>
        <v>0.52380952380952384</v>
      </c>
      <c r="E2890" s="118">
        <f>EXP(Overview!$F$21/Overview!$F$5-Overview!$F$21/('='!C2890+273.15))</f>
        <v>0.94169028070695959</v>
      </c>
      <c r="F2890" s="77">
        <f t="shared" si="272"/>
        <v>3.3186304601697345</v>
      </c>
      <c r="G2890" s="115">
        <f t="shared" si="273"/>
        <v>0.52380952380952372</v>
      </c>
      <c r="H2890" s="112">
        <f>F2890/Overview!$F$19</f>
        <v>4.8997939763321048</v>
      </c>
      <c r="I2890" s="149">
        <f t="shared" si="274"/>
        <v>178.24101031296112</v>
      </c>
      <c r="J2890" s="80">
        <f>IF((A2890-Overview!$F$43)/365=ROUND((A2890-Overview!$F$43)/365,0),J2889*0.05,J2889+V2889)</f>
        <v>14907.853625459755</v>
      </c>
      <c r="K2890" s="70">
        <f>IF(I2890&lt;Overview!$F$16,1,'='!F2890/Overview!$F$26)</f>
        <v>143.66365628440408</v>
      </c>
      <c r="L2890" s="71">
        <f>IF(I2890&lt;Overview!$F$17,'='!F2890/Overview!$F$26,Overview!$F$33)</f>
        <v>9.1428571428571423</v>
      </c>
      <c r="M2890" s="72">
        <f t="shared" si="275"/>
        <v>9.1428571428571423</v>
      </c>
      <c r="N2890" s="81">
        <f>MIN(1,Overview!$F$44*E2890*(F2890-Overview!$F$25)^2+0.2)</f>
        <v>1</v>
      </c>
      <c r="O2890" s="48">
        <f>M2890*E2890*Overview!$F$8</f>
        <v>9.746225350951114E-2</v>
      </c>
      <c r="P2890" s="48">
        <f>E2890*Overview!$F$6</f>
        <v>1.8494797113084687E-3</v>
      </c>
      <c r="Q2890" s="122">
        <f>O2890*(G2890/F2890-(1+Overview!$F$35/'='!F2890)/(Overview!$F$37*Overview!$F$33))/('='!G2890+Overview!$F$36)</f>
        <v>6.7357399920737503E-5</v>
      </c>
      <c r="R2890" s="128">
        <f>(O2890/F2890-Q2890)*G2890*Overview!$F$29*'='!F2890^3</f>
        <v>507.84197534695676</v>
      </c>
      <c r="S2890" s="57">
        <f t="shared" si="270"/>
        <v>3.2605268702493316E-18</v>
      </c>
      <c r="T2890" s="58">
        <f t="shared" si="271"/>
        <v>7.4511439698264647E-5</v>
      </c>
      <c r="U2890" s="58">
        <f>IF(I2890&lt;Overview!$F$18,(1-Overview!$F$9)*'='!R2890-'='!I2890*'='!P2890,0)</f>
        <v>0</v>
      </c>
      <c r="V2890" s="54">
        <f>IF(I2890&gt;=Overview!$F$18,(1-Overview!$F$9)*'='!R2890-Overview!$F$18*'='!P2890,0)</f>
        <v>42.940593442688012</v>
      </c>
      <c r="W2890" s="2"/>
      <c r="X2890" s="60">
        <f>F2890^3*(1+G2890*Overview!$F$38)</f>
        <v>44.917471522462677</v>
      </c>
      <c r="Y2890" s="61">
        <f>F2890^3*Overview!$F$42*(1+Overview!$F$38*G2890)+J2890*Overview!$F$39/Overview!$F$40</f>
        <v>4.6903864400188917</v>
      </c>
    </row>
    <row r="2891" spans="1:25">
      <c r="A2891" s="34">
        <v>2888</v>
      </c>
      <c r="B2891">
        <v>0.77</v>
      </c>
      <c r="C2891" s="85">
        <v>18.739999999999998</v>
      </c>
      <c r="D2891" s="125">
        <f>B2891/(B2891+Overview!$F$22)</f>
        <v>0.52380952380952384</v>
      </c>
      <c r="E2891" s="118">
        <f>EXP(Overview!$F$21/Overview!$F$5-Overview!$F$21/('='!C2891+273.15))</f>
        <v>0.94169028070695959</v>
      </c>
      <c r="F2891" s="77">
        <f t="shared" si="272"/>
        <v>3.3187049716094328</v>
      </c>
      <c r="G2891" s="115">
        <f t="shared" si="273"/>
        <v>0.52380952380952372</v>
      </c>
      <c r="H2891" s="112">
        <f>F2891/Overview!$F$19</f>
        <v>4.8999039887929019</v>
      </c>
      <c r="I2891" s="149">
        <f t="shared" si="274"/>
        <v>178.24101031296112</v>
      </c>
      <c r="J2891" s="80">
        <f>IF((A2891-Overview!$F$43)/365=ROUND((A2891-Overview!$F$43)/365,0),J2890*0.05,J2890+V2890)</f>
        <v>14950.794218902443</v>
      </c>
      <c r="K2891" s="70">
        <f>IF(I2891&lt;Overview!$F$16,1,'='!F2891/Overview!$F$26)</f>
        <v>143.66688188785423</v>
      </c>
      <c r="L2891" s="71">
        <f>IF(I2891&lt;Overview!$F$17,'='!F2891/Overview!$F$26,Overview!$F$33)</f>
        <v>9.1428571428571423</v>
      </c>
      <c r="M2891" s="72">
        <f t="shared" si="275"/>
        <v>9.1428571428571423</v>
      </c>
      <c r="N2891" s="81">
        <f>MIN(1,Overview!$F$44*E2891*(F2891-Overview!$F$25)^2+0.2)</f>
        <v>1</v>
      </c>
      <c r="O2891" s="48">
        <f>M2891*E2891*Overview!$F$8</f>
        <v>9.746225350951114E-2</v>
      </c>
      <c r="P2891" s="48">
        <f>E2891*Overview!$F$6</f>
        <v>1.8494797113084687E-3</v>
      </c>
      <c r="Q2891" s="122">
        <f>O2891*(G2891/F2891-(1+Overview!$F$35/'='!F2891)/(Overview!$F$37*Overview!$F$33))/('='!G2891+Overview!$F$36)</f>
        <v>6.7254609695060406E-5</v>
      </c>
      <c r="R2891" s="128">
        <f>(O2891/F2891-Q2891)*G2891*Overview!$F$29*'='!F2891^3</f>
        <v>507.86653567843126</v>
      </c>
      <c r="S2891" s="57">
        <f t="shared" si="270"/>
        <v>3.2604536650221857E-18</v>
      </c>
      <c r="T2891" s="58">
        <f t="shared" si="271"/>
        <v>7.4399402519549637E-5</v>
      </c>
      <c r="U2891" s="58">
        <f>IF(I2891&lt;Overview!$F$18,(1-Overview!$F$9)*'='!R2891-'='!I2891*'='!P2891,0)</f>
        <v>0</v>
      </c>
      <c r="V2891" s="54">
        <f>IF(I2891&gt;=Overview!$F$18,(1-Overview!$F$9)*'='!R2891-Overview!$F$18*'='!P2891,0)</f>
        <v>42.942685982929639</v>
      </c>
      <c r="W2891" s="2"/>
      <c r="X2891" s="60">
        <f>F2891^3*(1+G2891*Overview!$F$38)</f>
        <v>44.92049711448643</v>
      </c>
      <c r="Y2891" s="61">
        <f>F2891^3*Overview!$F$42*(1+Overview!$F$38*G2891)+J2891*Overview!$F$39/Overview!$F$40</f>
        <v>4.6925247072706302</v>
      </c>
    </row>
    <row r="2892" spans="1:25">
      <c r="A2892" s="34">
        <v>2889</v>
      </c>
      <c r="B2892">
        <v>0.77</v>
      </c>
      <c r="C2892" s="85">
        <v>18.739999999999998</v>
      </c>
      <c r="D2892" s="125">
        <f>B2892/(B2892+Overview!$F$22)</f>
        <v>0.52380952380952384</v>
      </c>
      <c r="E2892" s="118">
        <f>EXP(Overview!$F$21/Overview!$F$5-Overview!$F$21/('='!C2892+273.15))</f>
        <v>0.94169028070695959</v>
      </c>
      <c r="F2892" s="77">
        <f t="shared" si="272"/>
        <v>3.3187793710119524</v>
      </c>
      <c r="G2892" s="115">
        <f t="shared" si="273"/>
        <v>0.52380952380952372</v>
      </c>
      <c r="H2892" s="112">
        <f>F2892/Overview!$F$19</f>
        <v>4.9000138358363392</v>
      </c>
      <c r="I2892" s="149">
        <f t="shared" si="274"/>
        <v>178.24101031296112</v>
      </c>
      <c r="J2892" s="80">
        <f>IF((A2892-Overview!$F$43)/365=ROUND((A2892-Overview!$F$43)/365,0),J2891*0.05,J2891+V2891)</f>
        <v>14993.736904885372</v>
      </c>
      <c r="K2892" s="70">
        <f>IF(I2892&lt;Overview!$F$16,1,'='!F2892/Overview!$F$26)</f>
        <v>143.67010264121006</v>
      </c>
      <c r="L2892" s="71">
        <f>IF(I2892&lt;Overview!$F$17,'='!F2892/Overview!$F$26,Overview!$F$33)</f>
        <v>9.1428571428571423</v>
      </c>
      <c r="M2892" s="72">
        <f t="shared" si="275"/>
        <v>9.1428571428571423</v>
      </c>
      <c r="N2892" s="81">
        <f>MIN(1,Overview!$F$44*E2892*(F2892-Overview!$F$25)^2+0.2)</f>
        <v>1</v>
      </c>
      <c r="O2892" s="48">
        <f>M2892*E2892*Overview!$F$8</f>
        <v>9.746225350951114E-2</v>
      </c>
      <c r="P2892" s="48">
        <f>E2892*Overview!$F$6</f>
        <v>1.8494797113084687E-3</v>
      </c>
      <c r="Q2892" s="122">
        <f>O2892*(G2892/F2892-(1+Overview!$F$35/'='!F2892)/(Overview!$F$37*Overview!$F$33))/('='!G2892+Overview!$F$36)</f>
        <v>6.7151978632395019E-5</v>
      </c>
      <c r="R2892" s="128">
        <f>(O2892/F2892-Q2892)*G2892*Overview!$F$29*'='!F2892^3</f>
        <v>507.89105974857199</v>
      </c>
      <c r="S2892" s="57">
        <f t="shared" si="270"/>
        <v>3.2603805731478842E-18</v>
      </c>
      <c r="T2892" s="58">
        <f t="shared" si="271"/>
        <v>7.4287533802609335E-5</v>
      </c>
      <c r="U2892" s="58">
        <f>IF(I2892&lt;Overview!$F$18,(1-Overview!$F$9)*'='!R2892-'='!I2892*'='!P2892,0)</f>
        <v>0</v>
      </c>
      <c r="V2892" s="54">
        <f>IF(I2892&gt;=Overview!$F$18,(1-Overview!$F$9)*'='!R2892-Overview!$F$18*'='!P2892,0)</f>
        <v>42.94477543370563</v>
      </c>
      <c r="W2892" s="2"/>
      <c r="X2892" s="60">
        <f>F2892^3*(1+G2892*Overview!$F$38)</f>
        <v>44.923518292715556</v>
      </c>
      <c r="Y2892" s="61">
        <f>F2892^3*Overview!$F$42*(1+Overview!$F$38*G2892)+J2892*Overview!$F$39/Overview!$F$40</f>
        <v>4.6946626682112367</v>
      </c>
    </row>
    <row r="2893" spans="1:25">
      <c r="A2893" s="34">
        <v>2890</v>
      </c>
      <c r="B2893">
        <v>0.77</v>
      </c>
      <c r="C2893" s="85">
        <v>18.739999999999998</v>
      </c>
      <c r="D2893" s="125">
        <f>B2893/(B2893+Overview!$F$22)</f>
        <v>0.52380952380952384</v>
      </c>
      <c r="E2893" s="118">
        <f>EXP(Overview!$F$21/Overview!$F$5-Overview!$F$21/('='!C2893+273.15))</f>
        <v>0.94169028070695959</v>
      </c>
      <c r="F2893" s="77">
        <f t="shared" si="272"/>
        <v>3.3188536585457551</v>
      </c>
      <c r="G2893" s="115">
        <f t="shared" si="273"/>
        <v>0.52380952380952372</v>
      </c>
      <c r="H2893" s="112">
        <f>F2893/Overview!$F$19</f>
        <v>4.9001235177111395</v>
      </c>
      <c r="I2893" s="149">
        <f t="shared" si="274"/>
        <v>178.24101031296112</v>
      </c>
      <c r="J2893" s="80">
        <f>IF((A2893-Overview!$F$43)/365=ROUND((A2893-Overview!$F$43)/365,0),J2892*0.05,J2892+V2892)</f>
        <v>15036.681680319078</v>
      </c>
      <c r="K2893" s="70">
        <f>IF(I2893&lt;Overview!$F$16,1,'='!F2893/Overview!$F$26)</f>
        <v>143.67331855176428</v>
      </c>
      <c r="L2893" s="71">
        <f>IF(I2893&lt;Overview!$F$17,'='!F2893/Overview!$F$26,Overview!$F$33)</f>
        <v>9.1428571428571423</v>
      </c>
      <c r="M2893" s="72">
        <f t="shared" si="275"/>
        <v>9.1428571428571423</v>
      </c>
      <c r="N2893" s="81">
        <f>MIN(1,Overview!$F$44*E2893*(F2893-Overview!$F$25)^2+0.2)</f>
        <v>1</v>
      </c>
      <c r="O2893" s="48">
        <f>M2893*E2893*Overview!$F$8</f>
        <v>9.746225350951114E-2</v>
      </c>
      <c r="P2893" s="48">
        <f>E2893*Overview!$F$6</f>
        <v>1.8494797113084687E-3</v>
      </c>
      <c r="Q2893" s="122">
        <f>O2893*(G2893/F2893-(1+Overview!$F$35/'='!F2893)/(Overview!$F$37*Overview!$F$33))/('='!G2893+Overview!$F$36)</f>
        <v>6.7049506479273344E-5</v>
      </c>
      <c r="R2893" s="128">
        <f>(O2893/F2893-Q2893)*G2893*Overview!$F$29*'='!F2893^3</f>
        <v>507.91554760989931</v>
      </c>
      <c r="S2893" s="57">
        <f t="shared" si="270"/>
        <v>3.2603075944459117E-18</v>
      </c>
      <c r="T2893" s="58">
        <f t="shared" si="271"/>
        <v>7.4175833294141223E-5</v>
      </c>
      <c r="U2893" s="58">
        <f>IF(I2893&lt;Overview!$F$18,(1-Overview!$F$9)*'='!R2893-'='!I2893*'='!P2893,0)</f>
        <v>0</v>
      </c>
      <c r="V2893" s="54">
        <f>IF(I2893&gt;=Overview!$F$18,(1-Overview!$F$9)*'='!R2893-Overview!$F$18*'='!P2893,0)</f>
        <v>42.946861799490719</v>
      </c>
      <c r="W2893" s="2"/>
      <c r="X2893" s="60">
        <f>F2893^3*(1+G2893*Overview!$F$38)</f>
        <v>44.926535063382403</v>
      </c>
      <c r="Y2893" s="61">
        <f>F2893^3*Overview!$F$42*(1+Overview!$F$38*G2893)+J2893*Overview!$F$39/Overview!$F$40</f>
        <v>4.6968003232673716</v>
      </c>
    </row>
    <row r="2894" spans="1:25">
      <c r="A2894" s="34">
        <v>2891</v>
      </c>
      <c r="B2894">
        <v>0.77</v>
      </c>
      <c r="C2894" s="85">
        <v>18.739999999999998</v>
      </c>
      <c r="D2894" s="125">
        <f>B2894/(B2894+Overview!$F$22)</f>
        <v>0.52380952380952384</v>
      </c>
      <c r="E2894" s="118">
        <f>EXP(Overview!$F$21/Overview!$F$5-Overview!$F$21/('='!C2894+273.15))</f>
        <v>0.94169028070695959</v>
      </c>
      <c r="F2894" s="77">
        <f t="shared" si="272"/>
        <v>3.3189278343790494</v>
      </c>
      <c r="G2894" s="115">
        <f t="shared" si="273"/>
        <v>0.52380952380952372</v>
      </c>
      <c r="H2894" s="112">
        <f>F2894/Overview!$F$19</f>
        <v>4.9002330346656571</v>
      </c>
      <c r="I2894" s="149">
        <f t="shared" si="274"/>
        <v>178.24101031296112</v>
      </c>
      <c r="J2894" s="80">
        <f>IF((A2894-Overview!$F$43)/365=ROUND((A2894-Overview!$F$43)/365,0),J2893*0.05,J2893+V2893)</f>
        <v>15079.628542118568</v>
      </c>
      <c r="K2894" s="70">
        <f>IF(I2894&lt;Overview!$F$16,1,'='!F2894/Overview!$F$26)</f>
        <v>143.67652962679867</v>
      </c>
      <c r="L2894" s="71">
        <f>IF(I2894&lt;Overview!$F$17,'='!F2894/Overview!$F$26,Overview!$F$33)</f>
        <v>9.1428571428571423</v>
      </c>
      <c r="M2894" s="72">
        <f t="shared" si="275"/>
        <v>9.1428571428571423</v>
      </c>
      <c r="N2894" s="81">
        <f>MIN(1,Overview!$F$44*E2894*(F2894-Overview!$F$25)^2+0.2)</f>
        <v>1</v>
      </c>
      <c r="O2894" s="48">
        <f>M2894*E2894*Overview!$F$8</f>
        <v>9.746225350951114E-2</v>
      </c>
      <c r="P2894" s="48">
        <f>E2894*Overview!$F$6</f>
        <v>1.8494797113084687E-3</v>
      </c>
      <c r="Q2894" s="122">
        <f>O2894*(G2894/F2894-(1+Overview!$F$35/'='!F2894)/(Overview!$F$37*Overview!$F$33))/('='!G2894+Overview!$F$36)</f>
        <v>6.6947192982652436E-5</v>
      </c>
      <c r="R2894" s="128">
        <f>(O2894/F2894-Q2894)*G2894*Overview!$F$29*'='!F2894^3</f>
        <v>507.93999931486155</v>
      </c>
      <c r="S2894" s="57">
        <f t="shared" si="270"/>
        <v>3.2602347287360553E-18</v>
      </c>
      <c r="T2894" s="58">
        <f t="shared" si="271"/>
        <v>7.4064300741223646E-5</v>
      </c>
      <c r="U2894" s="58">
        <f>IF(I2894&lt;Overview!$F$18,(1-Overview!$F$9)*'='!R2894-'='!I2894*'='!P2894,0)</f>
        <v>0</v>
      </c>
      <c r="V2894" s="54">
        <f>IF(I2894&gt;=Overview!$F$18,(1-Overview!$F$9)*'='!R2894-Overview!$F$18*'='!P2894,0)</f>
        <v>42.948945084753497</v>
      </c>
      <c r="W2894" s="2"/>
      <c r="X2894" s="60">
        <f>F2894^3*(1+G2894*Overview!$F$38)</f>
        <v>44.929547432711189</v>
      </c>
      <c r="Y2894" s="61">
        <f>F2894^3*Overview!$F$42*(1+Overview!$F$38*G2894)+J2894*Overview!$F$39/Overview!$F$40</f>
        <v>4.69893767286516</v>
      </c>
    </row>
    <row r="2895" spans="1:25">
      <c r="A2895" s="34">
        <v>2892</v>
      </c>
      <c r="B2895">
        <v>0.77</v>
      </c>
      <c r="C2895" s="85">
        <v>18.739999999999998</v>
      </c>
      <c r="D2895" s="125">
        <f>B2895/(B2895+Overview!$F$22)</f>
        <v>0.52380952380952384</v>
      </c>
      <c r="E2895" s="118">
        <f>EXP(Overview!$F$21/Overview!$F$5-Overview!$F$21/('='!C2895+273.15))</f>
        <v>0.94169028070695959</v>
      </c>
      <c r="F2895" s="77">
        <f t="shared" si="272"/>
        <v>3.3190018986797907</v>
      </c>
      <c r="G2895" s="115">
        <f t="shared" si="273"/>
        <v>0.52380952380952372</v>
      </c>
      <c r="H2895" s="112">
        <f>F2895/Overview!$F$19</f>
        <v>4.9003423869478677</v>
      </c>
      <c r="I2895" s="149">
        <f t="shared" si="274"/>
        <v>178.24101031296112</v>
      </c>
      <c r="J2895" s="80">
        <f>IF((A2895-Overview!$F$43)/365=ROUND((A2895-Overview!$F$43)/365,0),J2894*0.05,J2894+V2894)</f>
        <v>15122.577487203322</v>
      </c>
      <c r="K2895" s="70">
        <f>IF(I2895&lt;Overview!$F$16,1,'='!F2895/Overview!$F$26)</f>
        <v>143.67973587358401</v>
      </c>
      <c r="L2895" s="71">
        <f>IF(I2895&lt;Overview!$F$17,'='!F2895/Overview!$F$26,Overview!$F$33)</f>
        <v>9.1428571428571423</v>
      </c>
      <c r="M2895" s="72">
        <f t="shared" si="275"/>
        <v>9.1428571428571423</v>
      </c>
      <c r="N2895" s="81">
        <f>MIN(1,Overview!$F$44*E2895*(F2895-Overview!$F$25)^2+0.2)</f>
        <v>1</v>
      </c>
      <c r="O2895" s="48">
        <f>M2895*E2895*Overview!$F$8</f>
        <v>9.746225350951114E-2</v>
      </c>
      <c r="P2895" s="48">
        <f>E2895*Overview!$F$6</f>
        <v>1.8494797113084687E-3</v>
      </c>
      <c r="Q2895" s="122">
        <f>O2895*(G2895/F2895-(1+Overview!$F$35/'='!F2895)/(Overview!$F$37*Overview!$F$33))/('='!G2895+Overview!$F$36)</f>
        <v>6.6845037889912021E-5</v>
      </c>
      <c r="R2895" s="128">
        <f>(O2895/F2895-Q2895)*G2895*Overview!$F$29*'='!F2895^3</f>
        <v>507.96441491583334</v>
      </c>
      <c r="S2895" s="57">
        <f t="shared" si="270"/>
        <v>3.2601619758384048E-18</v>
      </c>
      <c r="T2895" s="58">
        <f t="shared" si="271"/>
        <v>7.3952935891313516E-5</v>
      </c>
      <c r="U2895" s="58">
        <f>IF(I2895&lt;Overview!$F$18,(1-Overview!$F$9)*'='!R2895-'='!I2895*'='!P2895,0)</f>
        <v>0</v>
      </c>
      <c r="V2895" s="54">
        <f>IF(I2895&gt;=Overview!$F$18,(1-Overview!$F$9)*'='!R2895-Overview!$F$18*'='!P2895,0)</f>
        <v>42.951025293956299</v>
      </c>
      <c r="W2895" s="2"/>
      <c r="X2895" s="60">
        <f>F2895^3*(1+G2895*Overview!$F$38)</f>
        <v>44.932555406917935</v>
      </c>
      <c r="Y2895" s="61">
        <f>F2895^3*Overview!$F$42*(1+Overview!$F$38*G2895)+J2895*Overview!$F$39/Overview!$F$40</f>
        <v>4.7010747174301768</v>
      </c>
    </row>
    <row r="2896" spans="1:25">
      <c r="A2896" s="34">
        <v>2893</v>
      </c>
      <c r="B2896">
        <v>0.77</v>
      </c>
      <c r="C2896" s="85">
        <v>18.739999999999998</v>
      </c>
      <c r="D2896" s="125">
        <f>B2896/(B2896+Overview!$F$22)</f>
        <v>0.52380952380952384</v>
      </c>
      <c r="E2896" s="118">
        <f>EXP(Overview!$F$21/Overview!$F$5-Overview!$F$21/('='!C2896+273.15))</f>
        <v>0.94169028070695959</v>
      </c>
      <c r="F2896" s="77">
        <f t="shared" si="272"/>
        <v>3.3190758516156822</v>
      </c>
      <c r="G2896" s="115">
        <f t="shared" si="273"/>
        <v>0.52380952380952372</v>
      </c>
      <c r="H2896" s="112">
        <f>F2896/Overview!$F$19</f>
        <v>4.9004515748053779</v>
      </c>
      <c r="I2896" s="149">
        <f t="shared" si="274"/>
        <v>178.24101031296112</v>
      </c>
      <c r="J2896" s="80">
        <f>IF((A2896-Overview!$F$43)/365=ROUND((A2896-Overview!$F$43)/365,0),J2895*0.05,J2895+V2895)</f>
        <v>15165.528512497278</v>
      </c>
      <c r="K2896" s="70">
        <f>IF(I2896&lt;Overview!$F$16,1,'='!F2896/Overview!$F$26)</f>
        <v>143.6829372993802</v>
      </c>
      <c r="L2896" s="71">
        <f>IF(I2896&lt;Overview!$F$17,'='!F2896/Overview!$F$26,Overview!$F$33)</f>
        <v>9.1428571428571423</v>
      </c>
      <c r="M2896" s="72">
        <f t="shared" si="275"/>
        <v>9.1428571428571423</v>
      </c>
      <c r="N2896" s="81">
        <f>MIN(1,Overview!$F$44*E2896*(F2896-Overview!$F$25)^2+0.2)</f>
        <v>1</v>
      </c>
      <c r="O2896" s="48">
        <f>M2896*E2896*Overview!$F$8</f>
        <v>9.746225350951114E-2</v>
      </c>
      <c r="P2896" s="48">
        <f>E2896*Overview!$F$6</f>
        <v>1.8494797113084687E-3</v>
      </c>
      <c r="Q2896" s="122">
        <f>O2896*(G2896/F2896-(1+Overview!$F$35/'='!F2896)/(Overview!$F$37*Overview!$F$33))/('='!G2896+Overview!$F$36)</f>
        <v>6.6743040948856903E-5</v>
      </c>
      <c r="R2896" s="128">
        <f>(O2896/F2896-Q2896)*G2896*Overview!$F$29*'='!F2896^3</f>
        <v>507.98879446511717</v>
      </c>
      <c r="S2896" s="57">
        <f t="shared" si="270"/>
        <v>3.260089335573351E-18</v>
      </c>
      <c r="T2896" s="58">
        <f t="shared" si="271"/>
        <v>7.3841738492249191E-5</v>
      </c>
      <c r="U2896" s="58">
        <f>IF(I2896&lt;Overview!$F$18,(1-Overview!$F$9)*'='!R2896-'='!I2896*'='!P2896,0)</f>
        <v>0</v>
      </c>
      <c r="V2896" s="54">
        <f>IF(I2896&gt;=Overview!$F$18,(1-Overview!$F$9)*'='!R2896-Overview!$F$18*'='!P2896,0)</f>
        <v>42.95310243155528</v>
      </c>
      <c r="W2896" s="2"/>
      <c r="X2896" s="60">
        <f>F2896^3*(1+G2896*Overview!$F$38)</f>
        <v>44.935558992210545</v>
      </c>
      <c r="Y2896" s="61">
        <f>F2896^3*Overview!$F$42*(1+Overview!$F$38*G2896)+J2896*Overview!$F$39/Overview!$F$40</f>
        <v>4.703211457387467</v>
      </c>
    </row>
    <row r="2897" spans="1:25">
      <c r="A2897" s="34">
        <v>2894</v>
      </c>
      <c r="B2897">
        <v>0.77</v>
      </c>
      <c r="C2897" s="85">
        <v>18.739999999999998</v>
      </c>
      <c r="D2897" s="125">
        <f>B2897/(B2897+Overview!$F$22)</f>
        <v>0.52380952380952384</v>
      </c>
      <c r="E2897" s="118">
        <f>EXP(Overview!$F$21/Overview!$F$5-Overview!$F$21/('='!C2897+273.15))</f>
        <v>0.94169028070695959</v>
      </c>
      <c r="F2897" s="77">
        <f t="shared" si="272"/>
        <v>3.3191496933541744</v>
      </c>
      <c r="G2897" s="115">
        <f t="shared" si="273"/>
        <v>0.52380952380952372</v>
      </c>
      <c r="H2897" s="112">
        <f>F2897/Overview!$F$19</f>
        <v>4.900560598485419</v>
      </c>
      <c r="I2897" s="149">
        <f t="shared" si="274"/>
        <v>178.24101031296112</v>
      </c>
      <c r="J2897" s="80">
        <f>IF((A2897-Overview!$F$43)/365=ROUND((A2897-Overview!$F$43)/365,0),J2896*0.05,J2896+V2896)</f>
        <v>15208.481614928833</v>
      </c>
      <c r="K2897" s="70">
        <f>IF(I2897&lt;Overview!$F$16,1,'='!F2897/Overview!$F$26)</f>
        <v>143.68613391143612</v>
      </c>
      <c r="L2897" s="71">
        <f>IF(I2897&lt;Overview!$F$17,'='!F2897/Overview!$F$26,Overview!$F$33)</f>
        <v>9.1428571428571423</v>
      </c>
      <c r="M2897" s="72">
        <f t="shared" si="275"/>
        <v>9.1428571428571423</v>
      </c>
      <c r="N2897" s="81">
        <f>MIN(1,Overview!$F$44*E2897*(F2897-Overview!$F$25)^2+0.2)</f>
        <v>1</v>
      </c>
      <c r="O2897" s="48">
        <f>M2897*E2897*Overview!$F$8</f>
        <v>9.746225350951114E-2</v>
      </c>
      <c r="P2897" s="48">
        <f>E2897*Overview!$F$6</f>
        <v>1.8494797113084687E-3</v>
      </c>
      <c r="Q2897" s="122">
        <f>O2897*(G2897/F2897-(1+Overview!$F$35/'='!F2897)/(Overview!$F$37*Overview!$F$33))/('='!G2897+Overview!$F$36)</f>
        <v>6.6641201907713735E-5</v>
      </c>
      <c r="R2897" s="128">
        <f>(O2897/F2897-Q2897)*G2897*Overview!$F$29*'='!F2897^3</f>
        <v>508.01313801494206</v>
      </c>
      <c r="S2897" s="57">
        <f t="shared" si="270"/>
        <v>3.2600168077615864E-18</v>
      </c>
      <c r="T2897" s="58">
        <f t="shared" si="271"/>
        <v>7.3730708292247228E-5</v>
      </c>
      <c r="U2897" s="58">
        <f>IF(I2897&lt;Overview!$F$18,(1-Overview!$F$9)*'='!R2897-'='!I2897*'='!P2897,0)</f>
        <v>0</v>
      </c>
      <c r="V2897" s="54">
        <f>IF(I2897&gt;=Overview!$F$18,(1-Overview!$F$9)*'='!R2897-Overview!$F$18*'='!P2897,0)</f>
        <v>42.955176502000356</v>
      </c>
      <c r="W2897" s="2"/>
      <c r="X2897" s="60">
        <f>F2897^3*(1+G2897*Overview!$F$38)</f>
        <v>44.938558194788726</v>
      </c>
      <c r="Y2897" s="61">
        <f>F2897^3*Overview!$F$42*(1+Overview!$F$38*G2897)+J2897*Overview!$F$39/Overview!$F$40</f>
        <v>4.7053478931615293</v>
      </c>
    </row>
    <row r="2898" spans="1:25">
      <c r="A2898" s="34">
        <v>2895</v>
      </c>
      <c r="B2898">
        <v>0.77</v>
      </c>
      <c r="C2898" s="85">
        <v>18.739999999999998</v>
      </c>
      <c r="D2898" s="125">
        <f>B2898/(B2898+Overview!$F$22)</f>
        <v>0.52380952380952384</v>
      </c>
      <c r="E2898" s="118">
        <f>EXP(Overview!$F$21/Overview!$F$5-Overview!$F$21/('='!C2898+273.15))</f>
        <v>0.94169028070695959</v>
      </c>
      <c r="F2898" s="77">
        <f t="shared" si="272"/>
        <v>3.3192234240624665</v>
      </c>
      <c r="G2898" s="115">
        <f t="shared" si="273"/>
        <v>0.52380952380952372</v>
      </c>
      <c r="H2898" s="112">
        <f>F2898/Overview!$F$19</f>
        <v>4.9006694582348533</v>
      </c>
      <c r="I2898" s="149">
        <f t="shared" si="274"/>
        <v>178.24101031296112</v>
      </c>
      <c r="J2898" s="80">
        <f>IF((A2898-Overview!$F$43)/365=ROUND((A2898-Overview!$F$43)/365,0),J2897*0.05,J2897+V2897)</f>
        <v>15251.436791430833</v>
      </c>
      <c r="K2898" s="70">
        <f>IF(I2898&lt;Overview!$F$16,1,'='!F2898/Overview!$F$26)</f>
        <v>143.68932571698988</v>
      </c>
      <c r="L2898" s="71">
        <f>IF(I2898&lt;Overview!$F$17,'='!F2898/Overview!$F$26,Overview!$F$33)</f>
        <v>9.1428571428571423</v>
      </c>
      <c r="M2898" s="72">
        <f t="shared" si="275"/>
        <v>9.1428571428571423</v>
      </c>
      <c r="N2898" s="81">
        <f>MIN(1,Overview!$F$44*E2898*(F2898-Overview!$F$25)^2+0.2)</f>
        <v>1</v>
      </c>
      <c r="O2898" s="48">
        <f>M2898*E2898*Overview!$F$8</f>
        <v>9.746225350951114E-2</v>
      </c>
      <c r="P2898" s="48">
        <f>E2898*Overview!$F$6</f>
        <v>1.8494797113084687E-3</v>
      </c>
      <c r="Q2898" s="122">
        <f>O2898*(G2898/F2898-(1+Overview!$F$35/'='!F2898)/(Overview!$F$37*Overview!$F$33))/('='!G2898+Overview!$F$36)</f>
        <v>6.6539520515132659E-5</v>
      </c>
      <c r="R2898" s="128">
        <f>(O2898/F2898-Q2898)*G2898*Overview!$F$29*'='!F2898^3</f>
        <v>508.03744561746538</v>
      </c>
      <c r="S2898" s="57">
        <f t="shared" si="270"/>
        <v>3.259944392224103E-18</v>
      </c>
      <c r="T2898" s="58">
        <f t="shared" si="271"/>
        <v>7.3619845039904453E-5</v>
      </c>
      <c r="U2898" s="58">
        <f>IF(I2898&lt;Overview!$F$18,(1-Overview!$F$9)*'='!R2898-'='!I2898*'='!P2898,0)</f>
        <v>0</v>
      </c>
      <c r="V2898" s="54">
        <f>IF(I2898&gt;=Overview!$F$18,(1-Overview!$F$9)*'='!R2898-Overview!$F$18*'='!P2898,0)</f>
        <v>42.957247509735346</v>
      </c>
      <c r="W2898" s="2"/>
      <c r="X2898" s="60">
        <f>F2898^3*(1+G2898*Overview!$F$38)</f>
        <v>44.941553020844111</v>
      </c>
      <c r="Y2898" s="61">
        <f>F2898^3*Overview!$F$42*(1+Overview!$F$38*G2898)+J2898*Overview!$F$39/Overview!$F$40</f>
        <v>4.7074840251763277</v>
      </c>
    </row>
    <row r="2899" spans="1:25">
      <c r="A2899" s="34">
        <v>2896</v>
      </c>
      <c r="B2899">
        <v>0.77</v>
      </c>
      <c r="C2899" s="85">
        <v>18.739999999999998</v>
      </c>
      <c r="D2899" s="125">
        <f>B2899/(B2899+Overview!$F$22)</f>
        <v>0.52380952380952384</v>
      </c>
      <c r="E2899" s="118">
        <f>EXP(Overview!$F$21/Overview!$F$5-Overview!$F$21/('='!C2899+273.15))</f>
        <v>0.94169028070695959</v>
      </c>
      <c r="F2899" s="77">
        <f t="shared" si="272"/>
        <v>3.3192970439075062</v>
      </c>
      <c r="G2899" s="115">
        <f t="shared" si="273"/>
        <v>0.52380952380952372</v>
      </c>
      <c r="H2899" s="112">
        <f>F2899/Overview!$F$19</f>
        <v>4.9007781543001716</v>
      </c>
      <c r="I2899" s="149">
        <f t="shared" si="274"/>
        <v>178.24101031296112</v>
      </c>
      <c r="J2899" s="80">
        <f>IF((A2899-Overview!$F$43)/365=ROUND((A2899-Overview!$F$43)/365,0),J2898*0.05,J2898+V2898)</f>
        <v>15294.394038940569</v>
      </c>
      <c r="K2899" s="70">
        <f>IF(I2899&lt;Overview!$F$16,1,'='!F2899/Overview!$F$26)</f>
        <v>143.69251272326866</v>
      </c>
      <c r="L2899" s="71">
        <f>IF(I2899&lt;Overview!$F$17,'='!F2899/Overview!$F$26,Overview!$F$33)</f>
        <v>9.1428571428571423</v>
      </c>
      <c r="M2899" s="72">
        <f t="shared" si="275"/>
        <v>9.1428571428571423</v>
      </c>
      <c r="N2899" s="81">
        <f>MIN(1,Overview!$F$44*E2899*(F2899-Overview!$F$25)^2+0.2)</f>
        <v>1</v>
      </c>
      <c r="O2899" s="48">
        <f>M2899*E2899*Overview!$F$8</f>
        <v>9.746225350951114E-2</v>
      </c>
      <c r="P2899" s="48">
        <f>E2899*Overview!$F$6</f>
        <v>1.8494797113084687E-3</v>
      </c>
      <c r="Q2899" s="122">
        <f>O2899*(G2899/F2899-(1+Overview!$F$35/'='!F2899)/(Overview!$F$37*Overview!$F$33))/('='!G2899+Overview!$F$36)</f>
        <v>6.6437996520181628E-5</v>
      </c>
      <c r="R2899" s="128">
        <f>(O2899/F2899-Q2899)*G2899*Overview!$F$29*'='!F2899^3</f>
        <v>508.06171732477122</v>
      </c>
      <c r="S2899" s="57">
        <f t="shared" si="270"/>
        <v>3.2598720887821939E-18</v>
      </c>
      <c r="T2899" s="58">
        <f t="shared" si="271"/>
        <v>7.3509148484192027E-5</v>
      </c>
      <c r="U2899" s="58">
        <f>IF(I2899&lt;Overview!$F$18,(1-Overview!$F$9)*'='!R2899-'='!I2899*'='!P2899,0)</f>
        <v>0</v>
      </c>
      <c r="V2899" s="54">
        <f>IF(I2899&gt;=Overview!$F$18,(1-Overview!$F$9)*'='!R2899-Overview!$F$18*'='!P2899,0)</f>
        <v>42.959315459197803</v>
      </c>
      <c r="W2899" s="2"/>
      <c r="X2899" s="60">
        <f>F2899^3*(1+G2899*Overview!$F$38)</f>
        <v>44.944543476560163</v>
      </c>
      <c r="Y2899" s="61">
        <f>F2899^3*Overview!$F$42*(1+Overview!$F$38*G2899)+J2899*Overview!$F$39/Overview!$F$40</f>
        <v>4.7096198538552869</v>
      </c>
    </row>
    <row r="2900" spans="1:25">
      <c r="A2900" s="34">
        <v>2897</v>
      </c>
      <c r="B2900">
        <v>0.77</v>
      </c>
      <c r="C2900" s="85">
        <v>18.739999999999998</v>
      </c>
      <c r="D2900" s="125">
        <f>B2900/(B2900+Overview!$F$22)</f>
        <v>0.52380952380952384</v>
      </c>
      <c r="E2900" s="118">
        <f>EXP(Overview!$F$21/Overview!$F$5-Overview!$F$21/('='!C2900+273.15))</f>
        <v>0.94169028070695959</v>
      </c>
      <c r="F2900" s="77">
        <f t="shared" si="272"/>
        <v>3.3193705530559905</v>
      </c>
      <c r="G2900" s="115">
        <f t="shared" si="273"/>
        <v>0.52380952380952372</v>
      </c>
      <c r="H2900" s="112">
        <f>F2900/Overview!$F$19</f>
        <v>4.9008866869274925</v>
      </c>
      <c r="I2900" s="149">
        <f t="shared" si="274"/>
        <v>178.24101031296112</v>
      </c>
      <c r="J2900" s="80">
        <f>IF((A2900-Overview!$F$43)/365=ROUND((A2900-Overview!$F$43)/365,0),J2899*0.05,J2899+V2899)</f>
        <v>15337.353354399767</v>
      </c>
      <c r="K2900" s="70">
        <f>IF(I2900&lt;Overview!$F$16,1,'='!F2900/Overview!$F$26)</f>
        <v>143.69569493748878</v>
      </c>
      <c r="L2900" s="71">
        <f>IF(I2900&lt;Overview!$F$17,'='!F2900/Overview!$F$26,Overview!$F$33)</f>
        <v>9.1428571428571423</v>
      </c>
      <c r="M2900" s="72">
        <f t="shared" si="275"/>
        <v>9.1428571428571423</v>
      </c>
      <c r="N2900" s="81">
        <f>MIN(1,Overview!$F$44*E2900*(F2900-Overview!$F$25)^2+0.2)</f>
        <v>1</v>
      </c>
      <c r="O2900" s="48">
        <f>M2900*E2900*Overview!$F$8</f>
        <v>9.746225350951114E-2</v>
      </c>
      <c r="P2900" s="48">
        <f>E2900*Overview!$F$6</f>
        <v>1.8494797113084687E-3</v>
      </c>
      <c r="Q2900" s="122">
        <f>O2900*(G2900/F2900-(1+Overview!$F$35/'='!F2900)/(Overview!$F$37*Overview!$F$33))/('='!G2900+Overview!$F$36)</f>
        <v>6.6336629672352856E-5</v>
      </c>
      <c r="R2900" s="128">
        <f>(O2900/F2900-Q2900)*G2900*Overview!$F$29*'='!F2900^3</f>
        <v>508.08595318887166</v>
      </c>
      <c r="S2900" s="57">
        <f t="shared" si="270"/>
        <v>3.2597998972574501E-18</v>
      </c>
      <c r="T2900" s="58">
        <f t="shared" si="271"/>
        <v>7.3398618374462778E-5</v>
      </c>
      <c r="U2900" s="58">
        <f>IF(I2900&lt;Overview!$F$18,(1-Overview!$F$9)*'='!R2900-'='!I2900*'='!P2900,0)</f>
        <v>0</v>
      </c>
      <c r="V2900" s="54">
        <f>IF(I2900&gt;=Overview!$F$18,(1-Overview!$F$9)*'='!R2900-Overview!$F$18*'='!P2900,0)</f>
        <v>42.961380354819163</v>
      </c>
      <c r="W2900" s="2"/>
      <c r="X2900" s="60">
        <f>F2900^3*(1+G2900*Overview!$F$38)</f>
        <v>44.947529568112266</v>
      </c>
      <c r="Y2900" s="61">
        <f>F2900^3*Overview!$F$42*(1+Overview!$F$38*G2900)+J2900*Overview!$F$39/Overview!$F$40</f>
        <v>4.7117553796212928</v>
      </c>
    </row>
    <row r="2901" spans="1:25">
      <c r="A2901" s="34">
        <v>2898</v>
      </c>
      <c r="B2901">
        <v>0.77</v>
      </c>
      <c r="C2901" s="85">
        <v>18.739999999999998</v>
      </c>
      <c r="D2901" s="125">
        <f>B2901/(B2901+Overview!$F$22)</f>
        <v>0.52380952380952384</v>
      </c>
      <c r="E2901" s="118">
        <f>EXP(Overview!$F$21/Overview!$F$5-Overview!$F$21/('='!C2901+273.15))</f>
        <v>0.94169028070695959</v>
      </c>
      <c r="F2901" s="77">
        <f t="shared" si="272"/>
        <v>3.3194439516743648</v>
      </c>
      <c r="G2901" s="115">
        <f t="shared" si="273"/>
        <v>0.52380952380952372</v>
      </c>
      <c r="H2901" s="112">
        <f>F2901/Overview!$F$19</f>
        <v>4.9009950563625644</v>
      </c>
      <c r="I2901" s="149">
        <f t="shared" si="274"/>
        <v>178.24101031296112</v>
      </c>
      <c r="J2901" s="80">
        <f>IF((A2901-Overview!$F$43)/365=ROUND((A2901-Overview!$F$43)/365,0),J2900*0.05,J2900+V2900)</f>
        <v>15380.314734754587</v>
      </c>
      <c r="K2901" s="70">
        <f>IF(I2901&lt;Overview!$F$16,1,'='!F2901/Overview!$F$26)</f>
        <v>143.69887236685562</v>
      </c>
      <c r="L2901" s="71">
        <f>IF(I2901&lt;Overview!$F$17,'='!F2901/Overview!$F$26,Overview!$F$33)</f>
        <v>9.1428571428571423</v>
      </c>
      <c r="M2901" s="72">
        <f t="shared" si="275"/>
        <v>9.1428571428571423</v>
      </c>
      <c r="N2901" s="81">
        <f>MIN(1,Overview!$F$44*E2901*(F2901-Overview!$F$25)^2+0.2)</f>
        <v>1</v>
      </c>
      <c r="O2901" s="48">
        <f>M2901*E2901*Overview!$F$8</f>
        <v>9.746225350951114E-2</v>
      </c>
      <c r="P2901" s="48">
        <f>E2901*Overview!$F$6</f>
        <v>1.8494797113084687E-3</v>
      </c>
      <c r="Q2901" s="122">
        <f>O2901*(G2901/F2901-(1+Overview!$F$35/'='!F2901)/(Overview!$F$37*Overview!$F$33))/('='!G2901+Overview!$F$36)</f>
        <v>6.6235419721556412E-5</v>
      </c>
      <c r="R2901" s="128">
        <f>(O2901/F2901-Q2901)*G2901*Overview!$F$29*'='!F2901^3</f>
        <v>508.1101532617061</v>
      </c>
      <c r="S2901" s="57">
        <f t="shared" si="270"/>
        <v>3.2597278174717636E-18</v>
      </c>
      <c r="T2901" s="58">
        <f t="shared" si="271"/>
        <v>7.3288254460444449E-5</v>
      </c>
      <c r="U2901" s="58">
        <f>IF(I2901&lt;Overview!$F$18,(1-Overview!$F$9)*'='!R2901-'='!I2901*'='!P2901,0)</f>
        <v>0</v>
      </c>
      <c r="V2901" s="54">
        <f>IF(I2901&gt;=Overview!$F$18,(1-Overview!$F$9)*'='!R2901-Overview!$F$18*'='!P2901,0)</f>
        <v>42.963442201024655</v>
      </c>
      <c r="W2901" s="2"/>
      <c r="X2901" s="60">
        <f>F2901^3*(1+G2901*Overview!$F$38)</f>
        <v>44.950511301667653</v>
      </c>
      <c r="Y2901" s="61">
        <f>F2901^3*Overview!$F$42*(1+Overview!$F$38*G2901)+J2901*Overview!$F$39/Overview!$F$40</f>
        <v>4.7138906028966971</v>
      </c>
    </row>
    <row r="2902" spans="1:25">
      <c r="A2902" s="34">
        <v>2899</v>
      </c>
      <c r="B2902">
        <v>0.77</v>
      </c>
      <c r="C2902" s="85">
        <v>18.739999999999998</v>
      </c>
      <c r="D2902" s="125">
        <f>B2902/(B2902+Overview!$F$22)</f>
        <v>0.52380952380952384</v>
      </c>
      <c r="E2902" s="118">
        <f>EXP(Overview!$F$21/Overview!$F$5-Overview!$F$21/('='!C2902+273.15))</f>
        <v>0.94169028070695959</v>
      </c>
      <c r="F2902" s="77">
        <f t="shared" si="272"/>
        <v>3.3195172399288251</v>
      </c>
      <c r="G2902" s="115">
        <f t="shared" si="273"/>
        <v>0.52380952380952372</v>
      </c>
      <c r="H2902" s="112">
        <f>F2902/Overview!$F$19</f>
        <v>4.9011032628507678</v>
      </c>
      <c r="I2902" s="149">
        <f t="shared" si="274"/>
        <v>178.24101031296112</v>
      </c>
      <c r="J2902" s="80">
        <f>IF((A2902-Overview!$F$43)/365=ROUND((A2902-Overview!$F$43)/365,0),J2901*0.05,J2901+V2901)</f>
        <v>15423.278176955611</v>
      </c>
      <c r="K2902" s="70">
        <f>IF(I2902&lt;Overview!$F$16,1,'='!F2902/Overview!$F$26)</f>
        <v>143.70204501856387</v>
      </c>
      <c r="L2902" s="71">
        <f>IF(I2902&lt;Overview!$F$17,'='!F2902/Overview!$F$26,Overview!$F$33)</f>
        <v>9.1428571428571423</v>
      </c>
      <c r="M2902" s="72">
        <f t="shared" si="275"/>
        <v>9.1428571428571423</v>
      </c>
      <c r="N2902" s="81">
        <f>MIN(1,Overview!$F$44*E2902*(F2902-Overview!$F$25)^2+0.2)</f>
        <v>1</v>
      </c>
      <c r="O2902" s="48">
        <f>M2902*E2902*Overview!$F$8</f>
        <v>9.746225350951114E-2</v>
      </c>
      <c r="P2902" s="48">
        <f>E2902*Overview!$F$6</f>
        <v>1.8494797113084687E-3</v>
      </c>
      <c r="Q2902" s="122">
        <f>O2902*(G2902/F2902-(1+Overview!$F$35/'='!F2902)/(Overview!$F$37*Overview!$F$33))/('='!G2902+Overview!$F$36)</f>
        <v>6.6134366418120998E-5</v>
      </c>
      <c r="R2902" s="128">
        <f>(O2902/F2902-Q2902)*G2902*Overview!$F$29*'='!F2902^3</f>
        <v>508.13431759514208</v>
      </c>
      <c r="S2902" s="57">
        <f t="shared" si="270"/>
        <v>3.2596558492473228E-18</v>
      </c>
      <c r="T2902" s="58">
        <f t="shared" si="271"/>
        <v>7.3178056492240867E-5</v>
      </c>
      <c r="U2902" s="58">
        <f>IF(I2902&lt;Overview!$F$18,(1-Overview!$F$9)*'='!R2902-'='!I2902*'='!P2902,0)</f>
        <v>0</v>
      </c>
      <c r="V2902" s="54">
        <f>IF(I2902&gt;=Overview!$F$18,(1-Overview!$F$9)*'='!R2902-Overview!$F$18*'='!P2902,0)</f>
        <v>42.965501002233403</v>
      </c>
      <c r="W2902" s="2"/>
      <c r="X2902" s="60">
        <f>F2902^3*(1+G2902*Overview!$F$38)</f>
        <v>44.95348868338548</v>
      </c>
      <c r="Y2902" s="61">
        <f>F2902^3*Overview!$F$42*(1+Overview!$F$38*G2902)+J2902*Overview!$F$39/Overview!$F$40</f>
        <v>4.7160255241033102</v>
      </c>
    </row>
    <row r="2903" spans="1:25">
      <c r="A2903" s="34">
        <v>2900</v>
      </c>
      <c r="B2903">
        <v>0.77</v>
      </c>
      <c r="C2903" s="85">
        <v>18.739999999999998</v>
      </c>
      <c r="D2903" s="125">
        <f>B2903/(B2903+Overview!$F$22)</f>
        <v>0.52380952380952384</v>
      </c>
      <c r="E2903" s="118">
        <f>EXP(Overview!$F$21/Overview!$F$5-Overview!$F$21/('='!C2903+273.15))</f>
        <v>0.94169028070695959</v>
      </c>
      <c r="F2903" s="77">
        <f t="shared" si="272"/>
        <v>3.3195904179853173</v>
      </c>
      <c r="G2903" s="115">
        <f t="shared" si="273"/>
        <v>0.52380952380952372</v>
      </c>
      <c r="H2903" s="112">
        <f>F2903/Overview!$F$19</f>
        <v>4.9012113066371139</v>
      </c>
      <c r="I2903" s="149">
        <f t="shared" si="274"/>
        <v>178.24101031296112</v>
      </c>
      <c r="J2903" s="80">
        <f>IF((A2903-Overview!$F$43)/365=ROUND((A2903-Overview!$F$43)/365,0),J2902*0.05,J2902+V2902)</f>
        <v>15466.243677957846</v>
      </c>
      <c r="K2903" s="70">
        <f>IF(I2903&lt;Overview!$F$16,1,'='!F2903/Overview!$F$26)</f>
        <v>143.70521289979729</v>
      </c>
      <c r="L2903" s="71">
        <f>IF(I2903&lt;Overview!$F$17,'='!F2903/Overview!$F$26,Overview!$F$33)</f>
        <v>9.1428571428571423</v>
      </c>
      <c r="M2903" s="72">
        <f t="shared" si="275"/>
        <v>9.1428571428571423</v>
      </c>
      <c r="N2903" s="81">
        <f>MIN(1,Overview!$F$44*E2903*(F2903-Overview!$F$25)^2+0.2)</f>
        <v>1</v>
      </c>
      <c r="O2903" s="48">
        <f>M2903*E2903*Overview!$F$8</f>
        <v>9.746225350951114E-2</v>
      </c>
      <c r="P2903" s="48">
        <f>E2903*Overview!$F$6</f>
        <v>1.8494797113084687E-3</v>
      </c>
      <c r="Q2903" s="122">
        <f>O2903*(G2903/F2903-(1+Overview!$F$35/'='!F2903)/(Overview!$F$37*Overview!$F$33))/('='!G2903+Overview!$F$36)</f>
        <v>6.6033469512793129E-5</v>
      </c>
      <c r="R2903" s="128">
        <f>(O2903/F2903-Q2903)*G2903*Overview!$F$29*'='!F2903^3</f>
        <v>508.15844624097474</v>
      </c>
      <c r="S2903" s="57">
        <f t="shared" si="270"/>
        <v>3.2595839924066149E-18</v>
      </c>
      <c r="T2903" s="58">
        <f t="shared" si="271"/>
        <v>7.3068024220331211E-5</v>
      </c>
      <c r="U2903" s="58">
        <f>IF(I2903&lt;Overview!$F$18,(1-Overview!$F$9)*'='!R2903-'='!I2903*'='!P2903,0)</f>
        <v>0</v>
      </c>
      <c r="V2903" s="54">
        <f>IF(I2903&gt;=Overview!$F$18,(1-Overview!$F$9)*'='!R2903-Overview!$F$18*'='!P2903,0)</f>
        <v>42.967556762858344</v>
      </c>
      <c r="W2903" s="2"/>
      <c r="X2903" s="60">
        <f>F2903^3*(1+G2903*Overview!$F$38)</f>
        <v>44.956461719416829</v>
      </c>
      <c r="Y2903" s="61">
        <f>F2903^3*Overview!$F$42*(1+Overview!$F$38*G2903)+J2903*Overview!$F$39/Overview!$F$40</f>
        <v>4.7181601436624101</v>
      </c>
    </row>
    <row r="2904" spans="1:25">
      <c r="A2904" s="34">
        <v>2901</v>
      </c>
      <c r="B2904">
        <v>0.77</v>
      </c>
      <c r="C2904" s="85">
        <v>18.739999999999998</v>
      </c>
      <c r="D2904" s="125">
        <f>B2904/(B2904+Overview!$F$22)</f>
        <v>0.52380952380952384</v>
      </c>
      <c r="E2904" s="118">
        <f>EXP(Overview!$F$21/Overview!$F$5-Overview!$F$21/('='!C2904+273.15))</f>
        <v>0.94169028070695959</v>
      </c>
      <c r="F2904" s="77">
        <f t="shared" si="272"/>
        <v>3.3196634860095378</v>
      </c>
      <c r="G2904" s="115">
        <f t="shared" si="273"/>
        <v>0.52380952380952372</v>
      </c>
      <c r="H2904" s="112">
        <f>F2904/Overview!$F$19</f>
        <v>4.9013191879662452</v>
      </c>
      <c r="I2904" s="149">
        <f t="shared" si="274"/>
        <v>178.24101031296112</v>
      </c>
      <c r="J2904" s="80">
        <f>IF((A2904-Overview!$F$43)/365=ROUND((A2904-Overview!$F$43)/365,0),J2903*0.05,J2903+V2903)</f>
        <v>15509.211234720704</v>
      </c>
      <c r="K2904" s="70">
        <f>IF(I2904&lt;Overview!$F$16,1,'='!F2904/Overview!$F$26)</f>
        <v>143.70837601772891</v>
      </c>
      <c r="L2904" s="71">
        <f>IF(I2904&lt;Overview!$F$17,'='!F2904/Overview!$F$26,Overview!$F$33)</f>
        <v>9.1428571428571423</v>
      </c>
      <c r="M2904" s="72">
        <f t="shared" si="275"/>
        <v>9.1428571428571423</v>
      </c>
      <c r="N2904" s="81">
        <f>MIN(1,Overview!$F$44*E2904*(F2904-Overview!$F$25)^2+0.2)</f>
        <v>1</v>
      </c>
      <c r="O2904" s="48">
        <f>M2904*E2904*Overview!$F$8</f>
        <v>9.746225350951114E-2</v>
      </c>
      <c r="P2904" s="48">
        <f>E2904*Overview!$F$6</f>
        <v>1.8494797113084687E-3</v>
      </c>
      <c r="Q2904" s="122">
        <f>O2904*(G2904/F2904-(1+Overview!$F$35/'='!F2904)/(Overview!$F$37*Overview!$F$33))/('='!G2904+Overview!$F$36)</f>
        <v>6.5932728756737185E-5</v>
      </c>
      <c r="R2904" s="128">
        <f>(O2904/F2904-Q2904)*G2904*Overview!$F$29*'='!F2904^3</f>
        <v>508.18253925092733</v>
      </c>
      <c r="S2904" s="57">
        <f t="shared" si="270"/>
        <v>3.2595122467724234E-18</v>
      </c>
      <c r="T2904" s="58">
        <f t="shared" si="271"/>
        <v>7.2958157395570483E-5</v>
      </c>
      <c r="U2904" s="58">
        <f>IF(I2904&lt;Overview!$F$18,(1-Overview!$F$9)*'='!R2904-'='!I2904*'='!P2904,0)</f>
        <v>0</v>
      </c>
      <c r="V2904" s="54">
        <f>IF(I2904&gt;=Overview!$F$18,(1-Overview!$F$9)*'='!R2904-Overview!$F$18*'='!P2904,0)</f>
        <v>42.969609487306307</v>
      </c>
      <c r="W2904" s="2"/>
      <c r="X2904" s="60">
        <f>F2904^3*(1+G2904*Overview!$F$38)</f>
        <v>44.959430415904677</v>
      </c>
      <c r="Y2904" s="61">
        <f>F2904^3*Overview!$F$42*(1+Overview!$F$38*G2904)+J2904*Overview!$F$39/Overview!$F$40</f>
        <v>4.7202944619947385</v>
      </c>
    </row>
    <row r="2905" spans="1:25">
      <c r="A2905" s="34">
        <v>2902</v>
      </c>
      <c r="B2905">
        <v>0.77</v>
      </c>
      <c r="C2905" s="85">
        <v>18.739999999999998</v>
      </c>
      <c r="D2905" s="125">
        <f>B2905/(B2905+Overview!$F$22)</f>
        <v>0.52380952380952384</v>
      </c>
      <c r="E2905" s="118">
        <f>EXP(Overview!$F$21/Overview!$F$5-Overview!$F$21/('='!C2905+273.15))</f>
        <v>0.94169028070695959</v>
      </c>
      <c r="F2905" s="77">
        <f t="shared" si="272"/>
        <v>3.3197364441669333</v>
      </c>
      <c r="G2905" s="115">
        <f t="shared" si="273"/>
        <v>0.52380952380952372</v>
      </c>
      <c r="H2905" s="112">
        <f>F2905/Overview!$F$19</f>
        <v>4.9014269070824348</v>
      </c>
      <c r="I2905" s="149">
        <f t="shared" si="274"/>
        <v>178.24101031296112</v>
      </c>
      <c r="J2905" s="80">
        <f>IF((A2905-Overview!$F$43)/365=ROUND((A2905-Overview!$F$43)/365,0),J2904*0.05,J2904+V2904)</f>
        <v>15552.180844208011</v>
      </c>
      <c r="K2905" s="70">
        <f>IF(I2905&lt;Overview!$F$16,1,'='!F2905/Overview!$F$26)</f>
        <v>143.71153437952091</v>
      </c>
      <c r="L2905" s="71">
        <f>IF(I2905&lt;Overview!$F$17,'='!F2905/Overview!$F$26,Overview!$F$33)</f>
        <v>9.1428571428571423</v>
      </c>
      <c r="M2905" s="72">
        <f t="shared" si="275"/>
        <v>9.1428571428571423</v>
      </c>
      <c r="N2905" s="81">
        <f>MIN(1,Overview!$F$44*E2905*(F2905-Overview!$F$25)^2+0.2)</f>
        <v>1</v>
      </c>
      <c r="O2905" s="48">
        <f>M2905*E2905*Overview!$F$8</f>
        <v>9.746225350951114E-2</v>
      </c>
      <c r="P2905" s="48">
        <f>E2905*Overview!$F$6</f>
        <v>1.8494797113084687E-3</v>
      </c>
      <c r="Q2905" s="122">
        <f>O2905*(G2905/F2905-(1+Overview!$F$35/'='!F2905)/(Overview!$F$37*Overview!$F$33))/('='!G2905+Overview!$F$36)</f>
        <v>6.5832143901535317E-5</v>
      </c>
      <c r="R2905" s="128">
        <f>(O2905/F2905-Q2905)*G2905*Overview!$F$29*'='!F2905^3</f>
        <v>508.20659667665063</v>
      </c>
      <c r="S2905" s="57">
        <f t="shared" si="270"/>
        <v>3.2594406121678298E-18</v>
      </c>
      <c r="T2905" s="58">
        <f t="shared" si="271"/>
        <v>7.2848455769189578E-5</v>
      </c>
      <c r="U2905" s="58">
        <f>IF(I2905&lt;Overview!$F$18,(1-Overview!$F$9)*'='!R2905-'='!I2905*'='!P2905,0)</f>
        <v>0</v>
      </c>
      <c r="V2905" s="54">
        <f>IF(I2905&gt;=Overview!$F$18,(1-Overview!$F$9)*'='!R2905-Overview!$F$18*'='!P2905,0)</f>
        <v>42.971659179977927</v>
      </c>
      <c r="W2905" s="2"/>
      <c r="X2905" s="60">
        <f>F2905^3*(1+G2905*Overview!$F$38)</f>
        <v>44.962394778983899</v>
      </c>
      <c r="Y2905" s="61">
        <f>F2905^3*Overview!$F$42*(1+Overview!$F$38*G2905)+J2905*Overview!$F$39/Overview!$F$40</f>
        <v>4.7224284795204987</v>
      </c>
    </row>
    <row r="2906" spans="1:25">
      <c r="A2906" s="34">
        <v>2903</v>
      </c>
      <c r="B2906">
        <v>0.77</v>
      </c>
      <c r="C2906" s="85">
        <v>18.739999999999998</v>
      </c>
      <c r="D2906" s="125">
        <f>B2906/(B2906+Overview!$F$22)</f>
        <v>0.52380952380952384</v>
      </c>
      <c r="E2906" s="118">
        <f>EXP(Overview!$F$21/Overview!$F$5-Overview!$F$21/('='!C2906+273.15))</f>
        <v>0.94169028070695959</v>
      </c>
      <c r="F2906" s="77">
        <f t="shared" si="272"/>
        <v>3.3198092926227023</v>
      </c>
      <c r="G2906" s="115">
        <f t="shared" si="273"/>
        <v>0.52380952380952372</v>
      </c>
      <c r="H2906" s="112">
        <f>F2906/Overview!$F$19</f>
        <v>4.9015344642295915</v>
      </c>
      <c r="I2906" s="149">
        <f t="shared" si="274"/>
        <v>178.24101031296112</v>
      </c>
      <c r="J2906" s="80">
        <f>IF((A2906-Overview!$F$43)/365=ROUND((A2906-Overview!$F$43)/365,0),J2905*0.05,J2905+V2905)</f>
        <v>15595.15250338799</v>
      </c>
      <c r="K2906" s="70">
        <f>IF(I2906&lt;Overview!$F$16,1,'='!F2906/Overview!$F$26)</f>
        <v>143.71468799232477</v>
      </c>
      <c r="L2906" s="71">
        <f>IF(I2906&lt;Overview!$F$17,'='!F2906/Overview!$F$26,Overview!$F$33)</f>
        <v>9.1428571428571423</v>
      </c>
      <c r="M2906" s="72">
        <f t="shared" si="275"/>
        <v>9.1428571428571423</v>
      </c>
      <c r="N2906" s="81">
        <f>MIN(1,Overview!$F$44*E2906*(F2906-Overview!$F$25)^2+0.2)</f>
        <v>1</v>
      </c>
      <c r="O2906" s="48">
        <f>M2906*E2906*Overview!$F$8</f>
        <v>9.746225350951114E-2</v>
      </c>
      <c r="P2906" s="48">
        <f>E2906*Overview!$F$6</f>
        <v>1.8494797113084687E-3</v>
      </c>
      <c r="Q2906" s="122">
        <f>O2906*(G2906/F2906-(1+Overview!$F$35/'='!F2906)/(Overview!$F$37*Overview!$F$33))/('='!G2906+Overview!$F$36)</f>
        <v>6.573171469918434E-5</v>
      </c>
      <c r="R2906" s="128">
        <f>(O2906/F2906-Q2906)*G2906*Overview!$F$29*'='!F2906^3</f>
        <v>508.23061856972424</v>
      </c>
      <c r="S2906" s="57">
        <f t="shared" si="270"/>
        <v>3.2593690884162112E-18</v>
      </c>
      <c r="T2906" s="58">
        <f t="shared" si="271"/>
        <v>7.2738919092792156E-5</v>
      </c>
      <c r="U2906" s="58">
        <f>IF(I2906&lt;Overview!$F$18,(1-Overview!$F$9)*'='!R2906-'='!I2906*'='!P2906,0)</f>
        <v>0</v>
      </c>
      <c r="V2906" s="54">
        <f>IF(I2906&gt;=Overview!$F$18,(1-Overview!$F$9)*'='!R2906-Overview!$F$18*'='!P2906,0)</f>
        <v>42.973705845267801</v>
      </c>
      <c r="W2906" s="2"/>
      <c r="X2906" s="60">
        <f>F2906^3*(1+G2906*Overview!$F$38)</f>
        <v>44.965354814781357</v>
      </c>
      <c r="Y2906" s="61">
        <f>F2906^3*Overview!$F$42*(1+Overview!$F$38*G2906)+J2906*Overview!$F$39/Overview!$F$40</f>
        <v>4.7245621966593632</v>
      </c>
    </row>
    <row r="2907" spans="1:25">
      <c r="A2907" s="34">
        <v>2904</v>
      </c>
      <c r="B2907">
        <v>0.77</v>
      </c>
      <c r="C2907" s="85">
        <v>18.739999999999998</v>
      </c>
      <c r="D2907" s="125">
        <f>B2907/(B2907+Overview!$F$22)</f>
        <v>0.52380952380952384</v>
      </c>
      <c r="E2907" s="118">
        <f>EXP(Overview!$F$21/Overview!$F$5-Overview!$F$21/('='!C2907+273.15))</f>
        <v>0.94169028070695959</v>
      </c>
      <c r="F2907" s="77">
        <f t="shared" si="272"/>
        <v>3.3198820315417952</v>
      </c>
      <c r="G2907" s="115">
        <f t="shared" si="273"/>
        <v>0.52380952380952372</v>
      </c>
      <c r="H2907" s="112">
        <f>F2907/Overview!$F$19</f>
        <v>4.9016418596512548</v>
      </c>
      <c r="I2907" s="149">
        <f t="shared" si="274"/>
        <v>178.24101031296112</v>
      </c>
      <c r="J2907" s="80">
        <f>IF((A2907-Overview!$F$43)/365=ROUND((A2907-Overview!$F$43)/365,0),J2906*0.05,J2906+V2906)</f>
        <v>15638.126209233258</v>
      </c>
      <c r="K2907" s="70">
        <f>IF(I2907&lt;Overview!$F$16,1,'='!F2907/Overview!$F$26)</f>
        <v>143.71783686328118</v>
      </c>
      <c r="L2907" s="71">
        <f>IF(I2907&lt;Overview!$F$17,'='!F2907/Overview!$F$26,Overview!$F$33)</f>
        <v>9.1428571428571423</v>
      </c>
      <c r="M2907" s="72">
        <f t="shared" si="275"/>
        <v>9.1428571428571423</v>
      </c>
      <c r="N2907" s="81">
        <f>MIN(1,Overview!$F$44*E2907*(F2907-Overview!$F$25)^2+0.2)</f>
        <v>1</v>
      </c>
      <c r="O2907" s="48">
        <f>M2907*E2907*Overview!$F$8</f>
        <v>9.746225350951114E-2</v>
      </c>
      <c r="P2907" s="48">
        <f>E2907*Overview!$F$6</f>
        <v>1.8494797113084687E-3</v>
      </c>
      <c r="Q2907" s="122">
        <f>O2907*(G2907/F2907-(1+Overview!$F$35/'='!F2907)/(Overview!$F$37*Overview!$F$33))/('='!G2907+Overview!$F$36)</f>
        <v>6.5631440902095685E-5</v>
      </c>
      <c r="R2907" s="128">
        <f>(O2907/F2907-Q2907)*G2907*Overview!$F$29*'='!F2907^3</f>
        <v>508.25460498165558</v>
      </c>
      <c r="S2907" s="57">
        <f t="shared" si="270"/>
        <v>3.259297675341239E-18</v>
      </c>
      <c r="T2907" s="58">
        <f t="shared" si="271"/>
        <v>7.2629547118354892E-5</v>
      </c>
      <c r="U2907" s="58">
        <f>IF(I2907&lt;Overview!$F$18,(1-Overview!$F$9)*'='!R2907-'='!I2907*'='!P2907,0)</f>
        <v>0</v>
      </c>
      <c r="V2907" s="54">
        <f>IF(I2907&gt;=Overview!$F$18,(1-Overview!$F$9)*'='!R2907-Overview!$F$18*'='!P2907,0)</f>
        <v>42.97574948756435</v>
      </c>
      <c r="W2907" s="2"/>
      <c r="X2907" s="60">
        <f>F2907^3*(1+G2907*Overview!$F$38)</f>
        <v>44.968310529415845</v>
      </c>
      <c r="Y2907" s="61">
        <f>F2907^3*Overview!$F$42*(1+Overview!$F$38*G2907)+J2907*Overview!$F$39/Overview!$F$40</f>
        <v>4.7266956138304712</v>
      </c>
    </row>
    <row r="2908" spans="1:25">
      <c r="A2908" s="34">
        <v>2905</v>
      </c>
      <c r="B2908">
        <v>0.77</v>
      </c>
      <c r="C2908" s="85">
        <v>18.739999999999998</v>
      </c>
      <c r="D2908" s="125">
        <f>B2908/(B2908+Overview!$F$22)</f>
        <v>0.52380952380952384</v>
      </c>
      <c r="E2908" s="118">
        <f>EXP(Overview!$F$21/Overview!$F$5-Overview!$F$21/('='!C2908+273.15))</f>
        <v>0.94169028070695959</v>
      </c>
      <c r="F2908" s="77">
        <f t="shared" si="272"/>
        <v>3.3199546610889135</v>
      </c>
      <c r="G2908" s="115">
        <f t="shared" si="273"/>
        <v>0.52380952380952372</v>
      </c>
      <c r="H2908" s="112">
        <f>F2908/Overview!$F$19</f>
        <v>4.9017490935905998</v>
      </c>
      <c r="I2908" s="149">
        <f t="shared" si="274"/>
        <v>178.24101031296112</v>
      </c>
      <c r="J2908" s="80">
        <f>IF((A2908-Overview!$F$43)/365=ROUND((A2908-Overview!$F$43)/365,0),J2907*0.05,J2907+V2907)</f>
        <v>15681.101958720823</v>
      </c>
      <c r="K2908" s="70">
        <f>IF(I2908&lt;Overview!$F$16,1,'='!F2908/Overview!$F$26)</f>
        <v>143.72098099952007</v>
      </c>
      <c r="L2908" s="71">
        <f>IF(I2908&lt;Overview!$F$17,'='!F2908/Overview!$F$26,Overview!$F$33)</f>
        <v>9.1428571428571423</v>
      </c>
      <c r="M2908" s="72">
        <f t="shared" si="275"/>
        <v>9.1428571428571423</v>
      </c>
      <c r="N2908" s="81">
        <f>MIN(1,Overview!$F$44*E2908*(F2908-Overview!$F$25)^2+0.2)</f>
        <v>1</v>
      </c>
      <c r="O2908" s="48">
        <f>M2908*E2908*Overview!$F$8</f>
        <v>9.746225350951114E-2</v>
      </c>
      <c r="P2908" s="48">
        <f>E2908*Overview!$F$6</f>
        <v>1.8494797113084687E-3</v>
      </c>
      <c r="Q2908" s="122">
        <f>O2908*(G2908/F2908-(1+Overview!$F$35/'='!F2908)/(Overview!$F$37*Overview!$F$33))/('='!G2908+Overview!$F$36)</f>
        <v>6.5531322263096139E-5</v>
      </c>
      <c r="R2908" s="128">
        <f>(O2908/F2908-Q2908)*G2908*Overview!$F$29*'='!F2908^3</f>
        <v>508.27855596388059</v>
      </c>
      <c r="S2908" s="57">
        <f t="shared" si="270"/>
        <v>3.2592263727668823E-18</v>
      </c>
      <c r="T2908" s="58">
        <f t="shared" si="271"/>
        <v>7.252033959822857E-5</v>
      </c>
      <c r="U2908" s="58">
        <f>IF(I2908&lt;Overview!$F$18,(1-Overview!$F$9)*'='!R2908-'='!I2908*'='!P2908,0)</f>
        <v>0</v>
      </c>
      <c r="V2908" s="54">
        <f>IF(I2908&gt;=Overview!$F$18,(1-Overview!$F$9)*'='!R2908-Overview!$F$18*'='!P2908,0)</f>
        <v>42.977790111249924</v>
      </c>
      <c r="W2908" s="2"/>
      <c r="X2908" s="60">
        <f>F2908^3*(1+G2908*Overview!$F$38)</f>
        <v>44.971261928998089</v>
      </c>
      <c r="Y2908" s="61">
        <f>F2908^3*Overview!$F$42*(1+Overview!$F$38*G2908)+J2908*Overview!$F$39/Overview!$F$40</f>
        <v>4.7288287314524231</v>
      </c>
    </row>
    <row r="2909" spans="1:25">
      <c r="A2909" s="34">
        <v>2906</v>
      </c>
      <c r="B2909">
        <v>0.77</v>
      </c>
      <c r="C2909" s="85">
        <v>18.739999999999998</v>
      </c>
      <c r="D2909" s="125">
        <f>B2909/(B2909+Overview!$F$22)</f>
        <v>0.52380952380952384</v>
      </c>
      <c r="E2909" s="118">
        <f>EXP(Overview!$F$21/Overview!$F$5-Overview!$F$21/('='!C2909+273.15))</f>
        <v>0.94169028070695959</v>
      </c>
      <c r="F2909" s="77">
        <f t="shared" si="272"/>
        <v>3.3200271814285118</v>
      </c>
      <c r="G2909" s="115">
        <f t="shared" si="273"/>
        <v>0.52380952380952372</v>
      </c>
      <c r="H2909" s="112">
        <f>F2909/Overview!$F$19</f>
        <v>4.9018561662904352</v>
      </c>
      <c r="I2909" s="149">
        <f t="shared" si="274"/>
        <v>178.24101031296112</v>
      </c>
      <c r="J2909" s="80">
        <f>IF((A2909-Overview!$F$43)/365=ROUND((A2909-Overview!$F$43)/365,0),J2908*0.05,J2908+V2908)</f>
        <v>15724.079748832073</v>
      </c>
      <c r="K2909" s="70">
        <f>IF(I2909&lt;Overview!$F$16,1,'='!F2909/Overview!$F$26)</f>
        <v>143.7241204081607</v>
      </c>
      <c r="L2909" s="71">
        <f>IF(I2909&lt;Overview!$F$17,'='!F2909/Overview!$F$26,Overview!$F$33)</f>
        <v>9.1428571428571423</v>
      </c>
      <c r="M2909" s="72">
        <f t="shared" si="275"/>
        <v>9.1428571428571423</v>
      </c>
      <c r="N2909" s="81">
        <f>MIN(1,Overview!$F$44*E2909*(F2909-Overview!$F$25)^2+0.2)</f>
        <v>1</v>
      </c>
      <c r="O2909" s="48">
        <f>M2909*E2909*Overview!$F$8</f>
        <v>9.746225350951114E-2</v>
      </c>
      <c r="P2909" s="48">
        <f>E2909*Overview!$F$6</f>
        <v>1.8494797113084687E-3</v>
      </c>
      <c r="Q2909" s="122">
        <f>O2909*(G2909/F2909-(1+Overview!$F$35/'='!F2909)/(Overview!$F$37*Overview!$F$33))/('='!G2909+Overview!$F$36)</f>
        <v>6.5431358535424742E-5</v>
      </c>
      <c r="R2909" s="128">
        <f>(O2909/F2909-Q2909)*G2909*Overview!$F$29*'='!F2909^3</f>
        <v>508.30247156776318</v>
      </c>
      <c r="S2909" s="57">
        <f t="shared" si="270"/>
        <v>3.2591551805174021E-18</v>
      </c>
      <c r="T2909" s="58">
        <f t="shared" si="271"/>
        <v>7.2411296285134876E-5</v>
      </c>
      <c r="U2909" s="58">
        <f>IF(I2909&lt;Overview!$F$18,(1-Overview!$F$9)*'='!R2909-'='!I2909*'='!P2909,0)</f>
        <v>0</v>
      </c>
      <c r="V2909" s="54">
        <f>IF(I2909&gt;=Overview!$F$18,(1-Overview!$F$9)*'='!R2909-Overview!$F$18*'='!P2909,0)</f>
        <v>42.979827720700719</v>
      </c>
      <c r="W2909" s="2"/>
      <c r="X2909" s="60">
        <f>F2909^3*(1+G2909*Overview!$F$38)</f>
        <v>44.974209019630784</v>
      </c>
      <c r="Y2909" s="61">
        <f>F2909^3*Overview!$F$42*(1+Overview!$F$38*G2909)+J2909*Overview!$F$39/Overview!$F$40</f>
        <v>4.7309615499432915</v>
      </c>
    </row>
    <row r="2910" spans="1:25">
      <c r="A2910" s="34">
        <v>2907</v>
      </c>
      <c r="B2910">
        <v>0.77</v>
      </c>
      <c r="C2910" s="85">
        <v>18.739999999999998</v>
      </c>
      <c r="D2910" s="125">
        <f>B2910/(B2910+Overview!$F$22)</f>
        <v>0.52380952380952384</v>
      </c>
      <c r="E2910" s="118">
        <f>EXP(Overview!$F$21/Overview!$F$5-Overview!$F$21/('='!C2910+273.15))</f>
        <v>0.94169028070695959</v>
      </c>
      <c r="F2910" s="77">
        <f t="shared" si="272"/>
        <v>3.3200995927247972</v>
      </c>
      <c r="G2910" s="115">
        <f t="shared" si="273"/>
        <v>0.52380952380952372</v>
      </c>
      <c r="H2910" s="112">
        <f>F2910/Overview!$F$19</f>
        <v>4.9019630779932042</v>
      </c>
      <c r="I2910" s="149">
        <f t="shared" si="274"/>
        <v>178.24101031296112</v>
      </c>
      <c r="J2910" s="80">
        <f>IF((A2910-Overview!$F$43)/365=ROUND((A2910-Overview!$F$43)/365,0),J2909*0.05,J2909+V2909)</f>
        <v>15767.059576552774</v>
      </c>
      <c r="K2910" s="70">
        <f>IF(I2910&lt;Overview!$F$16,1,'='!F2910/Overview!$F$26)</f>
        <v>143.72725509631158</v>
      </c>
      <c r="L2910" s="71">
        <f>IF(I2910&lt;Overview!$F$17,'='!F2910/Overview!$F$26,Overview!$F$33)</f>
        <v>9.1428571428571423</v>
      </c>
      <c r="M2910" s="72">
        <f t="shared" si="275"/>
        <v>9.1428571428571423</v>
      </c>
      <c r="N2910" s="81">
        <f>MIN(1,Overview!$F$44*E2910*(F2910-Overview!$F$25)^2+0.2)</f>
        <v>1</v>
      </c>
      <c r="O2910" s="48">
        <f>M2910*E2910*Overview!$F$8</f>
        <v>9.746225350951114E-2</v>
      </c>
      <c r="P2910" s="48">
        <f>E2910*Overview!$F$6</f>
        <v>1.8494797113084687E-3</v>
      </c>
      <c r="Q2910" s="122">
        <f>O2910*(G2910/F2910-(1+Overview!$F$35/'='!F2910)/(Overview!$F$37*Overview!$F$33))/('='!G2910+Overview!$F$36)</f>
        <v>6.5331549472734336E-5</v>
      </c>
      <c r="R2910" s="128">
        <f>(O2910/F2910-Q2910)*G2910*Overview!$F$29*'='!F2910^3</f>
        <v>508.32635184459622</v>
      </c>
      <c r="S2910" s="57">
        <f t="shared" si="270"/>
        <v>3.2590840984173551E-18</v>
      </c>
      <c r="T2910" s="58">
        <f t="shared" si="271"/>
        <v>7.230241693216841E-5</v>
      </c>
      <c r="U2910" s="58">
        <f>IF(I2910&lt;Overview!$F$18,(1-Overview!$F$9)*'='!R2910-'='!I2910*'='!P2910,0)</f>
        <v>0</v>
      </c>
      <c r="V2910" s="54">
        <f>IF(I2910&gt;=Overview!$F$18,(1-Overview!$F$9)*'='!R2910-Overview!$F$18*'='!P2910,0)</f>
        <v>42.981862320286893</v>
      </c>
      <c r="W2910" s="2"/>
      <c r="X2910" s="60">
        <f>F2910^3*(1+G2910*Overview!$F$38)</f>
        <v>44.977151807408603</v>
      </c>
      <c r="Y2910" s="61">
        <f>F2910^3*Overview!$F$42*(1+Overview!$F$38*G2910)+J2910*Overview!$F$39/Overview!$F$40</f>
        <v>4.7330940697206128</v>
      </c>
    </row>
    <row r="2911" spans="1:25">
      <c r="A2911" s="34">
        <v>2908</v>
      </c>
      <c r="B2911">
        <v>0.77</v>
      </c>
      <c r="C2911" s="85">
        <v>18.739999999999998</v>
      </c>
      <c r="D2911" s="125">
        <f>B2911/(B2911+Overview!$F$22)</f>
        <v>0.52380952380952384</v>
      </c>
      <c r="E2911" s="118">
        <f>EXP(Overview!$F$21/Overview!$F$5-Overview!$F$21/('='!C2911+273.15))</f>
        <v>0.94169028070695959</v>
      </c>
      <c r="F2911" s="77">
        <f t="shared" si="272"/>
        <v>3.3201718951417294</v>
      </c>
      <c r="G2911" s="115">
        <f t="shared" si="273"/>
        <v>0.52380952380952372</v>
      </c>
      <c r="H2911" s="112">
        <f>F2911/Overview!$F$19</f>
        <v>4.9020698289409852</v>
      </c>
      <c r="I2911" s="149">
        <f t="shared" si="274"/>
        <v>178.24101031296112</v>
      </c>
      <c r="J2911" s="80">
        <f>IF((A2911-Overview!$F$43)/365=ROUND((A2911-Overview!$F$43)/365,0),J2910*0.05,J2910+V2910)</f>
        <v>15810.041438873061</v>
      </c>
      <c r="K2911" s="70">
        <f>IF(I2911&lt;Overview!$F$16,1,'='!F2911/Overview!$F$26)</f>
        <v>143.73038507107054</v>
      </c>
      <c r="L2911" s="71">
        <f>IF(I2911&lt;Overview!$F$17,'='!F2911/Overview!$F$26,Overview!$F$33)</f>
        <v>9.1428571428571423</v>
      </c>
      <c r="M2911" s="72">
        <f t="shared" si="275"/>
        <v>9.1428571428571423</v>
      </c>
      <c r="N2911" s="81">
        <f>MIN(1,Overview!$F$44*E2911*(F2911-Overview!$F$25)^2+0.2)</f>
        <v>1</v>
      </c>
      <c r="O2911" s="48">
        <f>M2911*E2911*Overview!$F$8</f>
        <v>9.746225350951114E-2</v>
      </c>
      <c r="P2911" s="48">
        <f>E2911*Overview!$F$6</f>
        <v>1.8494797113084687E-3</v>
      </c>
      <c r="Q2911" s="122">
        <f>O2911*(G2911/F2911-(1+Overview!$F$35/'='!F2911)/(Overview!$F$37*Overview!$F$33))/('='!G2911+Overview!$F$36)</f>
        <v>6.5231894829090734E-5</v>
      </c>
      <c r="R2911" s="128">
        <f>(O2911/F2911-Q2911)*G2911*Overview!$F$29*'='!F2911^3</f>
        <v>508.35019684560064</v>
      </c>
      <c r="S2911" s="57">
        <f t="shared" si="270"/>
        <v>3.2590131262915907E-18</v>
      </c>
      <c r="T2911" s="58">
        <f t="shared" si="271"/>
        <v>7.2193701292796056E-5</v>
      </c>
      <c r="U2911" s="58">
        <f>IF(I2911&lt;Overview!$F$18,(1-Overview!$F$9)*'='!R2911-'='!I2911*'='!P2911,0)</f>
        <v>0</v>
      </c>
      <c r="V2911" s="54">
        <f>IF(I2911&gt;=Overview!$F$18,(1-Overview!$F$9)*'='!R2911-Overview!$F$18*'='!P2911,0)</f>
        <v>42.983893914372466</v>
      </c>
      <c r="W2911" s="2"/>
      <c r="X2911" s="60">
        <f>F2911^3*(1+G2911*Overview!$F$38)</f>
        <v>44.980090298418176</v>
      </c>
      <c r="Y2911" s="61">
        <f>F2911^3*Overview!$F$42*(1+Overview!$F$38*G2911)+J2911*Overview!$F$39/Overview!$F$40</f>
        <v>4.7352262912013918</v>
      </c>
    </row>
    <row r="2912" spans="1:25">
      <c r="A2912" s="34">
        <v>2909</v>
      </c>
      <c r="B2912">
        <v>0.77</v>
      </c>
      <c r="C2912" s="85">
        <v>18.739999999999998</v>
      </c>
      <c r="D2912" s="125">
        <f>B2912/(B2912+Overview!$F$22)</f>
        <v>0.52380952380952384</v>
      </c>
      <c r="E2912" s="118">
        <f>EXP(Overview!$F$21/Overview!$F$5-Overview!$F$21/('='!C2912+273.15))</f>
        <v>0.94169028070695959</v>
      </c>
      <c r="F2912" s="77">
        <f t="shared" si="272"/>
        <v>3.320244088843022</v>
      </c>
      <c r="G2912" s="115">
        <f t="shared" si="273"/>
        <v>0.52380952380952372</v>
      </c>
      <c r="H2912" s="112">
        <f>F2912/Overview!$F$19</f>
        <v>4.9021764193754942</v>
      </c>
      <c r="I2912" s="149">
        <f t="shared" si="274"/>
        <v>178.24101031296112</v>
      </c>
      <c r="J2912" s="80">
        <f>IF((A2912-Overview!$F$43)/365=ROUND((A2912-Overview!$F$43)/365,0),J2911*0.05,J2911+V2911)</f>
        <v>15853.025332787432</v>
      </c>
      <c r="K2912" s="70">
        <f>IF(I2912&lt;Overview!$F$16,1,'='!F2912/Overview!$F$26)</f>
        <v>143.73351033952477</v>
      </c>
      <c r="L2912" s="71">
        <f>IF(I2912&lt;Overview!$F$17,'='!F2912/Overview!$F$26,Overview!$F$33)</f>
        <v>9.1428571428571423</v>
      </c>
      <c r="M2912" s="72">
        <f t="shared" si="275"/>
        <v>9.1428571428571423</v>
      </c>
      <c r="N2912" s="81">
        <f>MIN(1,Overview!$F$44*E2912*(F2912-Overview!$F$25)^2+0.2)</f>
        <v>1</v>
      </c>
      <c r="O2912" s="48">
        <f>M2912*E2912*Overview!$F$8</f>
        <v>9.746225350951114E-2</v>
      </c>
      <c r="P2912" s="48">
        <f>E2912*Overview!$F$6</f>
        <v>1.8494797113084687E-3</v>
      </c>
      <c r="Q2912" s="122">
        <f>O2912*(G2912/F2912-(1+Overview!$F$35/'='!F2912)/(Overview!$F$37*Overview!$F$33))/('='!G2912+Overview!$F$36)</f>
        <v>6.5132394358968738E-5</v>
      </c>
      <c r="R2912" s="128">
        <f>(O2912/F2912-Q2912)*G2912*Overview!$F$29*'='!F2912^3</f>
        <v>508.37400662192675</v>
      </c>
      <c r="S2912" s="57">
        <f t="shared" si="270"/>
        <v>3.2589422639652522E-18</v>
      </c>
      <c r="T2912" s="58">
        <f t="shared" si="271"/>
        <v>7.2085149120852844E-5</v>
      </c>
      <c r="U2912" s="58">
        <f>IF(I2912&lt;Overview!$F$18,(1-Overview!$F$9)*'='!R2912-'='!I2912*'='!P2912,0)</f>
        <v>0</v>
      </c>
      <c r="V2912" s="54">
        <f>IF(I2912&gt;=Overview!$F$18,(1-Overview!$F$9)*'='!R2912-Overview!$F$18*'='!P2912,0)</f>
        <v>42.985922507315458</v>
      </c>
      <c r="W2912" s="2"/>
      <c r="X2912" s="60">
        <f>F2912^3*(1+G2912*Overview!$F$38)</f>
        <v>44.983024498738146</v>
      </c>
      <c r="Y2912" s="61">
        <f>F2912^3*Overview!$F$42*(1+Overview!$F$38*G2912)+J2912*Overview!$F$39/Overview!$F$40</f>
        <v>4.7373582148021054</v>
      </c>
    </row>
    <row r="2913" spans="1:25">
      <c r="A2913" s="34">
        <v>2910</v>
      </c>
      <c r="B2913">
        <v>0.77</v>
      </c>
      <c r="C2913" s="85">
        <v>18.739999999999998</v>
      </c>
      <c r="D2913" s="125">
        <f>B2913/(B2913+Overview!$F$22)</f>
        <v>0.52380952380952384</v>
      </c>
      <c r="E2913" s="118">
        <f>EXP(Overview!$F$21/Overview!$F$5-Overview!$F$21/('='!C2913+273.15))</f>
        <v>0.94169028070695959</v>
      </c>
      <c r="F2913" s="77">
        <f t="shared" si="272"/>
        <v>3.320316173992143</v>
      </c>
      <c r="G2913" s="115">
        <f t="shared" si="273"/>
        <v>0.52380952380952372</v>
      </c>
      <c r="H2913" s="112">
        <f>F2913/Overview!$F$19</f>
        <v>4.9022828495380821</v>
      </c>
      <c r="I2913" s="149">
        <f t="shared" si="274"/>
        <v>178.24101031296112</v>
      </c>
      <c r="J2913" s="80">
        <f>IF((A2913-Overview!$F$43)/365=ROUND((A2913-Overview!$F$43)/365,0),J2912*0.05,J2912+V2912)</f>
        <v>15896.011255294748</v>
      </c>
      <c r="K2913" s="70">
        <f>IF(I2913&lt;Overview!$F$16,1,'='!F2913/Overview!$F$26)</f>
        <v>143.73663090875078</v>
      </c>
      <c r="L2913" s="71">
        <f>IF(I2913&lt;Overview!$F$17,'='!F2913/Overview!$F$26,Overview!$F$33)</f>
        <v>9.1428571428571423</v>
      </c>
      <c r="M2913" s="72">
        <f t="shared" si="275"/>
        <v>9.1428571428571423</v>
      </c>
      <c r="N2913" s="81">
        <f>MIN(1,Overview!$F$44*E2913*(F2913-Overview!$F$25)^2+0.2)</f>
        <v>1</v>
      </c>
      <c r="O2913" s="48">
        <f>M2913*E2913*Overview!$F$8</f>
        <v>9.746225350951114E-2</v>
      </c>
      <c r="P2913" s="48">
        <f>E2913*Overview!$F$6</f>
        <v>1.8494797113084687E-3</v>
      </c>
      <c r="Q2913" s="122">
        <f>O2913*(G2913/F2913-(1+Overview!$F$35/'='!F2913)/(Overview!$F$37*Overview!$F$33))/('='!G2913+Overview!$F$36)</f>
        <v>6.5033047817255335E-5</v>
      </c>
      <c r="R2913" s="128">
        <f>(O2913/F2913-Q2913)*G2913*Overview!$F$29*'='!F2913^3</f>
        <v>508.39778122465276</v>
      </c>
      <c r="S2913" s="57">
        <f t="shared" si="270"/>
        <v>3.2588715112637729E-18</v>
      </c>
      <c r="T2913" s="58">
        <f t="shared" si="271"/>
        <v>7.1976760170545777E-5</v>
      </c>
      <c r="U2913" s="58">
        <f>IF(I2913&lt;Overview!$F$18,(1-Overview!$F$9)*'='!R2913-'='!I2913*'='!P2913,0)</f>
        <v>0</v>
      </c>
      <c r="V2913" s="54">
        <f>IF(I2913&gt;=Overview!$F$18,(1-Overview!$F$9)*'='!R2913-Overview!$F$18*'='!P2913,0)</f>
        <v>42.987948103467708</v>
      </c>
      <c r="W2913" s="2"/>
      <c r="X2913" s="60">
        <f>F2913^3*(1+G2913*Overview!$F$38)</f>
        <v>44.985954414439149</v>
      </c>
      <c r="Y2913" s="61">
        <f>F2913^3*Overview!$F$42*(1+Overview!$F$38*G2913)+J2913*Overview!$F$39/Overview!$F$40</f>
        <v>4.7394898409386954</v>
      </c>
    </row>
    <row r="2914" spans="1:25">
      <c r="A2914" s="34">
        <v>2911</v>
      </c>
      <c r="B2914">
        <v>0.77</v>
      </c>
      <c r="C2914" s="85">
        <v>18.739999999999998</v>
      </c>
      <c r="D2914" s="125">
        <f>B2914/(B2914+Overview!$F$22)</f>
        <v>0.52380952380952384</v>
      </c>
      <c r="E2914" s="118">
        <f>EXP(Overview!$F$21/Overview!$F$5-Overview!$F$21/('='!C2914+273.15))</f>
        <v>0.94169028070695959</v>
      </c>
      <c r="F2914" s="77">
        <f t="shared" si="272"/>
        <v>3.3203881507523136</v>
      </c>
      <c r="G2914" s="115">
        <f t="shared" si="273"/>
        <v>0.52380952380952372</v>
      </c>
      <c r="H2914" s="112">
        <f>F2914/Overview!$F$19</f>
        <v>4.9023891196697384</v>
      </c>
      <c r="I2914" s="149">
        <f t="shared" si="274"/>
        <v>178.24101031296112</v>
      </c>
      <c r="J2914" s="80">
        <f>IF((A2914-Overview!$F$43)/365=ROUND((A2914-Overview!$F$43)/365,0),J2913*0.05,J2913+V2913)</f>
        <v>15938.999203398216</v>
      </c>
      <c r="K2914" s="70">
        <f>IF(I2914&lt;Overview!$F$16,1,'='!F2914/Overview!$F$26)</f>
        <v>143.73974678581445</v>
      </c>
      <c r="L2914" s="71">
        <f>IF(I2914&lt;Overview!$F$17,'='!F2914/Overview!$F$26,Overview!$F$33)</f>
        <v>9.1428571428571423</v>
      </c>
      <c r="M2914" s="72">
        <f t="shared" si="275"/>
        <v>9.1428571428571423</v>
      </c>
      <c r="N2914" s="81">
        <f>MIN(1,Overview!$F$44*E2914*(F2914-Overview!$F$25)^2+0.2)</f>
        <v>1</v>
      </c>
      <c r="O2914" s="48">
        <f>M2914*E2914*Overview!$F$8</f>
        <v>9.746225350951114E-2</v>
      </c>
      <c r="P2914" s="48">
        <f>E2914*Overview!$F$6</f>
        <v>1.8494797113084687E-3</v>
      </c>
      <c r="Q2914" s="122">
        <f>O2914*(G2914/F2914-(1+Overview!$F$35/'='!F2914)/(Overview!$F$37*Overview!$F$33))/('='!G2914+Overview!$F$36)</f>
        <v>6.4933854959246503E-5</v>
      </c>
      <c r="R2914" s="128">
        <f>(O2914/F2914-Q2914)*G2914*Overview!$F$29*'='!F2914^3</f>
        <v>508.42152070478659</v>
      </c>
      <c r="S2914" s="57">
        <f t="shared" si="270"/>
        <v>3.2588008680128807E-18</v>
      </c>
      <c r="T2914" s="58">
        <f t="shared" si="271"/>
        <v>7.1868534196450486E-5</v>
      </c>
      <c r="U2914" s="58">
        <f>IF(I2914&lt;Overview!$F$18,(1-Overview!$F$9)*'='!R2914-'='!I2914*'='!P2914,0)</f>
        <v>0</v>
      </c>
      <c r="V2914" s="54">
        <f>IF(I2914&gt;=Overview!$F$18,(1-Overview!$F$9)*'='!R2914-Overview!$F$18*'='!P2914,0)</f>
        <v>42.989970707175111</v>
      </c>
      <c r="W2914" s="2"/>
      <c r="X2914" s="60">
        <f>F2914^3*(1+G2914*Overview!$F$38)</f>
        <v>44.988880051583813</v>
      </c>
      <c r="Y2914" s="61">
        <f>F2914^3*Overview!$F$42*(1+Overview!$F$38*G2914)+J2914*Overview!$F$39/Overview!$F$40</f>
        <v>4.7416211700265745</v>
      </c>
    </row>
    <row r="2915" spans="1:25">
      <c r="A2915" s="34">
        <v>2912</v>
      </c>
      <c r="B2915">
        <v>0.77</v>
      </c>
      <c r="C2915" s="85">
        <v>18.739999999999998</v>
      </c>
      <c r="D2915" s="125">
        <f>B2915/(B2915+Overview!$F$22)</f>
        <v>0.52380952380952384</v>
      </c>
      <c r="E2915" s="118">
        <f>EXP(Overview!$F$21/Overview!$F$5-Overview!$F$21/('='!C2915+273.15))</f>
        <v>0.94169028070695959</v>
      </c>
      <c r="F2915" s="77">
        <f t="shared" si="272"/>
        <v>3.3204600192865099</v>
      </c>
      <c r="G2915" s="115">
        <f t="shared" si="273"/>
        <v>0.52380952380952372</v>
      </c>
      <c r="H2915" s="112">
        <f>F2915/Overview!$F$19</f>
        <v>4.9024952300110876</v>
      </c>
      <c r="I2915" s="149">
        <f t="shared" si="274"/>
        <v>178.24101031296112</v>
      </c>
      <c r="J2915" s="80">
        <f>IF((A2915-Overview!$F$43)/365=ROUND((A2915-Overview!$F$43)/365,0),J2914*0.05,J2914+V2914)</f>
        <v>15981.989174105391</v>
      </c>
      <c r="K2915" s="70">
        <f>IF(I2915&lt;Overview!$F$16,1,'='!F2915/Overview!$F$26)</f>
        <v>143.742857977771</v>
      </c>
      <c r="L2915" s="71">
        <f>IF(I2915&lt;Overview!$F$17,'='!F2915/Overview!$F$26,Overview!$F$33)</f>
        <v>9.1428571428571423</v>
      </c>
      <c r="M2915" s="72">
        <f t="shared" si="275"/>
        <v>9.1428571428571423</v>
      </c>
      <c r="N2915" s="81">
        <f>MIN(1,Overview!$F$44*E2915*(F2915-Overview!$F$25)^2+0.2)</f>
        <v>1</v>
      </c>
      <c r="O2915" s="48">
        <f>M2915*E2915*Overview!$F$8</f>
        <v>9.746225350951114E-2</v>
      </c>
      <c r="P2915" s="48">
        <f>E2915*Overview!$F$6</f>
        <v>1.8494797113084687E-3</v>
      </c>
      <c r="Q2915" s="122">
        <f>O2915*(G2915/F2915-(1+Overview!$F$35/'='!F2915)/(Overview!$F$37*Overview!$F$33))/('='!G2915+Overview!$F$36)</f>
        <v>6.4834815540648017E-5</v>
      </c>
      <c r="R2915" s="128">
        <f>(O2915/F2915-Q2915)*G2915*Overview!$F$29*'='!F2915^3</f>
        <v>508.44522511326426</v>
      </c>
      <c r="S2915" s="57">
        <f t="shared" si="270"/>
        <v>3.2587303340385938E-18</v>
      </c>
      <c r="T2915" s="58">
        <f t="shared" si="271"/>
        <v>7.176047095351248E-5</v>
      </c>
      <c r="U2915" s="58">
        <f>IF(I2915&lt;Overview!$F$18,(1-Overview!$F$9)*'='!R2915-'='!I2915*'='!P2915,0)</f>
        <v>0</v>
      </c>
      <c r="V2915" s="54">
        <f>IF(I2915&gt;=Overview!$F$18,(1-Overview!$F$9)*'='!R2915-Overview!$F$18*'='!P2915,0)</f>
        <v>42.991990322777411</v>
      </c>
      <c r="W2915" s="2"/>
      <c r="X2915" s="60">
        <f>F2915^3*(1+G2915*Overview!$F$38)</f>
        <v>44.991801416226764</v>
      </c>
      <c r="Y2915" s="61">
        <f>F2915^3*Overview!$F$42*(1+Overview!$F$38*G2915)+J2915*Overview!$F$39/Overview!$F$40</f>
        <v>4.743752202480624</v>
      </c>
    </row>
    <row r="2916" spans="1:25">
      <c r="A2916" s="34">
        <v>2913</v>
      </c>
      <c r="B2916">
        <v>0.77</v>
      </c>
      <c r="C2916" s="85">
        <v>18.739999999999998</v>
      </c>
      <c r="D2916" s="125">
        <f>B2916/(B2916+Overview!$F$22)</f>
        <v>0.52380952380952384</v>
      </c>
      <c r="E2916" s="118">
        <f>EXP(Overview!$F$21/Overview!$F$5-Overview!$F$21/('='!C2916+273.15))</f>
        <v>0.94169028070695959</v>
      </c>
      <c r="F2916" s="77">
        <f t="shared" si="272"/>
        <v>3.3205317797574634</v>
      </c>
      <c r="G2916" s="115">
        <f t="shared" si="273"/>
        <v>0.52380952380952372</v>
      </c>
      <c r="H2916" s="112">
        <f>F2916/Overview!$F$19</f>
        <v>4.9026011808023968</v>
      </c>
      <c r="I2916" s="149">
        <f t="shared" si="274"/>
        <v>178.24101031296112</v>
      </c>
      <c r="J2916" s="80">
        <f>IF((A2916-Overview!$F$43)/365=ROUND((A2916-Overview!$F$43)/365,0),J2915*0.05,J2915+V2915)</f>
        <v>16024.981164428169</v>
      </c>
      <c r="K2916" s="70">
        <f>IF(I2916&lt;Overview!$F$16,1,'='!F2916/Overview!$F$26)</f>
        <v>143.74596449166509</v>
      </c>
      <c r="L2916" s="71">
        <f>IF(I2916&lt;Overview!$F$17,'='!F2916/Overview!$F$26,Overview!$F$33)</f>
        <v>9.1428571428571423</v>
      </c>
      <c r="M2916" s="72">
        <f t="shared" si="275"/>
        <v>9.1428571428571423</v>
      </c>
      <c r="N2916" s="81">
        <f>MIN(1,Overview!$F$44*E2916*(F2916-Overview!$F$25)^2+0.2)</f>
        <v>1</v>
      </c>
      <c r="O2916" s="48">
        <f>M2916*E2916*Overview!$F$8</f>
        <v>9.746225350951114E-2</v>
      </c>
      <c r="P2916" s="48">
        <f>E2916*Overview!$F$6</f>
        <v>1.8494797113084687E-3</v>
      </c>
      <c r="Q2916" s="122">
        <f>O2916*(G2916/F2916-(1+Overview!$F$35/'='!F2916)/(Overview!$F$37*Overview!$F$33))/('='!G2916+Overview!$F$36)</f>
        <v>6.4735929317573764E-5</v>
      </c>
      <c r="R2916" s="128">
        <f>(O2916/F2916-Q2916)*G2916*Overview!$F$29*'='!F2916^3</f>
        <v>508.46889450095136</v>
      </c>
      <c r="S2916" s="57">
        <f t="shared" si="270"/>
        <v>3.2586599091672202E-18</v>
      </c>
      <c r="T2916" s="58">
        <f t="shared" si="271"/>
        <v>7.1652570197045529E-5</v>
      </c>
      <c r="U2916" s="58">
        <f>IF(I2916&lt;Overview!$F$18,(1-Overview!$F$9)*'='!R2916-'='!I2916*'='!P2916,0)</f>
        <v>0</v>
      </c>
      <c r="V2916" s="54">
        <f>IF(I2916&gt;=Overview!$F$18,(1-Overview!$F$9)*'='!R2916-Overview!$F$18*'='!P2916,0)</f>
        <v>42.994006954608352</v>
      </c>
      <c r="W2916" s="2"/>
      <c r="X2916" s="60">
        <f>F2916^3*(1+G2916*Overview!$F$38)</f>
        <v>44.994718514414693</v>
      </c>
      <c r="Y2916" s="61">
        <f>F2916^3*Overview!$F$42*(1+Overview!$F$38*G2916)+J2916*Overview!$F$39/Overview!$F$40</f>
        <v>4.7458829387152006</v>
      </c>
    </row>
    <row r="2917" spans="1:25">
      <c r="A2917" s="34">
        <v>2914</v>
      </c>
      <c r="B2917">
        <v>0.77</v>
      </c>
      <c r="C2917" s="85">
        <v>18.739999999999998</v>
      </c>
      <c r="D2917" s="125">
        <f>B2917/(B2917+Overview!$F$22)</f>
        <v>0.52380952380952384</v>
      </c>
      <c r="E2917" s="118">
        <f>EXP(Overview!$F$21/Overview!$F$5-Overview!$F$21/('='!C2917+273.15))</f>
        <v>0.94169028070695959</v>
      </c>
      <c r="F2917" s="77">
        <f t="shared" si="272"/>
        <v>3.3206034323276605</v>
      </c>
      <c r="G2917" s="115">
        <f t="shared" si="273"/>
        <v>0.52380952380952372</v>
      </c>
      <c r="H2917" s="112">
        <f>F2917/Overview!$F$19</f>
        <v>4.9027069722835677</v>
      </c>
      <c r="I2917" s="149">
        <f t="shared" si="274"/>
        <v>178.24101031296112</v>
      </c>
      <c r="J2917" s="80">
        <f>IF((A2917-Overview!$F$43)/365=ROUND((A2917-Overview!$F$43)/365,0),J2916*0.05,J2916+V2916)</f>
        <v>16067.975171382777</v>
      </c>
      <c r="K2917" s="70">
        <f>IF(I2917&lt;Overview!$F$16,1,'='!F2917/Overview!$F$26)</f>
        <v>143.74906633453077</v>
      </c>
      <c r="L2917" s="71">
        <f>IF(I2917&lt;Overview!$F$17,'='!F2917/Overview!$F$26,Overview!$F$33)</f>
        <v>9.1428571428571423</v>
      </c>
      <c r="M2917" s="72">
        <f t="shared" si="275"/>
        <v>9.1428571428571423</v>
      </c>
      <c r="N2917" s="81">
        <f>MIN(1,Overview!$F$44*E2917*(F2917-Overview!$F$25)^2+0.2)</f>
        <v>1</v>
      </c>
      <c r="O2917" s="48">
        <f>M2917*E2917*Overview!$F$8</f>
        <v>9.746225350951114E-2</v>
      </c>
      <c r="P2917" s="48">
        <f>E2917*Overview!$F$6</f>
        <v>1.8494797113084687E-3</v>
      </c>
      <c r="Q2917" s="122">
        <f>O2917*(G2917/F2917-(1+Overview!$F$35/'='!F2917)/(Overview!$F$37*Overview!$F$33))/('='!G2917+Overview!$F$36)</f>
        <v>6.4637196046543458E-5</v>
      </c>
      <c r="R2917" s="128">
        <f>(O2917/F2917-Q2917)*G2917*Overview!$F$29*'='!F2917^3</f>
        <v>508.49252891864268</v>
      </c>
      <c r="S2917" s="57">
        <f t="shared" si="270"/>
        <v>3.2585895932253595E-18</v>
      </c>
      <c r="T2917" s="58">
        <f t="shared" si="271"/>
        <v>7.1544831682729363E-5</v>
      </c>
      <c r="U2917" s="58">
        <f>IF(I2917&lt;Overview!$F$18,(1-Overview!$F$9)*'='!R2917-'='!I2917*'='!P2917,0)</f>
        <v>0</v>
      </c>
      <c r="V2917" s="54">
        <f>IF(I2917&gt;=Overview!$F$18,(1-Overview!$F$9)*'='!R2917-Overview!$F$18*'='!P2917,0)</f>
        <v>42.99602060699565</v>
      </c>
      <c r="W2917" s="2"/>
      <c r="X2917" s="60">
        <f>F2917^3*(1+G2917*Overview!$F$38)</f>
        <v>44.997631352186289</v>
      </c>
      <c r="Y2917" s="61">
        <f>F2917^3*Overview!$F$42*(1+Overview!$F$38*G2917)+J2917*Overview!$F$39/Overview!$F$40</f>
        <v>4.7480133791441261</v>
      </c>
    </row>
    <row r="2918" spans="1:25">
      <c r="A2918" s="34">
        <v>2915</v>
      </c>
      <c r="B2918">
        <v>0.77</v>
      </c>
      <c r="C2918" s="85">
        <v>18.739999999999998</v>
      </c>
      <c r="D2918" s="125">
        <f>B2918/(B2918+Overview!$F$22)</f>
        <v>0.52380952380952384</v>
      </c>
      <c r="E2918" s="118">
        <f>EXP(Overview!$F$21/Overview!$F$5-Overview!$F$21/('='!C2918+273.15))</f>
        <v>0.94169028070695959</v>
      </c>
      <c r="F2918" s="77">
        <f t="shared" si="272"/>
        <v>3.3206749771593431</v>
      </c>
      <c r="G2918" s="115">
        <f t="shared" si="273"/>
        <v>0.52380952380952372</v>
      </c>
      <c r="H2918" s="112">
        <f>F2918/Overview!$F$19</f>
        <v>4.9028126046941427</v>
      </c>
      <c r="I2918" s="149">
        <f t="shared" si="274"/>
        <v>178.24101031296112</v>
      </c>
      <c r="J2918" s="80">
        <f>IF((A2918-Overview!$F$43)/365=ROUND((A2918-Overview!$F$43)/365,0),J2917*0.05,J2917+V2917)</f>
        <v>16110.971191989773</v>
      </c>
      <c r="K2918" s="70">
        <f>IF(I2918&lt;Overview!$F$16,1,'='!F2918/Overview!$F$26)</f>
        <v>143.75216351339148</v>
      </c>
      <c r="L2918" s="71">
        <f>IF(I2918&lt;Overview!$F$17,'='!F2918/Overview!$F$26,Overview!$F$33)</f>
        <v>9.1428571428571423</v>
      </c>
      <c r="M2918" s="72">
        <f t="shared" si="275"/>
        <v>9.1428571428571423</v>
      </c>
      <c r="N2918" s="81">
        <f>MIN(1,Overview!$F$44*E2918*(F2918-Overview!$F$25)^2+0.2)</f>
        <v>1</v>
      </c>
      <c r="O2918" s="48">
        <f>M2918*E2918*Overview!$F$8</f>
        <v>9.746225350951114E-2</v>
      </c>
      <c r="P2918" s="48">
        <f>E2918*Overview!$F$6</f>
        <v>1.8494797113084687E-3</v>
      </c>
      <c r="Q2918" s="122">
        <f>O2918*(G2918/F2918-(1+Overview!$F$35/'='!F2918)/(Overview!$F$37*Overview!$F$33))/('='!G2918+Overview!$F$36)</f>
        <v>6.4538615484488135E-5</v>
      </c>
      <c r="R2918" s="128">
        <f>(O2918/F2918-Q2918)*G2918*Overview!$F$29*'='!F2918^3</f>
        <v>508.51612841706174</v>
      </c>
      <c r="S2918" s="57">
        <f t="shared" si="270"/>
        <v>3.2585193860399008E-18</v>
      </c>
      <c r="T2918" s="58">
        <f t="shared" si="271"/>
        <v>7.1437255166616082E-5</v>
      </c>
      <c r="U2918" s="58">
        <f>IF(I2918&lt;Overview!$F$18,(1-Overview!$F$9)*'='!R2918-'='!I2918*'='!P2918,0)</f>
        <v>0</v>
      </c>
      <c r="V2918" s="54">
        <f>IF(I2918&gt;=Overview!$F$18,(1-Overview!$F$9)*'='!R2918-Overview!$F$18*'='!P2918,0)</f>
        <v>42.998031284260954</v>
      </c>
      <c r="W2918" s="2"/>
      <c r="X2918" s="60">
        <f>F2918^3*(1+G2918*Overview!$F$38)</f>
        <v>45.000539935572284</v>
      </c>
      <c r="Y2918" s="61">
        <f>F2918^3*Overview!$F$42*(1+Overview!$F$38*G2918)+J2918*Overview!$F$39/Overview!$F$40</f>
        <v>4.7501435241806984</v>
      </c>
    </row>
    <row r="2919" spans="1:25">
      <c r="A2919" s="34">
        <v>2916</v>
      </c>
      <c r="B2919">
        <v>0.77</v>
      </c>
      <c r="C2919" s="85">
        <v>18.739999999999998</v>
      </c>
      <c r="D2919" s="125">
        <f>B2919/(B2919+Overview!$F$22)</f>
        <v>0.52380952380952384</v>
      </c>
      <c r="E2919" s="118">
        <f>EXP(Overview!$F$21/Overview!$F$5-Overview!$F$21/('='!C2919+273.15))</f>
        <v>0.94169028070695959</v>
      </c>
      <c r="F2919" s="77">
        <f t="shared" si="272"/>
        <v>3.3207464144145096</v>
      </c>
      <c r="G2919" s="115">
        <f t="shared" si="273"/>
        <v>0.52380952380952372</v>
      </c>
      <c r="H2919" s="112">
        <f>F2919/Overview!$F$19</f>
        <v>4.9029180782733048</v>
      </c>
      <c r="I2919" s="149">
        <f t="shared" si="274"/>
        <v>178.24101031296112</v>
      </c>
      <c r="J2919" s="80">
        <f>IF((A2919-Overview!$F$43)/365=ROUND((A2919-Overview!$F$43)/365,0),J2918*0.05,J2918+V2918)</f>
        <v>16153.969223274034</v>
      </c>
      <c r="K2919" s="70">
        <f>IF(I2919&lt;Overview!$F$16,1,'='!F2919/Overview!$F$26)</f>
        <v>143.75525603526017</v>
      </c>
      <c r="L2919" s="71">
        <f>IF(I2919&lt;Overview!$F$17,'='!F2919/Overview!$F$26,Overview!$F$33)</f>
        <v>9.1428571428571423</v>
      </c>
      <c r="M2919" s="72">
        <f t="shared" si="275"/>
        <v>9.1428571428571423</v>
      </c>
      <c r="N2919" s="81">
        <f>MIN(1,Overview!$F$44*E2919*(F2919-Overview!$F$25)^2+0.2)</f>
        <v>1</v>
      </c>
      <c r="O2919" s="48">
        <f>M2919*E2919*Overview!$F$8</f>
        <v>9.746225350951114E-2</v>
      </c>
      <c r="P2919" s="48">
        <f>E2919*Overview!$F$6</f>
        <v>1.8494797113084687E-3</v>
      </c>
      <c r="Q2919" s="122">
        <f>O2919*(G2919/F2919-(1+Overview!$F$35/'='!F2919)/(Overview!$F$37*Overview!$F$33))/('='!G2919+Overview!$F$36)</f>
        <v>6.444018738873902E-5</v>
      </c>
      <c r="R2919" s="128">
        <f>(O2919/F2919-Q2919)*G2919*Overview!$F$29*'='!F2919^3</f>
        <v>508.53969304686154</v>
      </c>
      <c r="S2919" s="57">
        <f t="shared" si="270"/>
        <v>3.2584492874380214E-18</v>
      </c>
      <c r="T2919" s="58">
        <f t="shared" si="271"/>
        <v>7.1329840405118063E-5</v>
      </c>
      <c r="U2919" s="58">
        <f>IF(I2919&lt;Overview!$F$18,(1-Overview!$F$9)*'='!R2919-'='!I2919*'='!P2919,0)</f>
        <v>0</v>
      </c>
      <c r="V2919" s="54">
        <f>IF(I2919&gt;=Overview!$F$18,(1-Overview!$F$9)*'='!R2919-Overview!$F$18*'='!P2919,0)</f>
        <v>43.000038990719901</v>
      </c>
      <c r="W2919" s="2"/>
      <c r="X2919" s="60">
        <f>F2919^3*(1+G2919*Overview!$F$38)</f>
        <v>45.003444270595466</v>
      </c>
      <c r="Y2919" s="61">
        <f>F2919^3*Overview!$F$42*(1+Overview!$F$38*G2919)+J2919*Overview!$F$39/Overview!$F$40</f>
        <v>4.7522733742376815</v>
      </c>
    </row>
    <row r="2920" spans="1:25">
      <c r="A2920" s="34">
        <v>2917</v>
      </c>
      <c r="B2920">
        <v>0.77</v>
      </c>
      <c r="C2920" s="85">
        <v>18.739999999999998</v>
      </c>
      <c r="D2920" s="125">
        <f>B2920/(B2920+Overview!$F$22)</f>
        <v>0.52380952380952384</v>
      </c>
      <c r="E2920" s="118">
        <f>EXP(Overview!$F$21/Overview!$F$5-Overview!$F$21/('='!C2920+273.15))</f>
        <v>0.94169028070695959</v>
      </c>
      <c r="F2920" s="77">
        <f t="shared" si="272"/>
        <v>3.3208177442549145</v>
      </c>
      <c r="G2920" s="115">
        <f t="shared" si="273"/>
        <v>0.52380952380952372</v>
      </c>
      <c r="H2920" s="112">
        <f>F2920/Overview!$F$19</f>
        <v>4.9030233932598764</v>
      </c>
      <c r="I2920" s="149">
        <f t="shared" si="274"/>
        <v>178.24101031296112</v>
      </c>
      <c r="J2920" s="80">
        <f>IF((A2920-Overview!$F$43)/365=ROUND((A2920-Overview!$F$43)/365,0),J2919*0.05,J2919+V2919)</f>
        <v>16196.969262264754</v>
      </c>
      <c r="K2920" s="70">
        <f>IF(I2920&lt;Overview!$F$16,1,'='!F2920/Overview!$F$26)</f>
        <v>143.75834390713916</v>
      </c>
      <c r="L2920" s="71">
        <f>IF(I2920&lt;Overview!$F$17,'='!F2920/Overview!$F$26,Overview!$F$33)</f>
        <v>9.1428571428571423</v>
      </c>
      <c r="M2920" s="72">
        <f t="shared" si="275"/>
        <v>9.1428571428571423</v>
      </c>
      <c r="N2920" s="81">
        <f>MIN(1,Overview!$F$44*E2920*(F2920-Overview!$F$25)^2+0.2)</f>
        <v>1</v>
      </c>
      <c r="O2920" s="48">
        <f>M2920*E2920*Overview!$F$8</f>
        <v>9.746225350951114E-2</v>
      </c>
      <c r="P2920" s="48">
        <f>E2920*Overview!$F$6</f>
        <v>1.8494797113084687E-3</v>
      </c>
      <c r="Q2920" s="122">
        <f>O2920*(G2920/F2920-(1+Overview!$F$35/'='!F2920)/(Overview!$F$37*Overview!$F$33))/('='!G2920+Overview!$F$36)</f>
        <v>6.4341911517037847E-5</v>
      </c>
      <c r="R2920" s="128">
        <f>(O2920/F2920-Q2920)*G2920*Overview!$F$29*'='!F2920^3</f>
        <v>508.5632228586245</v>
      </c>
      <c r="S2920" s="57">
        <f t="shared" si="270"/>
        <v>3.2583792972471889E-18</v>
      </c>
      <c r="T2920" s="58">
        <f t="shared" si="271"/>
        <v>7.1222587155019649E-5</v>
      </c>
      <c r="U2920" s="58">
        <f>IF(I2920&lt;Overview!$F$18,(1-Overview!$F$9)*'='!R2920-'='!I2920*'='!P2920,0)</f>
        <v>0</v>
      </c>
      <c r="V2920" s="54">
        <f>IF(I2920&gt;=Overview!$F$18,(1-Overview!$F$9)*'='!R2920-Overview!$F$18*'='!P2920,0)</f>
        <v>43.002043730682104</v>
      </c>
      <c r="W2920" s="2"/>
      <c r="X2920" s="60">
        <f>F2920^3*(1+G2920*Overview!$F$38)</f>
        <v>45.006344363270671</v>
      </c>
      <c r="Y2920" s="61">
        <f>F2920^3*Overview!$F$42*(1+Overview!$F$38*G2920)+J2920*Overview!$F$39/Overview!$F$40</f>
        <v>4.7544029297273198</v>
      </c>
    </row>
    <row r="2921" spans="1:25">
      <c r="A2921" s="34">
        <v>2918</v>
      </c>
      <c r="B2921">
        <v>0.77</v>
      </c>
      <c r="C2921" s="85">
        <v>18.739999999999998</v>
      </c>
      <c r="D2921" s="125">
        <f>B2921/(B2921+Overview!$F$22)</f>
        <v>0.52380952380952384</v>
      </c>
      <c r="E2921" s="118">
        <f>EXP(Overview!$F$21/Overview!$F$5-Overview!$F$21/('='!C2921+273.15))</f>
        <v>0.94169028070695959</v>
      </c>
      <c r="F2921" s="77">
        <f t="shared" si="272"/>
        <v>3.3208889668420696</v>
      </c>
      <c r="G2921" s="115">
        <f t="shared" si="273"/>
        <v>0.52380952380952372</v>
      </c>
      <c r="H2921" s="112">
        <f>F2921/Overview!$F$19</f>
        <v>4.9031285498923216</v>
      </c>
      <c r="I2921" s="149">
        <f t="shared" si="274"/>
        <v>178.24101031296112</v>
      </c>
      <c r="J2921" s="80">
        <f>IF((A2921-Overview!$F$43)/365=ROUND((A2921-Overview!$F$43)/365,0),J2920*0.05,J2920+V2920)</f>
        <v>16239.971305995437</v>
      </c>
      <c r="K2921" s="70">
        <f>IF(I2921&lt;Overview!$F$16,1,'='!F2921/Overview!$F$26)</f>
        <v>143.76142713602033</v>
      </c>
      <c r="L2921" s="71">
        <f>IF(I2921&lt;Overview!$F$17,'='!F2921/Overview!$F$26,Overview!$F$33)</f>
        <v>9.1428571428571423</v>
      </c>
      <c r="M2921" s="72">
        <f t="shared" si="275"/>
        <v>9.1428571428571423</v>
      </c>
      <c r="N2921" s="81">
        <f>MIN(1,Overview!$F$44*E2921*(F2921-Overview!$F$25)^2+0.2)</f>
        <v>1</v>
      </c>
      <c r="O2921" s="48">
        <f>M2921*E2921*Overview!$F$8</f>
        <v>9.746225350951114E-2</v>
      </c>
      <c r="P2921" s="48">
        <f>E2921*Overview!$F$6</f>
        <v>1.8494797113084687E-3</v>
      </c>
      <c r="Q2921" s="122">
        <f>O2921*(G2921/F2921-(1+Overview!$F$35/'='!F2921)/(Overview!$F$37*Overview!$F$33))/('='!G2921+Overview!$F$36)</f>
        <v>6.4243787627526528E-5</v>
      </c>
      <c r="R2921" s="128">
        <f>(O2921/F2921-Q2921)*G2921*Overview!$F$29*'='!F2921^3</f>
        <v>508.58671790286286</v>
      </c>
      <c r="S2921" s="57">
        <f t="shared" si="270"/>
        <v>3.2583094152951576E-18</v>
      </c>
      <c r="T2921" s="58">
        <f t="shared" si="271"/>
        <v>7.1115495173465964E-5</v>
      </c>
      <c r="U2921" s="58">
        <f>IF(I2921&lt;Overview!$F$18,(1-Overview!$F$9)*'='!R2921-'='!I2921*'='!P2921,0)</f>
        <v>0</v>
      </c>
      <c r="V2921" s="54">
        <f>IF(I2921&gt;=Overview!$F$18,(1-Overview!$F$9)*'='!R2921-Overview!$F$18*'='!P2921,0)</f>
        <v>43.004045508451213</v>
      </c>
      <c r="W2921" s="2"/>
      <c r="X2921" s="60">
        <f>F2921^3*(1+G2921*Overview!$F$38)</f>
        <v>45.00924021960482</v>
      </c>
      <c r="Y2921" s="61">
        <f>F2921^3*Overview!$F$42*(1+Overview!$F$38*G2921)+J2921*Overview!$F$39/Overview!$F$40</f>
        <v>4.7565321910613267</v>
      </c>
    </row>
    <row r="2922" spans="1:25">
      <c r="A2922" s="34">
        <v>2919</v>
      </c>
      <c r="B2922">
        <v>0.77</v>
      </c>
      <c r="C2922" s="85">
        <v>18.739999999999998</v>
      </c>
      <c r="D2922" s="125">
        <f>B2922/(B2922+Overview!$F$22)</f>
        <v>0.52380952380952384</v>
      </c>
      <c r="E2922" s="118">
        <f>EXP(Overview!$F$21/Overview!$F$5-Overview!$F$21/('='!C2922+273.15))</f>
        <v>0.94169028070695959</v>
      </c>
      <c r="F2922" s="77">
        <f t="shared" si="272"/>
        <v>3.3209600823372432</v>
      </c>
      <c r="G2922" s="115">
        <f t="shared" si="273"/>
        <v>0.52380952380952372</v>
      </c>
      <c r="H2922" s="112">
        <f>F2922/Overview!$F$19</f>
        <v>4.9032335484087453</v>
      </c>
      <c r="I2922" s="149">
        <f t="shared" si="274"/>
        <v>178.24101031296112</v>
      </c>
      <c r="J2922" s="80">
        <f>IF((A2922-Overview!$F$43)/365=ROUND((A2922-Overview!$F$43)/365,0),J2921*0.05,J2921+V2921)</f>
        <v>16282.975351503888</v>
      </c>
      <c r="K2922" s="70">
        <f>IF(I2922&lt;Overview!$F$16,1,'='!F2922/Overview!$F$26)</f>
        <v>143.76450572888498</v>
      </c>
      <c r="L2922" s="71">
        <f>IF(I2922&lt;Overview!$F$17,'='!F2922/Overview!$F$26,Overview!$F$33)</f>
        <v>9.1428571428571423</v>
      </c>
      <c r="M2922" s="72">
        <f t="shared" si="275"/>
        <v>9.1428571428571423</v>
      </c>
      <c r="N2922" s="81">
        <f>MIN(1,Overview!$F$44*E2922*(F2922-Overview!$F$25)^2+0.2)</f>
        <v>1</v>
      </c>
      <c r="O2922" s="48">
        <f>M2922*E2922*Overview!$F$8</f>
        <v>9.746225350951114E-2</v>
      </c>
      <c r="P2922" s="48">
        <f>E2922*Overview!$F$6</f>
        <v>1.8494797113084687E-3</v>
      </c>
      <c r="Q2922" s="122">
        <f>O2922*(G2922/F2922-(1+Overview!$F$35/'='!F2922)/(Overview!$F$37*Overview!$F$33))/('='!G2922+Overview!$F$36)</f>
        <v>6.4145815478755124E-5</v>
      </c>
      <c r="R2922" s="128">
        <f>(O2922/F2922-Q2922)*G2922*Overview!$F$29*'='!F2922^3</f>
        <v>508.61017823001782</v>
      </c>
      <c r="S2922" s="57">
        <f t="shared" si="270"/>
        <v>3.2582396414099699E-18</v>
      </c>
      <c r="T2922" s="58">
        <f t="shared" si="271"/>
        <v>7.1008564217972075E-5</v>
      </c>
      <c r="U2922" s="58">
        <f>IF(I2922&lt;Overview!$F$18,(1-Overview!$F$9)*'='!R2922-'='!I2922*'='!P2922,0)</f>
        <v>0</v>
      </c>
      <c r="V2922" s="54">
        <f>IF(I2922&gt;=Overview!$F$18,(1-Overview!$F$9)*'='!R2922-Overview!$F$18*'='!P2922,0)</f>
        <v>43.006044328324812</v>
      </c>
      <c r="W2922" s="2"/>
      <c r="X2922" s="60">
        <f>F2922^3*(1+G2922*Overview!$F$38)</f>
        <v>45.01213184559689</v>
      </c>
      <c r="Y2922" s="61">
        <f>F2922^3*Overview!$F$42*(1+Overview!$F$38*G2922)+J2922*Overview!$F$39/Overview!$F$40</f>
        <v>4.7586611586508889</v>
      </c>
    </row>
    <row r="2923" spans="1:25">
      <c r="A2923" s="34">
        <v>2920</v>
      </c>
      <c r="B2923">
        <v>0.77</v>
      </c>
      <c r="C2923" s="85">
        <v>18.739999999999998</v>
      </c>
      <c r="D2923" s="125">
        <f>B2923/(B2923+Overview!$F$22)</f>
        <v>0.52380952380952384</v>
      </c>
      <c r="E2923" s="118">
        <f>EXP(Overview!$F$21/Overview!$F$5-Overview!$F$21/('='!C2923+273.15))</f>
        <v>0.94169028070695959</v>
      </c>
      <c r="F2923" s="77">
        <f t="shared" si="272"/>
        <v>3.3210310909014611</v>
      </c>
      <c r="G2923" s="115">
        <f t="shared" si="273"/>
        <v>0.52380952380952372</v>
      </c>
      <c r="H2923" s="112">
        <f>F2923/Overview!$F$19</f>
        <v>4.903338389046894</v>
      </c>
      <c r="I2923" s="149">
        <f t="shared" si="274"/>
        <v>178.24101031296112</v>
      </c>
      <c r="J2923" s="80">
        <f>IF((A2923-Overview!$F$43)/365=ROUND((A2923-Overview!$F$43)/365,0),J2922*0.05,J2922+V2922)</f>
        <v>814.14876757519448</v>
      </c>
      <c r="K2923" s="70">
        <f>IF(I2923&lt;Overview!$F$16,1,'='!F2923/Overview!$F$26)</f>
        <v>143.76757969270395</v>
      </c>
      <c r="L2923" s="71">
        <f>IF(I2923&lt;Overview!$F$17,'='!F2923/Overview!$F$26,Overview!$F$33)</f>
        <v>9.1428571428571423</v>
      </c>
      <c r="M2923" s="72">
        <f t="shared" si="275"/>
        <v>9.1428571428571423</v>
      </c>
      <c r="N2923" s="81">
        <f>MIN(1,Overview!$F$44*E2923*(F2923-Overview!$F$25)^2+0.2)</f>
        <v>1</v>
      </c>
      <c r="O2923" s="48">
        <f>M2923*E2923*Overview!$F$8</f>
        <v>9.746225350951114E-2</v>
      </c>
      <c r="P2923" s="48">
        <f>E2923*Overview!$F$6</f>
        <v>1.8494797113084687E-3</v>
      </c>
      <c r="Q2923" s="122">
        <f>O2923*(G2923/F2923-(1+Overview!$F$35/'='!F2923)/(Overview!$F$37*Overview!$F$33))/('='!G2923+Overview!$F$36)</f>
        <v>6.4047994829673831E-5</v>
      </c>
      <c r="R2923" s="128">
        <f>(O2923/F2923-Q2923)*G2923*Overview!$F$29*'='!F2923^3</f>
        <v>508.63360389046062</v>
      </c>
      <c r="S2923" s="57">
        <f t="shared" si="270"/>
        <v>3.258169975419956E-18</v>
      </c>
      <c r="T2923" s="58">
        <f t="shared" si="271"/>
        <v>7.0901794046414278E-5</v>
      </c>
      <c r="U2923" s="58">
        <f>IF(I2923&lt;Overview!$F$18,(1-Overview!$F$9)*'='!R2923-'='!I2923*'='!P2923,0)</f>
        <v>0</v>
      </c>
      <c r="V2923" s="54">
        <f>IF(I2923&gt;=Overview!$F$18,(1-Overview!$F$9)*'='!R2923-Overview!$F$18*'='!P2923,0)</f>
        <v>43.008040194594543</v>
      </c>
      <c r="W2923" s="2"/>
      <c r="X2923" s="60">
        <f>F2923^3*(1+G2923*Overview!$F$38)</f>
        <v>45.01501924723793</v>
      </c>
      <c r="Y2923" s="61">
        <f>F2923^3*Overview!$F$42*(1+Overview!$F$38*G2923)+J2923*Overview!$F$39/Overview!$F$40</f>
        <v>4.0867301968787721</v>
      </c>
    </row>
    <row r="2924" spans="1:25">
      <c r="A2924" s="34">
        <v>2921</v>
      </c>
      <c r="B2924">
        <v>0.77</v>
      </c>
      <c r="C2924" s="85">
        <v>18.739999999999998</v>
      </c>
      <c r="D2924" s="125">
        <f>B2924/(B2924+Overview!$F$22)</f>
        <v>0.52380952380952384</v>
      </c>
      <c r="E2924" s="118">
        <f>EXP(Overview!$F$21/Overview!$F$5-Overview!$F$21/('='!C2924+273.15))</f>
        <v>0.94169028070695959</v>
      </c>
      <c r="F2924" s="77">
        <f t="shared" si="272"/>
        <v>3.3211019926955077</v>
      </c>
      <c r="G2924" s="115">
        <f t="shared" si="273"/>
        <v>0.52380952380952372</v>
      </c>
      <c r="H2924" s="112">
        <f>F2924/Overview!$F$19</f>
        <v>4.9034430720441566</v>
      </c>
      <c r="I2924" s="149">
        <f t="shared" si="274"/>
        <v>178.24101031296112</v>
      </c>
      <c r="J2924" s="80">
        <f>IF((A2924-Overview!$F$43)/365=ROUND((A2924-Overview!$F$43)/365,0),J2923*0.05,J2923+V2923)</f>
        <v>857.156807769789</v>
      </c>
      <c r="K2924" s="70">
        <f>IF(I2924&lt;Overview!$F$16,1,'='!F2924/Overview!$F$26)</f>
        <v>143.77064903443755</v>
      </c>
      <c r="L2924" s="71">
        <f>IF(I2924&lt;Overview!$F$17,'='!F2924/Overview!$F$26,Overview!$F$33)</f>
        <v>9.1428571428571423</v>
      </c>
      <c r="M2924" s="72">
        <f t="shared" si="275"/>
        <v>9.1428571428571423</v>
      </c>
      <c r="N2924" s="81">
        <f>MIN(1,Overview!$F$44*E2924*(F2924-Overview!$F$25)^2+0.2)</f>
        <v>1</v>
      </c>
      <c r="O2924" s="48">
        <f>M2924*E2924*Overview!$F$8</f>
        <v>9.746225350951114E-2</v>
      </c>
      <c r="P2924" s="48">
        <f>E2924*Overview!$F$6</f>
        <v>1.8494797113084687E-3</v>
      </c>
      <c r="Q2924" s="122">
        <f>O2924*(G2924/F2924-(1+Overview!$F$35/'='!F2924)/(Overview!$F$37*Overview!$F$33))/('='!G2924+Overview!$F$36)</f>
        <v>6.3950325439636146E-5</v>
      </c>
      <c r="R2924" s="128">
        <f>(O2924/F2924-Q2924)*G2924*Overview!$F$29*'='!F2924^3</f>
        <v>508.65699493449205</v>
      </c>
      <c r="S2924" s="57">
        <f t="shared" si="270"/>
        <v>3.258100417153732E-18</v>
      </c>
      <c r="T2924" s="58">
        <f t="shared" si="271"/>
        <v>7.0795184417033946E-5</v>
      </c>
      <c r="U2924" s="58">
        <f>IF(I2924&lt;Overview!$F$18,(1-Overview!$F$9)*'='!R2924-'='!I2924*'='!P2924,0)</f>
        <v>0</v>
      </c>
      <c r="V2924" s="54">
        <f>IF(I2924&gt;=Overview!$F$18,(1-Overview!$F$9)*'='!R2924-Overview!$F$18*'='!P2924,0)</f>
        <v>43.010033111546015</v>
      </c>
      <c r="W2924" s="2"/>
      <c r="X2924" s="60">
        <f>F2924^3*(1+G2924*Overview!$F$38)</f>
        <v>45.0179024305111</v>
      </c>
      <c r="Y2924" s="61">
        <f>F2924^3*Overview!$F$42*(1+Overview!$F$38*G2924)+J2924*Overview!$F$39/Overview!$F$40</f>
        <v>4.0888585782109041</v>
      </c>
    </row>
    <row r="2925" spans="1:25">
      <c r="A2925" s="34">
        <v>2922</v>
      </c>
      <c r="B2925">
        <v>0.77</v>
      </c>
      <c r="C2925" s="85">
        <v>18.739999999999998</v>
      </c>
      <c r="D2925" s="125">
        <f>B2925/(B2925+Overview!$F$22)</f>
        <v>0.52380952380952384</v>
      </c>
      <c r="E2925" s="118">
        <f>EXP(Overview!$F$21/Overview!$F$5-Overview!$F$21/('='!C2925+273.15))</f>
        <v>0.94169028070695959</v>
      </c>
      <c r="F2925" s="77">
        <f t="shared" si="272"/>
        <v>3.3211727878799246</v>
      </c>
      <c r="G2925" s="115">
        <f t="shared" si="273"/>
        <v>0.52380952380952372</v>
      </c>
      <c r="H2925" s="112">
        <f>F2925/Overview!$F$19</f>
        <v>4.9035475976375675</v>
      </c>
      <c r="I2925" s="149">
        <f t="shared" si="274"/>
        <v>178.24101031296112</v>
      </c>
      <c r="J2925" s="80">
        <f>IF((A2925-Overview!$F$43)/365=ROUND((A2925-Overview!$F$43)/365,0),J2924*0.05,J2924+V2924)</f>
        <v>900.16684088133502</v>
      </c>
      <c r="K2925" s="70">
        <f>IF(I2925&lt;Overview!$F$16,1,'='!F2925/Overview!$F$26)</f>
        <v>143.77371376103571</v>
      </c>
      <c r="L2925" s="71">
        <f>IF(I2925&lt;Overview!$F$17,'='!F2925/Overview!$F$26,Overview!$F$33)</f>
        <v>9.1428571428571423</v>
      </c>
      <c r="M2925" s="72">
        <f t="shared" si="275"/>
        <v>9.1428571428571423</v>
      </c>
      <c r="N2925" s="81">
        <f>MIN(1,Overview!$F$44*E2925*(F2925-Overview!$F$25)^2+0.2)</f>
        <v>1</v>
      </c>
      <c r="O2925" s="48">
        <f>M2925*E2925*Overview!$F$8</f>
        <v>9.746225350951114E-2</v>
      </c>
      <c r="P2925" s="48">
        <f>E2925*Overview!$F$6</f>
        <v>1.8494797113084687E-3</v>
      </c>
      <c r="Q2925" s="122">
        <f>O2925*(G2925/F2925-(1+Overview!$F$35/'='!F2925)/(Overview!$F$37*Overview!$F$33))/('='!G2925+Overview!$F$36)</f>
        <v>6.3852807068397326E-5</v>
      </c>
      <c r="R2925" s="128">
        <f>(O2925/F2925-Q2925)*G2925*Overview!$F$29*'='!F2925^3</f>
        <v>508.6803514123427</v>
      </c>
      <c r="S2925" s="57">
        <f t="shared" si="270"/>
        <v>3.2580309664401998E-18</v>
      </c>
      <c r="T2925" s="58">
        <f t="shared" si="271"/>
        <v>7.0688735088436029E-5</v>
      </c>
      <c r="U2925" s="58">
        <f>IF(I2925&lt;Overview!$F$18,(1-Overview!$F$9)*'='!R2925-'='!I2925*'='!P2925,0)</f>
        <v>0</v>
      </c>
      <c r="V2925" s="54">
        <f>IF(I2925&gt;=Overview!$F$18,(1-Overview!$F$9)*'='!R2925-Overview!$F$18*'='!P2925,0)</f>
        <v>43.012023083458892</v>
      </c>
      <c r="W2925" s="2"/>
      <c r="X2925" s="60">
        <f>F2925^3*(1+G2925*Overview!$F$38)</f>
        <v>45.020781401391638</v>
      </c>
      <c r="Y2925" s="61">
        <f>F2925^3*Overview!$F$42*(1+Overview!$F$38*G2925)+J2925*Overview!$F$39/Overview!$F$40</f>
        <v>4.090986667029</v>
      </c>
    </row>
    <row r="2926" spans="1:25">
      <c r="A2926" s="34">
        <v>2923</v>
      </c>
      <c r="B2926">
        <v>0.77</v>
      </c>
      <c r="C2926" s="85">
        <v>18.739999999999998</v>
      </c>
      <c r="D2926" s="125">
        <f>B2926/(B2926+Overview!$F$22)</f>
        <v>0.52380952380952384</v>
      </c>
      <c r="E2926" s="118">
        <f>EXP(Overview!$F$21/Overview!$F$5-Overview!$F$21/('='!C2926+273.15))</f>
        <v>0.94169028070695959</v>
      </c>
      <c r="F2926" s="77">
        <f t="shared" si="272"/>
        <v>3.3212434766150132</v>
      </c>
      <c r="G2926" s="115">
        <f t="shared" si="273"/>
        <v>0.52380952380952372</v>
      </c>
      <c r="H2926" s="112">
        <f>F2926/Overview!$F$19</f>
        <v>4.9036519660638023</v>
      </c>
      <c r="I2926" s="149">
        <f t="shared" si="274"/>
        <v>178.24101031296112</v>
      </c>
      <c r="J2926" s="80">
        <f>IF((A2926-Overview!$F$43)/365=ROUND((A2926-Overview!$F$43)/365,0),J2925*0.05,J2925+V2925)</f>
        <v>943.17886396479389</v>
      </c>
      <c r="K2926" s="70">
        <f>IF(I2926&lt;Overview!$F$16,1,'='!F2926/Overview!$F$26)</f>
        <v>143.7767738794378</v>
      </c>
      <c r="L2926" s="71">
        <f>IF(I2926&lt;Overview!$F$17,'='!F2926/Overview!$F$26,Overview!$F$33)</f>
        <v>9.1428571428571423</v>
      </c>
      <c r="M2926" s="72">
        <f t="shared" si="275"/>
        <v>9.1428571428571423</v>
      </c>
      <c r="N2926" s="81">
        <f>MIN(1,Overview!$F$44*E2926*(F2926-Overview!$F$25)^2+0.2)</f>
        <v>1</v>
      </c>
      <c r="O2926" s="48">
        <f>M2926*E2926*Overview!$F$8</f>
        <v>9.746225350951114E-2</v>
      </c>
      <c r="P2926" s="48">
        <f>E2926*Overview!$F$6</f>
        <v>1.8494797113084687E-3</v>
      </c>
      <c r="Q2926" s="122">
        <f>O2926*(G2926/F2926-(1+Overview!$F$35/'='!F2926)/(Overview!$F$37*Overview!$F$33))/('='!G2926+Overview!$F$36)</f>
        <v>6.375543947611437E-5</v>
      </c>
      <c r="R2926" s="128">
        <f>(O2926/F2926-Q2926)*G2926*Overview!$F$29*'='!F2926^3</f>
        <v>508.70367337417338</v>
      </c>
      <c r="S2926" s="57">
        <f t="shared" si="270"/>
        <v>3.2579616231085476E-18</v>
      </c>
      <c r="T2926" s="58">
        <f t="shared" si="271"/>
        <v>7.0582445819589385E-5</v>
      </c>
      <c r="U2926" s="58">
        <f>IF(I2926&lt;Overview!$F$18,(1-Overview!$F$9)*'='!R2926-'='!I2926*'='!P2926,0)</f>
        <v>0</v>
      </c>
      <c r="V2926" s="54">
        <f>IF(I2926&gt;=Overview!$F$18,(1-Overview!$F$9)*'='!R2926-Overview!$F$18*'='!P2926,0)</f>
        <v>43.014010114606869</v>
      </c>
      <c r="W2926" s="2"/>
      <c r="X2926" s="60">
        <f>F2926^3*(1+G2926*Overview!$F$38)</f>
        <v>45.02365616584693</v>
      </c>
      <c r="Y2926" s="61">
        <f>F2926^3*Overview!$F$42*(1+Overview!$F$38*G2926)+J2926*Overview!$F$39/Overview!$F$40</f>
        <v>4.0931144637421477</v>
      </c>
    </row>
    <row r="2927" spans="1:25">
      <c r="A2927" s="34">
        <v>2924</v>
      </c>
      <c r="B2927">
        <v>0.77</v>
      </c>
      <c r="C2927" s="85">
        <v>18.739999999999998</v>
      </c>
      <c r="D2927" s="125">
        <f>B2927/(B2927+Overview!$F$22)</f>
        <v>0.52380952380952384</v>
      </c>
      <c r="E2927" s="118">
        <f>EXP(Overview!$F$21/Overview!$F$5-Overview!$F$21/('='!C2927+273.15))</f>
        <v>0.94169028070695959</v>
      </c>
      <c r="F2927" s="77">
        <f t="shared" si="272"/>
        <v>3.3213140590608328</v>
      </c>
      <c r="G2927" s="115">
        <f t="shared" si="273"/>
        <v>0.52380952380952372</v>
      </c>
      <c r="H2927" s="112">
        <f>F2927/Overview!$F$19</f>
        <v>4.9037561775591803</v>
      </c>
      <c r="I2927" s="149">
        <f t="shared" si="274"/>
        <v>178.24101031296112</v>
      </c>
      <c r="J2927" s="80">
        <f>IF((A2927-Overview!$F$43)/365=ROUND((A2927-Overview!$F$43)/365,0),J2926*0.05,J2926+V2926)</f>
        <v>986.19287407940078</v>
      </c>
      <c r="K2927" s="70">
        <f>IF(I2927&lt;Overview!$F$16,1,'='!F2927/Overview!$F$26)</f>
        <v>143.77982939657286</v>
      </c>
      <c r="L2927" s="71">
        <f>IF(I2927&lt;Overview!$F$17,'='!F2927/Overview!$F$26,Overview!$F$33)</f>
        <v>9.1428571428571423</v>
      </c>
      <c r="M2927" s="72">
        <f t="shared" si="275"/>
        <v>9.1428571428571423</v>
      </c>
      <c r="N2927" s="81">
        <f>MIN(1,Overview!$F$44*E2927*(F2927-Overview!$F$25)^2+0.2)</f>
        <v>1</v>
      </c>
      <c r="O2927" s="48">
        <f>M2927*E2927*Overview!$F$8</f>
        <v>9.746225350951114E-2</v>
      </c>
      <c r="P2927" s="48">
        <f>E2927*Overview!$F$6</f>
        <v>1.8494797113084687E-3</v>
      </c>
      <c r="Q2927" s="122">
        <f>O2927*(G2927/F2927-(1+Overview!$F$35/'='!F2927)/(Overview!$F$37*Overview!$F$33))/('='!G2927+Overview!$F$36)</f>
        <v>6.3658222423342757E-5</v>
      </c>
      <c r="R2927" s="128">
        <f>(O2927/F2927-Q2927)*G2927*Overview!$F$29*'='!F2927^3</f>
        <v>508.72696087007438</v>
      </c>
      <c r="S2927" s="57">
        <f t="shared" si="270"/>
        <v>3.2578923869882482E-18</v>
      </c>
      <c r="T2927" s="58">
        <f t="shared" si="271"/>
        <v>7.0476316369823291E-5</v>
      </c>
      <c r="U2927" s="58">
        <f>IF(I2927&lt;Overview!$F$18,(1-Overview!$F$9)*'='!R2927-'='!I2927*'='!P2927,0)</f>
        <v>0</v>
      </c>
      <c r="V2927" s="54">
        <f>IF(I2927&gt;=Overview!$F$18,(1-Overview!$F$9)*'='!R2927-Overview!$F$18*'='!P2927,0)</f>
        <v>43.015994209257634</v>
      </c>
      <c r="W2927" s="2"/>
      <c r="X2927" s="60">
        <f>F2927^3*(1+G2927*Overview!$F$38)</f>
        <v>45.026526729836419</v>
      </c>
      <c r="Y2927" s="61">
        <f>F2927^3*Overview!$F$42*(1+Overview!$F$38*G2927)+J2927*Overview!$F$39/Overview!$F$40</f>
        <v>4.0952419687589101</v>
      </c>
    </row>
    <row r="2928" spans="1:25">
      <c r="A2928" s="34">
        <v>2925</v>
      </c>
      <c r="B2928">
        <v>0.77</v>
      </c>
      <c r="C2928" s="85">
        <v>18.739999999999998</v>
      </c>
      <c r="D2928" s="125">
        <f>B2928/(B2928+Overview!$F$22)</f>
        <v>0.52380952380952384</v>
      </c>
      <c r="E2928" s="118">
        <f>EXP(Overview!$F$21/Overview!$F$5-Overview!$F$21/('='!C2928+273.15))</f>
        <v>0.94169028070695959</v>
      </c>
      <c r="F2928" s="77">
        <f t="shared" si="272"/>
        <v>3.3213845353772027</v>
      </c>
      <c r="G2928" s="115">
        <f t="shared" si="273"/>
        <v>0.52380952380952372</v>
      </c>
      <c r="H2928" s="112">
        <f>F2928/Overview!$F$19</f>
        <v>4.9038602323596674</v>
      </c>
      <c r="I2928" s="149">
        <f t="shared" si="274"/>
        <v>178.24101031296112</v>
      </c>
      <c r="J2928" s="80">
        <f>IF((A2928-Overview!$F$43)/365=ROUND((A2928-Overview!$F$43)/365,0),J2927*0.05,J2927+V2927)</f>
        <v>1029.2088682886583</v>
      </c>
      <c r="K2928" s="70">
        <f>IF(I2928&lt;Overview!$F$16,1,'='!F2928/Overview!$F$26)</f>
        <v>143.78288031935944</v>
      </c>
      <c r="L2928" s="71">
        <f>IF(I2928&lt;Overview!$F$17,'='!F2928/Overview!$F$26,Overview!$F$33)</f>
        <v>9.1428571428571423</v>
      </c>
      <c r="M2928" s="72">
        <f t="shared" si="275"/>
        <v>9.1428571428571423</v>
      </c>
      <c r="N2928" s="81">
        <f>MIN(1,Overview!$F$44*E2928*(F2928-Overview!$F$25)^2+0.2)</f>
        <v>1</v>
      </c>
      <c r="O2928" s="48">
        <f>M2928*E2928*Overview!$F$8</f>
        <v>9.746225350951114E-2</v>
      </c>
      <c r="P2928" s="48">
        <f>E2928*Overview!$F$6</f>
        <v>1.8494797113084687E-3</v>
      </c>
      <c r="Q2928" s="122">
        <f>O2928*(G2928/F2928-(1+Overview!$F$35/'='!F2928)/(Overview!$F$37*Overview!$F$33))/('='!G2928+Overview!$F$36)</f>
        <v>6.3561155671038096E-5</v>
      </c>
      <c r="R2928" s="128">
        <f>(O2928/F2928-Q2928)*G2928*Overview!$F$29*'='!F2928^3</f>
        <v>508.75021395006672</v>
      </c>
      <c r="S2928" s="57">
        <f t="shared" si="270"/>
        <v>3.2578232579090585E-18</v>
      </c>
      <c r="T2928" s="58">
        <f t="shared" si="271"/>
        <v>7.0370346498829634E-5</v>
      </c>
      <c r="U2928" s="58">
        <f>IF(I2928&lt;Overview!$F$18,(1-Overview!$F$9)*'='!R2928-'='!I2928*'='!P2928,0)</f>
        <v>0</v>
      </c>
      <c r="V2928" s="54">
        <f>IF(I2928&gt;=Overview!$F$18,(1-Overview!$F$9)*'='!R2928-Overview!$F$18*'='!P2928,0)</f>
        <v>43.017975371672982</v>
      </c>
      <c r="W2928" s="2"/>
      <c r="X2928" s="60">
        <f>F2928^3*(1+G2928*Overview!$F$38)</f>
        <v>45.029393099311747</v>
      </c>
      <c r="Y2928" s="61">
        <f>F2928^3*Overview!$F$42*(1+Overview!$F$38*G2928)+J2928*Overview!$F$39/Overview!$F$40</f>
        <v>4.097369182487328</v>
      </c>
    </row>
    <row r="2929" spans="1:25">
      <c r="A2929" s="34">
        <v>2926</v>
      </c>
      <c r="B2929">
        <v>0.77</v>
      </c>
      <c r="C2929" s="85">
        <v>18.739999999999998</v>
      </c>
      <c r="D2929" s="125">
        <f>B2929/(B2929+Overview!$F$22)</f>
        <v>0.52380952380952384</v>
      </c>
      <c r="E2929" s="118">
        <f>EXP(Overview!$F$21/Overview!$F$5-Overview!$F$21/('='!C2929+273.15))</f>
        <v>0.94169028070695959</v>
      </c>
      <c r="F2929" s="77">
        <f t="shared" si="272"/>
        <v>3.3214549057237015</v>
      </c>
      <c r="G2929" s="115">
        <f t="shared" si="273"/>
        <v>0.52380952380952372</v>
      </c>
      <c r="H2929" s="112">
        <f>F2929/Overview!$F$19</f>
        <v>4.9039641307008734</v>
      </c>
      <c r="I2929" s="149">
        <f t="shared" si="274"/>
        <v>178.24101031296112</v>
      </c>
      <c r="J2929" s="80">
        <f>IF((A2929-Overview!$F$43)/365=ROUND((A2929-Overview!$F$43)/365,0),J2928*0.05,J2928+V2928)</f>
        <v>1072.2268436603313</v>
      </c>
      <c r="K2929" s="70">
        <f>IF(I2929&lt;Overview!$F$16,1,'='!F2929/Overview!$F$26)</f>
        <v>143.78592665470569</v>
      </c>
      <c r="L2929" s="71">
        <f>IF(I2929&lt;Overview!$F$17,'='!F2929/Overview!$F$26,Overview!$F$33)</f>
        <v>9.1428571428571423</v>
      </c>
      <c r="M2929" s="72">
        <f t="shared" si="275"/>
        <v>9.1428571428571423</v>
      </c>
      <c r="N2929" s="81">
        <f>MIN(1,Overview!$F$44*E2929*(F2929-Overview!$F$25)^2+0.2)</f>
        <v>1</v>
      </c>
      <c r="O2929" s="48">
        <f>M2929*E2929*Overview!$F$8</f>
        <v>9.746225350951114E-2</v>
      </c>
      <c r="P2929" s="48">
        <f>E2929*Overview!$F$6</f>
        <v>1.8494797113084687E-3</v>
      </c>
      <c r="Q2929" s="122">
        <f>O2929*(G2929/F2929-(1+Overview!$F$35/'='!F2929)/(Overview!$F$37*Overview!$F$33))/('='!G2929+Overview!$F$36)</f>
        <v>6.3464238980556916E-5</v>
      </c>
      <c r="R2929" s="128">
        <f>(O2929/F2929-Q2929)*G2929*Overview!$F$29*'='!F2929^3</f>
        <v>508.77343266410128</v>
      </c>
      <c r="S2929" s="57">
        <f t="shared" si="270"/>
        <v>3.2577542357010211E-18</v>
      </c>
      <c r="T2929" s="58">
        <f t="shared" si="271"/>
        <v>7.0264535966664052E-5</v>
      </c>
      <c r="U2929" s="58">
        <f>IF(I2929&lt;Overview!$F$18,(1-Overview!$F$9)*'='!R2929-'='!I2929*'='!P2929,0)</f>
        <v>0</v>
      </c>
      <c r="V2929" s="54">
        <f>IF(I2929&gt;=Overview!$F$18,(1-Overview!$F$9)*'='!R2929-Overview!$F$18*'='!P2929,0)</f>
        <v>43.019953606108722</v>
      </c>
      <c r="W2929" s="2"/>
      <c r="X2929" s="60">
        <f>F2929^3*(1+G2929*Overview!$F$38)</f>
        <v>45.032255280216624</v>
      </c>
      <c r="Y2929" s="61">
        <f>F2929^3*Overview!$F$42*(1+Overview!$F$38*G2929)+J2929*Overview!$F$39/Overview!$F$40</f>
        <v>4.0994961053349179</v>
      </c>
    </row>
    <row r="2930" spans="1:25">
      <c r="A2930" s="34">
        <v>2927</v>
      </c>
      <c r="B2930">
        <v>0.77</v>
      </c>
      <c r="C2930" s="85">
        <v>18.739999999999998</v>
      </c>
      <c r="D2930" s="125">
        <f>B2930/(B2930+Overview!$F$22)</f>
        <v>0.52380952380952384</v>
      </c>
      <c r="E2930" s="118">
        <f>EXP(Overview!$F$21/Overview!$F$5-Overview!$F$21/('='!C2930+273.15))</f>
        <v>0.94169028070695959</v>
      </c>
      <c r="F2930" s="77">
        <f t="shared" si="272"/>
        <v>3.321525170259668</v>
      </c>
      <c r="G2930" s="115">
        <f t="shared" si="273"/>
        <v>0.52380952380952372</v>
      </c>
      <c r="H2930" s="112">
        <f>F2930/Overview!$F$19</f>
        <v>4.9040678728180538</v>
      </c>
      <c r="I2930" s="149">
        <f t="shared" si="274"/>
        <v>178.24101031296112</v>
      </c>
      <c r="J2930" s="80">
        <f>IF((A2930-Overview!$F$43)/365=ROUND((A2930-Overview!$F$43)/365,0),J2929*0.05,J2929+V2929)</f>
        <v>1115.2467972664399</v>
      </c>
      <c r="K2930" s="70">
        <f>IF(I2930&lt;Overview!$F$16,1,'='!F2930/Overview!$F$26)</f>
        <v>143.78896840950944</v>
      </c>
      <c r="L2930" s="71">
        <f>IF(I2930&lt;Overview!$F$17,'='!F2930/Overview!$F$26,Overview!$F$33)</f>
        <v>9.1428571428571423</v>
      </c>
      <c r="M2930" s="72">
        <f t="shared" si="275"/>
        <v>9.1428571428571423</v>
      </c>
      <c r="N2930" s="81">
        <f>MIN(1,Overview!$F$44*E2930*(F2930-Overview!$F$25)^2+0.2)</f>
        <v>1</v>
      </c>
      <c r="O2930" s="48">
        <f>M2930*E2930*Overview!$F$8</f>
        <v>9.746225350951114E-2</v>
      </c>
      <c r="P2930" s="48">
        <f>E2930*Overview!$F$6</f>
        <v>1.8494797113084687E-3</v>
      </c>
      <c r="Q2930" s="122">
        <f>O2930*(G2930/F2930-(1+Overview!$F$35/'='!F2930)/(Overview!$F$37*Overview!$F$33))/('='!G2930+Overview!$F$36)</f>
        <v>6.3367472113650235E-5</v>
      </c>
      <c r="R2930" s="128">
        <f>(O2930/F2930-Q2930)*G2930*Overview!$F$29*'='!F2930^3</f>
        <v>508.79661706205906</v>
      </c>
      <c r="S2930" s="57">
        <f t="shared" si="270"/>
        <v>3.2576853201944595E-18</v>
      </c>
      <c r="T2930" s="58">
        <f t="shared" si="271"/>
        <v>7.0158884533738953E-5</v>
      </c>
      <c r="U2930" s="58">
        <f>IF(I2930&lt;Overview!$F$18,(1-Overview!$F$9)*'='!R2930-'='!I2930*'='!P2930,0)</f>
        <v>0</v>
      </c>
      <c r="V2930" s="54">
        <f>IF(I2930&gt;=Overview!$F$18,(1-Overview!$F$9)*'='!R2930-Overview!$F$18*'='!P2930,0)</f>
        <v>43.02192891681473</v>
      </c>
      <c r="W2930" s="2"/>
      <c r="X2930" s="60">
        <f>F2930^3*(1+G2930*Overview!$F$38)</f>
        <v>45.035113278486932</v>
      </c>
      <c r="Y2930" s="61">
        <f>F2930^3*Overview!$F$42*(1+Overview!$F$38*G2930)+J2930*Overview!$F$39/Overview!$F$40</f>
        <v>4.1016227377086745</v>
      </c>
    </row>
    <row r="2931" spans="1:25">
      <c r="A2931" s="34">
        <v>2928</v>
      </c>
      <c r="B2931">
        <v>0.77</v>
      </c>
      <c r="C2931" s="85">
        <v>18.739999999999998</v>
      </c>
      <c r="D2931" s="125">
        <f>B2931/(B2931+Overview!$F$22)</f>
        <v>0.52380952380952384</v>
      </c>
      <c r="E2931" s="118">
        <f>EXP(Overview!$F$21/Overview!$F$5-Overview!$F$21/('='!C2931+273.15))</f>
        <v>0.94169028070695959</v>
      </c>
      <c r="F2931" s="77">
        <f t="shared" si="272"/>
        <v>3.3215953291442015</v>
      </c>
      <c r="G2931" s="115">
        <f t="shared" si="273"/>
        <v>0.52380952380952372</v>
      </c>
      <c r="H2931" s="112">
        <f>F2931/Overview!$F$19</f>
        <v>4.9041714589461121</v>
      </c>
      <c r="I2931" s="149">
        <f t="shared" si="274"/>
        <v>178.24101031296112</v>
      </c>
      <c r="J2931" s="80">
        <f>IF((A2931-Overview!$F$43)/365=ROUND((A2931-Overview!$F$43)/365,0),J2930*0.05,J2930+V2930)</f>
        <v>1158.2687261832546</v>
      </c>
      <c r="K2931" s="70">
        <f>IF(I2931&lt;Overview!$F$16,1,'='!F2931/Overview!$F$26)</f>
        <v>143.79200559065808</v>
      </c>
      <c r="L2931" s="71">
        <f>IF(I2931&lt;Overview!$F$17,'='!F2931/Overview!$F$26,Overview!$F$33)</f>
        <v>9.1428571428571423</v>
      </c>
      <c r="M2931" s="72">
        <f t="shared" si="275"/>
        <v>9.1428571428571423</v>
      </c>
      <c r="N2931" s="81">
        <f>MIN(1,Overview!$F$44*E2931*(F2931-Overview!$F$25)^2+0.2)</f>
        <v>1</v>
      </c>
      <c r="O2931" s="48">
        <f>M2931*E2931*Overview!$F$8</f>
        <v>9.746225350951114E-2</v>
      </c>
      <c r="P2931" s="48">
        <f>E2931*Overview!$F$6</f>
        <v>1.8494797113084687E-3</v>
      </c>
      <c r="Q2931" s="122">
        <f>O2931*(G2931/F2931-(1+Overview!$F$35/'='!F2931)/(Overview!$F$37*Overview!$F$33))/('='!G2931+Overview!$F$36)</f>
        <v>6.3270854832468411E-5</v>
      </c>
      <c r="R2931" s="128">
        <f>(O2931/F2931-Q2931)*G2931*Overview!$F$29*'='!F2931^3</f>
        <v>508.81976719375149</v>
      </c>
      <c r="S2931" s="57">
        <f t="shared" si="270"/>
        <v>3.2576165112199825E-18</v>
      </c>
      <c r="T2931" s="58">
        <f t="shared" si="271"/>
        <v>7.0053391960829301E-5</v>
      </c>
      <c r="U2931" s="58">
        <f>IF(I2931&lt;Overview!$F$18,(1-Overview!$F$9)*'='!R2931-'='!I2931*'='!P2931,0)</f>
        <v>0</v>
      </c>
      <c r="V2931" s="54">
        <f>IF(I2931&gt;=Overview!$F$18,(1-Overview!$F$9)*'='!R2931-Overview!$F$18*'='!P2931,0)</f>
        <v>43.023901308034922</v>
      </c>
      <c r="W2931" s="2"/>
      <c r="X2931" s="60">
        <f>F2931^3*(1+G2931*Overview!$F$38)</f>
        <v>45.0379671000507</v>
      </c>
      <c r="Y2931" s="61">
        <f>F2931^3*Overview!$F$42*(1+Overview!$F$38*G2931)+J2931*Overview!$F$39/Overview!$F$40</f>
        <v>4.1037490800150715</v>
      </c>
    </row>
    <row r="2932" spans="1:25">
      <c r="A2932" s="34">
        <v>2929</v>
      </c>
      <c r="B2932">
        <v>0.77</v>
      </c>
      <c r="C2932" s="85">
        <v>18.739999999999998</v>
      </c>
      <c r="D2932" s="125">
        <f>B2932/(B2932+Overview!$F$22)</f>
        <v>0.52380952380952384</v>
      </c>
      <c r="E2932" s="118">
        <f>EXP(Overview!$F$21/Overview!$F$5-Overview!$F$21/('='!C2932+273.15))</f>
        <v>0.94169028070695959</v>
      </c>
      <c r="F2932" s="77">
        <f t="shared" si="272"/>
        <v>3.3216653825361622</v>
      </c>
      <c r="G2932" s="115">
        <f t="shared" si="273"/>
        <v>0.52380952380952372</v>
      </c>
      <c r="H2932" s="112">
        <f>F2932/Overview!$F$19</f>
        <v>4.9042748893195958</v>
      </c>
      <c r="I2932" s="149">
        <f t="shared" si="274"/>
        <v>178.24101031296112</v>
      </c>
      <c r="J2932" s="80">
        <f>IF((A2932-Overview!$F$43)/365=ROUND((A2932-Overview!$F$43)/365,0),J2931*0.05,J2931+V2931)</f>
        <v>1201.2926274912895</v>
      </c>
      <c r="K2932" s="70">
        <f>IF(I2932&lt;Overview!$F$16,1,'='!F2932/Overview!$F$26)</f>
        <v>143.79503820502867</v>
      </c>
      <c r="L2932" s="71">
        <f>IF(I2932&lt;Overview!$F$17,'='!F2932/Overview!$F$26,Overview!$F$33)</f>
        <v>9.1428571428571423</v>
      </c>
      <c r="M2932" s="72">
        <f t="shared" si="275"/>
        <v>9.1428571428571423</v>
      </c>
      <c r="N2932" s="81">
        <f>MIN(1,Overview!$F$44*E2932*(F2932-Overview!$F$25)^2+0.2)</f>
        <v>1</v>
      </c>
      <c r="O2932" s="48">
        <f>M2932*E2932*Overview!$F$8</f>
        <v>9.746225350951114E-2</v>
      </c>
      <c r="P2932" s="48">
        <f>E2932*Overview!$F$6</f>
        <v>1.8494797113084687E-3</v>
      </c>
      <c r="Q2932" s="122">
        <f>O2932*(G2932/F2932-(1+Overview!$F$35/'='!F2932)/(Overview!$F$37*Overview!$F$33))/('='!G2932+Overview!$F$36)</f>
        <v>6.3174386899558644E-5</v>
      </c>
      <c r="R2932" s="128">
        <f>(O2932/F2932-Q2932)*G2932*Overview!$F$29*'='!F2932^3</f>
        <v>508.84288310892106</v>
      </c>
      <c r="S2932" s="57">
        <f t="shared" si="270"/>
        <v>3.2575478086084799E-18</v>
      </c>
      <c r="T2932" s="58">
        <f t="shared" si="271"/>
        <v>6.9948058009069989E-5</v>
      </c>
      <c r="U2932" s="58">
        <f>IF(I2932&lt;Overview!$F$18,(1-Overview!$F$9)*'='!R2932-'='!I2932*'='!P2932,0)</f>
        <v>0</v>
      </c>
      <c r="V2932" s="54">
        <f>IF(I2932&gt;=Overview!$F$18,(1-Overview!$F$9)*'='!R2932-Overview!$F$18*'='!P2932,0)</f>
        <v>43.025870784007367</v>
      </c>
      <c r="W2932" s="2"/>
      <c r="X2932" s="60">
        <f>F2932^3*(1+G2932*Overview!$F$38)</f>
        <v>45.040816750828142</v>
      </c>
      <c r="Y2932" s="61">
        <f>F2932^3*Overview!$F$42*(1+Overview!$F$38*G2932)+J2932*Overview!$F$39/Overview!$F$40</f>
        <v>4.1058751326600627</v>
      </c>
    </row>
    <row r="2933" spans="1:25">
      <c r="A2933" s="34">
        <v>2930</v>
      </c>
      <c r="B2933">
        <v>0.77</v>
      </c>
      <c r="C2933" s="85">
        <v>18.739999999999998</v>
      </c>
      <c r="D2933" s="125">
        <f>B2933/(B2933+Overview!$F$22)</f>
        <v>0.52380952380952384</v>
      </c>
      <c r="E2933" s="118">
        <f>EXP(Overview!$F$21/Overview!$F$5-Overview!$F$21/('='!C2933+273.15))</f>
        <v>0.94169028070695959</v>
      </c>
      <c r="F2933" s="77">
        <f t="shared" si="272"/>
        <v>3.321735330594171</v>
      </c>
      <c r="G2933" s="115">
        <f t="shared" si="273"/>
        <v>0.52380952380952372</v>
      </c>
      <c r="H2933" s="112">
        <f>F2933/Overview!$F$19</f>
        <v>4.9043781641727016</v>
      </c>
      <c r="I2933" s="149">
        <f t="shared" si="274"/>
        <v>178.24101031296112</v>
      </c>
      <c r="J2933" s="80">
        <f>IF((A2933-Overview!$F$43)/365=ROUND((A2933-Overview!$F$43)/365,0),J2932*0.05,J2932+V2932)</f>
        <v>1244.3184982752969</v>
      </c>
      <c r="K2933" s="70">
        <f>IF(I2933&lt;Overview!$F$16,1,'='!F2933/Overview!$F$26)</f>
        <v>143.79806625948794</v>
      </c>
      <c r="L2933" s="71">
        <f>IF(I2933&lt;Overview!$F$17,'='!F2933/Overview!$F$26,Overview!$F$33)</f>
        <v>9.1428571428571423</v>
      </c>
      <c r="M2933" s="72">
        <f t="shared" si="275"/>
        <v>9.1428571428571423</v>
      </c>
      <c r="N2933" s="81">
        <f>MIN(1,Overview!$F$44*E2933*(F2933-Overview!$F$25)^2+0.2)</f>
        <v>1</v>
      </c>
      <c r="O2933" s="48">
        <f>M2933*E2933*Overview!$F$8</f>
        <v>9.746225350951114E-2</v>
      </c>
      <c r="P2933" s="48">
        <f>E2933*Overview!$F$6</f>
        <v>1.8494797113084687E-3</v>
      </c>
      <c r="Q2933" s="122">
        <f>O2933*(G2933/F2933-(1+Overview!$F$35/'='!F2933)/(Overview!$F$37*Overview!$F$33))/('='!G2933+Overview!$F$36)</f>
        <v>6.3078068077862664E-5</v>
      </c>
      <c r="R2933" s="128">
        <f>(O2933/F2933-Q2933)*G2933*Overview!$F$29*'='!F2933^3</f>
        <v>508.86596485723982</v>
      </c>
      <c r="S2933" s="57">
        <f t="shared" si="270"/>
        <v>3.2574792121911243E-18</v>
      </c>
      <c r="T2933" s="58">
        <f t="shared" si="271"/>
        <v>6.9842882439953588E-5</v>
      </c>
      <c r="U2933" s="58">
        <f>IF(I2933&lt;Overview!$F$18,(1-Overview!$F$9)*'='!R2933-'='!I2933*'='!P2933,0)</f>
        <v>0</v>
      </c>
      <c r="V2933" s="54">
        <f>IF(I2933&gt;=Overview!$F$18,(1-Overview!$F$9)*'='!R2933-Overview!$F$18*'='!P2933,0)</f>
        <v>43.027837348964127</v>
      </c>
      <c r="W2933" s="2"/>
      <c r="X2933" s="60">
        <f>F2933^3*(1+G2933*Overview!$F$38)</f>
        <v>45.043662236731585</v>
      </c>
      <c r="Y2933" s="61">
        <f>F2933^3*Overview!$F$42*(1+Overview!$F$38*G2933)+J2933*Overview!$F$39/Overview!$F$40</f>
        <v>4.1080008960490781</v>
      </c>
    </row>
    <row r="2934" spans="1:25">
      <c r="A2934" s="34">
        <v>2931</v>
      </c>
      <c r="B2934">
        <v>0.77</v>
      </c>
      <c r="C2934" s="85">
        <v>18.739999999999998</v>
      </c>
      <c r="D2934" s="125">
        <f>B2934/(B2934+Overview!$F$22)</f>
        <v>0.52380952380952384</v>
      </c>
      <c r="E2934" s="118">
        <f>EXP(Overview!$F$21/Overview!$F$5-Overview!$F$21/('='!C2934+273.15))</f>
        <v>0.94169028070695959</v>
      </c>
      <c r="F2934" s="77">
        <f t="shared" si="272"/>
        <v>3.3218051734766112</v>
      </c>
      <c r="G2934" s="115">
        <f t="shared" si="273"/>
        <v>0.52380952380952372</v>
      </c>
      <c r="H2934" s="112">
        <f>F2934/Overview!$F$19</f>
        <v>4.9044812837392753</v>
      </c>
      <c r="I2934" s="149">
        <f t="shared" si="274"/>
        <v>178.24101031296112</v>
      </c>
      <c r="J2934" s="80">
        <f>IF((A2934-Overview!$F$43)/365=ROUND((A2934-Overview!$F$43)/365,0),J2933*0.05,J2933+V2933)</f>
        <v>1287.346335624261</v>
      </c>
      <c r="K2934" s="70">
        <f>IF(I2934&lt;Overview!$F$16,1,'='!F2934/Overview!$F$26)</f>
        <v>143.80108976089227</v>
      </c>
      <c r="L2934" s="71">
        <f>IF(I2934&lt;Overview!$F$17,'='!F2934/Overview!$F$26,Overview!$F$33)</f>
        <v>9.1428571428571423</v>
      </c>
      <c r="M2934" s="72">
        <f t="shared" si="275"/>
        <v>9.1428571428571423</v>
      </c>
      <c r="N2934" s="81">
        <f>MIN(1,Overview!$F$44*E2934*(F2934-Overview!$F$25)^2+0.2)</f>
        <v>1</v>
      </c>
      <c r="O2934" s="48">
        <f>M2934*E2934*Overview!$F$8</f>
        <v>9.746225350951114E-2</v>
      </c>
      <c r="P2934" s="48">
        <f>E2934*Overview!$F$6</f>
        <v>1.8494797113084687E-3</v>
      </c>
      <c r="Q2934" s="122">
        <f>O2934*(G2934/F2934-(1+Overview!$F$35/'='!F2934)/(Overview!$F$37*Overview!$F$33))/('='!G2934+Overview!$F$36)</f>
        <v>6.2981898130718274E-5</v>
      </c>
      <c r="R2934" s="128">
        <f>(O2934/F2934-Q2934)*G2934*Overview!$F$29*'='!F2934^3</f>
        <v>508.88901248831115</v>
      </c>
      <c r="S2934" s="57">
        <f t="shared" si="270"/>
        <v>3.257410721799368E-18</v>
      </c>
      <c r="T2934" s="58">
        <f t="shared" si="271"/>
        <v>6.9737865015332299E-5</v>
      </c>
      <c r="U2934" s="58">
        <f>IF(I2934&lt;Overview!$F$18,(1-Overview!$F$9)*'='!R2934-'='!I2934*'='!P2934,0)</f>
        <v>0</v>
      </c>
      <c r="V2934" s="54">
        <f>IF(I2934&gt;=Overview!$F$18,(1-Overview!$F$9)*'='!R2934-Overview!$F$18*'='!P2934,0)</f>
        <v>43.029801007131404</v>
      </c>
      <c r="W2934" s="2"/>
      <c r="X2934" s="60">
        <f>F2934^3*(1+G2934*Overview!$F$38)</f>
        <v>45.046503563665603</v>
      </c>
      <c r="Y2934" s="61">
        <f>F2934^3*Overview!$F$42*(1+Overview!$F$38*G2934)+J2934*Overview!$F$39/Overview!$F$40</f>
        <v>4.1101263705870315</v>
      </c>
    </row>
    <row r="2935" spans="1:25">
      <c r="A2935" s="34">
        <v>2932</v>
      </c>
      <c r="B2935">
        <v>0.77</v>
      </c>
      <c r="C2935" s="85">
        <v>18.739999999999998</v>
      </c>
      <c r="D2935" s="125">
        <f>B2935/(B2935+Overview!$F$22)</f>
        <v>0.52380952380952384</v>
      </c>
      <c r="E2935" s="118">
        <f>EXP(Overview!$F$21/Overview!$F$5-Overview!$F$21/('='!C2935+273.15))</f>
        <v>0.94169028070695959</v>
      </c>
      <c r="F2935" s="77">
        <f t="shared" si="272"/>
        <v>3.3218749113416264</v>
      </c>
      <c r="G2935" s="115">
        <f t="shared" si="273"/>
        <v>0.52380952380952372</v>
      </c>
      <c r="H2935" s="112">
        <f>F2935/Overview!$F$19</f>
        <v>4.9045842482528075</v>
      </c>
      <c r="I2935" s="149">
        <f t="shared" si="274"/>
        <v>178.24101031296112</v>
      </c>
      <c r="J2935" s="80">
        <f>IF((A2935-Overview!$F$43)/365=ROUND((A2935-Overview!$F$43)/365,0),J2934*0.05,J2934+V2934)</f>
        <v>1330.3761366313925</v>
      </c>
      <c r="K2935" s="70">
        <f>IF(I2935&lt;Overview!$F$16,1,'='!F2935/Overview!$F$26)</f>
        <v>143.80410871608774</v>
      </c>
      <c r="L2935" s="71">
        <f>IF(I2935&lt;Overview!$F$17,'='!F2935/Overview!$F$26,Overview!$F$33)</f>
        <v>9.1428571428571423</v>
      </c>
      <c r="M2935" s="72">
        <f t="shared" si="275"/>
        <v>9.1428571428571423</v>
      </c>
      <c r="N2935" s="81">
        <f>MIN(1,Overview!$F$44*E2935*(F2935-Overview!$F$25)^2+0.2)</f>
        <v>1</v>
      </c>
      <c r="O2935" s="48">
        <f>M2935*E2935*Overview!$F$8</f>
        <v>9.746225350951114E-2</v>
      </c>
      <c r="P2935" s="48">
        <f>E2935*Overview!$F$6</f>
        <v>1.8494797113084687E-3</v>
      </c>
      <c r="Q2935" s="122">
        <f>O2935*(G2935/F2935-(1+Overview!$F$35/'='!F2935)/(Overview!$F$37*Overview!$F$33))/('='!G2935+Overview!$F$36)</f>
        <v>6.2885876821858574E-5</v>
      </c>
      <c r="R2935" s="128">
        <f>(O2935/F2935-Q2935)*G2935*Overview!$F$29*'='!F2935^3</f>
        <v>508.91202605166887</v>
      </c>
      <c r="S2935" s="57">
        <f t="shared" si="270"/>
        <v>3.2573423372649475E-18</v>
      </c>
      <c r="T2935" s="58">
        <f t="shared" si="271"/>
        <v>6.9633005497417302E-5</v>
      </c>
      <c r="U2935" s="58">
        <f>IF(I2935&lt;Overview!$F$18,(1-Overview!$F$9)*'='!R2935-'='!I2935*'='!P2935,0)</f>
        <v>0</v>
      </c>
      <c r="V2935" s="54">
        <f>IF(I2935&gt;=Overview!$F$18,(1-Overview!$F$9)*'='!R2935-Overview!$F$18*'='!P2935,0)</f>
        <v>43.031761762729481</v>
      </c>
      <c r="W2935" s="2"/>
      <c r="X2935" s="60">
        <f>F2935^3*(1+G2935*Overview!$F$38)</f>
        <v>45.04934073752689</v>
      </c>
      <c r="Y2935" s="61">
        <f>F2935^3*Overview!$F$42*(1+Overview!$F$38*G2935)+J2935*Overview!$F$39/Overview!$F$40</f>
        <v>4.112251556678312</v>
      </c>
    </row>
    <row r="2936" spans="1:25">
      <c r="A2936" s="34">
        <v>2933</v>
      </c>
      <c r="B2936">
        <v>0.77</v>
      </c>
      <c r="C2936" s="85">
        <v>18.739999999999998</v>
      </c>
      <c r="D2936" s="125">
        <f>B2936/(B2936+Overview!$F$22)</f>
        <v>0.52380952380952384</v>
      </c>
      <c r="E2936" s="118">
        <f>EXP(Overview!$F$21/Overview!$F$5-Overview!$F$21/('='!C2936+273.15))</f>
        <v>0.94169028070695959</v>
      </c>
      <c r="F2936" s="77">
        <f t="shared" si="272"/>
        <v>3.3219445443471236</v>
      </c>
      <c r="G2936" s="115">
        <f t="shared" si="273"/>
        <v>0.52380952380952372</v>
      </c>
      <c r="H2936" s="112">
        <f>F2936/Overview!$F$19</f>
        <v>4.9046870579464397</v>
      </c>
      <c r="I2936" s="149">
        <f t="shared" si="274"/>
        <v>178.24101031296112</v>
      </c>
      <c r="J2936" s="80">
        <f>IF((A2936-Overview!$F$43)/365=ROUND((A2936-Overview!$F$43)/365,0),J2935*0.05,J2935+V2935)</f>
        <v>1373.407898394122</v>
      </c>
      <c r="K2936" s="70">
        <f>IF(I2936&lt;Overview!$F$16,1,'='!F2936/Overview!$F$26)</f>
        <v>143.80712313191012</v>
      </c>
      <c r="L2936" s="71">
        <f>IF(I2936&lt;Overview!$F$17,'='!F2936/Overview!$F$26,Overview!$F$33)</f>
        <v>9.1428571428571423</v>
      </c>
      <c r="M2936" s="72">
        <f t="shared" si="275"/>
        <v>9.1428571428571423</v>
      </c>
      <c r="N2936" s="81">
        <f>MIN(1,Overview!$F$44*E2936*(F2936-Overview!$F$25)^2+0.2)</f>
        <v>1</v>
      </c>
      <c r="O2936" s="48">
        <f>M2936*E2936*Overview!$F$8</f>
        <v>9.746225350951114E-2</v>
      </c>
      <c r="P2936" s="48">
        <f>E2936*Overview!$F$6</f>
        <v>1.8494797113084687E-3</v>
      </c>
      <c r="Q2936" s="122">
        <f>O2936*(G2936/F2936-(1+Overview!$F$35/'='!F2936)/(Overview!$F$37*Overview!$F$33))/('='!G2936+Overview!$F$36)</f>
        <v>6.2790003915407942E-5</v>
      </c>
      <c r="R2936" s="128">
        <f>(O2936/F2936-Q2936)*G2936*Overview!$F$29*'='!F2936^3</f>
        <v>508.93500559677761</v>
      </c>
      <c r="S2936" s="57">
        <f t="shared" si="270"/>
        <v>3.2572740584198766E-18</v>
      </c>
      <c r="T2936" s="58">
        <f t="shared" si="271"/>
        <v>6.9528303648774652E-5</v>
      </c>
      <c r="U2936" s="58">
        <f>IF(I2936&lt;Overview!$F$18,(1-Overview!$F$9)*'='!R2936-'='!I2936*'='!P2936,0)</f>
        <v>0</v>
      </c>
      <c r="V2936" s="54">
        <f>IF(I2936&gt;=Overview!$F$18,(1-Overview!$F$9)*'='!R2936-Overview!$F$18*'='!P2936,0)</f>
        <v>43.03371961997275</v>
      </c>
      <c r="W2936" s="2"/>
      <c r="X2936" s="60">
        <f>F2936^3*(1+G2936*Overview!$F$38)</f>
        <v>45.052173764204362</v>
      </c>
      <c r="Y2936" s="61">
        <f>F2936^3*Overview!$F$42*(1+Overview!$F$38*G2936)+J2936*Overview!$F$39/Overview!$F$40</f>
        <v>4.1143764547267914</v>
      </c>
    </row>
    <row r="2937" spans="1:25">
      <c r="A2937" s="34">
        <v>2934</v>
      </c>
      <c r="B2937">
        <v>0.77</v>
      </c>
      <c r="C2937" s="85">
        <v>18.739999999999998</v>
      </c>
      <c r="D2937" s="125">
        <f>B2937/(B2937+Overview!$F$22)</f>
        <v>0.52380952380952384</v>
      </c>
      <c r="E2937" s="118">
        <f>EXP(Overview!$F$21/Overview!$F$5-Overview!$F$21/('='!C2937+273.15))</f>
        <v>0.94169028070695959</v>
      </c>
      <c r="F2937" s="77">
        <f t="shared" si="272"/>
        <v>3.3220140726507723</v>
      </c>
      <c r="G2937" s="115">
        <f t="shared" si="273"/>
        <v>0.52380952380952372</v>
      </c>
      <c r="H2937" s="112">
        <f>F2937/Overview!$F$19</f>
        <v>4.9047897130529634</v>
      </c>
      <c r="I2937" s="149">
        <f t="shared" si="274"/>
        <v>178.24101031296112</v>
      </c>
      <c r="J2937" s="80">
        <f>IF((A2937-Overview!$F$43)/365=ROUND((A2937-Overview!$F$43)/365,0),J2936*0.05,J2936+V2936)</f>
        <v>1416.4416180140947</v>
      </c>
      <c r="K2937" s="70">
        <f>IF(I2937&lt;Overview!$F$16,1,'='!F2937/Overview!$F$26)</f>
        <v>143.81013301518496</v>
      </c>
      <c r="L2937" s="71">
        <f>IF(I2937&lt;Overview!$F$17,'='!F2937/Overview!$F$26,Overview!$F$33)</f>
        <v>9.1428571428571423</v>
      </c>
      <c r="M2937" s="72">
        <f t="shared" si="275"/>
        <v>9.1428571428571423</v>
      </c>
      <c r="N2937" s="81">
        <f>MIN(1,Overview!$F$44*E2937*(F2937-Overview!$F$25)^2+0.2)</f>
        <v>1</v>
      </c>
      <c r="O2937" s="48">
        <f>M2937*E2937*Overview!$F$8</f>
        <v>9.746225350951114E-2</v>
      </c>
      <c r="P2937" s="48">
        <f>E2937*Overview!$F$6</f>
        <v>1.8494797113084687E-3</v>
      </c>
      <c r="Q2937" s="122">
        <f>O2937*(G2937/F2937-(1+Overview!$F$35/'='!F2937)/(Overview!$F$37*Overview!$F$33))/('='!G2937+Overview!$F$36)</f>
        <v>6.2694279175886815E-5</v>
      </c>
      <c r="R2937" s="128">
        <f>(O2937/F2937-Q2937)*G2937*Overview!$F$29*'='!F2937^3</f>
        <v>508.95795117303311</v>
      </c>
      <c r="S2937" s="57">
        <f t="shared" si="270"/>
        <v>3.2572058850964508E-18</v>
      </c>
      <c r="T2937" s="58">
        <f t="shared" si="271"/>
        <v>6.9423759232330762E-5</v>
      </c>
      <c r="U2937" s="58">
        <f>IF(I2937&lt;Overview!$F$18,(1-Overview!$F$9)*'='!R2937-'='!I2937*'='!P2937,0)</f>
        <v>0</v>
      </c>
      <c r="V2937" s="54">
        <f>IF(I2937&gt;=Overview!$F$18,(1-Overview!$F$9)*'='!R2937-Overview!$F$18*'='!P2937,0)</f>
        <v>43.035674583069714</v>
      </c>
      <c r="W2937" s="2"/>
      <c r="X2937" s="60">
        <f>F2937^3*(1+G2937*Overview!$F$38)</f>
        <v>45.055002649579166</v>
      </c>
      <c r="Y2937" s="61">
        <f>F2937^3*Overview!$F$42*(1+Overview!$F$38*G2937)+J2937*Overview!$F$39/Overview!$F$40</f>
        <v>4.1165010651358278</v>
      </c>
    </row>
    <row r="2938" spans="1:25">
      <c r="A2938" s="34">
        <v>2935</v>
      </c>
      <c r="B2938">
        <v>0.77</v>
      </c>
      <c r="C2938" s="85">
        <v>18.739999999999998</v>
      </c>
      <c r="D2938" s="125">
        <f>B2938/(B2938+Overview!$F$22)</f>
        <v>0.52380952380952384</v>
      </c>
      <c r="E2938" s="118">
        <f>EXP(Overview!$F$21/Overview!$F$5-Overview!$F$21/('='!C2938+273.15))</f>
        <v>0.94169028070695959</v>
      </c>
      <c r="F2938" s="77">
        <f t="shared" si="272"/>
        <v>3.3220834964100048</v>
      </c>
      <c r="G2938" s="115">
        <f t="shared" si="273"/>
        <v>0.52380952380952372</v>
      </c>
      <c r="H2938" s="112">
        <f>F2938/Overview!$F$19</f>
        <v>4.9048922138048203</v>
      </c>
      <c r="I2938" s="149">
        <f t="shared" si="274"/>
        <v>178.24101031296112</v>
      </c>
      <c r="J2938" s="80">
        <f>IF((A2938-Overview!$F$43)/365=ROUND((A2938-Overview!$F$43)/365,0),J2937*0.05,J2937+V2937)</f>
        <v>1459.4772925971645</v>
      </c>
      <c r="K2938" s="70">
        <f>IF(I2938&lt;Overview!$F$16,1,'='!F2938/Overview!$F$26)</f>
        <v>143.81313837272748</v>
      </c>
      <c r="L2938" s="71">
        <f>IF(I2938&lt;Overview!$F$17,'='!F2938/Overview!$F$26,Overview!$F$33)</f>
        <v>9.1428571428571423</v>
      </c>
      <c r="M2938" s="72">
        <f t="shared" si="275"/>
        <v>9.1428571428571423</v>
      </c>
      <c r="N2938" s="81">
        <f>MIN(1,Overview!$F$44*E2938*(F2938-Overview!$F$25)^2+0.2)</f>
        <v>1</v>
      </c>
      <c r="O2938" s="48">
        <f>M2938*E2938*Overview!$F$8</f>
        <v>9.746225350951114E-2</v>
      </c>
      <c r="P2938" s="48">
        <f>E2938*Overview!$F$6</f>
        <v>1.8494797113084687E-3</v>
      </c>
      <c r="Q2938" s="122">
        <f>O2938*(G2938/F2938-(1+Overview!$F$35/'='!F2938)/(Overview!$F$37*Overview!$F$33))/('='!G2938+Overview!$F$36)</f>
        <v>6.2598702368205317E-5</v>
      </c>
      <c r="R2938" s="128">
        <f>(O2938/F2938-Q2938)*G2938*Overview!$F$29*'='!F2938^3</f>
        <v>508.98086282976163</v>
      </c>
      <c r="S2938" s="57">
        <f t="shared" si="270"/>
        <v>3.2571378171272434E-18</v>
      </c>
      <c r="T2938" s="58">
        <f t="shared" si="271"/>
        <v>6.9319372011365592E-5</v>
      </c>
      <c r="U2938" s="58">
        <f>IF(I2938&lt;Overview!$F$18,(1-Overview!$F$9)*'='!R2938-'='!I2938*'='!P2938,0)</f>
        <v>0</v>
      </c>
      <c r="V2938" s="54">
        <f>IF(I2938&gt;=Overview!$F$18,(1-Overview!$F$9)*'='!R2938-Overview!$F$18*'='!P2938,0)</f>
        <v>43.037626656222983</v>
      </c>
      <c r="W2938" s="2"/>
      <c r="X2938" s="60">
        <f>F2938^3*(1+G2938*Overview!$F$38)</f>
        <v>45.057827399524612</v>
      </c>
      <c r="Y2938" s="61">
        <f>F2938^3*Overview!$F$42*(1+Overview!$F$38*G2938)+J2938*Overview!$F$39/Overview!$F$40</f>
        <v>4.1186253883082555</v>
      </c>
    </row>
    <row r="2939" spans="1:25">
      <c r="A2939" s="34">
        <v>2936</v>
      </c>
      <c r="B2939">
        <v>0.77</v>
      </c>
      <c r="C2939" s="85">
        <v>18.739999999999998</v>
      </c>
      <c r="D2939" s="125">
        <f>B2939/(B2939+Overview!$F$22)</f>
        <v>0.52380952380952384</v>
      </c>
      <c r="E2939" s="118">
        <f>EXP(Overview!$F$21/Overview!$F$5-Overview!$F$21/('='!C2939+273.15))</f>
        <v>0.94169028070695959</v>
      </c>
      <c r="F2939" s="77">
        <f t="shared" si="272"/>
        <v>3.3221528157820162</v>
      </c>
      <c r="G2939" s="115">
        <f t="shared" si="273"/>
        <v>0.52380952380952372</v>
      </c>
      <c r="H2939" s="112">
        <f>F2939/Overview!$F$19</f>
        <v>4.9049945604341003</v>
      </c>
      <c r="I2939" s="149">
        <f t="shared" si="274"/>
        <v>178.24101031296112</v>
      </c>
      <c r="J2939" s="80">
        <f>IF((A2939-Overview!$F$43)/365=ROUND((A2939-Overview!$F$43)/365,0),J2938*0.05,J2938+V2938)</f>
        <v>1502.5149192533875</v>
      </c>
      <c r="K2939" s="70">
        <f>IF(I2939&lt;Overview!$F$16,1,'='!F2939/Overview!$F$26)</f>
        <v>143.81613921134269</v>
      </c>
      <c r="L2939" s="71">
        <f>IF(I2939&lt;Overview!$F$17,'='!F2939/Overview!$F$26,Overview!$F$33)</f>
        <v>9.1428571428571423</v>
      </c>
      <c r="M2939" s="72">
        <f t="shared" si="275"/>
        <v>9.1428571428571423</v>
      </c>
      <c r="N2939" s="81">
        <f>MIN(1,Overview!$F$44*E2939*(F2939-Overview!$F$25)^2+0.2)</f>
        <v>1</v>
      </c>
      <c r="O2939" s="48">
        <f>M2939*E2939*Overview!$F$8</f>
        <v>9.746225350951114E-2</v>
      </c>
      <c r="P2939" s="48">
        <f>E2939*Overview!$F$6</f>
        <v>1.8494797113084687E-3</v>
      </c>
      <c r="Q2939" s="122">
        <f>O2939*(G2939/F2939-(1+Overview!$F$35/'='!F2939)/(Overview!$F$37*Overview!$F$33))/('='!G2939+Overview!$F$36)</f>
        <v>6.2503273257667234E-5</v>
      </c>
      <c r="R2939" s="128">
        <f>(O2939/F2939-Q2939)*G2939*Overview!$F$29*'='!F2939^3</f>
        <v>509.00374061622114</v>
      </c>
      <c r="S2939" s="57">
        <f t="shared" si="270"/>
        <v>3.2570698543451086E-18</v>
      </c>
      <c r="T2939" s="58">
        <f t="shared" si="271"/>
        <v>6.9215141749517323E-5</v>
      </c>
      <c r="U2939" s="58">
        <f>IF(I2939&lt;Overview!$F$18,(1-Overview!$F$9)*'='!R2939-'='!I2939*'='!P2939,0)</f>
        <v>0</v>
      </c>
      <c r="V2939" s="54">
        <f>IF(I2939&gt;=Overview!$F$18,(1-Overview!$F$9)*'='!R2939-Overview!$F$18*'='!P2939,0)</f>
        <v>43.039575843629336</v>
      </c>
      <c r="W2939" s="2"/>
      <c r="X2939" s="60">
        <f>F2939^3*(1+G2939*Overview!$F$38)</f>
        <v>45.06064801990626</v>
      </c>
      <c r="Y2939" s="61">
        <f>F2939^3*Overview!$F$42*(1+Overview!$F$38*G2939)+J2939*Overview!$F$39/Overview!$F$40</f>
        <v>4.1207494246463918</v>
      </c>
    </row>
    <row r="2940" spans="1:25">
      <c r="A2940" s="34">
        <v>2937</v>
      </c>
      <c r="B2940">
        <v>0.77</v>
      </c>
      <c r="C2940" s="85">
        <v>18.739999999999998</v>
      </c>
      <c r="D2940" s="125">
        <f>B2940/(B2940+Overview!$F$22)</f>
        <v>0.52380952380952384</v>
      </c>
      <c r="E2940" s="118">
        <f>EXP(Overview!$F$21/Overview!$F$5-Overview!$F$21/('='!C2940+273.15))</f>
        <v>0.94169028070695959</v>
      </c>
      <c r="F2940" s="77">
        <f t="shared" si="272"/>
        <v>3.3222220309237658</v>
      </c>
      <c r="G2940" s="115">
        <f t="shared" si="273"/>
        <v>0.52380952380952372</v>
      </c>
      <c r="H2940" s="112">
        <f>F2940/Overview!$F$19</f>
        <v>4.9050967531725469</v>
      </c>
      <c r="I2940" s="149">
        <f t="shared" si="274"/>
        <v>178.24101031296112</v>
      </c>
      <c r="J2940" s="80">
        <f>IF((A2940-Overview!$F$43)/365=ROUND((A2940-Overview!$F$43)/365,0),J2939*0.05,J2939+V2939)</f>
        <v>1545.5544950970168</v>
      </c>
      <c r="K2940" s="70">
        <f>IF(I2940&lt;Overview!$F$16,1,'='!F2940/Overview!$F$26)</f>
        <v>143.81913553782536</v>
      </c>
      <c r="L2940" s="71">
        <f>IF(I2940&lt;Overview!$F$17,'='!F2940/Overview!$F$26,Overview!$F$33)</f>
        <v>9.1428571428571423</v>
      </c>
      <c r="M2940" s="72">
        <f t="shared" si="275"/>
        <v>9.1428571428571423</v>
      </c>
      <c r="N2940" s="81">
        <f>MIN(1,Overview!$F$44*E2940*(F2940-Overview!$F$25)^2+0.2)</f>
        <v>1</v>
      </c>
      <c r="O2940" s="48">
        <f>M2940*E2940*Overview!$F$8</f>
        <v>9.746225350951114E-2</v>
      </c>
      <c r="P2940" s="48">
        <f>E2940*Overview!$F$6</f>
        <v>1.8494797113084687E-3</v>
      </c>
      <c r="Q2940" s="122">
        <f>O2940*(G2940/F2940-(1+Overview!$F$35/'='!F2940)/(Overview!$F$37*Overview!$F$33))/('='!G2940+Overview!$F$36)</f>
        <v>6.2407991609965202E-5</v>
      </c>
      <c r="R2940" s="128">
        <f>(O2940/F2940-Q2940)*G2940*Overview!$F$29*'='!F2940^3</f>
        <v>509.02658458160016</v>
      </c>
      <c r="S2940" s="57">
        <f t="shared" si="270"/>
        <v>3.2570019965831775E-18</v>
      </c>
      <c r="T2940" s="58">
        <f t="shared" si="271"/>
        <v>6.91110682107773E-5</v>
      </c>
      <c r="U2940" s="58">
        <f>IF(I2940&lt;Overview!$F$18,(1-Overview!$F$9)*'='!R2940-'='!I2940*'='!P2940,0)</f>
        <v>0</v>
      </c>
      <c r="V2940" s="54">
        <f>IF(I2940&gt;=Overview!$F$18,(1-Overview!$F$9)*'='!R2940-Overview!$F$18*'='!P2940,0)</f>
        <v>43.041522149479626</v>
      </c>
      <c r="W2940" s="2"/>
      <c r="X2940" s="60">
        <f>F2940^3*(1+G2940*Overview!$F$38)</f>
        <v>45.063464516581888</v>
      </c>
      <c r="Y2940" s="61">
        <f>F2940^3*Overview!$F$42*(1+Overview!$F$38*G2940)+J2940*Overview!$F$39/Overview!$F$40</f>
        <v>4.1228731745520397</v>
      </c>
    </row>
    <row r="2941" spans="1:25">
      <c r="A2941" s="34">
        <v>2938</v>
      </c>
      <c r="B2941">
        <v>0.77</v>
      </c>
      <c r="C2941" s="85">
        <v>18.739999999999998</v>
      </c>
      <c r="D2941" s="125">
        <f>B2941/(B2941+Overview!$F$22)</f>
        <v>0.52380952380952384</v>
      </c>
      <c r="E2941" s="118">
        <f>EXP(Overview!$F$21/Overview!$F$5-Overview!$F$21/('='!C2941+273.15))</f>
        <v>0.94169028070695959</v>
      </c>
      <c r="F2941" s="77">
        <f t="shared" si="272"/>
        <v>3.3222911419919767</v>
      </c>
      <c r="G2941" s="115">
        <f t="shared" si="273"/>
        <v>0.52380952380952372</v>
      </c>
      <c r="H2941" s="112">
        <f>F2941/Overview!$F$19</f>
        <v>4.9051987922515528</v>
      </c>
      <c r="I2941" s="149">
        <f t="shared" si="274"/>
        <v>178.24101031296112</v>
      </c>
      <c r="J2941" s="80">
        <f>IF((A2941-Overview!$F$43)/365=ROUND((A2941-Overview!$F$43)/365,0),J2940*0.05,J2940+V2940)</f>
        <v>1588.5960172464963</v>
      </c>
      <c r="K2941" s="70">
        <f>IF(I2941&lt;Overview!$F$16,1,'='!F2941/Overview!$F$26)</f>
        <v>143.82212735896005</v>
      </c>
      <c r="L2941" s="71">
        <f>IF(I2941&lt;Overview!$F$17,'='!F2941/Overview!$F$26,Overview!$F$33)</f>
        <v>9.1428571428571423</v>
      </c>
      <c r="M2941" s="72">
        <f t="shared" si="275"/>
        <v>9.1428571428571423</v>
      </c>
      <c r="N2941" s="81">
        <f>MIN(1,Overview!$F$44*E2941*(F2941-Overview!$F$25)^2+0.2)</f>
        <v>1</v>
      </c>
      <c r="O2941" s="48">
        <f>M2941*E2941*Overview!$F$8</f>
        <v>9.746225350951114E-2</v>
      </c>
      <c r="P2941" s="48">
        <f>E2941*Overview!$F$6</f>
        <v>1.8494797113084687E-3</v>
      </c>
      <c r="Q2941" s="122">
        <f>O2941*(G2941/F2941-(1+Overview!$F$35/'='!F2941)/(Overview!$F$37*Overview!$F$33))/('='!G2941+Overview!$F$36)</f>
        <v>6.2312857191183102E-5</v>
      </c>
      <c r="R2941" s="128">
        <f>(O2941/F2941-Q2941)*G2941*Overview!$F$29*'='!F2941^3</f>
        <v>509.04939477501892</v>
      </c>
      <c r="S2941" s="57">
        <f t="shared" si="270"/>
        <v>3.2569342436748595E-18</v>
      </c>
      <c r="T2941" s="58">
        <f t="shared" si="271"/>
        <v>6.9007151159492894E-5</v>
      </c>
      <c r="U2941" s="58">
        <f>IF(I2941&lt;Overview!$F$18,(1-Overview!$F$9)*'='!R2941-'='!I2941*'='!P2941,0)</f>
        <v>0</v>
      </c>
      <c r="V2941" s="54">
        <f>IF(I2941&gt;=Overview!$F$18,(1-Overview!$F$9)*'='!R2941-Overview!$F$18*'='!P2941,0)</f>
        <v>43.043465577958905</v>
      </c>
      <c r="W2941" s="2"/>
      <c r="X2941" s="60">
        <f>F2941^3*(1+G2941*Overview!$F$38)</f>
        <v>45.066276895401536</v>
      </c>
      <c r="Y2941" s="61">
        <f>F2941^3*Overview!$F$42*(1+Overview!$F$38*G2941)+J2941*Overview!$F$39/Overview!$F$40</f>
        <v>4.1249966384264862</v>
      </c>
    </row>
    <row r="2942" spans="1:25">
      <c r="A2942" s="34">
        <v>2939</v>
      </c>
      <c r="B2942">
        <v>0.77</v>
      </c>
      <c r="C2942" s="85">
        <v>18.739999999999998</v>
      </c>
      <c r="D2942" s="125">
        <f>B2942/(B2942+Overview!$F$22)</f>
        <v>0.52380952380952384</v>
      </c>
      <c r="E2942" s="118">
        <f>EXP(Overview!$F$21/Overview!$F$5-Overview!$F$21/('='!C2942+273.15))</f>
        <v>0.94169028070695959</v>
      </c>
      <c r="F2942" s="77">
        <f t="shared" si="272"/>
        <v>3.3223601491431363</v>
      </c>
      <c r="G2942" s="115">
        <f t="shared" si="273"/>
        <v>0.52380952380952372</v>
      </c>
      <c r="H2942" s="112">
        <f>F2942/Overview!$F$19</f>
        <v>4.9053006779021651</v>
      </c>
      <c r="I2942" s="149">
        <f t="shared" si="274"/>
        <v>178.24101031296112</v>
      </c>
      <c r="J2942" s="80">
        <f>IF((A2942-Overview!$F$43)/365=ROUND((A2942-Overview!$F$43)/365,0),J2941*0.05,J2941+V2941)</f>
        <v>1631.6394828244552</v>
      </c>
      <c r="K2942" s="70">
        <f>IF(I2942&lt;Overview!$F$16,1,'='!F2942/Overview!$F$26)</f>
        <v>143.82511468152106</v>
      </c>
      <c r="L2942" s="71">
        <f>IF(I2942&lt;Overview!$F$17,'='!F2942/Overview!$F$26,Overview!$F$33)</f>
        <v>9.1428571428571423</v>
      </c>
      <c r="M2942" s="72">
        <f t="shared" si="275"/>
        <v>9.1428571428571423</v>
      </c>
      <c r="N2942" s="81">
        <f>MIN(1,Overview!$F$44*E2942*(F2942-Overview!$F$25)^2+0.2)</f>
        <v>1</v>
      </c>
      <c r="O2942" s="48">
        <f>M2942*E2942*Overview!$F$8</f>
        <v>9.746225350951114E-2</v>
      </c>
      <c r="P2942" s="48">
        <f>E2942*Overview!$F$6</f>
        <v>1.8494797113084687E-3</v>
      </c>
      <c r="Q2942" s="122">
        <f>O2942*(G2942/F2942-(1+Overview!$F$35/'='!F2942)/(Overview!$F$37*Overview!$F$33))/('='!G2942+Overview!$F$36)</f>
        <v>6.2217869767796133E-5</v>
      </c>
      <c r="R2942" s="128">
        <f>(O2942/F2942-Q2942)*G2942*Overview!$F$29*'='!F2942^3</f>
        <v>509.07217124552858</v>
      </c>
      <c r="S2942" s="57">
        <f t="shared" si="270"/>
        <v>3.2568665954538418E-18</v>
      </c>
      <c r="T2942" s="58">
        <f t="shared" si="271"/>
        <v>6.8903390360367797E-5</v>
      </c>
      <c r="U2942" s="58">
        <f>IF(I2942&lt;Overview!$F$18,(1-Overview!$F$9)*'='!R2942-'='!I2942*'='!P2942,0)</f>
        <v>0</v>
      </c>
      <c r="V2942" s="54">
        <f>IF(I2942&gt;=Overview!$F$18,(1-Overview!$F$9)*'='!R2942-Overview!$F$18*'='!P2942,0)</f>
        <v>43.045406133246331</v>
      </c>
      <c r="W2942" s="2"/>
      <c r="X2942" s="60">
        <f>F2942^3*(1+G2942*Overview!$F$38)</f>
        <v>45.069085162207422</v>
      </c>
      <c r="Y2942" s="61">
        <f>F2942^3*Overview!$F$42*(1+Overview!$F$38*G2942)+J2942*Overview!$F$39/Overview!$F$40</f>
        <v>4.1271198166704943</v>
      </c>
    </row>
    <row r="2943" spans="1:25">
      <c r="A2943" s="34">
        <v>2940</v>
      </c>
      <c r="B2943">
        <v>0.77</v>
      </c>
      <c r="C2943" s="85">
        <v>18.739999999999998</v>
      </c>
      <c r="D2943" s="125">
        <f>B2943/(B2943+Overview!$F$22)</f>
        <v>0.52380952380952384</v>
      </c>
      <c r="E2943" s="118">
        <f>EXP(Overview!$F$21/Overview!$F$5-Overview!$F$21/('='!C2943+273.15))</f>
        <v>0.94169028070695959</v>
      </c>
      <c r="F2943" s="77">
        <f t="shared" si="272"/>
        <v>3.3224290525334967</v>
      </c>
      <c r="G2943" s="115">
        <f t="shared" si="273"/>
        <v>0.52380952380952372</v>
      </c>
      <c r="H2943" s="112">
        <f>F2943/Overview!$F$19</f>
        <v>4.9054024103550811</v>
      </c>
      <c r="I2943" s="149">
        <f t="shared" si="274"/>
        <v>178.24101031296112</v>
      </c>
      <c r="J2943" s="80">
        <f>IF((A2943-Overview!$F$43)/365=ROUND((A2943-Overview!$F$43)/365,0),J2942*0.05,J2942+V2942)</f>
        <v>1674.6848889577016</v>
      </c>
      <c r="K2943" s="70">
        <f>IF(I2943&lt;Overview!$F$16,1,'='!F2943/Overview!$F$26)</f>
        <v>143.82809751227259</v>
      </c>
      <c r="L2943" s="71">
        <f>IF(I2943&lt;Overview!$F$17,'='!F2943/Overview!$F$26,Overview!$F$33)</f>
        <v>9.1428571428571423</v>
      </c>
      <c r="M2943" s="72">
        <f t="shared" si="275"/>
        <v>9.1428571428571423</v>
      </c>
      <c r="N2943" s="81">
        <f>MIN(1,Overview!$F$44*E2943*(F2943-Overview!$F$25)^2+0.2)</f>
        <v>1</v>
      </c>
      <c r="O2943" s="48">
        <f>M2943*E2943*Overview!$F$8</f>
        <v>9.746225350951114E-2</v>
      </c>
      <c r="P2943" s="48">
        <f>E2943*Overview!$F$6</f>
        <v>1.8494797113084687E-3</v>
      </c>
      <c r="Q2943" s="122">
        <f>O2943*(G2943/F2943-(1+Overview!$F$35/'='!F2943)/(Overview!$F$37*Overview!$F$33))/('='!G2943+Overview!$F$36)</f>
        <v>6.2123029106664264E-5</v>
      </c>
      <c r="R2943" s="128">
        <f>(O2943/F2943-Q2943)*G2943*Overview!$F$29*'='!F2943^3</f>
        <v>509.09491404211195</v>
      </c>
      <c r="S2943" s="57">
        <f t="shared" si="270"/>
        <v>3.2567990517540875E-18</v>
      </c>
      <c r="T2943" s="58">
        <f t="shared" si="271"/>
        <v>6.8799785578455128E-5</v>
      </c>
      <c r="U2943" s="58">
        <f>IF(I2943&lt;Overview!$F$18,(1-Overview!$F$9)*'='!R2943-'='!I2943*'='!P2943,0)</f>
        <v>0</v>
      </c>
      <c r="V2943" s="54">
        <f>IF(I2943&gt;=Overview!$F$18,(1-Overview!$F$9)*'='!R2943-Overview!$F$18*'='!P2943,0)</f>
        <v>43.047343819515234</v>
      </c>
      <c r="W2943" s="2"/>
      <c r="X2943" s="60">
        <f>F2943^3*(1+G2943*Overview!$F$38)</f>
        <v>45.071889322834096</v>
      </c>
      <c r="Y2943" s="61">
        <f>F2943^3*Overview!$F$42*(1+Overview!$F$38*G2943)+J2943*Overview!$F$39/Overview!$F$40</f>
        <v>4.1292427096843216</v>
      </c>
    </row>
    <row r="2944" spans="1:25">
      <c r="A2944" s="34">
        <v>2941</v>
      </c>
      <c r="B2944">
        <v>0.77</v>
      </c>
      <c r="C2944" s="85">
        <v>18.739999999999998</v>
      </c>
      <c r="D2944" s="125">
        <f>B2944/(B2944+Overview!$F$22)</f>
        <v>0.52380952380952384</v>
      </c>
      <c r="E2944" s="118">
        <f>EXP(Overview!$F$21/Overview!$F$5-Overview!$F$21/('='!C2944+273.15))</f>
        <v>0.94169028070695959</v>
      </c>
      <c r="F2944" s="77">
        <f t="shared" si="272"/>
        <v>3.3224978523190751</v>
      </c>
      <c r="G2944" s="115">
        <f t="shared" si="273"/>
        <v>0.52380952380952372</v>
      </c>
      <c r="H2944" s="112">
        <f>F2944/Overview!$F$19</f>
        <v>4.9055039898406543</v>
      </c>
      <c r="I2944" s="149">
        <f t="shared" si="274"/>
        <v>178.24101031296112</v>
      </c>
      <c r="J2944" s="80">
        <f>IF((A2944-Overview!$F$43)/365=ROUND((A2944-Overview!$F$43)/365,0),J2943*0.05,J2943+V2943)</f>
        <v>1717.7322327772167</v>
      </c>
      <c r="K2944" s="70">
        <f>IF(I2944&lt;Overview!$F$16,1,'='!F2944/Overview!$F$26)</f>
        <v>143.83107585796861</v>
      </c>
      <c r="L2944" s="71">
        <f>IF(I2944&lt;Overview!$F$17,'='!F2944/Overview!$F$26,Overview!$F$33)</f>
        <v>9.1428571428571423</v>
      </c>
      <c r="M2944" s="72">
        <f t="shared" si="275"/>
        <v>9.1428571428571423</v>
      </c>
      <c r="N2944" s="81">
        <f>MIN(1,Overview!$F$44*E2944*(F2944-Overview!$F$25)^2+0.2)</f>
        <v>1</v>
      </c>
      <c r="O2944" s="48">
        <f>M2944*E2944*Overview!$F$8</f>
        <v>9.746225350951114E-2</v>
      </c>
      <c r="P2944" s="48">
        <f>E2944*Overview!$F$6</f>
        <v>1.8494797113084687E-3</v>
      </c>
      <c r="Q2944" s="122">
        <f>O2944*(G2944/F2944-(1+Overview!$F$35/'='!F2944)/(Overview!$F$37*Overview!$F$33))/('='!G2944+Overview!$F$36)</f>
        <v>6.2028334975039551E-5</v>
      </c>
      <c r="R2944" s="128">
        <f>(O2944/F2944-Q2944)*G2944*Overview!$F$29*'='!F2944^3</f>
        <v>509.11762321368354</v>
      </c>
      <c r="S2944" s="57">
        <f t="shared" si="270"/>
        <v>3.2567316124098373E-18</v>
      </c>
      <c r="T2944" s="58">
        <f t="shared" si="271"/>
        <v>6.8696336579165696E-5</v>
      </c>
      <c r="U2944" s="58">
        <f>IF(I2944&lt;Overview!$F$18,(1-Overview!$F$9)*'='!R2944-'='!I2944*'='!P2944,0)</f>
        <v>0</v>
      </c>
      <c r="V2944" s="54">
        <f>IF(I2944&gt;=Overview!$F$18,(1-Overview!$F$9)*'='!R2944-Overview!$F$18*'='!P2944,0)</f>
        <v>43.049278640933132</v>
      </c>
      <c r="W2944" s="2"/>
      <c r="X2944" s="60">
        <f>F2944^3*(1+G2944*Overview!$F$38)</f>
        <v>45.074689383108336</v>
      </c>
      <c r="Y2944" s="61">
        <f>F2944^3*Overview!$F$42*(1+Overview!$F$38*G2944)+J2944*Overview!$F$39/Overview!$F$40</f>
        <v>4.1313653178677061</v>
      </c>
    </row>
    <row r="2945" spans="1:25">
      <c r="A2945" s="34">
        <v>2942</v>
      </c>
      <c r="B2945">
        <v>0.77</v>
      </c>
      <c r="C2945" s="85">
        <v>18.739999999999998</v>
      </c>
      <c r="D2945" s="125">
        <f>B2945/(B2945+Overview!$F$22)</f>
        <v>0.52380952380952384</v>
      </c>
      <c r="E2945" s="118">
        <f>EXP(Overview!$F$21/Overview!$F$5-Overview!$F$21/('='!C2945+273.15))</f>
        <v>0.94169028070695959</v>
      </c>
      <c r="F2945" s="77">
        <f t="shared" si="272"/>
        <v>3.3225665486556544</v>
      </c>
      <c r="G2945" s="115">
        <f t="shared" si="273"/>
        <v>0.52380952380952372</v>
      </c>
      <c r="H2945" s="112">
        <f>F2945/Overview!$F$19</f>
        <v>4.9056054165888883</v>
      </c>
      <c r="I2945" s="149">
        <f t="shared" si="274"/>
        <v>178.24101031296112</v>
      </c>
      <c r="J2945" s="80">
        <f>IF((A2945-Overview!$F$43)/365=ROUND((A2945-Overview!$F$43)/365,0),J2944*0.05,J2944+V2944)</f>
        <v>1760.7815114181499</v>
      </c>
      <c r="K2945" s="70">
        <f>IF(I2945&lt;Overview!$F$16,1,'='!F2945/Overview!$F$26)</f>
        <v>143.834049725353</v>
      </c>
      <c r="L2945" s="71">
        <f>IF(I2945&lt;Overview!$F$17,'='!F2945/Overview!$F$26,Overview!$F$33)</f>
        <v>9.1428571428571423</v>
      </c>
      <c r="M2945" s="72">
        <f t="shared" si="275"/>
        <v>9.1428571428571423</v>
      </c>
      <c r="N2945" s="81">
        <f>MIN(1,Overview!$F$44*E2945*(F2945-Overview!$F$25)^2+0.2)</f>
        <v>1</v>
      </c>
      <c r="O2945" s="48">
        <f>M2945*E2945*Overview!$F$8</f>
        <v>9.746225350951114E-2</v>
      </c>
      <c r="P2945" s="48">
        <f>E2945*Overview!$F$6</f>
        <v>1.8494797113084687E-3</v>
      </c>
      <c r="Q2945" s="122">
        <f>O2945*(G2945/F2945-(1+Overview!$F$35/'='!F2945)/(Overview!$F$37*Overview!$F$33))/('='!G2945+Overview!$F$36)</f>
        <v>6.1933787140558075E-5</v>
      </c>
      <c r="R2945" s="128">
        <f>(O2945/F2945-Q2945)*G2945*Overview!$F$29*'='!F2945^3</f>
        <v>509.14029880908896</v>
      </c>
      <c r="S2945" s="57">
        <f t="shared" si="270"/>
        <v>3.2566642772556072E-18</v>
      </c>
      <c r="T2945" s="58">
        <f t="shared" si="271"/>
        <v>6.8593043128259331E-5</v>
      </c>
      <c r="U2945" s="58">
        <f>IF(I2945&lt;Overview!$F$18,(1-Overview!$F$9)*'='!R2945-'='!I2945*'='!P2945,0)</f>
        <v>0</v>
      </c>
      <c r="V2945" s="54">
        <f>IF(I2945&gt;=Overview!$F$18,(1-Overview!$F$9)*'='!R2945-Overview!$F$18*'='!P2945,0)</f>
        <v>43.051210601661673</v>
      </c>
      <c r="W2945" s="2"/>
      <c r="X2945" s="60">
        <f>F2945^3*(1+G2945*Overview!$F$38)</f>
        <v>45.077485348849187</v>
      </c>
      <c r="Y2945" s="61">
        <f>F2945^3*Overview!$F$42*(1+Overview!$F$38*G2945)+J2945*Overview!$F$39/Overview!$F$40</f>
        <v>4.1334876416198707</v>
      </c>
    </row>
    <row r="2946" spans="1:25">
      <c r="A2946" s="34">
        <v>2943</v>
      </c>
      <c r="B2946">
        <v>0.77</v>
      </c>
      <c r="C2946" s="85">
        <v>18.739999999999998</v>
      </c>
      <c r="D2946" s="125">
        <f>B2946/(B2946+Overview!$F$22)</f>
        <v>0.52380952380952384</v>
      </c>
      <c r="E2946" s="118">
        <f>EXP(Overview!$F$21/Overview!$F$5-Overview!$F$21/('='!C2946+273.15))</f>
        <v>0.94169028070695959</v>
      </c>
      <c r="F2946" s="77">
        <f t="shared" si="272"/>
        <v>3.3226351416987825</v>
      </c>
      <c r="G2946" s="115">
        <f t="shared" si="273"/>
        <v>0.52380952380952372</v>
      </c>
      <c r="H2946" s="112">
        <f>F2946/Overview!$F$19</f>
        <v>4.9057066908294438</v>
      </c>
      <c r="I2946" s="149">
        <f t="shared" si="274"/>
        <v>178.24101031296112</v>
      </c>
      <c r="J2946" s="80">
        <f>IF((A2946-Overview!$F$43)/365=ROUND((A2946-Overview!$F$43)/365,0),J2945*0.05,J2945+V2945)</f>
        <v>1803.8327220198116</v>
      </c>
      <c r="K2946" s="70">
        <f>IF(I2946&lt;Overview!$F$16,1,'='!F2946/Overview!$F$26)</f>
        <v>143.83701912115941</v>
      </c>
      <c r="L2946" s="71">
        <f>IF(I2946&lt;Overview!$F$17,'='!F2946/Overview!$F$26,Overview!$F$33)</f>
        <v>9.1428571428571423</v>
      </c>
      <c r="M2946" s="72">
        <f t="shared" si="275"/>
        <v>9.1428571428571423</v>
      </c>
      <c r="N2946" s="81">
        <f>MIN(1,Overview!$F$44*E2946*(F2946-Overview!$F$25)^2+0.2)</f>
        <v>1</v>
      </c>
      <c r="O2946" s="48">
        <f>M2946*E2946*Overview!$F$8</f>
        <v>9.746225350951114E-2</v>
      </c>
      <c r="P2946" s="48">
        <f>E2946*Overview!$F$6</f>
        <v>1.8494797113084687E-3</v>
      </c>
      <c r="Q2946" s="122">
        <f>O2946*(G2946/F2946-(1+Overview!$F$35/'='!F2946)/(Overview!$F$37*Overview!$F$33))/('='!G2946+Overview!$F$36)</f>
        <v>6.1839385371245564E-5</v>
      </c>
      <c r="R2946" s="128">
        <f>(O2946/F2946-Q2946)*G2946*Overview!$F$29*'='!F2946^3</f>
        <v>509.16294087710588</v>
      </c>
      <c r="S2946" s="57">
        <f t="shared" si="270"/>
        <v>3.2565970461261882E-18</v>
      </c>
      <c r="T2946" s="58">
        <f t="shared" si="271"/>
        <v>6.848990499185137E-5</v>
      </c>
      <c r="U2946" s="58">
        <f>IF(I2946&lt;Overview!$F$18,(1-Overview!$F$9)*'='!R2946-'='!I2946*'='!P2946,0)</f>
        <v>0</v>
      </c>
      <c r="V2946" s="54">
        <f>IF(I2946&gt;=Overview!$F$18,(1-Overview!$F$9)*'='!R2946-Overview!$F$18*'='!P2946,0)</f>
        <v>43.053139705856715</v>
      </c>
      <c r="W2946" s="2"/>
      <c r="X2946" s="60">
        <f>F2946^3*(1+G2946*Overview!$F$38)</f>
        <v>45.080277225867995</v>
      </c>
      <c r="Y2946" s="61">
        <f>F2946^3*Overview!$F$42*(1+Overview!$F$38*G2946)+J2946*Overview!$F$39/Overview!$F$40</f>
        <v>4.1356096813395258</v>
      </c>
    </row>
    <row r="2947" spans="1:25">
      <c r="A2947" s="34">
        <v>2944</v>
      </c>
      <c r="B2947">
        <v>0.77</v>
      </c>
      <c r="C2947" s="85">
        <v>18.739999999999998</v>
      </c>
      <c r="D2947" s="125">
        <f>B2947/(B2947+Overview!$F$22)</f>
        <v>0.52380952380952384</v>
      </c>
      <c r="E2947" s="118">
        <f>EXP(Overview!$F$21/Overview!$F$5-Overview!$F$21/('='!C2947+273.15))</f>
        <v>0.94169028070695959</v>
      </c>
      <c r="F2947" s="77">
        <f t="shared" si="272"/>
        <v>3.3227036316037744</v>
      </c>
      <c r="G2947" s="115">
        <f t="shared" si="273"/>
        <v>0.52380952380952372</v>
      </c>
      <c r="H2947" s="112">
        <f>F2947/Overview!$F$19</f>
        <v>4.9058078127916351</v>
      </c>
      <c r="I2947" s="149">
        <f t="shared" si="274"/>
        <v>178.24101031296112</v>
      </c>
      <c r="J2947" s="80">
        <f>IF((A2947-Overview!$F$43)/365=ROUND((A2947-Overview!$F$43)/365,0),J2946*0.05,J2946+V2946)</f>
        <v>1846.8858617256683</v>
      </c>
      <c r="K2947" s="70">
        <f>IF(I2947&lt;Overview!$F$16,1,'='!F2947/Overview!$F$26)</f>
        <v>143.83998405211145</v>
      </c>
      <c r="L2947" s="71">
        <f>IF(I2947&lt;Overview!$F$17,'='!F2947/Overview!$F$26,Overview!$F$33)</f>
        <v>9.1428571428571423</v>
      </c>
      <c r="M2947" s="72">
        <f t="shared" si="275"/>
        <v>9.1428571428571423</v>
      </c>
      <c r="N2947" s="81">
        <f>MIN(1,Overview!$F$44*E2947*(F2947-Overview!$F$25)^2+0.2)</f>
        <v>1</v>
      </c>
      <c r="O2947" s="48">
        <f>M2947*E2947*Overview!$F$8</f>
        <v>9.746225350951114E-2</v>
      </c>
      <c r="P2947" s="48">
        <f>E2947*Overview!$F$6</f>
        <v>1.8494797113084687E-3</v>
      </c>
      <c r="Q2947" s="122">
        <f>O2947*(G2947/F2947-(1+Overview!$F$35/'='!F2947)/(Overview!$F$37*Overview!$F$33))/('='!G2947+Overview!$F$36)</f>
        <v>6.1745129435510947E-5</v>
      </c>
      <c r="R2947" s="128">
        <f>(O2947/F2947-Q2947)*G2947*Overview!$F$29*'='!F2947^3</f>
        <v>509.18554946644377</v>
      </c>
      <c r="S2947" s="57">
        <f t="shared" ref="S2947:S3003" si="276">(D2947*N2947-G2947)*O2947/F2947</f>
        <v>3.2565299188566464E-18</v>
      </c>
      <c r="T2947" s="58">
        <f t="shared" ref="T2947:T3003" si="277">F2947*Q2947/3</f>
        <v>6.8386921936405777E-5</v>
      </c>
      <c r="U2947" s="58">
        <f>IF(I2947&lt;Overview!$F$18,(1-Overview!$F$9)*'='!R2947-'='!I2947*'='!P2947,0)</f>
        <v>0</v>
      </c>
      <c r="V2947" s="54">
        <f>IF(I2947&gt;=Overview!$F$18,(1-Overview!$F$9)*'='!R2947-Overview!$F$18*'='!P2947,0)</f>
        <v>43.055065957668305</v>
      </c>
      <c r="W2947" s="2"/>
      <c r="X2947" s="60">
        <f>F2947^3*(1+G2947*Overview!$F$38)</f>
        <v>45.083065019968373</v>
      </c>
      <c r="Y2947" s="61">
        <f>F2947^3*Overview!$F$42*(1+Overview!$F$38*G2947)+J2947*Overview!$F$39/Overview!$F$40</f>
        <v>4.1377314374248684</v>
      </c>
    </row>
    <row r="2948" spans="1:25">
      <c r="A2948" s="34">
        <v>2945</v>
      </c>
      <c r="B2948">
        <v>0.77</v>
      </c>
      <c r="C2948" s="85">
        <v>18.739999999999998</v>
      </c>
      <c r="D2948" s="125">
        <f>B2948/(B2948+Overview!$F$22)</f>
        <v>0.52380952380952384</v>
      </c>
      <c r="E2948" s="118">
        <f>EXP(Overview!$F$21/Overview!$F$5-Overview!$F$21/('='!C2948+273.15))</f>
        <v>0.94169028070695959</v>
      </c>
      <c r="F2948" s="77">
        <f t="shared" ref="F2948:F3003" si="278">F2947+T2947</f>
        <v>3.3227720185257108</v>
      </c>
      <c r="G2948" s="115">
        <f t="shared" ref="G2948:G3003" si="279">G2947+S2947</f>
        <v>0.52380952380952372</v>
      </c>
      <c r="H2948" s="112">
        <f>F2948/Overview!$F$19</f>
        <v>4.9059087827044303</v>
      </c>
      <c r="I2948" s="149">
        <f t="shared" ref="I2948:I3003" si="280">I2947+U2947</f>
        <v>178.24101031296112</v>
      </c>
      <c r="J2948" s="80">
        <f>IF((A2948-Overview!$F$43)/365=ROUND((A2948-Overview!$F$43)/365,0),J2947*0.05,J2947+V2947)</f>
        <v>1889.9409276833367</v>
      </c>
      <c r="K2948" s="70">
        <f>IF(I2948&lt;Overview!$F$16,1,'='!F2948/Overview!$F$26)</f>
        <v>143.84294452492256</v>
      </c>
      <c r="L2948" s="71">
        <f>IF(I2948&lt;Overview!$F$17,'='!F2948/Overview!$F$26,Overview!$F$33)</f>
        <v>9.1428571428571423</v>
      </c>
      <c r="M2948" s="72">
        <f t="shared" ref="M2948:M3003" si="281">IF(K2948=1,1,L2948)</f>
        <v>9.1428571428571423</v>
      </c>
      <c r="N2948" s="81">
        <f>MIN(1,Overview!$F$44*E2948*(F2948-Overview!$F$25)^2+0.2)</f>
        <v>1</v>
      </c>
      <c r="O2948" s="48">
        <f>M2948*E2948*Overview!$F$8</f>
        <v>9.746225350951114E-2</v>
      </c>
      <c r="P2948" s="48">
        <f>E2948*Overview!$F$6</f>
        <v>1.8494797113084687E-3</v>
      </c>
      <c r="Q2948" s="122">
        <f>O2948*(G2948/F2948-(1+Overview!$F$35/'='!F2948)/(Overview!$F$37*Overview!$F$33))/('='!G2948+Overview!$F$36)</f>
        <v>6.1651019102150427E-5</v>
      </c>
      <c r="R2948" s="128">
        <f>(O2948/F2948-Q2948)*G2948*Overview!$F$29*'='!F2948^3</f>
        <v>509.20812462574378</v>
      </c>
      <c r="S2948" s="57">
        <f t="shared" si="276"/>
        <v>3.2564628952823228E-18</v>
      </c>
      <c r="T2948" s="58">
        <f t="shared" si="277"/>
        <v>6.8284093728739843E-5</v>
      </c>
      <c r="U2948" s="58">
        <f>IF(I2948&lt;Overview!$F$18,(1-Overview!$F$9)*'='!R2948-'='!I2948*'='!P2948,0)</f>
        <v>0</v>
      </c>
      <c r="V2948" s="54">
        <f>IF(I2948&gt;=Overview!$F$18,(1-Overview!$F$9)*'='!R2948-Overview!$F$18*'='!P2948,0)</f>
        <v>43.056989361240667</v>
      </c>
      <c r="W2948" s="2"/>
      <c r="X2948" s="60">
        <f>F2948^3*(1+G2948*Overview!$F$38)</f>
        <v>45.085848736946254</v>
      </c>
      <c r="Y2948" s="61">
        <f>F2948^3*Overview!$F$42*(1+Overview!$F$38*G2948)+J2948*Overview!$F$39/Overview!$F$40</f>
        <v>4.1398529102735839</v>
      </c>
    </row>
    <row r="2949" spans="1:25">
      <c r="A2949" s="34">
        <v>2946</v>
      </c>
      <c r="B2949">
        <v>0.77</v>
      </c>
      <c r="C2949" s="85">
        <v>18.739999999999998</v>
      </c>
      <c r="D2949" s="125">
        <f>B2949/(B2949+Overview!$F$22)</f>
        <v>0.52380952380952384</v>
      </c>
      <c r="E2949" s="118">
        <f>EXP(Overview!$F$21/Overview!$F$5-Overview!$F$21/('='!C2949+273.15))</f>
        <v>0.94169028070695959</v>
      </c>
      <c r="F2949" s="77">
        <f t="shared" si="278"/>
        <v>3.3228403026194395</v>
      </c>
      <c r="G2949" s="115">
        <f t="shared" si="279"/>
        <v>0.52380952380952372</v>
      </c>
      <c r="H2949" s="112">
        <f>F2949/Overview!$F$19</f>
        <v>4.9060096007964553</v>
      </c>
      <c r="I2949" s="149">
        <f t="shared" si="280"/>
        <v>178.24101031296112</v>
      </c>
      <c r="J2949" s="80">
        <f>IF((A2949-Overview!$F$43)/365=ROUND((A2949-Overview!$F$43)/365,0),J2948*0.05,J2948+V2948)</f>
        <v>1932.9979170445774</v>
      </c>
      <c r="K2949" s="70">
        <f>IF(I2949&lt;Overview!$F$16,1,'='!F2949/Overview!$F$26)</f>
        <v>143.84590054629609</v>
      </c>
      <c r="L2949" s="71">
        <f>IF(I2949&lt;Overview!$F$17,'='!F2949/Overview!$F$26,Overview!$F$33)</f>
        <v>9.1428571428571423</v>
      </c>
      <c r="M2949" s="72">
        <f t="shared" si="281"/>
        <v>9.1428571428571423</v>
      </c>
      <c r="N2949" s="81">
        <f>MIN(1,Overview!$F$44*E2949*(F2949-Overview!$F$25)^2+0.2)</f>
        <v>1</v>
      </c>
      <c r="O2949" s="48">
        <f>M2949*E2949*Overview!$F$8</f>
        <v>9.746225350951114E-2</v>
      </c>
      <c r="P2949" s="48">
        <f>E2949*Overview!$F$6</f>
        <v>1.8494797113084687E-3</v>
      </c>
      <c r="Q2949" s="122">
        <f>O2949*(G2949/F2949-(1+Overview!$F$35/'='!F2949)/(Overview!$F$37*Overview!$F$33))/('='!G2949+Overview!$F$36)</f>
        <v>6.1557054140344179E-5</v>
      </c>
      <c r="R2949" s="128">
        <f>(O2949/F2949-Q2949)*G2949*Overview!$F$29*'='!F2949^3</f>
        <v>509.23066640357882</v>
      </c>
      <c r="S2949" s="57">
        <f t="shared" si="276"/>
        <v>3.2563959752388313E-18</v>
      </c>
      <c r="T2949" s="58">
        <f t="shared" si="277"/>
        <v>6.8181420136020825E-5</v>
      </c>
      <c r="U2949" s="58">
        <f>IF(I2949&lt;Overview!$F$18,(1-Overview!$F$9)*'='!R2949-'='!I2949*'='!P2949,0)</f>
        <v>0</v>
      </c>
      <c r="V2949" s="54">
        <f>IF(I2949&gt;=Overview!$F$18,(1-Overview!$F$9)*'='!R2949-Overview!$F$18*'='!P2949,0)</f>
        <v>43.05890992071221</v>
      </c>
      <c r="W2949" s="2"/>
      <c r="X2949" s="60">
        <f>F2949^3*(1+G2949*Overview!$F$38)</f>
        <v>45.088628382589839</v>
      </c>
      <c r="Y2949" s="61">
        <f>F2949^3*Overview!$F$42*(1+Overview!$F$38*G2949)+J2949*Overview!$F$39/Overview!$F$40</f>
        <v>4.141974100282841</v>
      </c>
    </row>
    <row r="2950" spans="1:25">
      <c r="A2950" s="34">
        <v>2947</v>
      </c>
      <c r="B2950">
        <v>0.77</v>
      </c>
      <c r="C2950" s="85">
        <v>18.739999999999998</v>
      </c>
      <c r="D2950" s="125">
        <f>B2950/(B2950+Overview!$F$22)</f>
        <v>0.52380952380952384</v>
      </c>
      <c r="E2950" s="118">
        <f>EXP(Overview!$F$21/Overview!$F$5-Overview!$F$21/('='!C2950+273.15))</f>
        <v>0.94169028070695959</v>
      </c>
      <c r="F2950" s="77">
        <f t="shared" si="278"/>
        <v>3.3229084840395755</v>
      </c>
      <c r="G2950" s="115">
        <f t="shared" si="279"/>
        <v>0.52380952380952372</v>
      </c>
      <c r="H2950" s="112">
        <f>F2950/Overview!$F$19</f>
        <v>4.9061102672959924</v>
      </c>
      <c r="I2950" s="149">
        <f t="shared" si="280"/>
        <v>178.24101031296112</v>
      </c>
      <c r="J2950" s="80">
        <f>IF((A2950-Overview!$F$43)/365=ROUND((A2950-Overview!$F$43)/365,0),J2949*0.05,J2949+V2949)</f>
        <v>1976.0568269652897</v>
      </c>
      <c r="K2950" s="70">
        <f>IF(I2950&lt;Overview!$F$16,1,'='!F2950/Overview!$F$26)</f>
        <v>143.84885212292536</v>
      </c>
      <c r="L2950" s="71">
        <f>IF(I2950&lt;Overview!$F$17,'='!F2950/Overview!$F$26,Overview!$F$33)</f>
        <v>9.1428571428571423</v>
      </c>
      <c r="M2950" s="72">
        <f t="shared" si="281"/>
        <v>9.1428571428571423</v>
      </c>
      <c r="N2950" s="81">
        <f>MIN(1,Overview!$F$44*E2950*(F2950-Overview!$F$25)^2+0.2)</f>
        <v>1</v>
      </c>
      <c r="O2950" s="48">
        <f>M2950*E2950*Overview!$F$8</f>
        <v>9.746225350951114E-2</v>
      </c>
      <c r="P2950" s="48">
        <f>E2950*Overview!$F$6</f>
        <v>1.8494797113084687E-3</v>
      </c>
      <c r="Q2950" s="122">
        <f>O2950*(G2950/F2950-(1+Overview!$F$35/'='!F2950)/(Overview!$F$37*Overview!$F$33))/('='!G2950+Overview!$F$36)</f>
        <v>6.1463234319655629E-5</v>
      </c>
      <c r="R2950" s="128">
        <f>(O2950/F2950-Q2950)*G2950*Overview!$F$29*'='!F2950^3</f>
        <v>509.25317484845459</v>
      </c>
      <c r="S2950" s="57">
        <f t="shared" si="276"/>
        <v>3.2563291585620606E-18</v>
      </c>
      <c r="T2950" s="58">
        <f t="shared" si="277"/>
        <v>6.8078900925765367E-5</v>
      </c>
      <c r="U2950" s="58">
        <f>IF(I2950&lt;Overview!$F$18,(1-Overview!$F$9)*'='!R2950-'='!I2950*'='!P2950,0)</f>
        <v>0</v>
      </c>
      <c r="V2950" s="54">
        <f>IF(I2950&gt;=Overview!$F$18,(1-Overview!$F$9)*'='!R2950-Overview!$F$18*'='!P2950,0)</f>
        <v>43.060827640215628</v>
      </c>
      <c r="W2950" s="2"/>
      <c r="X2950" s="60">
        <f>F2950^3*(1+G2950*Overview!$F$38)</f>
        <v>45.091403962679706</v>
      </c>
      <c r="Y2950" s="61">
        <f>F2950^3*Overview!$F$42*(1+Overview!$F$38*G2950)+J2950*Overview!$F$39/Overview!$F$40</f>
        <v>4.1440950078493017</v>
      </c>
    </row>
    <row r="2951" spans="1:25">
      <c r="A2951" s="34">
        <v>2948</v>
      </c>
      <c r="B2951">
        <v>0.77</v>
      </c>
      <c r="C2951" s="85">
        <v>18.739999999999998</v>
      </c>
      <c r="D2951" s="125">
        <f>B2951/(B2951+Overview!$F$22)</f>
        <v>0.52380952380952384</v>
      </c>
      <c r="E2951" s="118">
        <f>EXP(Overview!$F$21/Overview!$F$5-Overview!$F$21/('='!C2951+273.15))</f>
        <v>0.94169028070695959</v>
      </c>
      <c r="F2951" s="77">
        <f t="shared" si="278"/>
        <v>3.3229765629405015</v>
      </c>
      <c r="G2951" s="115">
        <f t="shared" si="279"/>
        <v>0.52380952380952372</v>
      </c>
      <c r="H2951" s="112">
        <f>F2951/Overview!$F$19</f>
        <v>4.9062107824309784</v>
      </c>
      <c r="I2951" s="149">
        <f t="shared" si="280"/>
        <v>178.24101031296112</v>
      </c>
      <c r="J2951" s="80">
        <f>IF((A2951-Overview!$F$43)/365=ROUND((A2951-Overview!$F$43)/365,0),J2950*0.05,J2950+V2950)</f>
        <v>2019.1176546055053</v>
      </c>
      <c r="K2951" s="70">
        <f>IF(I2951&lt;Overview!$F$16,1,'='!F2951/Overview!$F$26)</f>
        <v>143.85179926149357</v>
      </c>
      <c r="L2951" s="71">
        <f>IF(I2951&lt;Overview!$F$17,'='!F2951/Overview!$F$26,Overview!$F$33)</f>
        <v>9.1428571428571423</v>
      </c>
      <c r="M2951" s="72">
        <f t="shared" si="281"/>
        <v>9.1428571428571423</v>
      </c>
      <c r="N2951" s="81">
        <f>MIN(1,Overview!$F$44*E2951*(F2951-Overview!$F$25)^2+0.2)</f>
        <v>1</v>
      </c>
      <c r="O2951" s="48">
        <f>M2951*E2951*Overview!$F$8</f>
        <v>9.746225350951114E-2</v>
      </c>
      <c r="P2951" s="48">
        <f>E2951*Overview!$F$6</f>
        <v>1.8494797113084687E-3</v>
      </c>
      <c r="Q2951" s="122">
        <f>O2951*(G2951/F2951-(1+Overview!$F$35/'='!F2951)/(Overview!$F$37*Overview!$F$33))/('='!G2951+Overview!$F$36)</f>
        <v>6.1369559410032187E-5</v>
      </c>
      <c r="R2951" s="128">
        <f>(O2951/F2951-Q2951)*G2951*Overview!$F$29*'='!F2951^3</f>
        <v>509.27565000880793</v>
      </c>
      <c r="S2951" s="57">
        <f t="shared" si="276"/>
        <v>3.2562624450881708E-18</v>
      </c>
      <c r="T2951" s="58">
        <f t="shared" si="277"/>
        <v>6.7976535865840553E-5</v>
      </c>
      <c r="U2951" s="58">
        <f>IF(I2951&lt;Overview!$F$18,(1-Overview!$F$9)*'='!R2951-'='!I2951*'='!P2951,0)</f>
        <v>0</v>
      </c>
      <c r="V2951" s="54">
        <f>IF(I2951&gt;=Overview!$F$18,(1-Overview!$F$9)*'='!R2951-Overview!$F$18*'='!P2951,0)</f>
        <v>43.062742523877731</v>
      </c>
      <c r="W2951" s="2"/>
      <c r="X2951" s="60">
        <f>F2951^3*(1+G2951*Overview!$F$38)</f>
        <v>45.094175482988696</v>
      </c>
      <c r="Y2951" s="61">
        <f>F2951^3*Overview!$F$42*(1+Overview!$F$38*G2951)+J2951*Overview!$F$39/Overview!$F$40</f>
        <v>4.1462156333691116</v>
      </c>
    </row>
    <row r="2952" spans="1:25">
      <c r="A2952" s="34">
        <v>2949</v>
      </c>
      <c r="B2952">
        <v>0.77</v>
      </c>
      <c r="C2952" s="85">
        <v>18.739999999999998</v>
      </c>
      <c r="D2952" s="125">
        <f>B2952/(B2952+Overview!$F$22)</f>
        <v>0.52380952380952384</v>
      </c>
      <c r="E2952" s="118">
        <f>EXP(Overview!$F$21/Overview!$F$5-Overview!$F$21/('='!C2952+273.15))</f>
        <v>0.94169028070695959</v>
      </c>
      <c r="F2952" s="77">
        <f t="shared" si="278"/>
        <v>3.3230445394763675</v>
      </c>
      <c r="G2952" s="115">
        <f t="shared" si="279"/>
        <v>0.52380952380952372</v>
      </c>
      <c r="H2952" s="112">
        <f>F2952/Overview!$F$19</f>
        <v>4.9063111464290081</v>
      </c>
      <c r="I2952" s="149">
        <f t="shared" si="280"/>
        <v>178.24101031296112</v>
      </c>
      <c r="J2952" s="80">
        <f>IF((A2952-Overview!$F$43)/365=ROUND((A2952-Overview!$F$43)/365,0),J2951*0.05,J2951+V2951)</f>
        <v>2062.180397129383</v>
      </c>
      <c r="K2952" s="70">
        <f>IF(I2952&lt;Overview!$F$16,1,'='!F2952/Overview!$F$26)</f>
        <v>143.85474196867392</v>
      </c>
      <c r="L2952" s="71">
        <f>IF(I2952&lt;Overview!$F$17,'='!F2952/Overview!$F$26,Overview!$F$33)</f>
        <v>9.1428571428571423</v>
      </c>
      <c r="M2952" s="72">
        <f t="shared" si="281"/>
        <v>9.1428571428571423</v>
      </c>
      <c r="N2952" s="81">
        <f>MIN(1,Overview!$F$44*E2952*(F2952-Overview!$F$25)^2+0.2)</f>
        <v>1</v>
      </c>
      <c r="O2952" s="48">
        <f>M2952*E2952*Overview!$F$8</f>
        <v>9.746225350951114E-2</v>
      </c>
      <c r="P2952" s="48">
        <f>E2952*Overview!$F$6</f>
        <v>1.8494797113084687E-3</v>
      </c>
      <c r="Q2952" s="122">
        <f>O2952*(G2952/F2952-(1+Overview!$F$35/'='!F2952)/(Overview!$F$37*Overview!$F$33))/('='!G2952+Overview!$F$36)</f>
        <v>6.1276029181803716E-5</v>
      </c>
      <c r="R2952" s="128">
        <f>(O2952/F2952-Q2952)*G2952*Overview!$F$29*'='!F2952^3</f>
        <v>509.29809193300861</v>
      </c>
      <c r="S2952" s="57">
        <f t="shared" si="276"/>
        <v>3.2561958346535957E-18</v>
      </c>
      <c r="T2952" s="58">
        <f t="shared" si="277"/>
        <v>6.7874324724462469E-5</v>
      </c>
      <c r="U2952" s="58">
        <f>IF(I2952&lt;Overview!$F$18,(1-Overview!$F$9)*'='!R2952-'='!I2952*'='!P2952,0)</f>
        <v>0</v>
      </c>
      <c r="V2952" s="54">
        <f>IF(I2952&gt;=Overview!$F$18,(1-Overview!$F$9)*'='!R2952-Overview!$F$18*'='!P2952,0)</f>
        <v>43.064654575819631</v>
      </c>
      <c r="W2952" s="2"/>
      <c r="X2952" s="60">
        <f>F2952^3*(1+G2952*Overview!$F$38)</f>
        <v>45.096942949282017</v>
      </c>
      <c r="Y2952" s="61">
        <f>F2952^3*Overview!$F$42*(1+Overview!$F$38*G2952)+J2952*Overview!$F$39/Overview!$F$40</f>
        <v>4.1483359772379123</v>
      </c>
    </row>
    <row r="2953" spans="1:25">
      <c r="A2953" s="34">
        <v>2950</v>
      </c>
      <c r="B2953">
        <v>0.77</v>
      </c>
      <c r="C2953" s="85">
        <v>18.739999999999998</v>
      </c>
      <c r="D2953" s="125">
        <f>B2953/(B2953+Overview!$F$22)</f>
        <v>0.52380952380952384</v>
      </c>
      <c r="E2953" s="118">
        <f>EXP(Overview!$F$21/Overview!$F$5-Overview!$F$21/('='!C2953+273.15))</f>
        <v>0.94169028070695959</v>
      </c>
      <c r="F2953" s="77">
        <f t="shared" si="278"/>
        <v>3.3231124138010921</v>
      </c>
      <c r="G2953" s="115">
        <f t="shared" si="279"/>
        <v>0.52380952380952372</v>
      </c>
      <c r="H2953" s="112">
        <f>F2953/Overview!$F$19</f>
        <v>4.9064113595173362</v>
      </c>
      <c r="I2953" s="149">
        <f t="shared" si="280"/>
        <v>178.24101031296112</v>
      </c>
      <c r="J2953" s="80">
        <f>IF((A2953-Overview!$F$43)/365=ROUND((A2953-Overview!$F$43)/365,0),J2952*0.05,J2952+V2952)</f>
        <v>2105.2450517052025</v>
      </c>
      <c r="K2953" s="70">
        <f>IF(I2953&lt;Overview!$F$16,1,'='!F2953/Overview!$F$26)</f>
        <v>143.85768025112952</v>
      </c>
      <c r="L2953" s="71">
        <f>IF(I2953&lt;Overview!$F$17,'='!F2953/Overview!$F$26,Overview!$F$33)</f>
        <v>9.1428571428571423</v>
      </c>
      <c r="M2953" s="72">
        <f t="shared" si="281"/>
        <v>9.1428571428571423</v>
      </c>
      <c r="N2953" s="81">
        <f>MIN(1,Overview!$F$44*E2953*(F2953-Overview!$F$25)^2+0.2)</f>
        <v>1</v>
      </c>
      <c r="O2953" s="48">
        <f>M2953*E2953*Overview!$F$8</f>
        <v>9.746225350951114E-2</v>
      </c>
      <c r="P2953" s="48">
        <f>E2953*Overview!$F$6</f>
        <v>1.8494797113084687E-3</v>
      </c>
      <c r="Q2953" s="122">
        <f>O2953*(G2953/F2953-(1+Overview!$F$35/'='!F2953)/(Overview!$F$37*Overview!$F$33))/('='!G2953+Overview!$F$36)</f>
        <v>6.1182643405682449E-5</v>
      </c>
      <c r="R2953" s="128">
        <f>(O2953/F2953-Q2953)*G2953*Overview!$F$29*'='!F2953^3</f>
        <v>509.3205006693583</v>
      </c>
      <c r="S2953" s="57">
        <f t="shared" si="276"/>
        <v>3.2561293270950399E-18</v>
      </c>
      <c r="T2953" s="58">
        <f t="shared" si="277"/>
        <v>6.7772267270196291E-5</v>
      </c>
      <c r="U2953" s="58">
        <f>IF(I2953&lt;Overview!$F$18,(1-Overview!$F$9)*'='!R2953-'='!I2953*'='!P2953,0)</f>
        <v>0</v>
      </c>
      <c r="V2953" s="54">
        <f>IF(I2953&gt;=Overview!$F$18,(1-Overview!$F$9)*'='!R2953-Overview!$F$18*'='!P2953,0)</f>
        <v>43.066563800156622</v>
      </c>
      <c r="W2953" s="2"/>
      <c r="X2953" s="60">
        <f>F2953^3*(1+G2953*Overview!$F$38)</f>
        <v>45.099706367317182</v>
      </c>
      <c r="Y2953" s="61">
        <f>F2953^3*Overview!$F$42*(1+Overview!$F$38*G2953)+J2953*Overview!$F$39/Overview!$F$40</f>
        <v>4.1504560398508268</v>
      </c>
    </row>
    <row r="2954" spans="1:25">
      <c r="A2954" s="34">
        <v>2951</v>
      </c>
      <c r="B2954">
        <v>0.77</v>
      </c>
      <c r="C2954" s="85">
        <v>18.739999999999998</v>
      </c>
      <c r="D2954" s="125">
        <f>B2954/(B2954+Overview!$F$22)</f>
        <v>0.52380952380952384</v>
      </c>
      <c r="E2954" s="118">
        <f>EXP(Overview!$F$21/Overview!$F$5-Overview!$F$21/('='!C2954+273.15))</f>
        <v>0.94169028070695959</v>
      </c>
      <c r="F2954" s="77">
        <f t="shared" si="278"/>
        <v>3.3231801860683623</v>
      </c>
      <c r="G2954" s="115">
        <f t="shared" si="279"/>
        <v>0.52380952380952372</v>
      </c>
      <c r="H2954" s="112">
        <f>F2954/Overview!$F$19</f>
        <v>4.9065114219228736</v>
      </c>
      <c r="I2954" s="149">
        <f t="shared" si="280"/>
        <v>178.24101031296112</v>
      </c>
      <c r="J2954" s="80">
        <f>IF((A2954-Overview!$F$43)/365=ROUND((A2954-Overview!$F$43)/365,0),J2953*0.05,J2953+V2953)</f>
        <v>2148.311615505359</v>
      </c>
      <c r="K2954" s="70">
        <f>IF(I2954&lt;Overview!$F$16,1,'='!F2954/Overview!$F$26)</f>
        <v>143.86061411551353</v>
      </c>
      <c r="L2954" s="71">
        <f>IF(I2954&lt;Overview!$F$17,'='!F2954/Overview!$F$26,Overview!$F$33)</f>
        <v>9.1428571428571423</v>
      </c>
      <c r="M2954" s="72">
        <f t="shared" si="281"/>
        <v>9.1428571428571423</v>
      </c>
      <c r="N2954" s="81">
        <f>MIN(1,Overview!$F$44*E2954*(F2954-Overview!$F$25)^2+0.2)</f>
        <v>1</v>
      </c>
      <c r="O2954" s="48">
        <f>M2954*E2954*Overview!$F$8</f>
        <v>9.746225350951114E-2</v>
      </c>
      <c r="P2954" s="48">
        <f>E2954*Overview!$F$6</f>
        <v>1.8494797113084687E-3</v>
      </c>
      <c r="Q2954" s="122">
        <f>O2954*(G2954/F2954-(1+Overview!$F$35/'='!F2954)/(Overview!$F$37*Overview!$F$33))/('='!G2954+Overview!$F$36)</f>
        <v>6.1089401852759792E-5</v>
      </c>
      <c r="R2954" s="128">
        <f>(O2954/F2954-Q2954)*G2954*Overview!$F$29*'='!F2954^3</f>
        <v>509.34287626609114</v>
      </c>
      <c r="S2954" s="57">
        <f t="shared" si="276"/>
        <v>3.2560629222494804E-18</v>
      </c>
      <c r="T2954" s="58">
        <f t="shared" si="277"/>
        <v>6.7670363271953081E-5</v>
      </c>
      <c r="U2954" s="58">
        <f>IF(I2954&lt;Overview!$F$18,(1-Overview!$F$9)*'='!R2954-'='!I2954*'='!P2954,0)</f>
        <v>0</v>
      </c>
      <c r="V2954" s="54">
        <f>IF(I2954&gt;=Overview!$F$18,(1-Overview!$F$9)*'='!R2954-Overview!$F$18*'='!P2954,0)</f>
        <v>43.068470200998263</v>
      </c>
      <c r="W2954" s="2"/>
      <c r="X2954" s="60">
        <f>F2954^3*(1+G2954*Overview!$F$38)</f>
        <v>45.102465742844082</v>
      </c>
      <c r="Y2954" s="61">
        <f>F2954^3*Overview!$F$42*(1+Overview!$F$38*G2954)+J2954*Overview!$F$39/Overview!$F$40</f>
        <v>4.1525758216024728</v>
      </c>
    </row>
    <row r="2955" spans="1:25">
      <c r="A2955" s="34">
        <v>2952</v>
      </c>
      <c r="B2955">
        <v>0.77</v>
      </c>
      <c r="C2955" s="85">
        <v>18.739999999999998</v>
      </c>
      <c r="D2955" s="125">
        <f>B2955/(B2955+Overview!$F$22)</f>
        <v>0.52380952380952384</v>
      </c>
      <c r="E2955" s="118">
        <f>EXP(Overview!$F$21/Overview!$F$5-Overview!$F$21/('='!C2955+273.15))</f>
        <v>0.94169028070695959</v>
      </c>
      <c r="F2955" s="77">
        <f t="shared" si="278"/>
        <v>3.3232478564316343</v>
      </c>
      <c r="G2955" s="115">
        <f t="shared" si="279"/>
        <v>0.52380952380952372</v>
      </c>
      <c r="H2955" s="112">
        <f>F2955/Overview!$F$19</f>
        <v>4.9066113338721902</v>
      </c>
      <c r="I2955" s="149">
        <f t="shared" si="280"/>
        <v>178.24101031296112</v>
      </c>
      <c r="J2955" s="80">
        <f>IF((A2955-Overview!$F$43)/365=ROUND((A2955-Overview!$F$43)/365,0),J2954*0.05,J2954+V2954)</f>
        <v>2191.380085706357</v>
      </c>
      <c r="K2955" s="70">
        <f>IF(I2955&lt;Overview!$F$16,1,'='!F2955/Overview!$F$26)</f>
        <v>143.86354356846903</v>
      </c>
      <c r="L2955" s="71">
        <f>IF(I2955&lt;Overview!$F$17,'='!F2955/Overview!$F$26,Overview!$F$33)</f>
        <v>9.1428571428571423</v>
      </c>
      <c r="M2955" s="72">
        <f t="shared" si="281"/>
        <v>9.1428571428571423</v>
      </c>
      <c r="N2955" s="81">
        <f>MIN(1,Overview!$F$44*E2955*(F2955-Overview!$F$25)^2+0.2)</f>
        <v>1</v>
      </c>
      <c r="O2955" s="48">
        <f>M2955*E2955*Overview!$F$8</f>
        <v>9.746225350951114E-2</v>
      </c>
      <c r="P2955" s="48">
        <f>E2955*Overview!$F$6</f>
        <v>1.8494797113084687E-3</v>
      </c>
      <c r="Q2955" s="122">
        <f>O2955*(G2955/F2955-(1+Overview!$F$35/'='!F2955)/(Overview!$F$37*Overview!$F$33))/('='!G2955+Overview!$F$36)</f>
        <v>6.0996304294509624E-5</v>
      </c>
      <c r="R2955" s="128">
        <f>(O2955/F2955-Q2955)*G2955*Overview!$F$29*'='!F2955^3</f>
        <v>509.36521877137403</v>
      </c>
      <c r="S2955" s="57">
        <f t="shared" si="276"/>
        <v>3.2559966199541642E-18</v>
      </c>
      <c r="T2955" s="58">
        <f t="shared" si="277"/>
        <v>6.7568612498993596E-5</v>
      </c>
      <c r="U2955" s="58">
        <f>IF(I2955&lt;Overview!$F$18,(1-Overview!$F$9)*'='!R2955-'='!I2955*'='!P2955,0)</f>
        <v>0</v>
      </c>
      <c r="V2955" s="54">
        <f>IF(I2955&gt;=Overview!$F$18,(1-Overview!$F$9)*'='!R2955-Overview!$F$18*'='!P2955,0)</f>
        <v>43.070373782448364</v>
      </c>
      <c r="W2955" s="2"/>
      <c r="X2955" s="60">
        <f>F2955^3*(1+G2955*Overview!$F$38)</f>
        <v>45.105221081604981</v>
      </c>
      <c r="Y2955" s="61">
        <f>F2955^3*Overview!$F$42*(1+Overview!$F$38*G2955)+J2955*Overview!$F$39/Overview!$F$40</f>
        <v>4.1546953228869601</v>
      </c>
    </row>
    <row r="2956" spans="1:25">
      <c r="A2956" s="34">
        <v>2953</v>
      </c>
      <c r="B2956">
        <v>0.77</v>
      </c>
      <c r="C2956" s="85">
        <v>18.739999999999998</v>
      </c>
      <c r="D2956" s="125">
        <f>B2956/(B2956+Overview!$F$22)</f>
        <v>0.52380952380952384</v>
      </c>
      <c r="E2956" s="118">
        <f>EXP(Overview!$F$21/Overview!$F$5-Overview!$F$21/('='!C2956+273.15))</f>
        <v>0.94169028070695959</v>
      </c>
      <c r="F2956" s="77">
        <f t="shared" si="278"/>
        <v>3.3233154250441332</v>
      </c>
      <c r="G2956" s="115">
        <f t="shared" si="279"/>
        <v>0.52380952380952372</v>
      </c>
      <c r="H2956" s="112">
        <f>F2956/Overview!$F$19</f>
        <v>4.9067110955915147</v>
      </c>
      <c r="I2956" s="149">
        <f t="shared" si="280"/>
        <v>178.24101031296112</v>
      </c>
      <c r="J2956" s="80">
        <f>IF((A2956-Overview!$F$43)/365=ROUND((A2956-Overview!$F$43)/365,0),J2955*0.05,J2955+V2955)</f>
        <v>2234.4504594888053</v>
      </c>
      <c r="K2956" s="70">
        <f>IF(I2956&lt;Overview!$F$16,1,'='!F2956/Overview!$F$26)</f>
        <v>143.86646861662916</v>
      </c>
      <c r="L2956" s="71">
        <f>IF(I2956&lt;Overview!$F$17,'='!F2956/Overview!$F$26,Overview!$F$33)</f>
        <v>9.1428571428571423</v>
      </c>
      <c r="M2956" s="72">
        <f t="shared" si="281"/>
        <v>9.1428571428571423</v>
      </c>
      <c r="N2956" s="81">
        <f>MIN(1,Overview!$F$44*E2956*(F2956-Overview!$F$25)^2+0.2)</f>
        <v>1</v>
      </c>
      <c r="O2956" s="48">
        <f>M2956*E2956*Overview!$F$8</f>
        <v>9.746225350951114E-2</v>
      </c>
      <c r="P2956" s="48">
        <f>E2956*Overview!$F$6</f>
        <v>1.8494797113084687E-3</v>
      </c>
      <c r="Q2956" s="122">
        <f>O2956*(G2956/F2956-(1+Overview!$F$35/'='!F2956)/(Overview!$F$37*Overview!$F$33))/('='!G2956+Overview!$F$36)</f>
        <v>6.0903350502784155E-5</v>
      </c>
      <c r="R2956" s="128">
        <f>(O2956/F2956-Q2956)*G2956*Overview!$F$29*'='!F2956^3</f>
        <v>509.38752823330594</v>
      </c>
      <c r="S2956" s="57">
        <f t="shared" si="276"/>
        <v>3.2559304200466102E-18</v>
      </c>
      <c r="T2956" s="58">
        <f t="shared" si="277"/>
        <v>6.746701472092398E-5</v>
      </c>
      <c r="U2956" s="58">
        <f>IF(I2956&lt;Overview!$F$18,(1-Overview!$F$9)*'='!R2956-'='!I2956*'='!P2956,0)</f>
        <v>0</v>
      </c>
      <c r="V2956" s="54">
        <f>IF(I2956&gt;=Overview!$F$18,(1-Overview!$F$9)*'='!R2956-Overview!$F$18*'='!P2956,0)</f>
        <v>43.072274548604959</v>
      </c>
      <c r="W2956" s="2"/>
      <c r="X2956" s="60">
        <f>F2956^3*(1+G2956*Overview!$F$38)</f>
        <v>45.107972389334449</v>
      </c>
      <c r="Y2956" s="61">
        <f>F2956^3*Overview!$F$42*(1+Overview!$F$38*G2956)+J2956*Overview!$F$39/Overview!$F$40</f>
        <v>4.1568145440978865</v>
      </c>
    </row>
    <row r="2957" spans="1:25">
      <c r="A2957" s="34">
        <v>2954</v>
      </c>
      <c r="B2957">
        <v>0.77</v>
      </c>
      <c r="C2957" s="85">
        <v>18.739999999999998</v>
      </c>
      <c r="D2957" s="125">
        <f>B2957/(B2957+Overview!$F$22)</f>
        <v>0.52380952380952384</v>
      </c>
      <c r="E2957" s="118">
        <f>EXP(Overview!$F$21/Overview!$F$5-Overview!$F$21/('='!C2957+273.15))</f>
        <v>0.94169028070695959</v>
      </c>
      <c r="F2957" s="77">
        <f t="shared" si="278"/>
        <v>3.323382892058854</v>
      </c>
      <c r="G2957" s="115">
        <f t="shared" si="279"/>
        <v>0.52380952380952372</v>
      </c>
      <c r="H2957" s="112">
        <f>F2957/Overview!$F$19</f>
        <v>4.9068107073067386</v>
      </c>
      <c r="I2957" s="149">
        <f t="shared" si="280"/>
        <v>178.24101031296112</v>
      </c>
      <c r="J2957" s="80">
        <f>IF((A2957-Overview!$F$43)/365=ROUND((A2957-Overview!$F$43)/365,0),J2956*0.05,J2956+V2956)</f>
        <v>2277.5227340374104</v>
      </c>
      <c r="K2957" s="70">
        <f>IF(I2957&lt;Overview!$F$16,1,'='!F2957/Overview!$F$26)</f>
        <v>143.86938926661705</v>
      </c>
      <c r="L2957" s="71">
        <f>IF(I2957&lt;Overview!$F$17,'='!F2957/Overview!$F$26,Overview!$F$33)</f>
        <v>9.1428571428571423</v>
      </c>
      <c r="M2957" s="72">
        <f t="shared" si="281"/>
        <v>9.1428571428571423</v>
      </c>
      <c r="N2957" s="81">
        <f>MIN(1,Overview!$F$44*E2957*(F2957-Overview!$F$25)^2+0.2)</f>
        <v>1</v>
      </c>
      <c r="O2957" s="48">
        <f>M2957*E2957*Overview!$F$8</f>
        <v>9.746225350951114E-2</v>
      </c>
      <c r="P2957" s="48">
        <f>E2957*Overview!$F$6</f>
        <v>1.8494797113084687E-3</v>
      </c>
      <c r="Q2957" s="122">
        <f>O2957*(G2957/F2957-(1+Overview!$F$35/'='!F2957)/(Overview!$F$37*Overview!$F$33))/('='!G2957+Overview!$F$36)</f>
        <v>6.0810540249816389E-5</v>
      </c>
      <c r="R2957" s="128">
        <f>(O2957/F2957-Q2957)*G2957*Overview!$F$29*'='!F2957^3</f>
        <v>509.40980469991865</v>
      </c>
      <c r="S2957" s="57">
        <f t="shared" si="276"/>
        <v>3.2558643223646054E-18</v>
      </c>
      <c r="T2957" s="58">
        <f t="shared" si="277"/>
        <v>6.7365569707698703E-5</v>
      </c>
      <c r="U2957" s="58">
        <f>IF(I2957&lt;Overview!$F$18,(1-Overview!$F$9)*'='!R2957-'='!I2957*'='!P2957,0)</f>
        <v>0</v>
      </c>
      <c r="V2957" s="54">
        <f>IF(I2957&gt;=Overview!$F$18,(1-Overview!$F$9)*'='!R2957-Overview!$F$18*'='!P2957,0)</f>
        <v>43.074172503560362</v>
      </c>
      <c r="W2957" s="2"/>
      <c r="X2957" s="60">
        <f>F2957^3*(1+G2957*Overview!$F$38)</f>
        <v>45.110719671759483</v>
      </c>
      <c r="Y2957" s="61">
        <f>F2957^3*Overview!$F$42*(1+Overview!$F$38*G2957)+J2957*Overview!$F$39/Overview!$F$40</f>
        <v>4.1589334856283422</v>
      </c>
    </row>
    <row r="2958" spans="1:25">
      <c r="A2958" s="34">
        <v>2955</v>
      </c>
      <c r="B2958">
        <v>0.77</v>
      </c>
      <c r="C2958" s="85">
        <v>18.739999999999998</v>
      </c>
      <c r="D2958" s="125">
        <f>B2958/(B2958+Overview!$F$22)</f>
        <v>0.52380952380952384</v>
      </c>
      <c r="E2958" s="118">
        <f>EXP(Overview!$F$21/Overview!$F$5-Overview!$F$21/('='!C2958+273.15))</f>
        <v>0.94169028070695959</v>
      </c>
      <c r="F2958" s="77">
        <f t="shared" si="278"/>
        <v>3.3234502576285618</v>
      </c>
      <c r="G2958" s="115">
        <f t="shared" si="279"/>
        <v>0.52380952380952372</v>
      </c>
      <c r="H2958" s="112">
        <f>F2958/Overview!$F$19</f>
        <v>4.9069101692434103</v>
      </c>
      <c r="I2958" s="149">
        <f t="shared" si="280"/>
        <v>178.24101031296112</v>
      </c>
      <c r="J2958" s="80">
        <f>IF((A2958-Overview!$F$43)/365=ROUND((A2958-Overview!$F$43)/365,0),J2957*0.05,J2957+V2957)</f>
        <v>2320.5969065409708</v>
      </c>
      <c r="K2958" s="70">
        <f>IF(I2958&lt;Overview!$F$16,1,'='!F2958/Overview!$F$26)</f>
        <v>143.87230552504596</v>
      </c>
      <c r="L2958" s="71">
        <f>IF(I2958&lt;Overview!$F$17,'='!F2958/Overview!$F$26,Overview!$F$33)</f>
        <v>9.1428571428571423</v>
      </c>
      <c r="M2958" s="72">
        <f t="shared" si="281"/>
        <v>9.1428571428571423</v>
      </c>
      <c r="N2958" s="81">
        <f>MIN(1,Overview!$F$44*E2958*(F2958-Overview!$F$25)^2+0.2)</f>
        <v>1</v>
      </c>
      <c r="O2958" s="48">
        <f>M2958*E2958*Overview!$F$8</f>
        <v>9.746225350951114E-2</v>
      </c>
      <c r="P2958" s="48">
        <f>E2958*Overview!$F$6</f>
        <v>1.8494797113084687E-3</v>
      </c>
      <c r="Q2958" s="122">
        <f>O2958*(G2958/F2958-(1+Overview!$F$35/'='!F2958)/(Overview!$F$37*Overview!$F$33))/('='!G2958+Overview!$F$36)</f>
        <v>6.071787330821453E-5</v>
      </c>
      <c r="R2958" s="128">
        <f>(O2958/F2958-Q2958)*G2958*Overview!$F$29*'='!F2958^3</f>
        <v>509.43204821917715</v>
      </c>
      <c r="S2958" s="57">
        <f t="shared" si="276"/>
        <v>3.2557983267462076E-18</v>
      </c>
      <c r="T2958" s="58">
        <f t="shared" si="277"/>
        <v>6.7264277229614656E-5</v>
      </c>
      <c r="U2958" s="58">
        <f>IF(I2958&lt;Overview!$F$18,(1-Overview!$F$9)*'='!R2958-'='!I2958*'='!P2958,0)</f>
        <v>0</v>
      </c>
      <c r="V2958" s="54">
        <f>IF(I2958&gt;=Overview!$F$18,(1-Overview!$F$9)*'='!R2958-Overview!$F$18*'='!P2958,0)</f>
        <v>43.076067651401189</v>
      </c>
      <c r="W2958" s="2"/>
      <c r="X2958" s="60">
        <f>F2958^3*(1+G2958*Overview!$F$38)</f>
        <v>45.113462934599461</v>
      </c>
      <c r="Y2958" s="61">
        <f>F2958^3*Overview!$F$42*(1+Overview!$F$38*G2958)+J2958*Overview!$F$39/Overview!$F$40</f>
        <v>4.1610521478709135</v>
      </c>
    </row>
    <row r="2959" spans="1:25">
      <c r="A2959" s="34">
        <v>2956</v>
      </c>
      <c r="B2959">
        <v>0.77</v>
      </c>
      <c r="C2959" s="85">
        <v>18.739999999999998</v>
      </c>
      <c r="D2959" s="125">
        <f>B2959/(B2959+Overview!$F$22)</f>
        <v>0.52380952380952384</v>
      </c>
      <c r="E2959" s="118">
        <f>EXP(Overview!$F$21/Overview!$F$5-Overview!$F$21/('='!C2959+273.15))</f>
        <v>0.94169028070695959</v>
      </c>
      <c r="F2959" s="77">
        <f t="shared" si="278"/>
        <v>3.3235175219057913</v>
      </c>
      <c r="G2959" s="115">
        <f t="shared" si="279"/>
        <v>0.52380952380952372</v>
      </c>
      <c r="H2959" s="112">
        <f>F2959/Overview!$F$19</f>
        <v>4.9070094816267407</v>
      </c>
      <c r="I2959" s="149">
        <f t="shared" si="280"/>
        <v>178.24101031296112</v>
      </c>
      <c r="J2959" s="80">
        <f>IF((A2959-Overview!$F$43)/365=ROUND((A2959-Overview!$F$43)/365,0),J2958*0.05,J2958+V2958)</f>
        <v>2363.6729741923718</v>
      </c>
      <c r="K2959" s="70">
        <f>IF(I2959&lt;Overview!$F$16,1,'='!F2959/Overview!$F$26)</f>
        <v>143.87521739851911</v>
      </c>
      <c r="L2959" s="71">
        <f>IF(I2959&lt;Overview!$F$17,'='!F2959/Overview!$F$26,Overview!$F$33)</f>
        <v>9.1428571428571423</v>
      </c>
      <c r="M2959" s="72">
        <f t="shared" si="281"/>
        <v>9.1428571428571423</v>
      </c>
      <c r="N2959" s="81">
        <f>MIN(1,Overview!$F$44*E2959*(F2959-Overview!$F$25)^2+0.2)</f>
        <v>1</v>
      </c>
      <c r="O2959" s="48">
        <f>M2959*E2959*Overview!$F$8</f>
        <v>9.746225350951114E-2</v>
      </c>
      <c r="P2959" s="48">
        <f>E2959*Overview!$F$6</f>
        <v>1.8494797113084687E-3</v>
      </c>
      <c r="Q2959" s="122">
        <f>O2959*(G2959/F2959-(1+Overview!$F$35/'='!F2959)/(Overview!$F$37*Overview!$F$33))/('='!G2959+Overview!$F$36)</f>
        <v>6.0625349450968355E-5</v>
      </c>
      <c r="R2959" s="128">
        <f>(O2959/F2959-Q2959)*G2959*Overview!$F$29*'='!F2959^3</f>
        <v>509.45425883897838</v>
      </c>
      <c r="S2959" s="57">
        <f t="shared" si="276"/>
        <v>3.2557324330297427E-18</v>
      </c>
      <c r="T2959" s="58">
        <f t="shared" si="277"/>
        <v>6.7163137057318329E-5</v>
      </c>
      <c r="U2959" s="58">
        <f>IF(I2959&lt;Overview!$F$18,(1-Overview!$F$9)*'='!R2959-'='!I2959*'='!P2959,0)</f>
        <v>0</v>
      </c>
      <c r="V2959" s="54">
        <f>IF(I2959&gt;=Overview!$F$18,(1-Overview!$F$9)*'='!R2959-Overview!$F$18*'='!P2959,0)</f>
        <v>43.07795999620825</v>
      </c>
      <c r="W2959" s="2"/>
      <c r="X2959" s="60">
        <f>F2959^3*(1+G2959*Overview!$F$38)</f>
        <v>45.116202183566124</v>
      </c>
      <c r="Y2959" s="61">
        <f>F2959^3*Overview!$F$42*(1+Overview!$F$38*G2959)+J2959*Overview!$F$39/Overview!$F$40</f>
        <v>4.1631705312176743</v>
      </c>
    </row>
    <row r="2960" spans="1:25">
      <c r="A2960" s="34">
        <v>2957</v>
      </c>
      <c r="B2960">
        <v>0.77</v>
      </c>
      <c r="C2960" s="85">
        <v>18.739999999999998</v>
      </c>
      <c r="D2960" s="125">
        <f>B2960/(B2960+Overview!$F$22)</f>
        <v>0.52380952380952384</v>
      </c>
      <c r="E2960" s="118">
        <f>EXP(Overview!$F$21/Overview!$F$5-Overview!$F$21/('='!C2960+273.15))</f>
        <v>0.94169028070695959</v>
      </c>
      <c r="F2960" s="77">
        <f t="shared" si="278"/>
        <v>3.3235846850428485</v>
      </c>
      <c r="G2960" s="115">
        <f t="shared" si="279"/>
        <v>0.52380952380952372</v>
      </c>
      <c r="H2960" s="112">
        <f>F2960/Overview!$F$19</f>
        <v>4.9071086446816015</v>
      </c>
      <c r="I2960" s="149">
        <f t="shared" si="280"/>
        <v>178.24101031296112</v>
      </c>
      <c r="J2960" s="80">
        <f>IF((A2960-Overview!$F$43)/365=ROUND((A2960-Overview!$F$43)/365,0),J2959*0.05,J2959+V2959)</f>
        <v>2406.7509341885802</v>
      </c>
      <c r="K2960" s="70">
        <f>IF(I2960&lt;Overview!$F$16,1,'='!F2960/Overview!$F$26)</f>
        <v>143.8781248936298</v>
      </c>
      <c r="L2960" s="71">
        <f>IF(I2960&lt;Overview!$F$17,'='!F2960/Overview!$F$26,Overview!$F$33)</f>
        <v>9.1428571428571423</v>
      </c>
      <c r="M2960" s="72">
        <f t="shared" si="281"/>
        <v>9.1428571428571423</v>
      </c>
      <c r="N2960" s="81">
        <f>MIN(1,Overview!$F$44*E2960*(F2960-Overview!$F$25)^2+0.2)</f>
        <v>1</v>
      </c>
      <c r="O2960" s="48">
        <f>M2960*E2960*Overview!$F$8</f>
        <v>9.746225350951114E-2</v>
      </c>
      <c r="P2960" s="48">
        <f>E2960*Overview!$F$6</f>
        <v>1.8494797113084687E-3</v>
      </c>
      <c r="Q2960" s="122">
        <f>O2960*(G2960/F2960-(1+Overview!$F$35/'='!F2960)/(Overview!$F$37*Overview!$F$33))/('='!G2960+Overview!$F$36)</f>
        <v>6.0532968451442815E-5</v>
      </c>
      <c r="R2960" s="128">
        <f>(O2960/F2960-Q2960)*G2960*Overview!$F$29*'='!F2960^3</f>
        <v>509.476436607153</v>
      </c>
      <c r="S2960" s="57">
        <f t="shared" si="276"/>
        <v>3.2556666410538062E-18</v>
      </c>
      <c r="T2960" s="58">
        <f t="shared" si="277"/>
        <v>6.7062148961799089E-5</v>
      </c>
      <c r="U2960" s="58">
        <f>IF(I2960&lt;Overview!$F$18,(1-Overview!$F$9)*'='!R2960-'='!I2960*'='!P2960,0)</f>
        <v>0</v>
      </c>
      <c r="V2960" s="54">
        <f>IF(I2960&gt;=Overview!$F$18,(1-Overview!$F$9)*'='!R2960-Overview!$F$18*'='!P2960,0)</f>
        <v>43.079849542056728</v>
      </c>
      <c r="W2960" s="2"/>
      <c r="X2960" s="60">
        <f>F2960^3*(1+G2960*Overview!$F$38)</f>
        <v>45.118937424363637</v>
      </c>
      <c r="Y2960" s="61">
        <f>F2960^3*Overview!$F$42*(1+Overview!$F$38*G2960)+J2960*Overview!$F$39/Overview!$F$40</f>
        <v>4.1652886360601951</v>
      </c>
    </row>
    <row r="2961" spans="1:25">
      <c r="A2961" s="34">
        <v>2958</v>
      </c>
      <c r="B2961">
        <v>0.77</v>
      </c>
      <c r="C2961" s="85">
        <v>18.739999999999998</v>
      </c>
      <c r="D2961" s="125">
        <f>B2961/(B2961+Overview!$F$22)</f>
        <v>0.52380952380952384</v>
      </c>
      <c r="E2961" s="118">
        <f>EXP(Overview!$F$21/Overview!$F$5-Overview!$F$21/('='!C2961+273.15))</f>
        <v>0.94169028070695959</v>
      </c>
      <c r="F2961" s="77">
        <f t="shared" si="278"/>
        <v>3.3236517471918106</v>
      </c>
      <c r="G2961" s="115">
        <f t="shared" si="279"/>
        <v>0.52380952380952372</v>
      </c>
      <c r="H2961" s="112">
        <f>F2961/Overview!$F$19</f>
        <v>4.9072076586325268</v>
      </c>
      <c r="I2961" s="149">
        <f t="shared" si="280"/>
        <v>178.24101031296112</v>
      </c>
      <c r="J2961" s="80">
        <f>IF((A2961-Overview!$F$43)/365=ROUND((A2961-Overview!$F$43)/365,0),J2960*0.05,J2960+V2960)</f>
        <v>2449.830783730637</v>
      </c>
      <c r="K2961" s="70">
        <f>IF(I2961&lt;Overview!$F$16,1,'='!F2961/Overview!$F$26)</f>
        <v>143.88102801696149</v>
      </c>
      <c r="L2961" s="71">
        <f>IF(I2961&lt;Overview!$F$17,'='!F2961/Overview!$F$26,Overview!$F$33)</f>
        <v>9.1428571428571423</v>
      </c>
      <c r="M2961" s="72">
        <f t="shared" si="281"/>
        <v>9.1428571428571423</v>
      </c>
      <c r="N2961" s="81">
        <f>MIN(1,Overview!$F$44*E2961*(F2961-Overview!$F$25)^2+0.2)</f>
        <v>1</v>
      </c>
      <c r="O2961" s="48">
        <f>M2961*E2961*Overview!$F$8</f>
        <v>9.746225350951114E-2</v>
      </c>
      <c r="P2961" s="48">
        <f>E2961*Overview!$F$6</f>
        <v>1.8494797113084687E-3</v>
      </c>
      <c r="Q2961" s="122">
        <f>O2961*(G2961/F2961-(1+Overview!$F$35/'='!F2961)/(Overview!$F$37*Overview!$F$33))/('='!G2961+Overview!$F$36)</f>
        <v>6.0440730083377201E-5</v>
      </c>
      <c r="R2961" s="128">
        <f>(O2961/F2961-Q2961)*G2961*Overview!$F$29*'='!F2961^3</f>
        <v>509.49858157146411</v>
      </c>
      <c r="S2961" s="57">
        <f t="shared" si="276"/>
        <v>3.2556009506572605E-18</v>
      </c>
      <c r="T2961" s="58">
        <f t="shared" si="277"/>
        <v>6.6961312714388426E-5</v>
      </c>
      <c r="U2961" s="58">
        <f>IF(I2961&lt;Overview!$F$18,(1-Overview!$F$9)*'='!R2961-'='!I2961*'='!P2961,0)</f>
        <v>0</v>
      </c>
      <c r="V2961" s="54">
        <f>IF(I2961&gt;=Overview!$F$18,(1-Overview!$F$9)*'='!R2961-Overview!$F$18*'='!P2961,0)</f>
        <v>43.081736293016036</v>
      </c>
      <c r="W2961" s="2"/>
      <c r="X2961" s="60">
        <f>F2961^3*(1+G2961*Overview!$F$38)</f>
        <v>45.121668662688563</v>
      </c>
      <c r="Y2961" s="61">
        <f>F2961^3*Overview!$F$42*(1+Overview!$F$38*G2961)+J2961*Overview!$F$39/Overview!$F$40</f>
        <v>4.167406462789538</v>
      </c>
    </row>
    <row r="2962" spans="1:25">
      <c r="A2962" s="34">
        <v>2959</v>
      </c>
      <c r="B2962">
        <v>0.77</v>
      </c>
      <c r="C2962" s="85">
        <v>18.739999999999998</v>
      </c>
      <c r="D2962" s="125">
        <f>B2962/(B2962+Overview!$F$22)</f>
        <v>0.52380952380952384</v>
      </c>
      <c r="E2962" s="118">
        <f>EXP(Overview!$F$21/Overview!$F$5-Overview!$F$21/('='!C2962+273.15))</f>
        <v>0.94169028070695959</v>
      </c>
      <c r="F2962" s="77">
        <f t="shared" si="278"/>
        <v>3.3237187085045248</v>
      </c>
      <c r="G2962" s="115">
        <f t="shared" si="279"/>
        <v>0.52380952380952372</v>
      </c>
      <c r="H2962" s="112">
        <f>F2962/Overview!$F$19</f>
        <v>4.9073065237037126</v>
      </c>
      <c r="I2962" s="149">
        <f t="shared" si="280"/>
        <v>178.24101031296112</v>
      </c>
      <c r="J2962" s="80">
        <f>IF((A2962-Overview!$F$43)/365=ROUND((A2962-Overview!$F$43)/365,0),J2961*0.05,J2961+V2961)</f>
        <v>2492.9125200236531</v>
      </c>
      <c r="K2962" s="70">
        <f>IF(I2962&lt;Overview!$F$16,1,'='!F2962/Overview!$F$26)</f>
        <v>143.88392677508767</v>
      </c>
      <c r="L2962" s="71">
        <f>IF(I2962&lt;Overview!$F$17,'='!F2962/Overview!$F$26,Overview!$F$33)</f>
        <v>9.1428571428571423</v>
      </c>
      <c r="M2962" s="72">
        <f t="shared" si="281"/>
        <v>9.1428571428571423</v>
      </c>
      <c r="N2962" s="81">
        <f>MIN(1,Overview!$F$44*E2962*(F2962-Overview!$F$25)^2+0.2)</f>
        <v>1</v>
      </c>
      <c r="O2962" s="48">
        <f>M2962*E2962*Overview!$F$8</f>
        <v>9.746225350951114E-2</v>
      </c>
      <c r="P2962" s="48">
        <f>E2962*Overview!$F$6</f>
        <v>1.8494797113084687E-3</v>
      </c>
      <c r="Q2962" s="122">
        <f>O2962*(G2962/F2962-(1+Overview!$F$35/'='!F2962)/(Overview!$F$37*Overview!$F$33))/('='!G2962+Overview!$F$36)</f>
        <v>6.0348634120891632E-5</v>
      </c>
      <c r="R2962" s="128">
        <f>(O2962/F2962-Q2962)*G2962*Overview!$F$29*'='!F2962^3</f>
        <v>509.520693779608</v>
      </c>
      <c r="S2962" s="57">
        <f t="shared" si="276"/>
        <v>3.2555353616792366E-18</v>
      </c>
      <c r="T2962" s="58">
        <f t="shared" si="277"/>
        <v>6.6860628086767336E-5</v>
      </c>
      <c r="U2962" s="58">
        <f>IF(I2962&lt;Overview!$F$18,(1-Overview!$F$9)*'='!R2962-'='!I2962*'='!P2962,0)</f>
        <v>0</v>
      </c>
      <c r="V2962" s="54">
        <f>IF(I2962&gt;=Overview!$F$18,(1-Overview!$F$9)*'='!R2962-Overview!$F$18*'='!P2962,0)</f>
        <v>43.083620253149896</v>
      </c>
      <c r="W2962" s="2"/>
      <c r="X2962" s="60">
        <f>F2962^3*(1+G2962*Overview!$F$38)</f>
        <v>45.124395904229857</v>
      </c>
      <c r="Y2962" s="61">
        <f>F2962^3*Overview!$F$42*(1+Overview!$F$38*G2962)+J2962*Overview!$F$39/Overview!$F$40</f>
        <v>4.16952401179626</v>
      </c>
    </row>
    <row r="2963" spans="1:25">
      <c r="A2963" s="34">
        <v>2960</v>
      </c>
      <c r="B2963">
        <v>0.77</v>
      </c>
      <c r="C2963" s="85">
        <v>18.739999999999998</v>
      </c>
      <c r="D2963" s="125">
        <f>B2963/(B2963+Overview!$F$22)</f>
        <v>0.52380952380952384</v>
      </c>
      <c r="E2963" s="118">
        <f>EXP(Overview!$F$21/Overview!$F$5-Overview!$F$21/('='!C2963+273.15))</f>
        <v>0.94169028070695959</v>
      </c>
      <c r="F2963" s="77">
        <f t="shared" si="278"/>
        <v>3.3237855691326117</v>
      </c>
      <c r="G2963" s="115">
        <f t="shared" si="279"/>
        <v>0.52380952380952372</v>
      </c>
      <c r="H2963" s="112">
        <f>F2963/Overview!$F$19</f>
        <v>4.9074052401190187</v>
      </c>
      <c r="I2963" s="149">
        <f t="shared" si="280"/>
        <v>178.24101031296112</v>
      </c>
      <c r="J2963" s="80">
        <f>IF((A2963-Overview!$F$43)/365=ROUND((A2963-Overview!$F$43)/365,0),J2962*0.05,J2962+V2962)</f>
        <v>2535.9961402768031</v>
      </c>
      <c r="K2963" s="70">
        <f>IF(I2963&lt;Overview!$F$16,1,'='!F2963/Overview!$F$26)</f>
        <v>143.88682117457193</v>
      </c>
      <c r="L2963" s="71">
        <f>IF(I2963&lt;Overview!$F$17,'='!F2963/Overview!$F$26,Overview!$F$33)</f>
        <v>9.1428571428571423</v>
      </c>
      <c r="M2963" s="72">
        <f t="shared" si="281"/>
        <v>9.1428571428571423</v>
      </c>
      <c r="N2963" s="81">
        <f>MIN(1,Overview!$F$44*E2963*(F2963-Overview!$F$25)^2+0.2)</f>
        <v>1</v>
      </c>
      <c r="O2963" s="48">
        <f>M2963*E2963*Overview!$F$8</f>
        <v>9.746225350951114E-2</v>
      </c>
      <c r="P2963" s="48">
        <f>E2963*Overview!$F$6</f>
        <v>1.8494797113084687E-3</v>
      </c>
      <c r="Q2963" s="122">
        <f>O2963*(G2963/F2963-(1+Overview!$F$35/'='!F2963)/(Overview!$F$37*Overview!$F$33))/('='!G2963+Overview!$F$36)</f>
        <v>6.0256680338474929E-5</v>
      </c>
      <c r="R2963" s="128">
        <f>(O2963/F2963-Q2963)*G2963*Overview!$F$29*'='!F2963^3</f>
        <v>509.54277327921443</v>
      </c>
      <c r="S2963" s="57">
        <f t="shared" si="276"/>
        <v>3.2554698739591316E-18</v>
      </c>
      <c r="T2963" s="58">
        <f t="shared" si="277"/>
        <v>6.6760094850953241E-5</v>
      </c>
      <c r="U2963" s="58">
        <f>IF(I2963&lt;Overview!$F$18,(1-Overview!$F$9)*'='!R2963-'='!I2963*'='!P2963,0)</f>
        <v>0</v>
      </c>
      <c r="V2963" s="54">
        <f>IF(I2963&gt;=Overview!$F$18,(1-Overview!$F$9)*'='!R2963-Overview!$F$18*'='!P2963,0)</f>
        <v>43.085501426516366</v>
      </c>
      <c r="W2963" s="2"/>
      <c r="X2963" s="60">
        <f>F2963^3*(1+G2963*Overview!$F$38)</f>
        <v>45.127119154668968</v>
      </c>
      <c r="Y2963" s="61">
        <f>F2963^3*Overview!$F$42*(1+Overview!$F$38*G2963)+J2963*Overview!$F$39/Overview!$F$40</f>
        <v>4.1716412834704171</v>
      </c>
    </row>
    <row r="2964" spans="1:25">
      <c r="A2964" s="34">
        <v>2961</v>
      </c>
      <c r="B2964">
        <v>0.77</v>
      </c>
      <c r="C2964" s="85">
        <v>18.739999999999998</v>
      </c>
      <c r="D2964" s="125">
        <f>B2964/(B2964+Overview!$F$22)</f>
        <v>0.52380952380952384</v>
      </c>
      <c r="E2964" s="118">
        <f>EXP(Overview!$F$21/Overview!$F$5-Overview!$F$21/('='!C2964+273.15))</f>
        <v>0.94169028070695959</v>
      </c>
      <c r="F2964" s="77">
        <f t="shared" si="278"/>
        <v>3.3238523292274627</v>
      </c>
      <c r="G2964" s="115">
        <f t="shared" si="279"/>
        <v>0.52380952380952372</v>
      </c>
      <c r="H2964" s="112">
        <f>F2964/Overview!$F$19</f>
        <v>4.9075038081019677</v>
      </c>
      <c r="I2964" s="149">
        <f t="shared" si="280"/>
        <v>178.24101031296112</v>
      </c>
      <c r="J2964" s="80">
        <f>IF((A2964-Overview!$F$43)/365=ROUND((A2964-Overview!$F$43)/365,0),J2963*0.05,J2963+V2963)</f>
        <v>2579.0816417033193</v>
      </c>
      <c r="K2964" s="70">
        <f>IF(I2964&lt;Overview!$F$16,1,'='!F2964/Overview!$F$26)</f>
        <v>143.8897112219681</v>
      </c>
      <c r="L2964" s="71">
        <f>IF(I2964&lt;Overview!$F$17,'='!F2964/Overview!$F$26,Overview!$F$33)</f>
        <v>9.1428571428571423</v>
      </c>
      <c r="M2964" s="72">
        <f t="shared" si="281"/>
        <v>9.1428571428571423</v>
      </c>
      <c r="N2964" s="81">
        <f>MIN(1,Overview!$F$44*E2964*(F2964-Overview!$F$25)^2+0.2)</f>
        <v>1</v>
      </c>
      <c r="O2964" s="48">
        <f>M2964*E2964*Overview!$F$8</f>
        <v>9.746225350951114E-2</v>
      </c>
      <c r="P2964" s="48">
        <f>E2964*Overview!$F$6</f>
        <v>1.8494797113084687E-3</v>
      </c>
      <c r="Q2964" s="122">
        <f>O2964*(G2964/F2964-(1+Overview!$F$35/'='!F2964)/(Overview!$F$37*Overview!$F$33))/('='!G2964+Overview!$F$36)</f>
        <v>6.0164868510995898E-5</v>
      </c>
      <c r="R2964" s="128">
        <f>(O2964/F2964-Q2964)*G2964*Overview!$F$29*'='!F2964^3</f>
        <v>509.56482011784584</v>
      </c>
      <c r="S2964" s="57">
        <f t="shared" si="276"/>
        <v>3.2554044873366094E-18</v>
      </c>
      <c r="T2964" s="58">
        <f t="shared" si="277"/>
        <v>6.6659712779312583E-5</v>
      </c>
      <c r="U2964" s="58">
        <f>IF(I2964&lt;Overview!$F$18,(1-Overview!$F$9)*'='!R2964-'='!I2964*'='!P2964,0)</f>
        <v>0</v>
      </c>
      <c r="V2964" s="54">
        <f>IF(I2964&gt;=Overview!$F$18,(1-Overview!$F$9)*'='!R2964-Overview!$F$18*'='!P2964,0)</f>
        <v>43.087379817167758</v>
      </c>
      <c r="W2964" s="2"/>
      <c r="X2964" s="60">
        <f>F2964^3*(1+G2964*Overview!$F$38)</f>
        <v>45.129838419679693</v>
      </c>
      <c r="Y2964" s="61">
        <f>F2964^3*Overview!$F$42*(1+Overview!$F$38*G2964)+J2964*Overview!$F$39/Overview!$F$40</f>
        <v>4.1737582782015528</v>
      </c>
    </row>
    <row r="2965" spans="1:25">
      <c r="A2965" s="34">
        <v>2962</v>
      </c>
      <c r="B2965">
        <v>0.77</v>
      </c>
      <c r="C2965" s="85">
        <v>18.739999999999998</v>
      </c>
      <c r="D2965" s="125">
        <f>B2965/(B2965+Overview!$F$22)</f>
        <v>0.52380952380952384</v>
      </c>
      <c r="E2965" s="118">
        <f>EXP(Overview!$F$21/Overview!$F$5-Overview!$F$21/('='!C2965+273.15))</f>
        <v>0.94169028070695959</v>
      </c>
      <c r="F2965" s="77">
        <f t="shared" si="278"/>
        <v>3.3239189889402421</v>
      </c>
      <c r="G2965" s="115">
        <f t="shared" si="279"/>
        <v>0.52380952380952372</v>
      </c>
      <c r="H2965" s="112">
        <f>F2965/Overview!$F$19</f>
        <v>4.9076022278757447</v>
      </c>
      <c r="I2965" s="149">
        <f t="shared" si="280"/>
        <v>178.24101031296112</v>
      </c>
      <c r="J2965" s="80">
        <f>IF((A2965-Overview!$F$43)/365=ROUND((A2965-Overview!$F$43)/365,0),J2964*0.05,J2964+V2964)</f>
        <v>2622.1690215204871</v>
      </c>
      <c r="K2965" s="70">
        <f>IF(I2965&lt;Overview!$F$16,1,'='!F2965/Overview!$F$26)</f>
        <v>143.89259692382001</v>
      </c>
      <c r="L2965" s="71">
        <f>IF(I2965&lt;Overview!$F$17,'='!F2965/Overview!$F$26,Overview!$F$33)</f>
        <v>9.1428571428571423</v>
      </c>
      <c r="M2965" s="72">
        <f t="shared" si="281"/>
        <v>9.1428571428571423</v>
      </c>
      <c r="N2965" s="81">
        <f>MIN(1,Overview!$F$44*E2965*(F2965-Overview!$F$25)^2+0.2)</f>
        <v>1</v>
      </c>
      <c r="O2965" s="48">
        <f>M2965*E2965*Overview!$F$8</f>
        <v>9.746225350951114E-2</v>
      </c>
      <c r="P2965" s="48">
        <f>E2965*Overview!$F$6</f>
        <v>1.8494797113084687E-3</v>
      </c>
      <c r="Q2965" s="122">
        <f>O2965*(G2965/F2965-(1+Overview!$F$35/'='!F2965)/(Overview!$F$37*Overview!$F$33))/('='!G2965+Overview!$F$36)</f>
        <v>6.0073198413692898E-5</v>
      </c>
      <c r="R2965" s="128">
        <f>(O2965/F2965-Q2965)*G2965*Overview!$F$29*'='!F2965^3</f>
        <v>509.58683434299854</v>
      </c>
      <c r="S2965" s="57">
        <f t="shared" si="276"/>
        <v>3.2553392016516007E-18</v>
      </c>
      <c r="T2965" s="58">
        <f t="shared" si="277"/>
        <v>6.6559481644549559E-5</v>
      </c>
      <c r="U2965" s="58">
        <f>IF(I2965&lt;Overview!$F$18,(1-Overview!$F$9)*'='!R2965-'='!I2965*'='!P2965,0)</f>
        <v>0</v>
      </c>
      <c r="V2965" s="54">
        <f>IF(I2965&gt;=Overview!$F$18,(1-Overview!$F$9)*'='!R2965-Overview!$F$18*'='!P2965,0)</f>
        <v>43.089255429150768</v>
      </c>
      <c r="W2965" s="2"/>
      <c r="X2965" s="60">
        <f>F2965^3*(1+G2965*Overview!$F$38)</f>
        <v>45.132553704928341</v>
      </c>
      <c r="Y2965" s="61">
        <f>F2965^3*Overview!$F$42*(1+Overview!$F$38*G2965)+J2965*Overview!$F$39/Overview!$F$40</f>
        <v>4.1758749963787141</v>
      </c>
    </row>
    <row r="2966" spans="1:25">
      <c r="A2966" s="34">
        <v>2963</v>
      </c>
      <c r="B2966">
        <v>0.77</v>
      </c>
      <c r="C2966" s="85">
        <v>18.739999999999998</v>
      </c>
      <c r="D2966" s="125">
        <f>B2966/(B2966+Overview!$F$22)</f>
        <v>0.52380952380952384</v>
      </c>
      <c r="E2966" s="118">
        <f>EXP(Overview!$F$21/Overview!$F$5-Overview!$F$21/('='!C2966+273.15))</f>
        <v>0.94169028070695959</v>
      </c>
      <c r="F2966" s="77">
        <f t="shared" si="278"/>
        <v>3.3239855484218865</v>
      </c>
      <c r="G2966" s="115">
        <f t="shared" si="279"/>
        <v>0.52380952380952372</v>
      </c>
      <c r="H2966" s="112">
        <f>F2966/Overview!$F$19</f>
        <v>4.9077004996632017</v>
      </c>
      <c r="I2966" s="149">
        <f t="shared" si="280"/>
        <v>178.24101031296112</v>
      </c>
      <c r="J2966" s="80">
        <f>IF((A2966-Overview!$F$43)/365=ROUND((A2966-Overview!$F$43)/365,0),J2965*0.05,J2965+V2965)</f>
        <v>2665.258276949638</v>
      </c>
      <c r="K2966" s="70">
        <f>IF(I2966&lt;Overview!$F$16,1,'='!F2966/Overview!$F$26)</f>
        <v>143.89547828666176</v>
      </c>
      <c r="L2966" s="71">
        <f>IF(I2966&lt;Overview!$F$17,'='!F2966/Overview!$F$26,Overview!$F$33)</f>
        <v>9.1428571428571423</v>
      </c>
      <c r="M2966" s="72">
        <f t="shared" si="281"/>
        <v>9.1428571428571423</v>
      </c>
      <c r="N2966" s="81">
        <f>MIN(1,Overview!$F$44*E2966*(F2966-Overview!$F$25)^2+0.2)</f>
        <v>1</v>
      </c>
      <c r="O2966" s="48">
        <f>M2966*E2966*Overview!$F$8</f>
        <v>9.746225350951114E-2</v>
      </c>
      <c r="P2966" s="48">
        <f>E2966*Overview!$F$6</f>
        <v>1.8494797113084687E-3</v>
      </c>
      <c r="Q2966" s="122">
        <f>O2966*(G2966/F2966-(1+Overview!$F$35/'='!F2966)/(Overview!$F$37*Overview!$F$33))/('='!G2966+Overview!$F$36)</f>
        <v>5.9981669822179426E-5</v>
      </c>
      <c r="R2966" s="128">
        <f>(O2966/F2966-Q2966)*G2966*Overview!$F$29*'='!F2966^3</f>
        <v>509.60881600210195</v>
      </c>
      <c r="S2966" s="57">
        <f t="shared" si="276"/>
        <v>3.2552740167443014E-18</v>
      </c>
      <c r="T2966" s="58">
        <f t="shared" si="277"/>
        <v>6.6459401219712532E-5</v>
      </c>
      <c r="U2966" s="58">
        <f>IF(I2966&lt;Overview!$F$18,(1-Overview!$F$9)*'='!R2966-'='!I2966*'='!P2966,0)</f>
        <v>0</v>
      </c>
      <c r="V2966" s="54">
        <f>IF(I2966&gt;=Overview!$F$18,(1-Overview!$F$9)*'='!R2966-Overview!$F$18*'='!P2966,0)</f>
        <v>43.091128266506381</v>
      </c>
      <c r="W2966" s="2"/>
      <c r="X2966" s="60">
        <f>F2966^3*(1+G2966*Overview!$F$38)</f>
        <v>45.135265016073618</v>
      </c>
      <c r="Y2966" s="61">
        <f>F2966^3*Overview!$F$42*(1+Overview!$F$38*G2966)+J2966*Overview!$F$39/Overview!$F$40</f>
        <v>4.1779914383904373</v>
      </c>
    </row>
    <row r="2967" spans="1:25">
      <c r="A2967" s="34">
        <v>2964</v>
      </c>
      <c r="B2967">
        <v>0.77</v>
      </c>
      <c r="C2967" s="85">
        <v>18.739999999999998</v>
      </c>
      <c r="D2967" s="125">
        <f>B2967/(B2967+Overview!$F$22)</f>
        <v>0.52380952380952384</v>
      </c>
      <c r="E2967" s="118">
        <f>EXP(Overview!$F$21/Overview!$F$5-Overview!$F$21/('='!C2967+273.15))</f>
        <v>0.94169028070695959</v>
      </c>
      <c r="F2967" s="77">
        <f t="shared" si="278"/>
        <v>3.3240520078231062</v>
      </c>
      <c r="G2967" s="115">
        <f t="shared" si="279"/>
        <v>0.52380952380952372</v>
      </c>
      <c r="H2967" s="112">
        <f>F2967/Overview!$F$19</f>
        <v>4.9077986236868538</v>
      </c>
      <c r="I2967" s="149">
        <f t="shared" si="280"/>
        <v>178.24101031296112</v>
      </c>
      <c r="J2967" s="80">
        <f>IF((A2967-Overview!$F$43)/365=ROUND((A2967-Overview!$F$43)/365,0),J2966*0.05,J2966+V2966)</f>
        <v>2708.3494052161445</v>
      </c>
      <c r="K2967" s="70">
        <f>IF(I2967&lt;Overview!$F$16,1,'='!F2967/Overview!$F$26)</f>
        <v>143.89835531701758</v>
      </c>
      <c r="L2967" s="71">
        <f>IF(I2967&lt;Overview!$F$17,'='!F2967/Overview!$F$26,Overview!$F$33)</f>
        <v>9.1428571428571423</v>
      </c>
      <c r="M2967" s="72">
        <f t="shared" si="281"/>
        <v>9.1428571428571423</v>
      </c>
      <c r="N2967" s="81">
        <f>MIN(1,Overview!$F$44*E2967*(F2967-Overview!$F$25)^2+0.2)</f>
        <v>1</v>
      </c>
      <c r="O2967" s="48">
        <f>M2967*E2967*Overview!$F$8</f>
        <v>9.746225350951114E-2</v>
      </c>
      <c r="P2967" s="48">
        <f>E2967*Overview!$F$6</f>
        <v>1.8494797113084687E-3</v>
      </c>
      <c r="Q2967" s="122">
        <f>O2967*(G2967/F2967-(1+Overview!$F$35/'='!F2967)/(Overview!$F$37*Overview!$F$33))/('='!G2967+Overview!$F$36)</f>
        <v>5.9890282512440929E-5</v>
      </c>
      <c r="R2967" s="128">
        <f>(O2967/F2967-Q2967)*G2967*Overview!$F$29*'='!F2967^3</f>
        <v>509.63076514251895</v>
      </c>
      <c r="S2967" s="57">
        <f t="shared" si="276"/>
        <v>3.2552089324551717E-18</v>
      </c>
      <c r="T2967" s="58">
        <f t="shared" si="277"/>
        <v>6.6359471278190781E-5</v>
      </c>
      <c r="U2967" s="58">
        <f>IF(I2967&lt;Overview!$F$18,(1-Overview!$F$9)*'='!R2967-'='!I2967*'='!P2967,0)</f>
        <v>0</v>
      </c>
      <c r="V2967" s="54">
        <f>IF(I2967&gt;=Overview!$F$18,(1-Overview!$F$9)*'='!R2967-Overview!$F$18*'='!P2967,0)</f>
        <v>43.092998333269911</v>
      </c>
      <c r="W2967" s="2"/>
      <c r="X2967" s="60">
        <f>F2967^3*(1+G2967*Overview!$F$38)</f>
        <v>45.137972358766739</v>
      </c>
      <c r="Y2967" s="61">
        <f>F2967^3*Overview!$F$42*(1+Overview!$F$38*G2967)+J2967*Overview!$F$39/Overview!$F$40</f>
        <v>4.1801076046247632</v>
      </c>
    </row>
    <row r="2968" spans="1:25">
      <c r="A2968" s="34">
        <v>2965</v>
      </c>
      <c r="B2968">
        <v>0.77</v>
      </c>
      <c r="C2968" s="85">
        <v>18.739999999999998</v>
      </c>
      <c r="D2968" s="125">
        <f>B2968/(B2968+Overview!$F$22)</f>
        <v>0.52380952380952384</v>
      </c>
      <c r="E2968" s="118">
        <f>EXP(Overview!$F$21/Overview!$F$5-Overview!$F$21/('='!C2968+273.15))</f>
        <v>0.94169028070695959</v>
      </c>
      <c r="F2968" s="77">
        <f t="shared" si="278"/>
        <v>3.3241183672943841</v>
      </c>
      <c r="G2968" s="115">
        <f t="shared" si="279"/>
        <v>0.52380952380952372</v>
      </c>
      <c r="H2968" s="112">
        <f>F2968/Overview!$F$19</f>
        <v>4.9078966001688826</v>
      </c>
      <c r="I2968" s="149">
        <f t="shared" si="280"/>
        <v>178.24101031296112</v>
      </c>
      <c r="J2968" s="80">
        <f>IF((A2968-Overview!$F$43)/365=ROUND((A2968-Overview!$F$43)/365,0),J2967*0.05,J2967+V2967)</f>
        <v>2751.4424035494144</v>
      </c>
      <c r="K2968" s="70">
        <f>IF(I2968&lt;Overview!$F$16,1,'='!F2968/Overview!$F$26)</f>
        <v>143.90122802140192</v>
      </c>
      <c r="L2968" s="71">
        <f>IF(I2968&lt;Overview!$F$17,'='!F2968/Overview!$F$26,Overview!$F$33)</f>
        <v>9.1428571428571423</v>
      </c>
      <c r="M2968" s="72">
        <f t="shared" si="281"/>
        <v>9.1428571428571423</v>
      </c>
      <c r="N2968" s="81">
        <f>MIN(1,Overview!$F$44*E2968*(F2968-Overview!$F$25)^2+0.2)</f>
        <v>1</v>
      </c>
      <c r="O2968" s="48">
        <f>M2968*E2968*Overview!$F$8</f>
        <v>9.746225350951114E-2</v>
      </c>
      <c r="P2968" s="48">
        <f>E2968*Overview!$F$6</f>
        <v>1.8494797113084687E-3</v>
      </c>
      <c r="Q2968" s="122">
        <f>O2968*(G2968/F2968-(1+Overview!$F$35/'='!F2968)/(Overview!$F$37*Overview!$F$33))/('='!G2968+Overview!$F$36)</f>
        <v>5.9799036260833997E-5</v>
      </c>
      <c r="R2968" s="128">
        <f>(O2968/F2968-Q2968)*G2968*Overview!$F$29*'='!F2968^3</f>
        <v>509.65268181154619</v>
      </c>
      <c r="S2968" s="57">
        <f t="shared" si="276"/>
        <v>3.255143948624938E-18</v>
      </c>
      <c r="T2968" s="58">
        <f t="shared" si="277"/>
        <v>6.6259691593713725E-5</v>
      </c>
      <c r="U2968" s="58">
        <f>IF(I2968&lt;Overview!$F$18,(1-Overview!$F$9)*'='!R2968-'='!I2968*'='!P2968,0)</f>
        <v>0</v>
      </c>
      <c r="V2968" s="54">
        <f>IF(I2968&gt;=Overview!$F$18,(1-Overview!$F$9)*'='!R2968-Overview!$F$18*'='!P2968,0)</f>
        <v>43.094865633471031</v>
      </c>
      <c r="W2968" s="2"/>
      <c r="X2968" s="60">
        <f>F2968^3*(1+G2968*Overview!$F$38)</f>
        <v>45.140675738651346</v>
      </c>
      <c r="Y2968" s="61">
        <f>F2968^3*Overview!$F$42*(1+Overview!$F$38*G2968)+J2968*Overview!$F$39/Overview!$F$40</f>
        <v>4.1822234954692226</v>
      </c>
    </row>
    <row r="2969" spans="1:25">
      <c r="A2969" s="34">
        <v>2966</v>
      </c>
      <c r="B2969">
        <v>0.77</v>
      </c>
      <c r="C2969" s="85">
        <v>18.739999999999998</v>
      </c>
      <c r="D2969" s="125">
        <f>B2969/(B2969+Overview!$F$22)</f>
        <v>0.52380952380952384</v>
      </c>
      <c r="E2969" s="118">
        <f>EXP(Overview!$F$21/Overview!$F$5-Overview!$F$21/('='!C2969+273.15))</f>
        <v>0.94169028070695959</v>
      </c>
      <c r="F2969" s="77">
        <f t="shared" si="278"/>
        <v>3.3241846269859781</v>
      </c>
      <c r="G2969" s="115">
        <f t="shared" si="279"/>
        <v>0.52380952380952372</v>
      </c>
      <c r="H2969" s="112">
        <f>F2969/Overview!$F$19</f>
        <v>4.9079944293311355</v>
      </c>
      <c r="I2969" s="149">
        <f t="shared" si="280"/>
        <v>178.24101031296112</v>
      </c>
      <c r="J2969" s="80">
        <f>IF((A2969-Overview!$F$43)/365=ROUND((A2969-Overview!$F$43)/365,0),J2968*0.05,J2968+V2968)</f>
        <v>2794.5372691828852</v>
      </c>
      <c r="K2969" s="70">
        <f>IF(I2969&lt;Overview!$F$16,1,'='!F2969/Overview!$F$26)</f>
        <v>143.90409640631941</v>
      </c>
      <c r="L2969" s="71">
        <f>IF(I2969&lt;Overview!$F$17,'='!F2969/Overview!$F$26,Overview!$F$33)</f>
        <v>9.1428571428571423</v>
      </c>
      <c r="M2969" s="72">
        <f t="shared" si="281"/>
        <v>9.1428571428571423</v>
      </c>
      <c r="N2969" s="81">
        <f>MIN(1,Overview!$F$44*E2969*(F2969-Overview!$F$25)^2+0.2)</f>
        <v>1</v>
      </c>
      <c r="O2969" s="48">
        <f>M2969*E2969*Overview!$F$8</f>
        <v>9.746225350951114E-2</v>
      </c>
      <c r="P2969" s="48">
        <f>E2969*Overview!$F$6</f>
        <v>1.8494797113084687E-3</v>
      </c>
      <c r="Q2969" s="122">
        <f>O2969*(G2969/F2969-(1+Overview!$F$35/'='!F2969)/(Overview!$F$37*Overview!$F$33))/('='!G2969+Overview!$F$36)</f>
        <v>5.9707930844085551E-5</v>
      </c>
      <c r="R2969" s="128">
        <f>(O2969/F2969-Q2969)*G2969*Overview!$F$29*'='!F2969^3</f>
        <v>509.67456605641428</v>
      </c>
      <c r="S2969" s="57">
        <f t="shared" si="276"/>
        <v>3.2550790650945894E-18</v>
      </c>
      <c r="T2969" s="58">
        <f t="shared" si="277"/>
        <v>6.6160061940350367E-5</v>
      </c>
      <c r="U2969" s="58">
        <f>IF(I2969&lt;Overview!$F$18,(1-Overview!$F$9)*'='!R2969-'='!I2969*'='!P2969,0)</f>
        <v>0</v>
      </c>
      <c r="V2969" s="54">
        <f>IF(I2969&gt;=Overview!$F$18,(1-Overview!$F$9)*'='!R2969-Overview!$F$18*'='!P2969,0)</f>
        <v>43.096730171133792</v>
      </c>
      <c r="W2969" s="2"/>
      <c r="X2969" s="60">
        <f>F2969^3*(1+G2969*Overview!$F$38)</f>
        <v>45.143375161363601</v>
      </c>
      <c r="Y2969" s="61">
        <f>F2969^3*Overview!$F$42*(1+Overview!$F$38*G2969)+J2969*Overview!$F$39/Overview!$F$40</f>
        <v>4.1843391113108535</v>
      </c>
    </row>
    <row r="2970" spans="1:25">
      <c r="A2970" s="34">
        <v>2967</v>
      </c>
      <c r="B2970">
        <v>0.77</v>
      </c>
      <c r="C2970" s="85">
        <v>18.739999999999998</v>
      </c>
      <c r="D2970" s="125">
        <f>B2970/(B2970+Overview!$F$22)</f>
        <v>0.52380952380952384</v>
      </c>
      <c r="E2970" s="118">
        <f>EXP(Overview!$F$21/Overview!$F$5-Overview!$F$21/('='!C2970+273.15))</f>
        <v>0.94169028070695959</v>
      </c>
      <c r="F2970" s="77">
        <f t="shared" si="278"/>
        <v>3.3242507870479185</v>
      </c>
      <c r="G2970" s="115">
        <f t="shared" si="279"/>
        <v>0.52380952380952372</v>
      </c>
      <c r="H2970" s="112">
        <f>F2970/Overview!$F$19</f>
        <v>4.908092111395125</v>
      </c>
      <c r="I2970" s="149">
        <f t="shared" si="280"/>
        <v>178.24101031296112</v>
      </c>
      <c r="J2970" s="80">
        <f>IF((A2970-Overview!$F$43)/365=ROUND((A2970-Overview!$F$43)/365,0),J2969*0.05,J2969+V2969)</f>
        <v>2837.6339993540191</v>
      </c>
      <c r="K2970" s="70">
        <f>IF(I2970&lt;Overview!$F$16,1,'='!F2970/Overview!$F$26)</f>
        <v>143.90696047826489</v>
      </c>
      <c r="L2970" s="71">
        <f>IF(I2970&lt;Overview!$F$17,'='!F2970/Overview!$F$26,Overview!$F$33)</f>
        <v>9.1428571428571423</v>
      </c>
      <c r="M2970" s="72">
        <f t="shared" si="281"/>
        <v>9.1428571428571423</v>
      </c>
      <c r="N2970" s="81">
        <f>MIN(1,Overview!$F$44*E2970*(F2970-Overview!$F$25)^2+0.2)</f>
        <v>1</v>
      </c>
      <c r="O2970" s="48">
        <f>M2970*E2970*Overview!$F$8</f>
        <v>9.746225350951114E-2</v>
      </c>
      <c r="P2970" s="48">
        <f>E2970*Overview!$F$6</f>
        <v>1.8494797113084687E-3</v>
      </c>
      <c r="Q2970" s="122">
        <f>O2970*(G2970/F2970-(1+Overview!$F$35/'='!F2970)/(Overview!$F$37*Overview!$F$33))/('='!G2970+Overview!$F$36)</f>
        <v>5.9616966039294437E-5</v>
      </c>
      <c r="R2970" s="128">
        <f>(O2970/F2970-Q2970)*G2970*Overview!$F$29*'='!F2970^3</f>
        <v>509.69641792428672</v>
      </c>
      <c r="S2970" s="57">
        <f t="shared" si="276"/>
        <v>3.2550142817053798E-18</v>
      </c>
      <c r="T2970" s="58">
        <f t="shared" si="277"/>
        <v>6.6060582092511183E-5</v>
      </c>
      <c r="U2970" s="58">
        <f>IF(I2970&lt;Overview!$F$18,(1-Overview!$F$9)*'='!R2970-'='!I2970*'='!P2970,0)</f>
        <v>0</v>
      </c>
      <c r="V2970" s="54">
        <f>IF(I2970&gt;=Overview!$F$18,(1-Overview!$F$9)*'='!R2970-Overview!$F$18*'='!P2970,0)</f>
        <v>43.098591950276521</v>
      </c>
      <c r="W2970" s="2"/>
      <c r="X2970" s="60">
        <f>F2970^3*(1+G2970*Overview!$F$38)</f>
        <v>45.146070632532094</v>
      </c>
      <c r="Y2970" s="61">
        <f>F2970^3*Overview!$F$42*(1+Overview!$F$38*G2970)+J2970*Overview!$F$39/Overview!$F$40</f>
        <v>4.1864544525361813</v>
      </c>
    </row>
    <row r="2971" spans="1:25">
      <c r="A2971" s="34">
        <v>2968</v>
      </c>
      <c r="B2971">
        <v>0.77</v>
      </c>
      <c r="C2971" s="85">
        <v>18.739999999999998</v>
      </c>
      <c r="D2971" s="125">
        <f>B2971/(B2971+Overview!$F$22)</f>
        <v>0.52380952380952384</v>
      </c>
      <c r="E2971" s="118">
        <f>EXP(Overview!$F$21/Overview!$F$5-Overview!$F$21/('='!C2971+273.15))</f>
        <v>0.94169028070695959</v>
      </c>
      <c r="F2971" s="77">
        <f t="shared" si="278"/>
        <v>3.3243168476300111</v>
      </c>
      <c r="G2971" s="115">
        <f t="shared" si="279"/>
        <v>0.52380952380952372</v>
      </c>
      <c r="H2971" s="112">
        <f>F2971/Overview!$F$19</f>
        <v>4.9081896465820334</v>
      </c>
      <c r="I2971" s="149">
        <f t="shared" si="280"/>
        <v>178.24101031296112</v>
      </c>
      <c r="J2971" s="80">
        <f>IF((A2971-Overview!$F$43)/365=ROUND((A2971-Overview!$F$43)/365,0),J2970*0.05,J2970+V2970)</f>
        <v>2880.7325913042955</v>
      </c>
      <c r="K2971" s="70">
        <f>IF(I2971&lt;Overview!$F$16,1,'='!F2971/Overview!$F$26)</f>
        <v>143.90982024372343</v>
      </c>
      <c r="L2971" s="71">
        <f>IF(I2971&lt;Overview!$F$17,'='!F2971/Overview!$F$26,Overview!$F$33)</f>
        <v>9.1428571428571423</v>
      </c>
      <c r="M2971" s="72">
        <f t="shared" si="281"/>
        <v>9.1428571428571423</v>
      </c>
      <c r="N2971" s="81">
        <f>MIN(1,Overview!$F$44*E2971*(F2971-Overview!$F$25)^2+0.2)</f>
        <v>1</v>
      </c>
      <c r="O2971" s="48">
        <f>M2971*E2971*Overview!$F$8</f>
        <v>9.746225350951114E-2</v>
      </c>
      <c r="P2971" s="48">
        <f>E2971*Overview!$F$6</f>
        <v>1.8494797113084687E-3</v>
      </c>
      <c r="Q2971" s="122">
        <f>O2971*(G2971/F2971-(1+Overview!$F$35/'='!F2971)/(Overview!$F$37*Overview!$F$33))/('='!G2971+Overview!$F$36)</f>
        <v>5.9526141623929048E-5</v>
      </c>
      <c r="R2971" s="128">
        <f>(O2971/F2971-Q2971)*G2971*Overview!$F$29*'='!F2971^3</f>
        <v>509.7182374622617</v>
      </c>
      <c r="S2971" s="57">
        <f t="shared" si="276"/>
        <v>3.2549495982988257E-18</v>
      </c>
      <c r="T2971" s="58">
        <f t="shared" si="277"/>
        <v>6.5961251824945798E-5</v>
      </c>
      <c r="U2971" s="58">
        <f>IF(I2971&lt;Overview!$F$18,(1-Overview!$F$9)*'='!R2971-'='!I2971*'='!P2971,0)</f>
        <v>0</v>
      </c>
      <c r="V2971" s="54">
        <f>IF(I2971&gt;=Overview!$F$18,(1-Overview!$F$9)*'='!R2971-Overview!$F$18*'='!P2971,0)</f>
        <v>43.100450974911993</v>
      </c>
      <c r="W2971" s="2"/>
      <c r="X2971" s="60">
        <f>F2971^3*(1+G2971*Overview!$F$38)</f>
        <v>45.148762157777952</v>
      </c>
      <c r="Y2971" s="61">
        <f>F2971^3*Overview!$F$42*(1+Overview!$F$38*G2971)+J2971*Overview!$F$39/Overview!$F$40</f>
        <v>4.1885695195312387</v>
      </c>
    </row>
    <row r="2972" spans="1:25">
      <c r="A2972" s="34">
        <v>2969</v>
      </c>
      <c r="B2972">
        <v>0.77</v>
      </c>
      <c r="C2972" s="85">
        <v>18.739999999999998</v>
      </c>
      <c r="D2972" s="125">
        <f>B2972/(B2972+Overview!$F$22)</f>
        <v>0.52380952380952384</v>
      </c>
      <c r="E2972" s="118">
        <f>EXP(Overview!$F$21/Overview!$F$5-Overview!$F$21/('='!C2972+273.15))</f>
        <v>0.94169028070695959</v>
      </c>
      <c r="F2972" s="77">
        <f t="shared" si="278"/>
        <v>3.3243828088818361</v>
      </c>
      <c r="G2972" s="115">
        <f t="shared" si="279"/>
        <v>0.52380952380952372</v>
      </c>
      <c r="H2972" s="112">
        <f>F2972/Overview!$F$19</f>
        <v>4.9082870351127061</v>
      </c>
      <c r="I2972" s="149">
        <f t="shared" si="280"/>
        <v>178.24101031296112</v>
      </c>
      <c r="J2972" s="80">
        <f>IF((A2972-Overview!$F$43)/365=ROUND((A2972-Overview!$F$43)/365,0),J2971*0.05,J2971+V2971)</f>
        <v>2923.8330422792073</v>
      </c>
      <c r="K2972" s="70">
        <f>IF(I2972&lt;Overview!$F$16,1,'='!F2972/Overview!$F$26)</f>
        <v>143.9126757091704</v>
      </c>
      <c r="L2972" s="71">
        <f>IF(I2972&lt;Overview!$F$17,'='!F2972/Overview!$F$26,Overview!$F$33)</f>
        <v>9.1428571428571423</v>
      </c>
      <c r="M2972" s="72">
        <f t="shared" si="281"/>
        <v>9.1428571428571423</v>
      </c>
      <c r="N2972" s="81">
        <f>MIN(1,Overview!$F$44*E2972*(F2972-Overview!$F$25)^2+0.2)</f>
        <v>1</v>
      </c>
      <c r="O2972" s="48">
        <f>M2972*E2972*Overview!$F$8</f>
        <v>9.746225350951114E-2</v>
      </c>
      <c r="P2972" s="48">
        <f>E2972*Overview!$F$6</f>
        <v>1.8494797113084687E-3</v>
      </c>
      <c r="Q2972" s="122">
        <f>O2972*(G2972/F2972-(1+Overview!$F$35/'='!F2972)/(Overview!$F$37*Overview!$F$33))/('='!G2972+Overview!$F$36)</f>
        <v>5.9435457375824893E-5</v>
      </c>
      <c r="R2972" s="128">
        <f>(O2972/F2972-Q2972)*G2972*Overview!$F$29*'='!F2972^3</f>
        <v>509.740024717371</v>
      </c>
      <c r="S2972" s="57">
        <f t="shared" si="276"/>
        <v>3.2548850147167074E-18</v>
      </c>
      <c r="T2972" s="58">
        <f t="shared" si="277"/>
        <v>6.586207091274047E-5</v>
      </c>
      <c r="U2972" s="58">
        <f>IF(I2972&lt;Overview!$F$18,(1-Overview!$F$9)*'='!R2972-'='!I2972*'='!P2972,0)</f>
        <v>0</v>
      </c>
      <c r="V2972" s="54">
        <f>IF(I2972&gt;=Overview!$F$18,(1-Overview!$F$9)*'='!R2972-Overview!$F$18*'='!P2972,0)</f>
        <v>43.102307249047307</v>
      </c>
      <c r="W2972" s="2"/>
      <c r="X2972" s="60">
        <f>F2972^3*(1+G2972*Overview!$F$38)</f>
        <v>45.151449742714789</v>
      </c>
      <c r="Y2972" s="61">
        <f>F2972^3*Overview!$F$42*(1+Overview!$F$38*G2972)+J2972*Overview!$F$39/Overview!$F$40</f>
        <v>4.1906843126815545</v>
      </c>
    </row>
    <row r="2973" spans="1:25">
      <c r="A2973" s="34">
        <v>2970</v>
      </c>
      <c r="B2973">
        <v>0.77</v>
      </c>
      <c r="C2973" s="85">
        <v>18.739999999999998</v>
      </c>
      <c r="D2973" s="125">
        <f>B2973/(B2973+Overview!$F$22)</f>
        <v>0.52380952380952384</v>
      </c>
      <c r="E2973" s="118">
        <f>EXP(Overview!$F$21/Overview!$F$5-Overview!$F$21/('='!C2973+273.15))</f>
        <v>0.94169028070695959</v>
      </c>
      <c r="F2973" s="77">
        <f t="shared" si="278"/>
        <v>3.3244486709527488</v>
      </c>
      <c r="G2973" s="115">
        <f t="shared" si="279"/>
        <v>0.52380952380952372</v>
      </c>
      <c r="H2973" s="112">
        <f>F2973/Overview!$F$19</f>
        <v>4.9083842772076611</v>
      </c>
      <c r="I2973" s="149">
        <f t="shared" si="280"/>
        <v>178.24101031296112</v>
      </c>
      <c r="J2973" s="80">
        <f>IF((A2973-Overview!$F$43)/365=ROUND((A2973-Overview!$F$43)/365,0),J2972*0.05,J2972+V2972)</f>
        <v>2966.9353495282548</v>
      </c>
      <c r="K2973" s="70">
        <f>IF(I2973&lt;Overview!$F$16,1,'='!F2973/Overview!$F$26)</f>
        <v>143.91552688107137</v>
      </c>
      <c r="L2973" s="71">
        <f>IF(I2973&lt;Overview!$F$17,'='!F2973/Overview!$F$26,Overview!$F$33)</f>
        <v>9.1428571428571423</v>
      </c>
      <c r="M2973" s="72">
        <f t="shared" si="281"/>
        <v>9.1428571428571423</v>
      </c>
      <c r="N2973" s="81">
        <f>MIN(1,Overview!$F$44*E2973*(F2973-Overview!$F$25)^2+0.2)</f>
        <v>1</v>
      </c>
      <c r="O2973" s="48">
        <f>M2973*E2973*Overview!$F$8</f>
        <v>9.746225350951114E-2</v>
      </c>
      <c r="P2973" s="48">
        <f>E2973*Overview!$F$6</f>
        <v>1.8494797113084687E-3</v>
      </c>
      <c r="Q2973" s="122">
        <f>O2973*(G2973/F2973-(1+Overview!$F$35/'='!F2973)/(Overview!$F$37*Overview!$F$33))/('='!G2973+Overview!$F$36)</f>
        <v>5.9344913073187777E-5</v>
      </c>
      <c r="R2973" s="128">
        <f>(O2973/F2973-Q2973)*G2973*Overview!$F$29*'='!F2973^3</f>
        <v>509.76177973658008</v>
      </c>
      <c r="S2973" s="57">
        <f t="shared" si="276"/>
        <v>3.2548205308010658E-18</v>
      </c>
      <c r="T2973" s="58">
        <f t="shared" si="277"/>
        <v>6.576303913132184E-5</v>
      </c>
      <c r="U2973" s="58">
        <f>IF(I2973&lt;Overview!$F$18,(1-Overview!$F$9)*'='!R2973-'='!I2973*'='!P2973,0)</f>
        <v>0</v>
      </c>
      <c r="V2973" s="54">
        <f>IF(I2973&gt;=Overview!$F$18,(1-Overview!$F$9)*'='!R2973-Overview!$F$18*'='!P2973,0)</f>
        <v>43.104160776683919</v>
      </c>
      <c r="W2973" s="2"/>
      <c r="X2973" s="60">
        <f>F2973^3*(1+G2973*Overview!$F$38)</f>
        <v>45.154133392948715</v>
      </c>
      <c r="Y2973" s="61">
        <f>F2973^3*Overview!$F$42*(1+Overview!$F$38*G2973)+J2973*Overview!$F$39/Overview!$F$40</f>
        <v>4.1927988323721577</v>
      </c>
    </row>
    <row r="2974" spans="1:25">
      <c r="A2974" s="34">
        <v>2971</v>
      </c>
      <c r="B2974">
        <v>0.77</v>
      </c>
      <c r="C2974" s="85">
        <v>18.739999999999998</v>
      </c>
      <c r="D2974" s="125">
        <f>B2974/(B2974+Overview!$F$22)</f>
        <v>0.52380952380952384</v>
      </c>
      <c r="E2974" s="118">
        <f>EXP(Overview!$F$21/Overview!$F$5-Overview!$F$21/('='!C2974+273.15))</f>
        <v>0.94169028070695959</v>
      </c>
      <c r="F2974" s="77">
        <f t="shared" si="278"/>
        <v>3.32451443399188</v>
      </c>
      <c r="G2974" s="115">
        <f t="shared" si="279"/>
        <v>0.52380952380952372</v>
      </c>
      <c r="H2974" s="112">
        <f>F2974/Overview!$F$19</f>
        <v>4.9084813730870813</v>
      </c>
      <c r="I2974" s="149">
        <f t="shared" si="280"/>
        <v>178.24101031296112</v>
      </c>
      <c r="J2974" s="80">
        <f>IF((A2974-Overview!$F$43)/365=ROUND((A2974-Overview!$F$43)/365,0),J2973*0.05,J2973+V2973)</f>
        <v>3010.0395103049386</v>
      </c>
      <c r="K2974" s="70">
        <f>IF(I2974&lt;Overview!$F$16,1,'='!F2974/Overview!$F$26)</f>
        <v>143.91837376588225</v>
      </c>
      <c r="L2974" s="71">
        <f>IF(I2974&lt;Overview!$F$17,'='!F2974/Overview!$F$26,Overview!$F$33)</f>
        <v>9.1428571428571423</v>
      </c>
      <c r="M2974" s="72">
        <f t="shared" si="281"/>
        <v>9.1428571428571423</v>
      </c>
      <c r="N2974" s="81">
        <f>MIN(1,Overview!$F$44*E2974*(F2974-Overview!$F$25)^2+0.2)</f>
        <v>1</v>
      </c>
      <c r="O2974" s="48">
        <f>M2974*E2974*Overview!$F$8</f>
        <v>9.746225350951114E-2</v>
      </c>
      <c r="P2974" s="48">
        <f>E2974*Overview!$F$6</f>
        <v>1.8494797113084687E-3</v>
      </c>
      <c r="Q2974" s="122">
        <f>O2974*(G2974/F2974-(1+Overview!$F$35/'='!F2974)/(Overview!$F$37*Overview!$F$33))/('='!G2974+Overview!$F$36)</f>
        <v>5.9254508494589059E-5</v>
      </c>
      <c r="R2974" s="128">
        <f>(O2974/F2974-Q2974)*G2974*Overview!$F$29*'='!F2974^3</f>
        <v>509.78350256678931</v>
      </c>
      <c r="S2974" s="57">
        <f t="shared" si="276"/>
        <v>3.2547561463942054E-18</v>
      </c>
      <c r="T2974" s="58">
        <f t="shared" si="277"/>
        <v>6.5664156256451937E-5</v>
      </c>
      <c r="U2974" s="58">
        <f>IF(I2974&lt;Overview!$F$18,(1-Overview!$F$9)*'='!R2974-'='!I2974*'='!P2974,0)</f>
        <v>0</v>
      </c>
      <c r="V2974" s="54">
        <f>IF(I2974&gt;=Overview!$F$18,(1-Overview!$F$9)*'='!R2974-Overview!$F$18*'='!P2974,0)</f>
        <v>43.106011561817745</v>
      </c>
      <c r="W2974" s="2"/>
      <c r="X2974" s="60">
        <f>F2974^3*(1+G2974*Overview!$F$38)</f>
        <v>45.156813114078382</v>
      </c>
      <c r="Y2974" s="61">
        <f>F2974^3*Overview!$F$42*(1+Overview!$F$38*G2974)+J2974*Overview!$F$39/Overview!$F$40</f>
        <v>4.1949130789875779</v>
      </c>
    </row>
    <row r="2975" spans="1:25">
      <c r="A2975" s="34">
        <v>2972</v>
      </c>
      <c r="B2975">
        <v>0.77</v>
      </c>
      <c r="C2975" s="85">
        <v>18.739999999999998</v>
      </c>
      <c r="D2975" s="125">
        <f>B2975/(B2975+Overview!$F$22)</f>
        <v>0.52380952380952384</v>
      </c>
      <c r="E2975" s="118">
        <f>EXP(Overview!$F$21/Overview!$F$5-Overview!$F$21/('='!C2975+273.15))</f>
        <v>0.94169028070695959</v>
      </c>
      <c r="F2975" s="77">
        <f t="shared" si="278"/>
        <v>3.3245800981481364</v>
      </c>
      <c r="G2975" s="115">
        <f t="shared" si="279"/>
        <v>0.52380952380952372</v>
      </c>
      <c r="H2975" s="112">
        <f>F2975/Overview!$F$19</f>
        <v>4.9085783229708202</v>
      </c>
      <c r="I2975" s="149">
        <f t="shared" si="280"/>
        <v>178.24101031296112</v>
      </c>
      <c r="J2975" s="80">
        <f>IF((A2975-Overview!$F$43)/365=ROUND((A2975-Overview!$F$43)/365,0),J2974*0.05,J2974+V2974)</f>
        <v>3053.1455218667566</v>
      </c>
      <c r="K2975" s="70">
        <f>IF(I2975&lt;Overview!$F$16,1,'='!F2975/Overview!$F$26)</f>
        <v>143.92121637004919</v>
      </c>
      <c r="L2975" s="71">
        <f>IF(I2975&lt;Overview!$F$17,'='!F2975/Overview!$F$26,Overview!$F$33)</f>
        <v>9.1428571428571423</v>
      </c>
      <c r="M2975" s="72">
        <f t="shared" si="281"/>
        <v>9.1428571428571423</v>
      </c>
      <c r="N2975" s="81">
        <f>MIN(1,Overview!$F$44*E2975*(F2975-Overview!$F$25)^2+0.2)</f>
        <v>1</v>
      </c>
      <c r="O2975" s="48">
        <f>M2975*E2975*Overview!$F$8</f>
        <v>9.746225350951114E-2</v>
      </c>
      <c r="P2975" s="48">
        <f>E2975*Overview!$F$6</f>
        <v>1.8494797113084687E-3</v>
      </c>
      <c r="Q2975" s="122">
        <f>O2975*(G2975/F2975-(1+Overview!$F$35/'='!F2975)/(Overview!$F$37*Overview!$F$33))/('='!G2975+Overview!$F$36)</f>
        <v>5.9164243418970369E-5</v>
      </c>
      <c r="R2975" s="128">
        <f>(O2975/F2975-Q2975)*G2975*Overview!$F$29*'='!F2975^3</f>
        <v>509.80519325483243</v>
      </c>
      <c r="S2975" s="57">
        <f t="shared" si="276"/>
        <v>3.2546918613386902E-18</v>
      </c>
      <c r="T2975" s="58">
        <f t="shared" si="277"/>
        <v>6.5565422064233579E-5</v>
      </c>
      <c r="U2975" s="58">
        <f>IF(I2975&lt;Overview!$F$18,(1-Overview!$F$9)*'='!R2975-'='!I2975*'='!P2975,0)</f>
        <v>0</v>
      </c>
      <c r="V2975" s="54">
        <f>IF(I2975&gt;=Overview!$F$18,(1-Overview!$F$9)*'='!R2975-Overview!$F$18*'='!P2975,0)</f>
        <v>43.107859608439021</v>
      </c>
      <c r="W2975" s="2"/>
      <c r="X2975" s="60">
        <f>F2975^3*(1+G2975*Overview!$F$38)</f>
        <v>45.159488911694964</v>
      </c>
      <c r="Y2975" s="61">
        <f>F2975^3*Overview!$F$42*(1+Overview!$F$38*G2975)+J2975*Overview!$F$39/Overview!$F$40</f>
        <v>4.1970270529118476</v>
      </c>
    </row>
    <row r="2976" spans="1:25">
      <c r="A2976" s="34">
        <v>2973</v>
      </c>
      <c r="B2976">
        <v>0.77</v>
      </c>
      <c r="C2976" s="85">
        <v>18.739999999999998</v>
      </c>
      <c r="D2976" s="125">
        <f>B2976/(B2976+Overview!$F$22)</f>
        <v>0.52380952380952384</v>
      </c>
      <c r="E2976" s="118">
        <f>EXP(Overview!$F$21/Overview!$F$5-Overview!$F$21/('='!C2976+273.15))</f>
        <v>0.94169028070695959</v>
      </c>
      <c r="F2976" s="77">
        <f t="shared" si="278"/>
        <v>3.3246456635702004</v>
      </c>
      <c r="G2976" s="115">
        <f t="shared" si="279"/>
        <v>0.52380952380952372</v>
      </c>
      <c r="H2976" s="112">
        <f>F2976/Overview!$F$19</f>
        <v>4.9086751270783999</v>
      </c>
      <c r="I2976" s="149">
        <f t="shared" si="280"/>
        <v>178.24101031296112</v>
      </c>
      <c r="J2976" s="80">
        <f>IF((A2976-Overview!$F$43)/365=ROUND((A2976-Overview!$F$43)/365,0),J2975*0.05,J2975+V2975)</f>
        <v>3096.2533814751955</v>
      </c>
      <c r="K2976" s="70">
        <f>IF(I2976&lt;Overview!$F$16,1,'='!F2976/Overview!$F$26)</f>
        <v>143.9240547000087</v>
      </c>
      <c r="L2976" s="71">
        <f>IF(I2976&lt;Overview!$F$17,'='!F2976/Overview!$F$26,Overview!$F$33)</f>
        <v>9.1428571428571423</v>
      </c>
      <c r="M2976" s="72">
        <f t="shared" si="281"/>
        <v>9.1428571428571423</v>
      </c>
      <c r="N2976" s="81">
        <f>MIN(1,Overview!$F$44*E2976*(F2976-Overview!$F$25)^2+0.2)</f>
        <v>1</v>
      </c>
      <c r="O2976" s="48">
        <f>M2976*E2976*Overview!$F$8</f>
        <v>9.746225350951114E-2</v>
      </c>
      <c r="P2976" s="48">
        <f>E2976*Overview!$F$6</f>
        <v>1.8494797113084687E-3</v>
      </c>
      <c r="Q2976" s="122">
        <f>O2976*(G2976/F2976-(1+Overview!$F$35/'='!F2976)/(Overview!$F$37*Overview!$F$33))/('='!G2976+Overview!$F$36)</f>
        <v>5.9074117625635676E-5</v>
      </c>
      <c r="R2976" s="128">
        <f>(O2976/F2976-Q2976)*G2976*Overview!$F$29*'='!F2976^3</f>
        <v>509.82685184747794</v>
      </c>
      <c r="S2976" s="57">
        <f t="shared" si="276"/>
        <v>3.2546276754773471E-18</v>
      </c>
      <c r="T2976" s="58">
        <f t="shared" si="277"/>
        <v>6.5466836331101865E-5</v>
      </c>
      <c r="U2976" s="58">
        <f>IF(I2976&lt;Overview!$F$18,(1-Overview!$F$9)*'='!R2976-'='!I2976*'='!P2976,0)</f>
        <v>0</v>
      </c>
      <c r="V2976" s="54">
        <f>IF(I2976&gt;=Overview!$F$18,(1-Overview!$F$9)*'='!R2976-Overview!$F$18*'='!P2976,0)</f>
        <v>43.109704920532415</v>
      </c>
      <c r="W2976" s="2"/>
      <c r="X2976" s="60">
        <f>F2976^3*(1+G2976*Overview!$F$38)</f>
        <v>45.162160791382163</v>
      </c>
      <c r="Y2976" s="61">
        <f>F2976^3*Overview!$F$42*(1+Overview!$F$38*G2976)+J2976*Overview!$F$39/Overview!$F$40</f>
        <v>4.1991407545284982</v>
      </c>
    </row>
    <row r="2977" spans="1:25">
      <c r="A2977" s="34">
        <v>2974</v>
      </c>
      <c r="B2977">
        <v>0.77</v>
      </c>
      <c r="C2977" s="85">
        <v>18.739999999999998</v>
      </c>
      <c r="D2977" s="125">
        <f>B2977/(B2977+Overview!$F$22)</f>
        <v>0.52380952380952384</v>
      </c>
      <c r="E2977" s="118">
        <f>EXP(Overview!$F$21/Overview!$F$5-Overview!$F$21/('='!C2977+273.15))</f>
        <v>0.94169028070695959</v>
      </c>
      <c r="F2977" s="77">
        <f t="shared" si="278"/>
        <v>3.3247111304065315</v>
      </c>
      <c r="G2977" s="115">
        <f t="shared" si="279"/>
        <v>0.52380952380952372</v>
      </c>
      <c r="H2977" s="112">
        <f>F2977/Overview!$F$19</f>
        <v>4.9087717856290141</v>
      </c>
      <c r="I2977" s="149">
        <f t="shared" si="280"/>
        <v>178.24101031296112</v>
      </c>
      <c r="J2977" s="80">
        <f>IF((A2977-Overview!$F$43)/365=ROUND((A2977-Overview!$F$43)/365,0),J2976*0.05,J2976+V2976)</f>
        <v>3139.3630863957278</v>
      </c>
      <c r="K2977" s="70">
        <f>IF(I2977&lt;Overview!$F$16,1,'='!F2977/Overview!$F$26)</f>
        <v>143.92688876218753</v>
      </c>
      <c r="L2977" s="71">
        <f>IF(I2977&lt;Overview!$F$17,'='!F2977/Overview!$F$26,Overview!$F$33)</f>
        <v>9.1428571428571423</v>
      </c>
      <c r="M2977" s="72">
        <f t="shared" si="281"/>
        <v>9.1428571428571423</v>
      </c>
      <c r="N2977" s="81">
        <f>MIN(1,Overview!$F$44*E2977*(F2977-Overview!$F$25)^2+0.2)</f>
        <v>1</v>
      </c>
      <c r="O2977" s="48">
        <f>M2977*E2977*Overview!$F$8</f>
        <v>9.746225350951114E-2</v>
      </c>
      <c r="P2977" s="48">
        <f>E2977*Overview!$F$6</f>
        <v>1.8494797113084687E-3</v>
      </c>
      <c r="Q2977" s="122">
        <f>O2977*(G2977/F2977-(1+Overview!$F$35/'='!F2977)/(Overview!$F$37*Overview!$F$33))/('='!G2977+Overview!$F$36)</f>
        <v>5.8984130894256835E-5</v>
      </c>
      <c r="R2977" s="128">
        <f>(O2977/F2977-Q2977)*G2977*Overview!$F$29*'='!F2977^3</f>
        <v>509.84847839142861</v>
      </c>
      <c r="S2977" s="57">
        <f t="shared" si="276"/>
        <v>3.2545635886532618E-18</v>
      </c>
      <c r="T2977" s="58">
        <f t="shared" si="277"/>
        <v>6.5368398833830479E-5</v>
      </c>
      <c r="U2977" s="58">
        <f>IF(I2977&lt;Overview!$F$18,(1-Overview!$F$9)*'='!R2977-'='!I2977*'='!P2977,0)</f>
        <v>0</v>
      </c>
      <c r="V2977" s="54">
        <f>IF(I2977&gt;=Overview!$F$18,(1-Overview!$F$9)*'='!R2977-Overview!$F$18*'='!P2977,0)</f>
        <v>43.111547502077016</v>
      </c>
      <c r="W2977" s="2"/>
      <c r="X2977" s="60">
        <f>F2977^3*(1+G2977*Overview!$F$38)</f>
        <v>45.164828758716226</v>
      </c>
      <c r="Y2977" s="61">
        <f>F2977^3*Overview!$F$42*(1+Overview!$F$38*G2977)+J2977*Overview!$F$39/Overview!$F$40</f>
        <v>4.2012541842205646</v>
      </c>
    </row>
    <row r="2978" spans="1:25">
      <c r="A2978" s="34">
        <v>2975</v>
      </c>
      <c r="B2978">
        <v>0.77</v>
      </c>
      <c r="C2978" s="85">
        <v>18.739999999999998</v>
      </c>
      <c r="D2978" s="125">
        <f>B2978/(B2978+Overview!$F$22)</f>
        <v>0.52380952380952384</v>
      </c>
      <c r="E2978" s="118">
        <f>EXP(Overview!$F$21/Overview!$F$5-Overview!$F$21/('='!C2978+273.15))</f>
        <v>0.94169028070695959</v>
      </c>
      <c r="F2978" s="77">
        <f t="shared" si="278"/>
        <v>3.3247764988053654</v>
      </c>
      <c r="G2978" s="115">
        <f t="shared" si="279"/>
        <v>0.52380952380952372</v>
      </c>
      <c r="H2978" s="112">
        <f>F2978/Overview!$F$19</f>
        <v>4.9088682988415258</v>
      </c>
      <c r="I2978" s="149">
        <f t="shared" si="280"/>
        <v>178.24101031296112</v>
      </c>
      <c r="J2978" s="80">
        <f>IF((A2978-Overview!$F$43)/365=ROUND((A2978-Overview!$F$43)/365,0),J2977*0.05,J2977+V2977)</f>
        <v>3182.4746338978048</v>
      </c>
      <c r="K2978" s="70">
        <f>IF(I2978&lt;Overview!$F$16,1,'='!F2978/Overview!$F$26)</f>
        <v>143.92971856300284</v>
      </c>
      <c r="L2978" s="71">
        <f>IF(I2978&lt;Overview!$F$17,'='!F2978/Overview!$F$26,Overview!$F$33)</f>
        <v>9.1428571428571423</v>
      </c>
      <c r="M2978" s="72">
        <f t="shared" si="281"/>
        <v>9.1428571428571423</v>
      </c>
      <c r="N2978" s="81">
        <f>MIN(1,Overview!$F$44*E2978*(F2978-Overview!$F$25)^2+0.2)</f>
        <v>1</v>
      </c>
      <c r="O2978" s="48">
        <f>M2978*E2978*Overview!$F$8</f>
        <v>9.746225350951114E-2</v>
      </c>
      <c r="P2978" s="48">
        <f>E2978*Overview!$F$6</f>
        <v>1.8494797113084687E-3</v>
      </c>
      <c r="Q2978" s="122">
        <f>O2978*(G2978/F2978-(1+Overview!$F$35/'='!F2978)/(Overview!$F$37*Overview!$F$33))/('='!G2978+Overview!$F$36)</f>
        <v>5.8894283004871201E-5</v>
      </c>
      <c r="R2978" s="128">
        <f>(O2978/F2978-Q2978)*G2978*Overview!$F$29*'='!F2978^3</f>
        <v>509.87007293332152</v>
      </c>
      <c r="S2978" s="57">
        <f t="shared" si="276"/>
        <v>3.2544996007097805E-18</v>
      </c>
      <c r="T2978" s="58">
        <f t="shared" si="277"/>
        <v>6.527010934952934E-5</v>
      </c>
      <c r="U2978" s="58">
        <f>IF(I2978&lt;Overview!$F$18,(1-Overview!$F$9)*'='!R2978-'='!I2978*'='!P2978,0)</f>
        <v>0</v>
      </c>
      <c r="V2978" s="54">
        <f>IF(I2978&gt;=Overview!$F$18,(1-Overview!$F$9)*'='!R2978-Overview!$F$18*'='!P2978,0)</f>
        <v>43.113387357046292</v>
      </c>
      <c r="W2978" s="2"/>
      <c r="X2978" s="60">
        <f>F2978^3*(1+G2978*Overview!$F$38)</f>
        <v>45.167492819265959</v>
      </c>
      <c r="Y2978" s="61">
        <f>F2978^3*Overview!$F$42*(1+Overview!$F$38*G2978)+J2978*Overview!$F$39/Overview!$F$40</f>
        <v>4.2033673423705853</v>
      </c>
    </row>
    <row r="2979" spans="1:25">
      <c r="A2979" s="34">
        <v>2976</v>
      </c>
      <c r="B2979">
        <v>0.77</v>
      </c>
      <c r="C2979" s="85">
        <v>18.739999999999998</v>
      </c>
      <c r="D2979" s="125">
        <f>B2979/(B2979+Overview!$F$22)</f>
        <v>0.52380952380952384</v>
      </c>
      <c r="E2979" s="118">
        <f>EXP(Overview!$F$21/Overview!$F$5-Overview!$F$21/('='!C2979+273.15))</f>
        <v>0.94169028070695959</v>
      </c>
      <c r="F2979" s="77">
        <f t="shared" si="278"/>
        <v>3.3248417689147147</v>
      </c>
      <c r="G2979" s="115">
        <f t="shared" si="279"/>
        <v>0.52380952380952372</v>
      </c>
      <c r="H2979" s="112">
        <f>F2979/Overview!$F$19</f>
        <v>4.9089646669344669</v>
      </c>
      <c r="I2979" s="149">
        <f t="shared" si="280"/>
        <v>178.24101031296112</v>
      </c>
      <c r="J2979" s="80">
        <f>IF((A2979-Overview!$F$43)/365=ROUND((A2979-Overview!$F$43)/365,0),J2978*0.05,J2978+V2978)</f>
        <v>3225.5880212548509</v>
      </c>
      <c r="K2979" s="70">
        <f>IF(I2979&lt;Overview!$F$16,1,'='!F2979/Overview!$F$26)</f>
        <v>143.93254410886212</v>
      </c>
      <c r="L2979" s="71">
        <f>IF(I2979&lt;Overview!$F$17,'='!F2979/Overview!$F$26,Overview!$F$33)</f>
        <v>9.1428571428571423</v>
      </c>
      <c r="M2979" s="72">
        <f t="shared" si="281"/>
        <v>9.1428571428571423</v>
      </c>
      <c r="N2979" s="81">
        <f>MIN(1,Overview!$F$44*E2979*(F2979-Overview!$F$25)^2+0.2)</f>
        <v>1</v>
      </c>
      <c r="O2979" s="48">
        <f>M2979*E2979*Overview!$F$8</f>
        <v>9.746225350951114E-2</v>
      </c>
      <c r="P2979" s="48">
        <f>E2979*Overview!$F$6</f>
        <v>1.8494797113084687E-3</v>
      </c>
      <c r="Q2979" s="122">
        <f>O2979*(G2979/F2979-(1+Overview!$F$35/'='!F2979)/(Overview!$F$37*Overview!$F$33))/('='!G2979+Overview!$F$36)</f>
        <v>5.8804573737880028E-5</v>
      </c>
      <c r="R2979" s="128">
        <f>(O2979/F2979-Q2979)*G2979*Overview!$F$29*'='!F2979^3</f>
        <v>509.89163551972831</v>
      </c>
      <c r="S2979" s="57">
        <f t="shared" si="276"/>
        <v>3.2544357114905093E-18</v>
      </c>
      <c r="T2979" s="58">
        <f t="shared" si="277"/>
        <v>6.5171967655642941E-5</v>
      </c>
      <c r="U2979" s="58">
        <f>IF(I2979&lt;Overview!$F$18,(1-Overview!$F$9)*'='!R2979-'='!I2979*'='!P2979,0)</f>
        <v>0</v>
      </c>
      <c r="V2979" s="54">
        <f>IF(I2979&gt;=Overview!$F$18,(1-Overview!$F$9)*'='!R2979-Overview!$F$18*'='!P2979,0)</f>
        <v>43.115224489408149</v>
      </c>
      <c r="W2979" s="2"/>
      <c r="X2979" s="60">
        <f>F2979^3*(1+G2979*Overview!$F$38)</f>
        <v>45.170152978592711</v>
      </c>
      <c r="Y2979" s="61">
        <f>F2979^3*Overview!$F$42*(1+Overview!$F$38*G2979)+J2979*Overview!$F$39/Overview!$F$40</f>
        <v>4.2054802293606004</v>
      </c>
    </row>
    <row r="2980" spans="1:25">
      <c r="A2980" s="34">
        <v>2977</v>
      </c>
      <c r="B2980">
        <v>0.77</v>
      </c>
      <c r="C2980" s="85">
        <v>18.739999999999998</v>
      </c>
      <c r="D2980" s="125">
        <f>B2980/(B2980+Overview!$F$22)</f>
        <v>0.52380952380952384</v>
      </c>
      <c r="E2980" s="118">
        <f>EXP(Overview!$F$21/Overview!$F$5-Overview!$F$21/('='!C2980+273.15))</f>
        <v>0.94169028070695959</v>
      </c>
      <c r="F2980" s="77">
        <f t="shared" si="278"/>
        <v>3.3249069408823702</v>
      </c>
      <c r="G2980" s="115">
        <f t="shared" si="279"/>
        <v>0.52380952380952372</v>
      </c>
      <c r="H2980" s="112">
        <f>F2980/Overview!$F$19</f>
        <v>4.9090608901260451</v>
      </c>
      <c r="I2980" s="149">
        <f t="shared" si="280"/>
        <v>178.24101031296112</v>
      </c>
      <c r="J2980" s="80">
        <f>IF((A2980-Overview!$F$43)/365=ROUND((A2980-Overview!$F$43)/365,0),J2979*0.05,J2979+V2979)</f>
        <v>3268.7032457442592</v>
      </c>
      <c r="K2980" s="70">
        <f>IF(I2980&lt;Overview!$F$16,1,'='!F2980/Overview!$F$26)</f>
        <v>143.93536540616321</v>
      </c>
      <c r="L2980" s="71">
        <f>IF(I2980&lt;Overview!$F$17,'='!F2980/Overview!$F$26,Overview!$F$33)</f>
        <v>9.1428571428571423</v>
      </c>
      <c r="M2980" s="72">
        <f t="shared" si="281"/>
        <v>9.1428571428571423</v>
      </c>
      <c r="N2980" s="81">
        <f>MIN(1,Overview!$F$44*E2980*(F2980-Overview!$F$25)^2+0.2)</f>
        <v>1</v>
      </c>
      <c r="O2980" s="48">
        <f>M2980*E2980*Overview!$F$8</f>
        <v>9.746225350951114E-2</v>
      </c>
      <c r="P2980" s="48">
        <f>E2980*Overview!$F$6</f>
        <v>1.8494797113084687E-3</v>
      </c>
      <c r="Q2980" s="122">
        <f>O2980*(G2980/F2980-(1+Overview!$F$35/'='!F2980)/(Overview!$F$37*Overview!$F$33))/('='!G2980+Overview!$F$36)</f>
        <v>5.8715002874046056E-5</v>
      </c>
      <c r="R2980" s="128">
        <f>(O2980/F2980-Q2980)*G2980*Overview!$F$29*'='!F2980^3</f>
        <v>509.91316619715536</v>
      </c>
      <c r="S2980" s="57">
        <f t="shared" si="276"/>
        <v>3.2543719208393131E-18</v>
      </c>
      <c r="T2980" s="58">
        <f t="shared" si="277"/>
        <v>6.5073973529948014E-5</v>
      </c>
      <c r="U2980" s="58">
        <f>IF(I2980&lt;Overview!$F$18,(1-Overview!$F$9)*'='!R2980-'='!I2980*'='!P2980,0)</f>
        <v>0</v>
      </c>
      <c r="V2980" s="54">
        <f>IF(I2980&gt;=Overview!$F$18,(1-Overview!$F$9)*'='!R2980-Overview!$F$18*'='!P2980,0)</f>
        <v>43.117058903124935</v>
      </c>
      <c r="W2980" s="2"/>
      <c r="X2980" s="60">
        <f>F2980^3*(1+G2980*Overview!$F$38)</f>
        <v>45.172809242250423</v>
      </c>
      <c r="Y2980" s="61">
        <f>F2980^3*Overview!$F$42*(1+Overview!$F$38*G2980)+J2980*Overview!$F$39/Overview!$F$40</f>
        <v>4.2075928455721527</v>
      </c>
    </row>
    <row r="2981" spans="1:25">
      <c r="A2981" s="34">
        <v>2978</v>
      </c>
      <c r="B2981">
        <v>0.77</v>
      </c>
      <c r="C2981" s="85">
        <v>18.739999999999998</v>
      </c>
      <c r="D2981" s="125">
        <f>B2981/(B2981+Overview!$F$22)</f>
        <v>0.52380952380952384</v>
      </c>
      <c r="E2981" s="118">
        <f>EXP(Overview!$F$21/Overview!$F$5-Overview!$F$21/('='!C2981+273.15))</f>
        <v>0.94169028070695959</v>
      </c>
      <c r="F2981" s="77">
        <f t="shared" si="278"/>
        <v>3.3249720148558999</v>
      </c>
      <c r="G2981" s="115">
        <f t="shared" si="279"/>
        <v>0.52380952380952372</v>
      </c>
      <c r="H2981" s="112">
        <f>F2981/Overview!$F$19</f>
        <v>4.909156968634135</v>
      </c>
      <c r="I2981" s="149">
        <f t="shared" si="280"/>
        <v>178.24101031296112</v>
      </c>
      <c r="J2981" s="80">
        <f>IF((A2981-Overview!$F$43)/365=ROUND((A2981-Overview!$F$43)/365,0),J2980*0.05,J2980+V2980)</f>
        <v>3311.8203046473841</v>
      </c>
      <c r="K2981" s="70">
        <f>IF(I2981&lt;Overview!$F$16,1,'='!F2981/Overview!$F$26)</f>
        <v>143.93818246129436</v>
      </c>
      <c r="L2981" s="71">
        <f>IF(I2981&lt;Overview!$F$17,'='!F2981/Overview!$F$26,Overview!$F$33)</f>
        <v>9.1428571428571423</v>
      </c>
      <c r="M2981" s="72">
        <f t="shared" si="281"/>
        <v>9.1428571428571423</v>
      </c>
      <c r="N2981" s="81">
        <f>MIN(1,Overview!$F$44*E2981*(F2981-Overview!$F$25)^2+0.2)</f>
        <v>1</v>
      </c>
      <c r="O2981" s="48">
        <f>M2981*E2981*Overview!$F$8</f>
        <v>9.746225350951114E-2</v>
      </c>
      <c r="P2981" s="48">
        <f>E2981*Overview!$F$6</f>
        <v>1.8494797113084687E-3</v>
      </c>
      <c r="Q2981" s="122">
        <f>O2981*(G2981/F2981-(1+Overview!$F$35/'='!F2981)/(Overview!$F$37*Overview!$F$33))/('='!G2981+Overview!$F$36)</f>
        <v>5.8625570194499115E-5</v>
      </c>
      <c r="R2981" s="128">
        <f>(O2981/F2981-Q2981)*G2981*Overview!$F$29*'='!F2981^3</f>
        <v>509.93466501204341</v>
      </c>
      <c r="S2981" s="57">
        <f t="shared" si="276"/>
        <v>3.2543082286003148E-18</v>
      </c>
      <c r="T2981" s="58">
        <f t="shared" si="277"/>
        <v>6.49761267505599E-5</v>
      </c>
      <c r="U2981" s="58">
        <f>IF(I2981&lt;Overview!$F$18,(1-Overview!$F$9)*'='!R2981-'='!I2981*'='!P2981,0)</f>
        <v>0</v>
      </c>
      <c r="V2981" s="54">
        <f>IF(I2981&gt;=Overview!$F$18,(1-Overview!$F$9)*'='!R2981-Overview!$F$18*'='!P2981,0)</f>
        <v>43.118890602153392</v>
      </c>
      <c r="W2981" s="2"/>
      <c r="X2981" s="60">
        <f>F2981^3*(1+G2981*Overview!$F$38)</f>
        <v>45.175461615785593</v>
      </c>
      <c r="Y2981" s="61">
        <f>F2981^3*Overview!$F$42*(1+Overview!$F$38*G2981)+J2981*Overview!$F$39/Overview!$F$40</f>
        <v>4.2097051913862895</v>
      </c>
    </row>
    <row r="2982" spans="1:25">
      <c r="A2982" s="34">
        <v>2979</v>
      </c>
      <c r="B2982">
        <v>0.77</v>
      </c>
      <c r="C2982" s="85">
        <v>18.739999999999998</v>
      </c>
      <c r="D2982" s="125">
        <f>B2982/(B2982+Overview!$F$22)</f>
        <v>0.52380952380952384</v>
      </c>
      <c r="E2982" s="118">
        <f>EXP(Overview!$F$21/Overview!$F$5-Overview!$F$21/('='!C2982+273.15))</f>
        <v>0.94169028070695959</v>
      </c>
      <c r="F2982" s="77">
        <f t="shared" si="278"/>
        <v>3.3250369909826505</v>
      </c>
      <c r="G2982" s="115">
        <f t="shared" si="279"/>
        <v>0.52380952380952372</v>
      </c>
      <c r="H2982" s="112">
        <f>F2982/Overview!$F$19</f>
        <v>4.9092529026762888</v>
      </c>
      <c r="I2982" s="149">
        <f t="shared" si="280"/>
        <v>178.24101031296112</v>
      </c>
      <c r="J2982" s="80">
        <f>IF((A2982-Overview!$F$43)/365=ROUND((A2982-Overview!$F$43)/365,0),J2981*0.05,J2981+V2981)</f>
        <v>3354.9391952495375</v>
      </c>
      <c r="K2982" s="70">
        <f>IF(I2982&lt;Overview!$F$16,1,'='!F2982/Overview!$F$26)</f>
        <v>143.94099528063424</v>
      </c>
      <c r="L2982" s="71">
        <f>IF(I2982&lt;Overview!$F$17,'='!F2982/Overview!$F$26,Overview!$F$33)</f>
        <v>9.1428571428571423</v>
      </c>
      <c r="M2982" s="72">
        <f t="shared" si="281"/>
        <v>9.1428571428571423</v>
      </c>
      <c r="N2982" s="81">
        <f>MIN(1,Overview!$F$44*E2982*(F2982-Overview!$F$25)^2+0.2)</f>
        <v>1</v>
      </c>
      <c r="O2982" s="48">
        <f>M2982*E2982*Overview!$F$8</f>
        <v>9.746225350951114E-2</v>
      </c>
      <c r="P2982" s="48">
        <f>E2982*Overview!$F$6</f>
        <v>1.8494797113084687E-3</v>
      </c>
      <c r="Q2982" s="122">
        <f>O2982*(G2982/F2982-(1+Overview!$F$35/'='!F2982)/(Overview!$F$37*Overview!$F$33))/('='!G2982+Overview!$F$36)</f>
        <v>5.8536275480728103E-5</v>
      </c>
      <c r="R2982" s="128">
        <f>(O2982/F2982-Q2982)*G2982*Overview!$F$29*'='!F2982^3</f>
        <v>509.95613201076856</v>
      </c>
      <c r="S2982" s="57">
        <f t="shared" si="276"/>
        <v>3.2542446346178961E-18</v>
      </c>
      <c r="T2982" s="58">
        <f t="shared" si="277"/>
        <v>6.4878427095923892E-5</v>
      </c>
      <c r="U2982" s="58">
        <f>IF(I2982&lt;Overview!$F$18,(1-Overview!$F$9)*'='!R2982-'='!I2982*'='!P2982,0)</f>
        <v>0</v>
      </c>
      <c r="V2982" s="54">
        <f>IF(I2982&gt;=Overview!$F$18,(1-Overview!$F$9)*'='!R2982-Overview!$F$18*'='!P2982,0)</f>
        <v>43.120719590444779</v>
      </c>
      <c r="W2982" s="2"/>
      <c r="X2982" s="60">
        <f>F2982^3*(1+G2982*Overview!$F$38)</f>
        <v>45.178110104737335</v>
      </c>
      <c r="Y2982" s="61">
        <f>F2982^3*Overview!$F$42*(1+Overview!$F$38*G2982)+J2982*Overview!$F$39/Overview!$F$40</f>
        <v>4.2118172671835676</v>
      </c>
    </row>
    <row r="2983" spans="1:25">
      <c r="A2983" s="34">
        <v>2980</v>
      </c>
      <c r="B2983">
        <v>0.77</v>
      </c>
      <c r="C2983" s="85">
        <v>18.739999999999998</v>
      </c>
      <c r="D2983" s="125">
        <f>B2983/(B2983+Overview!$F$22)</f>
        <v>0.52380952380952384</v>
      </c>
      <c r="E2983" s="118">
        <f>EXP(Overview!$F$21/Overview!$F$5-Overview!$F$21/('='!C2983+273.15))</f>
        <v>0.94169028070695959</v>
      </c>
      <c r="F2983" s="77">
        <f t="shared" si="278"/>
        <v>3.3251018694097465</v>
      </c>
      <c r="G2983" s="115">
        <f t="shared" si="279"/>
        <v>0.52380952380952372</v>
      </c>
      <c r="H2983" s="112">
        <f>F2983/Overview!$F$19</f>
        <v>4.9093486924697274</v>
      </c>
      <c r="I2983" s="149">
        <f t="shared" si="280"/>
        <v>178.24101031296112</v>
      </c>
      <c r="J2983" s="80">
        <f>IF((A2983-Overview!$F$43)/365=ROUND((A2983-Overview!$F$43)/365,0),J2982*0.05,J2982+V2982)</f>
        <v>3398.0599148399824</v>
      </c>
      <c r="K2983" s="70">
        <f>IF(I2983&lt;Overview!$F$16,1,'='!F2983/Overview!$F$26)</f>
        <v>143.94380387055179</v>
      </c>
      <c r="L2983" s="71">
        <f>IF(I2983&lt;Overview!$F$17,'='!F2983/Overview!$F$26,Overview!$F$33)</f>
        <v>9.1428571428571423</v>
      </c>
      <c r="M2983" s="72">
        <f t="shared" si="281"/>
        <v>9.1428571428571423</v>
      </c>
      <c r="N2983" s="81">
        <f>MIN(1,Overview!$F$44*E2983*(F2983-Overview!$F$25)^2+0.2)</f>
        <v>1</v>
      </c>
      <c r="O2983" s="48">
        <f>M2983*E2983*Overview!$F$8</f>
        <v>9.746225350951114E-2</v>
      </c>
      <c r="P2983" s="48">
        <f>E2983*Overview!$F$6</f>
        <v>1.8494797113084687E-3</v>
      </c>
      <c r="Q2983" s="122">
        <f>O2983*(G2983/F2983-(1+Overview!$F$35/'='!F2983)/(Overview!$F$37*Overview!$F$33))/('='!G2983+Overview!$F$36)</f>
        <v>5.8447118514584219E-5</v>
      </c>
      <c r="R2983" s="128">
        <f>(O2983/F2983-Q2983)*G2983*Overview!$F$29*'='!F2983^3</f>
        <v>509.97756723964136</v>
      </c>
      <c r="S2983" s="57">
        <f t="shared" si="276"/>
        <v>3.2541811387366955E-18</v>
      </c>
      <c r="T2983" s="58">
        <f t="shared" si="277"/>
        <v>6.4780874344818999E-5</v>
      </c>
      <c r="U2983" s="58">
        <f>IF(I2983&lt;Overview!$F$18,(1-Overview!$F$9)*'='!R2983-'='!I2983*'='!P2983,0)</f>
        <v>0</v>
      </c>
      <c r="V2983" s="54">
        <f>IF(I2983&gt;=Overview!$F$18,(1-Overview!$F$9)*'='!R2983-Overview!$F$18*'='!P2983,0)</f>
        <v>43.122545871944737</v>
      </c>
      <c r="W2983" s="2"/>
      <c r="X2983" s="60">
        <f>F2983^3*(1+G2983*Overview!$F$38)</f>
        <v>45.180754714637338</v>
      </c>
      <c r="Y2983" s="61">
        <f>F2983^3*Overview!$F$42*(1+Overview!$F$38*G2983)+J2983*Overview!$F$39/Overview!$F$40</f>
        <v>4.2139290733440431</v>
      </c>
    </row>
    <row r="2984" spans="1:25">
      <c r="A2984" s="34">
        <v>2981</v>
      </c>
      <c r="B2984">
        <v>0.77</v>
      </c>
      <c r="C2984" s="85">
        <v>18.739999999999998</v>
      </c>
      <c r="D2984" s="125">
        <f>B2984/(B2984+Overview!$F$22)</f>
        <v>0.52380952380952384</v>
      </c>
      <c r="E2984" s="118">
        <f>EXP(Overview!$F$21/Overview!$F$5-Overview!$F$21/('='!C2984+273.15))</f>
        <v>0.94169028070695959</v>
      </c>
      <c r="F2984" s="77">
        <f t="shared" si="278"/>
        <v>3.3251666502840913</v>
      </c>
      <c r="G2984" s="115">
        <f t="shared" si="279"/>
        <v>0.52380952380952372</v>
      </c>
      <c r="H2984" s="112">
        <f>F2984/Overview!$F$19</f>
        <v>4.9094443382313466</v>
      </c>
      <c r="I2984" s="149">
        <f t="shared" si="280"/>
        <v>178.24101031296112</v>
      </c>
      <c r="J2984" s="80">
        <f>IF((A2984-Overview!$F$43)/365=ROUND((A2984-Overview!$F$43)/365,0),J2983*0.05,J2983+V2983)</f>
        <v>3441.182460711927</v>
      </c>
      <c r="K2984" s="70">
        <f>IF(I2984&lt;Overview!$F$16,1,'='!F2984/Overview!$F$26)</f>
        <v>143.94660823740656</v>
      </c>
      <c r="L2984" s="71">
        <f>IF(I2984&lt;Overview!$F$17,'='!F2984/Overview!$F$26,Overview!$F$33)</f>
        <v>9.1428571428571423</v>
      </c>
      <c r="M2984" s="72">
        <f t="shared" si="281"/>
        <v>9.1428571428571423</v>
      </c>
      <c r="N2984" s="81">
        <f>MIN(1,Overview!$F$44*E2984*(F2984-Overview!$F$25)^2+0.2)</f>
        <v>1</v>
      </c>
      <c r="O2984" s="48">
        <f>M2984*E2984*Overview!$F$8</f>
        <v>9.746225350951114E-2</v>
      </c>
      <c r="P2984" s="48">
        <f>E2984*Overview!$F$6</f>
        <v>1.8494797113084687E-3</v>
      </c>
      <c r="Q2984" s="122">
        <f>O2984*(G2984/F2984-(1+Overview!$F$35/'='!F2984)/(Overview!$F$37*Overview!$F$33))/('='!G2984+Overview!$F$36)</f>
        <v>5.8358099078281718E-5</v>
      </c>
      <c r="R2984" s="128">
        <f>(O2984/F2984-Q2984)*G2984*Overview!$F$29*'='!F2984^3</f>
        <v>509.99897074490701</v>
      </c>
      <c r="S2984" s="57">
        <f t="shared" si="276"/>
        <v>3.2541177408016096E-18</v>
      </c>
      <c r="T2984" s="58">
        <f t="shared" si="277"/>
        <v>6.4683468276359045E-5</v>
      </c>
      <c r="U2984" s="58">
        <f>IF(I2984&lt;Overview!$F$18,(1-Overview!$F$9)*'='!R2984-'='!I2984*'='!P2984,0)</f>
        <v>0</v>
      </c>
      <c r="V2984" s="54">
        <f>IF(I2984&gt;=Overview!$F$18,(1-Overview!$F$9)*'='!R2984-Overview!$F$18*'='!P2984,0)</f>
        <v>43.12436945059337</v>
      </c>
      <c r="W2984" s="2"/>
      <c r="X2984" s="60">
        <f>F2984^3*(1+G2984*Overview!$F$38)</f>
        <v>45.183395451009865</v>
      </c>
      <c r="Y2984" s="61">
        <f>F2984^3*Overview!$F$42*(1+Overview!$F$38*G2984)+J2984*Overview!$F$39/Overview!$F$40</f>
        <v>4.2160406102472789</v>
      </c>
    </row>
    <row r="2985" spans="1:25">
      <c r="A2985" s="34">
        <v>2982</v>
      </c>
      <c r="B2985">
        <v>0.77</v>
      </c>
      <c r="C2985" s="85">
        <v>18.739999999999998</v>
      </c>
      <c r="D2985" s="125">
        <f>B2985/(B2985+Overview!$F$22)</f>
        <v>0.52380952380952384</v>
      </c>
      <c r="E2985" s="118">
        <f>EXP(Overview!$F$21/Overview!$F$5-Overview!$F$21/('='!C2985+273.15))</f>
        <v>0.94169028070695959</v>
      </c>
      <c r="F2985" s="77">
        <f t="shared" si="278"/>
        <v>3.3252313337523676</v>
      </c>
      <c r="G2985" s="115">
        <f t="shared" si="279"/>
        <v>0.52380952380952372</v>
      </c>
      <c r="H2985" s="112">
        <f>F2985/Overview!$F$19</f>
        <v>4.9095398401777164</v>
      </c>
      <c r="I2985" s="149">
        <f t="shared" si="280"/>
        <v>178.24101031296112</v>
      </c>
      <c r="J2985" s="80">
        <f>IF((A2985-Overview!$F$43)/365=ROUND((A2985-Overview!$F$43)/365,0),J2984*0.05,J2984+V2984)</f>
        <v>3484.3068301625203</v>
      </c>
      <c r="K2985" s="70">
        <f>IF(I2985&lt;Overview!$F$16,1,'='!F2985/Overview!$F$26)</f>
        <v>143.94940838754837</v>
      </c>
      <c r="L2985" s="71">
        <f>IF(I2985&lt;Overview!$F$17,'='!F2985/Overview!$F$26,Overview!$F$33)</f>
        <v>9.1428571428571423</v>
      </c>
      <c r="M2985" s="72">
        <f t="shared" si="281"/>
        <v>9.1428571428571423</v>
      </c>
      <c r="N2985" s="81">
        <f>MIN(1,Overview!$F$44*E2985*(F2985-Overview!$F$25)^2+0.2)</f>
        <v>1</v>
      </c>
      <c r="O2985" s="48">
        <f>M2985*E2985*Overview!$F$8</f>
        <v>9.746225350951114E-2</v>
      </c>
      <c r="P2985" s="48">
        <f>E2985*Overview!$F$6</f>
        <v>1.8494797113084687E-3</v>
      </c>
      <c r="Q2985" s="122">
        <f>O2985*(G2985/F2985-(1+Overview!$F$35/'='!F2985)/(Overview!$F$37*Overview!$F$33))/('='!G2985+Overview!$F$36)</f>
        <v>5.8269216954393131E-5</v>
      </c>
      <c r="R2985" s="128">
        <f>(O2985/F2985-Q2985)*G2985*Overview!$F$29*'='!F2985^3</f>
        <v>510.02034257274642</v>
      </c>
      <c r="S2985" s="57">
        <f t="shared" si="276"/>
        <v>3.2540544406577918E-18</v>
      </c>
      <c r="T2985" s="58">
        <f t="shared" si="277"/>
        <v>6.4586208669987574E-5</v>
      </c>
      <c r="U2985" s="58">
        <f>IF(I2985&lt;Overview!$F$18,(1-Overview!$F$9)*'='!R2985-'='!I2985*'='!P2985,0)</f>
        <v>0</v>
      </c>
      <c r="V2985" s="54">
        <f>IF(I2985&gt;=Overview!$F$18,(1-Overview!$F$9)*'='!R2985-Overview!$F$18*'='!P2985,0)</f>
        <v>43.126190330325286</v>
      </c>
      <c r="W2985" s="2"/>
      <c r="X2985" s="60">
        <f>F2985^3*(1+G2985*Overview!$F$38)</f>
        <v>45.186032319371826</v>
      </c>
      <c r="Y2985" s="61">
        <f>F2985^3*Overview!$F$42*(1+Overview!$F$38*G2985)+J2985*Overview!$F$39/Overview!$F$40</f>
        <v>4.2181518782723444</v>
      </c>
    </row>
    <row r="2986" spans="1:25">
      <c r="A2986" s="34">
        <v>2983</v>
      </c>
      <c r="B2986">
        <v>0.77</v>
      </c>
      <c r="C2986" s="85">
        <v>18.739999999999998</v>
      </c>
      <c r="D2986" s="125">
        <f>B2986/(B2986+Overview!$F$22)</f>
        <v>0.52380952380952384</v>
      </c>
      <c r="E2986" s="118">
        <f>EXP(Overview!$F$21/Overview!$F$5-Overview!$F$21/('='!C2986+273.15))</f>
        <v>0.94169028070695959</v>
      </c>
      <c r="F2986" s="77">
        <f t="shared" si="278"/>
        <v>3.3252959199610377</v>
      </c>
      <c r="G2986" s="115">
        <f t="shared" si="279"/>
        <v>0.52380952380952372</v>
      </c>
      <c r="H2986" s="112">
        <f>F2986/Overview!$F$19</f>
        <v>4.9096351985250815</v>
      </c>
      <c r="I2986" s="149">
        <f t="shared" si="280"/>
        <v>178.24101031296112</v>
      </c>
      <c r="J2986" s="80">
        <f>IF((A2986-Overview!$F$43)/365=ROUND((A2986-Overview!$F$43)/365,0),J2985*0.05,J2985+V2985)</f>
        <v>3527.4330204928456</v>
      </c>
      <c r="K2986" s="70">
        <f>IF(I2986&lt;Overview!$F$16,1,'='!F2986/Overview!$F$26)</f>
        <v>143.95220432731765</v>
      </c>
      <c r="L2986" s="71">
        <f>IF(I2986&lt;Overview!$F$17,'='!F2986/Overview!$F$26,Overview!$F$33)</f>
        <v>9.1428571428571423</v>
      </c>
      <c r="M2986" s="72">
        <f t="shared" si="281"/>
        <v>9.1428571428571423</v>
      </c>
      <c r="N2986" s="81">
        <f>MIN(1,Overview!$F$44*E2986*(F2986-Overview!$F$25)^2+0.2)</f>
        <v>1</v>
      </c>
      <c r="O2986" s="48">
        <f>M2986*E2986*Overview!$F$8</f>
        <v>9.746225350951114E-2</v>
      </c>
      <c r="P2986" s="48">
        <f>E2986*Overview!$F$6</f>
        <v>1.8494797113084687E-3</v>
      </c>
      <c r="Q2986" s="122">
        <f>O2986*(G2986/F2986-(1+Overview!$F$35/'='!F2986)/(Overview!$F$37*Overview!$F$33))/('='!G2986+Overview!$F$36)</f>
        <v>5.8180471925852464E-5</v>
      </c>
      <c r="R2986" s="128">
        <f>(O2986/F2986-Q2986)*G2986*Overview!$F$29*'='!F2986^3</f>
        <v>510.04168276927516</v>
      </c>
      <c r="S2986" s="57">
        <f t="shared" si="276"/>
        <v>3.2539912381506507E-18</v>
      </c>
      <c r="T2986" s="58">
        <f t="shared" si="277"/>
        <v>6.4489095305481631E-5</v>
      </c>
      <c r="U2986" s="58">
        <f>IF(I2986&lt;Overview!$F$18,(1-Overview!$F$9)*'='!R2986-'='!I2986*'='!P2986,0)</f>
        <v>0</v>
      </c>
      <c r="V2986" s="54">
        <f>IF(I2986&gt;=Overview!$F$18,(1-Overview!$F$9)*'='!R2986-Overview!$F$18*'='!P2986,0)</f>
        <v>43.128008515069538</v>
      </c>
      <c r="W2986" s="2"/>
      <c r="X2986" s="60">
        <f>F2986^3*(1+G2986*Overview!$F$38)</f>
        <v>45.188665325232755</v>
      </c>
      <c r="Y2986" s="61">
        <f>F2986^3*Overview!$F$42*(1+Overview!$F$38*G2986)+J2986*Overview!$F$39/Overview!$F$40</f>
        <v>4.2202628777978184</v>
      </c>
    </row>
    <row r="2987" spans="1:25">
      <c r="A2987" s="34">
        <v>2984</v>
      </c>
      <c r="B2987">
        <v>0.77</v>
      </c>
      <c r="C2987" s="85">
        <v>18.739999999999998</v>
      </c>
      <c r="D2987" s="125">
        <f>B2987/(B2987+Overview!$F$22)</f>
        <v>0.52380952380952384</v>
      </c>
      <c r="E2987" s="118">
        <f>EXP(Overview!$F$21/Overview!$F$5-Overview!$F$21/('='!C2987+273.15))</f>
        <v>0.94169028070695959</v>
      </c>
      <c r="F2987" s="77">
        <f t="shared" si="278"/>
        <v>3.3253604090563433</v>
      </c>
      <c r="G2987" s="115">
        <f t="shared" si="279"/>
        <v>0.52380952380952372</v>
      </c>
      <c r="H2987" s="112">
        <f>F2987/Overview!$F$19</f>
        <v>4.9097304134893598</v>
      </c>
      <c r="I2987" s="149">
        <f t="shared" si="280"/>
        <v>178.24101031296112</v>
      </c>
      <c r="J2987" s="80">
        <f>IF((A2987-Overview!$F$43)/365=ROUND((A2987-Overview!$F$43)/365,0),J2986*0.05,J2986+V2986)</f>
        <v>3570.5610290079153</v>
      </c>
      <c r="K2987" s="70">
        <f>IF(I2987&lt;Overview!$F$16,1,'='!F2987/Overview!$F$26)</f>
        <v>143.95499606304517</v>
      </c>
      <c r="L2987" s="71">
        <f>IF(I2987&lt;Overview!$F$17,'='!F2987/Overview!$F$26,Overview!$F$33)</f>
        <v>9.1428571428571423</v>
      </c>
      <c r="M2987" s="72">
        <f t="shared" si="281"/>
        <v>9.1428571428571423</v>
      </c>
      <c r="N2987" s="81">
        <f>MIN(1,Overview!$F$44*E2987*(F2987-Overview!$F$25)^2+0.2)</f>
        <v>1</v>
      </c>
      <c r="O2987" s="48">
        <f>M2987*E2987*Overview!$F$8</f>
        <v>9.746225350951114E-2</v>
      </c>
      <c r="P2987" s="48">
        <f>E2987*Overview!$F$6</f>
        <v>1.8494797113084687E-3</v>
      </c>
      <c r="Q2987" s="122">
        <f>O2987*(G2987/F2987-(1+Overview!$F$35/'='!F2987)/(Overview!$F$37*Overview!$F$33))/('='!G2987+Overview!$F$36)</f>
        <v>5.8091863775951159E-5</v>
      </c>
      <c r="R2987" s="128">
        <f>(O2987/F2987-Q2987)*G2987*Overview!$F$29*'='!F2987^3</f>
        <v>510.06299138054419</v>
      </c>
      <c r="S2987" s="57">
        <f t="shared" si="276"/>
        <v>3.2539281331258509E-18</v>
      </c>
      <c r="T2987" s="58">
        <f t="shared" si="277"/>
        <v>6.4392127962947438E-5</v>
      </c>
      <c r="U2987" s="58">
        <f>IF(I2987&lt;Overview!$F$18,(1-Overview!$F$9)*'='!R2987-'='!I2987*'='!P2987,0)</f>
        <v>0</v>
      </c>
      <c r="V2987" s="54">
        <f>IF(I2987&gt;=Overview!$F$18,(1-Overview!$F$9)*'='!R2987-Overview!$F$18*'='!P2987,0)</f>
        <v>43.129824008749658</v>
      </c>
      <c r="W2987" s="2"/>
      <c r="X2987" s="60">
        <f>F2987^3*(1+G2987*Overview!$F$38)</f>
        <v>45.191294474094796</v>
      </c>
      <c r="Y2987" s="61">
        <f>F2987^3*Overview!$F$42*(1+Overview!$F$38*G2987)+J2987*Overview!$F$39/Overview!$F$40</f>
        <v>4.2223736092017852</v>
      </c>
    </row>
    <row r="2988" spans="1:25">
      <c r="A2988" s="34">
        <v>2985</v>
      </c>
      <c r="B2988">
        <v>0.77</v>
      </c>
      <c r="C2988" s="85">
        <v>18.739999999999998</v>
      </c>
      <c r="D2988" s="125">
        <f>B2988/(B2988+Overview!$F$22)</f>
        <v>0.52380952380952384</v>
      </c>
      <c r="E2988" s="118">
        <f>EXP(Overview!$F$21/Overview!$F$5-Overview!$F$21/('='!C2988+273.15))</f>
        <v>0.94169028070695959</v>
      </c>
      <c r="F2988" s="77">
        <f t="shared" si="278"/>
        <v>3.3254248011843064</v>
      </c>
      <c r="G2988" s="115">
        <f t="shared" si="279"/>
        <v>0.52380952380952372</v>
      </c>
      <c r="H2988" s="112">
        <f>F2988/Overview!$F$19</f>
        <v>4.9098254852861452</v>
      </c>
      <c r="I2988" s="149">
        <f t="shared" si="280"/>
        <v>178.24101031296112</v>
      </c>
      <c r="J2988" s="80">
        <f>IF((A2988-Overview!$F$43)/365=ROUND((A2988-Overview!$F$43)/365,0),J2987*0.05,J2987+V2987)</f>
        <v>3613.6908530166647</v>
      </c>
      <c r="K2988" s="70">
        <f>IF(I2988&lt;Overview!$F$16,1,'='!F2988/Overview!$F$26)</f>
        <v>143.95778360105223</v>
      </c>
      <c r="L2988" s="71">
        <f>IF(I2988&lt;Overview!$F$17,'='!F2988/Overview!$F$26,Overview!$F$33)</f>
        <v>9.1428571428571423</v>
      </c>
      <c r="M2988" s="72">
        <f t="shared" si="281"/>
        <v>9.1428571428571423</v>
      </c>
      <c r="N2988" s="81">
        <f>MIN(1,Overview!$F$44*E2988*(F2988-Overview!$F$25)^2+0.2)</f>
        <v>1</v>
      </c>
      <c r="O2988" s="48">
        <f>M2988*E2988*Overview!$F$8</f>
        <v>9.746225350951114E-2</v>
      </c>
      <c r="P2988" s="48">
        <f>E2988*Overview!$F$6</f>
        <v>1.8494797113084687E-3</v>
      </c>
      <c r="Q2988" s="122">
        <f>O2988*(G2988/F2988-(1+Overview!$F$35/'='!F2988)/(Overview!$F$37*Overview!$F$33))/('='!G2988+Overview!$F$36)</f>
        <v>5.8003392288339732E-5</v>
      </c>
      <c r="R2988" s="128">
        <f>(O2988/F2988-Q2988)*G2988*Overview!$F$29*'='!F2988^3</f>
        <v>510.08426845253967</v>
      </c>
      <c r="S2988" s="57">
        <f t="shared" si="276"/>
        <v>3.2538651254293136E-18</v>
      </c>
      <c r="T2988" s="58">
        <f t="shared" si="277"/>
        <v>6.4295306422822493E-5</v>
      </c>
      <c r="U2988" s="58">
        <f>IF(I2988&lt;Overview!$F$18,(1-Overview!$F$9)*'='!R2988-'='!I2988*'='!P2988,0)</f>
        <v>0</v>
      </c>
      <c r="V2988" s="54">
        <f>IF(I2988&gt;=Overview!$F$18,(1-Overview!$F$9)*'='!R2988-Overview!$F$18*'='!P2988,0)</f>
        <v>43.131636815283677</v>
      </c>
      <c r="W2988" s="2"/>
      <c r="X2988" s="60">
        <f>F2988^3*(1+G2988*Overview!$F$38)</f>
        <v>45.193919771452734</v>
      </c>
      <c r="Y2988" s="61">
        <f>F2988^3*Overview!$F$42*(1+Overview!$F$38*G2988)+J2988*Overview!$F$39/Overview!$F$40</f>
        <v>4.2244840728618342</v>
      </c>
    </row>
    <row r="2989" spans="1:25">
      <c r="A2989" s="34">
        <v>2986</v>
      </c>
      <c r="B2989">
        <v>0.77</v>
      </c>
      <c r="C2989" s="85">
        <v>18.739999999999998</v>
      </c>
      <c r="D2989" s="125">
        <f>B2989/(B2989+Overview!$F$22)</f>
        <v>0.52380952380952384</v>
      </c>
      <c r="E2989" s="118">
        <f>EXP(Overview!$F$21/Overview!$F$5-Overview!$F$21/('='!C2989+273.15))</f>
        <v>0.94169028070695959</v>
      </c>
      <c r="F2989" s="77">
        <f t="shared" si="278"/>
        <v>3.3254890964907293</v>
      </c>
      <c r="G2989" s="115">
        <f t="shared" si="279"/>
        <v>0.52380952380952372</v>
      </c>
      <c r="H2989" s="112">
        <f>F2989/Overview!$F$19</f>
        <v>4.9099204141307089</v>
      </c>
      <c r="I2989" s="149">
        <f t="shared" si="280"/>
        <v>178.24101031296112</v>
      </c>
      <c r="J2989" s="80">
        <f>IF((A2989-Overview!$F$43)/365=ROUND((A2989-Overview!$F$43)/365,0),J2988*0.05,J2988+V2988)</f>
        <v>3656.8224898319486</v>
      </c>
      <c r="K2989" s="70">
        <f>IF(I2989&lt;Overview!$F$16,1,'='!F2989/Overview!$F$26)</f>
        <v>143.96056694765062</v>
      </c>
      <c r="L2989" s="71">
        <f>IF(I2989&lt;Overview!$F$17,'='!F2989/Overview!$F$26,Overview!$F$33)</f>
        <v>9.1428571428571423</v>
      </c>
      <c r="M2989" s="72">
        <f t="shared" si="281"/>
        <v>9.1428571428571423</v>
      </c>
      <c r="N2989" s="81">
        <f>MIN(1,Overview!$F$44*E2989*(F2989-Overview!$F$25)^2+0.2)</f>
        <v>1</v>
      </c>
      <c r="O2989" s="48">
        <f>M2989*E2989*Overview!$F$8</f>
        <v>9.746225350951114E-2</v>
      </c>
      <c r="P2989" s="48">
        <f>E2989*Overview!$F$6</f>
        <v>1.8494797113084687E-3</v>
      </c>
      <c r="Q2989" s="122">
        <f>O2989*(G2989/F2989-(1+Overview!$F$35/'='!F2989)/(Overview!$F$37*Overview!$F$33))/('='!G2989+Overview!$F$36)</f>
        <v>5.7915057247028566E-5</v>
      </c>
      <c r="R2989" s="128">
        <f>(O2989/F2989-Q2989)*G2989*Overview!$F$29*'='!F2989^3</f>
        <v>510.10551403118296</v>
      </c>
      <c r="S2989" s="57">
        <f t="shared" si="276"/>
        <v>3.2538022149072137E-18</v>
      </c>
      <c r="T2989" s="58">
        <f t="shared" si="277"/>
        <v>6.4198630465876633E-5</v>
      </c>
      <c r="U2989" s="58">
        <f>IF(I2989&lt;Overview!$F$18,(1-Overview!$F$9)*'='!R2989-'='!I2989*'='!P2989,0)</f>
        <v>0</v>
      </c>
      <c r="V2989" s="54">
        <f>IF(I2989&gt;=Overview!$F$18,(1-Overview!$F$9)*'='!R2989-Overview!$F$18*'='!P2989,0)</f>
        <v>43.133446938584086</v>
      </c>
      <c r="W2989" s="2"/>
      <c r="X2989" s="60">
        <f>F2989^3*(1+G2989*Overview!$F$38)</f>
        <v>45.196541222793996</v>
      </c>
      <c r="Y2989" s="61">
        <f>F2989^3*Overview!$F$42*(1+Overview!$F$38*G2989)+J2989*Overview!$F$39/Overview!$F$40</f>
        <v>4.2265942691550658</v>
      </c>
    </row>
    <row r="2990" spans="1:25">
      <c r="A2990" s="34">
        <v>2987</v>
      </c>
      <c r="B2990">
        <v>0.77</v>
      </c>
      <c r="C2990" s="85">
        <v>18.739999999999998</v>
      </c>
      <c r="D2990" s="125">
        <f>B2990/(B2990+Overview!$F$22)</f>
        <v>0.52380952380952384</v>
      </c>
      <c r="E2990" s="118">
        <f>EXP(Overview!$F$21/Overview!$F$5-Overview!$F$21/('='!C2990+273.15))</f>
        <v>0.94169028070695959</v>
      </c>
      <c r="F2990" s="77">
        <f t="shared" si="278"/>
        <v>3.3255532951211952</v>
      </c>
      <c r="G2990" s="115">
        <f t="shared" si="279"/>
        <v>0.52380952380952372</v>
      </c>
      <c r="H2990" s="112">
        <f>F2990/Overview!$F$19</f>
        <v>4.9100152002379964</v>
      </c>
      <c r="I2990" s="149">
        <f t="shared" si="280"/>
        <v>178.24101031296112</v>
      </c>
      <c r="J2990" s="80">
        <f>IF((A2990-Overview!$F$43)/365=ROUND((A2990-Overview!$F$43)/365,0),J2989*0.05,J2989+V2989)</f>
        <v>3699.9559367705328</v>
      </c>
      <c r="K2990" s="70">
        <f>IF(I2990&lt;Overview!$F$16,1,'='!F2990/Overview!$F$26)</f>
        <v>143.96334610914266</v>
      </c>
      <c r="L2990" s="71">
        <f>IF(I2990&lt;Overview!$F$17,'='!F2990/Overview!$F$26,Overview!$F$33)</f>
        <v>9.1428571428571423</v>
      </c>
      <c r="M2990" s="72">
        <f t="shared" si="281"/>
        <v>9.1428571428571423</v>
      </c>
      <c r="N2990" s="81">
        <f>MIN(1,Overview!$F$44*E2990*(F2990-Overview!$F$25)^2+0.2)</f>
        <v>1</v>
      </c>
      <c r="O2990" s="48">
        <f>M2990*E2990*Overview!$F$8</f>
        <v>9.746225350951114E-2</v>
      </c>
      <c r="P2990" s="48">
        <f>E2990*Overview!$F$6</f>
        <v>1.8494797113084687E-3</v>
      </c>
      <c r="Q2990" s="122">
        <f>O2990*(G2990/F2990-(1+Overview!$F$35/'='!F2990)/(Overview!$F$37*Overview!$F$33))/('='!G2990+Overview!$F$36)</f>
        <v>5.7826858436382259E-5</v>
      </c>
      <c r="R2990" s="128">
        <f>(O2990/F2990-Q2990)*G2990*Overview!$F$29*'='!F2990^3</f>
        <v>510.12672816233123</v>
      </c>
      <c r="S2990" s="57">
        <f t="shared" si="276"/>
        <v>3.2537394014059803E-18</v>
      </c>
      <c r="T2990" s="58">
        <f t="shared" si="277"/>
        <v>6.4102099873205969E-5</v>
      </c>
      <c r="U2990" s="58">
        <f>IF(I2990&lt;Overview!$F$18,(1-Overview!$F$9)*'='!R2990-'='!I2990*'='!P2990,0)</f>
        <v>0</v>
      </c>
      <c r="V2990" s="54">
        <f>IF(I2990&gt;=Overview!$F$18,(1-Overview!$F$9)*'='!R2990-Overview!$F$18*'='!P2990,0)</f>
        <v>43.135254382557918</v>
      </c>
      <c r="W2990" s="2"/>
      <c r="X2990" s="60">
        <f>F2990^3*(1+G2990*Overview!$F$38)</f>
        <v>45.199158833598652</v>
      </c>
      <c r="Y2990" s="61">
        <f>F2990^3*Overview!$F$42*(1+Overview!$F$38*G2990)+J2990*Overview!$F$39/Overview!$F$40</f>
        <v>4.2287041984580895</v>
      </c>
    </row>
    <row r="2991" spans="1:25">
      <c r="A2991" s="34">
        <v>2988</v>
      </c>
      <c r="B2991">
        <v>0.77</v>
      </c>
      <c r="C2991" s="85">
        <v>18.739999999999998</v>
      </c>
      <c r="D2991" s="125">
        <f>B2991/(B2991+Overview!$F$22)</f>
        <v>0.52380952380952384</v>
      </c>
      <c r="E2991" s="118">
        <f>EXP(Overview!$F$21/Overview!$F$5-Overview!$F$21/('='!C2991+273.15))</f>
        <v>0.94169028070695959</v>
      </c>
      <c r="F2991" s="77">
        <f t="shared" si="278"/>
        <v>3.3256173972210683</v>
      </c>
      <c r="G2991" s="115">
        <f t="shared" si="279"/>
        <v>0.52380952380952372</v>
      </c>
      <c r="H2991" s="112">
        <f>F2991/Overview!$F$19</f>
        <v>4.9101098438226316</v>
      </c>
      <c r="I2991" s="149">
        <f t="shared" si="280"/>
        <v>178.24101031296112</v>
      </c>
      <c r="J2991" s="80">
        <f>IF((A2991-Overview!$F$43)/365=ROUND((A2991-Overview!$F$43)/365,0),J2990*0.05,J2990+V2990)</f>
        <v>3743.0911911530907</v>
      </c>
      <c r="K2991" s="70">
        <f>IF(I2991&lt;Overview!$F$16,1,'='!F2991/Overview!$F$26)</f>
        <v>143.96612109182115</v>
      </c>
      <c r="L2991" s="71">
        <f>IF(I2991&lt;Overview!$F$17,'='!F2991/Overview!$F$26,Overview!$F$33)</f>
        <v>9.1428571428571423</v>
      </c>
      <c r="M2991" s="72">
        <f t="shared" si="281"/>
        <v>9.1428571428571423</v>
      </c>
      <c r="N2991" s="81">
        <f>MIN(1,Overview!$F$44*E2991*(F2991-Overview!$F$25)^2+0.2)</f>
        <v>1</v>
      </c>
      <c r="O2991" s="48">
        <f>M2991*E2991*Overview!$F$8</f>
        <v>9.746225350951114E-2</v>
      </c>
      <c r="P2991" s="48">
        <f>E2991*Overview!$F$6</f>
        <v>1.8494797113084687E-3</v>
      </c>
      <c r="Q2991" s="122">
        <f>O2991*(G2991/F2991-(1+Overview!$F$35/'='!F2991)/(Overview!$F$37*Overview!$F$33))/('='!G2991+Overview!$F$36)</f>
        <v>5.7738795641124499E-5</v>
      </c>
      <c r="R2991" s="128">
        <f>(O2991/F2991-Q2991)*G2991*Overview!$F$29*'='!F2991^3</f>
        <v>510.14791089177692</v>
      </c>
      <c r="S2991" s="57">
        <f t="shared" si="276"/>
        <v>3.2536766847722977E-18</v>
      </c>
      <c r="T2991" s="58">
        <f t="shared" si="277"/>
        <v>6.400571442623854E-5</v>
      </c>
      <c r="U2991" s="58">
        <f>IF(I2991&lt;Overview!$F$18,(1-Overview!$F$9)*'='!R2991-'='!I2991*'='!P2991,0)</f>
        <v>0</v>
      </c>
      <c r="V2991" s="54">
        <f>IF(I2991&gt;=Overview!$F$18,(1-Overview!$F$9)*'='!R2991-Overview!$F$18*'='!P2991,0)</f>
        <v>43.137059151106691</v>
      </c>
      <c r="W2991" s="2"/>
      <c r="X2991" s="60">
        <f>F2991^3*(1+G2991*Overview!$F$38)</f>
        <v>45.201772609339464</v>
      </c>
      <c r="Y2991" s="61">
        <f>F2991^3*Overview!$F$42*(1+Overview!$F$38*G2991)+J2991*Overview!$F$39/Overview!$F$40</f>
        <v>4.2308138611470216</v>
      </c>
    </row>
    <row r="2992" spans="1:25">
      <c r="A2992" s="34">
        <v>2989</v>
      </c>
      <c r="B2992">
        <v>0.77</v>
      </c>
      <c r="C2992" s="85">
        <v>18.739999999999998</v>
      </c>
      <c r="D2992" s="125">
        <f>B2992/(B2992+Overview!$F$22)</f>
        <v>0.52380952380952384</v>
      </c>
      <c r="E2992" s="118">
        <f>EXP(Overview!$F$21/Overview!$F$5-Overview!$F$21/('='!C2992+273.15))</f>
        <v>0.94169028070695959</v>
      </c>
      <c r="F2992" s="77">
        <f t="shared" si="278"/>
        <v>3.3256814029354946</v>
      </c>
      <c r="G2992" s="115">
        <f t="shared" si="279"/>
        <v>0.52380952380952372</v>
      </c>
      <c r="H2992" s="112">
        <f>F2992/Overview!$F$19</f>
        <v>4.9102043450989141</v>
      </c>
      <c r="I2992" s="149">
        <f t="shared" si="280"/>
        <v>178.24101031296112</v>
      </c>
      <c r="J2992" s="80">
        <f>IF((A2992-Overview!$F$43)/365=ROUND((A2992-Overview!$F$43)/365,0),J2991*0.05,J2991+V2991)</f>
        <v>3786.2282503041974</v>
      </c>
      <c r="K2992" s="70">
        <f>IF(I2992&lt;Overview!$F$16,1,'='!F2992/Overview!$F$26)</f>
        <v>143.96889190196947</v>
      </c>
      <c r="L2992" s="71">
        <f>IF(I2992&lt;Overview!$F$17,'='!F2992/Overview!$F$26,Overview!$F$33)</f>
        <v>9.1428571428571423</v>
      </c>
      <c r="M2992" s="72">
        <f t="shared" si="281"/>
        <v>9.1428571428571423</v>
      </c>
      <c r="N2992" s="81">
        <f>MIN(1,Overview!$F$44*E2992*(F2992-Overview!$F$25)^2+0.2)</f>
        <v>1</v>
      </c>
      <c r="O2992" s="48">
        <f>M2992*E2992*Overview!$F$8</f>
        <v>9.746225350951114E-2</v>
      </c>
      <c r="P2992" s="48">
        <f>E2992*Overview!$F$6</f>
        <v>1.8494797113084687E-3</v>
      </c>
      <c r="Q2992" s="122">
        <f>O2992*(G2992/F2992-(1+Overview!$F$35/'='!F2992)/(Overview!$F$37*Overview!$F$33))/('='!G2992+Overview!$F$36)</f>
        <v>5.7650868646333172E-5</v>
      </c>
      <c r="R2992" s="128">
        <f>(O2992/F2992-Q2992)*G2992*Overview!$F$29*'='!F2992^3</f>
        <v>510.16906226524839</v>
      </c>
      <c r="S2992" s="57">
        <f t="shared" si="276"/>
        <v>3.2536140648531027E-18</v>
      </c>
      <c r="T2992" s="58">
        <f t="shared" si="277"/>
        <v>6.3909473906729073E-5</v>
      </c>
      <c r="U2992" s="58">
        <f>IF(I2992&lt;Overview!$F$18,(1-Overview!$F$9)*'='!R2992-'='!I2992*'='!P2992,0)</f>
        <v>0</v>
      </c>
      <c r="V2992" s="54">
        <f>IF(I2992&gt;=Overview!$F$18,(1-Overview!$F$9)*'='!R2992-Overview!$F$18*'='!P2992,0)</f>
        <v>43.13886124812646</v>
      </c>
      <c r="W2992" s="2"/>
      <c r="X2992" s="60">
        <f>F2992^3*(1+G2992*Overview!$F$38)</f>
        <v>45.20438255548185</v>
      </c>
      <c r="Y2992" s="61">
        <f>F2992^3*Overview!$F$42*(1+Overview!$F$38*G2992)+J2992*Overview!$F$39/Overview!$F$40</f>
        <v>4.232923257597494</v>
      </c>
    </row>
    <row r="2993" spans="1:25">
      <c r="A2993" s="34">
        <v>2990</v>
      </c>
      <c r="B2993">
        <v>0.77</v>
      </c>
      <c r="C2993" s="85">
        <v>18.739999999999998</v>
      </c>
      <c r="D2993" s="125">
        <f>B2993/(B2993+Overview!$F$22)</f>
        <v>0.52380952380952384</v>
      </c>
      <c r="E2993" s="118">
        <f>EXP(Overview!$F$21/Overview!$F$5-Overview!$F$21/('='!C2993+273.15))</f>
        <v>0.94169028070695959</v>
      </c>
      <c r="F2993" s="77">
        <f t="shared" si="278"/>
        <v>3.3257453124094014</v>
      </c>
      <c r="G2993" s="115">
        <f t="shared" si="279"/>
        <v>0.52380952380952372</v>
      </c>
      <c r="H2993" s="112">
        <f>F2993/Overview!$F$19</f>
        <v>4.910298704280823</v>
      </c>
      <c r="I2993" s="149">
        <f t="shared" si="280"/>
        <v>178.24101031296112</v>
      </c>
      <c r="J2993" s="80">
        <f>IF((A2993-Overview!$F$43)/365=ROUND((A2993-Overview!$F$43)/365,0),J2992*0.05,J2992+V2992)</f>
        <v>3829.3671115523239</v>
      </c>
      <c r="K2993" s="70">
        <f>IF(I2993&lt;Overview!$F$16,1,'='!F2993/Overview!$F$26)</f>
        <v>143.97165854586154</v>
      </c>
      <c r="L2993" s="71">
        <f>IF(I2993&lt;Overview!$F$17,'='!F2993/Overview!$F$26,Overview!$F$33)</f>
        <v>9.1428571428571423</v>
      </c>
      <c r="M2993" s="72">
        <f t="shared" si="281"/>
        <v>9.1428571428571423</v>
      </c>
      <c r="N2993" s="81">
        <f>MIN(1,Overview!$F$44*E2993*(F2993-Overview!$F$25)^2+0.2)</f>
        <v>1</v>
      </c>
      <c r="O2993" s="48">
        <f>M2993*E2993*Overview!$F$8</f>
        <v>9.746225350951114E-2</v>
      </c>
      <c r="P2993" s="48">
        <f>E2993*Overview!$F$6</f>
        <v>1.8494797113084687E-3</v>
      </c>
      <c r="Q2993" s="122">
        <f>O2993*(G2993/F2993-(1+Overview!$F$35/'='!F2993)/(Overview!$F$37*Overview!$F$33))/('='!G2993+Overview!$F$36)</f>
        <v>5.7563077237442026E-5</v>
      </c>
      <c r="R2993" s="128">
        <f>(O2993/F2993-Q2993)*G2993*Overview!$F$29*'='!F2993^3</f>
        <v>510.19018232840921</v>
      </c>
      <c r="S2993" s="57">
        <f t="shared" si="276"/>
        <v>3.253551541495585E-18</v>
      </c>
      <c r="T2993" s="58">
        <f t="shared" si="277"/>
        <v>6.3813378096761047E-5</v>
      </c>
      <c r="U2993" s="58">
        <f>IF(I2993&lt;Overview!$F$18,(1-Overview!$F$9)*'='!R2993-'='!I2993*'='!P2993,0)</f>
        <v>0</v>
      </c>
      <c r="V2993" s="54">
        <f>IF(I2993&gt;=Overview!$F$18,(1-Overview!$F$9)*'='!R2993-Overview!$F$18*'='!P2993,0)</f>
        <v>43.140660677507761</v>
      </c>
      <c r="W2993" s="2"/>
      <c r="X2993" s="60">
        <f>F2993^3*(1+G2993*Overview!$F$38)</f>
        <v>45.206988677483885</v>
      </c>
      <c r="Y2993" s="61">
        <f>F2993^3*Overview!$F$42*(1+Overview!$F$38*G2993)+J2993*Overview!$F$39/Overview!$F$40</f>
        <v>4.2350323881846421</v>
      </c>
    </row>
    <row r="2994" spans="1:25">
      <c r="A2994" s="34">
        <v>2991</v>
      </c>
      <c r="B2994">
        <v>0.77</v>
      </c>
      <c r="C2994" s="85">
        <v>18.739999999999998</v>
      </c>
      <c r="D2994" s="125">
        <f>B2994/(B2994+Overview!$F$22)</f>
        <v>0.52380952380952384</v>
      </c>
      <c r="E2994" s="118">
        <f>EXP(Overview!$F$21/Overview!$F$5-Overview!$F$21/('='!C2994+273.15))</f>
        <v>0.94169028070695959</v>
      </c>
      <c r="F2994" s="77">
        <f t="shared" si="278"/>
        <v>3.3258091257874982</v>
      </c>
      <c r="G2994" s="115">
        <f t="shared" si="279"/>
        <v>0.52380952380952372</v>
      </c>
      <c r="H2994" s="112">
        <f>F2994/Overview!$F$19</f>
        <v>4.9103929215820141</v>
      </c>
      <c r="I2994" s="149">
        <f t="shared" si="280"/>
        <v>178.24101031296112</v>
      </c>
      <c r="J2994" s="80">
        <f>IF((A2994-Overview!$F$43)/365=ROUND((A2994-Overview!$F$43)/365,0),J2993*0.05,J2993+V2993)</f>
        <v>3872.5077722298315</v>
      </c>
      <c r="K2994" s="70">
        <f>IF(I2994&lt;Overview!$F$16,1,'='!F2994/Overview!$F$26)</f>
        <v>143.97442102976183</v>
      </c>
      <c r="L2994" s="71">
        <f>IF(I2994&lt;Overview!$F$17,'='!F2994/Overview!$F$26,Overview!$F$33)</f>
        <v>9.1428571428571423</v>
      </c>
      <c r="M2994" s="72">
        <f t="shared" si="281"/>
        <v>9.1428571428571423</v>
      </c>
      <c r="N2994" s="81">
        <f>MIN(1,Overview!$F$44*E2994*(F2994-Overview!$F$25)^2+0.2)</f>
        <v>1</v>
      </c>
      <c r="O2994" s="48">
        <f>M2994*E2994*Overview!$F$8</f>
        <v>9.746225350951114E-2</v>
      </c>
      <c r="P2994" s="48">
        <f>E2994*Overview!$F$6</f>
        <v>1.8494797113084687E-3</v>
      </c>
      <c r="Q2994" s="122">
        <f>O2994*(G2994/F2994-(1+Overview!$F$35/'='!F2994)/(Overview!$F$37*Overview!$F$33))/('='!G2994+Overview!$F$36)</f>
        <v>5.7475421200239835E-5</v>
      </c>
      <c r="R2994" s="128">
        <f>(O2994/F2994-Q2994)*G2994*Overview!$F$29*'='!F2994^3</f>
        <v>510.21127112685895</v>
      </c>
      <c r="S2994" s="57">
        <f t="shared" si="276"/>
        <v>3.2534891145471876E-18</v>
      </c>
      <c r="T2994" s="58">
        <f t="shared" si="277"/>
        <v>6.3717426778745956E-5</v>
      </c>
      <c r="U2994" s="58">
        <f>IF(I2994&lt;Overview!$F$18,(1-Overview!$F$9)*'='!R2994-'='!I2994*'='!P2994,0)</f>
        <v>0</v>
      </c>
      <c r="V2994" s="54">
        <f>IF(I2994&gt;=Overview!$F$18,(1-Overview!$F$9)*'='!R2994-Overview!$F$18*'='!P2994,0)</f>
        <v>43.142457443135676</v>
      </c>
      <c r="W2994" s="2"/>
      <c r="X2994" s="60">
        <f>F2994^3*(1+G2994*Overview!$F$38)</f>
        <v>45.209590980796357</v>
      </c>
      <c r="Y2994" s="61">
        <f>F2994^3*Overview!$F$42*(1+Overview!$F$38*G2994)+J2994*Overview!$F$39/Overview!$F$40</f>
        <v>4.2371412532831139</v>
      </c>
    </row>
    <row r="2995" spans="1:25">
      <c r="A2995" s="34">
        <v>2992</v>
      </c>
      <c r="B2995">
        <v>0.77</v>
      </c>
      <c r="C2995" s="85">
        <v>18.739999999999998</v>
      </c>
      <c r="D2995" s="125">
        <f>B2995/(B2995+Overview!$F$22)</f>
        <v>0.52380952380952384</v>
      </c>
      <c r="E2995" s="118">
        <f>EXP(Overview!$F$21/Overview!$F$5-Overview!$F$21/('='!C2995+273.15))</f>
        <v>0.94169028070695959</v>
      </c>
      <c r="F2995" s="77">
        <f t="shared" si="278"/>
        <v>3.325872843214277</v>
      </c>
      <c r="G2995" s="115">
        <f t="shared" si="279"/>
        <v>0.52380952380952372</v>
      </c>
      <c r="H2995" s="112">
        <f>F2995/Overview!$F$19</f>
        <v>4.9104869972158234</v>
      </c>
      <c r="I2995" s="149">
        <f t="shared" si="280"/>
        <v>178.24101031296112</v>
      </c>
      <c r="J2995" s="80">
        <f>IF((A2995-Overview!$F$43)/365=ROUND((A2995-Overview!$F$43)/365,0),J2994*0.05,J2994+V2994)</f>
        <v>3915.6502296729673</v>
      </c>
      <c r="K2995" s="70">
        <f>IF(I2995&lt;Overview!$F$16,1,'='!F2995/Overview!$F$26)</f>
        <v>143.97717935992543</v>
      </c>
      <c r="L2995" s="71">
        <f>IF(I2995&lt;Overview!$F$17,'='!F2995/Overview!$F$26,Overview!$F$33)</f>
        <v>9.1428571428571423</v>
      </c>
      <c r="M2995" s="72">
        <f t="shared" si="281"/>
        <v>9.1428571428571423</v>
      </c>
      <c r="N2995" s="81">
        <f>MIN(1,Overview!$F$44*E2995*(F2995-Overview!$F$25)^2+0.2)</f>
        <v>1</v>
      </c>
      <c r="O2995" s="48">
        <f>M2995*E2995*Overview!$F$8</f>
        <v>9.746225350951114E-2</v>
      </c>
      <c r="P2995" s="48">
        <f>E2995*Overview!$F$6</f>
        <v>1.8494797113084687E-3</v>
      </c>
      <c r="Q2995" s="122">
        <f>O2995*(G2995/F2995-(1+Overview!$F$35/'='!F2995)/(Overview!$F$37*Overview!$F$33))/('='!G2995+Overview!$F$36)</f>
        <v>5.7387900320868799E-5</v>
      </c>
      <c r="R2995" s="128">
        <f>(O2995/F2995-Q2995)*G2995*Overview!$F$29*'='!F2995^3</f>
        <v>510.23232870613322</v>
      </c>
      <c r="S2995" s="57">
        <f t="shared" si="276"/>
        <v>3.2534267838556055E-18</v>
      </c>
      <c r="T2995" s="58">
        <f t="shared" si="277"/>
        <v>6.3621619735421814E-5</v>
      </c>
      <c r="U2995" s="58">
        <f>IF(I2995&lt;Overview!$F$18,(1-Overview!$F$9)*'='!R2995-'='!I2995*'='!P2995,0)</f>
        <v>0</v>
      </c>
      <c r="V2995" s="54">
        <f>IF(I2995&gt;=Overview!$F$18,(1-Overview!$F$9)*'='!R2995-Overview!$F$18*'='!P2995,0)</f>
        <v>43.144251548889848</v>
      </c>
      <c r="W2995" s="2"/>
      <c r="X2995" s="60">
        <f>F2995^3*(1+G2995*Overview!$F$38)</f>
        <v>45.212189470862732</v>
      </c>
      <c r="Y2995" s="61">
        <f>F2995^3*Overview!$F$42*(1+Overview!$F$38*G2995)+J2995*Overview!$F$39/Overview!$F$40</f>
        <v>4.2392498532670704</v>
      </c>
    </row>
    <row r="2996" spans="1:25">
      <c r="A2996" s="34">
        <v>2993</v>
      </c>
      <c r="B2996">
        <v>0.77</v>
      </c>
      <c r="C2996" s="85">
        <v>18.739999999999998</v>
      </c>
      <c r="D2996" s="125">
        <f>B2996/(B2996+Overview!$F$22)</f>
        <v>0.52380952380952384</v>
      </c>
      <c r="E2996" s="118">
        <f>EXP(Overview!$F$21/Overview!$F$5-Overview!$F$21/('='!C2996+273.15))</f>
        <v>0.94169028070695959</v>
      </c>
      <c r="F2996" s="77">
        <f t="shared" si="278"/>
        <v>3.3259364648340126</v>
      </c>
      <c r="G2996" s="115">
        <f t="shared" si="279"/>
        <v>0.52380952380952372</v>
      </c>
      <c r="H2996" s="112">
        <f>F2996/Overview!$F$19</f>
        <v>4.9105809313952644</v>
      </c>
      <c r="I2996" s="149">
        <f t="shared" si="280"/>
        <v>178.24101031296112</v>
      </c>
      <c r="J2996" s="80">
        <f>IF((A2996-Overview!$F$43)/365=ROUND((A2996-Overview!$F$43)/365,0),J2995*0.05,J2995+V2995)</f>
        <v>3958.794481221857</v>
      </c>
      <c r="K2996" s="70">
        <f>IF(I2996&lt;Overview!$F$16,1,'='!F2996/Overview!$F$26)</f>
        <v>143.97993354259796</v>
      </c>
      <c r="L2996" s="71">
        <f>IF(I2996&lt;Overview!$F$17,'='!F2996/Overview!$F$26,Overview!$F$33)</f>
        <v>9.1428571428571423</v>
      </c>
      <c r="M2996" s="72">
        <f t="shared" si="281"/>
        <v>9.1428571428571423</v>
      </c>
      <c r="N2996" s="81">
        <f>MIN(1,Overview!$F$44*E2996*(F2996-Overview!$F$25)^2+0.2)</f>
        <v>1</v>
      </c>
      <c r="O2996" s="48">
        <f>M2996*E2996*Overview!$F$8</f>
        <v>9.746225350951114E-2</v>
      </c>
      <c r="P2996" s="48">
        <f>E2996*Overview!$F$6</f>
        <v>1.8494797113084687E-3</v>
      </c>
      <c r="Q2996" s="122">
        <f>O2996*(G2996/F2996-(1+Overview!$F$35/'='!F2996)/(Overview!$F$37*Overview!$F$33))/('='!G2996+Overview!$F$36)</f>
        <v>5.7300514385825354E-5</v>
      </c>
      <c r="R2996" s="128">
        <f>(O2996/F2996-Q2996)*G2996*Overview!$F$29*'='!F2996^3</f>
        <v>510.25335511170351</v>
      </c>
      <c r="S2996" s="57">
        <f t="shared" si="276"/>
        <v>3.253364549268785E-18</v>
      </c>
      <c r="T2996" s="58">
        <f t="shared" si="277"/>
        <v>6.3525956749854146E-5</v>
      </c>
      <c r="U2996" s="58">
        <f>IF(I2996&lt;Overview!$F$18,(1-Overview!$F$9)*'='!R2996-'='!I2996*'='!P2996,0)</f>
        <v>0</v>
      </c>
      <c r="V2996" s="54">
        <f>IF(I2996&gt;=Overview!$F$18,(1-Overview!$F$9)*'='!R2996-Overview!$F$18*'='!P2996,0)</f>
        <v>43.146042998644432</v>
      </c>
      <c r="W2996" s="2"/>
      <c r="X2996" s="60">
        <f>F2996^3*(1+G2996*Overview!$F$38)</f>
        <v>45.214784153119211</v>
      </c>
      <c r="Y2996" s="61">
        <f>F2996^3*Overview!$F$42*(1+Overview!$F$38*G2996)+J2996*Overview!$F$39/Overview!$F$40</f>
        <v>4.2413581885101879</v>
      </c>
    </row>
    <row r="2997" spans="1:25">
      <c r="A2997" s="34">
        <v>2994</v>
      </c>
      <c r="B2997">
        <v>0.77</v>
      </c>
      <c r="C2997" s="85">
        <v>18.739999999999998</v>
      </c>
      <c r="D2997" s="125">
        <f>B2997/(B2997+Overview!$F$22)</f>
        <v>0.52380952380952384</v>
      </c>
      <c r="E2997" s="118">
        <f>EXP(Overview!$F$21/Overview!$F$5-Overview!$F$21/('='!C2997+273.15))</f>
        <v>0.94169028070695959</v>
      </c>
      <c r="F2997" s="77">
        <f t="shared" si="278"/>
        <v>3.3259999907907623</v>
      </c>
      <c r="G2997" s="115">
        <f t="shared" si="279"/>
        <v>0.52380952380952372</v>
      </c>
      <c r="H2997" s="112">
        <f>F2997/Overview!$F$19</f>
        <v>4.9106747243330311</v>
      </c>
      <c r="I2997" s="149">
        <f t="shared" si="280"/>
        <v>178.24101031296112</v>
      </c>
      <c r="J2997" s="80">
        <f>IF((A2997-Overview!$F$43)/365=ROUND((A2997-Overview!$F$43)/365,0),J2996*0.05,J2996+V2996)</f>
        <v>4001.9405242205016</v>
      </c>
      <c r="K2997" s="70">
        <f>IF(I2997&lt;Overview!$F$16,1,'='!F2997/Overview!$F$26)</f>
        <v>143.98268358401569</v>
      </c>
      <c r="L2997" s="71">
        <f>IF(I2997&lt;Overview!$F$17,'='!F2997/Overview!$F$26,Overview!$F$33)</f>
        <v>9.1428571428571423</v>
      </c>
      <c r="M2997" s="72">
        <f t="shared" si="281"/>
        <v>9.1428571428571423</v>
      </c>
      <c r="N2997" s="81">
        <f>MIN(1,Overview!$F$44*E2997*(F2997-Overview!$F$25)^2+0.2)</f>
        <v>1</v>
      </c>
      <c r="O2997" s="48">
        <f>M2997*E2997*Overview!$F$8</f>
        <v>9.746225350951114E-2</v>
      </c>
      <c r="P2997" s="48">
        <f>E2997*Overview!$F$6</f>
        <v>1.8494797113084687E-3</v>
      </c>
      <c r="Q2997" s="122">
        <f>O2997*(G2997/F2997-(1+Overview!$F$35/'='!F2997)/(Overview!$F$37*Overview!$F$33))/('='!G2997+Overview!$F$36)</f>
        <v>5.7213263181959356E-5</v>
      </c>
      <c r="R2997" s="128">
        <f>(O2997/F2997-Q2997)*G2997*Overview!$F$29*'='!F2997^3</f>
        <v>510.27435038897715</v>
      </c>
      <c r="S2997" s="57">
        <f t="shared" si="276"/>
        <v>3.2533024106349244E-18</v>
      </c>
      <c r="T2997" s="58">
        <f t="shared" si="277"/>
        <v>6.3430437605435416E-5</v>
      </c>
      <c r="U2997" s="58">
        <f>IF(I2997&lt;Overview!$F$18,(1-Overview!$F$9)*'='!R2997-'='!I2997*'='!P2997,0)</f>
        <v>0</v>
      </c>
      <c r="V2997" s="54">
        <f>IF(I2997&gt;=Overview!$F$18,(1-Overview!$F$9)*'='!R2997-Overview!$F$18*'='!P2997,0)</f>
        <v>43.14783179626815</v>
      </c>
      <c r="W2997" s="2"/>
      <c r="X2997" s="60">
        <f>F2997^3*(1+G2997*Overview!$F$38)</f>
        <v>45.217375032994639</v>
      </c>
      <c r="Y2997" s="61">
        <f>F2997^3*Overview!$F$42*(1+Overview!$F$38*G2997)+J2997*Overview!$F$39/Overview!$F$40</f>
        <v>4.2434662593856451</v>
      </c>
    </row>
    <row r="2998" spans="1:25">
      <c r="A2998" s="34">
        <v>2995</v>
      </c>
      <c r="B2998">
        <v>0.77</v>
      </c>
      <c r="C2998" s="85">
        <v>18.739999999999998</v>
      </c>
      <c r="D2998" s="125">
        <f>B2998/(B2998+Overview!$F$22)</f>
        <v>0.52380952380952384</v>
      </c>
      <c r="E2998" s="118">
        <f>EXP(Overview!$F$21/Overview!$F$5-Overview!$F$21/('='!C2998+273.15))</f>
        <v>0.94169028070695959</v>
      </c>
      <c r="F2998" s="77">
        <f t="shared" si="278"/>
        <v>3.3260634212283677</v>
      </c>
      <c r="G2998" s="115">
        <f t="shared" si="279"/>
        <v>0.52380952380952372</v>
      </c>
      <c r="H2998" s="112">
        <f>F2998/Overview!$F$19</f>
        <v>4.9107683762414993</v>
      </c>
      <c r="I2998" s="149">
        <f t="shared" si="280"/>
        <v>178.24101031296112</v>
      </c>
      <c r="J2998" s="80">
        <f>IF((A2998-Overview!$F$43)/365=ROUND((A2998-Overview!$F$43)/365,0),J2997*0.05,J2997+V2997)</f>
        <v>4045.0883560167699</v>
      </c>
      <c r="K2998" s="70">
        <f>IF(I2998&lt;Overview!$F$16,1,'='!F2998/Overview!$F$26)</f>
        <v>143.98542949040552</v>
      </c>
      <c r="L2998" s="71">
        <f>IF(I2998&lt;Overview!$F$17,'='!F2998/Overview!$F$26,Overview!$F$33)</f>
        <v>9.1428571428571423</v>
      </c>
      <c r="M2998" s="72">
        <f t="shared" si="281"/>
        <v>9.1428571428571423</v>
      </c>
      <c r="N2998" s="81">
        <f>MIN(1,Overview!$F$44*E2998*(F2998-Overview!$F$25)^2+0.2)</f>
        <v>1</v>
      </c>
      <c r="O2998" s="48">
        <f>M2998*E2998*Overview!$F$8</f>
        <v>9.746225350951114E-2</v>
      </c>
      <c r="P2998" s="48">
        <f>E2998*Overview!$F$6</f>
        <v>1.8494797113084687E-3</v>
      </c>
      <c r="Q2998" s="122">
        <f>O2998*(G2998/F2998-(1+Overview!$F$35/'='!F2998)/(Overview!$F$37*Overview!$F$33))/('='!G2998+Overview!$F$36)</f>
        <v>5.7126146496469261E-5</v>
      </c>
      <c r="R2998" s="128">
        <f>(O2998/F2998-Q2998)*G2998*Overview!$F$29*'='!F2998^3</f>
        <v>510.29531458329774</v>
      </c>
      <c r="S2998" s="57">
        <f t="shared" si="276"/>
        <v>3.2532403678024719E-18</v>
      </c>
      <c r="T2998" s="58">
        <f t="shared" si="277"/>
        <v>6.3335062085879829E-5</v>
      </c>
      <c r="U2998" s="58">
        <f>IF(I2998&lt;Overview!$F$18,(1-Overview!$F$9)*'='!R2998-'='!I2998*'='!P2998,0)</f>
        <v>0</v>
      </c>
      <c r="V2998" s="54">
        <f>IF(I2998&gt;=Overview!$F$18,(1-Overview!$F$9)*'='!R2998-Overview!$F$18*'='!P2998,0)</f>
        <v>43.149617945624264</v>
      </c>
      <c r="W2998" s="2"/>
      <c r="X2998" s="60">
        <f>F2998^3*(1+G2998*Overview!$F$38)</f>
        <v>45.219962115910654</v>
      </c>
      <c r="Y2998" s="61">
        <f>F2998^3*Overview!$F$42*(1+Overview!$F$38*G2998)+J2998*Overview!$F$39/Overview!$F$40</f>
        <v>4.2455740662661423</v>
      </c>
    </row>
    <row r="2999" spans="1:25">
      <c r="A2999" s="34">
        <v>2996</v>
      </c>
      <c r="B2999">
        <v>0.77</v>
      </c>
      <c r="C2999" s="85">
        <v>18.739999999999998</v>
      </c>
      <c r="D2999" s="125">
        <f>B2999/(B2999+Overview!$F$22)</f>
        <v>0.52380952380952384</v>
      </c>
      <c r="E2999" s="118">
        <f>EXP(Overview!$F$21/Overview!$F$5-Overview!$F$21/('='!C2999+273.15))</f>
        <v>0.94169028070695959</v>
      </c>
      <c r="F2999" s="77">
        <f t="shared" si="278"/>
        <v>3.3261267562904537</v>
      </c>
      <c r="G2999" s="115">
        <f t="shared" si="279"/>
        <v>0.52380952380952372</v>
      </c>
      <c r="H2999" s="112">
        <f>F2999/Overview!$F$19</f>
        <v>4.9108618873327234</v>
      </c>
      <c r="I2999" s="149">
        <f t="shared" si="280"/>
        <v>178.24101031296112</v>
      </c>
      <c r="J2999" s="80">
        <f>IF((A2999-Overview!$F$43)/365=ROUND((A2999-Overview!$F$43)/365,0),J2998*0.05,J2998+V2998)</f>
        <v>4088.2379739623943</v>
      </c>
      <c r="K2999" s="70">
        <f>IF(I2999&lt;Overview!$F$16,1,'='!F2999/Overview!$F$26)</f>
        <v>143.98817126798502</v>
      </c>
      <c r="L2999" s="71">
        <f>IF(I2999&lt;Overview!$F$17,'='!F2999/Overview!$F$26,Overview!$F$33)</f>
        <v>9.1428571428571423</v>
      </c>
      <c r="M2999" s="72">
        <f t="shared" si="281"/>
        <v>9.1428571428571423</v>
      </c>
      <c r="N2999" s="81">
        <f>MIN(1,Overview!$F$44*E2999*(F2999-Overview!$F$25)^2+0.2)</f>
        <v>1</v>
      </c>
      <c r="O2999" s="48">
        <f>M2999*E2999*Overview!$F$8</f>
        <v>9.746225350951114E-2</v>
      </c>
      <c r="P2999" s="48">
        <f>E2999*Overview!$F$6</f>
        <v>1.8494797113084687E-3</v>
      </c>
      <c r="Q2999" s="122">
        <f>O2999*(G2999/F2999-(1+Overview!$F$35/'='!F2999)/(Overview!$F$37*Overview!$F$33))/('='!G2999+Overview!$F$36)</f>
        <v>5.7039164116910167E-5</v>
      </c>
      <c r="R2999" s="128">
        <f>(O2999/F2999-Q2999)*G2999*Overview!$F$29*'='!F2999^3</f>
        <v>510.31624773994525</v>
      </c>
      <c r="S2999" s="57">
        <f t="shared" si="276"/>
        <v>3.2531784206201267E-18</v>
      </c>
      <c r="T2999" s="58">
        <f t="shared" si="277"/>
        <v>6.3239829975232417E-5</v>
      </c>
      <c r="U2999" s="58">
        <f>IF(I2999&lt;Overview!$F$18,(1-Overview!$F$9)*'='!R2999-'='!I2999*'='!P2999,0)</f>
        <v>0</v>
      </c>
      <c r="V2999" s="54">
        <f>IF(I2999&gt;=Overview!$F$18,(1-Overview!$F$9)*'='!R2999-Overview!$F$18*'='!P2999,0)</f>
        <v>43.151401450570631</v>
      </c>
      <c r="W2999" s="2"/>
      <c r="X2999" s="60">
        <f>F2999^3*(1+G2999*Overview!$F$38)</f>
        <v>45.222545407281601</v>
      </c>
      <c r="Y2999" s="61">
        <f>F2999^3*Overview!$F$42*(1+Overview!$F$38*G2999)+J2999*Overview!$F$39/Overview!$F$40</f>
        <v>4.2476816095238918</v>
      </c>
    </row>
    <row r="3000" spans="1:25">
      <c r="A3000" s="34">
        <v>2997</v>
      </c>
      <c r="B3000">
        <v>0.77</v>
      </c>
      <c r="C3000" s="85">
        <v>18.739999999999998</v>
      </c>
      <c r="D3000" s="125">
        <f>B3000/(B3000+Overview!$F$22)</f>
        <v>0.52380952380952384</v>
      </c>
      <c r="E3000" s="118">
        <f>EXP(Overview!$F$21/Overview!$F$5-Overview!$F$21/('='!C3000+273.15))</f>
        <v>0.94169028070695959</v>
      </c>
      <c r="F3000" s="77">
        <f t="shared" si="278"/>
        <v>3.3261899961204291</v>
      </c>
      <c r="G3000" s="115">
        <f t="shared" si="279"/>
        <v>0.52380952380952372</v>
      </c>
      <c r="H3000" s="112">
        <f>F3000/Overview!$F$19</f>
        <v>4.910955257818439</v>
      </c>
      <c r="I3000" s="149">
        <f t="shared" si="280"/>
        <v>178.24101031296112</v>
      </c>
      <c r="J3000" s="80">
        <f>IF((A3000-Overview!$F$43)/365=ROUND((A3000-Overview!$F$43)/365,0),J2999*0.05,J2999+V2999)</f>
        <v>4131.3893754129649</v>
      </c>
      <c r="K3000" s="70">
        <f>IF(I3000&lt;Overview!$F$16,1,'='!F3000/Overview!$F$26)</f>
        <v>143.99090892296229</v>
      </c>
      <c r="L3000" s="71">
        <f>IF(I3000&lt;Overview!$F$17,'='!F3000/Overview!$F$26,Overview!$F$33)</f>
        <v>9.1428571428571423</v>
      </c>
      <c r="M3000" s="72">
        <f t="shared" si="281"/>
        <v>9.1428571428571423</v>
      </c>
      <c r="N3000" s="81">
        <f>MIN(1,Overview!$F$44*E3000*(F3000-Overview!$F$25)^2+0.2)</f>
        <v>1</v>
      </c>
      <c r="O3000" s="48">
        <f>M3000*E3000*Overview!$F$8</f>
        <v>9.746225350951114E-2</v>
      </c>
      <c r="P3000" s="48">
        <f>E3000*Overview!$F$6</f>
        <v>1.8494797113084687E-3</v>
      </c>
      <c r="Q3000" s="122">
        <f>O3000*(G3000/F3000-(1+Overview!$F$35/'='!F3000)/(Overview!$F$37*Overview!$F$33))/('='!G3000+Overview!$F$36)</f>
        <v>5.6952315831184149E-5</v>
      </c>
      <c r="R3000" s="128">
        <f>(O3000/F3000-Q3000)*G3000*Overview!$F$29*'='!F3000^3</f>
        <v>510.33714990413552</v>
      </c>
      <c r="S3000" s="57">
        <f t="shared" si="276"/>
        <v>3.2531165689368378E-18</v>
      </c>
      <c r="T3000" s="58">
        <f t="shared" si="277"/>
        <v>6.3144741057858623E-5</v>
      </c>
      <c r="U3000" s="58">
        <f>IF(I3000&lt;Overview!$F$18,(1-Overview!$F$9)*'='!R3000-'='!I3000*'='!P3000,0)</f>
        <v>0</v>
      </c>
      <c r="V3000" s="54">
        <f>IF(I3000&gt;=Overview!$F$18,(1-Overview!$F$9)*'='!R3000-Overview!$F$18*'='!P3000,0)</f>
        <v>43.153182314959643</v>
      </c>
      <c r="W3000" s="2"/>
      <c r="X3000" s="60">
        <f>F3000^3*(1+G3000*Overview!$F$38)</f>
        <v>45.225124912514524</v>
      </c>
      <c r="Y3000" s="61">
        <f>F3000^3*Overview!$F$42*(1+Overview!$F$38*G3000)+J3000*Overview!$F$39/Overview!$F$40</f>
        <v>4.249788889530616</v>
      </c>
    </row>
    <row r="3001" spans="1:25">
      <c r="A3001" s="34">
        <v>2998</v>
      </c>
      <c r="B3001">
        <v>0.77</v>
      </c>
      <c r="C3001" s="85">
        <v>18.739999999999998</v>
      </c>
      <c r="D3001" s="125">
        <f>B3001/(B3001+Overview!$F$22)</f>
        <v>0.52380952380952384</v>
      </c>
      <c r="E3001" s="118">
        <f>EXP(Overview!$F$21/Overview!$F$5-Overview!$F$21/('='!C3001+273.15))</f>
        <v>0.94169028070695959</v>
      </c>
      <c r="F3001" s="77">
        <f t="shared" si="278"/>
        <v>3.3262531408614868</v>
      </c>
      <c r="G3001" s="115">
        <f t="shared" si="279"/>
        <v>0.52380952380952372</v>
      </c>
      <c r="H3001" s="112">
        <f>F3001/Overview!$F$19</f>
        <v>4.9110484879100644</v>
      </c>
      <c r="I3001" s="149">
        <f t="shared" si="280"/>
        <v>178.24101031296112</v>
      </c>
      <c r="J3001" s="80">
        <f>IF((A3001-Overview!$F$43)/365=ROUND((A3001-Overview!$F$43)/365,0),J3000*0.05,J3000+V3000)</f>
        <v>4174.5425577279248</v>
      </c>
      <c r="K3001" s="70">
        <f>IF(I3001&lt;Overview!$F$16,1,'='!F3001/Overview!$F$26)</f>
        <v>143.99364246153624</v>
      </c>
      <c r="L3001" s="71">
        <f>IF(I3001&lt;Overview!$F$17,'='!F3001/Overview!$F$26,Overview!$F$33)</f>
        <v>9.1428571428571423</v>
      </c>
      <c r="M3001" s="72">
        <f t="shared" si="281"/>
        <v>9.1428571428571423</v>
      </c>
      <c r="N3001" s="81">
        <f>MIN(1,Overview!$F$44*E3001*(F3001-Overview!$F$25)^2+0.2)</f>
        <v>1</v>
      </c>
      <c r="O3001" s="48">
        <f>M3001*E3001*Overview!$F$8</f>
        <v>9.746225350951114E-2</v>
      </c>
      <c r="P3001" s="48">
        <f>E3001*Overview!$F$6</f>
        <v>1.8494797113084687E-3</v>
      </c>
      <c r="Q3001" s="122">
        <f>O3001*(G3001/F3001-(1+Overview!$F$35/'='!F3001)/(Overview!$F$37*Overview!$F$33))/('='!G3001+Overview!$F$36)</f>
        <v>5.6865601427545128E-5</v>
      </c>
      <c r="R3001" s="128">
        <f>(O3001/F3001-Q3001)*G3001*Overview!$F$29*'='!F3001^3</f>
        <v>510.35802112102084</v>
      </c>
      <c r="S3001" s="57">
        <f t="shared" si="276"/>
        <v>3.2530548126018034E-18</v>
      </c>
      <c r="T3001" s="58">
        <f t="shared" si="277"/>
        <v>6.3049795118449813E-5</v>
      </c>
      <c r="U3001" s="58">
        <f>IF(I3001&lt;Overview!$F$18,(1-Overview!$F$9)*'='!R3001-'='!I3001*'='!P3001,0)</f>
        <v>0</v>
      </c>
      <c r="V3001" s="54">
        <f>IF(I3001&gt;=Overview!$F$18,(1-Overview!$F$9)*'='!R3001-Overview!$F$18*'='!P3001,0)</f>
        <v>43.154960542638271</v>
      </c>
      <c r="W3001" s="2"/>
      <c r="X3001" s="60">
        <f>F3001^3*(1+G3001*Overview!$F$38)</f>
        <v>45.227700637009249</v>
      </c>
      <c r="Y3001" s="61">
        <f>F3001^3*Overview!$F$42*(1+Overview!$F$38*G3001)+J3001*Overview!$F$39/Overview!$F$40</f>
        <v>4.2518959066575546</v>
      </c>
    </row>
    <row r="3002" spans="1:25">
      <c r="A3002" s="34">
        <v>2999</v>
      </c>
      <c r="B3002">
        <v>0.77</v>
      </c>
      <c r="C3002" s="85">
        <v>18.739999999999998</v>
      </c>
      <c r="D3002" s="125">
        <f>B3002/(B3002+Overview!$F$22)</f>
        <v>0.52380952380952384</v>
      </c>
      <c r="E3002" s="118">
        <f>EXP(Overview!$F$21/Overview!$F$5-Overview!$F$21/('='!C3002+273.15))</f>
        <v>0.94169028070695959</v>
      </c>
      <c r="F3002" s="77">
        <f t="shared" si="278"/>
        <v>3.3263161906566054</v>
      </c>
      <c r="G3002" s="115">
        <f t="shared" si="279"/>
        <v>0.52380952380952372</v>
      </c>
      <c r="H3002" s="112">
        <f>F3002/Overview!$F$19</f>
        <v>4.9111415778187002</v>
      </c>
      <c r="I3002" s="149">
        <f t="shared" si="280"/>
        <v>178.24101031296112</v>
      </c>
      <c r="J3002" s="80">
        <f>IF((A3002-Overview!$F$43)/365=ROUND((A3002-Overview!$F$43)/365,0),J3001*0.05,J3001+V3001)</f>
        <v>4217.6975182705628</v>
      </c>
      <c r="K3002" s="70">
        <f>IF(I3002&lt;Overview!$F$16,1,'='!F3002/Overview!$F$26)</f>
        <v>143.99637188989635</v>
      </c>
      <c r="L3002" s="71">
        <f>IF(I3002&lt;Overview!$F$17,'='!F3002/Overview!$F$26,Overview!$F$33)</f>
        <v>9.1428571428571423</v>
      </c>
      <c r="M3002" s="72">
        <f t="shared" si="281"/>
        <v>9.1428571428571423</v>
      </c>
      <c r="N3002" s="81">
        <f>MIN(1,Overview!$F$44*E3002*(F3002-Overview!$F$25)^2+0.2)</f>
        <v>1</v>
      </c>
      <c r="O3002" s="48">
        <f>M3002*E3002*Overview!$F$8</f>
        <v>9.746225350951114E-2</v>
      </c>
      <c r="P3002" s="48">
        <f>E3002*Overview!$F$6</f>
        <v>1.8494797113084687E-3</v>
      </c>
      <c r="Q3002" s="122">
        <f>O3002*(G3002/F3002-(1+Overview!$F$35/'='!F3002)/(Overview!$F$37*Overview!$F$33))/('='!G3002+Overview!$F$36)</f>
        <v>5.6779020694597186E-5</v>
      </c>
      <c r="R3002" s="128">
        <f>(O3002/F3002-Q3002)*G3002*Overview!$F$29*'='!F3002^3</f>
        <v>510.37886143569034</v>
      </c>
      <c r="S3002" s="57">
        <f t="shared" si="276"/>
        <v>3.2529931514644707E-18</v>
      </c>
      <c r="T3002" s="58">
        <f t="shared" si="277"/>
        <v>6.2954991942021693E-5</v>
      </c>
      <c r="U3002" s="58">
        <f>IF(I3002&lt;Overview!$F$18,(1-Overview!$F$9)*'='!R3002-'='!I3002*'='!P3002,0)</f>
        <v>0</v>
      </c>
      <c r="V3002" s="54">
        <f>IF(I3002&gt;=Overview!$F$18,(1-Overview!$F$9)*'='!R3002-Overview!$F$18*'='!P3002,0)</f>
        <v>43.156736137448114</v>
      </c>
      <c r="W3002" s="2"/>
      <c r="X3002" s="60">
        <f>F3002^3*(1+G3002*Overview!$F$38)</f>
        <v>45.230272586158357</v>
      </c>
      <c r="Y3002" s="61">
        <f>F3002^3*Overview!$F$42*(1+Overview!$F$38*G3002)+J3002*Overview!$F$39/Overview!$F$40</f>
        <v>4.2540026612754636</v>
      </c>
    </row>
    <row r="3003" spans="1:25">
      <c r="A3003" s="34">
        <v>3000</v>
      </c>
      <c r="B3003">
        <v>0.77</v>
      </c>
      <c r="C3003" s="85">
        <v>18.739999999999998</v>
      </c>
      <c r="D3003" s="125">
        <f>B3003/(B3003+Overview!$F$22)</f>
        <v>0.52380952380952384</v>
      </c>
      <c r="E3003" s="118">
        <f>EXP(Overview!$F$21/Overview!$F$5-Overview!$F$21/('='!C3003+273.15))</f>
        <v>0.94169028070695959</v>
      </c>
      <c r="F3003" s="77">
        <f t="shared" si="278"/>
        <v>3.3263791456485476</v>
      </c>
      <c r="G3003" s="115">
        <f t="shared" si="279"/>
        <v>0.52380952380952372</v>
      </c>
      <c r="H3003" s="112">
        <f>F3003/Overview!$F$19</f>
        <v>4.911234527755127</v>
      </c>
      <c r="I3003" s="149">
        <f t="shared" si="280"/>
        <v>178.24101031296112</v>
      </c>
      <c r="J3003" s="80">
        <f>IF((A3003-Overview!$F$43)/365=ROUND((A3003-Overview!$F$43)/365,0),J3002*0.05,J3002+V3002)</f>
        <v>4260.854254408011</v>
      </c>
      <c r="K3003" s="70">
        <f>IF(I3003&lt;Overview!$F$16,1,'='!F3003/Overview!$F$26)</f>
        <v>143.99909721422284</v>
      </c>
      <c r="L3003" s="71">
        <f>IF(I3003&lt;Overview!$F$17,'='!F3003/Overview!$F$26,Overview!$F$33)</f>
        <v>9.1428571428571423</v>
      </c>
      <c r="M3003" s="72">
        <f t="shared" si="281"/>
        <v>9.1428571428571423</v>
      </c>
      <c r="N3003" s="81">
        <f>MIN(1,Overview!$F$44*E3003*(F3003-Overview!$F$25)^2+0.2)</f>
        <v>1</v>
      </c>
      <c r="O3003" s="48">
        <f>M3003*E3003*Overview!$F$8</f>
        <v>9.746225350951114E-2</v>
      </c>
      <c r="P3003" s="48">
        <f>E3003*Overview!$F$6</f>
        <v>1.8494797113084687E-3</v>
      </c>
      <c r="Q3003" s="122">
        <f>O3003*(G3003/F3003-(1+Overview!$F$35/'='!F3003)/(Overview!$F$37*Overview!$F$33))/('='!G3003+Overview!$F$36)</f>
        <v>5.6692573421291419E-5</v>
      </c>
      <c r="R3003" s="128">
        <f>(O3003/F3003-Q3003)*G3003*Overview!$F$29*'='!F3003^3</f>
        <v>510.39967089316957</v>
      </c>
      <c r="S3003" s="57">
        <f t="shared" si="276"/>
        <v>3.2529315853745357E-18</v>
      </c>
      <c r="T3003" s="58">
        <f t="shared" si="277"/>
        <v>6.2860331313910976E-5</v>
      </c>
      <c r="U3003" s="58">
        <f>IF(I3003&lt;Overview!$F$18,(1-Overview!$F$9)*'='!R3003-'='!I3003*'='!P3003,0)</f>
        <v>0</v>
      </c>
      <c r="V3003" s="54">
        <f>IF(I3003&gt;=Overview!$F$18,(1-Overview!$F$9)*'='!R3003-Overview!$F$18*'='!P3003,0)</f>
        <v>43.158509103225342</v>
      </c>
      <c r="W3003" s="2"/>
      <c r="X3003" s="60">
        <f>F3003^3*(1+G3003*Overview!$F$38)</f>
        <v>45.232840765347184</v>
      </c>
      <c r="Y3003" s="61">
        <f>F3003^3*Overview!$F$42*(1+Overview!$F$38*G3003)+J3003*Overview!$F$39/Overview!$F$40</f>
        <v>4.2561091537546121</v>
      </c>
    </row>
  </sheetData>
  <mergeCells count="4">
    <mergeCell ref="D1:E1"/>
    <mergeCell ref="S1:V1"/>
    <mergeCell ref="K1:M1"/>
    <mergeCell ref="O1:R1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4BAB1-198C-C24A-AAF5-53224A2F0909}">
  <dimension ref="A1:X104"/>
  <sheetViews>
    <sheetView workbookViewId="0">
      <selection activeCell="Q65" sqref="Q65"/>
    </sheetView>
  </sheetViews>
  <sheetFormatPr baseColWidth="10" defaultRowHeight="15"/>
  <sheetData>
    <row r="1" spans="2:24">
      <c r="B1">
        <v>2000</v>
      </c>
      <c r="F1">
        <v>2001</v>
      </c>
      <c r="J1">
        <v>2002</v>
      </c>
      <c r="N1">
        <v>2003</v>
      </c>
      <c r="R1">
        <v>2004</v>
      </c>
      <c r="V1">
        <v>2005</v>
      </c>
    </row>
    <row r="2" spans="2:24">
      <c r="B2" s="113">
        <v>1</v>
      </c>
      <c r="C2" s="83">
        <v>1.7717407352724052E-2</v>
      </c>
      <c r="D2" s="164">
        <v>3.8289999999999998E-4</v>
      </c>
      <c r="F2" s="115">
        <v>1</v>
      </c>
      <c r="G2" s="112">
        <v>1.7717407352724052E-2</v>
      </c>
      <c r="H2" s="149">
        <v>3.8289999999999998E-4</v>
      </c>
      <c r="J2" s="115">
        <v>1</v>
      </c>
      <c r="K2" s="112">
        <v>1.7717407352724052E-2</v>
      </c>
      <c r="L2" s="149">
        <v>3.8289999999999998E-4</v>
      </c>
      <c r="N2" s="115">
        <v>1</v>
      </c>
      <c r="O2" s="112">
        <v>1.7717407352724052E-2</v>
      </c>
      <c r="P2" s="149">
        <v>3.8289999999999998E-4</v>
      </c>
      <c r="R2" s="115">
        <v>1</v>
      </c>
      <c r="S2" s="112">
        <v>1.7717407352724052E-2</v>
      </c>
      <c r="T2" s="149">
        <v>3.8289999999999998E-4</v>
      </c>
      <c r="V2" s="155">
        <v>1</v>
      </c>
      <c r="W2" s="144">
        <v>1.77E-2</v>
      </c>
      <c r="X2" s="157">
        <v>3.8000000000000002E-4</v>
      </c>
    </row>
    <row r="3" spans="2:24">
      <c r="B3" s="113">
        <v>0.69524488440313759</v>
      </c>
      <c r="C3" s="83">
        <v>1.8975075115637823E-2</v>
      </c>
      <c r="D3" s="164">
        <v>4.6295569929671187E-4</v>
      </c>
      <c r="F3" s="115">
        <v>0.68935324343633786</v>
      </c>
      <c r="G3" s="112">
        <v>1.9033484075599547E-2</v>
      </c>
      <c r="H3" s="149">
        <v>4.6667366859895124E-4</v>
      </c>
      <c r="J3" s="115">
        <v>0.6860069746177565</v>
      </c>
      <c r="K3" s="112">
        <v>1.8978735729695474E-2</v>
      </c>
      <c r="L3" s="149">
        <v>4.6318871236016338E-4</v>
      </c>
      <c r="N3" s="115">
        <v>0.65155470112536773</v>
      </c>
      <c r="O3" s="112">
        <v>1.9124781302025037E-2</v>
      </c>
      <c r="P3" s="149">
        <v>4.7248511063544723E-4</v>
      </c>
      <c r="R3" s="115">
        <v>0.67697145230643896</v>
      </c>
      <c r="S3" s="112">
        <v>1.9022122796935048E-2</v>
      </c>
      <c r="T3" s="149">
        <v>4.6595047672331308E-4</v>
      </c>
      <c r="V3" s="155">
        <v>0.66</v>
      </c>
      <c r="W3" s="144">
        <v>1.9E-2</v>
      </c>
      <c r="X3" s="157">
        <v>4.6999999999999999E-4</v>
      </c>
    </row>
    <row r="4" spans="2:24">
      <c r="B4" s="113">
        <v>0.64359375883127656</v>
      </c>
      <c r="C4" s="83">
        <v>1.9923957759696069E-2</v>
      </c>
      <c r="D4" s="164">
        <v>5.3208497874739438E-4</v>
      </c>
      <c r="F4" s="115">
        <v>0.64785705467783139</v>
      </c>
      <c r="G4" s="112">
        <v>2.001963264449147E-2</v>
      </c>
      <c r="H4" s="149">
        <v>5.3895626154686245E-4</v>
      </c>
      <c r="J4" s="115">
        <v>0.63349875086161556</v>
      </c>
      <c r="K4" s="112">
        <v>1.9920161085316936E-2</v>
      </c>
      <c r="L4" s="149">
        <v>5.3179531910599721E-4</v>
      </c>
      <c r="N4" s="115">
        <v>0.62441123425755796</v>
      </c>
      <c r="O4" s="112">
        <v>2.0132132708566654E-2</v>
      </c>
      <c r="P4" s="149">
        <v>5.4700325487340982E-4</v>
      </c>
      <c r="R4" s="115">
        <v>0.63157092037744156</v>
      </c>
      <c r="S4" s="112">
        <v>1.9985532389225989E-2</v>
      </c>
      <c r="T4" s="149">
        <v>5.3647402664477992E-4</v>
      </c>
      <c r="V4" s="155">
        <v>0.61699999999999999</v>
      </c>
      <c r="W4" s="144">
        <v>0.02</v>
      </c>
      <c r="X4" s="157">
        <v>5.4000000000000001E-4</v>
      </c>
    </row>
    <row r="5" spans="2:24">
      <c r="B5" s="113">
        <v>0.63199623671118388</v>
      </c>
      <c r="C5" s="83">
        <v>2.0815038614593689E-2</v>
      </c>
      <c r="D5" s="164">
        <v>6.0359892301501013E-4</v>
      </c>
      <c r="F5" s="115">
        <v>0.63985910988286732</v>
      </c>
      <c r="G5" s="112">
        <v>2.0957131170808593E-2</v>
      </c>
      <c r="H5" s="149">
        <v>6.1492167208675977E-4</v>
      </c>
      <c r="J5" s="115">
        <v>0.62180814192384937</v>
      </c>
      <c r="K5" s="112">
        <v>2.0802331770603991E-2</v>
      </c>
      <c r="L5" s="149">
        <v>6.0255932352134829E-4</v>
      </c>
      <c r="N5" s="115">
        <v>0.62050507721385229</v>
      </c>
      <c r="O5" s="112">
        <v>2.1104793133226291E-2</v>
      </c>
      <c r="P5" s="149">
        <v>6.2668315499608753E-4</v>
      </c>
      <c r="R5" s="115">
        <v>0.62253374456121513</v>
      </c>
      <c r="S5" s="112">
        <v>2.0895757532023381E-2</v>
      </c>
      <c r="T5" s="149">
        <v>6.0996572926941663E-4</v>
      </c>
      <c r="V5" s="155">
        <v>0.60899999999999999</v>
      </c>
      <c r="W5" s="144">
        <v>2.0899999999999998E-2</v>
      </c>
      <c r="X5" s="157">
        <v>6.0999999999999997E-4</v>
      </c>
    </row>
    <row r="6" spans="2:24">
      <c r="B6" s="113">
        <v>0.62897496793774443</v>
      </c>
      <c r="C6" s="83">
        <v>2.1692804688522405E-2</v>
      </c>
      <c r="D6" s="164">
        <v>6.8045152250749733E-4</v>
      </c>
      <c r="F6" s="115">
        <v>0.63801020293516242</v>
      </c>
      <c r="G6" s="112">
        <v>2.1885004855548507E-2</v>
      </c>
      <c r="H6" s="149">
        <v>6.9727885408932505E-4</v>
      </c>
      <c r="J6" s="115">
        <v>0.61878661699116955</v>
      </c>
      <c r="K6" s="112">
        <v>2.1670965563533026E-2</v>
      </c>
      <c r="L6" s="149">
        <v>6.7851054884993686E-4</v>
      </c>
      <c r="N6" s="115">
        <v>0.61978241300186909</v>
      </c>
      <c r="O6" s="112">
        <v>2.2072279989854469E-2</v>
      </c>
      <c r="P6" s="149">
        <v>7.1374745676359465E-4</v>
      </c>
      <c r="R6" s="115">
        <v>0.62039655144671813</v>
      </c>
      <c r="S6" s="112">
        <v>2.1795119740749991E-2</v>
      </c>
      <c r="T6" s="149">
        <v>6.8931043965673945E-4</v>
      </c>
      <c r="V6" s="155">
        <v>0.60699999999999998</v>
      </c>
      <c r="W6" s="144">
        <v>2.18E-2</v>
      </c>
      <c r="X6" s="157">
        <v>6.8999999999999997E-4</v>
      </c>
    </row>
    <row r="7" spans="2:24">
      <c r="B7" s="113">
        <v>0.62809563982226602</v>
      </c>
      <c r="C7" s="83">
        <v>2.256699263533778E-2</v>
      </c>
      <c r="D7" s="164">
        <v>7.6355188955168991E-4</v>
      </c>
      <c r="F7" s="115">
        <v>0.63752170498921423</v>
      </c>
      <c r="G7" s="112">
        <v>2.2810538175464148E-2</v>
      </c>
      <c r="H7" s="149">
        <v>7.8683101452487185E-4</v>
      </c>
      <c r="J7" s="115">
        <v>0.6179139847825198</v>
      </c>
      <c r="K7" s="112">
        <v>2.2535991067785248E-2</v>
      </c>
      <c r="L7" s="149">
        <v>7.6056454624383427E-4</v>
      </c>
      <c r="N7" s="115">
        <v>0.61962273010215596</v>
      </c>
      <c r="O7" s="112">
        <v>2.3038678589822805E-2</v>
      </c>
      <c r="P7" s="149">
        <v>8.0883438152606001E-4</v>
      </c>
      <c r="R7" s="115">
        <v>0.61982272947872541</v>
      </c>
      <c r="S7" s="112">
        <v>2.2691800145571563E-2</v>
      </c>
      <c r="T7" s="149">
        <v>7.7534319346334903E-4</v>
      </c>
      <c r="V7" s="155">
        <v>0.60699999999999998</v>
      </c>
      <c r="W7" s="144">
        <v>2.2700000000000001E-2</v>
      </c>
      <c r="X7" s="157">
        <v>7.7999999999999999E-4</v>
      </c>
    </row>
    <row r="8" spans="2:24">
      <c r="B8" s="113">
        <v>0.62781542643509525</v>
      </c>
      <c r="C8" s="83">
        <v>2.3440047078861423E-2</v>
      </c>
      <c r="D8" s="164">
        <v>8.5333716622105441E-4</v>
      </c>
      <c r="F8" s="115">
        <v>0.63737800539049949</v>
      </c>
      <c r="G8" s="112">
        <v>2.3735348380020654E-2</v>
      </c>
      <c r="H8" s="149">
        <v>8.8400722068800424E-4</v>
      </c>
      <c r="J8" s="115">
        <v>0.61763800265495594</v>
      </c>
      <c r="K8" s="112">
        <v>2.339988251364665E-2</v>
      </c>
      <c r="L8" s="149">
        <v>8.4915274061377088E-4</v>
      </c>
      <c r="N8" s="115">
        <v>0.61958222023346798</v>
      </c>
      <c r="O8" s="112">
        <v>2.4004712582375749E-2</v>
      </c>
      <c r="P8" s="149">
        <v>9.1235205473078139E-4</v>
      </c>
      <c r="R8" s="115">
        <v>0.61965200746385496</v>
      </c>
      <c r="S8" s="112">
        <v>2.3587659803805897E-2</v>
      </c>
      <c r="T8" s="149">
        <v>8.6848216732564689E-4</v>
      </c>
      <c r="V8" s="155">
        <v>0.60699999999999998</v>
      </c>
      <c r="W8" s="144">
        <v>2.3599999999999999E-2</v>
      </c>
      <c r="X8" s="157">
        <v>8.7000000000000001E-4</v>
      </c>
    </row>
    <row r="9" spans="2:24">
      <c r="B9" s="113">
        <v>0.62771900695345573</v>
      </c>
      <c r="C9" s="83">
        <v>2.4312652814633708E-2</v>
      </c>
      <c r="D9" s="164">
        <v>9.5012082091968243E-4</v>
      </c>
      <c r="F9" s="115">
        <v>0.63733177746118974</v>
      </c>
      <c r="G9" s="112">
        <v>2.4659845740486235E-2</v>
      </c>
      <c r="H9" s="149">
        <v>9.8914962090721186E-4</v>
      </c>
      <c r="J9" s="115">
        <v>0.61754373957160713</v>
      </c>
      <c r="K9" s="112">
        <v>2.4263327905444339E-2</v>
      </c>
      <c r="L9" s="149">
        <v>9.4458069465708694E-4</v>
      </c>
      <c r="N9" s="115">
        <v>0.61957072601159935</v>
      </c>
      <c r="O9" s="112">
        <v>2.4970535225255514E-2</v>
      </c>
      <c r="P9" s="149">
        <v>1.0246655524146268E-3</v>
      </c>
      <c r="R9" s="115">
        <v>0.6195966538405131</v>
      </c>
      <c r="S9" s="112">
        <v>2.4483179075673444E-2</v>
      </c>
      <c r="T9" s="149">
        <v>9.6904647947186281E-4</v>
      </c>
      <c r="V9" s="155">
        <v>0.60699999999999998</v>
      </c>
      <c r="W9" s="144">
        <v>2.4500000000000001E-2</v>
      </c>
      <c r="X9" s="157">
        <v>9.7000000000000005E-4</v>
      </c>
    </row>
    <row r="10" spans="2:24">
      <c r="B10" s="113">
        <v>0.62768355807267806</v>
      </c>
      <c r="C10" s="83">
        <v>2.5185020033469903E-2</v>
      </c>
      <c r="D10" s="164">
        <v>1.0541800478850488E-3</v>
      </c>
      <c r="F10" s="115">
        <v>0.63731572987030016</v>
      </c>
      <c r="G10" s="112">
        <v>2.5584146284240335E-2</v>
      </c>
      <c r="H10" s="149">
        <v>1.1025770068170296E-3</v>
      </c>
      <c r="J10" s="115">
        <v>0.6175093330633139</v>
      </c>
      <c r="K10" s="112">
        <v>2.5126536896694505E-2</v>
      </c>
      <c r="L10" s="149">
        <v>1.0471173487141372E-3</v>
      </c>
      <c r="N10" s="115">
        <v>0.61956714612269281</v>
      </c>
      <c r="O10" s="112">
        <v>2.5936183856951588E-2</v>
      </c>
      <c r="P10" s="149">
        <v>1.146129855401707E-3</v>
      </c>
      <c r="R10" s="115">
        <v>0.6195773374251663</v>
      </c>
      <c r="S10" s="112">
        <v>2.537849549970915E-2</v>
      </c>
      <c r="T10" s="149">
        <v>1.0773283115794586E-3</v>
      </c>
      <c r="V10" s="155">
        <v>0.60699999999999998</v>
      </c>
      <c r="W10" s="144">
        <v>2.5399999999999999E-2</v>
      </c>
      <c r="X10" s="157">
        <v>1.08E-3</v>
      </c>
    </row>
    <row r="11" spans="2:24">
      <c r="B11" s="113">
        <v>0.62766974840781997</v>
      </c>
      <c r="C11" s="83">
        <v>2.6057218487906514E-2</v>
      </c>
      <c r="D11" s="164">
        <v>1.165780163064886E-3</v>
      </c>
      <c r="F11" s="115">
        <v>0.63730978047145093</v>
      </c>
      <c r="G11" s="112">
        <v>2.6508285956035823E-2</v>
      </c>
      <c r="H11" s="149">
        <v>1.2246008616332499E-3</v>
      </c>
      <c r="J11" s="115">
        <v>0.61749602361274381</v>
      </c>
      <c r="K11" s="112">
        <v>2.598957857028613E-2</v>
      </c>
      <c r="L11" s="149">
        <v>1.1570197497993099E-3</v>
      </c>
      <c r="N11" s="115">
        <v>0.61956593936455795</v>
      </c>
      <c r="O11" s="112">
        <v>2.6901668681644734E-2</v>
      </c>
      <c r="P11" s="149">
        <v>1.2770967894424074E-3</v>
      </c>
      <c r="R11" s="115">
        <v>0.61957015288761508</v>
      </c>
      <c r="S11" s="112">
        <v>2.6273652058009363E-2</v>
      </c>
      <c r="T11" s="149">
        <v>1.1936114442929273E-3</v>
      </c>
      <c r="V11" s="155">
        <v>0.60699999999999998</v>
      </c>
      <c r="W11" s="144">
        <v>2.63E-2</v>
      </c>
      <c r="X11" s="157">
        <v>1.1999999999999999E-3</v>
      </c>
    </row>
    <row r="12" spans="2:24">
      <c r="B12" s="113">
        <v>0.62766408637880811</v>
      </c>
      <c r="C12" s="83">
        <v>2.6929272948315295E-2</v>
      </c>
      <c r="D12" s="164">
        <v>1.2851820608822501E-3</v>
      </c>
      <c r="F12" s="115">
        <v>0.63730744427100439</v>
      </c>
      <c r="G12" s="112">
        <v>2.7432276798033825E-2</v>
      </c>
      <c r="H12" s="149">
        <v>1.355529876722343E-3</v>
      </c>
      <c r="J12" s="115">
        <v>0.61749060403675193</v>
      </c>
      <c r="K12" s="112">
        <v>2.6852477289511942E-2</v>
      </c>
      <c r="L12" s="149">
        <v>1.2745405563366155E-3</v>
      </c>
      <c r="N12" s="115">
        <v>0.61956550385624198</v>
      </c>
      <c r="O12" s="112">
        <v>2.7866992777600127E-2</v>
      </c>
      <c r="P12" s="149">
        <v>1.4179167072715028E-3</v>
      </c>
      <c r="R12" s="115">
        <v>0.61956732689354854</v>
      </c>
      <c r="S12" s="112">
        <v>2.7168663235276901E-2</v>
      </c>
      <c r="T12" s="149">
        <v>1.3181765402774056E-3</v>
      </c>
      <c r="V12" s="155">
        <v>0.60699999999999998</v>
      </c>
      <c r="W12" s="144">
        <v>2.7199999999999998E-2</v>
      </c>
      <c r="X12" s="157">
        <v>1.32E-3</v>
      </c>
    </row>
    <row r="13" spans="2:24">
      <c r="B13" s="113">
        <v>0.6276616567112574</v>
      </c>
      <c r="C13" s="83">
        <v>2.7801192753553621E-2</v>
      </c>
      <c r="D13" s="164">
        <v>1.4126446785415875E-3</v>
      </c>
      <c r="F13" s="115">
        <v>0.63730647909312943</v>
      </c>
      <c r="G13" s="112">
        <v>2.8356123133163932E-2</v>
      </c>
      <c r="H13" s="149">
        <v>1.4956713444840993E-3</v>
      </c>
      <c r="J13" s="115">
        <v>0.61748829392904592</v>
      </c>
      <c r="K13" s="112">
        <v>2.7715242178066903E-2</v>
      </c>
      <c r="L13" s="149">
        <v>1.3999305009858114E-3</v>
      </c>
      <c r="N13" s="115">
        <v>0.61281416142621703</v>
      </c>
      <c r="O13" s="112">
        <v>2.8832157162986403E-2</v>
      </c>
      <c r="P13" s="149">
        <v>1.5689389462790926E-3</v>
      </c>
      <c r="R13" s="115">
        <v>0.61956615881357135</v>
      </c>
      <c r="S13" s="112">
        <v>2.8063534248988782E-2</v>
      </c>
      <c r="T13" s="149">
        <v>1.4513027880845796E-3</v>
      </c>
      <c r="V13" s="155">
        <v>0.60699999999999998</v>
      </c>
      <c r="W13" s="144">
        <v>2.81E-2</v>
      </c>
      <c r="X13" s="157">
        <v>1.4499999999999999E-3</v>
      </c>
    </row>
    <row r="14" spans="2:24">
      <c r="B14" s="113">
        <v>0.60449369572410394</v>
      </c>
      <c r="C14" s="83">
        <v>2.8672981620099458E-2</v>
      </c>
      <c r="D14" s="164">
        <v>1.5484258677846315E-3</v>
      </c>
      <c r="F14" s="115">
        <v>0.53880008135529822</v>
      </c>
      <c r="G14" s="112">
        <v>2.9279826615313007E-2</v>
      </c>
      <c r="H14" s="149">
        <v>1.6453316231698526E-3</v>
      </c>
      <c r="J14" s="115">
        <v>0.60876136314431406</v>
      </c>
      <c r="K14" s="112">
        <v>2.8577876843264426E-2</v>
      </c>
      <c r="L14" s="149">
        <v>1.5334392559122022E-3</v>
      </c>
      <c r="N14" s="115">
        <v>0.46262187524485493</v>
      </c>
      <c r="O14" s="112">
        <v>2.9788463291067165E-2</v>
      </c>
      <c r="P14" s="149">
        <v>1.7290373671152437E-3</v>
      </c>
      <c r="R14" s="115">
        <v>0.56384506850104887</v>
      </c>
      <c r="S14" s="112">
        <v>2.895826709681917E-2</v>
      </c>
      <c r="T14" s="149">
        <v>1.5932684539853238E-3</v>
      </c>
      <c r="V14" s="155">
        <v>0.55200000000000005</v>
      </c>
      <c r="W14" s="144">
        <v>2.9000000000000001E-2</v>
      </c>
      <c r="X14" s="157">
        <v>1.6000000000000001E-3</v>
      </c>
    </row>
    <row r="15" spans="2:24">
      <c r="B15" s="113">
        <v>0.48053047621672723</v>
      </c>
      <c r="C15" s="83">
        <v>2.951796392029471E-2</v>
      </c>
      <c r="D15" s="164">
        <v>1.6883103278725624E-3</v>
      </c>
      <c r="F15" s="115">
        <v>0.39279080792753812</v>
      </c>
      <c r="G15" s="112">
        <v>3.0082710911226825E-2</v>
      </c>
      <c r="H15" s="149">
        <v>1.7837195337696891E-3</v>
      </c>
      <c r="J15" s="115">
        <v>0.48967336623542657</v>
      </c>
      <c r="K15" s="112">
        <v>2.9430288334434826E-2</v>
      </c>
      <c r="L15" s="149">
        <v>1.6736346421041388E-3</v>
      </c>
      <c r="N15" s="115">
        <v>0.31181687201665564</v>
      </c>
      <c r="O15" s="112">
        <v>3.0541874138855632E-2</v>
      </c>
      <c r="P15" s="149">
        <v>1.8631502134381559E-3</v>
      </c>
      <c r="R15" s="115">
        <v>0.42933888318780133</v>
      </c>
      <c r="S15" s="112">
        <v>2.9785344532757496E-2</v>
      </c>
      <c r="T15" s="149">
        <v>1.7328054004086475E-3</v>
      </c>
      <c r="V15" s="155">
        <v>0.41799999999999998</v>
      </c>
      <c r="W15" s="144">
        <v>2.98E-2</v>
      </c>
      <c r="X15" s="157">
        <v>1.74E-3</v>
      </c>
    </row>
    <row r="16" spans="2:24">
      <c r="B16" s="113">
        <v>0.34933508082505604</v>
      </c>
      <c r="C16" s="83">
        <v>3.0213738003689976E-2</v>
      </c>
      <c r="D16" s="164">
        <v>1.8099967233683712E-3</v>
      </c>
      <c r="F16" s="115">
        <v>0.27472340008071544</v>
      </c>
      <c r="G16" s="112">
        <v>3.0693046068342722E-2</v>
      </c>
      <c r="H16" s="149">
        <v>1.8942123177975326E-3</v>
      </c>
      <c r="J16" s="115">
        <v>0.35739615770755107</v>
      </c>
      <c r="K16" s="112">
        <v>3.0139509336550858E-2</v>
      </c>
      <c r="L16" s="149">
        <v>1.7969738266992491E-3</v>
      </c>
      <c r="N16" s="115">
        <v>0.21484926663959117</v>
      </c>
      <c r="O16" s="112">
        <v>3.1072121077884048E-2</v>
      </c>
      <c r="P16" s="149">
        <v>1.9616255379262346E-3</v>
      </c>
      <c r="R16" s="115">
        <v>0.30421937883658978</v>
      </c>
      <c r="S16" s="112">
        <v>3.0439809593402721E-2</v>
      </c>
      <c r="T16" s="149">
        <v>1.8491440843754732E-3</v>
      </c>
      <c r="V16" s="155">
        <v>0.29399999999999998</v>
      </c>
      <c r="W16" s="144">
        <v>3.0499999999999999E-2</v>
      </c>
      <c r="X16" s="157">
        <v>1.8500000000000001E-3</v>
      </c>
    </row>
    <row r="17" spans="2:24">
      <c r="B17" s="113">
        <v>0.25167243169983411</v>
      </c>
      <c r="C17" s="83">
        <v>3.0738982279353386E-2</v>
      </c>
      <c r="D17" s="164">
        <v>1.9056962883541759E-3</v>
      </c>
      <c r="F17" s="115">
        <v>0.20261434457121391</v>
      </c>
      <c r="G17" s="112">
        <v>3.1134470425919509E-2</v>
      </c>
      <c r="H17" s="149">
        <v>1.9767411416434753E-3</v>
      </c>
      <c r="J17" s="115">
        <v>0.25656428407754428</v>
      </c>
      <c r="K17" s="112">
        <v>3.0677201006760677E-2</v>
      </c>
      <c r="L17" s="149">
        <v>1.8945080469269658E-3</v>
      </c>
      <c r="N17" s="115">
        <v>0.16865520182072852</v>
      </c>
      <c r="O17" s="112">
        <v>3.1447212437215287E-2</v>
      </c>
      <c r="P17" s="149">
        <v>2.0329608356615121E-3</v>
      </c>
      <c r="R17" s="115">
        <v>0.2194408902187806</v>
      </c>
      <c r="S17" s="112">
        <v>3.0920453599984854E-2</v>
      </c>
      <c r="T17" s="149">
        <v>1.9377621139537535E-3</v>
      </c>
      <c r="V17" s="155">
        <v>0.21099999999999999</v>
      </c>
      <c r="W17" s="144">
        <v>3.09E-2</v>
      </c>
      <c r="X17" s="157">
        <v>1.9400000000000001E-3</v>
      </c>
    </row>
    <row r="18" spans="2:24">
      <c r="B18" s="113">
        <v>0.19249070884028352</v>
      </c>
      <c r="C18" s="83">
        <v>3.1127873803028398E-2</v>
      </c>
      <c r="D18" s="164">
        <v>1.9784431198408481E-3</v>
      </c>
      <c r="F18" s="115">
        <v>0.16792652792018586</v>
      </c>
      <c r="G18" s="112">
        <v>3.1466265471249248E-2</v>
      </c>
      <c r="H18" s="149">
        <v>2.039957701684835E-3</v>
      </c>
      <c r="J18" s="115">
        <v>0.19422658706245044</v>
      </c>
      <c r="K18" s="112">
        <v>3.1074285457233859E-2</v>
      </c>
      <c r="L18" s="149">
        <v>1.9685325873649265E-3</v>
      </c>
      <c r="N18" s="115">
        <v>0.15526768896370385</v>
      </c>
      <c r="O18" s="112">
        <v>3.1744845135133024E-2</v>
      </c>
      <c r="P18" s="149">
        <v>2.0903785408818878E-3</v>
      </c>
      <c r="R18" s="115">
        <v>0.17305891109094149</v>
      </c>
      <c r="S18" s="112">
        <v>3.1275223370538258E-2</v>
      </c>
      <c r="T18" s="149">
        <v>2.0046251545307089E-3</v>
      </c>
      <c r="V18" s="155">
        <v>0.16700000000000001</v>
      </c>
      <c r="W18" s="144">
        <v>3.1300000000000001E-2</v>
      </c>
      <c r="X18" s="157">
        <v>2E-3</v>
      </c>
    </row>
    <row r="19" spans="2:24">
      <c r="B19" s="113">
        <v>0.16296132713313211</v>
      </c>
      <c r="C19" s="83">
        <v>3.1429847455810005E-2</v>
      </c>
      <c r="D19" s="164">
        <v>2.0358411698890508E-3</v>
      </c>
      <c r="F19" s="115">
        <v>0.15770512686702412</v>
      </c>
      <c r="G19" s="112">
        <v>3.1743427789110039E-2</v>
      </c>
      <c r="H19" s="149">
        <v>2.0934736403824821E-3</v>
      </c>
      <c r="J19" s="115">
        <v>0.16218333366120136</v>
      </c>
      <c r="K19" s="112">
        <v>3.1379750456386517E-2</v>
      </c>
      <c r="L19" s="149">
        <v>2.0264174724020328E-3</v>
      </c>
      <c r="N19" s="115">
        <v>0.16100517933081762</v>
      </c>
      <c r="O19" s="112">
        <v>3.2019546445865549E-2</v>
      </c>
      <c r="P19" s="149">
        <v>2.1441524950200092E-3</v>
      </c>
      <c r="R19" s="115">
        <v>0.15362326573822824</v>
      </c>
      <c r="S19" s="112">
        <v>3.155811028653159E-2</v>
      </c>
      <c r="T19" s="149">
        <v>2.0586676200895224E-3</v>
      </c>
      <c r="V19" s="155">
        <v>0.14899999999999999</v>
      </c>
      <c r="W19" s="144">
        <v>3.1600000000000003E-2</v>
      </c>
      <c r="X19" s="157">
        <v>2.0600000000000002E-3</v>
      </c>
    </row>
    <row r="20" spans="2:24">
      <c r="B20" s="113">
        <v>0.15308806318057067</v>
      </c>
      <c r="C20" s="83">
        <v>3.1687151400969518E-2</v>
      </c>
      <c r="D20" s="164">
        <v>2.0853389793926863E-3</v>
      </c>
      <c r="F20" s="115">
        <v>0.16276369670200888</v>
      </c>
      <c r="G20" s="112">
        <v>3.2004218175017904E-2</v>
      </c>
      <c r="H20" s="149">
        <v>2.1445520798357505E-3</v>
      </c>
      <c r="J20" s="115">
        <v>0.15035619457195837</v>
      </c>
      <c r="K20" s="112">
        <v>3.1636620963731002E-2</v>
      </c>
      <c r="L20" s="149">
        <v>2.0756670268882709E-3</v>
      </c>
      <c r="N20" s="115">
        <v>0.17922065742243304</v>
      </c>
      <c r="O20" s="112">
        <v>3.230402408581922E-2</v>
      </c>
      <c r="P20" s="149">
        <v>2.2008833179823079E-3</v>
      </c>
      <c r="R20" s="115">
        <v>0.15118844118331917</v>
      </c>
      <c r="S20" s="112">
        <v>3.1810189033820338E-2</v>
      </c>
      <c r="T20" s="149">
        <v>2.1074150474791166E-3</v>
      </c>
      <c r="V20" s="155">
        <v>0.14699999999999999</v>
      </c>
      <c r="W20" s="144">
        <v>3.1800000000000002E-2</v>
      </c>
      <c r="X20" s="157">
        <v>2.1099999999999999E-3</v>
      </c>
    </row>
    <row r="21" spans="2:24">
      <c r="B21" s="113">
        <v>0.15589756393520648</v>
      </c>
      <c r="C21" s="83">
        <v>3.1929296365349795E-2</v>
      </c>
      <c r="D21" s="164">
        <v>2.1325289099321321E-3</v>
      </c>
      <c r="F21" s="115">
        <v>0.17846182191435173</v>
      </c>
      <c r="G21" s="112">
        <v>3.2273054276524715E-2</v>
      </c>
      <c r="H21" s="149">
        <v>2.1981344645286508E-3</v>
      </c>
      <c r="J21" s="115">
        <v>0.15148652994972281</v>
      </c>
      <c r="K21" s="112">
        <v>3.1875267181008783E-2</v>
      </c>
      <c r="L21" s="149">
        <v>2.1219888770096277E-3</v>
      </c>
      <c r="N21" s="115">
        <v>0.20829317141245543</v>
      </c>
      <c r="O21" s="112">
        <v>3.2619404264846018E-2</v>
      </c>
      <c r="P21" s="149">
        <v>2.2651796243644035E-3</v>
      </c>
      <c r="R21" s="115">
        <v>0.15980851783780028</v>
      </c>
      <c r="S21" s="112">
        <v>3.2058341692418967E-2</v>
      </c>
      <c r="T21" s="149">
        <v>2.1561161181707007E-3</v>
      </c>
      <c r="V21" s="155">
        <v>0.156</v>
      </c>
      <c r="W21" s="144">
        <v>3.2000000000000001E-2</v>
      </c>
      <c r="X21" s="157">
        <v>2.15E-3</v>
      </c>
    </row>
    <row r="22" spans="2:24">
      <c r="B22" s="113">
        <v>0.16765083900481267</v>
      </c>
      <c r="C22" s="83">
        <v>3.2175711436262397E-2</v>
      </c>
      <c r="D22" s="164">
        <v>2.1813136739856883E-3</v>
      </c>
      <c r="F22" s="115">
        <v>0.20350329053979124</v>
      </c>
      <c r="G22" s="112">
        <v>3.2566782044602574E-2</v>
      </c>
      <c r="H22" s="149">
        <v>2.2578872570201748E-3</v>
      </c>
      <c r="J22" s="115">
        <v>0.16154668291458787</v>
      </c>
      <c r="K22" s="112">
        <v>3.2115616371442182E-2</v>
      </c>
      <c r="L22" s="149">
        <v>2.1693484971218799E-3</v>
      </c>
      <c r="N22" s="115">
        <v>0.24985699859270583</v>
      </c>
      <c r="O22" s="112">
        <v>3.298336582932565E-2</v>
      </c>
      <c r="P22" s="149">
        <v>2.3412518469130756E-3</v>
      </c>
      <c r="R22" s="115">
        <v>0.17689395162883817</v>
      </c>
      <c r="S22" s="112">
        <v>3.2320164215187658E-2</v>
      </c>
      <c r="T22" s="149">
        <v>2.2084267764636081E-3</v>
      </c>
      <c r="V22" s="155">
        <v>0.17399999999999999</v>
      </c>
      <c r="W22" s="144">
        <v>3.2300000000000002E-2</v>
      </c>
      <c r="X22" s="157">
        <v>2.2100000000000002E-3</v>
      </c>
    </row>
    <row r="23" spans="2:24">
      <c r="B23" s="113">
        <v>0.18701696160771514</v>
      </c>
      <c r="C23" s="83">
        <v>3.2440033415265378E-2</v>
      </c>
      <c r="D23" s="164">
        <v>2.2346171958070094E-3</v>
      </c>
      <c r="F23" s="115">
        <v>0.23890838715411056</v>
      </c>
      <c r="G23" s="112">
        <v>3.289970824125002E-2</v>
      </c>
      <c r="H23" s="149">
        <v>2.3271873120741479E-3</v>
      </c>
      <c r="J23" s="115">
        <v>0.1789460323576795</v>
      </c>
      <c r="K23" s="112">
        <v>3.2371386545935722E-2</v>
      </c>
      <c r="L23" s="149">
        <v>2.2206514693636197E-3</v>
      </c>
      <c r="N23" s="115">
        <v>0.30818000612951391</v>
      </c>
      <c r="O23" s="112">
        <v>3.3415208641266556E-2</v>
      </c>
      <c r="P23" s="149">
        <v>2.4340581602304732E-3</v>
      </c>
      <c r="R23" s="115">
        <v>0.20216875877548376</v>
      </c>
      <c r="S23" s="112">
        <v>3.2608890290827308E-2</v>
      </c>
      <c r="T23" s="149">
        <v>2.2673065433552928E-3</v>
      </c>
      <c r="V23" s="155">
        <v>0.19900000000000001</v>
      </c>
      <c r="W23" s="144">
        <v>3.2599999999999997E-2</v>
      </c>
      <c r="X23" s="157">
        <v>2.2599999999999999E-3</v>
      </c>
    </row>
    <row r="24" spans="2:24">
      <c r="B24" s="113">
        <v>0.21435572230432554</v>
      </c>
      <c r="C24" s="83">
        <v>3.2733581148349435E-2</v>
      </c>
      <c r="D24" s="164">
        <v>2.295052422137869E-3</v>
      </c>
      <c r="F24" s="115">
        <v>0.28760670451593934</v>
      </c>
      <c r="G24" s="112">
        <v>3.3286980383773285E-2</v>
      </c>
      <c r="H24" s="149">
        <v>2.4098796194451785E-3</v>
      </c>
      <c r="J24" s="115">
        <v>0.20378409041259893</v>
      </c>
      <c r="K24" s="112">
        <v>3.2653611987434696E-2</v>
      </c>
      <c r="L24" s="149">
        <v>2.2784094361739289E-3</v>
      </c>
      <c r="N24" s="115">
        <v>0.39057154996418508</v>
      </c>
      <c r="O24" s="112">
        <v>3.3939292010899381E-2</v>
      </c>
      <c r="P24" s="149">
        <v>2.5502732073418898E-3</v>
      </c>
      <c r="R24" s="115">
        <v>0.23703278075572493</v>
      </c>
      <c r="S24" s="112">
        <v>3.293687759364046E-2</v>
      </c>
      <c r="T24" s="149">
        <v>2.3357337774145225E-3</v>
      </c>
      <c r="V24" s="155">
        <v>0.23400000000000001</v>
      </c>
      <c r="W24" s="144">
        <v>3.2899999999999999E-2</v>
      </c>
      <c r="X24" s="157">
        <v>2.33E-3</v>
      </c>
    </row>
    <row r="25" spans="2:24">
      <c r="B25" s="113">
        <v>0.25136854955813948</v>
      </c>
      <c r="C25" s="83">
        <v>3.3067767924618956E-2</v>
      </c>
      <c r="D25" s="164">
        <v>2.3654435282842237E-3</v>
      </c>
      <c r="F25" s="115">
        <v>0.35462687069790239</v>
      </c>
      <c r="G25" s="112">
        <v>3.3747002810275803E-2</v>
      </c>
      <c r="H25" s="149">
        <v>2.5109350104837455E-3</v>
      </c>
      <c r="J25" s="115">
        <v>0.23745228543911695</v>
      </c>
      <c r="K25" s="112">
        <v>3.2973092289240342E-2</v>
      </c>
      <c r="L25" s="149">
        <v>2.3452579800942938E-3</v>
      </c>
      <c r="N25" s="115">
        <v>0.5000617519676509</v>
      </c>
      <c r="O25" s="112">
        <v>3.4588014359500305E-2</v>
      </c>
      <c r="P25" s="149">
        <v>2.6993882674585363E-3</v>
      </c>
      <c r="R25" s="115">
        <v>0.28441083745974166</v>
      </c>
      <c r="S25" s="112">
        <v>3.3317974100146003E-2</v>
      </c>
      <c r="T25" s="149">
        <v>2.4172667069809754E-3</v>
      </c>
      <c r="V25" s="155">
        <v>0.28100000000000003</v>
      </c>
      <c r="W25" s="144">
        <v>3.3300000000000003E-2</v>
      </c>
      <c r="X25" s="157">
        <v>2.4099999999999998E-3</v>
      </c>
    </row>
    <row r="26" spans="2:24">
      <c r="B26" s="113">
        <v>0.30110993424108734</v>
      </c>
      <c r="C26" s="83">
        <v>3.3455837974137488E-2</v>
      </c>
      <c r="D26" s="164">
        <v>2.4492677916288542E-3</v>
      </c>
      <c r="F26" s="115">
        <v>0.44786247877824081</v>
      </c>
      <c r="G26" s="112">
        <v>3.4303527780367785E-2</v>
      </c>
      <c r="H26" s="149">
        <v>2.6371734363016797E-3</v>
      </c>
      <c r="J26" s="115">
        <v>0.28258364929868246</v>
      </c>
      <c r="K26" s="112">
        <v>3.3342121133660758E-2</v>
      </c>
      <c r="L26" s="149">
        <v>2.4243811942522612E-3</v>
      </c>
      <c r="N26" s="115">
        <v>0.55612902475023085</v>
      </c>
      <c r="O26" s="112">
        <v>3.5392851796671121E-2</v>
      </c>
      <c r="P26" s="149">
        <v>2.8922780678745886E-3</v>
      </c>
      <c r="R26" s="115">
        <v>0.34903962331551858</v>
      </c>
      <c r="S26" s="112">
        <v>3.3769351679417005E-2</v>
      </c>
      <c r="T26" s="149">
        <v>2.5165746029651107E-3</v>
      </c>
      <c r="V26" s="155">
        <v>0.34599999999999997</v>
      </c>
      <c r="W26" s="144">
        <v>3.3799999999999997E-2</v>
      </c>
      <c r="X26" s="157">
        <v>2.5100000000000001E-3</v>
      </c>
    </row>
    <row r="27" spans="2:24">
      <c r="B27" s="113">
        <v>0.36833448953584158</v>
      </c>
      <c r="C27" s="83">
        <v>3.3914329091894978E-2</v>
      </c>
      <c r="D27" s="164">
        <v>2.551112422914717E-3</v>
      </c>
      <c r="F27" s="115">
        <v>0.53166682573884227</v>
      </c>
      <c r="G27" s="112">
        <v>3.4987765578526668E-2</v>
      </c>
      <c r="H27" s="166">
        <v>2.7982041715035703E-3</v>
      </c>
      <c r="J27" s="115">
        <v>0.34331711302261003</v>
      </c>
      <c r="K27" s="112">
        <v>3.3775900157340638E-2</v>
      </c>
      <c r="L27" s="149">
        <v>2.5199339457360912E-3</v>
      </c>
      <c r="N27" s="115">
        <v>0.58631191106703173</v>
      </c>
      <c r="O27" s="112">
        <v>3.6306884382927396E-2</v>
      </c>
      <c r="P27" s="149">
        <v>3.122126049324317E-3</v>
      </c>
      <c r="R27" s="115">
        <v>0.43820208704052832</v>
      </c>
      <c r="S27" s="112">
        <v>3.43132404537266E-2</v>
      </c>
      <c r="T27" s="149">
        <v>2.6400647079852539E-3</v>
      </c>
      <c r="V27" s="155">
        <v>0.435</v>
      </c>
      <c r="W27" s="144">
        <v>3.4299999999999997E-2</v>
      </c>
      <c r="X27" s="157">
        <v>2.64E-3</v>
      </c>
    </row>
    <row r="28" spans="2:24">
      <c r="B28" s="113">
        <v>0.46021379670612239</v>
      </c>
      <c r="C28" s="83">
        <v>3.4464529744661618E-2</v>
      </c>
      <c r="D28" s="164">
        <v>2.6772382989861902E-3</v>
      </c>
      <c r="F28" s="115">
        <v>0.57866912692321715</v>
      </c>
      <c r="G28" s="112">
        <v>3.5801234977763365E-2</v>
      </c>
      <c r="H28" s="149">
        <v>2.9979591680659372E-3</v>
      </c>
      <c r="J28" s="115">
        <v>0.42589401000166444</v>
      </c>
      <c r="K28" s="112">
        <v>3.4293922723842928E-2</v>
      </c>
      <c r="L28" s="149">
        <v>2.6375502084630912E-3</v>
      </c>
      <c r="N28" s="115">
        <v>0.60213380583493137</v>
      </c>
      <c r="O28" s="112">
        <v>3.728687169013227E-2</v>
      </c>
      <c r="P28" s="149">
        <v>3.3816818969690178E-3</v>
      </c>
      <c r="R28" s="115">
        <v>0.51771691576693502</v>
      </c>
      <c r="S28" s="112">
        <v>3.4978776959479561E-2</v>
      </c>
      <c r="T28" s="149">
        <v>2.7967218383718215E-3</v>
      </c>
      <c r="V28" s="155">
        <v>0.51200000000000001</v>
      </c>
      <c r="W28" s="144">
        <v>3.5000000000000003E-2</v>
      </c>
      <c r="X28" s="157">
        <v>2.8E-3</v>
      </c>
    </row>
    <row r="29" spans="2:24">
      <c r="B29" s="113">
        <v>0.53066896036062683</v>
      </c>
      <c r="C29" s="83">
        <v>3.5134036762878781E-2</v>
      </c>
      <c r="D29" s="165">
        <v>2.8363385729217082E-3</v>
      </c>
      <c r="F29" s="115">
        <v>0.60475851756292998</v>
      </c>
      <c r="G29" s="112">
        <v>3.669510881047814E-2</v>
      </c>
      <c r="H29" s="149">
        <v>3.2280872626886657E-3</v>
      </c>
      <c r="J29" s="115">
        <v>0.50714603115130941</v>
      </c>
      <c r="K29" s="112">
        <v>3.4921467215493419E-2</v>
      </c>
      <c r="L29" s="166">
        <v>2.7850221329549485E-3</v>
      </c>
      <c r="N29" s="115">
        <v>0.61042765657600995</v>
      </c>
      <c r="O29" s="112">
        <v>3.8315713683549427E-2</v>
      </c>
      <c r="P29" s="149">
        <v>3.6692405342167965E-3</v>
      </c>
      <c r="R29" s="115">
        <v>0.5626414667755788</v>
      </c>
      <c r="S29" s="112">
        <v>3.5766981057666555E-2</v>
      </c>
      <c r="T29" s="149">
        <v>2.9900983719275223E-3</v>
      </c>
      <c r="V29" s="155">
        <v>0.55400000000000005</v>
      </c>
      <c r="W29" s="144">
        <v>3.5799999999999998E-2</v>
      </c>
      <c r="X29" s="157">
        <v>2.99E-3</v>
      </c>
    </row>
    <row r="30" spans="2:24">
      <c r="B30" s="113">
        <v>0.57190811830538579</v>
      </c>
      <c r="C30" s="83">
        <v>3.5913386158573583E-2</v>
      </c>
      <c r="D30" s="164">
        <v>3.0293152662242929E-3</v>
      </c>
      <c r="F30" s="115">
        <v>0.61923985755693456</v>
      </c>
      <c r="G30" s="112">
        <v>3.7645467683464738E-2</v>
      </c>
      <c r="H30" s="149">
        <v>3.4853179992006328E-3</v>
      </c>
      <c r="J30" s="115">
        <v>0.55419785990511006</v>
      </c>
      <c r="K30" s="112">
        <v>3.5668932177520776E-2</v>
      </c>
      <c r="L30" s="149">
        <v>2.967742262415645E-3</v>
      </c>
      <c r="N30" s="115">
        <v>0.6147753002131584</v>
      </c>
      <c r="O30" s="112">
        <v>3.9384831768512478E-2</v>
      </c>
      <c r="P30" s="149">
        <v>3.9848941211967151E-3</v>
      </c>
      <c r="R30" s="115">
        <v>0.58775012246599034</v>
      </c>
      <c r="S30" s="112">
        <v>3.6631672701841075E-2</v>
      </c>
      <c r="T30" s="149">
        <v>3.2122040775757867E-3</v>
      </c>
      <c r="V30" s="155">
        <v>0.57799999999999996</v>
      </c>
      <c r="W30" s="144">
        <v>3.6600000000000001E-2</v>
      </c>
      <c r="X30" s="157">
        <v>3.2200000000000002E-3</v>
      </c>
    </row>
    <row r="31" spans="2:24">
      <c r="B31" s="113">
        <v>0.5956129182749641</v>
      </c>
      <c r="C31" s="83">
        <v>3.6761849743582299E-2</v>
      </c>
      <c r="D31" s="164">
        <v>3.2490903176839374E-3</v>
      </c>
      <c r="F31" s="115">
        <v>0.62727796051295914</v>
      </c>
      <c r="G31" s="112">
        <v>3.8639590134997605E-2</v>
      </c>
      <c r="H31" s="149">
        <v>3.768648134650649E-3</v>
      </c>
      <c r="J31" s="115">
        <v>0.58118562833229348</v>
      </c>
      <c r="K31" s="112">
        <v>3.6492042995994844E-2</v>
      </c>
      <c r="L31" s="149">
        <v>3.177959425965575E-3</v>
      </c>
      <c r="N31" s="115">
        <v>0.6170543387183991</v>
      </c>
      <c r="O31" s="112">
        <v>4.0490062237346532E-2</v>
      </c>
      <c r="P31" s="149">
        <v>4.3297801949079492E-3</v>
      </c>
      <c r="R31" s="115">
        <v>0.60178353129089635</v>
      </c>
      <c r="S31" s="112">
        <v>3.7550127107147072E-2</v>
      </c>
      <c r="T31" s="149">
        <v>3.4598495283214574E-3</v>
      </c>
      <c r="V31" s="155">
        <v>0.59099999999999997</v>
      </c>
      <c r="W31" s="144">
        <v>3.7600000000000001E-2</v>
      </c>
      <c r="X31" s="157">
        <v>3.46E-3</v>
      </c>
    </row>
    <row r="32" spans="2:24">
      <c r="B32" s="113">
        <v>0.60923874308812898</v>
      </c>
      <c r="C32" s="83">
        <v>3.7660211774352539E-2</v>
      </c>
      <c r="D32" s="164">
        <v>3.4930853131417737E-3</v>
      </c>
      <c r="F32" s="115">
        <v>0.63173964010603556</v>
      </c>
      <c r="G32" s="112">
        <v>3.9670723077135886E-2</v>
      </c>
      <c r="H32" s="149">
        <v>4.0783623768321066E-3</v>
      </c>
      <c r="J32" s="115">
        <v>0.59666514664156733</v>
      </c>
      <c r="K32" s="112">
        <v>3.7368328432329123E-2</v>
      </c>
      <c r="L32" s="149">
        <v>3.4123929081255988E-3</v>
      </c>
      <c r="N32" s="115">
        <v>0.61824901264797083</v>
      </c>
      <c r="O32" s="112">
        <v>4.1629579715254827E-2</v>
      </c>
      <c r="P32" s="149">
        <v>4.7057056538730895E-3</v>
      </c>
      <c r="R32" s="115">
        <v>0.60962690473450742</v>
      </c>
      <c r="S32" s="112">
        <v>3.8510146861001758E-2</v>
      </c>
      <c r="T32" s="149">
        <v>3.7319775529900262E-3</v>
      </c>
      <c r="V32" s="155">
        <v>0.59799999999999998</v>
      </c>
      <c r="W32" s="144">
        <v>3.85E-2</v>
      </c>
      <c r="X32" s="157">
        <v>3.7399999999999998E-3</v>
      </c>
    </row>
    <row r="33" spans="2:24">
      <c r="B33" s="113">
        <v>0.61707104296314719</v>
      </c>
      <c r="C33" s="83">
        <v>3.8597849303695933E-2</v>
      </c>
      <c r="D33" s="164">
        <v>3.760470138756813E-3</v>
      </c>
      <c r="F33" s="115">
        <v>0.63421616782659107</v>
      </c>
      <c r="G33" s="112">
        <v>4.0735395869932377E-2</v>
      </c>
      <c r="H33" s="149">
        <v>4.4155446548512292E-3</v>
      </c>
      <c r="J33" s="115">
        <v>0.60554381653728917</v>
      </c>
      <c r="K33" s="112">
        <v>3.8285417625872224E-2</v>
      </c>
      <c r="L33" s="149">
        <v>3.6697999203128824E-3</v>
      </c>
      <c r="N33" s="115">
        <v>0.61887526174148821</v>
      </c>
      <c r="O33" s="112">
        <v>4.2802815524808933E-2</v>
      </c>
      <c r="P33" s="149">
        <v>5.1149533287353282E-3</v>
      </c>
      <c r="R33" s="115">
        <v>0.61401062274226348</v>
      </c>
      <c r="S33" s="112">
        <v>3.9505191523855669E-2</v>
      </c>
      <c r="T33" s="149">
        <v>4.0287464333671032E-3</v>
      </c>
      <c r="V33" s="155">
        <v>0.60199999999999998</v>
      </c>
      <c r="W33" s="144">
        <v>3.95E-2</v>
      </c>
      <c r="X33" s="157">
        <v>4.0400000000000002E-3</v>
      </c>
    </row>
    <row r="34" spans="2:24">
      <c r="B34" s="113">
        <v>0.62157314996755697</v>
      </c>
      <c r="C34" s="83">
        <v>3.9568902537551673E-2</v>
      </c>
      <c r="D34" s="164">
        <v>4.0514453331087896E-3</v>
      </c>
      <c r="F34" s="115">
        <v>0.63559080475932772</v>
      </c>
      <c r="G34" s="112">
        <v>4.1831977899706892E-2</v>
      </c>
      <c r="H34" s="149">
        <v>4.7818193829303581E-3</v>
      </c>
      <c r="J34" s="115">
        <v>0.61063640259469698</v>
      </c>
      <c r="K34" s="112">
        <v>3.923647556885336E-2</v>
      </c>
      <c r="L34" s="149">
        <v>3.9501089410580248E-3</v>
      </c>
      <c r="N34" s="115">
        <v>0.61920354205080408</v>
      </c>
      <c r="O34" s="112">
        <v>4.4009885313457245E-2</v>
      </c>
      <c r="P34" s="149">
        <v>5.5601841383101534E-3</v>
      </c>
      <c r="R34" s="115">
        <v>0.61646071436542582</v>
      </c>
      <c r="S34" s="112">
        <v>4.0531853157978061E-2</v>
      </c>
      <c r="T34" s="149">
        <v>4.351067149243203E-3</v>
      </c>
      <c r="V34" s="155">
        <v>0.60399999999999998</v>
      </c>
      <c r="W34" s="144">
        <v>4.0599999999999997E-2</v>
      </c>
      <c r="X34" s="157">
        <v>4.3600000000000002E-3</v>
      </c>
    </row>
    <row r="35" spans="2:24">
      <c r="B35" s="113">
        <v>0.62416101915063116</v>
      </c>
      <c r="C35" s="83">
        <v>4.0570225378737869E-2</v>
      </c>
      <c r="D35" s="164">
        <v>4.3668680071144907E-3</v>
      </c>
      <c r="F35" s="115">
        <v>0.63635381931440793</v>
      </c>
      <c r="G35" s="112">
        <v>4.2959883684838454E-2</v>
      </c>
      <c r="H35" s="149">
        <v>5.1792114469130191E-3</v>
      </c>
      <c r="J35" s="115">
        <v>0.61355738434722285</v>
      </c>
      <c r="K35" s="112">
        <v>4.0217796672304025E-2</v>
      </c>
      <c r="L35" s="149">
        <v>4.2539765339114398E-3</v>
      </c>
      <c r="N35" s="115">
        <v>0.61937562686912973</v>
      </c>
      <c r="O35" s="112">
        <v>4.5251283707913342E-2</v>
      </c>
      <c r="P35" s="149">
        <v>6.0443917995253371E-3</v>
      </c>
      <c r="R35" s="115">
        <v>0.61783008825107932</v>
      </c>
      <c r="S35" s="112">
        <v>4.1588490426615242E-2</v>
      </c>
      <c r="T35" s="149">
        <v>4.7003558942133612E-3</v>
      </c>
      <c r="V35" s="155">
        <v>0.60499999999999998</v>
      </c>
      <c r="W35" s="144">
        <v>4.1599999999999998E-2</v>
      </c>
      <c r="X35" s="157">
        <v>4.7099999999999998E-3</v>
      </c>
    </row>
    <row r="36" spans="2:24">
      <c r="B36" s="113">
        <v>0.62564855974043621</v>
      </c>
      <c r="C36" s="83">
        <v>4.1600244527864552E-2</v>
      </c>
      <c r="D36" s="164">
        <v>4.7080463493845539E-3</v>
      </c>
      <c r="F36" s="115">
        <v>0.63677734293537247</v>
      </c>
      <c r="G36" s="112">
        <v>4.4119128383933115E-2</v>
      </c>
      <c r="H36" s="149">
        <v>5.6100717086436337E-3</v>
      </c>
      <c r="J36" s="115">
        <v>0.61523278743367205</v>
      </c>
      <c r="K36" s="112">
        <v>4.1227478337360624E-2</v>
      </c>
      <c r="L36" s="149">
        <v>4.5825464419797218E-3</v>
      </c>
      <c r="N36" s="115">
        <v>0.61946583387776777</v>
      </c>
      <c r="O36" s="112">
        <v>4.6527720818132078E-2</v>
      </c>
      <c r="P36" s="149">
        <v>6.5708875082556312E-3</v>
      </c>
      <c r="R36" s="115">
        <v>0.61859544119583543</v>
      </c>
      <c r="S36" s="112">
        <v>4.2674470829883591E-2</v>
      </c>
      <c r="T36" s="149">
        <v>5.0783985597459714E-3</v>
      </c>
      <c r="V36" s="155">
        <v>0.60599999999999998</v>
      </c>
      <c r="W36" s="144">
        <v>4.2700000000000002E-2</v>
      </c>
      <c r="X36" s="157">
        <v>5.0899999999999999E-3</v>
      </c>
    </row>
    <row r="37" spans="2:24">
      <c r="B37" s="113">
        <v>0.62650361726065007</v>
      </c>
      <c r="C37" s="83">
        <v>4.265830917254259E-2</v>
      </c>
      <c r="D37" s="164">
        <v>5.0766242520215495E-3</v>
      </c>
      <c r="F37" s="115">
        <v>0.63701242659966262</v>
      </c>
      <c r="G37" s="112">
        <v>4.5310077253647253E-2</v>
      </c>
      <c r="H37" s="149">
        <v>6.0770403802955768E-3</v>
      </c>
      <c r="J37" s="115">
        <v>0.61619375731979209</v>
      </c>
      <c r="K37" s="112">
        <v>4.226466998985888E-2</v>
      </c>
      <c r="L37" s="149">
        <v>4.9373146528190574E-3</v>
      </c>
      <c r="N37" s="115">
        <v>0.61951312046868612</v>
      </c>
      <c r="O37" s="112">
        <v>4.7840034621550724E-2</v>
      </c>
      <c r="P37" s="149">
        <v>7.1433023404205206E-3</v>
      </c>
      <c r="R37" s="115">
        <v>0.61902320247869891</v>
      </c>
      <c r="S37" s="112">
        <v>4.3789744288422798E-2</v>
      </c>
      <c r="T37" s="149">
        <v>5.4872773173569251E-3</v>
      </c>
      <c r="V37" s="155">
        <v>0.60599999999999998</v>
      </c>
      <c r="W37" s="144">
        <v>4.3799999999999999E-2</v>
      </c>
      <c r="X37" s="157">
        <v>5.4999999999999997E-3</v>
      </c>
    </row>
    <row r="38" spans="2:24">
      <c r="B38" s="113">
        <v>0.6269951153534653</v>
      </c>
      <c r="C38" s="83">
        <v>4.3744315140800578E-2</v>
      </c>
      <c r="D38" s="164">
        <v>5.4745171407672346E-3</v>
      </c>
      <c r="F38" s="115">
        <v>0.63714291360553543</v>
      </c>
      <c r="G38" s="112">
        <v>4.6533303861117724E-2</v>
      </c>
      <c r="H38" s="149">
        <v>6.5830330778041497E-3</v>
      </c>
      <c r="J38" s="115">
        <v>0.61674494594389018</v>
      </c>
      <c r="K38" s="112">
        <v>4.3329141171937029E-2</v>
      </c>
      <c r="L38" s="149">
        <v>5.3200537676533072E-3</v>
      </c>
      <c r="N38" s="115">
        <v>0.61953790814000398</v>
      </c>
      <c r="O38" s="112">
        <v>4.9189144090123565E-2</v>
      </c>
      <c r="P38" s="149">
        <v>7.765600628708561E-3</v>
      </c>
      <c r="R38" s="115">
        <v>0.61926228134599892</v>
      </c>
      <c r="S38" s="112">
        <v>4.493460129122457E-2</v>
      </c>
      <c r="T38" s="149">
        <v>5.929333194422395E-3</v>
      </c>
      <c r="V38" s="155">
        <v>0.60599999999999998</v>
      </c>
      <c r="W38" s="144">
        <v>4.4999999999999998E-2</v>
      </c>
      <c r="X38" s="157">
        <v>5.94E-3</v>
      </c>
    </row>
    <row r="39" spans="2:24">
      <c r="B39" s="113">
        <v>0.62727763479751464</v>
      </c>
      <c r="C39" s="83">
        <v>4.4858485957764489E-2</v>
      </c>
      <c r="D39" s="164">
        <v>5.9038781769804481E-3</v>
      </c>
      <c r="F39" s="115">
        <v>0.63721534253739276</v>
      </c>
      <c r="G39" s="112">
        <v>4.7789509729709523E-2</v>
      </c>
      <c r="H39" s="149">
        <v>7.1312409219423389E-3</v>
      </c>
      <c r="J39" s="115">
        <v>0.61706109414345733</v>
      </c>
      <c r="K39" s="112">
        <v>4.4421030880610911E-2</v>
      </c>
      <c r="L39" s="149">
        <v>5.7327721231362882E-3</v>
      </c>
      <c r="N39" s="115">
        <v>0.61955090185846462</v>
      </c>
      <c r="O39" s="112">
        <v>5.0576024238548373E-2</v>
      </c>
      <c r="P39" s="149">
        <v>8.4421005997821208E-3</v>
      </c>
      <c r="R39" s="115">
        <v>0.61939590424989255</v>
      </c>
      <c r="S39" s="112">
        <v>4.6109535167154443E-2</v>
      </c>
      <c r="T39" s="149">
        <v>6.40715021355535E-3</v>
      </c>
      <c r="V39" s="155">
        <v>0.60699999999999998</v>
      </c>
      <c r="W39" s="144">
        <v>4.6100000000000002E-2</v>
      </c>
      <c r="X39" s="157">
        <v>6.4200000000000004E-3</v>
      </c>
    </row>
    <row r="40" spans="2:24">
      <c r="B40" s="113">
        <v>0.62744003061843989</v>
      </c>
      <c r="C40" s="83">
        <v>4.6001244760318062E-2</v>
      </c>
      <c r="D40" s="164">
        <v>6.3670830705691234E-3</v>
      </c>
      <c r="F40" s="115">
        <v>0.63725554539234297</v>
      </c>
      <c r="G40" s="112">
        <v>4.9079478832107108E-2</v>
      </c>
      <c r="H40" s="149">
        <v>7.7251396986389798E-3</v>
      </c>
      <c r="J40" s="115">
        <v>0.61724242895284875</v>
      </c>
      <c r="K40" s="112">
        <v>4.5540701370809997E-2</v>
      </c>
      <c r="L40" s="149">
        <v>6.1776939731103802E-3</v>
      </c>
      <c r="N40" s="115">
        <v>0.61955771317677166</v>
      </c>
      <c r="O40" s="112">
        <v>5.200169298158136E-2</v>
      </c>
      <c r="P40" s="149">
        <v>9.1775002560896875E-3</v>
      </c>
      <c r="R40" s="115">
        <v>0.61947058705497104</v>
      </c>
      <c r="S40" s="112">
        <v>4.7315163528163826E-2</v>
      </c>
      <c r="T40" s="149">
        <v>6.9235528485834946E-3</v>
      </c>
      <c r="V40" s="155">
        <v>0.60699999999999998</v>
      </c>
      <c r="W40" s="144">
        <v>4.7300000000000002E-2</v>
      </c>
      <c r="X40" s="157">
        <v>6.94E-3</v>
      </c>
    </row>
    <row r="41" spans="2:24">
      <c r="B41" s="113">
        <v>0.62753337783120511</v>
      </c>
      <c r="C41" s="83">
        <v>4.7173139224168992E-2</v>
      </c>
      <c r="D41" s="164">
        <v>6.8667266362375558E-3</v>
      </c>
      <c r="F41" s="115">
        <v>0.6372778606399202</v>
      </c>
      <c r="G41" s="112">
        <v>5.0404051897442972E-2</v>
      </c>
      <c r="H41" s="149">
        <v>8.3685051844527049E-3</v>
      </c>
      <c r="J41" s="115">
        <v>0.61734643812684387</v>
      </c>
      <c r="K41" s="112">
        <v>4.6688652683305243E-2</v>
      </c>
      <c r="L41" s="149">
        <v>6.657252799506224E-3</v>
      </c>
      <c r="N41" s="115">
        <v>0.61956128367564156</v>
      </c>
      <c r="O41" s="112">
        <v>5.3467204359055151E-2</v>
      </c>
      <c r="P41" s="149">
        <v>9.9769074520428564E-3</v>
      </c>
      <c r="R41" s="115">
        <v>0.61951232781356758</v>
      </c>
      <c r="S41" s="112">
        <v>4.8552183478331679E-2</v>
      </c>
      <c r="T41" s="149">
        <v>7.481612000139898E-3</v>
      </c>
      <c r="V41" s="155">
        <v>0.60699999999999998</v>
      </c>
      <c r="W41" s="144">
        <v>4.8599999999999997E-2</v>
      </c>
      <c r="X41" s="157">
        <v>7.4999999999999997E-3</v>
      </c>
    </row>
    <row r="42" spans="2:24">
      <c r="B42" s="113">
        <v>0.62758703501327662</v>
      </c>
      <c r="C42" s="83">
        <v>4.8374797558871405E-2</v>
      </c>
      <c r="D42" s="164">
        <v>7.4056270062170223E-3</v>
      </c>
      <c r="F42" s="115">
        <v>0.6372902470805113</v>
      </c>
      <c r="G42" s="112">
        <v>5.1764112000848933E-2</v>
      </c>
      <c r="H42" s="149">
        <v>9.0654329736934401E-3</v>
      </c>
      <c r="J42" s="115">
        <v>0.61740609522363321</v>
      </c>
      <c r="K42" s="112">
        <v>4.7865472647839108E-2</v>
      </c>
      <c r="L42" s="149">
        <v>7.1740930561764917E-3</v>
      </c>
      <c r="N42" s="115">
        <v>0.61956315533419659</v>
      </c>
      <c r="O42" s="112">
        <v>5.4973645198141741E-2</v>
      </c>
      <c r="P42" s="149">
        <v>1.0845873669536273E-2</v>
      </c>
      <c r="R42" s="115">
        <v>0.6195356570247077</v>
      </c>
      <c r="S42" s="112">
        <v>4.9821346137005257E-2</v>
      </c>
      <c r="T42" s="149">
        <v>8.0846566849652086E-3</v>
      </c>
      <c r="V42" s="155">
        <v>0.60699999999999998</v>
      </c>
      <c r="W42" s="144">
        <v>4.99E-2</v>
      </c>
      <c r="X42" s="157">
        <v>8.0999999999999996E-3</v>
      </c>
    </row>
    <row r="43" spans="2:24">
      <c r="B43" s="113">
        <v>0.62761787785370604</v>
      </c>
      <c r="C43" s="83">
        <v>4.9606902757678796E-2</v>
      </c>
      <c r="D43" s="164">
        <v>7.9868350494499731E-3</v>
      </c>
      <c r="F43" s="115">
        <v>0.63729712237553038</v>
      </c>
      <c r="G43" s="112">
        <v>5.3160576583808544E-2</v>
      </c>
      <c r="H43" s="149">
        <v>9.8203618774626075E-3</v>
      </c>
      <c r="J43" s="115">
        <v>0.61744031306289326</v>
      </c>
      <c r="K43" s="112">
        <v>4.9071807671084829E-2</v>
      </c>
      <c r="L43" s="149">
        <v>7.7310775363076366E-3</v>
      </c>
      <c r="N43" s="115">
        <v>0.61956413645920849</v>
      </c>
      <c r="O43" s="112">
        <v>5.6522133633981342E-2</v>
      </c>
      <c r="P43" s="149">
        <v>1.1790431321872949E-2</v>
      </c>
      <c r="R43" s="115">
        <v>0.61954869588913475</v>
      </c>
      <c r="S43" s="112">
        <v>5.1123442225372191E-2</v>
      </c>
      <c r="T43" s="149">
        <v>8.7362898069026484E-3</v>
      </c>
      <c r="V43" s="155">
        <v>0.60699999999999998</v>
      </c>
      <c r="W43" s="144">
        <v>5.1200000000000002E-2</v>
      </c>
      <c r="X43" s="157">
        <v>8.7500000000000008E-3</v>
      </c>
    </row>
    <row r="44" spans="2:24">
      <c r="B44" s="113">
        <v>0.62763560671625596</v>
      </c>
      <c r="C44" s="83">
        <v>5.0870177590411417E-2</v>
      </c>
      <c r="D44" s="164">
        <v>8.6136475329103568E-3</v>
      </c>
      <c r="F44" s="115">
        <v>0.63730093861969284</v>
      </c>
      <c r="G44" s="112">
        <v>5.4594393143262698E-2</v>
      </c>
      <c r="H44" s="149">
        <v>1.0638100407679794E-2</v>
      </c>
      <c r="J44" s="115">
        <v>0.61745993957150069</v>
      </c>
      <c r="K44" s="112">
        <v>5.0308345723529206E-2</v>
      </c>
      <c r="L44" s="149">
        <v>8.331298682424583E-3</v>
      </c>
      <c r="N44" s="115">
        <v>0.61956465076577716</v>
      </c>
      <c r="O44" s="112">
        <v>5.8113818637809955E-2</v>
      </c>
      <c r="P44" s="149">
        <v>1.2817134608841556E-2</v>
      </c>
      <c r="R44" s="115">
        <v>0.61955598340453877</v>
      </c>
      <c r="S44" s="112">
        <v>5.2459293996394138E-2</v>
      </c>
      <c r="T44" s="149">
        <v>9.4404070794283611E-3</v>
      </c>
      <c r="V44" s="155">
        <v>0.60699999999999998</v>
      </c>
      <c r="W44" s="144">
        <v>5.2499999999999998E-2</v>
      </c>
      <c r="X44" s="157">
        <v>9.4599999999999997E-3</v>
      </c>
    </row>
    <row r="45" spans="2:24">
      <c r="B45" s="113">
        <v>0.62764579749515093</v>
      </c>
      <c r="C45" s="83">
        <v>5.2165375925123547E-2</v>
      </c>
      <c r="D45" s="164">
        <v>9.2896231634457607E-3</v>
      </c>
      <c r="F45" s="115">
        <v>0.63730305688799505</v>
      </c>
      <c r="G45" s="112">
        <v>5.6066537016041647E-2</v>
      </c>
      <c r="H45" s="149">
        <v>1.1523856129843416E-2</v>
      </c>
      <c r="J45" s="115">
        <v>0.61747119685274476</v>
      </c>
      <c r="K45" s="112">
        <v>5.1575806493952957E-2</v>
      </c>
      <c r="L45" s="149">
        <v>8.9780928438105406E-3</v>
      </c>
      <c r="N45" s="115">
        <v>0.61956492036571942</v>
      </c>
      <c r="O45" s="112">
        <v>5.9749880093987642E-2</v>
      </c>
      <c r="P45" s="149">
        <v>1.3933104066002757E-2</v>
      </c>
      <c r="R45" s="115">
        <v>0.61956005644947765</v>
      </c>
      <c r="S45" s="112">
        <v>5.3829750804726802E-2</v>
      </c>
      <c r="T45" s="149">
        <v>1.0201218593748337E-2</v>
      </c>
      <c r="V45" s="155">
        <v>0.60699999999999998</v>
      </c>
      <c r="W45" s="144">
        <v>5.3900000000000003E-2</v>
      </c>
      <c r="X45" s="157">
        <v>1.022E-2</v>
      </c>
    </row>
    <row r="46" spans="2:24">
      <c r="B46" s="113">
        <v>0.62765165528632028</v>
      </c>
      <c r="C46" s="83">
        <v>5.349327778110724E-2</v>
      </c>
      <c r="D46" s="164">
        <v>1.0018601021226533E-2</v>
      </c>
      <c r="F46" s="115">
        <v>0.63730423266721914</v>
      </c>
      <c r="G46" s="112">
        <v>5.7578010361995807E-2</v>
      </c>
      <c r="H46" s="149">
        <v>1.2483267836708858E-2</v>
      </c>
      <c r="J46" s="115">
        <v>0.61747765375160257</v>
      </c>
      <c r="K46" s="112">
        <v>5.2874935758687611E-2</v>
      </c>
      <c r="L46" s="149">
        <v>9.6750569077808067E-3</v>
      </c>
      <c r="N46" s="115">
        <v>0.61956506169023917</v>
      </c>
      <c r="O46" s="112">
        <v>6.1431529178726803E-2</v>
      </c>
      <c r="P46" s="149">
        <v>1.5146075030607768E-2</v>
      </c>
      <c r="R46" s="115">
        <v>0.61956233290368112</v>
      </c>
      <c r="S46" s="112">
        <v>5.5235686767299938E-2</v>
      </c>
      <c r="T46" s="149">
        <v>1.1023272785666609E-2</v>
      </c>
      <c r="V46" s="155">
        <v>0.60699999999999998</v>
      </c>
      <c r="W46" s="144">
        <v>5.5300000000000002E-2</v>
      </c>
      <c r="X46" s="157">
        <v>1.1039999999999999E-2</v>
      </c>
    </row>
    <row r="47" spans="2:24">
      <c r="B47" s="113">
        <v>0.62765502242024962</v>
      </c>
      <c r="C47" s="83">
        <v>5.485468658361322E-2</v>
      </c>
      <c r="D47" s="164">
        <v>1.0804721128784013E-2</v>
      </c>
      <c r="F47" s="147">
        <v>0.63730488530257334</v>
      </c>
      <c r="G47" s="148">
        <v>5.9129841834776625E-2</v>
      </c>
      <c r="H47" s="149">
        <v>1.3522440602766621E-2</v>
      </c>
      <c r="J47" s="147">
        <v>0.61748135726952624</v>
      </c>
      <c r="K47" s="148">
        <v>5.4206502231166492E-2</v>
      </c>
      <c r="L47" s="149">
        <v>1.0426066992999255E-2</v>
      </c>
      <c r="N47" s="147">
        <v>0.61956513577267314</v>
      </c>
      <c r="O47" s="148">
        <v>6.3160008907249862E-2</v>
      </c>
      <c r="P47" s="149">
        <v>1.6464450303502333E-2</v>
      </c>
      <c r="R47" s="147">
        <v>0.61956360523036003</v>
      </c>
      <c r="S47" s="148">
        <v>5.6677999626306784E-2</v>
      </c>
      <c r="T47" s="149">
        <v>1.1911482715059055E-2</v>
      </c>
      <c r="V47" s="158">
        <v>0.60699999999999998</v>
      </c>
      <c r="W47" s="159">
        <v>5.67E-2</v>
      </c>
      <c r="X47" s="157">
        <v>1.193E-2</v>
      </c>
    </row>
    <row r="48" spans="2:24">
      <c r="B48" s="113">
        <v>0.62765695789226805</v>
      </c>
      <c r="C48" s="83">
        <v>5.6250427719108577E-2</v>
      </c>
      <c r="D48" s="164">
        <v>1.1652447046995756E-2</v>
      </c>
      <c r="F48" s="115">
        <v>0.63730524755842621</v>
      </c>
      <c r="G48" s="112">
        <v>6.0723086648950722E-2</v>
      </c>
      <c r="H48" s="149">
        <v>1.4647983851180685E-2</v>
      </c>
      <c r="J48" s="115">
        <v>0.61748348151605892</v>
      </c>
      <c r="K48" s="112">
        <v>5.5571295872428275E-2</v>
      </c>
      <c r="L48" s="149">
        <v>1.1235299057312267E-2</v>
      </c>
      <c r="N48" s="115">
        <v>0.6195651746067482</v>
      </c>
      <c r="O48" s="112">
        <v>6.4936594777504297E-2</v>
      </c>
      <c r="P48" s="149">
        <v>1.7897357331469445E-2</v>
      </c>
      <c r="R48" s="115">
        <v>0.61956431634292075</v>
      </c>
      <c r="S48" s="112">
        <v>5.8157610305252426E-2</v>
      </c>
      <c r="T48" s="149">
        <v>1.2871154673508594E-2</v>
      </c>
      <c r="V48" s="155">
        <v>0.60699999999999998</v>
      </c>
      <c r="W48" s="144">
        <v>5.8200000000000002E-2</v>
      </c>
      <c r="X48" s="157">
        <v>1.289E-2</v>
      </c>
    </row>
    <row r="49" spans="1:24">
      <c r="B49" s="113">
        <v>0.62765807042655175</v>
      </c>
      <c r="C49" s="83">
        <v>5.7681347860001217E-2</v>
      </c>
      <c r="D49" s="164">
        <v>1.2566590484312244E-2</v>
      </c>
      <c r="F49" s="115">
        <v>0.63730544863442073</v>
      </c>
      <c r="G49" s="112">
        <v>6.2358826877369128E-2</v>
      </c>
      <c r="H49" s="149">
        <v>1.5867052615605063E-2</v>
      </c>
      <c r="J49" s="115">
        <v>0.61748469993147503</v>
      </c>
      <c r="K49" s="112">
        <v>5.6970127063341855E-2</v>
      </c>
      <c r="L49" s="149">
        <v>1.2107251377245712E-2</v>
      </c>
      <c r="N49" s="115">
        <v>0.61956519496360352</v>
      </c>
      <c r="O49" s="112">
        <v>6.6762595471647562E-2</v>
      </c>
      <c r="P49" s="149">
        <v>1.945471027385098E-2</v>
      </c>
      <c r="R49" s="115">
        <v>0.61956471378886169</v>
      </c>
      <c r="S49" s="112">
        <v>5.9675462865946646E-2</v>
      </c>
      <c r="T49" s="149">
        <v>1.3908019202255604E-2</v>
      </c>
      <c r="V49" s="155">
        <v>0.60699999999999998</v>
      </c>
      <c r="W49" s="144">
        <v>5.9700000000000003E-2</v>
      </c>
      <c r="X49" s="157">
        <v>1.393E-2</v>
      </c>
    </row>
    <row r="50" spans="1:24">
      <c r="B50" s="113">
        <v>0.62765870992560968</v>
      </c>
      <c r="C50" s="83">
        <v>5.9148314745819656E-2</v>
      </c>
      <c r="D50" s="164">
        <v>1.3552337968336419E-2</v>
      </c>
      <c r="F50" s="115">
        <v>0.63730556024491714</v>
      </c>
      <c r="G50" s="112">
        <v>6.4038171884097606E-2</v>
      </c>
      <c r="H50" s="149">
        <v>1.718739221801744E-2</v>
      </c>
      <c r="J50" s="115">
        <v>0.61748539878450515</v>
      </c>
      <c r="K50" s="112">
        <v>5.840382628622777E-2</v>
      </c>
      <c r="L50" s="149">
        <v>1.3046768924516594E-2</v>
      </c>
      <c r="N50" s="115">
        <v>0.61956520563468442</v>
      </c>
      <c r="O50" s="112">
        <v>6.8639353594335331E-2</v>
      </c>
      <c r="P50" s="149">
        <v>2.114727735452724E-2</v>
      </c>
      <c r="R50" s="115">
        <v>0.61956493592426565</v>
      </c>
      <c r="S50" s="112">
        <v>6.1232524698895743E-2</v>
      </c>
      <c r="T50" s="149">
        <v>1.502826464842451E-2</v>
      </c>
      <c r="V50" s="155">
        <v>0.60699999999999998</v>
      </c>
      <c r="W50" s="144">
        <v>6.13E-2</v>
      </c>
      <c r="X50" s="157">
        <v>1.506E-2</v>
      </c>
    </row>
    <row r="51" spans="1:24">
      <c r="B51" s="113">
        <v>0.62765907751791772</v>
      </c>
      <c r="C51" s="83">
        <v>6.0652217236341004E-2</v>
      </c>
      <c r="D51" s="164">
        <v>1.4615279672108017E-2</v>
      </c>
      <c r="F51" s="115">
        <v>0.63730562219613585</v>
      </c>
      <c r="G51" s="112">
        <v>6.5762258838901175E-2</v>
      </c>
      <c r="H51" s="149">
        <v>1.8617386615832888E-2</v>
      </c>
      <c r="J51" s="115">
        <v>0.61748579962936578</v>
      </c>
      <c r="K51" s="112">
        <v>5.9873244108699437E-2</v>
      </c>
      <c r="L51" s="149">
        <v>1.4059069710887493E-2</v>
      </c>
      <c r="N51" s="115">
        <v>0.61956521122847419</v>
      </c>
      <c r="O51" s="112">
        <v>7.056824643644044E-2</v>
      </c>
      <c r="P51" s="149">
        <v>2.2986753937542868E-2</v>
      </c>
      <c r="R51" s="115">
        <v>0.61956506007734558</v>
      </c>
      <c r="S51" s="112">
        <v>6.2829786850983102E-2</v>
      </c>
      <c r="T51" s="149">
        <v>1.6238573421169054E-2</v>
      </c>
      <c r="V51" s="155">
        <v>0.60699999999999998</v>
      </c>
      <c r="W51" s="144">
        <v>6.2899999999999998E-2</v>
      </c>
      <c r="X51" s="157">
        <v>1.627E-2</v>
      </c>
    </row>
    <row r="52" spans="1:24">
      <c r="B52" s="113">
        <v>0.62765928881471822</v>
      </c>
      <c r="C52" s="83">
        <v>6.2193965527896578E-2</v>
      </c>
      <c r="D52" s="164">
        <v>1.5761440518880239E-2</v>
      </c>
      <c r="F52" s="115">
        <v>0.63730565658316596</v>
      </c>
      <c r="G52" s="112">
        <v>6.7532253282463525E-2</v>
      </c>
      <c r="H52" s="149">
        <v>2.0166110700405328E-2</v>
      </c>
      <c r="J52" s="115">
        <v>0.61748602954409093</v>
      </c>
      <c r="K52" s="112">
        <v>6.1379251347886743E-2</v>
      </c>
      <c r="L52" s="149">
        <v>1.5149773205224336E-2</v>
      </c>
      <c r="N52" s="115">
        <v>0.6195652141607435</v>
      </c>
      <c r="O52" s="112">
        <v>7.2550686757987148E-2</v>
      </c>
      <c r="P52" s="149">
        <v>2.49858418031478E-2</v>
      </c>
      <c r="R52" s="115">
        <v>0.61956512946739772</v>
      </c>
      <c r="S52" s="112">
        <v>6.4468264435293951E-2</v>
      </c>
      <c r="T52" s="149">
        <v>1.7546161136192673E-2</v>
      </c>
      <c r="V52" s="155">
        <v>0.60699999999999998</v>
      </c>
      <c r="W52" s="144">
        <v>6.4500000000000002E-2</v>
      </c>
      <c r="X52" s="157">
        <v>1.7579999999999998E-2</v>
      </c>
    </row>
    <row r="54" spans="1:24">
      <c r="A54">
        <v>2006</v>
      </c>
      <c r="B54" s="115">
        <v>1</v>
      </c>
      <c r="C54" s="112">
        <v>1.7717407352724052E-2</v>
      </c>
      <c r="D54" s="149">
        <v>3.8289999999999998E-4</v>
      </c>
      <c r="E54">
        <v>2007</v>
      </c>
      <c r="F54" s="115">
        <v>1</v>
      </c>
      <c r="G54" s="112">
        <v>1.7717407352724052E-2</v>
      </c>
      <c r="H54" s="149">
        <v>3.8289999999999998E-4</v>
      </c>
      <c r="I54">
        <v>2008</v>
      </c>
      <c r="J54" s="115">
        <v>1</v>
      </c>
      <c r="K54" s="112">
        <v>1.7717407352724052E-2</v>
      </c>
      <c r="L54" s="149">
        <v>3.8289999999999998E-4</v>
      </c>
      <c r="M54">
        <v>2009</v>
      </c>
      <c r="N54" s="115">
        <v>1</v>
      </c>
      <c r="O54" s="112">
        <v>1.7717407352724052E-2</v>
      </c>
      <c r="P54" s="149">
        <v>3.8289999999999998E-4</v>
      </c>
      <c r="Q54">
        <v>2010</v>
      </c>
      <c r="R54" s="115">
        <v>1</v>
      </c>
      <c r="S54" s="112">
        <v>1.7717407352724052E-2</v>
      </c>
      <c r="T54" s="149">
        <v>3.8289999999999998E-4</v>
      </c>
    </row>
    <row r="55" spans="1:24">
      <c r="B55" s="115">
        <v>0.6205154129021051</v>
      </c>
      <c r="C55" s="112">
        <v>1.913352761982804E-2</v>
      </c>
      <c r="D55" s="149">
        <v>4.7304184955222485E-4</v>
      </c>
      <c r="F55" s="115">
        <v>0.7616463902573678</v>
      </c>
      <c r="G55" s="112">
        <v>1.8931262302941385E-2</v>
      </c>
      <c r="H55" s="149">
        <v>4.6016683449314632E-4</v>
      </c>
      <c r="J55" s="115">
        <v>0.70377071248212431</v>
      </c>
      <c r="K55" s="112">
        <v>1.8998413741066394E-2</v>
      </c>
      <c r="L55" s="149">
        <v>4.6444129830338417E-4</v>
      </c>
      <c r="N55" s="115">
        <v>0.62455165072635832</v>
      </c>
      <c r="O55" s="112">
        <v>1.9044291943532257E-2</v>
      </c>
      <c r="P55" s="149">
        <v>4.6736163361703754E-4</v>
      </c>
      <c r="R55" s="115">
        <v>0.57698674692052454</v>
      </c>
      <c r="S55" s="112">
        <v>1.9082393941066131E-2</v>
      </c>
      <c r="T55" s="149">
        <v>4.6978698166770955E-4</v>
      </c>
    </row>
    <row r="56" spans="1:24">
      <c r="B56" s="115">
        <v>0.59296771765161949</v>
      </c>
      <c r="C56" s="112">
        <v>2.0107367346266586E-2</v>
      </c>
      <c r="D56" s="149">
        <v>5.45122507416817E-4</v>
      </c>
      <c r="F56" s="115">
        <v>0.7147953106628514</v>
      </c>
      <c r="G56" s="112">
        <v>1.9916295304175033E-2</v>
      </c>
      <c r="H56" s="149">
        <v>5.3163841150150677E-4</v>
      </c>
      <c r="J56" s="115">
        <v>0.65782221095537929</v>
      </c>
      <c r="K56" s="112">
        <v>1.997443144954968E-2</v>
      </c>
      <c r="L56" s="149">
        <v>5.3572761779061278E-4</v>
      </c>
      <c r="N56" s="115">
        <v>0.57688453201733536</v>
      </c>
      <c r="O56" s="112">
        <v>1.9961663340621605E-2</v>
      </c>
      <c r="P56" s="149">
        <v>5.3463492689110378E-4</v>
      </c>
      <c r="R56" s="115">
        <v>0.53312698832881056</v>
      </c>
      <c r="S56" s="112">
        <v>1.9966144512960967E-2</v>
      </c>
      <c r="T56" s="149">
        <v>5.3481624350322412E-4</v>
      </c>
    </row>
    <row r="57" spans="1:24">
      <c r="B57" s="115">
        <v>0.58912468931679807</v>
      </c>
      <c r="C57" s="112">
        <v>2.1045144447001046E-2</v>
      </c>
      <c r="D57" s="149">
        <v>6.2172675493594955E-4</v>
      </c>
      <c r="F57" s="115">
        <v>0.70318620300784562</v>
      </c>
      <c r="G57" s="112">
        <v>2.085263513527004E-2</v>
      </c>
      <c r="H57" s="149">
        <v>6.0677960051998541E-4</v>
      </c>
      <c r="J57" s="115">
        <v>0.64809655249713805</v>
      </c>
      <c r="K57" s="112">
        <v>2.0898393834799078E-2</v>
      </c>
      <c r="L57" s="149">
        <v>6.1026715217404859E-4</v>
      </c>
      <c r="N57" s="115">
        <v>0.56794230039870897</v>
      </c>
      <c r="O57" s="112">
        <v>2.0820479673362011E-2</v>
      </c>
      <c r="P57" s="149">
        <v>6.0376368722124161E-4</v>
      </c>
      <c r="R57" s="115">
        <v>0.52578223902449972</v>
      </c>
      <c r="S57" s="112">
        <v>2.0792963081433861E-2</v>
      </c>
      <c r="T57" s="149">
        <v>6.0135630327063727E-4</v>
      </c>
    </row>
    <row r="58" spans="1:24">
      <c r="B58" s="115">
        <v>0.58843462739509578</v>
      </c>
      <c r="C58" s="112">
        <v>2.1977710329920772E-2</v>
      </c>
      <c r="D58" s="149">
        <v>7.0514236356234372E-4</v>
      </c>
      <c r="F58" s="115">
        <v>0.69989039008747356</v>
      </c>
      <c r="G58" s="112">
        <v>2.1776614017975812E-2</v>
      </c>
      <c r="H58" s="149">
        <v>6.880311172487479E-4</v>
      </c>
      <c r="J58" s="115">
        <v>0.64567477411896002</v>
      </c>
      <c r="K58" s="112">
        <v>2.1811055143506047E-2</v>
      </c>
      <c r="L58" s="149">
        <v>6.9082938491470992E-4</v>
      </c>
      <c r="N58" s="115">
        <v>0.56593995269882058</v>
      </c>
      <c r="O58" s="112">
        <v>2.1668020195254035E-2</v>
      </c>
      <c r="P58" s="149">
        <v>6.7794653511452985E-4</v>
      </c>
      <c r="R58" s="115">
        <v>0.52428902709470648</v>
      </c>
      <c r="S58" s="112">
        <v>2.1609991050665401E-2</v>
      </c>
      <c r="T58" s="149">
        <v>6.7263304098846236E-4</v>
      </c>
    </row>
    <row r="59" spans="1:24">
      <c r="B59" s="115">
        <v>0.58828653165859845</v>
      </c>
      <c r="C59" s="112">
        <v>2.2909211314273373E-2</v>
      </c>
      <c r="D59" s="149">
        <v>7.9597619030002975E-4</v>
      </c>
      <c r="F59" s="115">
        <v>0.69885270140181932</v>
      </c>
      <c r="G59" s="112">
        <v>2.2696977387662656E-2</v>
      </c>
      <c r="H59" s="149">
        <v>7.7626527808421163E-4</v>
      </c>
      <c r="J59" s="115">
        <v>0.64499437119137748</v>
      </c>
      <c r="K59" s="112">
        <v>2.2720790899296399E-2</v>
      </c>
      <c r="L59" s="149">
        <v>7.7826888124058868E-4</v>
      </c>
      <c r="N59" s="115">
        <v>0.56542976060060002</v>
      </c>
      <c r="O59" s="112">
        <v>2.2512924257385349E-2</v>
      </c>
      <c r="P59" s="149">
        <v>7.5801159584956755E-4</v>
      </c>
      <c r="R59" s="115">
        <v>0.52393979798305612</v>
      </c>
      <c r="S59" s="112">
        <v>2.2424916616312296E-2</v>
      </c>
      <c r="T59" s="149">
        <v>7.4939349903122043E-4</v>
      </c>
    </row>
    <row r="60" spans="1:24">
      <c r="B60" s="115">
        <v>0.58825001228382501</v>
      </c>
      <c r="C60" s="112">
        <v>2.3840361267284137E-2</v>
      </c>
      <c r="D60" s="149">
        <v>8.9459838857920584E-4</v>
      </c>
      <c r="F60" s="115">
        <v>0.69849698925988968</v>
      </c>
      <c r="G60" s="112">
        <v>2.3616113516927176E-2</v>
      </c>
      <c r="H60" s="149">
        <v>8.71955660515833E-4</v>
      </c>
      <c r="J60" s="115">
        <v>0.64478353400455779</v>
      </c>
      <c r="K60" s="112">
        <v>2.3629606659342123E-2</v>
      </c>
      <c r="L60" s="149">
        <v>8.7302568001824629E-4</v>
      </c>
      <c r="N60" s="115">
        <v>0.56528543677794685</v>
      </c>
      <c r="O60" s="112">
        <v>2.3357056742030213E-2</v>
      </c>
      <c r="P60" s="149">
        <v>8.4433212399864592E-4</v>
      </c>
      <c r="R60" s="115">
        <v>0.52384836541265001</v>
      </c>
      <c r="S60" s="112">
        <v>2.3239247614661951E-2</v>
      </c>
      <c r="T60" s="149">
        <v>8.3196142101240862E-4</v>
      </c>
    </row>
    <row r="61" spans="1:24">
      <c r="B61" s="115">
        <v>0.58823993169122901</v>
      </c>
      <c r="C61" s="112">
        <v>2.4771307224949485E-2</v>
      </c>
      <c r="D61" s="149">
        <v>1.0013361715549315E-3</v>
      </c>
      <c r="F61" s="115">
        <v>0.69836593668145708</v>
      </c>
      <c r="G61" s="112">
        <v>2.4534744871490155E-2</v>
      </c>
      <c r="H61" s="149">
        <v>9.7546193732014007E-4</v>
      </c>
      <c r="J61" s="115">
        <v>0.64471259720398055</v>
      </c>
      <c r="K61" s="112">
        <v>2.4538043870430053E-2</v>
      </c>
      <c r="L61" s="149">
        <v>9.7543607238776992E-4</v>
      </c>
      <c r="N61" s="115">
        <v>0.5652408650643711</v>
      </c>
      <c r="O61" s="112">
        <v>2.4200875359153419E-2</v>
      </c>
      <c r="P61" s="149">
        <v>9.3717905698012245E-4</v>
      </c>
      <c r="R61" s="115">
        <v>0.52382205979385299</v>
      </c>
      <c r="S61" s="112">
        <v>2.4053324093174434E-2</v>
      </c>
      <c r="T61" s="149">
        <v>9.2057413565685257E-4</v>
      </c>
    </row>
    <row r="62" spans="1:24">
      <c r="B62" s="115">
        <v>0.58823687475005781</v>
      </c>
      <c r="C62" s="112">
        <v>2.5702084052066108E-2</v>
      </c>
      <c r="D62" s="149">
        <v>1.1165070056100401E-3</v>
      </c>
      <c r="F62" s="115">
        <v>0.69831455211401505</v>
      </c>
      <c r="G62" s="112">
        <v>2.5453109593766145E-2</v>
      </c>
      <c r="H62" s="149">
        <v>1.0871076164414083E-3</v>
      </c>
      <c r="J62" s="115">
        <v>0.64468698660916424</v>
      </c>
      <c r="K62" s="112">
        <v>2.5446263922471797E-2</v>
      </c>
      <c r="L62" s="149">
        <v>1.0858068663373447E-3</v>
      </c>
      <c r="N62" s="115">
        <v>0.56522602520480436</v>
      </c>
      <c r="O62" s="112">
        <v>2.5044504951262564E-2</v>
      </c>
      <c r="P62" s="149">
        <v>1.0367969652836585E-3</v>
      </c>
      <c r="R62" s="115">
        <v>0.52381385709482342</v>
      </c>
      <c r="S62" s="112">
        <v>2.4867231991332183E-2</v>
      </c>
      <c r="T62" s="149">
        <v>1.0154484642353801E-3</v>
      </c>
    </row>
    <row r="63" spans="1:24">
      <c r="B63" s="115">
        <v>0.58823587057891502</v>
      </c>
      <c r="C63" s="112">
        <v>2.6632701030401846E-2</v>
      </c>
      <c r="D63" s="149">
        <v>1.2404254114423768E-3</v>
      </c>
      <c r="F63" s="115">
        <v>0.69829327708129207</v>
      </c>
      <c r="G63" s="112">
        <v>2.6371292163318516E-2</v>
      </c>
      <c r="H63" s="149">
        <v>1.2072034685669342E-3</v>
      </c>
      <c r="J63" s="115">
        <v>0.64467715602639841</v>
      </c>
      <c r="K63" s="112">
        <v>2.6354319125243702E-2</v>
      </c>
      <c r="L63" s="149">
        <v>1.2044353504971452E-3</v>
      </c>
      <c r="N63" s="115">
        <v>0.56522075080810019</v>
      </c>
      <c r="O63" s="112">
        <v>2.5887982747376134E-2</v>
      </c>
      <c r="P63" s="149">
        <v>1.1434226217566807E-3</v>
      </c>
      <c r="R63" s="115">
        <v>0.52381111448973883</v>
      </c>
      <c r="S63" s="112">
        <v>2.5680995214983991E-2</v>
      </c>
      <c r="T63" s="149">
        <v>1.1167955276675332E-3</v>
      </c>
    </row>
    <row r="64" spans="1:24">
      <c r="B64" s="115">
        <v>0.58823551715159939</v>
      </c>
      <c r="C64" s="112">
        <v>2.7563160891277642E-2</v>
      </c>
      <c r="D64" s="149">
        <v>1.373404568798413E-3</v>
      </c>
      <c r="F64" s="115">
        <v>0.69828403426705277</v>
      </c>
      <c r="G64" s="112">
        <v>2.7289324522663659E-2</v>
      </c>
      <c r="H64" s="149">
        <v>1.3360552143791991E-3</v>
      </c>
      <c r="J64" s="115">
        <v>0.64467317381025302</v>
      </c>
      <c r="K64" s="112">
        <v>2.7262227704554044E-2</v>
      </c>
      <c r="L64" s="149">
        <v>1.3316152172758238E-3</v>
      </c>
      <c r="N64" s="115">
        <v>0.56521876537560478</v>
      </c>
      <c r="O64" s="112">
        <v>2.6731320739955797E-2</v>
      </c>
      <c r="P64" s="149">
        <v>1.2572900457225365E-3</v>
      </c>
      <c r="R64" s="115">
        <v>0.52381013962476075</v>
      </c>
      <c r="S64" s="112">
        <v>2.6494620990191196E-2</v>
      </c>
      <c r="T64" s="149">
        <v>1.2248244740732481E-3</v>
      </c>
    </row>
    <row r="65" spans="2:20">
      <c r="B65" s="115">
        <v>0.5882353850259443</v>
      </c>
      <c r="C65" s="112">
        <v>2.8493464518390695E-2</v>
      </c>
      <c r="D65" s="149">
        <v>1.515756741855569E-3</v>
      </c>
      <c r="F65" s="115">
        <v>0.6982798428782595</v>
      </c>
      <c r="G65" s="112">
        <v>2.8207219448014631E-2</v>
      </c>
      <c r="H65" s="149">
        <v>1.4739662392378545E-3</v>
      </c>
      <c r="J65" s="115">
        <v>0.64467148175794531</v>
      </c>
      <c r="K65" s="112">
        <v>2.8169996428263414E-2</v>
      </c>
      <c r="L65" s="149">
        <v>1.467638474158947E-3</v>
      </c>
      <c r="N65" s="115">
        <v>0.56521797893298031</v>
      </c>
      <c r="O65" s="112">
        <v>2.7574523066442248E-2</v>
      </c>
      <c r="P65" s="149">
        <v>1.3786320012438632E-3</v>
      </c>
      <c r="R65" s="115">
        <v>0.52380977380584492</v>
      </c>
      <c r="S65" s="112">
        <v>2.7308111671412047E-2</v>
      </c>
      <c r="T65" s="149">
        <v>1.3397435117533034E-3</v>
      </c>
    </row>
    <row r="66" spans="2:20">
      <c r="B66" s="115">
        <v>0.48417348818994554</v>
      </c>
      <c r="C66" s="112">
        <v>2.9423612229483483E-2</v>
      </c>
      <c r="D66" s="149">
        <v>1.6677934040222348E-3</v>
      </c>
      <c r="F66" s="115">
        <v>0.60447389877193847</v>
      </c>
      <c r="G66" s="112">
        <v>2.9124982313709261E-2</v>
      </c>
      <c r="H66" s="149">
        <v>1.621238615333197E-3</v>
      </c>
      <c r="J66" s="115">
        <v>0.56839343266102316</v>
      </c>
      <c r="K66" s="112">
        <v>2.9077627958975703E-2</v>
      </c>
      <c r="L66" s="149">
        <v>1.6127961069938711E-3</v>
      </c>
      <c r="N66" s="115">
        <v>0.56521765289128334</v>
      </c>
      <c r="O66" s="112">
        <v>2.8417591248559453E-2</v>
      </c>
      <c r="P66" s="149">
        <v>1.5076804779951404E-3</v>
      </c>
      <c r="R66" s="115">
        <v>0.52380962972196765</v>
      </c>
      <c r="S66" s="112">
        <v>2.8121468084289194E-2</v>
      </c>
      <c r="T66" s="149">
        <v>1.4617602202926881E-3</v>
      </c>
    </row>
    <row r="67" spans="2:20">
      <c r="B67" s="115">
        <v>0.33978414379320548</v>
      </c>
      <c r="C67" s="112">
        <v>3.0212174576099402E-2</v>
      </c>
      <c r="D67" s="149">
        <v>1.8048571116997694E-3</v>
      </c>
      <c r="F67" s="115">
        <v>0.45700700536197469</v>
      </c>
      <c r="G67" s="112">
        <v>2.9940441635110969E-2</v>
      </c>
      <c r="H67" s="149">
        <v>1.7604998881741761E-3</v>
      </c>
      <c r="J67" s="115">
        <v>0.42766620125637012</v>
      </c>
      <c r="K67" s="112">
        <v>2.989515025816724E-2</v>
      </c>
      <c r="L67" s="149">
        <v>1.7518657010333681E-3</v>
      </c>
      <c r="N67" s="115">
        <v>0.47099234761725961</v>
      </c>
      <c r="O67" s="112">
        <v>2.9260525883609487E-2</v>
      </c>
      <c r="P67" s="149">
        <v>1.6446668566401693E-3</v>
      </c>
      <c r="R67" s="115">
        <v>0.47523092348830154</v>
      </c>
      <c r="S67" s="112">
        <v>2.8934690543414934E-2</v>
      </c>
      <c r="T67" s="149">
        <v>1.5910816515585127E-3</v>
      </c>
    </row>
    <row r="68" spans="2:20">
      <c r="B68" s="115">
        <v>0.23137516546018544</v>
      </c>
      <c r="C68" s="112">
        <v>3.0789005367808302E-2</v>
      </c>
      <c r="D68" s="149">
        <v>1.9098966934021854E-3</v>
      </c>
      <c r="F68" s="115">
        <v>0.32934940600485851</v>
      </c>
      <c r="G68" s="112">
        <v>3.0583386754899328E-2</v>
      </c>
      <c r="H68" s="149">
        <v>1.8760815591087844E-3</v>
      </c>
      <c r="J68" s="115">
        <v>0.30353610857662688</v>
      </c>
      <c r="K68" s="112">
        <v>3.0535511199969043E-2</v>
      </c>
      <c r="L68" s="149">
        <v>1.8665238399401085E-3</v>
      </c>
      <c r="N68" s="115">
        <v>0.34592219843322963</v>
      </c>
      <c r="O68" s="112">
        <v>2.9982043537337077E-2</v>
      </c>
      <c r="P68" s="149">
        <v>1.7686470839963953E-3</v>
      </c>
      <c r="R68" s="115">
        <v>0.36298352602112738</v>
      </c>
      <c r="S68" s="112">
        <v>2.9682746161763501E-2</v>
      </c>
      <c r="T68" s="149">
        <v>1.7168117306142782E-3</v>
      </c>
    </row>
    <row r="69" spans="2:20">
      <c r="B69" s="115">
        <v>0.17119109871585064</v>
      </c>
      <c r="C69" s="112">
        <v>3.1193768537487346E-2</v>
      </c>
      <c r="D69" s="149">
        <v>1.9856782942974625E-3</v>
      </c>
      <c r="F69" s="115">
        <v>0.24435031257165735</v>
      </c>
      <c r="G69" s="112">
        <v>3.1064022293066151E-2</v>
      </c>
      <c r="H69" s="149">
        <v>1.9656796287123683E-3</v>
      </c>
      <c r="J69" s="115">
        <v>0.22165350246048329</v>
      </c>
      <c r="K69" s="112">
        <v>3.1006436494392223E-2</v>
      </c>
      <c r="L69" s="149">
        <v>1.9538856547488279E-3</v>
      </c>
      <c r="N69" s="115">
        <v>0.24530322824715473</v>
      </c>
      <c r="O69" s="112">
        <v>3.0531359011808274E-2</v>
      </c>
      <c r="P69" s="149">
        <v>1.867201067244643E-3</v>
      </c>
      <c r="R69" s="115">
        <v>0.25855280223805066</v>
      </c>
      <c r="S69" s="112">
        <v>3.027285131210462E-2</v>
      </c>
      <c r="T69" s="149">
        <v>1.8206965673370637E-3</v>
      </c>
    </row>
    <row r="70" spans="2:20">
      <c r="B70" s="115">
        <v>0.14621754479016758</v>
      </c>
      <c r="C70" s="112">
        <v>3.1497636055456912E-2</v>
      </c>
      <c r="D70" s="149">
        <v>2.0434133788382364E-3</v>
      </c>
      <c r="F70" s="115">
        <v>0.19818647959491587</v>
      </c>
      <c r="G70" s="112">
        <v>3.1429117636205803E-2</v>
      </c>
      <c r="H70" s="149">
        <v>2.0353473520344279E-3</v>
      </c>
      <c r="J70" s="115">
        <v>0.17802397039784545</v>
      </c>
      <c r="K70" s="112">
        <v>3.1358055293832086E-2</v>
      </c>
      <c r="L70" s="149">
        <v>2.0205392497338196E-3</v>
      </c>
      <c r="N70" s="115">
        <v>0.18151244454837467</v>
      </c>
      <c r="O70" s="112">
        <v>3.0931997123047558E-2</v>
      </c>
      <c r="P70" s="149">
        <v>1.9410983546631617E-3</v>
      </c>
      <c r="R70" s="115">
        <v>0.18649097310712004</v>
      </c>
      <c r="S70" s="112">
        <v>3.0705735832068089E-2</v>
      </c>
      <c r="T70" s="149">
        <v>1.899328591957663E-3</v>
      </c>
    </row>
    <row r="71" spans="2:20">
      <c r="B71" s="115">
        <v>0.14237765301291413</v>
      </c>
      <c r="C71" s="112">
        <v>3.1758415108050324E-2</v>
      </c>
      <c r="D71" s="149">
        <v>2.0935379204047393E-3</v>
      </c>
      <c r="F71" s="115">
        <v>0.17976663826897354</v>
      </c>
      <c r="G71" s="112">
        <v>3.1728732770938031E-2</v>
      </c>
      <c r="H71" s="149">
        <v>2.0934473911644307E-3</v>
      </c>
      <c r="J71" s="115">
        <v>0.16094218523440634</v>
      </c>
      <c r="K71" s="112">
        <v>3.1643439687159748E-2</v>
      </c>
      <c r="L71" s="149">
        <v>2.0754065300640726E-3</v>
      </c>
      <c r="N71" s="115">
        <v>0.14777311466458798</v>
      </c>
      <c r="O71" s="112">
        <v>3.1233231679889711E-2</v>
      </c>
      <c r="P71" s="149">
        <v>1.9975241636151627E-3</v>
      </c>
      <c r="R71" s="115">
        <v>0.14512508695290133</v>
      </c>
      <c r="S71" s="112">
        <v>3.1023792061419742E-2</v>
      </c>
      <c r="T71" s="149">
        <v>1.9581161424139684E-3</v>
      </c>
    </row>
    <row r="72" spans="2:20">
      <c r="B72" s="115">
        <v>0.15122100866943403</v>
      </c>
      <c r="C72" s="112">
        <v>3.2012463664106053E-2</v>
      </c>
      <c r="D72" s="149">
        <v>2.143091483802863E-3</v>
      </c>
      <c r="F72" s="115">
        <v>0.179673026968103</v>
      </c>
      <c r="G72" s="112">
        <v>3.2001636082645592E-2</v>
      </c>
      <c r="H72" s="149">
        <v>2.1471561085658415E-3</v>
      </c>
      <c r="J72" s="115">
        <v>0.16076689082789813</v>
      </c>
      <c r="K72" s="112">
        <v>3.1902341229393436E-2</v>
      </c>
      <c r="L72" s="149">
        <v>2.1258492011494799E-3</v>
      </c>
      <c r="N72" s="115">
        <v>0.13397416477060278</v>
      </c>
      <c r="O72" s="112">
        <v>3.1480156673985946E-2</v>
      </c>
      <c r="P72" s="149">
        <v>2.0442290454299474E-3</v>
      </c>
      <c r="R72" s="115">
        <v>0.12526832672478744</v>
      </c>
      <c r="S72" s="112">
        <v>3.1273412407083395E-2</v>
      </c>
      <c r="T72" s="149">
        <v>2.0046728417491455E-3</v>
      </c>
    </row>
    <row r="73" spans="2:20">
      <c r="B73" s="115">
        <v>0.16925167728899046</v>
      </c>
      <c r="C73" s="112">
        <v>3.2281822740577379E-2</v>
      </c>
      <c r="D73" s="149">
        <v>2.1966206938072875E-3</v>
      </c>
      <c r="F73" s="115">
        <v>0.19227082879353982</v>
      </c>
      <c r="G73" s="112">
        <v>3.2274358590996199E-2</v>
      </c>
      <c r="H73" s="149">
        <v>2.2017359773903221E-3</v>
      </c>
      <c r="J73" s="115">
        <v>0.17191769758883885</v>
      </c>
      <c r="K73" s="112">
        <v>3.2160925145418649E-2</v>
      </c>
      <c r="L73" s="149">
        <v>2.1770362160298119E-3</v>
      </c>
      <c r="N73" s="115">
        <v>0.13256292661439242</v>
      </c>
      <c r="O73" s="112">
        <v>3.170449188884452E-2</v>
      </c>
      <c r="P73" s="149">
        <v>2.0870928258061934E-3</v>
      </c>
      <c r="R73" s="115">
        <v>0.11880521285412808</v>
      </c>
      <c r="S73" s="112">
        <v>3.1489484451871691E-2</v>
      </c>
      <c r="T73" s="149">
        <v>2.0452730995296617E-3</v>
      </c>
    </row>
    <row r="74" spans="2:20">
      <c r="B74" s="115">
        <v>0.19617457610623809</v>
      </c>
      <c r="C74" s="112">
        <v>3.2582166653862758E-2</v>
      </c>
      <c r="D74" s="149">
        <v>2.2576173084136214E-3</v>
      </c>
      <c r="F74" s="115">
        <v>0.2152279846657236</v>
      </c>
      <c r="G74" s="112">
        <v>3.256530893510904E-2</v>
      </c>
      <c r="H74" s="149">
        <v>2.2611025286046831E-3</v>
      </c>
      <c r="J74" s="115">
        <v>0.19214680204131485</v>
      </c>
      <c r="K74" s="112">
        <v>3.2436756357650108E-2</v>
      </c>
      <c r="L74" s="149">
        <v>2.2326753174486814E-3</v>
      </c>
      <c r="N74" s="115">
        <v>0.13924468256819553</v>
      </c>
      <c r="O74" s="112">
        <v>3.1926468957717148E-2</v>
      </c>
      <c r="P74" s="149">
        <v>2.1300705564304195E-3</v>
      </c>
      <c r="R74" s="115">
        <v>0.12063539961040669</v>
      </c>
      <c r="S74" s="112">
        <v>3.1694514499184583E-2</v>
      </c>
      <c r="T74" s="149">
        <v>2.0841884383220885E-3</v>
      </c>
    </row>
    <row r="75" spans="2:20">
      <c r="B75" s="115">
        <v>0.23385539587161616</v>
      </c>
      <c r="C75" s="112">
        <v>3.2928109684723671E-2</v>
      </c>
      <c r="D75" s="149">
        <v>2.3296003197355352E-3</v>
      </c>
      <c r="F75" s="115">
        <v>0.24866291095970344</v>
      </c>
      <c r="G75" s="112">
        <v>3.2889122279985292E-2</v>
      </c>
      <c r="H75" s="149">
        <v>2.3286298837147945E-3</v>
      </c>
      <c r="J75" s="115">
        <v>0.22154515982677733</v>
      </c>
      <c r="K75" s="112">
        <v>3.2743585438306917E-2</v>
      </c>
      <c r="L75" s="149">
        <v>2.2959028460793791E-3</v>
      </c>
      <c r="N75" s="115">
        <v>0.15216101405318749</v>
      </c>
      <c r="O75" s="112">
        <v>3.2159359484153313E-2</v>
      </c>
      <c r="P75" s="149">
        <v>2.175904797561465E-3</v>
      </c>
      <c r="R75" s="115">
        <v>0.12817870085326055</v>
      </c>
      <c r="S75" s="112">
        <v>3.1902626502645123E-2</v>
      </c>
      <c r="T75" s="149">
        <v>2.1242291353999344E-3</v>
      </c>
    </row>
    <row r="76" spans="2:20">
      <c r="B76" s="115">
        <v>0.2861081387435197</v>
      </c>
      <c r="C76" s="112">
        <v>3.3336543414781657E-2</v>
      </c>
      <c r="D76" s="149">
        <v>2.4169065016189672E-3</v>
      </c>
      <c r="F76" s="115">
        <v>0.29464199621224352</v>
      </c>
      <c r="G76" s="112">
        <v>3.3259938496808812E-2</v>
      </c>
      <c r="H76" s="149">
        <v>2.4078501928640216E-3</v>
      </c>
      <c r="J76" s="115">
        <v>0.26198422177261149</v>
      </c>
      <c r="K76" s="112">
        <v>3.3094747635553312E-2</v>
      </c>
      <c r="L76" s="149">
        <v>2.370000876996401E-3</v>
      </c>
      <c r="N76" s="115">
        <v>0.17106188165000649</v>
      </c>
      <c r="O76" s="112">
        <v>3.2413243455114225E-2</v>
      </c>
      <c r="P76" s="149">
        <v>2.2268205766883369E-3</v>
      </c>
      <c r="R76" s="115">
        <v>0.14052315265266949</v>
      </c>
      <c r="S76" s="112">
        <v>3.2123519667852478E-2</v>
      </c>
      <c r="T76" s="149">
        <v>2.167435171592051E-3</v>
      </c>
    </row>
    <row r="77" spans="2:20">
      <c r="B77" s="115">
        <v>0.35917422955898731</v>
      </c>
      <c r="C77" s="112">
        <v>3.3829151379100281E-2</v>
      </c>
      <c r="D77" s="149">
        <v>2.5254301859061177E-3</v>
      </c>
      <c r="F77" s="115">
        <v>0.35715145889823785</v>
      </c>
      <c r="G77" s="112">
        <v>3.3693764393572939E-2</v>
      </c>
      <c r="H77" s="149">
        <v>2.5030516130658265E-3</v>
      </c>
      <c r="J77" s="115">
        <v>0.31706156824247378</v>
      </c>
      <c r="K77" s="112">
        <v>3.3505529755996709E-2</v>
      </c>
      <c r="L77" s="149">
        <v>2.4589841371084405E-3</v>
      </c>
      <c r="N77" s="115">
        <v>0.19682866471069674</v>
      </c>
      <c r="O77" s="112">
        <v>3.2697538293021002E-2</v>
      </c>
      <c r="P77" s="149">
        <v>2.2850394237296213E-3</v>
      </c>
      <c r="R77" s="115">
        <v>0.1578304560366649</v>
      </c>
      <c r="S77" s="112">
        <v>3.2365211410626746E-2</v>
      </c>
      <c r="T77" s="149">
        <v>2.2156019094712437E-3</v>
      </c>
    </row>
    <row r="78" spans="2:20">
      <c r="B78" s="115">
        <v>0.46290192876459757</v>
      </c>
      <c r="C78" s="112">
        <v>3.443485998927074E-2</v>
      </c>
      <c r="D78" s="149">
        <v>2.6635316952489272E-3</v>
      </c>
      <c r="F78" s="115">
        <v>0.44254479889315129</v>
      </c>
      <c r="G78" s="112">
        <v>3.421035384120065E-2</v>
      </c>
      <c r="H78" s="149">
        <v>2.619877427231005E-3</v>
      </c>
      <c r="J78" s="115">
        <v>0.39251829292531115</v>
      </c>
      <c r="K78" s="112">
        <v>3.3995064727635901E-2</v>
      </c>
      <c r="L78" s="149">
        <v>2.568183834860955E-3</v>
      </c>
      <c r="N78" s="115">
        <v>0.23133611378861674</v>
      </c>
      <c r="O78" s="112">
        <v>3.3022691441362335E-2</v>
      </c>
      <c r="P78" s="149">
        <v>2.3531693118113359E-3</v>
      </c>
      <c r="R78" s="115">
        <v>0.18105463546045508</v>
      </c>
      <c r="S78" s="112">
        <v>3.2635787171665077E-2</v>
      </c>
      <c r="T78" s="149">
        <v>2.2706474619987281E-3</v>
      </c>
    </row>
    <row r="79" spans="2:20">
      <c r="B79" s="115">
        <v>0.52233300199955512</v>
      </c>
      <c r="C79" s="112">
        <v>3.5192543273809891E-2</v>
      </c>
      <c r="D79" s="149">
        <v>2.8433096048216303E-3</v>
      </c>
      <c r="F79" s="115">
        <v>0.54717035197282704</v>
      </c>
      <c r="G79" s="112">
        <v>3.4834916834191543E-2</v>
      </c>
      <c r="H79" s="149">
        <v>2.7660378156076034E-3</v>
      </c>
      <c r="J79" s="115">
        <v>0.4971659052030788</v>
      </c>
      <c r="K79" s="112">
        <v>3.4588142098209956E-2</v>
      </c>
      <c r="L79" s="149">
        <v>2.704955786654274E-3</v>
      </c>
      <c r="N79" s="115">
        <v>0.27759527762004388</v>
      </c>
      <c r="O79" s="112">
        <v>3.3401497550928597E-2</v>
      </c>
      <c r="P79" s="149">
        <v>2.4345651551463069E-3</v>
      </c>
      <c r="R79" s="115">
        <v>0.21190895350239075</v>
      </c>
      <c r="S79" s="112">
        <v>3.2944610783396229E-2</v>
      </c>
      <c r="T79" s="149">
        <v>2.3349027808611217E-3</v>
      </c>
    </row>
    <row r="80" spans="2:20">
      <c r="B80" s="115">
        <v>0.55388412407191601</v>
      </c>
      <c r="C80" s="112">
        <v>3.6059775722777944E-2</v>
      </c>
      <c r="D80" s="149">
        <v>3.0587315107633204E-3</v>
      </c>
      <c r="F80" s="115">
        <v>0.60918028264260515</v>
      </c>
      <c r="G80" s="112">
        <v>3.5600359292660193E-2</v>
      </c>
      <c r="H80" s="149">
        <v>2.9524211051428014E-3</v>
      </c>
      <c r="J80" s="115">
        <v>0.56015615669377206</v>
      </c>
      <c r="K80" s="112">
        <v>3.5317072721562044E-2</v>
      </c>
      <c r="L80" s="149">
        <v>2.8796295773735516E-3</v>
      </c>
      <c r="N80" s="115">
        <v>0.34016720572292419</v>
      </c>
      <c r="O80" s="112">
        <v>3.3850372751776832E-2</v>
      </c>
      <c r="P80" s="149">
        <v>2.5337476055393138E-3</v>
      </c>
      <c r="R80" s="115">
        <v>0.25303512982043619</v>
      </c>
      <c r="S80" s="112">
        <v>3.3303355993065872E-2</v>
      </c>
      <c r="T80" s="149">
        <v>2.4114029584813147E-3</v>
      </c>
    </row>
    <row r="81" spans="2:20">
      <c r="B81" s="115">
        <v>0.57032995508336504</v>
      </c>
      <c r="C81" s="112">
        <v>3.6993509944769971E-2</v>
      </c>
      <c r="D81" s="149">
        <v>3.3024905612183014E-3</v>
      </c>
      <c r="F81" s="115">
        <v>0.64574288515589029</v>
      </c>
      <c r="G81" s="112">
        <v>3.645607313140331E-2</v>
      </c>
      <c r="H81" s="149">
        <v>3.1703816289094119E-3</v>
      </c>
      <c r="J81" s="115">
        <v>0.59675720792293074</v>
      </c>
      <c r="K81" s="112">
        <v>3.6152326057299754E-2</v>
      </c>
      <c r="L81" s="149">
        <v>3.088775005279465E-3</v>
      </c>
      <c r="N81" s="115">
        <v>0.4259069075757615</v>
      </c>
      <c r="O81" s="112">
        <v>3.4390789588578934E-2</v>
      </c>
      <c r="P81" s="149">
        <v>2.6569632006138316E-3</v>
      </c>
      <c r="R81" s="115">
        <v>0.308379294430908</v>
      </c>
      <c r="S81" s="112">
        <v>3.3727101509836044E-2</v>
      </c>
      <c r="T81" s="149">
        <v>2.5042481281067242E-3</v>
      </c>
    </row>
    <row r="82" spans="2:20">
      <c r="B82" s="115">
        <v>0.57890224474827268</v>
      </c>
      <c r="C82" s="112">
        <v>3.7975127787883672E-2</v>
      </c>
      <c r="D82" s="149">
        <v>3.5723525037399968E-3</v>
      </c>
      <c r="F82" s="115">
        <v>0.66730110797770714</v>
      </c>
      <c r="G82" s="112">
        <v>3.7375389103318481E-2</v>
      </c>
      <c r="H82" s="149">
        <v>3.4161459889556984E-3</v>
      </c>
      <c r="J82" s="115">
        <v>0.61750717376715636</v>
      </c>
      <c r="K82" s="112">
        <v>3.7053724707771955E-2</v>
      </c>
      <c r="L82" s="149">
        <v>3.3255204699227498E-3</v>
      </c>
      <c r="N82" s="115">
        <v>0.48788238183970073</v>
      </c>
      <c r="O82" s="112">
        <v>3.5050951646399521E-2</v>
      </c>
      <c r="P82" s="149">
        <v>2.812974196208907E-3</v>
      </c>
      <c r="R82" s="115">
        <v>0.38383630701750926</v>
      </c>
      <c r="S82" s="112">
        <v>3.42356459635587E-2</v>
      </c>
      <c r="T82" s="149">
        <v>2.6191025992608279E-3</v>
      </c>
    </row>
    <row r="83" spans="2:20">
      <c r="B83" s="115">
        <v>0.58337049874212221</v>
      </c>
      <c r="C83" s="112">
        <v>3.8995291499033947E-2</v>
      </c>
      <c r="D83" s="149">
        <v>3.8680123999828174E-3</v>
      </c>
      <c r="F83" s="115">
        <v>0.68001237411545623</v>
      </c>
      <c r="G83" s="112">
        <v>3.834340581044364E-2</v>
      </c>
      <c r="H83" s="149">
        <v>3.6882945726594155E-3</v>
      </c>
      <c r="J83" s="115">
        <v>0.62927079989474466</v>
      </c>
      <c r="K83" s="112">
        <v>3.8004036967200616E-2</v>
      </c>
      <c r="L83" s="149">
        <v>3.58787218594775E-3</v>
      </c>
      <c r="N83" s="115">
        <v>0.52257391107736073</v>
      </c>
      <c r="O83" s="112">
        <v>3.5814360514745028E-2</v>
      </c>
      <c r="P83" s="149">
        <v>3.0008803734339366E-3</v>
      </c>
      <c r="R83" s="115">
        <v>0.44818501866216609</v>
      </c>
      <c r="S83" s="112">
        <v>3.4855122058189025E-2</v>
      </c>
      <c r="T83" s="149">
        <v>2.7639122586379222E-3</v>
      </c>
    </row>
    <row r="84" spans="2:20">
      <c r="B84" s="115">
        <v>0.58569954903486776</v>
      </c>
      <c r="C84" s="112">
        <v>4.0049427827788857E-2</v>
      </c>
      <c r="D84" s="149">
        <v>4.1902554559441986E-3</v>
      </c>
      <c r="F84" s="115">
        <v>0.68750725382609612</v>
      </c>
      <c r="G84" s="112">
        <v>3.935171253577123E-2</v>
      </c>
      <c r="H84" s="149">
        <v>3.9867608246629141E-3</v>
      </c>
      <c r="J84" s="115">
        <v>0.63593986627820509</v>
      </c>
      <c r="K84" s="112">
        <v>3.8993877410962455E-2</v>
      </c>
      <c r="L84" s="149">
        <v>3.8754524165511102E-3</v>
      </c>
      <c r="N84" s="115">
        <v>0.54170324915245827</v>
      </c>
      <c r="O84" s="112">
        <v>3.6641522931598204E-2</v>
      </c>
      <c r="P84" s="149">
        <v>3.2136995972439301E-3</v>
      </c>
      <c r="R84" s="115">
        <v>0.48233334139192463</v>
      </c>
      <c r="S84" s="112">
        <v>3.556514114665902E-2</v>
      </c>
      <c r="T84" s="149">
        <v>2.9363794846969478E-3</v>
      </c>
    </row>
    <row r="85" spans="2:20">
      <c r="B85" s="115">
        <v>0.58691355237344356</v>
      </c>
      <c r="C85" s="112">
        <v>4.1135465751583222E-2</v>
      </c>
      <c r="D85" s="149">
        <v>4.540540094665829E-3</v>
      </c>
      <c r="F85" s="115">
        <v>0.69192642193006193</v>
      </c>
      <c r="G85" s="112">
        <v>4.0395620431526481E-2</v>
      </c>
      <c r="H85" s="149">
        <v>4.3123309318788654E-3</v>
      </c>
      <c r="J85" s="115">
        <v>0.63972071122725493</v>
      </c>
      <c r="K85" s="112">
        <v>4.0018190944862482E-2</v>
      </c>
      <c r="L85" s="149">
        <v>4.1888530954135098E-3</v>
      </c>
      <c r="N85" s="115">
        <v>0.55225140264216177</v>
      </c>
      <c r="O85" s="112">
        <v>3.751388267909711E-2</v>
      </c>
      <c r="P85" s="149">
        <v>3.448797521364884E-3</v>
      </c>
      <c r="R85" s="115">
        <v>0.50147331395532802</v>
      </c>
      <c r="S85" s="112">
        <v>3.6354087789502304E-2</v>
      </c>
      <c r="T85" s="149">
        <v>3.1363062046795148E-3</v>
      </c>
    </row>
    <row r="86" spans="2:20">
      <c r="B86" s="115">
        <v>0.58754634425031449</v>
      </c>
      <c r="C86" s="112">
        <v>4.2252667342971173E-2</v>
      </c>
      <c r="D86" s="149">
        <v>4.9207832729371067E-3</v>
      </c>
      <c r="F86" s="115">
        <v>0.69453207371969428</v>
      </c>
      <c r="G86" s="112">
        <v>4.1472627473340282E-2</v>
      </c>
      <c r="H86" s="149">
        <v>4.6663749811265854E-3</v>
      </c>
      <c r="J86" s="115">
        <v>0.6418641579568013</v>
      </c>
      <c r="K86" s="112">
        <v>4.1074372610131936E-2</v>
      </c>
      <c r="L86" s="149">
        <v>4.5292979819747297E-3</v>
      </c>
      <c r="N86" s="115">
        <v>0.55806778487167485</v>
      </c>
      <c r="O86" s="112">
        <v>3.8421540670537518E-2</v>
      </c>
      <c r="P86" s="149">
        <v>3.7053114929342496E-3</v>
      </c>
      <c r="R86" s="115">
        <v>0.51178078245557079</v>
      </c>
      <c r="S86" s="112">
        <v>3.7187839113998256E-2</v>
      </c>
      <c r="T86" s="149">
        <v>3.3572374441022024E-3</v>
      </c>
    </row>
    <row r="87" spans="2:20">
      <c r="B87" s="115">
        <v>0.58787618317802581</v>
      </c>
      <c r="C87" s="112">
        <v>4.3401013484546828E-2</v>
      </c>
      <c r="D87" s="149">
        <v>5.3332503168803998E-3</v>
      </c>
      <c r="F87" s="115">
        <v>0.6960684310360683</v>
      </c>
      <c r="G87" s="112">
        <v>4.2581537445381561E-2</v>
      </c>
      <c r="H87" s="149">
        <v>5.0506968454610982E-3</v>
      </c>
      <c r="J87" s="115">
        <v>0.64307932650888844</v>
      </c>
      <c r="K87" s="112">
        <v>4.2161225955705442E-2</v>
      </c>
      <c r="L87" s="149">
        <v>4.898458299763834E-3</v>
      </c>
      <c r="N87" s="115">
        <v>0.56127500993460344</v>
      </c>
      <c r="O87" s="112">
        <v>3.9359249451518294E-2</v>
      </c>
      <c r="P87" s="149">
        <v>3.9833922519144603E-3</v>
      </c>
      <c r="R87" s="115">
        <v>0.51733167373984779</v>
      </c>
      <c r="S87" s="112">
        <v>3.8055546897111617E-2</v>
      </c>
      <c r="T87" s="149">
        <v>3.5979538046957802E-3</v>
      </c>
    </row>
    <row r="88" spans="2:20">
      <c r="B88" s="115">
        <v>0.58804810971850496</v>
      </c>
      <c r="C88" s="112">
        <v>4.4580878351094914E-2</v>
      </c>
      <c r="D88" s="149">
        <v>5.7805014438421076E-3</v>
      </c>
      <c r="F88" s="115">
        <v>0.6969743056479285</v>
      </c>
      <c r="G88" s="112">
        <v>4.3721943462037685E-2</v>
      </c>
      <c r="H88" s="149">
        <v>5.4674500009530141E-3</v>
      </c>
      <c r="J88" s="115">
        <v>0.64376823311413633</v>
      </c>
      <c r="K88" s="112">
        <v>4.3278373884274454E-2</v>
      </c>
      <c r="L88" s="149">
        <v>5.2983512037096721E-3</v>
      </c>
      <c r="N88" s="115">
        <v>0.56304351348171966</v>
      </c>
      <c r="O88" s="112">
        <v>4.0324321533844375E-2</v>
      </c>
      <c r="P88" s="149">
        <v>4.2838133825494644E-3</v>
      </c>
      <c r="R88" s="115">
        <v>0.52032100075541299</v>
      </c>
      <c r="S88" s="112">
        <v>3.8951560902343786E-2</v>
      </c>
      <c r="T88" s="149">
        <v>3.858351966770941E-3</v>
      </c>
    </row>
    <row r="89" spans="2:20">
      <c r="B89" s="115">
        <v>0.58813772538493414</v>
      </c>
      <c r="C89" s="112">
        <v>4.5792856219201268E-2</v>
      </c>
      <c r="D89" s="149">
        <v>6.2653700826268265E-3</v>
      </c>
      <c r="F89" s="115">
        <v>0.69750843192419709</v>
      </c>
      <c r="G89" s="112">
        <v>4.4893921330854465E-2</v>
      </c>
      <c r="H89" s="149">
        <v>5.9190921940383018E-3</v>
      </c>
      <c r="J89" s="115">
        <v>0.64415878988911135</v>
      </c>
      <c r="K89" s="112">
        <v>4.44259214411711E-2</v>
      </c>
      <c r="L89" s="149">
        <v>5.7312855828563257E-3</v>
      </c>
      <c r="N89" s="115">
        <v>0.5640186881996756</v>
      </c>
      <c r="O89" s="112">
        <v>4.1315499001170465E-2</v>
      </c>
      <c r="P89" s="149">
        <v>4.6077605391301475E-3</v>
      </c>
      <c r="R89" s="115">
        <v>0.52193084601238993</v>
      </c>
      <c r="S89" s="112">
        <v>3.9873022259709498E-2</v>
      </c>
      <c r="T89" s="149">
        <v>4.1389870867085113E-3</v>
      </c>
    </row>
    <row r="90" spans="2:20">
      <c r="B90" s="115">
        <v>0.58818443700750955</v>
      </c>
      <c r="C90" s="112">
        <v>4.7037669209007614E-2</v>
      </c>
      <c r="D90" s="149">
        <v>6.7909595859712794E-3</v>
      </c>
      <c r="F90" s="115">
        <v>0.69782336610522533</v>
      </c>
      <c r="G90" s="112">
        <v>4.6097846163160032E-2</v>
      </c>
      <c r="H90" s="149">
        <v>6.4083640610243069E-3</v>
      </c>
      <c r="J90" s="115">
        <v>0.64438020538043761</v>
      </c>
      <c r="K90" s="112">
        <v>4.5604261539721455E-2</v>
      </c>
      <c r="L90" s="149">
        <v>6.1998360519518823E-3</v>
      </c>
      <c r="N90" s="115">
        <v>0.56455641159417547</v>
      </c>
      <c r="O90" s="112">
        <v>4.2332330567451726E-2</v>
      </c>
      <c r="P90" s="149">
        <v>4.9567157293065748E-3</v>
      </c>
      <c r="R90" s="115">
        <v>0.52279779758306677</v>
      </c>
      <c r="S90" s="112">
        <v>4.0818592997813152E-2</v>
      </c>
      <c r="T90" s="149">
        <v>4.4408303660726485E-3</v>
      </c>
    </row>
    <row r="91" spans="2:20">
      <c r="B91" s="115">
        <v>0.58820878515745434</v>
      </c>
      <c r="C91" s="112">
        <v>4.83161181893592E-2</v>
      </c>
      <c r="D91" s="149">
        <v>7.360650992190295E-3</v>
      </c>
      <c r="F91" s="115">
        <v>0.69800905915719957</v>
      </c>
      <c r="G91" s="112">
        <v>4.7334282268399995E-2</v>
      </c>
      <c r="H91" s="149">
        <v>6.9382830867191899E-3</v>
      </c>
      <c r="J91" s="115">
        <v>0.64450573084290685</v>
      </c>
      <c r="K91" s="112">
        <v>4.681396267196819E-2</v>
      </c>
      <c r="L91" s="149">
        <v>6.7068343023903992E-3</v>
      </c>
      <c r="N91" s="115">
        <v>0.56485291892118927</v>
      </c>
      <c r="O91" s="112">
        <v>4.3374824531573979E-2</v>
      </c>
      <c r="P91" s="149">
        <v>5.3323945318180417E-3</v>
      </c>
      <c r="R91" s="115">
        <v>0.52326467787646247</v>
      </c>
      <c r="S91" s="112">
        <v>4.178777202858909E-2</v>
      </c>
      <c r="T91" s="149">
        <v>4.7651378801071122E-3</v>
      </c>
    </row>
    <row r="92" spans="2:20">
      <c r="B92" s="115">
        <v>0.58822147648293288</v>
      </c>
      <c r="C92" s="112">
        <v>4.9629056750577681E-2</v>
      </c>
      <c r="D92" s="149">
        <v>7.9781177983445431E-3</v>
      </c>
      <c r="F92" s="115">
        <v>0.69811854841441179</v>
      </c>
      <c r="G92" s="112">
        <v>4.8603916948283053E-2</v>
      </c>
      <c r="H92" s="149">
        <v>7.5121477644546986E-3</v>
      </c>
      <c r="J92" s="115">
        <v>0.64457689407377994</v>
      </c>
      <c r="K92" s="112">
        <v>4.8055703943162574E-2</v>
      </c>
      <c r="L92" s="149">
        <v>7.2553715117045061E-3</v>
      </c>
      <c r="N92" s="115">
        <v>0.56501641672670055</v>
      </c>
      <c r="O92" s="112">
        <v>4.4443254299784393E-2</v>
      </c>
      <c r="P92" s="149">
        <v>5.7367138232093705E-3</v>
      </c>
      <c r="R92" s="115">
        <v>0.52351610738617671</v>
      </c>
      <c r="S92" s="112">
        <v>4.2780522911844809E-2</v>
      </c>
      <c r="T92" s="149">
        <v>5.1133799334112289E-3</v>
      </c>
    </row>
    <row r="93" spans="2:20">
      <c r="B93" s="115">
        <v>0.58822809175936119</v>
      </c>
      <c r="C93" s="112">
        <v>5.0977377519906275E-2</v>
      </c>
      <c r="D93" s="149">
        <v>8.6473455432190989E-3</v>
      </c>
      <c r="F93" s="115">
        <v>0.69818310601264943</v>
      </c>
      <c r="G93" s="112">
        <v>4.9907520706576683E-2</v>
      </c>
      <c r="H93" s="149">
        <v>8.1335488433291903E-3</v>
      </c>
      <c r="J93" s="115">
        <v>0.64461723812293681</v>
      </c>
      <c r="K93" s="112">
        <v>4.9330237522808233E-2</v>
      </c>
      <c r="L93" s="149">
        <v>7.8488080955517597E-3</v>
      </c>
      <c r="N93" s="115">
        <v>0.56510657143780418</v>
      </c>
      <c r="O93" s="112">
        <v>4.5538049089812155E-2</v>
      </c>
      <c r="P93" s="149">
        <v>6.1717775441905518E-3</v>
      </c>
      <c r="R93" s="115">
        <v>0.52365150997062804</v>
      </c>
      <c r="S93" s="112">
        <v>4.3797070139151094E-2</v>
      </c>
      <c r="T93" s="149">
        <v>5.4872044183976818E-3</v>
      </c>
    </row>
    <row r="94" spans="2:20">
      <c r="B94" s="115">
        <v>0.58823153993207544</v>
      </c>
      <c r="C94" s="112">
        <v>5.2362005086703849E-2</v>
      </c>
      <c r="D94" s="149">
        <v>9.3726550302391382E-3</v>
      </c>
      <c r="F94" s="115">
        <v>0.69822117078353507</v>
      </c>
      <c r="G94" s="112">
        <v>5.1245923397222462E-2</v>
      </c>
      <c r="H94" s="149">
        <v>8.8063857705320339E-3</v>
      </c>
      <c r="J94" s="115">
        <v>0.64464011007917599</v>
      </c>
      <c r="K94" s="112">
        <v>5.0638367013454789E-2</v>
      </c>
      <c r="L94" s="149">
        <v>8.4907886076147007E-3</v>
      </c>
      <c r="N94" s="115">
        <v>0.56515628385999084</v>
      </c>
      <c r="O94" s="112">
        <v>4.6659732450035303E-2</v>
      </c>
      <c r="P94" s="149">
        <v>6.6398733943351601E-3</v>
      </c>
      <c r="R94" s="115">
        <v>0.52372442845938028</v>
      </c>
      <c r="S94" s="112">
        <v>4.4837787338166187E-2</v>
      </c>
      <c r="T94" s="149">
        <v>5.8884197101426025E-3</v>
      </c>
    </row>
    <row r="95" spans="2:20">
      <c r="B95" s="115">
        <v>0.58823333727118832</v>
      </c>
      <c r="C95" s="112">
        <v>5.3783892470366433E-2</v>
      </c>
      <c r="D95" s="149">
        <v>1.0158728605924688E-2</v>
      </c>
      <c r="F95" s="115">
        <v>0.69824361472231422</v>
      </c>
      <c r="G95" s="112">
        <v>5.2620000005656788E-2</v>
      </c>
      <c r="H95" s="149">
        <v>9.5348871934722527E-3</v>
      </c>
      <c r="J95" s="115">
        <v>0.64465307670977312</v>
      </c>
      <c r="K95" s="112">
        <v>5.1980935073547375E-2</v>
      </c>
      <c r="L95" s="149">
        <v>9.1852605066080652E-3</v>
      </c>
      <c r="N95" s="115">
        <v>0.56518369590412487</v>
      </c>
      <c r="O95" s="112">
        <v>4.7808887699626754E-2</v>
      </c>
      <c r="P95" s="149">
        <v>7.1434763472585936E-3</v>
      </c>
      <c r="R95" s="115">
        <v>0.52376369732580152</v>
      </c>
      <c r="S95" s="112">
        <v>4.5903135866228663E-2</v>
      </c>
      <c r="T95" s="149">
        <v>6.3189890154666329E-3</v>
      </c>
    </row>
    <row r="96" spans="2:20">
      <c r="B96" s="115">
        <v>0.58823427412329943</v>
      </c>
      <c r="C96" s="112">
        <v>5.5244019489458902E-2</v>
      </c>
      <c r="D96" s="149">
        <v>1.101063924541946E-2</v>
      </c>
      <c r="F96" s="115">
        <v>0.6982568482286825</v>
      </c>
      <c r="G96" s="112">
        <v>5.4030662259459565E-2</v>
      </c>
      <c r="H96" s="149">
        <v>1.0323634863859628E-2</v>
      </c>
      <c r="J96" s="115">
        <v>0.64466042778666766</v>
      </c>
      <c r="K96" s="112">
        <v>5.3358816425437834E-2</v>
      </c>
      <c r="L96" s="149">
        <v>9.9364960661585122E-3</v>
      </c>
      <c r="N96" s="115">
        <v>0.56519881124412552</v>
      </c>
      <c r="O96" s="112">
        <v>4.8986138551795379E-2</v>
      </c>
      <c r="P96" s="149">
        <v>7.6852566047842632E-3</v>
      </c>
      <c r="R96" s="115">
        <v>0.52378484482757237</v>
      </c>
      <c r="S96" s="112">
        <v>4.6993631101750442E-2</v>
      </c>
      <c r="T96" s="149">
        <v>6.7810316054651909E-3</v>
      </c>
    </row>
    <row r="97" spans="2:20">
      <c r="B97" s="115">
        <v>0.58823476245177997</v>
      </c>
      <c r="C97" s="112">
        <v>5.6743392153289426E-2</v>
      </c>
      <c r="D97" s="149">
        <v>1.1933882392692814E-2</v>
      </c>
      <c r="F97" s="115">
        <v>0.69826465103426494</v>
      </c>
      <c r="G97" s="112">
        <v>5.5478853770036946E-2</v>
      </c>
      <c r="H97" s="149">
        <v>1.1177590591698249E-2</v>
      </c>
      <c r="J97" s="115">
        <v>0.64466459527883946</v>
      </c>
      <c r="K97" s="112">
        <v>5.477291399992671E-2</v>
      </c>
      <c r="L97" s="149">
        <v>1.074911704639598E-2</v>
      </c>
      <c r="N97" s="115">
        <v>0.56520714602945632</v>
      </c>
      <c r="O97" s="112">
        <v>5.0192138308872855E-2</v>
      </c>
      <c r="P97" s="149">
        <v>8.2680906161779928E-3</v>
      </c>
      <c r="R97" s="115">
        <v>0.52379623341277748</v>
      </c>
      <c r="S97" s="112">
        <v>4.8109823983372144E-2</v>
      </c>
      <c r="T97" s="149">
        <v>7.2768283360276735E-3</v>
      </c>
    </row>
    <row r="98" spans="2:20">
      <c r="B98" s="115">
        <v>0.58823501699003855</v>
      </c>
      <c r="C98" s="112">
        <v>5.8283042605425654E-2</v>
      </c>
      <c r="D98" s="149">
        <v>1.2934410620753335E-2</v>
      </c>
      <c r="F98" s="115">
        <v>0.69826925176314691</v>
      </c>
      <c r="G98" s="112">
        <v>5.6965547315497952E-2</v>
      </c>
      <c r="H98" s="149">
        <v>1.2102126096190376E-2</v>
      </c>
      <c r="J98" s="115">
        <v>0.64466695792464657</v>
      </c>
      <c r="K98" s="112">
        <v>5.6224156909631409E-2</v>
      </c>
      <c r="L98" s="149">
        <v>1.1628121960392365E-2</v>
      </c>
      <c r="N98" s="115">
        <v>0.56521174193312151</v>
      </c>
      <c r="O98" s="112">
        <v>5.1427563900172453E-2</v>
      </c>
      <c r="P98" s="149">
        <v>8.89507438239036E-3</v>
      </c>
      <c r="R98" s="115">
        <v>0.52380236651891832</v>
      </c>
      <c r="S98" s="112">
        <v>4.9252290950437878E-2</v>
      </c>
      <c r="T98" s="149">
        <v>7.808829986822358E-3</v>
      </c>
    </row>
    <row r="99" spans="2:20">
      <c r="B99" s="147">
        <v>0.58823514966656198</v>
      </c>
      <c r="C99" s="148">
        <v>5.9864029367214223E-2</v>
      </c>
      <c r="D99" s="149">
        <v>1.4018671251305515E-2</v>
      </c>
      <c r="F99" s="147">
        <v>0.6982719644677019</v>
      </c>
      <c r="G99" s="148">
        <v>5.8491743423820124E-2</v>
      </c>
      <c r="H99" s="149">
        <v>1.3103055732730903E-2</v>
      </c>
      <c r="J99" s="147">
        <v>0.64466829736212594</v>
      </c>
      <c r="K99" s="148">
        <v>5.7713499490419359E-2</v>
      </c>
      <c r="L99" s="149">
        <v>1.2578915904900201E-2</v>
      </c>
      <c r="N99" s="147">
        <v>0.56521427617121667</v>
      </c>
      <c r="O99" s="148">
        <v>5.2693112657566939E-2</v>
      </c>
      <c r="P99" s="149">
        <v>9.5695386179153186E-3</v>
      </c>
      <c r="R99" s="147">
        <v>0.52380566938668083</v>
      </c>
      <c r="S99" s="148">
        <v>5.0421628515217636E-2</v>
      </c>
      <c r="T99" s="149">
        <v>8.379667596211381E-3</v>
      </c>
    </row>
    <row r="100" spans="2:20">
      <c r="B100" s="115">
        <v>0.58823521882339513</v>
      </c>
      <c r="C100" s="112">
        <v>6.1487437746378451E-2</v>
      </c>
      <c r="D100" s="149">
        <v>1.5193647123324199E-2</v>
      </c>
      <c r="F100" s="115">
        <v>0.69827356394600004</v>
      </c>
      <c r="G100" s="112">
        <v>6.005846974737343E-2</v>
      </c>
      <c r="H100" s="149">
        <v>1.4186672165452021E-2</v>
      </c>
      <c r="J100" s="115">
        <v>0.64466905671960373</v>
      </c>
      <c r="K100" s="112">
        <v>5.924192096824471E-2</v>
      </c>
      <c r="L100" s="149">
        <v>1.3607343013952956E-2</v>
      </c>
      <c r="N100" s="115">
        <v>0.56521567358143032</v>
      </c>
      <c r="O100" s="112">
        <v>5.3989500639967346E-2</v>
      </c>
      <c r="P100" s="149">
        <v>1.0295065553952001E-2</v>
      </c>
      <c r="R100" s="115">
        <v>0.52380744808334867</v>
      </c>
      <c r="S100" s="112">
        <v>5.16184503900202E-2</v>
      </c>
      <c r="T100" s="149">
        <v>8.9921643435244281E-3</v>
      </c>
    </row>
    <row r="101" spans="2:20">
      <c r="B101" s="115">
        <v>0.58823525487097494</v>
      </c>
      <c r="C101" s="112">
        <v>6.3154380338413987E-2</v>
      </c>
      <c r="D101" s="149">
        <v>1.6466900737120468E-2</v>
      </c>
      <c r="F101" s="115">
        <v>0.69827450703831795</v>
      </c>
      <c r="G101" s="112">
        <v>6.1666780920734465E-2</v>
      </c>
      <c r="H101" s="149">
        <v>1.5359785118906632E-2</v>
      </c>
      <c r="J101" s="115">
        <v>0.6446694872165758</v>
      </c>
      <c r="K101" s="112">
        <v>6.0810425493787741E-2</v>
      </c>
      <c r="L101" s="149">
        <v>1.4719721654550188E-2</v>
      </c>
      <c r="N101" s="115">
        <v>0.56521644413069683</v>
      </c>
      <c r="O101" s="112">
        <v>5.5317461835158635E-2</v>
      </c>
      <c r="P101" s="149">
        <v>1.1075507294246875E-2</v>
      </c>
      <c r="R101" s="115">
        <v>0.52380840596663802</v>
      </c>
      <c r="S101" s="112">
        <v>5.284338602453599E-2</v>
      </c>
      <c r="T101" s="149">
        <v>9.6493487475487194E-3</v>
      </c>
    </row>
    <row r="102" spans="2:20">
      <c r="B102" s="115">
        <v>0.58823527366055728</v>
      </c>
      <c r="C102" s="112">
        <v>6.4865997582037024E-2</v>
      </c>
      <c r="D102" s="149">
        <v>1.7846622030947761E-2</v>
      </c>
      <c r="F102" s="115">
        <v>0.69827506310908238</v>
      </c>
      <c r="G102" s="112">
        <v>6.3317758715289482E-2</v>
      </c>
      <c r="H102" s="149">
        <v>1.6629763390471872E-2</v>
      </c>
      <c r="J102" s="115">
        <v>0.64466973127507043</v>
      </c>
      <c r="K102" s="112">
        <v>6.2420042394974493E-2</v>
      </c>
      <c r="L102" s="149">
        <v>1.5922882527355013E-2</v>
      </c>
      <c r="N102" s="115">
        <v>0.56521686902108781</v>
      </c>
      <c r="O102" s="112">
        <v>5.6677747859592904E-2</v>
      </c>
      <c r="P102" s="149">
        <v>1.1915005713543429E-2</v>
      </c>
      <c r="R102" s="115">
        <v>0.52380892181648042</v>
      </c>
      <c r="S102" s="112">
        <v>5.4097079922404562E-2</v>
      </c>
      <c r="T102" s="149">
        <v>1.035446907753183E-2</v>
      </c>
    </row>
    <row r="103" spans="2:20">
      <c r="B103" s="115">
        <v>0.58823528345451315</v>
      </c>
      <c r="C103" s="112">
        <v>6.6623458347886244E-2</v>
      </c>
      <c r="D103" s="149">
        <v>1.9341680074669687E-2</v>
      </c>
      <c r="F103" s="115">
        <v>0.6982753909822812</v>
      </c>
      <c r="G103" s="112">
        <v>6.501251237771058E-2</v>
      </c>
      <c r="H103" s="149">
        <v>1.8004580343313717E-2</v>
      </c>
      <c r="J103" s="115">
        <v>0.64466986963736495</v>
      </c>
      <c r="K103" s="112">
        <v>6.4071826560111761E-2</v>
      </c>
      <c r="L103" s="149">
        <v>1.7224209869142543E-2</v>
      </c>
      <c r="N103" s="115">
        <v>0.56521710331090191</v>
      </c>
      <c r="O103" s="112">
        <v>5.8071127941771258E-2</v>
      </c>
      <c r="P103" s="149">
        <v>1.2818013938212372E-2</v>
      </c>
      <c r="R103" s="115">
        <v>0.52380919961761019</v>
      </c>
      <c r="S103" s="112">
        <v>5.5380191389117608E-2</v>
      </c>
      <c r="T103" s="149">
        <v>1.1111008948666051E-2</v>
      </c>
    </row>
    <row r="104" spans="2:20">
      <c r="B104" s="115">
        <v>0.5882352885595532</v>
      </c>
      <c r="C104" s="112">
        <v>6.8427960549280603E-2</v>
      </c>
      <c r="D104" s="149">
        <v>2.0961678991582959E-2</v>
      </c>
      <c r="F104" s="115">
        <v>0.69827558430450098</v>
      </c>
      <c r="G104" s="112">
        <v>6.675217908393298E-2</v>
      </c>
      <c r="H104" s="149">
        <v>1.9492863132398518E-2</v>
      </c>
      <c r="J104" s="115">
        <v>0.64466994807808697</v>
      </c>
      <c r="K104" s="112">
        <v>6.576685890083124E-2</v>
      </c>
      <c r="L104" s="149">
        <v>1.8631685982020876E-2</v>
      </c>
      <c r="N104" s="115">
        <v>0.56521723250120159</v>
      </c>
      <c r="O104" s="112">
        <v>5.9498389068077827E-2</v>
      </c>
      <c r="P104" s="149">
        <v>1.3789319481364878E-2</v>
      </c>
      <c r="R104" s="115">
        <v>0.52380934922212952</v>
      </c>
      <c r="S104" s="112">
        <v>5.6693394519439534E-2</v>
      </c>
      <c r="T104" s="149">
        <v>1.1922704119952509E-2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C0017-4BE7-B343-BC99-48BBAFD7A300}">
  <dimension ref="A1:P52"/>
  <sheetViews>
    <sheetView zoomScale="111" zoomScaleNormal="72" workbookViewId="0">
      <selection activeCell="A13" sqref="A13:XFD13"/>
    </sheetView>
  </sheetViews>
  <sheetFormatPr baseColWidth="10" defaultRowHeight="15"/>
  <sheetData>
    <row r="1" spans="1:16">
      <c r="B1" t="s">
        <v>168</v>
      </c>
      <c r="F1" t="s">
        <v>169</v>
      </c>
      <c r="J1" t="s">
        <v>183</v>
      </c>
      <c r="N1" t="s">
        <v>188</v>
      </c>
    </row>
    <row r="2" spans="1:16">
      <c r="A2">
        <v>0</v>
      </c>
      <c r="B2" s="155">
        <v>1</v>
      </c>
      <c r="C2" s="144">
        <v>1.77E-2</v>
      </c>
      <c r="D2" s="157">
        <v>3.8000000000000002E-4</v>
      </c>
      <c r="F2" s="155">
        <v>1</v>
      </c>
      <c r="G2" s="144">
        <v>1.77E-2</v>
      </c>
      <c r="H2" s="157">
        <v>3.8000000000000002E-4</v>
      </c>
      <c r="J2" s="155">
        <v>1</v>
      </c>
      <c r="K2" s="144">
        <v>1.77E-2</v>
      </c>
      <c r="L2" s="157">
        <v>3.8000000000000002E-4</v>
      </c>
      <c r="N2" s="155">
        <v>1</v>
      </c>
      <c r="O2" s="144">
        <v>1.77E-2</v>
      </c>
      <c r="P2" s="157">
        <v>3.8000000000000002E-4</v>
      </c>
    </row>
    <row r="3" spans="1:16">
      <c r="A3">
        <v>1</v>
      </c>
      <c r="B3" s="155">
        <v>0.63700000000000001</v>
      </c>
      <c r="C3" s="144">
        <v>1.9099999999999999E-2</v>
      </c>
      <c r="D3" s="157">
        <v>4.6999999999999999E-4</v>
      </c>
      <c r="F3" s="155">
        <v>0.73199999999999998</v>
      </c>
      <c r="G3" s="144">
        <v>1.9099999999999999E-2</v>
      </c>
      <c r="H3" s="157">
        <v>4.6999999999999999E-4</v>
      </c>
      <c r="J3" s="155">
        <v>0.60599999999999998</v>
      </c>
      <c r="K3" s="144">
        <v>1.9E-2</v>
      </c>
      <c r="L3" s="157">
        <v>4.6000000000000001E-4</v>
      </c>
      <c r="N3" s="155">
        <v>0.68799999999999994</v>
      </c>
      <c r="O3" s="144">
        <v>1.9E-2</v>
      </c>
      <c r="P3" s="157">
        <v>4.6999999999999999E-4</v>
      </c>
    </row>
    <row r="4" spans="1:16">
      <c r="A4">
        <v>2</v>
      </c>
      <c r="B4" s="155">
        <v>0.59299999999999997</v>
      </c>
      <c r="C4" s="144">
        <v>0.02</v>
      </c>
      <c r="D4" s="157">
        <v>5.4000000000000001E-4</v>
      </c>
      <c r="F4" s="155">
        <v>0.69899999999999995</v>
      </c>
      <c r="G4" s="144">
        <v>2.01E-2</v>
      </c>
      <c r="H4" s="157">
        <v>5.5000000000000003E-4</v>
      </c>
      <c r="J4" s="155">
        <v>0.54700000000000004</v>
      </c>
      <c r="K4" s="144">
        <v>1.9900000000000001E-2</v>
      </c>
      <c r="L4" s="157">
        <v>5.2999999999999998E-4</v>
      </c>
      <c r="N4" s="155">
        <v>0.64200000000000002</v>
      </c>
      <c r="O4" s="144">
        <v>0.02</v>
      </c>
      <c r="P4" s="157">
        <v>5.4000000000000001E-4</v>
      </c>
    </row>
    <row r="5" spans="1:16">
      <c r="A5">
        <v>3</v>
      </c>
      <c r="B5" s="155">
        <v>0.58599999999999997</v>
      </c>
      <c r="C5" s="144">
        <v>2.0899999999999998E-2</v>
      </c>
      <c r="D5" s="157">
        <v>6.0999999999999997E-4</v>
      </c>
      <c r="F5" s="155">
        <v>0.69299999999999995</v>
      </c>
      <c r="G5" s="144">
        <v>2.1100000000000001E-2</v>
      </c>
      <c r="H5" s="157">
        <v>6.3000000000000003E-4</v>
      </c>
      <c r="J5" s="155">
        <v>0.53400000000000003</v>
      </c>
      <c r="K5" s="144">
        <v>2.07E-2</v>
      </c>
      <c r="L5" s="157">
        <v>5.9000000000000003E-4</v>
      </c>
      <c r="N5" s="155">
        <v>0.63300000000000001</v>
      </c>
      <c r="O5" s="144">
        <v>2.0899999999999998E-2</v>
      </c>
      <c r="P5" s="157">
        <v>6.0999999999999997E-4</v>
      </c>
    </row>
    <row r="6" spans="1:16">
      <c r="A6">
        <v>4</v>
      </c>
      <c r="B6" s="155">
        <v>0.58399999999999996</v>
      </c>
      <c r="C6" s="144">
        <v>2.18E-2</v>
      </c>
      <c r="D6" s="157">
        <v>6.8999999999999997E-4</v>
      </c>
      <c r="F6" s="155">
        <v>0.69199999999999995</v>
      </c>
      <c r="G6" s="144">
        <v>2.2100000000000002E-2</v>
      </c>
      <c r="H6" s="157">
        <v>7.2000000000000005E-4</v>
      </c>
      <c r="J6" s="155">
        <v>0.53100000000000003</v>
      </c>
      <c r="K6" s="144">
        <v>2.1499999999999998E-2</v>
      </c>
      <c r="L6" s="157">
        <v>6.6E-4</v>
      </c>
      <c r="N6" s="155">
        <v>0.63100000000000001</v>
      </c>
      <c r="O6" s="144">
        <v>2.18E-2</v>
      </c>
      <c r="P6" s="157">
        <v>6.8999999999999997E-4</v>
      </c>
    </row>
    <row r="7" spans="1:16">
      <c r="A7">
        <v>5</v>
      </c>
      <c r="B7" s="155">
        <v>0.58399999999999996</v>
      </c>
      <c r="C7" s="144">
        <v>2.2599999999999999E-2</v>
      </c>
      <c r="D7" s="157">
        <v>7.6999999999999996E-4</v>
      </c>
      <c r="F7" s="155">
        <v>0.69199999999999995</v>
      </c>
      <c r="G7" s="144">
        <v>2.3099999999999999E-2</v>
      </c>
      <c r="H7" s="157">
        <v>8.1999999999999998E-4</v>
      </c>
      <c r="J7" s="155">
        <v>0.53100000000000003</v>
      </c>
      <c r="K7" s="144">
        <v>2.2200000000000001E-2</v>
      </c>
      <c r="L7" s="157">
        <v>7.2999999999999996E-4</v>
      </c>
      <c r="N7" s="155">
        <v>0.63</v>
      </c>
      <c r="O7" s="144">
        <v>2.2700000000000001E-2</v>
      </c>
      <c r="P7" s="157">
        <v>7.7999999999999999E-4</v>
      </c>
    </row>
    <row r="8" spans="1:16">
      <c r="A8">
        <v>6</v>
      </c>
      <c r="B8" s="155">
        <v>0.58299999999999996</v>
      </c>
      <c r="C8" s="144">
        <v>2.35E-2</v>
      </c>
      <c r="D8" s="157">
        <v>8.5999999999999998E-4</v>
      </c>
      <c r="F8" s="155">
        <v>0.69199999999999995</v>
      </c>
      <c r="G8" s="144">
        <v>2.41E-2</v>
      </c>
      <c r="H8" s="157">
        <v>9.3000000000000005E-4</v>
      </c>
      <c r="J8" s="155">
        <v>0.53</v>
      </c>
      <c r="K8" s="144">
        <v>2.3E-2</v>
      </c>
      <c r="L8" s="157">
        <v>8.0999999999999996E-4</v>
      </c>
      <c r="N8" s="155">
        <v>0.63</v>
      </c>
      <c r="O8" s="144">
        <v>2.3599999999999999E-2</v>
      </c>
      <c r="P8" s="157">
        <v>8.7000000000000001E-4</v>
      </c>
    </row>
    <row r="9" spans="1:16">
      <c r="A9">
        <v>7</v>
      </c>
      <c r="B9" s="155">
        <v>0.58299999999999996</v>
      </c>
      <c r="C9" s="144">
        <v>2.4400000000000002E-2</v>
      </c>
      <c r="D9" s="157">
        <v>9.6000000000000002E-4</v>
      </c>
      <c r="F9" s="155">
        <v>0.69199999999999995</v>
      </c>
      <c r="G9" s="144">
        <v>2.5100000000000001E-2</v>
      </c>
      <c r="H9" s="157">
        <v>1.0399999999999999E-3</v>
      </c>
      <c r="J9" s="155">
        <v>0.53</v>
      </c>
      <c r="K9" s="144">
        <v>2.3800000000000002E-2</v>
      </c>
      <c r="L9" s="157">
        <v>8.8999999999999995E-4</v>
      </c>
      <c r="N9" s="155">
        <v>0.63</v>
      </c>
      <c r="O9" s="144">
        <v>2.4500000000000001E-2</v>
      </c>
      <c r="P9" s="157">
        <v>9.7000000000000005E-4</v>
      </c>
    </row>
    <row r="10" spans="1:16">
      <c r="A10">
        <v>8</v>
      </c>
      <c r="B10" s="155">
        <v>0.58299999999999996</v>
      </c>
      <c r="C10" s="144">
        <v>2.53E-2</v>
      </c>
      <c r="D10" s="157">
        <v>1.06E-3</v>
      </c>
      <c r="F10" s="155">
        <v>0.69199999999999995</v>
      </c>
      <c r="G10" s="144">
        <v>2.6100000000000002E-2</v>
      </c>
      <c r="H10" s="157">
        <v>1.17E-3</v>
      </c>
      <c r="J10" s="155">
        <v>0.53</v>
      </c>
      <c r="K10" s="144">
        <v>2.46E-2</v>
      </c>
      <c r="L10" s="157">
        <v>9.7999999999999997E-4</v>
      </c>
      <c r="N10" s="155">
        <v>0.63</v>
      </c>
      <c r="O10" s="144">
        <v>2.5399999999999999E-2</v>
      </c>
      <c r="P10" s="157">
        <v>1.08E-3</v>
      </c>
    </row>
    <row r="11" spans="1:16">
      <c r="A11">
        <v>9</v>
      </c>
      <c r="B11" s="155">
        <v>0.58299999999999996</v>
      </c>
      <c r="C11" s="144">
        <v>2.6100000000000002E-2</v>
      </c>
      <c r="D11" s="157">
        <v>1.1800000000000001E-3</v>
      </c>
      <c r="F11" s="155">
        <v>0.69199999999999995</v>
      </c>
      <c r="G11" s="144">
        <v>2.7099999999999999E-2</v>
      </c>
      <c r="H11" s="157">
        <v>1.31E-3</v>
      </c>
      <c r="J11" s="155">
        <v>0.53</v>
      </c>
      <c r="K11" s="144">
        <v>2.53E-2</v>
      </c>
      <c r="L11" s="157">
        <v>1.07E-3</v>
      </c>
      <c r="N11" s="155">
        <v>0.63</v>
      </c>
      <c r="O11" s="144">
        <v>2.63E-2</v>
      </c>
      <c r="P11" s="157">
        <v>1.1999999999999999E-3</v>
      </c>
    </row>
    <row r="12" spans="1:16">
      <c r="A12">
        <v>10</v>
      </c>
      <c r="B12" s="155">
        <v>0.58299999999999996</v>
      </c>
      <c r="C12" s="144">
        <v>2.7E-2</v>
      </c>
      <c r="D12" s="157">
        <v>1.2999999999999999E-3</v>
      </c>
      <c r="F12" s="163">
        <v>0.69199999999999995</v>
      </c>
      <c r="G12" s="144">
        <v>2.81E-2</v>
      </c>
      <c r="H12" s="157">
        <v>1.4599999999999999E-3</v>
      </c>
      <c r="J12" s="155">
        <v>0.53</v>
      </c>
      <c r="K12" s="144">
        <v>2.6100000000000002E-2</v>
      </c>
      <c r="L12" s="157">
        <v>1.17E-3</v>
      </c>
      <c r="N12" s="155">
        <v>0.63</v>
      </c>
      <c r="O12" s="144">
        <v>2.7199999999999998E-2</v>
      </c>
      <c r="P12" s="157">
        <v>1.32E-3</v>
      </c>
    </row>
    <row r="13" spans="1:16">
      <c r="A13">
        <v>11</v>
      </c>
      <c r="B13" s="163">
        <v>0.58299999999999996</v>
      </c>
      <c r="C13" s="144">
        <v>2.7900000000000001E-2</v>
      </c>
      <c r="D13" s="157">
        <v>1.42E-3</v>
      </c>
      <c r="F13" s="155">
        <v>0.61899999999999999</v>
      </c>
      <c r="G13" s="144">
        <v>2.92E-2</v>
      </c>
      <c r="H13" s="157">
        <v>1.6199999999999999E-3</v>
      </c>
      <c r="J13" s="155">
        <v>0.53</v>
      </c>
      <c r="K13" s="144">
        <v>2.69E-2</v>
      </c>
      <c r="L13" s="157">
        <v>1.2800000000000001E-3</v>
      </c>
      <c r="N13" s="163">
        <v>0.63</v>
      </c>
      <c r="O13" s="144">
        <v>2.81E-2</v>
      </c>
      <c r="P13" s="157">
        <v>1.4599999999999999E-3</v>
      </c>
    </row>
    <row r="14" spans="1:16">
      <c r="A14">
        <v>12</v>
      </c>
      <c r="B14" s="155">
        <v>0.56200000000000006</v>
      </c>
      <c r="C14" s="144">
        <v>2.8799999999999999E-2</v>
      </c>
      <c r="D14" s="157">
        <v>1.56E-3</v>
      </c>
      <c r="F14" s="155">
        <v>0.45300000000000001</v>
      </c>
      <c r="G14" s="161">
        <v>3.0099999999999998E-2</v>
      </c>
      <c r="H14" s="157">
        <v>1.7799999999999999E-3</v>
      </c>
      <c r="J14" s="155">
        <v>0.53</v>
      </c>
      <c r="K14" s="144">
        <v>2.7699999999999999E-2</v>
      </c>
      <c r="L14" s="157">
        <v>1.39E-3</v>
      </c>
      <c r="N14" s="155">
        <v>0.56499999999999995</v>
      </c>
      <c r="O14" s="144">
        <v>2.9000000000000001E-2</v>
      </c>
      <c r="P14" s="157">
        <v>1.6000000000000001E-3</v>
      </c>
    </row>
    <row r="15" spans="1:16">
      <c r="A15">
        <v>13</v>
      </c>
      <c r="B15" s="155">
        <v>0.437</v>
      </c>
      <c r="C15" s="144">
        <v>2.9600000000000001E-2</v>
      </c>
      <c r="D15" s="157">
        <v>1.6999999999999999E-3</v>
      </c>
      <c r="F15" s="155">
        <v>0.31</v>
      </c>
      <c r="G15" s="144">
        <v>3.0800000000000001E-2</v>
      </c>
      <c r="H15" s="157">
        <v>1.91E-3</v>
      </c>
      <c r="J15" s="163">
        <v>0.53</v>
      </c>
      <c r="K15" s="144">
        <v>2.8400000000000002E-2</v>
      </c>
      <c r="L15" s="157">
        <v>1.5100000000000001E-3</v>
      </c>
      <c r="N15" s="155">
        <v>0.42699999999999999</v>
      </c>
      <c r="O15" s="144">
        <v>2.98E-2</v>
      </c>
      <c r="P15" s="157">
        <v>1.74E-3</v>
      </c>
    </row>
    <row r="16" spans="1:16">
      <c r="A16">
        <v>14</v>
      </c>
      <c r="B16" s="155">
        <v>0.31</v>
      </c>
      <c r="C16" s="161">
        <v>3.0300000000000001E-2</v>
      </c>
      <c r="D16" s="157">
        <v>1.82E-3</v>
      </c>
      <c r="F16" s="155">
        <v>0.224</v>
      </c>
      <c r="G16" s="144">
        <v>3.1300000000000001E-2</v>
      </c>
      <c r="H16" s="157">
        <v>2E-3</v>
      </c>
      <c r="J16" s="155">
        <v>0.439</v>
      </c>
      <c r="K16" s="144">
        <v>2.92E-2</v>
      </c>
      <c r="L16" s="157">
        <v>1.64E-3</v>
      </c>
      <c r="N16" s="155">
        <v>0.30299999999999999</v>
      </c>
      <c r="O16" s="161">
        <v>3.0499999999999999E-2</v>
      </c>
      <c r="P16" s="157">
        <v>1.8600000000000001E-3</v>
      </c>
    </row>
    <row r="17" spans="1:16">
      <c r="A17">
        <v>15</v>
      </c>
      <c r="B17" s="155">
        <v>0.219</v>
      </c>
      <c r="C17" s="144">
        <v>3.0800000000000001E-2</v>
      </c>
      <c r="D17" s="157">
        <v>1.91E-3</v>
      </c>
      <c r="F17" s="155">
        <v>0.187</v>
      </c>
      <c r="G17" s="144">
        <v>3.1600000000000003E-2</v>
      </c>
      <c r="H17" s="157">
        <v>2.0699999999999998E-3</v>
      </c>
      <c r="J17" s="155">
        <v>0.32800000000000001</v>
      </c>
      <c r="K17" s="144">
        <v>2.9899999999999999E-2</v>
      </c>
      <c r="L17" s="157">
        <v>1.75E-3</v>
      </c>
      <c r="N17" s="155">
        <v>0.22</v>
      </c>
      <c r="O17" s="144">
        <v>3.1E-2</v>
      </c>
      <c r="P17" s="157">
        <v>1.9499999999999999E-3</v>
      </c>
    </row>
    <row r="18" spans="1:16">
      <c r="A18">
        <v>16</v>
      </c>
      <c r="B18" s="155">
        <v>0.16800000000000001</v>
      </c>
      <c r="C18" s="144">
        <v>3.1199999999999999E-2</v>
      </c>
      <c r="D18" s="157">
        <v>1.98E-3</v>
      </c>
      <c r="F18" s="155">
        <v>0.18</v>
      </c>
      <c r="G18" s="144">
        <v>3.2000000000000001E-2</v>
      </c>
      <c r="H18" s="157">
        <v>2.1299999999999999E-3</v>
      </c>
      <c r="J18" s="155">
        <v>0.23899999999999999</v>
      </c>
      <c r="K18" s="161">
        <v>3.04E-2</v>
      </c>
      <c r="L18" s="157">
        <v>1.8400000000000001E-3</v>
      </c>
      <c r="N18" s="155">
        <v>0.17499999999999999</v>
      </c>
      <c r="O18" s="144">
        <v>3.1300000000000001E-2</v>
      </c>
      <c r="P18" s="157">
        <v>2.0100000000000001E-3</v>
      </c>
    </row>
    <row r="19" spans="1:16">
      <c r="A19">
        <v>17</v>
      </c>
      <c r="B19" s="155">
        <v>0.14499999999999999</v>
      </c>
      <c r="C19" s="144">
        <v>3.1399999999999997E-2</v>
      </c>
      <c r="D19" s="157">
        <v>2.0400000000000001E-3</v>
      </c>
      <c r="F19" s="155">
        <v>0.193</v>
      </c>
      <c r="G19" s="144">
        <v>3.2300000000000002E-2</v>
      </c>
      <c r="H19" s="157">
        <v>2.1900000000000001E-3</v>
      </c>
      <c r="J19" s="155">
        <v>0.17899999999999999</v>
      </c>
      <c r="K19" s="144">
        <v>3.0800000000000001E-2</v>
      </c>
      <c r="L19" s="157">
        <v>1.91E-3</v>
      </c>
      <c r="N19" s="155">
        <v>0.156</v>
      </c>
      <c r="O19" s="144">
        <v>3.1600000000000003E-2</v>
      </c>
      <c r="P19" s="157">
        <v>2.0699999999999998E-3</v>
      </c>
    </row>
    <row r="20" spans="1:16">
      <c r="A20">
        <v>18</v>
      </c>
      <c r="B20" s="155">
        <v>0.13900000000000001</v>
      </c>
      <c r="C20" s="144">
        <v>3.1699999999999999E-2</v>
      </c>
      <c r="D20" s="157">
        <v>2.0799999999999998E-3</v>
      </c>
      <c r="F20" s="155">
        <v>0.221</v>
      </c>
      <c r="G20" s="144">
        <v>3.2599999999999997E-2</v>
      </c>
      <c r="H20" s="157">
        <v>2.2599999999999999E-3</v>
      </c>
      <c r="J20" s="155">
        <v>0.14399999999999999</v>
      </c>
      <c r="K20" s="144">
        <v>3.1E-2</v>
      </c>
      <c r="L20" s="157">
        <v>1.9599999999999999E-3</v>
      </c>
      <c r="N20" s="155">
        <v>0.155</v>
      </c>
      <c r="O20" s="144">
        <v>3.1899999999999998E-2</v>
      </c>
      <c r="P20" s="157">
        <v>2.1199999999999999E-3</v>
      </c>
    </row>
    <row r="21" spans="1:16">
      <c r="A21">
        <v>19</v>
      </c>
      <c r="B21" s="155">
        <v>0.14399999999999999</v>
      </c>
      <c r="C21" s="144">
        <v>3.1899999999999998E-2</v>
      </c>
      <c r="D21" s="157">
        <v>2.1299999999999999E-3</v>
      </c>
      <c r="F21" s="163">
        <v>0.26200000000000001</v>
      </c>
      <c r="G21" s="144">
        <v>3.2899999999999999E-2</v>
      </c>
      <c r="H21" s="157">
        <v>2.33E-3</v>
      </c>
      <c r="J21" s="155">
        <v>0.126</v>
      </c>
      <c r="K21" s="144">
        <v>3.1300000000000001E-2</v>
      </c>
      <c r="L21" s="157">
        <v>2.0100000000000001E-3</v>
      </c>
      <c r="N21" s="155">
        <v>0.16500000000000001</v>
      </c>
      <c r="O21" s="144">
        <v>3.2099999999999997E-2</v>
      </c>
      <c r="P21" s="157">
        <v>2.1700000000000001E-3</v>
      </c>
    </row>
    <row r="22" spans="1:16">
      <c r="A22">
        <v>20</v>
      </c>
      <c r="B22" s="155">
        <v>0.157</v>
      </c>
      <c r="C22" s="144">
        <v>3.2199999999999999E-2</v>
      </c>
      <c r="D22" s="157">
        <v>2.1800000000000001E-3</v>
      </c>
      <c r="F22" s="155">
        <v>0.32100000000000001</v>
      </c>
      <c r="G22" s="144">
        <v>3.3399999999999999E-2</v>
      </c>
      <c r="H22" s="157">
        <v>2.4299999999999999E-3</v>
      </c>
      <c r="J22" s="155">
        <v>0.12</v>
      </c>
      <c r="K22" s="144">
        <v>3.15E-2</v>
      </c>
      <c r="L22" s="157">
        <v>2.0500000000000002E-3</v>
      </c>
      <c r="N22" s="155">
        <v>0.183</v>
      </c>
      <c r="O22" s="144">
        <v>3.2399999999999998E-2</v>
      </c>
      <c r="P22" s="157">
        <v>2.2200000000000002E-3</v>
      </c>
    </row>
    <row r="23" spans="1:16">
      <c r="A23">
        <v>21</v>
      </c>
      <c r="B23" s="155">
        <v>0.17699999999999999</v>
      </c>
      <c r="C23" s="144">
        <v>3.2399999999999998E-2</v>
      </c>
      <c r="D23" s="157">
        <v>2.2300000000000002E-3</v>
      </c>
      <c r="F23" s="155">
        <v>0.40500000000000003</v>
      </c>
      <c r="G23" s="144">
        <v>3.39E-2</v>
      </c>
      <c r="H23" s="157">
        <v>2.5400000000000002E-3</v>
      </c>
      <c r="J23" s="155">
        <v>0.121</v>
      </c>
      <c r="K23" s="144">
        <v>3.1699999999999999E-2</v>
      </c>
      <c r="L23" s="157">
        <v>2.0799999999999998E-3</v>
      </c>
      <c r="N23" s="155">
        <v>0.21</v>
      </c>
      <c r="O23" s="144">
        <v>3.27E-2</v>
      </c>
      <c r="P23" s="157">
        <v>2.2799999999999999E-3</v>
      </c>
    </row>
    <row r="24" spans="1:16">
      <c r="A24">
        <v>22</v>
      </c>
      <c r="B24" s="155">
        <v>0.20499999999999999</v>
      </c>
      <c r="C24" s="144">
        <v>3.27E-2</v>
      </c>
      <c r="D24" s="157">
        <v>2.2899999999999999E-3</v>
      </c>
      <c r="F24" s="155">
        <v>0.52400000000000002</v>
      </c>
      <c r="G24" s="144">
        <v>3.4500000000000003E-2</v>
      </c>
      <c r="H24" s="157">
        <v>2.6900000000000001E-3</v>
      </c>
      <c r="J24" s="155">
        <v>0.127</v>
      </c>
      <c r="K24" s="144">
        <v>3.1899999999999998E-2</v>
      </c>
      <c r="L24" s="157">
        <v>2.1199999999999999E-3</v>
      </c>
      <c r="N24" s="155">
        <v>0.248</v>
      </c>
      <c r="O24" s="144">
        <v>3.3000000000000002E-2</v>
      </c>
      <c r="P24" s="157">
        <v>2.3500000000000001E-3</v>
      </c>
    </row>
    <row r="25" spans="1:16">
      <c r="A25">
        <v>23</v>
      </c>
      <c r="B25" s="155">
        <v>0.24299999999999999</v>
      </c>
      <c r="C25" s="144">
        <v>3.3099999999999997E-2</v>
      </c>
      <c r="D25" s="157">
        <v>2.3600000000000001E-3</v>
      </c>
      <c r="F25" s="155">
        <v>0.59899999999999998</v>
      </c>
      <c r="G25" s="144">
        <v>3.5299999999999998E-2</v>
      </c>
      <c r="H25" s="160">
        <v>2.8800000000000002E-3</v>
      </c>
      <c r="J25" s="155">
        <v>0.13800000000000001</v>
      </c>
      <c r="K25" s="144">
        <v>3.2099999999999997E-2</v>
      </c>
      <c r="L25" s="157">
        <v>2.16E-3</v>
      </c>
      <c r="N25" s="163">
        <v>0.29799999999999999</v>
      </c>
      <c r="O25" s="144">
        <v>3.3399999999999999E-2</v>
      </c>
      <c r="P25" s="157">
        <v>2.4399999999999999E-3</v>
      </c>
    </row>
    <row r="26" spans="1:16">
      <c r="A26">
        <v>24</v>
      </c>
      <c r="B26" s="163">
        <v>0.29399999999999998</v>
      </c>
      <c r="C26" s="144">
        <v>3.3500000000000002E-2</v>
      </c>
      <c r="D26" s="157">
        <v>2.4499999999999999E-3</v>
      </c>
      <c r="F26" s="155">
        <v>0.64100000000000001</v>
      </c>
      <c r="G26" s="144">
        <v>3.6200000000000003E-2</v>
      </c>
      <c r="H26" s="157">
        <v>3.1099999999999999E-3</v>
      </c>
      <c r="J26" s="155">
        <v>0.152</v>
      </c>
      <c r="K26" s="144">
        <v>3.2300000000000002E-2</v>
      </c>
      <c r="L26" s="157">
        <v>2.2100000000000002E-3</v>
      </c>
      <c r="N26" s="155">
        <v>0.36699999999999999</v>
      </c>
      <c r="O26" s="144">
        <v>3.39E-2</v>
      </c>
      <c r="P26" s="157">
        <v>2.5400000000000002E-3</v>
      </c>
    </row>
    <row r="27" spans="1:16">
      <c r="A27">
        <v>25</v>
      </c>
      <c r="B27" s="155">
        <v>0.36399999999999999</v>
      </c>
      <c r="C27" s="144">
        <v>3.39E-2</v>
      </c>
      <c r="D27" s="157">
        <v>2.5500000000000002E-3</v>
      </c>
      <c r="F27" s="155">
        <v>0.66400000000000003</v>
      </c>
      <c r="G27" s="144">
        <v>3.7199999999999997E-2</v>
      </c>
      <c r="H27" s="157">
        <v>3.3700000000000002E-3</v>
      </c>
      <c r="J27" s="155">
        <v>0.17199999999999999</v>
      </c>
      <c r="K27" s="144">
        <v>3.2500000000000001E-2</v>
      </c>
      <c r="L27" s="157">
        <v>2.2599999999999999E-3</v>
      </c>
      <c r="N27" s="155">
        <v>0.46300000000000002</v>
      </c>
      <c r="O27" s="144">
        <v>3.44E-2</v>
      </c>
      <c r="P27" s="157">
        <v>2.6700000000000001E-3</v>
      </c>
    </row>
    <row r="28" spans="1:16">
      <c r="A28">
        <v>26</v>
      </c>
      <c r="B28" s="155">
        <v>0.46100000000000002</v>
      </c>
      <c r="C28" s="144">
        <v>3.4500000000000003E-2</v>
      </c>
      <c r="D28" s="157">
        <v>2.6900000000000001E-3</v>
      </c>
      <c r="F28" s="155">
        <v>0.67600000000000005</v>
      </c>
      <c r="G28" s="144">
        <v>3.8300000000000001E-2</v>
      </c>
      <c r="H28" s="157">
        <v>3.6700000000000001E-3</v>
      </c>
      <c r="J28" s="155">
        <v>0.19700000000000001</v>
      </c>
      <c r="K28" s="144">
        <v>3.2800000000000003E-2</v>
      </c>
      <c r="L28" s="157">
        <v>2.31E-3</v>
      </c>
      <c r="N28" s="155">
        <v>0.53500000000000003</v>
      </c>
      <c r="O28" s="144">
        <v>3.5099999999999999E-2</v>
      </c>
      <c r="P28" s="160">
        <v>2.8300000000000001E-3</v>
      </c>
    </row>
    <row r="29" spans="1:16">
      <c r="A29">
        <v>27</v>
      </c>
      <c r="B29" s="155">
        <v>0.51600000000000001</v>
      </c>
      <c r="C29" s="144">
        <v>3.5200000000000002E-2</v>
      </c>
      <c r="D29" s="160">
        <v>2.8600000000000001E-3</v>
      </c>
      <c r="F29" s="155">
        <v>0.68300000000000005</v>
      </c>
      <c r="G29" s="144">
        <v>3.9399999999999998E-2</v>
      </c>
      <c r="H29" s="157">
        <v>3.9899999999999996E-3</v>
      </c>
      <c r="J29" s="155">
        <v>0.23</v>
      </c>
      <c r="K29" s="144">
        <v>3.3099999999999997E-2</v>
      </c>
      <c r="L29" s="157">
        <v>2.3800000000000002E-3</v>
      </c>
      <c r="N29" s="155">
        <v>0.57699999999999996</v>
      </c>
      <c r="O29" s="144">
        <v>3.5900000000000001E-2</v>
      </c>
      <c r="P29" s="157">
        <v>3.0300000000000001E-3</v>
      </c>
    </row>
    <row r="30" spans="1:16">
      <c r="A30">
        <v>28</v>
      </c>
      <c r="B30" s="155">
        <v>0.54600000000000004</v>
      </c>
      <c r="C30" s="144">
        <v>3.5999999999999997E-2</v>
      </c>
      <c r="D30" s="157">
        <v>3.0599999999999998E-3</v>
      </c>
      <c r="F30" s="155">
        <v>0.68700000000000006</v>
      </c>
      <c r="G30" s="144">
        <v>4.0599999999999997E-2</v>
      </c>
      <c r="H30" s="157">
        <v>4.3499999999999997E-3</v>
      </c>
      <c r="J30" s="163">
        <v>0.27300000000000002</v>
      </c>
      <c r="K30" s="144">
        <v>3.3500000000000002E-2</v>
      </c>
      <c r="L30" s="157">
        <v>2.4599999999999999E-3</v>
      </c>
      <c r="N30" s="155">
        <v>0.6</v>
      </c>
      <c r="O30" s="144">
        <v>3.6799999999999999E-2</v>
      </c>
      <c r="P30" s="157">
        <v>3.2599999999999999E-3</v>
      </c>
    </row>
    <row r="31" spans="1:16">
      <c r="A31">
        <v>29</v>
      </c>
      <c r="B31" s="155">
        <v>0.56299999999999994</v>
      </c>
      <c r="C31" s="144">
        <v>3.6900000000000002E-2</v>
      </c>
      <c r="D31" s="157">
        <v>3.29E-3</v>
      </c>
      <c r="F31" s="155">
        <v>0.68899999999999995</v>
      </c>
      <c r="G31" s="144">
        <v>4.1700000000000001E-2</v>
      </c>
      <c r="H31" s="157">
        <v>4.7499999999999999E-3</v>
      </c>
      <c r="J31" s="155">
        <v>0.33100000000000002</v>
      </c>
      <c r="K31" s="144">
        <v>3.39E-2</v>
      </c>
      <c r="L31" s="157">
        <v>2.5500000000000002E-3</v>
      </c>
      <c r="N31" s="155">
        <v>0.61299999999999999</v>
      </c>
      <c r="O31" s="144">
        <v>3.7699999999999997E-2</v>
      </c>
      <c r="P31" s="157">
        <v>3.5200000000000001E-3</v>
      </c>
    </row>
    <row r="32" spans="1:16">
      <c r="A32">
        <v>30</v>
      </c>
      <c r="B32" s="155">
        <v>0.57199999999999995</v>
      </c>
      <c r="C32" s="144">
        <v>3.78E-2</v>
      </c>
      <c r="D32" s="157">
        <v>3.5400000000000002E-3</v>
      </c>
      <c r="F32" s="155">
        <v>0.69</v>
      </c>
      <c r="G32" s="144">
        <v>4.2999999999999997E-2</v>
      </c>
      <c r="H32" s="157">
        <v>5.1700000000000001E-3</v>
      </c>
      <c r="J32" s="155">
        <v>0.40799999999999997</v>
      </c>
      <c r="K32" s="144">
        <v>3.44E-2</v>
      </c>
      <c r="L32" s="157">
        <v>2.6700000000000001E-3</v>
      </c>
      <c r="N32" s="155">
        <v>0.62</v>
      </c>
      <c r="O32" s="144">
        <v>3.8699999999999998E-2</v>
      </c>
      <c r="P32" s="157">
        <v>3.79E-3</v>
      </c>
    </row>
    <row r="33" spans="1:16">
      <c r="A33">
        <v>31</v>
      </c>
      <c r="B33" s="155">
        <v>0.57699999999999996</v>
      </c>
      <c r="C33" s="144">
        <v>3.8800000000000001E-2</v>
      </c>
      <c r="D33" s="157">
        <v>3.81E-3</v>
      </c>
      <c r="F33" s="155">
        <v>0.69099999999999995</v>
      </c>
      <c r="G33" s="144">
        <v>4.4200000000000003E-2</v>
      </c>
      <c r="H33" s="157">
        <v>5.64E-3</v>
      </c>
      <c r="J33" s="155">
        <v>0.46100000000000002</v>
      </c>
      <c r="K33" s="144">
        <v>3.5099999999999999E-2</v>
      </c>
      <c r="L33" s="160">
        <v>2.82E-3</v>
      </c>
      <c r="N33" s="155">
        <v>0.624</v>
      </c>
      <c r="O33" s="144">
        <v>3.9699999999999999E-2</v>
      </c>
      <c r="P33" s="157">
        <v>4.1000000000000003E-3</v>
      </c>
    </row>
    <row r="34" spans="1:16">
      <c r="A34">
        <v>32</v>
      </c>
      <c r="B34" s="155">
        <v>0.57999999999999996</v>
      </c>
      <c r="C34" s="144">
        <v>3.9800000000000002E-2</v>
      </c>
      <c r="D34" s="157">
        <v>4.1099999999999999E-3</v>
      </c>
      <c r="F34" s="155">
        <v>0.69099999999999995</v>
      </c>
      <c r="G34" s="144">
        <v>4.5499999999999999E-2</v>
      </c>
      <c r="H34" s="157">
        <v>6.1500000000000001E-3</v>
      </c>
      <c r="J34" s="155">
        <v>0.49099999999999999</v>
      </c>
      <c r="K34" s="144">
        <v>3.5799999999999998E-2</v>
      </c>
      <c r="L34" s="157">
        <v>2.99E-3</v>
      </c>
      <c r="N34" s="155">
        <v>0.627</v>
      </c>
      <c r="O34" s="144">
        <v>4.0800000000000003E-2</v>
      </c>
      <c r="P34" s="157">
        <v>4.4299999999999999E-3</v>
      </c>
    </row>
    <row r="35" spans="1:16">
      <c r="A35">
        <v>33</v>
      </c>
      <c r="B35" s="155">
        <v>0.58199999999999996</v>
      </c>
      <c r="C35" s="144">
        <v>4.0800000000000003E-2</v>
      </c>
      <c r="D35" s="157">
        <v>4.4299999999999999E-3</v>
      </c>
      <c r="F35" s="155">
        <v>0.69099999999999995</v>
      </c>
      <c r="G35" s="144">
        <v>4.6800000000000001E-2</v>
      </c>
      <c r="H35" s="157">
        <v>6.7099999999999998E-3</v>
      </c>
      <c r="J35" s="155">
        <v>0.50800000000000001</v>
      </c>
      <c r="K35" s="144">
        <v>3.6499999999999998E-2</v>
      </c>
      <c r="L35" s="157">
        <v>3.1900000000000001E-3</v>
      </c>
      <c r="N35" s="155">
        <v>0.628</v>
      </c>
      <c r="O35" s="144">
        <v>4.1799999999999997E-2</v>
      </c>
      <c r="P35" s="157">
        <v>4.79E-3</v>
      </c>
    </row>
    <row r="36" spans="1:16">
      <c r="A36">
        <v>34</v>
      </c>
      <c r="B36" s="155">
        <v>0.58199999999999996</v>
      </c>
      <c r="C36" s="144">
        <v>4.1799999999999997E-2</v>
      </c>
      <c r="D36" s="157">
        <v>4.7800000000000004E-3</v>
      </c>
      <c r="F36" s="155">
        <v>0.69199999999999995</v>
      </c>
      <c r="G36" s="144">
        <v>4.82E-2</v>
      </c>
      <c r="H36" s="157">
        <v>7.3200000000000001E-3</v>
      </c>
      <c r="J36" s="155">
        <v>0.51800000000000002</v>
      </c>
      <c r="K36" s="144">
        <v>3.73E-2</v>
      </c>
      <c r="L36" s="157">
        <v>3.3999999999999998E-3</v>
      </c>
      <c r="N36" s="155">
        <v>0.629</v>
      </c>
      <c r="O36" s="144">
        <v>4.2900000000000001E-2</v>
      </c>
      <c r="P36" s="157">
        <v>5.1700000000000001E-3</v>
      </c>
    </row>
    <row r="37" spans="1:16">
      <c r="A37">
        <v>35</v>
      </c>
      <c r="B37" s="155">
        <v>0.58299999999999996</v>
      </c>
      <c r="C37" s="144">
        <v>4.2900000000000001E-2</v>
      </c>
      <c r="D37" s="157">
        <v>5.1599999999999997E-3</v>
      </c>
      <c r="F37" s="155">
        <v>0.69199999999999995</v>
      </c>
      <c r="G37" s="144">
        <v>4.9599999999999998E-2</v>
      </c>
      <c r="H37" s="157">
        <v>7.9799999999999992E-3</v>
      </c>
      <c r="J37" s="155">
        <v>0.52300000000000002</v>
      </c>
      <c r="K37" s="144">
        <v>3.8199999999999998E-2</v>
      </c>
      <c r="L37" s="157">
        <v>3.63E-3</v>
      </c>
      <c r="N37" s="155">
        <v>0.629</v>
      </c>
      <c r="O37" s="144">
        <v>4.41E-2</v>
      </c>
      <c r="P37" s="157">
        <v>5.5900000000000004E-3</v>
      </c>
    </row>
    <row r="38" spans="1:16">
      <c r="A38">
        <v>36</v>
      </c>
      <c r="B38" s="155">
        <v>0.58299999999999996</v>
      </c>
      <c r="C38" s="144">
        <v>4.3999999999999997E-2</v>
      </c>
      <c r="D38" s="157">
        <v>5.5599999999999998E-3</v>
      </c>
      <c r="F38" s="155">
        <v>0.69199999999999995</v>
      </c>
      <c r="G38" s="144">
        <v>5.11E-2</v>
      </c>
      <c r="H38" s="157">
        <v>8.7100000000000007E-3</v>
      </c>
      <c r="J38" s="155">
        <v>0.52600000000000002</v>
      </c>
      <c r="K38" s="144">
        <v>3.9E-2</v>
      </c>
      <c r="L38" s="157">
        <v>3.8800000000000002E-3</v>
      </c>
      <c r="N38" s="155">
        <v>0.629</v>
      </c>
      <c r="O38" s="144">
        <v>4.5199999999999997E-2</v>
      </c>
      <c r="P38" s="157">
        <v>6.0499999999999998E-3</v>
      </c>
    </row>
    <row r="39" spans="1:16">
      <c r="A39">
        <v>37</v>
      </c>
      <c r="B39" s="155">
        <v>0.58299999999999996</v>
      </c>
      <c r="C39" s="144">
        <v>4.5100000000000001E-2</v>
      </c>
      <c r="D39" s="157">
        <v>6.0000000000000001E-3</v>
      </c>
      <c r="F39" s="155">
        <v>0.69199999999999995</v>
      </c>
      <c r="G39" s="144">
        <v>5.2600000000000001E-2</v>
      </c>
      <c r="H39" s="157">
        <v>9.4999999999999998E-3</v>
      </c>
      <c r="J39" s="155">
        <v>0.52800000000000002</v>
      </c>
      <c r="K39" s="144">
        <v>3.9899999999999998E-2</v>
      </c>
      <c r="L39" s="157">
        <v>4.15E-3</v>
      </c>
      <c r="N39" s="155">
        <v>0.629</v>
      </c>
      <c r="O39" s="144">
        <v>4.6399999999999997E-2</v>
      </c>
      <c r="P39" s="157">
        <v>6.5399999999999998E-3</v>
      </c>
    </row>
    <row r="40" spans="1:16">
      <c r="A40">
        <v>38</v>
      </c>
      <c r="B40" s="155">
        <v>0.58299999999999996</v>
      </c>
      <c r="C40" s="144">
        <v>4.6300000000000001E-2</v>
      </c>
      <c r="D40" s="157">
        <v>6.4700000000000001E-3</v>
      </c>
      <c r="F40" s="155">
        <v>0.69199999999999995</v>
      </c>
      <c r="G40" s="144">
        <v>5.4100000000000002E-2</v>
      </c>
      <c r="H40" s="157">
        <v>1.0359999999999999E-2</v>
      </c>
      <c r="J40" s="155">
        <v>0.52900000000000003</v>
      </c>
      <c r="K40" s="144">
        <v>4.0800000000000003E-2</v>
      </c>
      <c r="L40" s="157">
        <v>4.4400000000000004E-3</v>
      </c>
      <c r="N40" s="155">
        <v>0.63</v>
      </c>
      <c r="O40" s="144">
        <v>4.7600000000000003E-2</v>
      </c>
      <c r="P40" s="157">
        <v>7.0699999999999999E-3</v>
      </c>
    </row>
    <row r="41" spans="1:16">
      <c r="A41">
        <v>39</v>
      </c>
      <c r="B41" s="155">
        <v>0.58299999999999996</v>
      </c>
      <c r="C41" s="144">
        <v>4.7399999999999998E-2</v>
      </c>
      <c r="D41" s="157">
        <v>6.9800000000000001E-3</v>
      </c>
      <c r="F41" s="155">
        <v>0.69199999999999995</v>
      </c>
      <c r="G41" s="144">
        <v>5.57E-2</v>
      </c>
      <c r="H41" s="157">
        <v>1.129E-2</v>
      </c>
      <c r="J41" s="155">
        <v>0.52900000000000003</v>
      </c>
      <c r="K41" s="144">
        <v>4.1700000000000001E-2</v>
      </c>
      <c r="L41" s="157">
        <v>4.7499999999999999E-3</v>
      </c>
      <c r="N41" s="155">
        <v>0.63</v>
      </c>
      <c r="O41" s="144">
        <v>4.8899999999999999E-2</v>
      </c>
      <c r="P41" s="157">
        <v>7.6400000000000001E-3</v>
      </c>
    </row>
    <row r="42" spans="1:16">
      <c r="A42">
        <v>40</v>
      </c>
      <c r="B42" s="155">
        <v>0.58299999999999996</v>
      </c>
      <c r="C42" s="144">
        <v>4.87E-2</v>
      </c>
      <c r="D42" s="157">
        <v>7.5300000000000002E-3</v>
      </c>
      <c r="F42" s="155">
        <v>0.69199999999999995</v>
      </c>
      <c r="G42" s="144">
        <v>5.7299999999999997E-2</v>
      </c>
      <c r="H42" s="157">
        <v>1.2319999999999999E-2</v>
      </c>
      <c r="J42" s="155">
        <v>0.53</v>
      </c>
      <c r="K42" s="144">
        <v>4.2700000000000002E-2</v>
      </c>
      <c r="L42" s="157">
        <v>5.0800000000000003E-3</v>
      </c>
      <c r="N42" s="155">
        <v>0.63</v>
      </c>
      <c r="O42" s="144">
        <v>5.0200000000000002E-2</v>
      </c>
      <c r="P42" s="157">
        <v>8.26E-3</v>
      </c>
    </row>
    <row r="43" spans="1:16">
      <c r="A43">
        <v>41</v>
      </c>
      <c r="B43" s="155">
        <v>0.58299999999999996</v>
      </c>
      <c r="C43" s="144">
        <v>4.99E-2</v>
      </c>
      <c r="D43" s="157">
        <v>8.1200000000000005E-3</v>
      </c>
      <c r="F43" s="155">
        <v>0.69199999999999995</v>
      </c>
      <c r="G43" s="144">
        <v>5.8999999999999997E-2</v>
      </c>
      <c r="H43" s="157">
        <v>1.3429999999999999E-2</v>
      </c>
      <c r="J43" s="155">
        <v>0.53</v>
      </c>
      <c r="K43" s="144">
        <v>4.36E-2</v>
      </c>
      <c r="L43" s="157">
        <v>5.4299999999999999E-3</v>
      </c>
      <c r="N43" s="155">
        <v>0.63</v>
      </c>
      <c r="O43" s="144">
        <v>5.1499999999999997E-2</v>
      </c>
      <c r="P43" s="157">
        <v>8.9300000000000004E-3</v>
      </c>
    </row>
    <row r="44" spans="1:16">
      <c r="A44">
        <v>42</v>
      </c>
      <c r="B44" s="155">
        <v>0.58299999999999996</v>
      </c>
      <c r="C44" s="144">
        <v>5.1200000000000002E-2</v>
      </c>
      <c r="D44" s="157">
        <v>8.7600000000000004E-3</v>
      </c>
      <c r="F44" s="155">
        <v>0.69199999999999995</v>
      </c>
      <c r="G44" s="144">
        <v>6.08E-2</v>
      </c>
      <c r="H44" s="157">
        <v>1.465E-2</v>
      </c>
      <c r="J44" s="155">
        <v>0.53</v>
      </c>
      <c r="K44" s="144">
        <v>4.4600000000000001E-2</v>
      </c>
      <c r="L44" s="157">
        <v>5.8100000000000001E-3</v>
      </c>
      <c r="N44" s="155">
        <v>0.63</v>
      </c>
      <c r="O44" s="144">
        <v>5.2900000000000003E-2</v>
      </c>
      <c r="P44" s="157">
        <v>9.6600000000000002E-3</v>
      </c>
    </row>
    <row r="45" spans="1:16">
      <c r="A45">
        <v>43</v>
      </c>
      <c r="B45" s="155">
        <v>0.58299999999999996</v>
      </c>
      <c r="C45" s="144">
        <v>5.2499999999999998E-2</v>
      </c>
      <c r="D45" s="157">
        <v>9.4500000000000001E-3</v>
      </c>
      <c r="F45" s="155">
        <v>0.69199999999999995</v>
      </c>
      <c r="G45" s="144">
        <v>6.25E-2</v>
      </c>
      <c r="H45" s="157">
        <v>1.5980000000000001E-2</v>
      </c>
      <c r="J45" s="155">
        <v>0.53</v>
      </c>
      <c r="K45" s="144">
        <v>4.5600000000000002E-2</v>
      </c>
      <c r="L45" s="157">
        <v>6.2100000000000002E-3</v>
      </c>
      <c r="N45" s="155">
        <v>0.63</v>
      </c>
      <c r="O45" s="144">
        <v>5.4199999999999998E-2</v>
      </c>
      <c r="P45" s="157">
        <v>1.044E-2</v>
      </c>
    </row>
    <row r="46" spans="1:16">
      <c r="A46">
        <v>44</v>
      </c>
      <c r="B46" s="155">
        <v>0.58299999999999996</v>
      </c>
      <c r="C46" s="144">
        <v>5.3800000000000001E-2</v>
      </c>
      <c r="D46" s="157">
        <v>1.0189999999999999E-2</v>
      </c>
      <c r="F46" s="155">
        <v>0.69199999999999995</v>
      </c>
      <c r="G46" s="144">
        <v>6.4399999999999999E-2</v>
      </c>
      <c r="H46" s="157">
        <v>1.7430000000000001E-2</v>
      </c>
      <c r="J46" s="155">
        <v>0.53</v>
      </c>
      <c r="K46" s="144">
        <v>4.6699999999999998E-2</v>
      </c>
      <c r="L46" s="157">
        <v>6.6400000000000001E-3</v>
      </c>
      <c r="N46" s="155">
        <v>0.63</v>
      </c>
      <c r="O46" s="144">
        <v>5.57E-2</v>
      </c>
      <c r="P46" s="157">
        <v>1.129E-2</v>
      </c>
    </row>
    <row r="47" spans="1:16">
      <c r="A47">
        <v>45</v>
      </c>
      <c r="B47" s="158">
        <v>0.58299999999999996</v>
      </c>
      <c r="C47" s="159">
        <v>5.5199999999999999E-2</v>
      </c>
      <c r="D47" s="157">
        <v>1.099E-2</v>
      </c>
      <c r="F47" s="158">
        <v>0.69199999999999995</v>
      </c>
      <c r="G47" s="159">
        <v>6.6199999999999995E-2</v>
      </c>
      <c r="H47" s="157">
        <v>1.9009999999999999E-2</v>
      </c>
      <c r="J47" s="158">
        <v>0.53</v>
      </c>
      <c r="K47" s="159">
        <v>4.7699999999999999E-2</v>
      </c>
      <c r="L47" s="157">
        <v>7.11E-3</v>
      </c>
      <c r="N47" s="158">
        <v>0.63</v>
      </c>
      <c r="O47" s="159">
        <v>5.7099999999999998E-2</v>
      </c>
      <c r="P47" s="157">
        <v>1.2200000000000001E-2</v>
      </c>
    </row>
    <row r="48" spans="1:16">
      <c r="A48">
        <v>46</v>
      </c>
      <c r="B48" s="155">
        <v>0.58299999999999996</v>
      </c>
      <c r="C48" s="144">
        <v>5.6599999999999998E-2</v>
      </c>
      <c r="D48" s="157">
        <v>1.1860000000000001E-2</v>
      </c>
      <c r="F48" s="155">
        <v>0.69199999999999995</v>
      </c>
      <c r="G48" s="144">
        <v>6.8199999999999997E-2</v>
      </c>
      <c r="H48" s="157">
        <v>2.0729999999999998E-2</v>
      </c>
      <c r="J48" s="155">
        <v>0.53</v>
      </c>
      <c r="K48" s="144">
        <v>4.8800000000000003E-2</v>
      </c>
      <c r="L48" s="157">
        <v>7.6E-3</v>
      </c>
      <c r="N48" s="155">
        <v>0.63</v>
      </c>
      <c r="O48" s="144">
        <v>5.8599999999999999E-2</v>
      </c>
      <c r="P48" s="157">
        <v>1.319E-2</v>
      </c>
    </row>
    <row r="49" spans="1:16">
      <c r="A49">
        <v>47</v>
      </c>
      <c r="B49" s="155">
        <v>0.58299999999999996</v>
      </c>
      <c r="C49" s="144">
        <v>5.8000000000000003E-2</v>
      </c>
      <c r="D49" s="157">
        <v>1.2789999999999999E-2</v>
      </c>
      <c r="F49" s="155">
        <v>0.69199999999999995</v>
      </c>
      <c r="G49" s="144">
        <v>7.0199999999999999E-2</v>
      </c>
      <c r="H49" s="157">
        <v>2.2599999999999999E-2</v>
      </c>
      <c r="J49" s="155">
        <v>0.53</v>
      </c>
      <c r="K49" s="144">
        <v>4.99E-2</v>
      </c>
      <c r="L49" s="157">
        <v>8.1300000000000001E-3</v>
      </c>
      <c r="N49" s="155">
        <v>0.63</v>
      </c>
      <c r="O49" s="144">
        <v>6.0199999999999997E-2</v>
      </c>
      <c r="P49" s="157">
        <v>1.426E-2</v>
      </c>
    </row>
    <row r="50" spans="1:16">
      <c r="A50">
        <v>48</v>
      </c>
      <c r="B50" s="155">
        <v>0.58299999999999996</v>
      </c>
      <c r="C50" s="144">
        <v>5.9499999999999997E-2</v>
      </c>
      <c r="D50" s="157">
        <v>1.38E-2</v>
      </c>
      <c r="F50" s="155">
        <v>0.69199999999999995</v>
      </c>
      <c r="G50" s="144">
        <v>7.22E-2</v>
      </c>
      <c r="H50" s="157">
        <v>2.4649999999999998E-2</v>
      </c>
      <c r="J50" s="155">
        <v>0.53</v>
      </c>
      <c r="K50" s="144">
        <v>5.0999999999999997E-2</v>
      </c>
      <c r="L50" s="157">
        <v>8.6899999999999998E-3</v>
      </c>
      <c r="N50" s="155">
        <v>0.63</v>
      </c>
      <c r="O50" s="144">
        <v>6.1800000000000001E-2</v>
      </c>
      <c r="P50" s="157">
        <v>1.542E-2</v>
      </c>
    </row>
    <row r="51" spans="1:16">
      <c r="A51">
        <v>49</v>
      </c>
      <c r="B51" s="155">
        <v>0.58299999999999996</v>
      </c>
      <c r="C51" s="144">
        <v>6.0999999999999999E-2</v>
      </c>
      <c r="D51" s="157">
        <v>1.4880000000000001E-2</v>
      </c>
      <c r="F51" s="155">
        <v>0.69199999999999995</v>
      </c>
      <c r="G51" s="144">
        <v>7.4300000000000005E-2</v>
      </c>
      <c r="H51" s="157">
        <v>2.6880000000000001E-2</v>
      </c>
      <c r="J51" s="155">
        <v>0.53</v>
      </c>
      <c r="K51" s="144">
        <v>5.2200000000000003E-2</v>
      </c>
      <c r="L51" s="157">
        <v>9.2999999999999992E-3</v>
      </c>
      <c r="N51" s="155">
        <v>0.63</v>
      </c>
      <c r="O51" s="144">
        <v>6.3399999999999998E-2</v>
      </c>
      <c r="P51" s="157">
        <v>1.6670000000000001E-2</v>
      </c>
    </row>
    <row r="52" spans="1:16">
      <c r="A52">
        <v>50</v>
      </c>
      <c r="B52" s="155">
        <v>0.58299999999999996</v>
      </c>
      <c r="C52" s="144">
        <v>6.2600000000000003E-2</v>
      </c>
      <c r="D52" s="157">
        <v>1.6049999999999998E-2</v>
      </c>
      <c r="F52" s="155">
        <v>0.69199999999999995</v>
      </c>
      <c r="G52" s="144">
        <v>7.6499999999999999E-2</v>
      </c>
      <c r="H52" s="157">
        <v>2.9309999999999999E-2</v>
      </c>
      <c r="J52" s="155">
        <v>0.53</v>
      </c>
      <c r="K52" s="144">
        <v>5.3400000000000003E-2</v>
      </c>
      <c r="L52" s="157">
        <v>9.9500000000000005E-3</v>
      </c>
      <c r="N52" s="155">
        <v>0.63</v>
      </c>
      <c r="O52" s="144">
        <v>6.5000000000000002E-2</v>
      </c>
      <c r="P52" s="157">
        <v>1.8020000000000001E-2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E0E67-FB03-F243-819D-B6DEB46211A1}">
  <dimension ref="A1:I28"/>
  <sheetViews>
    <sheetView topLeftCell="A15" workbookViewId="0">
      <selection activeCell="H18" sqref="H18:H27"/>
    </sheetView>
  </sheetViews>
  <sheetFormatPr baseColWidth="10" defaultRowHeight="15"/>
  <sheetData>
    <row r="1" spans="1:9">
      <c r="B1" t="s">
        <v>185</v>
      </c>
      <c r="D1" t="s">
        <v>169</v>
      </c>
      <c r="F1" t="s">
        <v>186</v>
      </c>
      <c r="H1" t="s">
        <v>187</v>
      </c>
    </row>
    <row r="2" spans="1:9">
      <c r="A2">
        <v>0</v>
      </c>
      <c r="B2" s="156">
        <v>1</v>
      </c>
      <c r="C2" s="144">
        <v>1.77E-2</v>
      </c>
      <c r="D2" s="155">
        <v>1</v>
      </c>
      <c r="E2" s="144">
        <v>1.77E-2</v>
      </c>
      <c r="F2" s="155">
        <v>1</v>
      </c>
      <c r="G2" s="144">
        <v>1.77E-2</v>
      </c>
      <c r="H2" s="115">
        <v>1</v>
      </c>
      <c r="I2" s="112">
        <v>1.7717407352724052E-2</v>
      </c>
    </row>
    <row r="3" spans="1:9">
      <c r="A3">
        <v>1</v>
      </c>
      <c r="B3" s="156">
        <v>0.60399999999999998</v>
      </c>
      <c r="C3" s="144">
        <v>1.9099999999999999E-2</v>
      </c>
      <c r="D3" s="155">
        <v>0.73699999999999999</v>
      </c>
      <c r="E3" s="144">
        <v>1.9099999999999999E-2</v>
      </c>
      <c r="F3" s="155">
        <v>0.65500000000000003</v>
      </c>
      <c r="G3" s="144">
        <v>1.9E-2</v>
      </c>
      <c r="H3" s="115">
        <v>0.69533325492229237</v>
      </c>
      <c r="I3" s="112">
        <v>1.9029687185081828E-2</v>
      </c>
    </row>
    <row r="4" spans="1:9">
      <c r="A4">
        <v>2</v>
      </c>
      <c r="B4" s="156">
        <v>0.53400000000000003</v>
      </c>
      <c r="C4" s="144">
        <v>0.02</v>
      </c>
      <c r="D4" s="155">
        <v>0.7</v>
      </c>
      <c r="E4" s="144">
        <v>2.01E-2</v>
      </c>
      <c r="F4" s="155">
        <v>0.60399999999999998</v>
      </c>
      <c r="G4" s="144">
        <v>0.02</v>
      </c>
      <c r="H4" s="115">
        <v>0.65291885949944251</v>
      </c>
      <c r="I4" s="112">
        <v>2.0025603010226257E-2</v>
      </c>
    </row>
    <row r="5" spans="1:9">
      <c r="A5">
        <v>3</v>
      </c>
      <c r="B5" s="156">
        <v>0.498</v>
      </c>
      <c r="C5" s="144">
        <v>2.0799999999999999E-2</v>
      </c>
      <c r="D5" s="155">
        <v>0.68</v>
      </c>
      <c r="E5" s="144">
        <v>2.12E-2</v>
      </c>
      <c r="F5" s="155">
        <v>0.59099999999999997</v>
      </c>
      <c r="G5" s="144">
        <v>2.0899999999999998E-2</v>
      </c>
      <c r="H5" s="115">
        <v>0.63812908880981212</v>
      </c>
      <c r="I5" s="112">
        <v>2.097317349059287E-2</v>
      </c>
    </row>
    <row r="6" spans="1:9">
      <c r="A6">
        <v>4</v>
      </c>
      <c r="B6" s="156">
        <v>0.47799999999999998</v>
      </c>
      <c r="C6" s="144">
        <v>2.1600000000000001E-2</v>
      </c>
      <c r="D6" s="155">
        <v>0.67</v>
      </c>
      <c r="E6" s="144">
        <v>2.2200000000000001E-2</v>
      </c>
      <c r="F6" s="155">
        <v>0.58799999999999997</v>
      </c>
      <c r="G6" s="144">
        <v>2.1700000000000001E-2</v>
      </c>
      <c r="H6" s="115">
        <v>0.62833651427994563</v>
      </c>
      <c r="I6" s="112">
        <v>2.1903006217326909E-2</v>
      </c>
    </row>
    <row r="7" spans="1:9">
      <c r="A7">
        <v>5</v>
      </c>
      <c r="B7" s="156">
        <v>0.47099999999999997</v>
      </c>
      <c r="C7" s="144">
        <v>2.23E-2</v>
      </c>
      <c r="D7" s="155">
        <v>0.65900000000000003</v>
      </c>
      <c r="E7" s="144">
        <v>2.3199999999999998E-2</v>
      </c>
      <c r="F7" s="155">
        <v>0.58299999999999996</v>
      </c>
      <c r="G7" s="144">
        <v>2.2599999999999999E-2</v>
      </c>
      <c r="H7" s="115">
        <v>0.62812280164380696</v>
      </c>
      <c r="I7" s="112">
        <v>2.2820522896239186E-2</v>
      </c>
    </row>
    <row r="8" spans="1:9">
      <c r="A8">
        <v>6</v>
      </c>
      <c r="B8" s="156">
        <v>0.48799999999999999</v>
      </c>
      <c r="C8" s="144">
        <v>2.3099999999999999E-2</v>
      </c>
      <c r="D8" s="155">
        <v>0.64400000000000002</v>
      </c>
      <c r="E8" s="144">
        <v>2.41E-2</v>
      </c>
      <c r="F8" s="155">
        <v>0.58399999999999996</v>
      </c>
      <c r="G8" s="144">
        <v>2.35E-2</v>
      </c>
      <c r="H8" s="115">
        <v>0.63156824367118236</v>
      </c>
      <c r="I8" s="112">
        <v>2.3734117198221136E-2</v>
      </c>
    </row>
    <row r="9" spans="1:9">
      <c r="A9">
        <v>7</v>
      </c>
      <c r="B9" s="156">
        <v>0.498</v>
      </c>
      <c r="C9" s="144">
        <v>2.3800000000000002E-2</v>
      </c>
      <c r="D9" s="155">
        <v>0.64200000000000002</v>
      </c>
      <c r="E9" s="144">
        <v>2.5100000000000001E-2</v>
      </c>
      <c r="F9" s="155">
        <v>0.58899999999999997</v>
      </c>
      <c r="G9" s="144">
        <v>2.4299999999999999E-2</v>
      </c>
      <c r="H9" s="115">
        <v>0.63822309508725372</v>
      </c>
      <c r="I9" s="112">
        <v>2.46538998168742E-2</v>
      </c>
    </row>
    <row r="10" spans="1:9">
      <c r="A10">
        <v>8</v>
      </c>
      <c r="B10" s="156">
        <v>0.499</v>
      </c>
      <c r="C10" s="144">
        <v>2.46E-2</v>
      </c>
      <c r="D10" s="155">
        <v>0.64200000000000002</v>
      </c>
      <c r="E10" s="144">
        <v>2.6100000000000002E-2</v>
      </c>
      <c r="F10" s="155">
        <v>0.59</v>
      </c>
      <c r="G10" s="144">
        <v>2.52E-2</v>
      </c>
      <c r="H10" s="115">
        <v>0.63733851147128695</v>
      </c>
      <c r="I10" s="112">
        <v>2.5584620115289804E-2</v>
      </c>
    </row>
    <row r="11" spans="1:9">
      <c r="A11">
        <v>9</v>
      </c>
      <c r="B11" s="156">
        <v>0.50600000000000001</v>
      </c>
      <c r="C11" s="144">
        <v>2.5399999999999999E-2</v>
      </c>
      <c r="D11" s="155">
        <v>0.64400000000000002</v>
      </c>
      <c r="E11" s="144">
        <v>2.7E-2</v>
      </c>
      <c r="F11" s="155">
        <v>0.58799999999999997</v>
      </c>
      <c r="G11" s="144">
        <v>2.6100000000000002E-2</v>
      </c>
      <c r="H11" s="115">
        <v>0.62770513572638176</v>
      </c>
      <c r="I11" s="112">
        <v>2.6520415482768143E-2</v>
      </c>
    </row>
    <row r="12" spans="1:9">
      <c r="A12">
        <v>10</v>
      </c>
      <c r="B12" s="156">
        <v>0.49099999999999999</v>
      </c>
      <c r="C12" s="144">
        <v>2.6200000000000001E-2</v>
      </c>
      <c r="D12" s="155">
        <v>0.63600000000000001</v>
      </c>
      <c r="E12" s="144">
        <v>2.8000000000000001E-2</v>
      </c>
      <c r="F12" s="155">
        <v>0.57699999999999996</v>
      </c>
      <c r="G12" s="144">
        <v>2.7E-2</v>
      </c>
      <c r="H12" s="115">
        <v>0.61504479570668591</v>
      </c>
      <c r="I12" s="112">
        <v>2.7440434793269113E-2</v>
      </c>
    </row>
    <row r="13" spans="1:9">
      <c r="A13">
        <v>11</v>
      </c>
      <c r="B13" s="156">
        <v>0.45200000000000001</v>
      </c>
      <c r="C13" s="144">
        <v>2.7E-2</v>
      </c>
      <c r="D13" s="155">
        <v>0.58599999999999997</v>
      </c>
      <c r="E13" s="144">
        <v>2.8899999999999999E-2</v>
      </c>
      <c r="F13" s="155">
        <v>0.55300000000000005</v>
      </c>
      <c r="G13" s="144">
        <v>2.7799999999999998E-2</v>
      </c>
      <c r="H13" s="115">
        <v>0.60478444111130003</v>
      </c>
      <c r="I13" s="112">
        <v>2.8338042533295745E-2</v>
      </c>
    </row>
    <row r="14" spans="1:9">
      <c r="A14">
        <v>12</v>
      </c>
      <c r="B14" s="156">
        <v>0.42399999999999999</v>
      </c>
      <c r="C14" s="144">
        <v>2.7699999999999999E-2</v>
      </c>
      <c r="D14" s="155">
        <v>0.433</v>
      </c>
      <c r="E14" s="144">
        <v>2.98E-2</v>
      </c>
      <c r="F14" s="155">
        <v>0.51900000000000002</v>
      </c>
      <c r="G14" s="144">
        <v>2.86E-2</v>
      </c>
      <c r="H14" s="115">
        <v>0.50853463625517348</v>
      </c>
      <c r="I14" s="112">
        <v>2.9224803404007307E-2</v>
      </c>
    </row>
    <row r="15" spans="1:9">
      <c r="A15">
        <v>13</v>
      </c>
      <c r="B15" s="156">
        <v>0.40600000000000003</v>
      </c>
      <c r="C15" s="144">
        <v>2.8400000000000002E-2</v>
      </c>
      <c r="D15" s="155">
        <v>0.29499999999999998</v>
      </c>
      <c r="E15" s="144">
        <v>3.0499999999999999E-2</v>
      </c>
      <c r="F15" s="155">
        <v>0.40300000000000002</v>
      </c>
      <c r="G15" s="144">
        <v>2.9399999999999999E-2</v>
      </c>
      <c r="H15" s="115">
        <v>0.3705799759603231</v>
      </c>
      <c r="I15" s="112">
        <v>2.9989927644696445E-2</v>
      </c>
    </row>
    <row r="16" spans="1:9">
      <c r="A16">
        <v>14</v>
      </c>
      <c r="B16" s="156">
        <v>0.33200000000000002</v>
      </c>
      <c r="C16" s="144">
        <v>2.9000000000000001E-2</v>
      </c>
      <c r="D16" s="155">
        <v>0.20699999999999999</v>
      </c>
      <c r="E16" s="144">
        <v>3.1E-2</v>
      </c>
      <c r="F16" s="155">
        <v>0.28799999999999998</v>
      </c>
      <c r="G16" s="144">
        <v>3.0099999999999998E-2</v>
      </c>
      <c r="H16" s="115">
        <v>0.2589934002080797</v>
      </c>
      <c r="I16" s="112">
        <v>3.0569471422775465E-2</v>
      </c>
    </row>
    <row r="17" spans="1:9">
      <c r="A17">
        <v>15</v>
      </c>
      <c r="B17" s="156">
        <v>0.246</v>
      </c>
      <c r="C17" s="144">
        <v>2.9499999999999998E-2</v>
      </c>
      <c r="D17" s="155">
        <v>0.161</v>
      </c>
      <c r="E17" s="144">
        <v>3.1300000000000001E-2</v>
      </c>
      <c r="F17" s="155">
        <v>0.20399999999999999</v>
      </c>
      <c r="G17" s="144">
        <v>3.0499999999999999E-2</v>
      </c>
      <c r="H17" s="115">
        <v>0.1892168248387415</v>
      </c>
      <c r="I17" s="112">
        <v>3.0985847345208921E-2</v>
      </c>
    </row>
    <row r="18" spans="1:9">
      <c r="A18">
        <v>16</v>
      </c>
      <c r="B18" s="156">
        <v>0.17699999999999999</v>
      </c>
      <c r="C18" s="144">
        <v>0.03</v>
      </c>
      <c r="D18" s="155">
        <v>0.14099999999999999</v>
      </c>
      <c r="E18" s="144">
        <v>3.1600000000000003E-2</v>
      </c>
      <c r="F18" s="155">
        <v>0.152</v>
      </c>
      <c r="G18" s="144">
        <v>3.0800000000000001E-2</v>
      </c>
      <c r="H18" s="115">
        <v>0.15390873821926843</v>
      </c>
      <c r="I18" s="112">
        <v>3.1294500742906087E-2</v>
      </c>
    </row>
    <row r="19" spans="1:9">
      <c r="A19">
        <v>17</v>
      </c>
      <c r="B19" s="156">
        <v>0.13100000000000001</v>
      </c>
      <c r="C19" s="144">
        <v>3.0200000000000001E-2</v>
      </c>
      <c r="D19" s="155">
        <v>0.13900000000000001</v>
      </c>
      <c r="E19" s="144">
        <v>3.1800000000000002E-2</v>
      </c>
      <c r="F19" s="155">
        <v>0.124</v>
      </c>
      <c r="G19" s="144">
        <v>3.1099999999999999E-2</v>
      </c>
      <c r="H19" s="115">
        <v>0.1409685306321424</v>
      </c>
      <c r="I19" s="112">
        <v>3.1547934044821098E-2</v>
      </c>
    </row>
    <row r="20" spans="1:9">
      <c r="A20">
        <v>18</v>
      </c>
      <c r="B20" s="156">
        <v>0.10299999999999999</v>
      </c>
      <c r="C20" s="144">
        <v>3.0499999999999999E-2</v>
      </c>
      <c r="D20" s="155">
        <v>0.14699999999999999</v>
      </c>
      <c r="E20" s="144">
        <v>3.2099999999999997E-2</v>
      </c>
      <c r="F20" s="155">
        <v>0.112</v>
      </c>
      <c r="G20" s="144">
        <v>3.1300000000000001E-2</v>
      </c>
      <c r="H20" s="115">
        <v>0.1423434177133093</v>
      </c>
      <c r="I20" s="112">
        <v>3.1783710776878742E-2</v>
      </c>
    </row>
    <row r="21" spans="1:9">
      <c r="A21">
        <v>19</v>
      </c>
      <c r="B21" s="156">
        <v>8.7999999999999995E-2</v>
      </c>
      <c r="C21" s="144">
        <v>3.0599999999999999E-2</v>
      </c>
      <c r="D21" s="155">
        <v>0.16900000000000001</v>
      </c>
      <c r="E21" s="144">
        <v>3.2300000000000002E-2</v>
      </c>
      <c r="F21" s="155">
        <v>0.112</v>
      </c>
      <c r="G21" s="144">
        <v>3.15E-2</v>
      </c>
      <c r="H21" s="115">
        <v>0.15140988289058505</v>
      </c>
      <c r="I21" s="112">
        <v>3.2022951677000866E-2</v>
      </c>
    </row>
    <row r="22" spans="1:9">
      <c r="A22">
        <v>20</v>
      </c>
      <c r="B22" s="156">
        <v>7.4999999999999997E-2</v>
      </c>
      <c r="C22" s="144">
        <v>3.0800000000000001E-2</v>
      </c>
      <c r="D22" s="155">
        <v>0.21</v>
      </c>
      <c r="E22" s="144">
        <v>3.2599999999999997E-2</v>
      </c>
      <c r="F22" s="155">
        <v>0.11700000000000001</v>
      </c>
      <c r="G22" s="144">
        <v>3.1699999999999999E-2</v>
      </c>
      <c r="H22" s="115">
        <v>0.16789927587374501</v>
      </c>
      <c r="I22" s="112">
        <v>3.2280171614770634E-2</v>
      </c>
    </row>
    <row r="23" spans="1:9">
      <c r="A23">
        <v>21</v>
      </c>
      <c r="B23" s="156">
        <v>6.7000000000000004E-2</v>
      </c>
      <c r="C23" s="144">
        <v>3.09E-2</v>
      </c>
      <c r="D23" s="155">
        <v>0.26600000000000001</v>
      </c>
      <c r="E23" s="144">
        <v>3.2899999999999999E-2</v>
      </c>
      <c r="F23" s="155">
        <v>0.126</v>
      </c>
      <c r="G23" s="144">
        <v>3.1899999999999998E-2</v>
      </c>
      <c r="H23" s="115">
        <v>0.19202915978410168</v>
      </c>
      <c r="I23" s="112">
        <v>3.2564699397738539E-2</v>
      </c>
    </row>
    <row r="24" spans="1:9">
      <c r="A24">
        <v>22</v>
      </c>
      <c r="B24" s="156">
        <v>6.2E-2</v>
      </c>
      <c r="C24" s="144">
        <v>3.1E-2</v>
      </c>
      <c r="D24" s="155">
        <v>0.30599999999999999</v>
      </c>
      <c r="E24" s="144">
        <v>3.3399999999999999E-2</v>
      </c>
      <c r="F24" s="155">
        <v>0.13900000000000001</v>
      </c>
      <c r="G24" s="144">
        <v>3.2099999999999997E-2</v>
      </c>
      <c r="H24" s="115">
        <v>0.2241395630306286</v>
      </c>
      <c r="I24" s="112">
        <v>3.2888623078916809E-2</v>
      </c>
    </row>
    <row r="25" spans="1:9">
      <c r="A25">
        <v>23</v>
      </c>
      <c r="B25" s="156">
        <v>6.2E-2</v>
      </c>
      <c r="C25" s="144">
        <v>3.1099999999999999E-2</v>
      </c>
      <c r="D25" s="155">
        <v>0.36699999999999999</v>
      </c>
      <c r="E25" s="144">
        <v>3.39E-2</v>
      </c>
      <c r="F25" s="155">
        <v>0.157</v>
      </c>
      <c r="G25" s="144">
        <v>3.2300000000000002E-2</v>
      </c>
      <c r="H25" s="115">
        <v>0.26817574504203939</v>
      </c>
      <c r="I25" s="112">
        <v>3.3264381790640667E-2</v>
      </c>
    </row>
    <row r="26" spans="1:9">
      <c r="A26">
        <v>24</v>
      </c>
      <c r="B26" s="156">
        <v>6.4000000000000001E-2</v>
      </c>
      <c r="C26" s="144">
        <v>3.1300000000000001E-2</v>
      </c>
      <c r="D26" s="155">
        <v>0.45400000000000001</v>
      </c>
      <c r="E26" s="144">
        <v>3.4500000000000003E-2</v>
      </c>
      <c r="F26" s="155">
        <v>0.182</v>
      </c>
      <c r="G26" s="144">
        <v>3.2599999999999997E-2</v>
      </c>
      <c r="H26" s="115">
        <v>0.32865730761462458</v>
      </c>
      <c r="I26" s="112">
        <v>3.3706538536565377E-2</v>
      </c>
    </row>
    <row r="27" spans="1:9">
      <c r="A27">
        <v>25</v>
      </c>
      <c r="B27" s="156">
        <v>6.7000000000000004E-2</v>
      </c>
      <c r="C27" s="144">
        <v>3.1399999999999997E-2</v>
      </c>
      <c r="D27" s="155">
        <v>0.49199999999999999</v>
      </c>
      <c r="E27" s="144">
        <v>3.5200000000000002E-2</v>
      </c>
      <c r="F27" s="155">
        <v>0.21299999999999999</v>
      </c>
      <c r="G27" s="144">
        <v>3.2899999999999999E-2</v>
      </c>
      <c r="H27" s="115">
        <v>0.41174345842105392</v>
      </c>
      <c r="I27" s="112">
        <v>3.4239022666999935E-2</v>
      </c>
    </row>
    <row r="28" spans="1:9">
      <c r="A28">
        <v>26</v>
      </c>
      <c r="B28" s="156">
        <v>7.0999999999999994E-2</v>
      </c>
      <c r="C28" s="144">
        <v>3.15E-2</v>
      </c>
      <c r="D28" s="155">
        <v>0.50800000000000001</v>
      </c>
      <c r="E28" s="144">
        <v>3.5999999999999997E-2</v>
      </c>
      <c r="F28" s="155">
        <v>0.254</v>
      </c>
      <c r="G28" s="144">
        <v>3.3300000000000003E-2</v>
      </c>
      <c r="H28" s="115">
        <v>0.47272255442224398</v>
      </c>
      <c r="I28" s="112">
        <v>3.4892903490145719E-2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CB371-1B4B-FB48-876F-01E639208DF7}">
  <sheetPr codeName="Sheet9"/>
  <dimension ref="A1:AJ135"/>
  <sheetViews>
    <sheetView topLeftCell="T1" zoomScaleNormal="80" workbookViewId="0">
      <selection activeCell="AH2" sqref="AH2:AI41"/>
    </sheetView>
  </sheetViews>
  <sheetFormatPr baseColWidth="10" defaultRowHeight="15"/>
  <cols>
    <col min="4" max="4" width="10.83203125" style="85"/>
    <col min="5" max="5" width="10.83203125" style="83"/>
    <col min="17" max="17" width="10.83203125" style="83"/>
    <col min="29" max="29" width="10.83203125" style="83"/>
  </cols>
  <sheetData>
    <row r="1" spans="1:36">
      <c r="B1" t="s">
        <v>128</v>
      </c>
      <c r="C1" t="s">
        <v>142</v>
      </c>
      <c r="D1" s="85" t="s">
        <v>141</v>
      </c>
      <c r="E1" s="83" t="s">
        <v>155</v>
      </c>
      <c r="F1" s="85"/>
      <c r="I1" t="s">
        <v>143</v>
      </c>
      <c r="J1" s="85" t="s">
        <v>141</v>
      </c>
      <c r="K1" s="85" t="s">
        <v>156</v>
      </c>
      <c r="L1" s="85"/>
      <c r="O1" t="s">
        <v>144</v>
      </c>
      <c r="P1" s="85" t="s">
        <v>141</v>
      </c>
      <c r="Q1" s="83" t="s">
        <v>157</v>
      </c>
      <c r="R1" s="85"/>
      <c r="U1" t="s">
        <v>145</v>
      </c>
      <c r="V1" s="85" t="s">
        <v>141</v>
      </c>
      <c r="W1" s="85" t="s">
        <v>158</v>
      </c>
      <c r="X1" s="85"/>
      <c r="AA1" t="s">
        <v>146</v>
      </c>
      <c r="AB1" s="85" t="s">
        <v>141</v>
      </c>
      <c r="AC1" s="83" t="s">
        <v>159</v>
      </c>
      <c r="AD1" s="85"/>
      <c r="AG1" t="s">
        <v>147</v>
      </c>
      <c r="AH1" s="85" t="s">
        <v>141</v>
      </c>
      <c r="AI1" s="85" t="s">
        <v>160</v>
      </c>
      <c r="AJ1" s="85"/>
    </row>
    <row r="2" spans="1:36">
      <c r="A2">
        <v>0</v>
      </c>
      <c r="B2" s="82">
        <v>36721</v>
      </c>
      <c r="C2">
        <v>1.28716456890106</v>
      </c>
      <c r="D2">
        <v>16.169993535056701</v>
      </c>
      <c r="E2" s="106">
        <v>1</v>
      </c>
      <c r="F2" s="112">
        <v>1.7717407352724052E-2</v>
      </c>
      <c r="G2">
        <v>0</v>
      </c>
      <c r="H2" s="82">
        <v>37087</v>
      </c>
      <c r="I2">
        <v>1.0921938419342001</v>
      </c>
      <c r="J2">
        <v>17.429993506893499</v>
      </c>
      <c r="K2" s="56">
        <v>1</v>
      </c>
      <c r="L2" s="112">
        <v>1.7717407352724052E-2</v>
      </c>
      <c r="M2">
        <v>0</v>
      </c>
      <c r="N2" s="82">
        <v>37446</v>
      </c>
      <c r="O2">
        <v>0.92648303508758501</v>
      </c>
      <c r="P2">
        <v>16.429993529245301</v>
      </c>
      <c r="Q2" s="106">
        <v>1</v>
      </c>
      <c r="R2" s="112">
        <v>1.7717407352724052E-2</v>
      </c>
      <c r="S2">
        <v>0</v>
      </c>
      <c r="T2" s="82">
        <v>37814</v>
      </c>
      <c r="U2">
        <v>1.5538586378097501</v>
      </c>
      <c r="V2">
        <v>18.689993478730301</v>
      </c>
      <c r="W2" s="56">
        <v>1</v>
      </c>
      <c r="X2" s="112">
        <v>1.7717407352724052E-2</v>
      </c>
      <c r="Y2">
        <v>0</v>
      </c>
      <c r="Z2" s="82">
        <v>38177</v>
      </c>
      <c r="AA2">
        <v>1.62743544578552</v>
      </c>
      <c r="AB2">
        <v>16.919993518292902</v>
      </c>
      <c r="AC2" s="106">
        <v>1</v>
      </c>
      <c r="AD2" s="112">
        <v>1.7717407352724052E-2</v>
      </c>
      <c r="AE2">
        <v>1</v>
      </c>
      <c r="AF2" s="82">
        <v>38549</v>
      </c>
      <c r="AG2">
        <v>1.34053802490234</v>
      </c>
      <c r="AH2" s="90">
        <v>17.989993494376598</v>
      </c>
      <c r="AI2" s="113">
        <v>1</v>
      </c>
      <c r="AJ2" s="112">
        <v>1.7717407352724052E-2</v>
      </c>
    </row>
    <row r="3" spans="1:36">
      <c r="A3">
        <v>1</v>
      </c>
      <c r="B3" s="82">
        <v>36722</v>
      </c>
      <c r="C3">
        <v>1.3866616487503101</v>
      </c>
      <c r="D3">
        <v>16.089993536844901</v>
      </c>
      <c r="E3" s="106">
        <v>0.72361554874639</v>
      </c>
      <c r="F3" s="112">
        <v>1.8923010900937148E-2</v>
      </c>
      <c r="G3">
        <v>1</v>
      </c>
      <c r="H3" s="82">
        <v>37088</v>
      </c>
      <c r="I3">
        <v>0.96805340051651001</v>
      </c>
      <c r="J3">
        <v>17.319993509352201</v>
      </c>
      <c r="K3" s="56">
        <v>0.67422409316165188</v>
      </c>
      <c r="L3" s="112">
        <v>1.8999032494693261E-2</v>
      </c>
      <c r="M3">
        <v>1</v>
      </c>
      <c r="N3" s="82">
        <v>37447</v>
      </c>
      <c r="O3">
        <v>0.91932678222656194</v>
      </c>
      <c r="P3">
        <v>16.4899935279042</v>
      </c>
      <c r="Q3" s="106">
        <v>0.65802312381433326</v>
      </c>
      <c r="R3" s="112">
        <v>1.8938372744469734E-2</v>
      </c>
      <c r="S3">
        <v>1</v>
      </c>
      <c r="T3" s="82">
        <v>37815</v>
      </c>
      <c r="U3">
        <v>1.7048397064209</v>
      </c>
      <c r="V3">
        <v>18.7599934771657</v>
      </c>
      <c r="W3" s="56">
        <v>0.72476449368378248</v>
      </c>
      <c r="X3" s="112">
        <v>1.9079128580204618E-2</v>
      </c>
      <c r="Y3">
        <v>1</v>
      </c>
      <c r="Z3" s="82">
        <v>38178</v>
      </c>
      <c r="AA3">
        <v>1.4488097429275499</v>
      </c>
      <c r="AB3" s="90">
        <v>16.849993519857598</v>
      </c>
      <c r="AC3" s="106">
        <v>0.75525995721911332</v>
      </c>
      <c r="AD3" s="112">
        <v>1.8967780824872507E-2</v>
      </c>
      <c r="AE3">
        <v>2</v>
      </c>
      <c r="AF3" s="82">
        <v>38550</v>
      </c>
      <c r="AG3">
        <v>1.21590960025787</v>
      </c>
      <c r="AH3" s="90">
        <v>18.3499934863299</v>
      </c>
      <c r="AI3" s="113">
        <v>0.70603991991052217</v>
      </c>
      <c r="AJ3" s="112">
        <v>1.9034117324402647E-2</v>
      </c>
    </row>
    <row r="4" spans="1:36">
      <c r="A4">
        <v>2</v>
      </c>
      <c r="B4" s="82">
        <v>36723</v>
      </c>
      <c r="C4">
        <v>1.52686166763306</v>
      </c>
      <c r="D4">
        <v>16.2299935337156</v>
      </c>
      <c r="E4" s="106">
        <v>0.6803837759113982</v>
      </c>
      <c r="F4" s="112">
        <v>1.985864203412744E-2</v>
      </c>
      <c r="G4">
        <v>2</v>
      </c>
      <c r="H4" s="82">
        <v>37089</v>
      </c>
      <c r="I4">
        <v>0.94491773843765303</v>
      </c>
      <c r="J4">
        <v>17.229993511363901</v>
      </c>
      <c r="K4" s="56">
        <v>0.6015942755890763</v>
      </c>
      <c r="L4" s="112">
        <v>1.9937278912835654E-2</v>
      </c>
      <c r="M4">
        <v>2</v>
      </c>
      <c r="N4" s="82">
        <v>37448</v>
      </c>
      <c r="O4">
        <v>0.92866343259811401</v>
      </c>
      <c r="P4">
        <v>16.6499935243279</v>
      </c>
      <c r="Q4" s="106">
        <v>0.5906993555353609</v>
      </c>
      <c r="R4" s="112">
        <v>1.9821969753778867E-2</v>
      </c>
      <c r="S4">
        <v>2</v>
      </c>
      <c r="T4" s="82">
        <v>37816</v>
      </c>
      <c r="U4">
        <v>1.7866117954254199</v>
      </c>
      <c r="V4">
        <v>18.879993474483499</v>
      </c>
      <c r="W4" s="56">
        <v>0.71168169686088989</v>
      </c>
      <c r="X4" s="112">
        <v>2.0144936999539932E-2</v>
      </c>
      <c r="Y4">
        <v>2</v>
      </c>
      <c r="Z4" s="82">
        <v>38179</v>
      </c>
      <c r="AA4">
        <v>1.1833425760269201</v>
      </c>
      <c r="AB4" s="90">
        <v>16.929993518069399</v>
      </c>
      <c r="AC4" s="106">
        <v>0.69388444517491843</v>
      </c>
      <c r="AD4" s="112">
        <v>1.9972285655344073E-2</v>
      </c>
      <c r="AE4">
        <v>3</v>
      </c>
      <c r="AF4" s="82">
        <v>38551</v>
      </c>
      <c r="AG4">
        <v>1.11056244373322</v>
      </c>
      <c r="AH4" s="90">
        <v>18.569993481412599</v>
      </c>
      <c r="AI4" s="113">
        <v>0.64809346373611021</v>
      </c>
      <c r="AJ4" s="112">
        <v>2.0057491138515269E-2</v>
      </c>
    </row>
    <row r="5" spans="1:36">
      <c r="A5">
        <v>3</v>
      </c>
      <c r="B5" s="82">
        <v>36724</v>
      </c>
      <c r="C5">
        <v>1.66189253330231</v>
      </c>
      <c r="D5">
        <v>16.2199935339391</v>
      </c>
      <c r="E5" s="106">
        <v>0.68408534678669231</v>
      </c>
      <c r="F5" s="112">
        <v>2.0755000151966012E-2</v>
      </c>
      <c r="G5">
        <v>3</v>
      </c>
      <c r="H5" s="82">
        <v>37090</v>
      </c>
      <c r="I5">
        <v>0.88768726587295499</v>
      </c>
      <c r="J5">
        <v>17.099993514269599</v>
      </c>
      <c r="K5" s="56">
        <v>0.5816660037378536</v>
      </c>
      <c r="L5" s="112">
        <v>2.0787980796569919E-2</v>
      </c>
      <c r="M5">
        <v>3</v>
      </c>
      <c r="N5" s="82">
        <v>37449</v>
      </c>
      <c r="O5">
        <v>1.0334446430206301</v>
      </c>
      <c r="P5">
        <v>16.659993524104401</v>
      </c>
      <c r="Q5" s="106">
        <v>0.57598324967669323</v>
      </c>
      <c r="R5" s="112">
        <v>2.063664967411475E-2</v>
      </c>
      <c r="S5">
        <v>3</v>
      </c>
      <c r="T5" s="82">
        <v>37817</v>
      </c>
      <c r="U5">
        <v>1.7332847118377701</v>
      </c>
      <c r="V5">
        <v>19.009993471577801</v>
      </c>
      <c r="W5" s="56">
        <v>0.7170385853256982</v>
      </c>
      <c r="X5" s="112">
        <v>2.1201194729860633E-2</v>
      </c>
      <c r="Y5">
        <v>3</v>
      </c>
      <c r="Z5" s="82">
        <v>38180</v>
      </c>
      <c r="AA5">
        <v>1.16359627246857</v>
      </c>
      <c r="AB5" s="90">
        <v>16.939993517845899</v>
      </c>
      <c r="AC5" s="106">
        <v>0.64653299245702489</v>
      </c>
      <c r="AD5" s="112">
        <v>2.0914490211490312E-2</v>
      </c>
      <c r="AE5">
        <v>4</v>
      </c>
      <c r="AF5" s="82">
        <v>38552</v>
      </c>
      <c r="AG5">
        <v>1.0032645463943499</v>
      </c>
      <c r="AH5" s="90">
        <v>18.569993481412599</v>
      </c>
      <c r="AI5" s="113">
        <v>0.62107507441100573</v>
      </c>
      <c r="AJ5" s="112">
        <v>2.1022223526711944E-2</v>
      </c>
    </row>
    <row r="6" spans="1:36">
      <c r="A6">
        <v>4</v>
      </c>
      <c r="B6" s="82">
        <v>36725</v>
      </c>
      <c r="C6">
        <v>1.7043883800506601</v>
      </c>
      <c r="D6">
        <v>16.379993530362899</v>
      </c>
      <c r="E6" s="106">
        <v>0.69720605969337679</v>
      </c>
      <c r="F6" s="112">
        <v>2.1654739106580903E-2</v>
      </c>
      <c r="G6">
        <v>4</v>
      </c>
      <c r="H6" s="82">
        <v>37091</v>
      </c>
      <c r="I6">
        <v>0.87490469217300404</v>
      </c>
      <c r="J6">
        <v>17.1299935135991</v>
      </c>
      <c r="K6" s="56">
        <v>0.56588341468642922</v>
      </c>
      <c r="L6" s="112">
        <v>2.1609882394807618E-2</v>
      </c>
      <c r="M6">
        <v>4</v>
      </c>
      <c r="N6" s="82">
        <v>37450</v>
      </c>
      <c r="O6">
        <v>1.1355632543563801</v>
      </c>
      <c r="P6">
        <v>16.6399935245514</v>
      </c>
      <c r="Q6" s="106">
        <v>0.58991616758680265</v>
      </c>
      <c r="R6" s="112">
        <v>2.1434655367712559E-2</v>
      </c>
      <c r="S6">
        <v>4</v>
      </c>
      <c r="T6" s="82">
        <v>37818</v>
      </c>
      <c r="U6">
        <v>1.6147814989089999</v>
      </c>
      <c r="V6">
        <v>19.179993467778001</v>
      </c>
      <c r="W6" s="56">
        <v>0.71349243694851316</v>
      </c>
      <c r="X6" s="112">
        <v>2.227028252144278E-2</v>
      </c>
      <c r="Y6">
        <v>4</v>
      </c>
      <c r="Z6" s="82">
        <v>38181</v>
      </c>
      <c r="AA6">
        <v>1.21992158889771</v>
      </c>
      <c r="AB6" s="90">
        <v>16.899993518740001</v>
      </c>
      <c r="AC6" s="106">
        <v>0.63124858316348675</v>
      </c>
      <c r="AD6" s="112">
        <v>2.1804429603893671E-2</v>
      </c>
      <c r="AE6">
        <v>5</v>
      </c>
      <c r="AF6" s="82">
        <v>38553</v>
      </c>
      <c r="AG6">
        <v>0.95253193378448497</v>
      </c>
      <c r="AH6" s="90">
        <v>18.549993481859602</v>
      </c>
      <c r="AI6" s="113">
        <v>0.59727420131652509</v>
      </c>
      <c r="AJ6" s="112">
        <v>2.1953676454576628E-2</v>
      </c>
    </row>
    <row r="7" spans="1:36">
      <c r="A7">
        <v>5</v>
      </c>
      <c r="B7" s="82">
        <v>36726</v>
      </c>
      <c r="C7">
        <v>1.68344342708588</v>
      </c>
      <c r="D7">
        <v>16.4799935281277</v>
      </c>
      <c r="E7" s="106">
        <v>0.70476781793824572</v>
      </c>
      <c r="F7" s="112">
        <v>2.2575406220989341E-2</v>
      </c>
      <c r="G7">
        <v>5</v>
      </c>
      <c r="H7" s="82">
        <v>37092</v>
      </c>
      <c r="I7">
        <v>0.90317815542221103</v>
      </c>
      <c r="J7">
        <v>17.409993507340602</v>
      </c>
      <c r="K7" s="56">
        <v>0.55890444280531415</v>
      </c>
      <c r="L7" s="112">
        <v>2.2414151844198767E-2</v>
      </c>
      <c r="M7">
        <v>5</v>
      </c>
      <c r="N7" s="82">
        <v>37451</v>
      </c>
      <c r="O7">
        <v>1.2117418050766</v>
      </c>
      <c r="P7">
        <v>16.7199935227633</v>
      </c>
      <c r="Q7" s="106">
        <v>0.60897929418034125</v>
      </c>
      <c r="R7" s="112">
        <v>2.2247806972566283E-2</v>
      </c>
      <c r="S7">
        <v>5</v>
      </c>
      <c r="T7" s="82">
        <v>37819</v>
      </c>
      <c r="U7">
        <v>1.46167623996735</v>
      </c>
      <c r="V7">
        <v>19.299993465095799</v>
      </c>
      <c r="W7" s="56">
        <v>0.70201898728627576</v>
      </c>
      <c r="X7" s="112">
        <v>2.3343642236652789E-2</v>
      </c>
      <c r="Y7">
        <v>5</v>
      </c>
      <c r="Z7" s="82">
        <v>38182</v>
      </c>
      <c r="AA7">
        <v>1.18218505382538</v>
      </c>
      <c r="AB7" s="90">
        <v>17.099993514269599</v>
      </c>
      <c r="AC7" s="106">
        <v>0.63399205840694883</v>
      </c>
      <c r="AD7" s="112">
        <v>2.2675267284136401E-2</v>
      </c>
      <c r="AE7">
        <v>6</v>
      </c>
      <c r="AF7" s="82">
        <v>38554</v>
      </c>
      <c r="AG7">
        <v>1.0794248580932599</v>
      </c>
      <c r="AH7" s="90">
        <v>18.359993486106401</v>
      </c>
      <c r="AI7" s="113">
        <v>0.58245024542177271</v>
      </c>
      <c r="AJ7" s="112">
        <v>2.2854501871932144E-2</v>
      </c>
    </row>
    <row r="8" spans="1:36">
      <c r="A8">
        <v>6</v>
      </c>
      <c r="B8" s="82">
        <v>36727</v>
      </c>
      <c r="C8">
        <v>1.6167751550674401</v>
      </c>
      <c r="D8">
        <v>16.619993524998499</v>
      </c>
      <c r="E8" s="106">
        <v>0.70573017482504641</v>
      </c>
      <c r="F8" s="112">
        <v>2.3508504770021019E-2</v>
      </c>
      <c r="G8">
        <v>6</v>
      </c>
      <c r="H8" s="82">
        <v>37093</v>
      </c>
      <c r="I8">
        <v>0.99314916133880604</v>
      </c>
      <c r="J8">
        <v>17.6199935026467</v>
      </c>
      <c r="K8" s="56">
        <v>0.56184396958332639</v>
      </c>
      <c r="L8" s="112">
        <v>2.3220826272593031E-2</v>
      </c>
      <c r="M8">
        <v>6</v>
      </c>
      <c r="N8" s="82">
        <v>37452</v>
      </c>
      <c r="O8">
        <v>1.2332628965377801</v>
      </c>
      <c r="P8">
        <v>16.7999935209751</v>
      </c>
      <c r="Q8" s="106">
        <v>0.62493541127789431</v>
      </c>
      <c r="R8" s="112">
        <v>2.3085823351419728E-2</v>
      </c>
      <c r="S8">
        <v>6</v>
      </c>
      <c r="T8" s="82">
        <v>37820</v>
      </c>
      <c r="U8">
        <v>1.2842481136321999</v>
      </c>
      <c r="V8">
        <v>19.449993461742999</v>
      </c>
      <c r="W8" s="56">
        <v>0.6841231927529805</v>
      </c>
      <c r="X8" s="112">
        <v>2.4409021648416299E-2</v>
      </c>
      <c r="Y8">
        <v>6</v>
      </c>
      <c r="Z8" s="82">
        <v>38183</v>
      </c>
      <c r="AA8">
        <v>1.0756752490997299</v>
      </c>
      <c r="AB8" s="90">
        <v>17.099993514269599</v>
      </c>
      <c r="AC8" s="106">
        <v>0.63020772375405065</v>
      </c>
      <c r="AD8" s="112">
        <v>2.3557596025218532E-2</v>
      </c>
      <c r="AE8">
        <v>7</v>
      </c>
      <c r="AF8" s="82">
        <v>38555</v>
      </c>
      <c r="AG8">
        <v>1.22006940841675</v>
      </c>
      <c r="AH8" s="90">
        <v>18.369993485882901</v>
      </c>
      <c r="AI8" s="113">
        <v>0.59879058416896558</v>
      </c>
      <c r="AJ8" s="112">
        <v>2.3728542385419403E-2</v>
      </c>
    </row>
    <row r="9" spans="1:36">
      <c r="A9">
        <v>7</v>
      </c>
      <c r="B9" s="82">
        <v>36728</v>
      </c>
      <c r="C9">
        <v>1.65598261356354</v>
      </c>
      <c r="D9">
        <v>16.739993522316201</v>
      </c>
      <c r="E9" s="106">
        <v>0.70097082705344893</v>
      </c>
      <c r="F9" s="112">
        <v>2.4448875799495711E-2</v>
      </c>
      <c r="G9">
        <v>7</v>
      </c>
      <c r="H9" s="82">
        <v>37094</v>
      </c>
      <c r="I9">
        <v>1.17100298404694</v>
      </c>
      <c r="J9">
        <v>17.759993499517499</v>
      </c>
      <c r="K9" s="56">
        <v>0.57772407793283664</v>
      </c>
      <c r="L9" s="112">
        <v>2.4039194199500923E-2</v>
      </c>
      <c r="M9">
        <v>7</v>
      </c>
      <c r="N9" s="82">
        <v>37453</v>
      </c>
      <c r="O9">
        <v>1.2055649757385301</v>
      </c>
      <c r="P9">
        <v>16.7999935209751</v>
      </c>
      <c r="Q9" s="106">
        <v>0.63299601083605517</v>
      </c>
      <c r="R9" s="112">
        <v>2.3945126196479569E-2</v>
      </c>
      <c r="S9">
        <v>7</v>
      </c>
      <c r="T9" s="82">
        <v>37821</v>
      </c>
      <c r="U9">
        <v>1.15850245952606</v>
      </c>
      <c r="V9">
        <v>19.4099934626371</v>
      </c>
      <c r="W9" s="56">
        <v>0.65950823992619545</v>
      </c>
      <c r="X9" s="112">
        <v>2.545974041992527E-2</v>
      </c>
      <c r="Y9">
        <v>7</v>
      </c>
      <c r="Z9" s="82">
        <v>38184</v>
      </c>
      <c r="AA9">
        <v>0.99490326642990101</v>
      </c>
      <c r="AB9" s="90">
        <v>17.109993514046099</v>
      </c>
      <c r="AC9" s="106">
        <v>0.61512922654581081</v>
      </c>
      <c r="AD9" s="112">
        <v>2.4435465662014138E-2</v>
      </c>
      <c r="AE9">
        <v>8</v>
      </c>
      <c r="AF9" s="82">
        <v>38556</v>
      </c>
      <c r="AG9">
        <v>1.26899409294128</v>
      </c>
      <c r="AH9" s="90">
        <v>18.3499934863299</v>
      </c>
      <c r="AI9" s="113">
        <v>0.62266562957078886</v>
      </c>
      <c r="AJ9" s="112">
        <v>2.462322195041055E-2</v>
      </c>
    </row>
    <row r="10" spans="1:36">
      <c r="A10">
        <v>8</v>
      </c>
      <c r="B10" s="82">
        <v>36729</v>
      </c>
      <c r="C10">
        <v>1.71340036392212</v>
      </c>
      <c r="D10">
        <v>16.819993520528101</v>
      </c>
      <c r="E10" s="106">
        <v>0.7020892336125506</v>
      </c>
      <c r="F10" s="112">
        <v>2.5389473133246319E-2</v>
      </c>
      <c r="G10">
        <v>8</v>
      </c>
      <c r="H10" s="82">
        <v>37095</v>
      </c>
      <c r="I10">
        <v>1.3129128217697099</v>
      </c>
      <c r="J10">
        <v>17.879993496835301</v>
      </c>
      <c r="K10" s="56">
        <v>0.60779556903301624</v>
      </c>
      <c r="L10" s="112">
        <v>2.4882428626770939E-2</v>
      </c>
      <c r="M10">
        <v>8</v>
      </c>
      <c r="N10" s="82">
        <v>37454</v>
      </c>
      <c r="O10">
        <v>1.1706130504608201</v>
      </c>
      <c r="P10">
        <v>16.839993520081102</v>
      </c>
      <c r="Q10" s="106">
        <v>0.63279180691536829</v>
      </c>
      <c r="R10" s="112">
        <v>2.4813408858477163E-2</v>
      </c>
      <c r="S10">
        <v>8</v>
      </c>
      <c r="T10" s="82">
        <v>37822</v>
      </c>
      <c r="U10">
        <v>1.04599869251251</v>
      </c>
      <c r="V10">
        <v>19.719993455708099</v>
      </c>
      <c r="W10" s="56">
        <v>0.63643030922663846</v>
      </c>
      <c r="X10" s="112">
        <v>2.647752854956326E-2</v>
      </c>
      <c r="Y10">
        <v>8</v>
      </c>
      <c r="Z10" s="82">
        <v>38185</v>
      </c>
      <c r="AA10">
        <v>1.02049005031586</v>
      </c>
      <c r="AB10" s="90">
        <v>17.1299935135991</v>
      </c>
      <c r="AC10" s="106">
        <v>0.59837726468991281</v>
      </c>
      <c r="AD10" s="112">
        <v>2.529627813952905E-2</v>
      </c>
      <c r="AE10">
        <v>9</v>
      </c>
      <c r="AF10" s="82">
        <v>38557</v>
      </c>
      <c r="AG10">
        <v>1.25721323490143</v>
      </c>
      <c r="AH10" s="90">
        <v>18.329993486776999</v>
      </c>
      <c r="AI10" s="113">
        <v>0.63635611841125583</v>
      </c>
      <c r="AJ10" s="112">
        <v>2.5546273934869398E-2</v>
      </c>
    </row>
    <row r="11" spans="1:36">
      <c r="A11">
        <v>9</v>
      </c>
      <c r="B11" s="82">
        <v>36730</v>
      </c>
      <c r="C11">
        <v>1.71058881282806</v>
      </c>
      <c r="D11">
        <v>17.019993516057799</v>
      </c>
      <c r="E11" s="106">
        <v>0.70653293079535029</v>
      </c>
      <c r="F11" s="112">
        <v>2.6334809157177914E-2</v>
      </c>
      <c r="G11">
        <v>9</v>
      </c>
      <c r="H11" s="82">
        <v>37096</v>
      </c>
      <c r="I11">
        <v>1.3571313619613601</v>
      </c>
      <c r="J11">
        <v>18.159993490576799</v>
      </c>
      <c r="K11" s="56">
        <v>0.63477362603319543</v>
      </c>
      <c r="L11" s="112">
        <v>2.5766971931149889E-2</v>
      </c>
      <c r="M11">
        <v>9</v>
      </c>
      <c r="N11" s="82">
        <v>37455</v>
      </c>
      <c r="O11">
        <v>1.08600354194641</v>
      </c>
      <c r="P11">
        <v>16.8899935189635</v>
      </c>
      <c r="Q11" s="106">
        <v>0.62873995691554363</v>
      </c>
      <c r="R11" s="112">
        <v>2.5683021661437992E-2</v>
      </c>
      <c r="S11">
        <v>9</v>
      </c>
      <c r="T11" s="82">
        <v>37823</v>
      </c>
      <c r="U11">
        <v>0.98935741186142001</v>
      </c>
      <c r="V11">
        <v>19.779993454366899</v>
      </c>
      <c r="W11" s="56">
        <v>0.61316737071407856</v>
      </c>
      <c r="X11" s="112">
        <v>2.7480613329839417E-2</v>
      </c>
      <c r="Y11">
        <v>9</v>
      </c>
      <c r="Z11" s="82">
        <v>38186</v>
      </c>
      <c r="AA11">
        <v>0.96899938583374001</v>
      </c>
      <c r="AB11" s="90">
        <v>17.2099935118109</v>
      </c>
      <c r="AC11" s="106">
        <v>0.59536134169003485</v>
      </c>
      <c r="AD11" s="112">
        <v>2.6138320086422213E-2</v>
      </c>
      <c r="AE11">
        <v>10</v>
      </c>
      <c r="AF11" s="82">
        <v>38558</v>
      </c>
      <c r="AG11">
        <v>1.1766215562820399</v>
      </c>
      <c r="AH11" s="90">
        <v>18.319993487000499</v>
      </c>
      <c r="AI11" s="113">
        <v>0.63997617668167683</v>
      </c>
      <c r="AJ11" s="112">
        <v>2.6484940435072657E-2</v>
      </c>
    </row>
    <row r="12" spans="1:36">
      <c r="A12">
        <v>10</v>
      </c>
      <c r="B12" s="82">
        <v>36731</v>
      </c>
      <c r="C12">
        <v>1.6703617572784399</v>
      </c>
      <c r="D12">
        <v>17.1999935120344</v>
      </c>
      <c r="E12" s="106">
        <v>0.70822818152615508</v>
      </c>
      <c r="F12" s="112">
        <v>2.7294081774112147E-2</v>
      </c>
      <c r="G12">
        <v>10</v>
      </c>
      <c r="H12" s="82">
        <v>37097</v>
      </c>
      <c r="I12">
        <v>1.41839075088501</v>
      </c>
      <c r="J12">
        <v>18.2599934883416</v>
      </c>
      <c r="K12" s="56">
        <v>0.64959322688902998</v>
      </c>
      <c r="L12" s="112">
        <v>2.6696066231959165E-2</v>
      </c>
      <c r="M12">
        <v>10</v>
      </c>
      <c r="N12" s="82">
        <v>37456</v>
      </c>
      <c r="O12">
        <v>0.964097440242767</v>
      </c>
      <c r="P12">
        <v>17.159993512928502</v>
      </c>
      <c r="Q12" s="106">
        <v>0.61714996214835061</v>
      </c>
      <c r="R12" s="112">
        <v>2.655002723684384E-2</v>
      </c>
      <c r="S12">
        <v>10</v>
      </c>
      <c r="T12" s="82">
        <v>37824</v>
      </c>
      <c r="U12">
        <v>0.91020125150680498</v>
      </c>
      <c r="V12">
        <v>19.919993451237701</v>
      </c>
      <c r="W12" s="56">
        <v>0.59660036543752515</v>
      </c>
      <c r="X12" s="112">
        <v>2.8455999006860591E-2</v>
      </c>
      <c r="Y12">
        <v>10</v>
      </c>
      <c r="Z12" s="82">
        <v>38187</v>
      </c>
      <c r="AA12">
        <v>0.90977764129638705</v>
      </c>
      <c r="AB12" s="90">
        <v>17.259993510693299</v>
      </c>
      <c r="AC12" s="106">
        <v>0.58709686032048447</v>
      </c>
      <c r="AD12" s="112">
        <v>2.697996281623026E-2</v>
      </c>
      <c r="AE12">
        <v>11</v>
      </c>
      <c r="AF12" s="82">
        <v>38559</v>
      </c>
      <c r="AG12">
        <v>1.13602066040039</v>
      </c>
      <c r="AH12" s="90">
        <v>18.459993483871202</v>
      </c>
      <c r="AI12" s="113">
        <v>0.63241249915320996</v>
      </c>
      <c r="AJ12" s="112">
        <v>2.7427387339287616E-2</v>
      </c>
    </row>
    <row r="13" spans="1:36">
      <c r="A13">
        <v>11</v>
      </c>
      <c r="B13" s="82">
        <v>36732</v>
      </c>
      <c r="C13">
        <v>1.5672842264175399</v>
      </c>
      <c r="D13">
        <v>17.059993515163701</v>
      </c>
      <c r="E13" s="106">
        <v>0.70633180036582133</v>
      </c>
      <c r="F13" s="112">
        <v>2.8263480936850948E-2</v>
      </c>
      <c r="G13">
        <v>11</v>
      </c>
      <c r="H13" s="82">
        <v>37098</v>
      </c>
      <c r="I13">
        <v>1.4136865139007599</v>
      </c>
      <c r="J13">
        <v>18.579993481189</v>
      </c>
      <c r="K13" s="56">
        <v>0.66109713660107461</v>
      </c>
      <c r="L13" s="112">
        <v>2.7647319779319311E-2</v>
      </c>
      <c r="M13">
        <v>11</v>
      </c>
      <c r="N13" s="82">
        <v>37457</v>
      </c>
      <c r="O13">
        <v>0.82453471422195401</v>
      </c>
      <c r="P13">
        <v>17.239993511140401</v>
      </c>
      <c r="Q13" s="106">
        <v>0.59638441758535643</v>
      </c>
      <c r="R13" s="112">
        <v>2.7414952632426711E-2</v>
      </c>
      <c r="S13">
        <v>11</v>
      </c>
      <c r="T13" s="82">
        <v>37825</v>
      </c>
      <c r="U13">
        <v>0.85237669944763195</v>
      </c>
      <c r="V13">
        <v>20.069993447884901</v>
      </c>
      <c r="W13" s="56">
        <v>0.48465946840704111</v>
      </c>
      <c r="X13" s="112">
        <v>2.9415684494692215E-2</v>
      </c>
      <c r="Y13">
        <v>11</v>
      </c>
      <c r="Z13" s="82">
        <v>38188</v>
      </c>
      <c r="AA13">
        <v>0.85580933094024703</v>
      </c>
      <c r="AB13" s="90">
        <v>17.359993508458199</v>
      </c>
      <c r="AC13" s="106">
        <v>0.57517833874699498</v>
      </c>
      <c r="AD13" s="112">
        <v>2.7813760051288543E-2</v>
      </c>
      <c r="AE13">
        <v>12</v>
      </c>
      <c r="AF13" s="82">
        <v>38560</v>
      </c>
      <c r="AG13">
        <v>1.0082824230194101</v>
      </c>
      <c r="AH13" s="90">
        <v>18.579993481189</v>
      </c>
      <c r="AI13" s="113">
        <v>0.62467168671126427</v>
      </c>
      <c r="AJ13" s="112">
        <v>2.8366822666578039E-2</v>
      </c>
    </row>
    <row r="14" spans="1:36">
      <c r="A14">
        <v>12</v>
      </c>
      <c r="B14" s="82">
        <v>36733</v>
      </c>
      <c r="C14">
        <v>1.32137262821198</v>
      </c>
      <c r="D14">
        <v>17.1199935138226</v>
      </c>
      <c r="E14" s="106">
        <v>0.60126262481029003</v>
      </c>
      <c r="F14" s="112">
        <v>2.9224116838111786E-2</v>
      </c>
      <c r="G14">
        <v>12</v>
      </c>
      <c r="H14" s="82">
        <v>37099</v>
      </c>
      <c r="I14">
        <v>1.2982325553894001</v>
      </c>
      <c r="J14">
        <v>18.7499934773892</v>
      </c>
      <c r="K14" s="56">
        <v>0.66546283578826593</v>
      </c>
      <c r="L14" s="112">
        <v>2.862709329095342E-2</v>
      </c>
      <c r="M14">
        <v>12</v>
      </c>
      <c r="N14" s="82">
        <v>37458</v>
      </c>
      <c r="O14">
        <v>0.84406781196594205</v>
      </c>
      <c r="P14">
        <v>17.519993504881899</v>
      </c>
      <c r="Q14" s="106">
        <v>0.56671959827765972</v>
      </c>
      <c r="R14" s="112">
        <v>2.8258830301994733E-2</v>
      </c>
      <c r="S14">
        <v>12</v>
      </c>
      <c r="T14" s="82">
        <v>37826</v>
      </c>
      <c r="U14">
        <v>0.75183302164077803</v>
      </c>
      <c r="V14">
        <v>20.179993445426302</v>
      </c>
      <c r="W14" s="56">
        <v>0.32972842722942908</v>
      </c>
      <c r="X14" s="112">
        <v>3.0226225016007857E-2</v>
      </c>
      <c r="Y14">
        <v>12</v>
      </c>
      <c r="Z14" s="82">
        <v>38189</v>
      </c>
      <c r="AA14">
        <v>0.84331822395324696</v>
      </c>
      <c r="AB14" s="90">
        <v>17.43999350667</v>
      </c>
      <c r="AC14" s="106">
        <v>0.5428190422672714</v>
      </c>
      <c r="AD14" s="112">
        <v>2.8637248812674147E-2</v>
      </c>
      <c r="AE14">
        <v>13</v>
      </c>
      <c r="AF14" s="82">
        <v>38561</v>
      </c>
      <c r="AG14">
        <v>0.91346752643585205</v>
      </c>
      <c r="AH14" s="90">
        <v>18.599993480742</v>
      </c>
      <c r="AI14" s="113">
        <v>0.51524524703467633</v>
      </c>
      <c r="AJ14" s="112">
        <v>2.9302000367154066E-2</v>
      </c>
    </row>
    <row r="15" spans="1:36">
      <c r="A15">
        <v>13</v>
      </c>
      <c r="B15" s="82">
        <v>36734</v>
      </c>
      <c r="C15">
        <v>1.06520211696625</v>
      </c>
      <c r="D15">
        <v>17.099993514269599</v>
      </c>
      <c r="E15" s="106">
        <v>0.43497565155327628</v>
      </c>
      <c r="F15" s="112">
        <v>3.006853375730225E-2</v>
      </c>
      <c r="G15">
        <v>13</v>
      </c>
      <c r="H15" s="82">
        <v>37100</v>
      </c>
      <c r="I15">
        <v>1.21263468265533</v>
      </c>
      <c r="J15">
        <v>18.929993473365901</v>
      </c>
      <c r="K15" s="56">
        <v>0.52161173043024611</v>
      </c>
      <c r="L15" s="112">
        <v>2.962003727785437E-2</v>
      </c>
      <c r="M15">
        <v>13</v>
      </c>
      <c r="N15" s="82">
        <v>37459</v>
      </c>
      <c r="O15">
        <v>0.96446990966796897</v>
      </c>
      <c r="P15">
        <v>17.569993503764302</v>
      </c>
      <c r="Q15" s="106">
        <v>0.4814176287310501</v>
      </c>
      <c r="R15" s="112">
        <v>2.9078407096860749E-2</v>
      </c>
      <c r="S15">
        <v>13</v>
      </c>
      <c r="T15" s="82">
        <v>37827</v>
      </c>
      <c r="U15">
        <v>0.72684532403945901</v>
      </c>
      <c r="V15">
        <v>20.199993444979199</v>
      </c>
      <c r="W15" s="56">
        <v>0.21405539269125687</v>
      </c>
      <c r="X15" s="112">
        <v>3.0805761583549258E-2</v>
      </c>
      <c r="Y15">
        <v>13</v>
      </c>
      <c r="Z15" s="82">
        <v>38190</v>
      </c>
      <c r="AA15">
        <v>0.84339779615402199</v>
      </c>
      <c r="AB15" s="90">
        <v>17.629993502423201</v>
      </c>
      <c r="AC15" s="106">
        <v>0.42969306721559353</v>
      </c>
      <c r="AD15" s="112">
        <v>2.9424523291232692E-2</v>
      </c>
      <c r="AE15">
        <v>14</v>
      </c>
      <c r="AF15" s="82">
        <v>38562</v>
      </c>
      <c r="AG15">
        <v>0.83299022912979104</v>
      </c>
      <c r="AH15" s="90">
        <v>18.729993477836299</v>
      </c>
      <c r="AI15" s="113">
        <v>0.36228064737021437</v>
      </c>
      <c r="AJ15" s="112">
        <v>3.0098340505859293E-2</v>
      </c>
    </row>
    <row r="16" spans="1:36">
      <c r="A16">
        <v>14</v>
      </c>
      <c r="B16" s="82">
        <v>36735</v>
      </c>
      <c r="C16">
        <v>0.97931683063507102</v>
      </c>
      <c r="D16">
        <v>17.179993512481499</v>
      </c>
      <c r="E16" s="106">
        <v>0.29719404984554465</v>
      </c>
      <c r="F16" s="112">
        <v>3.0708454020015527E-2</v>
      </c>
      <c r="G16">
        <v>14</v>
      </c>
      <c r="H16" s="82">
        <v>37101</v>
      </c>
      <c r="I16">
        <v>1.15496146678925</v>
      </c>
      <c r="J16">
        <v>19.129993468895599</v>
      </c>
      <c r="K16" s="56">
        <v>0.35443675561224353</v>
      </c>
      <c r="L16" s="112">
        <v>3.043751058137386E-2</v>
      </c>
      <c r="M16">
        <v>14</v>
      </c>
      <c r="N16" s="82">
        <v>37460</v>
      </c>
      <c r="O16">
        <v>0.99067360162734996</v>
      </c>
      <c r="P16">
        <v>17.579993503540798</v>
      </c>
      <c r="Q16" s="106">
        <v>0.36956705958189462</v>
      </c>
      <c r="R16" s="112">
        <v>2.9793449844604421E-2</v>
      </c>
      <c r="S16">
        <v>14</v>
      </c>
      <c r="T16" s="82">
        <v>37828</v>
      </c>
      <c r="U16">
        <v>0.71695995330810502</v>
      </c>
      <c r="V16">
        <v>19.919993451237701</v>
      </c>
      <c r="W16" s="56">
        <v>0.15268476054626764</v>
      </c>
      <c r="X16" s="112">
        <v>3.1194454719292657E-2</v>
      </c>
      <c r="Y16">
        <v>14</v>
      </c>
      <c r="Z16" s="82">
        <v>38191</v>
      </c>
      <c r="AA16">
        <v>0.80273079872131303</v>
      </c>
      <c r="AB16" s="90">
        <v>17.729993500188002</v>
      </c>
      <c r="AC16" s="106">
        <v>0.31293664145543398</v>
      </c>
      <c r="AD16" s="112">
        <v>3.0074171413046788E-2</v>
      </c>
      <c r="AE16">
        <v>15</v>
      </c>
      <c r="AF16" s="82">
        <v>38563</v>
      </c>
      <c r="AG16">
        <v>0.76150447130203203</v>
      </c>
      <c r="AH16">
        <v>18.869993474707002</v>
      </c>
      <c r="AI16" s="113">
        <v>0.24360067789768675</v>
      </c>
      <c r="AJ16" s="112">
        <v>3.0687068485868118E-2</v>
      </c>
    </row>
    <row r="17" spans="1:36">
      <c r="A17">
        <v>15</v>
      </c>
      <c r="B17" s="82">
        <v>36736</v>
      </c>
      <c r="C17">
        <v>1.01236736774445</v>
      </c>
      <c r="D17">
        <v>17.189993512257999</v>
      </c>
      <c r="E17" s="106">
        <v>0.21183375965580503</v>
      </c>
      <c r="F17" s="112">
        <v>3.1165008489618132E-2</v>
      </c>
      <c r="G17">
        <v>15</v>
      </c>
      <c r="H17" s="82">
        <v>37102</v>
      </c>
      <c r="I17">
        <v>1.10673844814301</v>
      </c>
      <c r="J17">
        <v>19.2499934662134</v>
      </c>
      <c r="K17" s="56">
        <v>0.23831624073083893</v>
      </c>
      <c r="L17" s="112">
        <v>3.1025884863379989E-2</v>
      </c>
      <c r="M17">
        <v>15</v>
      </c>
      <c r="N17" s="82">
        <v>37461</v>
      </c>
      <c r="O17">
        <v>1.0107536315918</v>
      </c>
      <c r="P17">
        <v>17.569993503764302</v>
      </c>
      <c r="Q17" s="106">
        <v>0.27004952859815057</v>
      </c>
      <c r="R17" s="112">
        <v>3.0360570084699588E-2</v>
      </c>
      <c r="S17">
        <v>15</v>
      </c>
      <c r="T17" s="82">
        <v>37829</v>
      </c>
      <c r="U17">
        <v>0.683948934078217</v>
      </c>
      <c r="V17">
        <v>19.789993454143399</v>
      </c>
      <c r="W17" s="56">
        <v>0.12794589353204947</v>
      </c>
      <c r="X17" s="112">
        <v>3.1471862087229838E-2</v>
      </c>
      <c r="Y17">
        <v>15</v>
      </c>
      <c r="Z17" s="82">
        <v>38192</v>
      </c>
      <c r="AA17">
        <v>0.779025018215179</v>
      </c>
      <c r="AB17" s="90">
        <v>17.949993495270601</v>
      </c>
      <c r="AC17" s="106">
        <v>0.22338477276538185</v>
      </c>
      <c r="AD17" s="112">
        <v>3.0565765190964603E-2</v>
      </c>
      <c r="AE17">
        <v>16</v>
      </c>
      <c r="AF17" s="82">
        <v>38564</v>
      </c>
      <c r="AG17">
        <v>0.71742224693298295</v>
      </c>
      <c r="AH17">
        <v>18.869993474707002</v>
      </c>
      <c r="AI17" s="113">
        <v>0.17233079367849796</v>
      </c>
      <c r="AJ17" s="112">
        <v>3.1099066459042941E-2</v>
      </c>
    </row>
    <row r="18" spans="1:36">
      <c r="A18">
        <v>16</v>
      </c>
      <c r="B18" s="82">
        <v>36737</v>
      </c>
      <c r="C18">
        <v>1.1359269618987999</v>
      </c>
      <c r="D18">
        <v>17.229993511363901</v>
      </c>
      <c r="E18" s="106">
        <v>0.17002276762266796</v>
      </c>
      <c r="F18" s="112">
        <v>3.1498145338580683E-2</v>
      </c>
      <c r="G18">
        <v>16</v>
      </c>
      <c r="H18" s="82">
        <v>37103</v>
      </c>
      <c r="I18">
        <v>1.1388469934463501</v>
      </c>
      <c r="J18">
        <v>19.2299934666604</v>
      </c>
      <c r="K18" s="56">
        <v>0.17890192896525958</v>
      </c>
      <c r="L18" s="112">
        <v>3.1436851180927587E-2</v>
      </c>
      <c r="M18">
        <v>16</v>
      </c>
      <c r="N18" s="82">
        <v>37462</v>
      </c>
      <c r="O18">
        <v>1.1188666820526101</v>
      </c>
      <c r="P18">
        <v>17.559993503987801</v>
      </c>
      <c r="Q18" s="106">
        <v>0.20135232263428526</v>
      </c>
      <c r="R18" s="112">
        <v>3.078660071552183E-2</v>
      </c>
      <c r="S18">
        <v>16</v>
      </c>
      <c r="T18" s="82">
        <v>37830</v>
      </c>
      <c r="U18">
        <v>0.69283944368362405</v>
      </c>
      <c r="V18">
        <v>19.739993455261001</v>
      </c>
      <c r="W18" s="56">
        <v>0.12136858311741706</v>
      </c>
      <c r="X18" s="112">
        <v>3.1703773673558776E-2</v>
      </c>
      <c r="Y18">
        <v>16</v>
      </c>
      <c r="Z18" s="82">
        <v>38193</v>
      </c>
      <c r="AA18">
        <v>0.74105161428451505</v>
      </c>
      <c r="AB18" s="90">
        <v>18.159993490576799</v>
      </c>
      <c r="AC18" s="106">
        <v>0.16668196636988195</v>
      </c>
      <c r="AD18" s="112">
        <v>3.09292193828953E-2</v>
      </c>
      <c r="AE18">
        <v>17</v>
      </c>
      <c r="AF18" s="82">
        <v>38565</v>
      </c>
      <c r="AG18">
        <v>0.754821836948395</v>
      </c>
      <c r="AH18">
        <v>18.819993475824599</v>
      </c>
      <c r="AI18" s="113">
        <v>0.13740124725706512</v>
      </c>
      <c r="AJ18" s="112">
        <v>3.1395695603478727E-2</v>
      </c>
    </row>
    <row r="19" spans="1:36">
      <c r="A19">
        <v>17</v>
      </c>
      <c r="B19" s="82">
        <v>36738</v>
      </c>
      <c r="C19">
        <v>1.2698615789413501</v>
      </c>
      <c r="D19">
        <v>17.359993508458199</v>
      </c>
      <c r="E19" s="106">
        <v>0.15780509734958895</v>
      </c>
      <c r="F19" s="112">
        <v>3.1768664453375874E-2</v>
      </c>
      <c r="G19">
        <v>17</v>
      </c>
      <c r="H19" s="82">
        <v>37104</v>
      </c>
      <c r="I19">
        <v>1.2685402631759599</v>
      </c>
      <c r="J19">
        <v>19.299993465095799</v>
      </c>
      <c r="K19" s="56">
        <v>0.15992379785446478</v>
      </c>
      <c r="L19" s="112">
        <v>3.1749610728734515E-2</v>
      </c>
      <c r="M19">
        <v>17</v>
      </c>
      <c r="N19" s="82">
        <v>37463</v>
      </c>
      <c r="O19">
        <v>1.1269546747207599</v>
      </c>
      <c r="P19">
        <v>17.6199935026467</v>
      </c>
      <c r="Q19" s="106">
        <v>0.16364068008264274</v>
      </c>
      <c r="R19" s="112">
        <v>3.1109880806414178E-2</v>
      </c>
      <c r="S19">
        <v>17</v>
      </c>
      <c r="T19" s="82">
        <v>37831</v>
      </c>
      <c r="U19">
        <v>0.72089701890945401</v>
      </c>
      <c r="V19">
        <v>19.719993455708099</v>
      </c>
      <c r="W19" s="56">
        <v>0.12644408915448338</v>
      </c>
      <c r="X19" s="112">
        <v>3.1923366506854498E-2</v>
      </c>
      <c r="Y19">
        <v>17</v>
      </c>
      <c r="Z19" s="82">
        <v>38194</v>
      </c>
      <c r="AA19">
        <v>0.68658924102783203</v>
      </c>
      <c r="AB19" s="90">
        <v>18.219993489235701</v>
      </c>
      <c r="AC19" s="106">
        <v>0.13519775847907212</v>
      </c>
      <c r="AD19" s="112">
        <v>3.1206889482962682E-2</v>
      </c>
      <c r="AE19">
        <v>18</v>
      </c>
      <c r="AF19" s="82">
        <v>38566</v>
      </c>
      <c r="AG19">
        <v>0.74269962310791005</v>
      </c>
      <c r="AH19">
        <v>18.739993477612799</v>
      </c>
      <c r="AI19" s="113">
        <v>0.12689974576762922</v>
      </c>
      <c r="AJ19" s="112">
        <v>3.163317630458256E-2</v>
      </c>
    </row>
    <row r="20" spans="1:36">
      <c r="A20">
        <v>18</v>
      </c>
      <c r="B20" s="82">
        <v>36739</v>
      </c>
      <c r="C20">
        <v>1.3305367231369001</v>
      </c>
      <c r="D20">
        <v>17.5999935030937</v>
      </c>
      <c r="E20" s="106">
        <v>0.16407273598410882</v>
      </c>
      <c r="F20" s="112">
        <v>3.2021921343474917E-2</v>
      </c>
      <c r="G20">
        <v>18</v>
      </c>
      <c r="H20" s="82">
        <v>37105</v>
      </c>
      <c r="I20">
        <v>1.3124141693115201</v>
      </c>
      <c r="J20">
        <v>19.2399934664369</v>
      </c>
      <c r="K20" s="56">
        <v>0.16682289656208779</v>
      </c>
      <c r="L20" s="112">
        <v>3.2031213571985427E-2</v>
      </c>
      <c r="M20">
        <v>18</v>
      </c>
      <c r="N20" s="82">
        <v>37464</v>
      </c>
      <c r="O20">
        <v>1.0710265636444101</v>
      </c>
      <c r="P20">
        <v>18.1799934901297</v>
      </c>
      <c r="Q20" s="106">
        <v>0.14584323249687256</v>
      </c>
      <c r="R20" s="112">
        <v>3.1375624610486444E-2</v>
      </c>
      <c r="S20">
        <v>18</v>
      </c>
      <c r="T20" s="82">
        <v>37832</v>
      </c>
      <c r="U20">
        <v>0.77411276102065996</v>
      </c>
      <c r="V20">
        <v>19.679993456602102</v>
      </c>
      <c r="W20" s="56">
        <v>0.1399598860134357</v>
      </c>
      <c r="X20" s="112">
        <v>3.2151749615939432E-2</v>
      </c>
      <c r="Y20">
        <v>18</v>
      </c>
      <c r="Z20" s="82">
        <v>38195</v>
      </c>
      <c r="AA20">
        <v>0.62654441595077504</v>
      </c>
      <c r="AB20" s="90">
        <v>18.459993483871202</v>
      </c>
      <c r="AC20" s="106">
        <v>0.11986007326247454</v>
      </c>
      <c r="AD20" s="112">
        <v>3.1434044719909938E-2</v>
      </c>
      <c r="AE20">
        <v>19</v>
      </c>
      <c r="AF20" s="82">
        <v>38567</v>
      </c>
      <c r="AG20">
        <v>0.72387558221817005</v>
      </c>
      <c r="AH20">
        <v>18.7599934771657</v>
      </c>
      <c r="AI20" s="113">
        <v>0.12803284255035002</v>
      </c>
      <c r="AJ20" s="112">
        <v>3.1851950625278506E-2</v>
      </c>
    </row>
    <row r="21" spans="1:36">
      <c r="A21">
        <v>19</v>
      </c>
      <c r="B21" s="82">
        <v>36740</v>
      </c>
      <c r="C21">
        <v>1.2493920326232899</v>
      </c>
      <c r="D21">
        <v>17.649993501976201</v>
      </c>
      <c r="E21" s="106">
        <v>0.18184247884059396</v>
      </c>
      <c r="F21" s="112">
        <v>3.2287926703711736E-2</v>
      </c>
      <c r="G21">
        <v>19</v>
      </c>
      <c r="H21" s="82">
        <v>37106</v>
      </c>
      <c r="I21">
        <v>1.25139343738556</v>
      </c>
      <c r="J21">
        <v>19.199993467331002</v>
      </c>
      <c r="K21" s="56">
        <v>0.18771515333070585</v>
      </c>
      <c r="L21" s="112">
        <v>3.2323657126993352E-2</v>
      </c>
      <c r="M21">
        <v>19</v>
      </c>
      <c r="N21" s="82">
        <v>37465</v>
      </c>
      <c r="O21">
        <v>1.0356414318084699</v>
      </c>
      <c r="P21">
        <v>18.2599934883416</v>
      </c>
      <c r="Q21" s="106">
        <v>0.14021688679114225</v>
      </c>
      <c r="R21" s="112">
        <v>3.1619735158224839E-2</v>
      </c>
      <c r="S21">
        <v>19</v>
      </c>
      <c r="T21" s="82">
        <v>37833</v>
      </c>
      <c r="U21">
        <v>0.81997042894363403</v>
      </c>
      <c r="V21">
        <v>19.609993458166699</v>
      </c>
      <c r="W21" s="56">
        <v>0.16195800133853458</v>
      </c>
      <c r="X21" s="112">
        <v>3.2403536812527202E-2</v>
      </c>
      <c r="Y21">
        <v>19</v>
      </c>
      <c r="Z21" s="82">
        <v>38196</v>
      </c>
      <c r="AA21">
        <v>0.618485987186432</v>
      </c>
      <c r="AB21" s="90">
        <v>18.549993481859602</v>
      </c>
      <c r="AC21" s="106">
        <v>0.11378884408468727</v>
      </c>
      <c r="AD21" s="112">
        <v>3.1638126443899448E-2</v>
      </c>
      <c r="AE21">
        <v>20</v>
      </c>
      <c r="AF21" s="82">
        <v>38568</v>
      </c>
      <c r="AG21">
        <v>0.78673809766769398</v>
      </c>
      <c r="AH21">
        <v>18.7499934773892</v>
      </c>
      <c r="AI21" s="113">
        <v>0.13606877268121229</v>
      </c>
      <c r="AJ21" s="112">
        <v>3.2072817315779163E-2</v>
      </c>
    </row>
    <row r="22" spans="1:36">
      <c r="A22">
        <v>20</v>
      </c>
      <c r="B22" s="82">
        <v>36741</v>
      </c>
      <c r="C22">
        <v>1.0558707714080799</v>
      </c>
      <c r="D22">
        <v>17.8699934970588</v>
      </c>
      <c r="E22" s="106">
        <v>0.2057638142116201</v>
      </c>
      <c r="F22" s="112">
        <v>3.2582270100097836E-2</v>
      </c>
      <c r="G22">
        <v>20</v>
      </c>
      <c r="H22" s="82">
        <v>37107</v>
      </c>
      <c r="I22">
        <v>1.2999513149261499</v>
      </c>
      <c r="J22">
        <v>19.119993469119098</v>
      </c>
      <c r="K22" s="56">
        <v>0.21751170293121311</v>
      </c>
      <c r="L22" s="112">
        <v>3.2650523117129897E-2</v>
      </c>
      <c r="M22">
        <v>20</v>
      </c>
      <c r="N22" s="82">
        <v>37466</v>
      </c>
      <c r="O22">
        <v>1.0514662265777599</v>
      </c>
      <c r="P22">
        <v>18.599993480742</v>
      </c>
      <c r="Q22" s="106">
        <v>0.14400952854925617</v>
      </c>
      <c r="R22" s="112">
        <v>3.1855513904472318E-2</v>
      </c>
      <c r="S22">
        <v>20</v>
      </c>
      <c r="T22" s="82">
        <v>37834</v>
      </c>
      <c r="U22">
        <v>0.79376155138015703</v>
      </c>
      <c r="V22">
        <v>19.509993460401901</v>
      </c>
      <c r="W22" s="56">
        <v>0.19221190652727091</v>
      </c>
      <c r="X22" s="112">
        <v>3.2692721391655126E-2</v>
      </c>
      <c r="Y22">
        <v>20</v>
      </c>
      <c r="Z22" s="82">
        <v>38197</v>
      </c>
      <c r="AA22">
        <v>0.66769385337829601</v>
      </c>
      <c r="AB22" s="90">
        <v>18.7499934773892</v>
      </c>
      <c r="AC22" s="106">
        <v>0.11576312779777309</v>
      </c>
      <c r="AD22" s="112">
        <v>3.1832776078253772E-2</v>
      </c>
      <c r="AE22">
        <v>21</v>
      </c>
      <c r="AF22" s="82">
        <v>38569</v>
      </c>
      <c r="AG22">
        <v>0.75719314813613903</v>
      </c>
      <c r="AH22">
        <v>18.719993478059799</v>
      </c>
      <c r="AI22" s="113">
        <v>0.15372965265731917</v>
      </c>
      <c r="AJ22" s="112">
        <v>3.2307130718619258E-2</v>
      </c>
    </row>
    <row r="23" spans="1:36">
      <c r="A23">
        <v>21</v>
      </c>
      <c r="B23" s="82">
        <v>36742</v>
      </c>
      <c r="C23">
        <v>0.997089743614197</v>
      </c>
      <c r="D23">
        <v>17.899993496388198</v>
      </c>
      <c r="E23" s="106">
        <v>0.23346272228211412</v>
      </c>
      <c r="F23" s="112">
        <v>3.2916927418203588E-2</v>
      </c>
      <c r="G23">
        <v>21</v>
      </c>
      <c r="H23" s="82">
        <v>37108</v>
      </c>
      <c r="I23">
        <v>1.2820364236831701</v>
      </c>
      <c r="J23">
        <v>18.939993473142401</v>
      </c>
      <c r="K23" s="56">
        <v>0.26301200474135444</v>
      </c>
      <c r="L23" s="112">
        <v>3.3025033190696142E-2</v>
      </c>
      <c r="M23">
        <v>21</v>
      </c>
      <c r="N23" s="82">
        <v>37467</v>
      </c>
      <c r="O23">
        <v>1.0926868915557899</v>
      </c>
      <c r="P23">
        <v>18.859993474930501</v>
      </c>
      <c r="Q23" s="106">
        <v>0.1569367634709555</v>
      </c>
      <c r="R23" s="112">
        <v>3.2101454475185073E-2</v>
      </c>
      <c r="S23">
        <v>21</v>
      </c>
      <c r="T23" s="82">
        <v>37835</v>
      </c>
      <c r="U23">
        <v>0.74623411893844604</v>
      </c>
      <c r="V23">
        <v>19.4799934610725</v>
      </c>
      <c r="W23" s="56">
        <v>0.22782383312556193</v>
      </c>
      <c r="X23" s="112">
        <v>3.3031974358400051E-2</v>
      </c>
      <c r="Y23">
        <v>21</v>
      </c>
      <c r="Z23" s="82">
        <v>38198</v>
      </c>
      <c r="AA23">
        <v>0.76358145475387595</v>
      </c>
      <c r="AB23" s="90">
        <v>18.8299934756011</v>
      </c>
      <c r="AC23" s="106">
        <v>0.12625193802525173</v>
      </c>
      <c r="AD23" s="112">
        <v>3.2032642497091604E-2</v>
      </c>
      <c r="AE23">
        <v>22</v>
      </c>
      <c r="AF23" s="82">
        <v>38570</v>
      </c>
      <c r="AG23">
        <v>0.737826287746429</v>
      </c>
      <c r="AH23">
        <v>18.699993478506801</v>
      </c>
      <c r="AI23" s="113">
        <v>0.17444755363024669</v>
      </c>
      <c r="AJ23" s="112">
        <v>3.2570640463808136E-2</v>
      </c>
    </row>
    <row r="24" spans="1:36">
      <c r="A24">
        <v>22</v>
      </c>
      <c r="B24" s="82">
        <v>36743</v>
      </c>
      <c r="C24">
        <v>0.96399372816085804</v>
      </c>
      <c r="D24">
        <v>17.959993495047101</v>
      </c>
      <c r="E24" s="106">
        <v>0.27328999639541468</v>
      </c>
      <c r="F24" s="112">
        <v>3.3294453119785988E-2</v>
      </c>
      <c r="G24">
        <v>22</v>
      </c>
      <c r="H24" s="82">
        <v>37109</v>
      </c>
      <c r="I24">
        <v>1.2068668603897099</v>
      </c>
      <c r="J24">
        <v>18.729993477836299</v>
      </c>
      <c r="K24" s="56">
        <v>0.32372836195694621</v>
      </c>
      <c r="L24" s="112">
        <v>3.3468577134947441E-2</v>
      </c>
      <c r="M24">
        <v>22</v>
      </c>
      <c r="N24" s="82">
        <v>37468</v>
      </c>
      <c r="O24">
        <v>1.05894243717194</v>
      </c>
      <c r="P24">
        <v>18.949993472918901</v>
      </c>
      <c r="Q24" s="106">
        <v>0.17926850791841728</v>
      </c>
      <c r="R24" s="112">
        <v>3.2372143661728282E-2</v>
      </c>
      <c r="S24">
        <v>22</v>
      </c>
      <c r="T24" s="82">
        <v>37836</v>
      </c>
      <c r="U24">
        <v>0.69839453697204601</v>
      </c>
      <c r="V24">
        <v>19.499993460625401</v>
      </c>
      <c r="W24" s="56">
        <v>0.27196493097087232</v>
      </c>
      <c r="X24" s="112">
        <v>3.3429909470102638E-2</v>
      </c>
      <c r="Y24">
        <v>22</v>
      </c>
      <c r="Z24" s="82">
        <v>38199</v>
      </c>
      <c r="AA24">
        <v>0.86807912588119496</v>
      </c>
      <c r="AB24" s="90">
        <v>19.019993471354301</v>
      </c>
      <c r="AC24" s="106">
        <v>0.14567255657664691</v>
      </c>
      <c r="AD24" s="112">
        <v>3.2251182526177993E-2</v>
      </c>
      <c r="AE24">
        <v>23</v>
      </c>
      <c r="AF24" s="82">
        <v>38571</v>
      </c>
      <c r="AG24">
        <v>0.75458937883377097</v>
      </c>
      <c r="AH24">
        <v>18.659993479400899</v>
      </c>
      <c r="AI24" s="113">
        <v>0.20120129864800004</v>
      </c>
      <c r="AJ24" s="112">
        <v>3.2868070327985943E-2</v>
      </c>
    </row>
    <row r="25" spans="1:36">
      <c r="A25">
        <v>23</v>
      </c>
      <c r="B25" s="82">
        <v>36744</v>
      </c>
      <c r="C25">
        <v>0.85065078735351596</v>
      </c>
      <c r="D25">
        <v>17.729993500188002</v>
      </c>
      <c r="E25" s="106">
        <v>0.3294054927261984</v>
      </c>
      <c r="F25" s="112">
        <v>3.3732881073937612E-2</v>
      </c>
      <c r="G25">
        <v>23</v>
      </c>
      <c r="H25" s="82">
        <v>37110</v>
      </c>
      <c r="I25">
        <v>1.0826396942138701</v>
      </c>
      <c r="J25">
        <v>18.609993480518501</v>
      </c>
      <c r="K25" s="56">
        <v>0.40275092332098517</v>
      </c>
      <c r="L25" s="112">
        <v>3.3999924550643004E-2</v>
      </c>
      <c r="M25">
        <v>23</v>
      </c>
      <c r="N25" s="82">
        <v>37469</v>
      </c>
      <c r="O25">
        <v>0.96488875150680498</v>
      </c>
      <c r="P25">
        <v>18.8399934753776</v>
      </c>
      <c r="Q25" s="106">
        <v>0.20837636448400948</v>
      </c>
      <c r="R25" s="112">
        <v>3.268118102573328E-2</v>
      </c>
      <c r="S25">
        <v>23</v>
      </c>
      <c r="T25" s="82">
        <v>37837</v>
      </c>
      <c r="U25">
        <v>0.69454604387283303</v>
      </c>
      <c r="V25">
        <v>19.7299934554845</v>
      </c>
      <c r="W25" s="56">
        <v>0.32965123180893102</v>
      </c>
      <c r="X25" s="112">
        <v>3.3899751770947395E-2</v>
      </c>
      <c r="Y25">
        <v>23</v>
      </c>
      <c r="Z25" s="82">
        <v>38200</v>
      </c>
      <c r="AA25">
        <v>0.93781429529190097</v>
      </c>
      <c r="AB25" s="90">
        <v>19.1499934684485</v>
      </c>
      <c r="AC25" s="106">
        <v>0.17402330158148621</v>
      </c>
      <c r="AD25" s="112">
        <v>3.2504868318498914E-2</v>
      </c>
      <c r="AE25">
        <v>24</v>
      </c>
      <c r="AF25" s="82">
        <v>38572</v>
      </c>
      <c r="AG25">
        <v>0.81163030862808205</v>
      </c>
      <c r="AH25">
        <v>18.579993481189</v>
      </c>
      <c r="AI25" s="113">
        <v>0.23910642629810161</v>
      </c>
      <c r="AJ25" s="112">
        <v>3.3208293767018351E-2</v>
      </c>
    </row>
    <row r="26" spans="1:36">
      <c r="A26">
        <v>24</v>
      </c>
      <c r="B26" s="82">
        <v>36745</v>
      </c>
      <c r="C26">
        <v>0.79092866182327304</v>
      </c>
      <c r="D26">
        <v>17.809993498399901</v>
      </c>
      <c r="E26" s="106">
        <v>0.39440596059786381</v>
      </c>
      <c r="F26" s="112">
        <v>3.4247308648895448E-2</v>
      </c>
      <c r="G26">
        <v>24</v>
      </c>
      <c r="H26" s="82">
        <v>37111</v>
      </c>
      <c r="I26">
        <v>0.94571340084075906</v>
      </c>
      <c r="J26">
        <v>18.549993481859602</v>
      </c>
      <c r="K26" s="56">
        <v>0.49686157270954368</v>
      </c>
      <c r="L26" s="112">
        <v>3.4642444989168797E-2</v>
      </c>
      <c r="M26">
        <v>24</v>
      </c>
      <c r="N26" s="82">
        <v>37470</v>
      </c>
      <c r="O26">
        <v>0.85108870267867998</v>
      </c>
      <c r="P26">
        <v>18.879993474483499</v>
      </c>
      <c r="Q26" s="106">
        <v>0.24299543741381413</v>
      </c>
      <c r="R26" s="112">
        <v>3.3035997644704364E-2</v>
      </c>
      <c r="S26">
        <v>24</v>
      </c>
      <c r="T26" s="82">
        <v>37838</v>
      </c>
      <c r="U26">
        <v>0.67571943998336803</v>
      </c>
      <c r="V26">
        <v>19.939993450790698</v>
      </c>
      <c r="W26" s="56">
        <v>0.41161488441672028</v>
      </c>
      <c r="X26" s="112">
        <v>3.4466241927810469E-2</v>
      </c>
      <c r="Y26">
        <v>24</v>
      </c>
      <c r="Z26" s="82">
        <v>38201</v>
      </c>
      <c r="AA26">
        <v>0.93267470598220803</v>
      </c>
      <c r="AB26" s="90">
        <v>19.109993469342601</v>
      </c>
      <c r="AC26" s="106">
        <v>0.21090404081138733</v>
      </c>
      <c r="AD26" s="112">
        <v>3.2808070003587937E-2</v>
      </c>
      <c r="AE26">
        <v>25</v>
      </c>
      <c r="AF26" s="82">
        <v>38573</v>
      </c>
      <c r="AG26">
        <v>0.84807020425796498</v>
      </c>
      <c r="AH26">
        <v>18.4199934847653</v>
      </c>
      <c r="AI26" s="113">
        <v>0.29443885739536019</v>
      </c>
      <c r="AJ26" s="112">
        <v>3.3607145223541426E-2</v>
      </c>
    </row>
    <row r="27" spans="1:36">
      <c r="A27">
        <v>25</v>
      </c>
      <c r="B27" s="82">
        <v>36746</v>
      </c>
      <c r="C27">
        <v>0.72007453441619895</v>
      </c>
      <c r="D27">
        <v>17.989993494376598</v>
      </c>
      <c r="E27" s="106">
        <v>0.45421453366537073</v>
      </c>
      <c r="F27" s="112">
        <v>3.485419083179405E-2</v>
      </c>
      <c r="G27">
        <v>25</v>
      </c>
      <c r="H27" s="82">
        <v>37112</v>
      </c>
      <c r="I27">
        <v>0.91056030988693204</v>
      </c>
      <c r="J27">
        <v>18.539993482083101</v>
      </c>
      <c r="K27" s="56">
        <v>0.53188349156784187</v>
      </c>
      <c r="L27" s="112">
        <v>3.5411709716175632E-2</v>
      </c>
      <c r="M27">
        <v>25</v>
      </c>
      <c r="N27" s="82">
        <v>37471</v>
      </c>
      <c r="O27">
        <v>0.715881407260895</v>
      </c>
      <c r="P27">
        <v>18.8299934756011</v>
      </c>
      <c r="Q27" s="106">
        <v>0.28556688254849338</v>
      </c>
      <c r="R27" s="112">
        <v>3.3446811331562826E-2</v>
      </c>
      <c r="S27">
        <v>25</v>
      </c>
      <c r="T27" s="82">
        <v>37839</v>
      </c>
      <c r="U27">
        <v>0.60186105966568004</v>
      </c>
      <c r="V27">
        <v>20.039993448555499</v>
      </c>
      <c r="W27" s="56">
        <v>0.45008567102904179</v>
      </c>
      <c r="X27" s="112">
        <v>3.5164065446331307E-2</v>
      </c>
      <c r="Y27">
        <v>25</v>
      </c>
      <c r="Z27" s="82">
        <v>38202</v>
      </c>
      <c r="AA27">
        <v>0.88439023494720503</v>
      </c>
      <c r="AB27" s="90">
        <v>19.2399934664369</v>
      </c>
      <c r="AC27" s="106">
        <v>0.25518870282830453</v>
      </c>
      <c r="AD27" s="112">
        <v>3.3171604534467207E-2</v>
      </c>
      <c r="AE27">
        <v>26</v>
      </c>
      <c r="AF27" s="82">
        <v>38574</v>
      </c>
      <c r="AG27">
        <v>0.88310223817825295</v>
      </c>
      <c r="AH27">
        <v>18.329993486776999</v>
      </c>
      <c r="AI27" s="113">
        <v>0.36849263620058692</v>
      </c>
      <c r="AJ27" s="112">
        <v>3.4087193543596121E-2</v>
      </c>
    </row>
    <row r="28" spans="1:36">
      <c r="A28">
        <v>26</v>
      </c>
      <c r="B28" s="82">
        <v>36747</v>
      </c>
      <c r="C28">
        <v>0.63932496309280396</v>
      </c>
      <c r="D28">
        <v>18.2599934883416</v>
      </c>
      <c r="E28" s="106">
        <v>0.47774219685773434</v>
      </c>
      <c r="F28" s="112">
        <v>3.5562317149600488E-2</v>
      </c>
      <c r="G28">
        <v>26</v>
      </c>
      <c r="H28" s="82">
        <v>37113</v>
      </c>
      <c r="I28">
        <v>0.92290180921554599</v>
      </c>
      <c r="J28">
        <v>18.519993482530101</v>
      </c>
      <c r="K28" s="56">
        <v>0.54718846105832664</v>
      </c>
      <c r="L28" s="112">
        <v>3.6257709346373061E-2</v>
      </c>
      <c r="M28">
        <v>26</v>
      </c>
      <c r="N28" s="82">
        <v>37472</v>
      </c>
      <c r="O28">
        <v>0.670648634433746</v>
      </c>
      <c r="P28">
        <v>18.849993475154101</v>
      </c>
      <c r="Q28" s="106">
        <v>0.33466400556352249</v>
      </c>
      <c r="R28" s="112">
        <v>3.3922831683765274E-2</v>
      </c>
      <c r="S28">
        <v>26</v>
      </c>
      <c r="T28" s="82">
        <v>37840</v>
      </c>
      <c r="U28">
        <v>0.54472714662551902</v>
      </c>
      <c r="V28">
        <v>20.099993447214398</v>
      </c>
      <c r="W28" s="56">
        <v>0.45608662754937668</v>
      </c>
      <c r="X28" s="112">
        <v>3.5945737733480698E-2</v>
      </c>
      <c r="Y28">
        <v>26</v>
      </c>
      <c r="Z28" s="82">
        <v>38203</v>
      </c>
      <c r="AA28">
        <v>0.85472351312637296</v>
      </c>
      <c r="AB28" s="90">
        <v>19.289993465319299</v>
      </c>
      <c r="AC28" s="106">
        <v>0.31142332055189687</v>
      </c>
      <c r="AD28" s="112">
        <v>3.3609065470217657E-2</v>
      </c>
      <c r="AE28">
        <v>27</v>
      </c>
      <c r="AF28" s="82">
        <v>38575</v>
      </c>
      <c r="AG28">
        <v>0.82234817743301403</v>
      </c>
      <c r="AH28">
        <v>18.299993487447502</v>
      </c>
      <c r="AI28" s="113">
        <v>0.45421220401078688</v>
      </c>
      <c r="AJ28" s="112">
        <v>3.4672913069535308E-2</v>
      </c>
    </row>
    <row r="29" spans="1:36">
      <c r="A29">
        <v>27</v>
      </c>
      <c r="B29" s="82">
        <v>36748</v>
      </c>
      <c r="C29">
        <v>0.56860774755477905</v>
      </c>
      <c r="D29">
        <v>18.569993481412599</v>
      </c>
      <c r="E29" s="106">
        <v>0.4775647208373956</v>
      </c>
      <c r="F29" s="112">
        <v>3.6326907907301122E-2</v>
      </c>
      <c r="G29">
        <v>27</v>
      </c>
      <c r="H29" s="82">
        <v>37114</v>
      </c>
      <c r="I29">
        <v>0.85416263341903698</v>
      </c>
      <c r="J29">
        <v>18.5099934827537</v>
      </c>
      <c r="K29" s="56">
        <v>0.55699931109056744</v>
      </c>
      <c r="L29" s="112">
        <v>3.7143993780500643E-2</v>
      </c>
      <c r="M29">
        <v>27</v>
      </c>
      <c r="N29" s="82">
        <v>37473</v>
      </c>
      <c r="O29">
        <v>0.67722815275192305</v>
      </c>
      <c r="P29">
        <v>18.869993474707002</v>
      </c>
      <c r="Q29" s="106">
        <v>0.40678449597650318</v>
      </c>
      <c r="R29" s="112">
        <v>3.4473505929902636E-2</v>
      </c>
      <c r="S29">
        <v>27</v>
      </c>
      <c r="T29" s="82">
        <v>37841</v>
      </c>
      <c r="U29">
        <v>0.51997703313827504</v>
      </c>
      <c r="V29">
        <v>20.1299934465438</v>
      </c>
      <c r="W29" s="56">
        <v>0.44699795056248165</v>
      </c>
      <c r="X29" s="112">
        <v>3.6756209314180006E-2</v>
      </c>
      <c r="Y29">
        <v>27</v>
      </c>
      <c r="Z29" s="82">
        <v>38204</v>
      </c>
      <c r="AA29">
        <v>0.82846754789352395</v>
      </c>
      <c r="AB29" s="90">
        <v>19.3999934628606</v>
      </c>
      <c r="AC29" s="106">
        <v>0.3885550985051367</v>
      </c>
      <c r="AD29" s="112">
        <v>3.4135880920169635E-2</v>
      </c>
      <c r="AE29">
        <v>28</v>
      </c>
      <c r="AF29" s="82">
        <v>38576</v>
      </c>
      <c r="AG29">
        <v>0.72739815711975098</v>
      </c>
      <c r="AH29">
        <v>18.369993485882901</v>
      </c>
      <c r="AI29" s="113">
        <v>0.49242198328864945</v>
      </c>
      <c r="AJ29" s="112">
        <v>3.5376271372260307E-2</v>
      </c>
    </row>
    <row r="30" spans="1:36">
      <c r="A30">
        <v>28</v>
      </c>
      <c r="B30" s="82">
        <v>36749</v>
      </c>
      <c r="C30">
        <v>0.57362598180770896</v>
      </c>
      <c r="D30">
        <v>18.479993483424199</v>
      </c>
      <c r="E30" s="106">
        <v>0.46413015486897147</v>
      </c>
      <c r="F30" s="112">
        <v>3.7119255516633386E-2</v>
      </c>
      <c r="G30">
        <v>28</v>
      </c>
      <c r="H30" s="82">
        <v>37115</v>
      </c>
      <c r="I30">
        <v>0.686068415641785</v>
      </c>
      <c r="J30">
        <v>18.6799934789539</v>
      </c>
      <c r="K30" s="56">
        <v>0.55362067831358397</v>
      </c>
      <c r="L30" s="112">
        <v>3.8065066216977493E-2</v>
      </c>
      <c r="M30">
        <v>28</v>
      </c>
      <c r="N30" s="82">
        <v>37474</v>
      </c>
      <c r="O30">
        <v>0.65875828266143799</v>
      </c>
      <c r="P30">
        <v>18.819993475824599</v>
      </c>
      <c r="Q30" s="106">
        <v>0.4458096495251232</v>
      </c>
      <c r="R30" s="112">
        <v>3.5129751666809282E-2</v>
      </c>
      <c r="S30">
        <v>28</v>
      </c>
      <c r="T30" s="82">
        <v>37842</v>
      </c>
      <c r="U30">
        <v>0.53083127737045299</v>
      </c>
      <c r="V30">
        <v>20.239993444085101</v>
      </c>
      <c r="W30" s="56">
        <v>0.43675221086715449</v>
      </c>
      <c r="X30" s="112">
        <v>3.7571552279497371E-2</v>
      </c>
      <c r="Y30">
        <v>28</v>
      </c>
      <c r="Z30" s="82">
        <v>38205</v>
      </c>
      <c r="AA30">
        <v>0.73830795288085904</v>
      </c>
      <c r="AB30" s="90">
        <v>19.489993460849</v>
      </c>
      <c r="AC30" s="106">
        <v>0.46158159869766985</v>
      </c>
      <c r="AD30" s="112">
        <v>3.4782207657694665E-2</v>
      </c>
      <c r="AE30">
        <v>29</v>
      </c>
      <c r="AF30" s="82">
        <v>38577</v>
      </c>
      <c r="AG30">
        <v>0.66820204257965099</v>
      </c>
      <c r="AH30">
        <v>18.539993482083101</v>
      </c>
      <c r="AI30" s="113">
        <v>0.50020845682099824</v>
      </c>
      <c r="AJ30" s="112">
        <v>3.6161126470582006E-2</v>
      </c>
    </row>
    <row r="31" spans="1:36">
      <c r="A31">
        <v>29</v>
      </c>
      <c r="B31" s="82">
        <v>36750</v>
      </c>
      <c r="C31">
        <v>0.54162269830703702</v>
      </c>
      <c r="D31">
        <v>18.519993482530101</v>
      </c>
      <c r="E31" s="106">
        <v>0.45786715971734349</v>
      </c>
      <c r="F31" s="112">
        <v>3.7905583159468847E-2</v>
      </c>
      <c r="G31">
        <v>29</v>
      </c>
      <c r="H31" s="82">
        <v>37116</v>
      </c>
      <c r="I31">
        <v>0.57191646099090598</v>
      </c>
      <c r="J31">
        <v>18.769993476942201</v>
      </c>
      <c r="K31" s="56">
        <v>0.52663492246501753</v>
      </c>
      <c r="L31" s="112">
        <v>3.9011664473997155E-2</v>
      </c>
      <c r="M31">
        <v>29</v>
      </c>
      <c r="N31" s="82">
        <v>37475</v>
      </c>
      <c r="O31">
        <v>0.68297153711319003</v>
      </c>
      <c r="P31">
        <v>18.769993476942201</v>
      </c>
      <c r="Q31" s="106">
        <v>0.46388252662172852</v>
      </c>
      <c r="R31" s="112">
        <v>3.5860446758768101E-2</v>
      </c>
      <c r="S31">
        <v>29</v>
      </c>
      <c r="T31" s="82">
        <v>37843</v>
      </c>
      <c r="U31">
        <v>0.58223545551300004</v>
      </c>
      <c r="V31">
        <v>20.289993442967599</v>
      </c>
      <c r="W31" s="56">
        <v>0.43403922777832488</v>
      </c>
      <c r="X31" s="112">
        <v>3.839236809490245E-2</v>
      </c>
      <c r="Y31">
        <v>29</v>
      </c>
      <c r="Z31" s="82">
        <v>38206</v>
      </c>
      <c r="AA31">
        <v>0.67756283283233598</v>
      </c>
      <c r="AB31" s="90">
        <v>19.589993458613801</v>
      </c>
      <c r="AC31" s="106">
        <v>0.48584558325415167</v>
      </c>
      <c r="AD31" s="112">
        <v>3.553723487853206E-2</v>
      </c>
      <c r="AE31">
        <v>30</v>
      </c>
      <c r="AF31" s="82">
        <v>38578</v>
      </c>
      <c r="AG31">
        <v>0.47595587372779802</v>
      </c>
      <c r="AH31">
        <v>18.569993481412599</v>
      </c>
      <c r="AI31" s="113">
        <v>0.4948018993545682</v>
      </c>
      <c r="AJ31" s="112">
        <v>3.6980798169727797E-2</v>
      </c>
    </row>
    <row r="32" spans="1:36">
      <c r="A32">
        <v>30</v>
      </c>
      <c r="B32" s="82">
        <v>36751</v>
      </c>
      <c r="C32">
        <v>0.53685188293456998</v>
      </c>
      <c r="D32">
        <v>18.519993482530101</v>
      </c>
      <c r="E32" s="106">
        <v>0.447983189438311</v>
      </c>
      <c r="F32" s="112">
        <v>3.8700525510490275E-2</v>
      </c>
      <c r="G32">
        <v>30</v>
      </c>
      <c r="H32" s="82">
        <v>37117</v>
      </c>
      <c r="I32">
        <v>0.46942999958991999</v>
      </c>
      <c r="J32">
        <v>18.939993473142401</v>
      </c>
      <c r="K32" s="56">
        <v>0.49105742715759515</v>
      </c>
      <c r="L32" s="112">
        <v>3.994541040734368E-2</v>
      </c>
      <c r="M32">
        <v>30</v>
      </c>
      <c r="N32" s="82">
        <v>37476</v>
      </c>
      <c r="O32">
        <v>0.700955510139465</v>
      </c>
      <c r="P32">
        <v>18.6799934789539</v>
      </c>
      <c r="Q32" s="106">
        <v>0.47772846886544545</v>
      </c>
      <c r="R32" s="112">
        <v>3.6630604987194455E-2</v>
      </c>
      <c r="S32">
        <v>30</v>
      </c>
      <c r="T32" s="82">
        <v>37844</v>
      </c>
      <c r="U32">
        <v>0.59984177350997903</v>
      </c>
      <c r="V32">
        <v>20.589993436261999</v>
      </c>
      <c r="W32" s="56">
        <v>0.44399530328736253</v>
      </c>
      <c r="X32" s="112">
        <v>3.9228360675437807E-2</v>
      </c>
      <c r="Y32">
        <v>30</v>
      </c>
      <c r="Z32" s="82">
        <v>38207</v>
      </c>
      <c r="AA32">
        <v>0.63006824254989602</v>
      </c>
      <c r="AB32" s="90">
        <v>19.589993458613801</v>
      </c>
      <c r="AC32" s="106">
        <v>0.48873419010702707</v>
      </c>
      <c r="AD32" s="112">
        <v>3.6363371247642017E-2</v>
      </c>
      <c r="AE32">
        <v>31</v>
      </c>
      <c r="AF32" s="82">
        <v>38579</v>
      </c>
      <c r="AG32">
        <v>0.404115051031113</v>
      </c>
      <c r="AH32">
        <v>18.539993482083101</v>
      </c>
      <c r="AI32" s="113">
        <v>0.45357810295301232</v>
      </c>
      <c r="AJ32" s="112">
        <v>3.7812314594057039E-2</v>
      </c>
    </row>
    <row r="33" spans="1:36">
      <c r="A33">
        <v>31</v>
      </c>
      <c r="B33" s="82">
        <v>36752</v>
      </c>
      <c r="C33">
        <v>0.47053351998329201</v>
      </c>
      <c r="D33">
        <v>18.489993483200699</v>
      </c>
      <c r="E33" s="106">
        <v>0.4416195327225822</v>
      </c>
      <c r="F33" s="112">
        <v>3.9496703857709793E-2</v>
      </c>
      <c r="G33">
        <v>31</v>
      </c>
      <c r="H33" s="82">
        <v>37118</v>
      </c>
      <c r="I33">
        <v>0.37930193543434099</v>
      </c>
      <c r="J33">
        <v>18.969993472471899</v>
      </c>
      <c r="K33" s="56">
        <v>0.44929371257503137</v>
      </c>
      <c r="L33" s="112">
        <v>4.0853106107348026E-2</v>
      </c>
      <c r="M33">
        <v>31</v>
      </c>
      <c r="N33" s="82">
        <v>37477</v>
      </c>
      <c r="O33">
        <v>0.75132673978805498</v>
      </c>
      <c r="P33">
        <v>18.639993479847899</v>
      </c>
      <c r="Q33" s="106">
        <v>0.48813351202790028</v>
      </c>
      <c r="R33" s="112">
        <v>3.7433983524567692E-2</v>
      </c>
      <c r="S33">
        <v>31</v>
      </c>
      <c r="T33" s="82">
        <v>37845</v>
      </c>
      <c r="U33">
        <v>0.59035092592239402</v>
      </c>
      <c r="V33">
        <v>20.729993433132801</v>
      </c>
      <c r="W33" s="56">
        <v>0.45280289382725697</v>
      </c>
      <c r="X33" s="112">
        <v>4.011196679542061E-2</v>
      </c>
      <c r="Y33">
        <v>31</v>
      </c>
      <c r="Z33" s="82">
        <v>38208</v>
      </c>
      <c r="AA33">
        <v>0.57045298814773604</v>
      </c>
      <c r="AB33" s="90">
        <v>19.8899934519083</v>
      </c>
      <c r="AC33" s="106">
        <v>0.48151439786188993</v>
      </c>
      <c r="AD33" s="112">
        <v>3.721288664850797E-2</v>
      </c>
      <c r="AE33">
        <v>32</v>
      </c>
      <c r="AF33" s="82">
        <v>38580</v>
      </c>
      <c r="AG33">
        <v>0.32174059748649603</v>
      </c>
      <c r="AH33">
        <v>18.539993482083101</v>
      </c>
      <c r="AI33" s="113">
        <v>0.41355272285973599</v>
      </c>
      <c r="AJ33" s="112">
        <v>3.8599603321930673E-2</v>
      </c>
    </row>
    <row r="34" spans="1:36">
      <c r="A34">
        <v>32</v>
      </c>
      <c r="B34" s="82">
        <v>36753</v>
      </c>
      <c r="C34">
        <v>0.41270926594734197</v>
      </c>
      <c r="D34">
        <v>18.619993480295001</v>
      </c>
      <c r="E34" s="106">
        <v>0.42354595339878581</v>
      </c>
      <c r="F34" s="112">
        <v>4.0297860755170771E-2</v>
      </c>
      <c r="G34">
        <v>32</v>
      </c>
      <c r="H34" s="82">
        <v>37119</v>
      </c>
      <c r="I34">
        <v>0.33305343985557601</v>
      </c>
      <c r="J34">
        <v>18.899993474036499</v>
      </c>
      <c r="K34" s="56">
        <v>0.403634129117525</v>
      </c>
      <c r="L34" s="112">
        <v>4.1713629734395373E-2</v>
      </c>
      <c r="M34">
        <v>32</v>
      </c>
      <c r="N34" s="82">
        <v>37478</v>
      </c>
      <c r="O34">
        <v>0.84766077995300304</v>
      </c>
      <c r="P34">
        <v>18.849993475154101</v>
      </c>
      <c r="Q34" s="106">
        <v>0.50170437472348672</v>
      </c>
      <c r="R34" s="112">
        <v>3.8268635436308561E-2</v>
      </c>
      <c r="S34">
        <v>32</v>
      </c>
      <c r="T34" s="82">
        <v>37846</v>
      </c>
      <c r="U34">
        <v>0.60210722684860196</v>
      </c>
      <c r="V34">
        <v>20.829993430897598</v>
      </c>
      <c r="W34" s="56">
        <v>0.45519169241827961</v>
      </c>
      <c r="X34" s="112">
        <v>4.1037009426735681E-2</v>
      </c>
      <c r="Y34">
        <v>32</v>
      </c>
      <c r="Z34" s="82">
        <v>38209</v>
      </c>
      <c r="AA34">
        <v>0.511732637882233</v>
      </c>
      <c r="AB34" s="90">
        <v>19.939993450790698</v>
      </c>
      <c r="AC34" s="106">
        <v>0.46567148535703734</v>
      </c>
      <c r="AD34" s="112">
        <v>3.8083338810060735E-2</v>
      </c>
      <c r="AE34">
        <v>33</v>
      </c>
      <c r="AF34" s="82">
        <v>38581</v>
      </c>
      <c r="AG34">
        <v>0.30238306522369401</v>
      </c>
      <c r="AH34">
        <v>18.739993477612799</v>
      </c>
      <c r="AI34" s="113">
        <v>0.36845932712194307</v>
      </c>
      <c r="AJ34" s="112">
        <v>3.9340603113707191E-2</v>
      </c>
    </row>
    <row r="35" spans="1:36">
      <c r="A35">
        <v>33</v>
      </c>
      <c r="B35" s="82">
        <v>36754</v>
      </c>
      <c r="C35">
        <v>0.391849964857101</v>
      </c>
      <c r="D35">
        <v>18.8299934756011</v>
      </c>
      <c r="E35" s="106">
        <v>0.39939297644622218</v>
      </c>
      <c r="F35" s="112">
        <v>4.1090609545381095E-2</v>
      </c>
      <c r="G35">
        <v>33</v>
      </c>
      <c r="H35" s="82">
        <v>37120</v>
      </c>
      <c r="I35">
        <v>0.32592439651489302</v>
      </c>
      <c r="J35">
        <v>18.879993474483499</v>
      </c>
      <c r="K35" s="56">
        <v>0.36585759281213698</v>
      </c>
      <c r="L35" s="112">
        <v>4.2510381675814647E-2</v>
      </c>
      <c r="M35">
        <v>33</v>
      </c>
      <c r="N35" s="82">
        <v>37479</v>
      </c>
      <c r="O35">
        <v>0.86093366146087602</v>
      </c>
      <c r="P35">
        <v>18.939993473142401</v>
      </c>
      <c r="Q35" s="106">
        <v>0.52304407368948203</v>
      </c>
      <c r="R35" s="112">
        <v>3.9150919743149916E-2</v>
      </c>
      <c r="S35">
        <v>33</v>
      </c>
      <c r="T35" s="82">
        <v>37847</v>
      </c>
      <c r="U35">
        <v>0.55202853679657005</v>
      </c>
      <c r="V35">
        <v>20.839993430674099</v>
      </c>
      <c r="W35" s="56">
        <v>0.45887066799868204</v>
      </c>
      <c r="X35" s="112">
        <v>4.199202819061143E-2</v>
      </c>
      <c r="Y35">
        <v>33</v>
      </c>
      <c r="Z35" s="82">
        <v>38210</v>
      </c>
      <c r="AA35">
        <v>0.44759833812713601</v>
      </c>
      <c r="AB35" s="90">
        <v>20.0599934481085</v>
      </c>
      <c r="AC35" s="106">
        <v>0.44448529321960734</v>
      </c>
      <c r="AD35" s="112">
        <v>3.8950619583663901E-2</v>
      </c>
      <c r="AE35">
        <v>34</v>
      </c>
      <c r="AF35" s="82">
        <v>38582</v>
      </c>
      <c r="AG35">
        <v>0.30146679282188399</v>
      </c>
      <c r="AH35">
        <v>18.729993477836299</v>
      </c>
      <c r="AI35" s="113">
        <v>0.3376354466890768</v>
      </c>
      <c r="AJ35" s="112">
        <v>4.0028533369886474E-2</v>
      </c>
    </row>
    <row r="36" spans="1:36">
      <c r="A36">
        <v>34</v>
      </c>
      <c r="B36" s="82">
        <v>36755</v>
      </c>
      <c r="C36">
        <v>0.37576490640640298</v>
      </c>
      <c r="D36">
        <v>18.819993475824599</v>
      </c>
      <c r="E36" s="106">
        <v>0.38061968280994446</v>
      </c>
      <c r="F36" s="112">
        <v>4.1865670709881293E-2</v>
      </c>
      <c r="G36">
        <v>34</v>
      </c>
      <c r="H36" s="82">
        <v>37121</v>
      </c>
      <c r="I36">
        <v>0.34614220261573803</v>
      </c>
      <c r="J36">
        <v>18.809993476048099</v>
      </c>
      <c r="K36" s="56">
        <v>0.34347960851942833</v>
      </c>
      <c r="L36" s="112">
        <v>4.3253311289799645E-2</v>
      </c>
      <c r="M36">
        <v>34</v>
      </c>
      <c r="N36" s="82">
        <v>37480</v>
      </c>
      <c r="O36">
        <v>0.83111542463302601</v>
      </c>
      <c r="P36">
        <v>19.039993470907199</v>
      </c>
      <c r="Q36" s="106">
        <v>0.53632538625577153</v>
      </c>
      <c r="R36" s="112">
        <v>4.0090136526465342E-2</v>
      </c>
      <c r="S36">
        <v>34</v>
      </c>
      <c r="T36" s="82">
        <v>37848</v>
      </c>
      <c r="U36">
        <v>0.51158338785171498</v>
      </c>
      <c r="V36">
        <v>20.979993427544901</v>
      </c>
      <c r="W36" s="56">
        <v>0.44971073822808133</v>
      </c>
      <c r="X36" s="112">
        <v>4.2976393158521746E-2</v>
      </c>
      <c r="Y36">
        <v>34</v>
      </c>
      <c r="Z36" s="82">
        <v>38211</v>
      </c>
      <c r="AA36">
        <v>0.39668110013008101</v>
      </c>
      <c r="AB36" s="90">
        <v>20.079993447661401</v>
      </c>
      <c r="AC36" s="106">
        <v>0.41772398060277455</v>
      </c>
      <c r="AD36" s="112">
        <v>3.9807098372525225E-2</v>
      </c>
      <c r="AE36">
        <v>35</v>
      </c>
      <c r="AF36" s="82">
        <v>38583</v>
      </c>
      <c r="AG36">
        <v>0.31072685122489901</v>
      </c>
      <c r="AH36">
        <v>18.709993478283302</v>
      </c>
      <c r="AI36" s="113">
        <v>0.32074907018437954</v>
      </c>
      <c r="AJ36" s="112">
        <v>4.0675043494984221E-2</v>
      </c>
    </row>
    <row r="37" spans="1:36">
      <c r="A37">
        <v>35</v>
      </c>
      <c r="B37" s="82">
        <v>36756</v>
      </c>
      <c r="C37">
        <v>0.36014387011527998</v>
      </c>
      <c r="D37">
        <v>18.719993478059799</v>
      </c>
      <c r="E37" s="106">
        <v>0.36611126064921506</v>
      </c>
      <c r="F37" s="112">
        <v>4.2621689399226705E-2</v>
      </c>
      <c r="G37">
        <v>35</v>
      </c>
      <c r="H37" s="82">
        <v>37122</v>
      </c>
      <c r="I37">
        <v>0.35826990008354198</v>
      </c>
      <c r="J37">
        <v>19.119993469119098</v>
      </c>
      <c r="K37" s="56">
        <v>0.33764340443982022</v>
      </c>
      <c r="L37" s="112">
        <v>4.3964853788406158E-2</v>
      </c>
      <c r="M37">
        <v>35</v>
      </c>
      <c r="N37" s="82">
        <v>37481</v>
      </c>
      <c r="O37">
        <v>0.83101761341095004</v>
      </c>
      <c r="P37">
        <v>19.139993468672099</v>
      </c>
      <c r="Q37" s="106">
        <v>0.53936434887988749</v>
      </c>
      <c r="R37" s="112">
        <v>4.1077140159748622E-2</v>
      </c>
      <c r="S37">
        <v>35</v>
      </c>
      <c r="T37" s="82">
        <v>37849</v>
      </c>
      <c r="U37">
        <v>0.49146160483360302</v>
      </c>
      <c r="V37">
        <v>21.149993423745101</v>
      </c>
      <c r="W37" s="56">
        <v>0.43561180845016406</v>
      </c>
      <c r="X37" s="112">
        <v>4.3972607335839457E-2</v>
      </c>
      <c r="Y37">
        <v>35</v>
      </c>
      <c r="Z37" s="82">
        <v>38212</v>
      </c>
      <c r="AA37">
        <v>0.36161169409751898</v>
      </c>
      <c r="AB37" s="90">
        <v>20.039993448555499</v>
      </c>
      <c r="AC37" s="106">
        <v>0.39017054798141704</v>
      </c>
      <c r="AD37" s="112">
        <v>4.0636586165564911E-2</v>
      </c>
      <c r="AE37">
        <v>36</v>
      </c>
      <c r="AF37" s="82">
        <v>38584</v>
      </c>
      <c r="AG37">
        <v>0.34468111395835899</v>
      </c>
      <c r="AH37">
        <v>18.6799934789539</v>
      </c>
      <c r="AI37" s="113">
        <v>0.31461114615573021</v>
      </c>
      <c r="AJ37" s="112">
        <v>4.1301324350686439E-2</v>
      </c>
    </row>
    <row r="38" spans="1:36">
      <c r="A38">
        <v>36</v>
      </c>
      <c r="B38" s="82">
        <v>36757</v>
      </c>
      <c r="C38">
        <v>0.35242354869842502</v>
      </c>
      <c r="D38">
        <v>18.619993480295001</v>
      </c>
      <c r="E38" s="106">
        <v>0.35394060678244721</v>
      </c>
      <c r="F38" s="112">
        <v>4.3361317481523484E-2</v>
      </c>
      <c r="G38">
        <v>36</v>
      </c>
      <c r="H38" s="82">
        <v>37123</v>
      </c>
      <c r="I38">
        <v>0.390020221471786</v>
      </c>
      <c r="J38">
        <v>19.169993468001501</v>
      </c>
      <c r="K38" s="56">
        <v>0.3380661680282569</v>
      </c>
      <c r="L38" s="112">
        <v>4.4687425309123258E-2</v>
      </c>
      <c r="M38">
        <v>36</v>
      </c>
      <c r="N38" s="82">
        <v>37482</v>
      </c>
      <c r="O38">
        <v>0.73130607604980502</v>
      </c>
      <c r="P38">
        <v>19.209993467107399</v>
      </c>
      <c r="Q38" s="106">
        <v>0.54097465466709205</v>
      </c>
      <c r="R38" s="112">
        <v>4.2097971354780724E-2</v>
      </c>
      <c r="S38">
        <v>36</v>
      </c>
      <c r="T38" s="82">
        <v>37850</v>
      </c>
      <c r="U38">
        <v>0.47197836637496898</v>
      </c>
      <c r="V38">
        <v>21.229993421956902</v>
      </c>
      <c r="W38" s="56">
        <v>0.4236459354878499</v>
      </c>
      <c r="X38" s="112">
        <v>4.49716175857931E-2</v>
      </c>
      <c r="Y38">
        <v>36</v>
      </c>
      <c r="Z38" s="82">
        <v>38213</v>
      </c>
      <c r="AA38">
        <v>0.32400533556938199</v>
      </c>
      <c r="AB38" s="90">
        <v>20.009993449225998</v>
      </c>
      <c r="AC38" s="106">
        <v>0.36584504385291589</v>
      </c>
      <c r="AD38" s="112">
        <v>4.1431996073971224E-2</v>
      </c>
      <c r="AE38">
        <v>37</v>
      </c>
      <c r="AF38" s="82">
        <v>38585</v>
      </c>
      <c r="AG38">
        <v>0.39887958765029902</v>
      </c>
      <c r="AH38">
        <v>18.689993478730301</v>
      </c>
      <c r="AI38" s="113">
        <v>0.32166420663810669</v>
      </c>
      <c r="AJ38" s="112">
        <v>4.1925099114380242E-2</v>
      </c>
    </row>
    <row r="39" spans="1:36">
      <c r="A39">
        <v>37</v>
      </c>
      <c r="B39" s="82">
        <v>36758</v>
      </c>
      <c r="C39">
        <v>0.34274348616599998</v>
      </c>
      <c r="D39">
        <v>18.649993479624399</v>
      </c>
      <c r="E39" s="106">
        <v>0.3451898983754359</v>
      </c>
      <c r="F39" s="112">
        <v>4.4087579244360929E-2</v>
      </c>
      <c r="G39">
        <v>37</v>
      </c>
      <c r="H39" s="82">
        <v>37124</v>
      </c>
      <c r="I39">
        <v>0.46302402019500699</v>
      </c>
      <c r="J39">
        <v>19.2499934662134</v>
      </c>
      <c r="K39" s="56">
        <v>0.34736664554574059</v>
      </c>
      <c r="L39" s="112">
        <v>4.5424296419482216E-2</v>
      </c>
      <c r="M39">
        <v>37</v>
      </c>
      <c r="N39" s="82">
        <v>37483</v>
      </c>
      <c r="O39">
        <v>0.62837582826614402</v>
      </c>
      <c r="P39">
        <v>19.359993463754702</v>
      </c>
      <c r="Q39" s="106">
        <v>0.52679782574278378</v>
      </c>
      <c r="R39" s="112">
        <v>4.3150120641979053E-2</v>
      </c>
      <c r="S39">
        <v>37</v>
      </c>
      <c r="T39" s="82">
        <v>37851</v>
      </c>
      <c r="U39">
        <v>0.42198851704597501</v>
      </c>
      <c r="V39">
        <v>21.239993421733399</v>
      </c>
      <c r="W39" s="56">
        <v>0.41277697750835379</v>
      </c>
      <c r="X39" s="112">
        <v>4.5972115294809157E-2</v>
      </c>
      <c r="Y39">
        <v>37</v>
      </c>
      <c r="Z39" s="82">
        <v>38214</v>
      </c>
      <c r="AA39">
        <v>0.288030475378036</v>
      </c>
      <c r="AB39" s="90">
        <v>19.849993452802298</v>
      </c>
      <c r="AC39" s="106">
        <v>0.34160814390336913</v>
      </c>
      <c r="AD39" s="112">
        <v>4.219635881158338E-2</v>
      </c>
      <c r="AE39">
        <v>38</v>
      </c>
      <c r="AF39" s="82">
        <v>38586</v>
      </c>
      <c r="AG39">
        <v>0.408380687236786</v>
      </c>
      <c r="AH39">
        <v>18.519993482530101</v>
      </c>
      <c r="AI39" s="113">
        <v>0.3406880211816451</v>
      </c>
      <c r="AJ39" s="112">
        <v>4.2571418414155834E-2</v>
      </c>
    </row>
    <row r="40" spans="1:36">
      <c r="A40">
        <v>38</v>
      </c>
      <c r="B40" s="82">
        <v>36759</v>
      </c>
      <c r="C40">
        <v>0.340448647737503</v>
      </c>
      <c r="D40">
        <v>18.649993479624399</v>
      </c>
      <c r="E40" s="106">
        <v>0.3376102844759033</v>
      </c>
      <c r="F40" s="112">
        <v>4.4810366373751506E-2</v>
      </c>
      <c r="G40">
        <v>38</v>
      </c>
      <c r="H40" s="82">
        <v>37125</v>
      </c>
      <c r="I40">
        <v>0.48572844266891502</v>
      </c>
      <c r="J40">
        <v>19.329993464425201</v>
      </c>
      <c r="K40" s="56">
        <v>0.37136612673848801</v>
      </c>
      <c r="L40" s="112">
        <v>4.6194728663002796E-2</v>
      </c>
      <c r="M40">
        <v>38</v>
      </c>
      <c r="N40" s="82">
        <v>37484</v>
      </c>
      <c r="O40">
        <v>0.55305314064025901</v>
      </c>
      <c r="P40">
        <v>19.469993461295999</v>
      </c>
      <c r="Q40" s="106">
        <v>0.50124461782882024</v>
      </c>
      <c r="R40" s="112">
        <v>4.4211843989802602E-2</v>
      </c>
      <c r="S40">
        <v>38</v>
      </c>
      <c r="T40" s="82">
        <v>37852</v>
      </c>
      <c r="U40">
        <v>0.37591066956520103</v>
      </c>
      <c r="V40">
        <v>21.009993426874299</v>
      </c>
      <c r="W40" s="56">
        <v>0.39372252834318999</v>
      </c>
      <c r="X40" s="112">
        <v>4.6971880111758575E-2</v>
      </c>
      <c r="Y40">
        <v>38</v>
      </c>
      <c r="Z40" s="82">
        <v>38215</v>
      </c>
      <c r="AA40">
        <v>0.25988039374351501</v>
      </c>
      <c r="AB40" s="90">
        <v>19.769993454590502</v>
      </c>
      <c r="AC40" s="106">
        <v>0.31723697726784716</v>
      </c>
      <c r="AD40" s="112">
        <v>4.2922452865831226E-2</v>
      </c>
      <c r="AE40">
        <v>39</v>
      </c>
      <c r="AF40" s="82">
        <v>38587</v>
      </c>
      <c r="AG40">
        <v>0.39914116263389599</v>
      </c>
      <c r="AH40">
        <v>18.469993483647698</v>
      </c>
      <c r="AI40" s="113">
        <v>0.35336405075542499</v>
      </c>
      <c r="AJ40" s="112">
        <v>4.3257139645694664E-2</v>
      </c>
    </row>
    <row r="41" spans="1:36">
      <c r="A41">
        <v>39</v>
      </c>
      <c r="B41" s="82">
        <v>36760</v>
      </c>
      <c r="C41">
        <v>0.319746553897858</v>
      </c>
      <c r="D41">
        <v>18.849993475154101</v>
      </c>
      <c r="E41" s="106">
        <v>0.33283304542829634</v>
      </c>
      <c r="F41" s="112">
        <v>4.5530202855716531E-2</v>
      </c>
      <c r="G41">
        <v>39</v>
      </c>
      <c r="H41" s="82">
        <v>37126</v>
      </c>
      <c r="I41">
        <v>0.51515215635299705</v>
      </c>
      <c r="J41">
        <v>19.5699934590608</v>
      </c>
      <c r="K41" s="56">
        <v>0.38953608850988347</v>
      </c>
      <c r="L41" s="112">
        <v>4.7029840128855256E-2</v>
      </c>
      <c r="M41">
        <v>39</v>
      </c>
      <c r="N41" s="82">
        <v>37485</v>
      </c>
      <c r="O41">
        <v>0.49088183045387301</v>
      </c>
      <c r="P41">
        <v>19.779993454366899</v>
      </c>
      <c r="Q41" s="106">
        <v>0.47263122514575329</v>
      </c>
      <c r="R41" s="112">
        <v>4.5259630463421227E-2</v>
      </c>
      <c r="S41">
        <v>39</v>
      </c>
      <c r="T41" s="82">
        <v>37853</v>
      </c>
      <c r="U41">
        <v>0.35849779844284102</v>
      </c>
      <c r="V41">
        <v>20.919993428885999</v>
      </c>
      <c r="W41" s="56">
        <v>0.37093347012593542</v>
      </c>
      <c r="X41" s="112">
        <v>4.7940597784770021E-2</v>
      </c>
      <c r="Y41">
        <v>39</v>
      </c>
      <c r="Z41" s="82">
        <v>38216</v>
      </c>
      <c r="AA41">
        <v>0.240966722369194</v>
      </c>
      <c r="AB41" s="90">
        <v>19.709993455931599</v>
      </c>
      <c r="AC41" s="106">
        <v>0.29470030181258106</v>
      </c>
      <c r="AD41" s="112">
        <v>4.3610160027601839E-2</v>
      </c>
      <c r="AE41">
        <v>40</v>
      </c>
      <c r="AF41" s="82">
        <v>38588</v>
      </c>
      <c r="AG41">
        <v>0.35891151428222701</v>
      </c>
      <c r="AH41">
        <v>18.399993485212399</v>
      </c>
      <c r="AI41" s="113">
        <v>0.35781694222517624</v>
      </c>
      <c r="AJ41" s="112">
        <v>4.3975429307169765E-2</v>
      </c>
    </row>
    <row r="42" spans="1:36">
      <c r="A42">
        <v>40</v>
      </c>
      <c r="B42" s="82">
        <v>36761</v>
      </c>
      <c r="C42">
        <v>0.31147521734237699</v>
      </c>
      <c r="D42">
        <v>18.869993474707002</v>
      </c>
      <c r="E42" s="106">
        <v>0.32388982506589403</v>
      </c>
      <c r="F42" s="112">
        <v>4.6258972532631268E-2</v>
      </c>
      <c r="G42">
        <v>40</v>
      </c>
      <c r="H42" s="82">
        <v>37127</v>
      </c>
      <c r="I42">
        <v>0.494527727365494</v>
      </c>
      <c r="J42">
        <v>19.589993458613801</v>
      </c>
      <c r="K42" s="56">
        <v>0.40605451689377936</v>
      </c>
      <c r="L42" s="112">
        <v>4.7927174888439977E-2</v>
      </c>
      <c r="M42">
        <v>40</v>
      </c>
      <c r="N42" s="82">
        <v>37486</v>
      </c>
      <c r="O42">
        <v>0.41417014598846402</v>
      </c>
      <c r="P42">
        <v>19.8899934519083</v>
      </c>
      <c r="Q42" s="106">
        <v>0.44332538994677873</v>
      </c>
      <c r="R42" s="112">
        <v>4.6294096779754074E-2</v>
      </c>
      <c r="S42">
        <v>40</v>
      </c>
      <c r="T42" s="82">
        <v>37854</v>
      </c>
      <c r="U42">
        <v>0.32818132638931302</v>
      </c>
      <c r="V42">
        <v>20.989993427321298</v>
      </c>
      <c r="W42" s="56">
        <v>0.35442725748675341</v>
      </c>
      <c r="X42" s="112">
        <v>4.8873721289441424E-2</v>
      </c>
      <c r="Y42">
        <v>40</v>
      </c>
      <c r="Z42" s="82">
        <v>38217</v>
      </c>
      <c r="AA42">
        <v>0.22444202005863201</v>
      </c>
      <c r="AB42" s="90">
        <v>19.7299934554845</v>
      </c>
      <c r="AC42" s="106">
        <v>0.27603576538505481</v>
      </c>
      <c r="AD42" s="112">
        <v>4.4261173699179909E-2</v>
      </c>
      <c r="AE42">
        <v>41</v>
      </c>
      <c r="AF42" s="82">
        <v>38589</v>
      </c>
      <c r="AG42">
        <v>0.28003746271133401</v>
      </c>
      <c r="AH42">
        <v>18.399993485212399</v>
      </c>
      <c r="AI42" s="113">
        <v>0.34924840228136267</v>
      </c>
      <c r="AJ42" s="112">
        <v>4.4711303013710797E-2</v>
      </c>
    </row>
    <row r="43" spans="1:36">
      <c r="A43">
        <v>41</v>
      </c>
      <c r="B43" s="82">
        <v>36762</v>
      </c>
      <c r="C43">
        <v>0.28728631138801602</v>
      </c>
      <c r="D43">
        <v>19.029993471130801</v>
      </c>
      <c r="E43" s="106">
        <v>0.31648424069888653</v>
      </c>
      <c r="F43" s="112">
        <v>4.6981776661786441E-2</v>
      </c>
      <c r="G43">
        <v>41</v>
      </c>
      <c r="H43" s="82">
        <v>37128</v>
      </c>
      <c r="I43">
        <v>0.45140188932418801</v>
      </c>
      <c r="J43">
        <v>19.699993456155099</v>
      </c>
      <c r="K43" s="56">
        <v>0.40987026756707862</v>
      </c>
      <c r="L43" s="112">
        <v>4.8876729574253749E-2</v>
      </c>
      <c r="M43">
        <v>41</v>
      </c>
      <c r="N43" s="82">
        <v>37487</v>
      </c>
      <c r="O43">
        <v>0.42117965221405002</v>
      </c>
      <c r="P43">
        <v>20.039993448555499</v>
      </c>
      <c r="Q43" s="106">
        <v>0.40842323841699413</v>
      </c>
      <c r="R43" s="112">
        <v>4.7299788209228595E-2</v>
      </c>
      <c r="S43">
        <v>41</v>
      </c>
      <c r="T43" s="82">
        <v>37855</v>
      </c>
      <c r="U43">
        <v>0.27378818392753601</v>
      </c>
      <c r="V43">
        <v>20.989993427321298</v>
      </c>
      <c r="W43" s="56">
        <v>0.33632941588796911</v>
      </c>
      <c r="X43" s="112">
        <v>4.9789552869501492E-2</v>
      </c>
      <c r="Y43">
        <v>41</v>
      </c>
      <c r="Z43" s="82">
        <v>38218</v>
      </c>
      <c r="AA43">
        <v>0.18736726045608501</v>
      </c>
      <c r="AB43" s="90">
        <v>19.689993456378598</v>
      </c>
      <c r="AC43" s="106">
        <v>0.25994989894270804</v>
      </c>
      <c r="AD43" s="112">
        <v>4.4883538493890068E-2</v>
      </c>
      <c r="AE43">
        <v>42</v>
      </c>
      <c r="AF43" s="82">
        <v>38590</v>
      </c>
      <c r="AG43">
        <v>0.24086710810661299</v>
      </c>
      <c r="AH43">
        <v>18.359993486106401</v>
      </c>
      <c r="AI43" s="113">
        <v>0.32041582924191858</v>
      </c>
      <c r="AJ43" s="112">
        <v>4.5443138056086997E-2</v>
      </c>
    </row>
    <row r="44" spans="1:36">
      <c r="A44">
        <v>42</v>
      </c>
      <c r="B44" s="82">
        <v>36763</v>
      </c>
      <c r="C44">
        <v>0.25558722019195601</v>
      </c>
      <c r="D44">
        <v>18.9199934735894</v>
      </c>
      <c r="E44" s="106">
        <v>0.30455312671283341</v>
      </c>
      <c r="F44" s="112">
        <v>4.7705861072370785E-2</v>
      </c>
      <c r="G44">
        <v>42</v>
      </c>
      <c r="H44" s="82">
        <v>37129</v>
      </c>
      <c r="I44">
        <v>0.40118521451950101</v>
      </c>
      <c r="J44">
        <v>19.689993456378598</v>
      </c>
      <c r="K44" s="56">
        <v>0.40125900086398048</v>
      </c>
      <c r="L44" s="112">
        <v>4.9858045220558707E-2</v>
      </c>
      <c r="M44">
        <v>42</v>
      </c>
      <c r="N44" s="82">
        <v>37488</v>
      </c>
      <c r="O44">
        <v>0.44485870003700301</v>
      </c>
      <c r="P44">
        <v>20.159993445873301</v>
      </c>
      <c r="Q44" s="106">
        <v>0.39233614260086586</v>
      </c>
      <c r="R44" s="112">
        <v>4.8262285136037468E-2</v>
      </c>
      <c r="S44">
        <v>42</v>
      </c>
      <c r="T44" s="82">
        <v>37856</v>
      </c>
      <c r="U44">
        <v>0.278217732906342</v>
      </c>
      <c r="V44">
        <v>20.979993427544901</v>
      </c>
      <c r="W44" s="56">
        <v>0.30799634436021245</v>
      </c>
      <c r="X44" s="112">
        <v>5.0678990331013793E-2</v>
      </c>
      <c r="Y44">
        <v>42</v>
      </c>
      <c r="Z44" s="82">
        <v>38219</v>
      </c>
      <c r="AA44">
        <v>0.17041173577308699</v>
      </c>
      <c r="AB44" s="90">
        <v>19.749993455037501</v>
      </c>
      <c r="AC44" s="106">
        <v>0.23638541155861775</v>
      </c>
      <c r="AD44" s="112">
        <v>4.5479041628871446E-2</v>
      </c>
      <c r="AE44">
        <v>43</v>
      </c>
      <c r="AF44" s="82">
        <v>38591</v>
      </c>
      <c r="AG44">
        <v>0.20990806818008401</v>
      </c>
      <c r="AH44">
        <v>18.469993483647698</v>
      </c>
      <c r="AI44" s="113">
        <v>0.29122912945096874</v>
      </c>
      <c r="AJ44" s="112">
        <v>4.6129444268619063E-2</v>
      </c>
    </row>
    <row r="45" spans="1:36">
      <c r="A45">
        <v>43</v>
      </c>
      <c r="B45" s="82">
        <v>36764</v>
      </c>
      <c r="C45">
        <v>0.23191657662391699</v>
      </c>
      <c r="D45">
        <v>18.939993473142401</v>
      </c>
      <c r="E45" s="106">
        <v>0.28729056640820178</v>
      </c>
      <c r="F45" s="112">
        <v>4.8411730158644972E-2</v>
      </c>
      <c r="G45">
        <v>43</v>
      </c>
      <c r="H45" s="82">
        <v>37130</v>
      </c>
      <c r="I45">
        <v>0.38334113359451299</v>
      </c>
      <c r="J45">
        <v>19.719993455708099</v>
      </c>
      <c r="K45" s="56">
        <v>0.38342266212275045</v>
      </c>
      <c r="L45" s="112">
        <v>5.0839646855854327E-2</v>
      </c>
      <c r="M45">
        <v>43</v>
      </c>
      <c r="N45" s="82">
        <v>37489</v>
      </c>
      <c r="O45">
        <v>0.50178354978561401</v>
      </c>
      <c r="P45">
        <v>20.069993447884901</v>
      </c>
      <c r="Q45" s="106">
        <v>0.39047691699824255</v>
      </c>
      <c r="R45" s="112">
        <v>4.9215066810773207E-2</v>
      </c>
      <c r="S45">
        <v>43</v>
      </c>
      <c r="T45" s="82">
        <v>37857</v>
      </c>
      <c r="U45">
        <v>0.28513193130493197</v>
      </c>
      <c r="V45">
        <v>20.809993431344701</v>
      </c>
      <c r="W45" s="56">
        <v>0.29589089595159246</v>
      </c>
      <c r="X45" s="112">
        <v>5.1513649583778846E-2</v>
      </c>
      <c r="Y45">
        <v>43</v>
      </c>
      <c r="Z45" s="82">
        <v>38220</v>
      </c>
      <c r="AA45">
        <v>0.16442750394344299</v>
      </c>
      <c r="AB45" s="90">
        <v>19.6499934572727</v>
      </c>
      <c r="AC45" s="106">
        <v>0.2167233943697601</v>
      </c>
      <c r="AD45" s="112">
        <v>4.6032361655079936E-2</v>
      </c>
      <c r="AE45">
        <v>44</v>
      </c>
      <c r="AF45" s="82">
        <v>38592</v>
      </c>
      <c r="AG45">
        <v>0.18214747309684801</v>
      </c>
      <c r="AH45">
        <v>18.359993486106401</v>
      </c>
      <c r="AI45" s="113">
        <v>0.26365211386574405</v>
      </c>
      <c r="AJ45" s="112">
        <v>4.6770809530618664E-2</v>
      </c>
    </row>
    <row r="46" spans="1:36">
      <c r="A46">
        <v>44</v>
      </c>
      <c r="B46" s="82">
        <v>36765</v>
      </c>
      <c r="C46">
        <v>0.219275787472725</v>
      </c>
      <c r="D46">
        <v>19.089993469789601</v>
      </c>
      <c r="E46" s="106">
        <v>0.269385414800138</v>
      </c>
      <c r="F46" s="112">
        <v>4.9090961698128779E-2</v>
      </c>
      <c r="G46">
        <v>44</v>
      </c>
      <c r="H46" s="82">
        <v>37131</v>
      </c>
      <c r="I46">
        <v>0.35053572058677701</v>
      </c>
      <c r="J46">
        <v>19.699993456155099</v>
      </c>
      <c r="K46" s="56">
        <v>0.36912272619714093</v>
      </c>
      <c r="L46" s="112">
        <v>5.1801896649253505E-2</v>
      </c>
      <c r="M46">
        <v>44</v>
      </c>
      <c r="N46" s="82">
        <v>37490</v>
      </c>
      <c r="O46">
        <v>0.58191621303558305</v>
      </c>
      <c r="P46">
        <v>20.079993447661401</v>
      </c>
      <c r="Q46" s="106">
        <v>0.40377938771313493</v>
      </c>
      <c r="R46" s="112">
        <v>5.0178177734187736E-2</v>
      </c>
      <c r="S46">
        <v>44</v>
      </c>
      <c r="T46" s="82">
        <v>37858</v>
      </c>
      <c r="U46">
        <v>0.28608357906341603</v>
      </c>
      <c r="V46">
        <v>20.749993432685802</v>
      </c>
      <c r="W46" s="56">
        <v>0.29260368479547166</v>
      </c>
      <c r="X46" s="112">
        <v>5.2324491227546704E-2</v>
      </c>
      <c r="Y46">
        <v>44</v>
      </c>
      <c r="Z46" s="82">
        <v>38221</v>
      </c>
      <c r="AA46">
        <v>0.160115391016006</v>
      </c>
      <c r="AB46" s="90">
        <v>19.539993459731399</v>
      </c>
      <c r="AC46" s="106">
        <v>0.20394770253216807</v>
      </c>
      <c r="AD46" s="112">
        <v>4.6545577579527597E-2</v>
      </c>
      <c r="AE46">
        <v>45</v>
      </c>
      <c r="AF46" s="82">
        <v>38593</v>
      </c>
      <c r="AG46">
        <v>0.144898906350136</v>
      </c>
      <c r="AH46">
        <v>18.369993485882901</v>
      </c>
      <c r="AI46" s="113">
        <v>0.23774619084799173</v>
      </c>
      <c r="AJ46" s="112">
        <v>4.7360422882494611E-2</v>
      </c>
    </row>
    <row r="47" spans="1:36">
      <c r="A47">
        <v>45</v>
      </c>
      <c r="B47" s="82">
        <v>36766</v>
      </c>
      <c r="C47">
        <v>0.231215715408325</v>
      </c>
      <c r="D47">
        <v>19.089993469789601</v>
      </c>
      <c r="E47" s="106">
        <v>0.25490670673395743</v>
      </c>
      <c r="F47" s="112">
        <v>4.9744231127700614E-2</v>
      </c>
      <c r="G47">
        <v>45</v>
      </c>
      <c r="H47" s="82">
        <v>37132</v>
      </c>
      <c r="I47">
        <v>0.31277301907539401</v>
      </c>
      <c r="J47">
        <v>19.489993460849</v>
      </c>
      <c r="K47" s="56">
        <v>0.3519969001926353</v>
      </c>
      <c r="L47" s="112">
        <v>5.2748318003616554E-2</v>
      </c>
      <c r="M47">
        <v>45</v>
      </c>
      <c r="N47" s="82">
        <v>37491</v>
      </c>
      <c r="O47">
        <v>0.64148795604705799</v>
      </c>
      <c r="P47">
        <v>20.239993444085101</v>
      </c>
      <c r="Q47" s="106">
        <v>0.42845498031086388</v>
      </c>
      <c r="R47" s="112">
        <v>5.1190090751232237E-2</v>
      </c>
      <c r="S47">
        <v>45</v>
      </c>
      <c r="T47" s="82">
        <v>37859</v>
      </c>
      <c r="U47">
        <v>0.28038382530212402</v>
      </c>
      <c r="V47">
        <v>20.719993433356301</v>
      </c>
      <c r="W47" s="56">
        <v>0.29134308816743287</v>
      </c>
      <c r="X47" s="112">
        <v>5.3137082308111594E-2</v>
      </c>
      <c r="Y47">
        <v>45</v>
      </c>
      <c r="Z47" s="82">
        <v>38222</v>
      </c>
      <c r="AA47">
        <v>0.14807835221290599</v>
      </c>
      <c r="AB47" s="90">
        <v>19.3899934630841</v>
      </c>
      <c r="AC47" s="106">
        <v>0.19541750035458899</v>
      </c>
      <c r="AD47" s="112">
        <v>4.7032583417358081E-2</v>
      </c>
      <c r="AE47">
        <v>46</v>
      </c>
      <c r="AF47" s="82">
        <v>38594</v>
      </c>
      <c r="AG47">
        <v>0.154651939868927</v>
      </c>
      <c r="AH47">
        <v>18.4199934847653</v>
      </c>
      <c r="AI47" s="113">
        <v>0.20771252770337512</v>
      </c>
      <c r="AJ47" s="112">
        <v>4.7902330838854694E-2</v>
      </c>
    </row>
    <row r="48" spans="1:36">
      <c r="A48">
        <v>46</v>
      </c>
      <c r="B48" s="82">
        <v>36767</v>
      </c>
      <c r="C48">
        <v>0.25128853321075401</v>
      </c>
      <c r="D48">
        <v>18.959993472695398</v>
      </c>
      <c r="E48" s="106">
        <v>0.25180385580467202</v>
      </c>
      <c r="F48" s="112">
        <v>5.0372676316099076E-2</v>
      </c>
      <c r="G48">
        <v>46</v>
      </c>
      <c r="H48" s="82">
        <v>37133</v>
      </c>
      <c r="I48">
        <v>0.29808783531188998</v>
      </c>
      <c r="J48">
        <v>19.3199934646487</v>
      </c>
      <c r="K48" s="56">
        <v>0.33134938270298792</v>
      </c>
      <c r="L48" s="112">
        <v>5.3662132514462176E-2</v>
      </c>
      <c r="M48">
        <v>46</v>
      </c>
      <c r="N48" s="82">
        <v>37492</v>
      </c>
      <c r="O48">
        <v>0.67261749505996704</v>
      </c>
      <c r="P48">
        <v>20.3699934411794</v>
      </c>
      <c r="Q48" s="106">
        <v>0.45310702799105673</v>
      </c>
      <c r="R48" s="112">
        <v>5.2286058909380081E-2</v>
      </c>
      <c r="S48">
        <v>46</v>
      </c>
      <c r="T48" s="82">
        <v>37860</v>
      </c>
      <c r="U48">
        <v>0.27939176559448198</v>
      </c>
      <c r="V48">
        <v>20.679993434250399</v>
      </c>
      <c r="W48" s="56">
        <v>0.28863084404002609</v>
      </c>
      <c r="X48" s="112">
        <v>5.3957590756666118E-2</v>
      </c>
      <c r="Y48">
        <v>46</v>
      </c>
      <c r="Z48" s="82">
        <v>38223</v>
      </c>
      <c r="AA48">
        <v>0.119963794946671</v>
      </c>
      <c r="AB48" s="90">
        <v>19.349993463978201</v>
      </c>
      <c r="AC48" s="106">
        <v>0.18551000438588958</v>
      </c>
      <c r="AD48" s="112">
        <v>4.7501430432115882E-2</v>
      </c>
      <c r="AE48">
        <v>47</v>
      </c>
      <c r="AF48" s="82">
        <v>38595</v>
      </c>
      <c r="AG48">
        <v>0.14283496141433699</v>
      </c>
      <c r="AH48">
        <v>18.699993478506801</v>
      </c>
      <c r="AI48" s="113">
        <v>0.19555188921859362</v>
      </c>
      <c r="AJ48" s="112">
        <v>4.8385447209784133E-2</v>
      </c>
    </row>
    <row r="49" spans="1:36">
      <c r="A49">
        <v>47</v>
      </c>
      <c r="B49" s="82">
        <v>36768</v>
      </c>
      <c r="C49">
        <v>0.28865665197372398</v>
      </c>
      <c r="D49">
        <v>18.899993474036499</v>
      </c>
      <c r="E49" s="106">
        <v>0.25756428978183687</v>
      </c>
      <c r="F49" s="112">
        <v>5.0997718982341171E-2</v>
      </c>
      <c r="G49">
        <v>47</v>
      </c>
      <c r="H49" s="82">
        <v>37134</v>
      </c>
      <c r="I49">
        <v>0.28828340768814098</v>
      </c>
      <c r="J49">
        <v>19.279993465542798</v>
      </c>
      <c r="K49" s="56">
        <v>0.31583973439167834</v>
      </c>
      <c r="L49" s="112">
        <v>5.4534710600406093E-2</v>
      </c>
      <c r="M49">
        <v>47</v>
      </c>
      <c r="N49" s="82">
        <v>37493</v>
      </c>
      <c r="O49">
        <v>0.67720937728881803</v>
      </c>
      <c r="P49">
        <v>20.3899934407324</v>
      </c>
      <c r="Q49" s="106">
        <v>0.47151884766160701</v>
      </c>
      <c r="R49" s="112">
        <v>5.3468802096144567E-2</v>
      </c>
      <c r="S49">
        <v>47</v>
      </c>
      <c r="T49" s="82">
        <v>37861</v>
      </c>
      <c r="U49">
        <v>0.278076171875</v>
      </c>
      <c r="V49">
        <v>20.599993436038499</v>
      </c>
      <c r="W49" s="56">
        <v>0.28693032395408513</v>
      </c>
      <c r="X49" s="112">
        <v>5.4781765482667423E-2</v>
      </c>
      <c r="Y49">
        <v>47</v>
      </c>
      <c r="Z49" s="82">
        <v>38224</v>
      </c>
      <c r="AA49">
        <v>0.101833783090115</v>
      </c>
      <c r="AB49" s="90">
        <v>19.309993464872299</v>
      </c>
      <c r="AC49" s="106">
        <v>0.16688238333395564</v>
      </c>
      <c r="AD49" s="112">
        <v>4.7950810333207756E-2</v>
      </c>
      <c r="AE49">
        <v>48</v>
      </c>
      <c r="AF49" s="82"/>
      <c r="AH49" s="85"/>
      <c r="AI49" s="59"/>
      <c r="AJ49" s="104"/>
    </row>
    <row r="50" spans="1:36">
      <c r="A50">
        <v>48</v>
      </c>
      <c r="B50" s="82">
        <v>36769</v>
      </c>
      <c r="C50">
        <v>0.31752732396125799</v>
      </c>
      <c r="D50">
        <v>18.719993478059799</v>
      </c>
      <c r="E50" s="106">
        <v>0.27356283148075994</v>
      </c>
      <c r="F50" s="112">
        <v>5.164207924309816E-2</v>
      </c>
      <c r="G50">
        <v>48</v>
      </c>
      <c r="H50" s="82"/>
      <c r="J50" s="85"/>
      <c r="K50" s="59"/>
      <c r="L50" s="104"/>
      <c r="M50">
        <v>48</v>
      </c>
      <c r="N50" s="82">
        <v>37494</v>
      </c>
      <c r="O50">
        <v>0.69499522447586104</v>
      </c>
      <c r="P50">
        <v>20.2299934443087</v>
      </c>
      <c r="Q50" s="106">
        <v>0.48160593346419783</v>
      </c>
      <c r="R50" s="112">
        <v>5.4721894106232752E-2</v>
      </c>
      <c r="S50">
        <v>48</v>
      </c>
      <c r="T50" s="82">
        <v>37862</v>
      </c>
      <c r="U50">
        <v>0.282368183135986</v>
      </c>
      <c r="V50">
        <v>20.519993437826699</v>
      </c>
      <c r="W50" s="56">
        <v>0.28560888244614091</v>
      </c>
      <c r="X50" s="112">
        <v>5.5610555988623689E-2</v>
      </c>
      <c r="Y50">
        <v>48</v>
      </c>
      <c r="Z50" s="82">
        <v>38225</v>
      </c>
      <c r="AA50">
        <v>0.10106713324785201</v>
      </c>
      <c r="AB50" s="90">
        <v>19.279993465542798</v>
      </c>
      <c r="AC50" s="106">
        <v>0.14797015458079296</v>
      </c>
      <c r="AD50" s="112">
        <v>4.8359252132707926E-2</v>
      </c>
      <c r="AE50">
        <v>49</v>
      </c>
      <c r="AF50" s="82"/>
      <c r="AH50" s="85"/>
      <c r="AI50" s="59"/>
      <c r="AJ50" s="104"/>
    </row>
    <row r="51" spans="1:36">
      <c r="A51">
        <v>49</v>
      </c>
      <c r="C51" s="82"/>
      <c r="D51" s="82"/>
      <c r="F51" s="105"/>
      <c r="G51">
        <v>49</v>
      </c>
      <c r="I51" s="82"/>
      <c r="J51" s="85"/>
      <c r="K51" s="86"/>
      <c r="L51" s="86"/>
      <c r="M51">
        <v>49</v>
      </c>
      <c r="N51" s="82">
        <v>37495</v>
      </c>
      <c r="O51">
        <v>0.70352351665496804</v>
      </c>
      <c r="P51">
        <v>19.999993449449601</v>
      </c>
      <c r="Q51" s="85">
        <v>0.48983001000007026</v>
      </c>
      <c r="R51" s="83">
        <v>5.6017913479947931E-2</v>
      </c>
      <c r="S51">
        <v>49</v>
      </c>
      <c r="T51" s="82">
        <v>37863</v>
      </c>
      <c r="U51">
        <v>0.285855263471603</v>
      </c>
      <c r="V51">
        <v>20.319993442297001</v>
      </c>
      <c r="W51" s="56">
        <v>0.28652669186412699</v>
      </c>
      <c r="X51" s="112">
        <v>5.6444861404519001E-2</v>
      </c>
      <c r="Y51">
        <v>49</v>
      </c>
      <c r="Z51" s="82">
        <v>38226</v>
      </c>
      <c r="AA51">
        <v>9.6363939344883007E-2</v>
      </c>
      <c r="AB51" s="90">
        <v>19.0699934702367</v>
      </c>
      <c r="AC51" s="106">
        <v>0.13764494304353556</v>
      </c>
      <c r="AD51" s="112">
        <v>4.8724706251840548E-2</v>
      </c>
      <c r="AE51">
        <v>50</v>
      </c>
      <c r="AG51" s="82"/>
      <c r="AH51" s="85"/>
      <c r="AI51" s="86"/>
      <c r="AJ51" s="86"/>
    </row>
    <row r="52" spans="1:36">
      <c r="A52">
        <v>50</v>
      </c>
      <c r="C52" s="103"/>
      <c r="F52" s="86"/>
      <c r="G52">
        <v>50</v>
      </c>
      <c r="I52" s="82"/>
      <c r="J52" s="85"/>
      <c r="K52" s="86"/>
      <c r="L52" s="86"/>
      <c r="M52">
        <v>50</v>
      </c>
      <c r="N52" s="82">
        <v>37496</v>
      </c>
      <c r="O52">
        <v>0.69181227684020996</v>
      </c>
      <c r="P52">
        <v>19.859993452578799</v>
      </c>
      <c r="Q52" s="85">
        <v>0.49542886537190572</v>
      </c>
      <c r="R52" s="83">
        <v>5.7349234877169156E-2</v>
      </c>
      <c r="S52">
        <v>50</v>
      </c>
      <c r="T52" s="82">
        <v>37864</v>
      </c>
      <c r="U52">
        <v>0.28327307105064398</v>
      </c>
      <c r="V52">
        <v>20.1399934463203</v>
      </c>
      <c r="W52" s="56">
        <v>0.28823320886454029</v>
      </c>
      <c r="X52" s="112">
        <v>5.728594487460735E-2</v>
      </c>
      <c r="Y52">
        <v>50</v>
      </c>
      <c r="Z52" s="82">
        <v>38227</v>
      </c>
      <c r="AA52">
        <v>0.10194827616214799</v>
      </c>
      <c r="AB52" s="90">
        <v>18.9999934718013</v>
      </c>
      <c r="AC52" s="106">
        <v>0.1298439090100913</v>
      </c>
      <c r="AD52" s="112">
        <v>4.9063980015427312E-2</v>
      </c>
      <c r="AE52">
        <v>51</v>
      </c>
      <c r="AG52" s="82"/>
      <c r="AH52" s="85"/>
      <c r="AI52" s="86"/>
      <c r="AJ52" s="86"/>
    </row>
    <row r="53" spans="1:36">
      <c r="A53">
        <v>51</v>
      </c>
      <c r="C53" s="82"/>
      <c r="F53" s="86"/>
      <c r="G53">
        <v>51</v>
      </c>
      <c r="I53" s="82"/>
      <c r="J53" s="85"/>
      <c r="K53" s="86"/>
      <c r="L53" s="86"/>
      <c r="M53">
        <v>51</v>
      </c>
      <c r="N53" s="82">
        <v>37497</v>
      </c>
      <c r="O53">
        <v>0.64649480581283603</v>
      </c>
      <c r="P53">
        <v>19.929993451014202</v>
      </c>
      <c r="Q53" s="85">
        <v>0.49622221763907581</v>
      </c>
      <c r="R53" s="83">
        <v>5.8716134081007808E-2</v>
      </c>
      <c r="S53">
        <v>51</v>
      </c>
      <c r="U53" s="82"/>
      <c r="V53" s="85"/>
      <c r="W53" s="86"/>
      <c r="X53" s="86"/>
      <c r="Y53">
        <v>51</v>
      </c>
      <c r="Z53" s="82">
        <v>38228</v>
      </c>
      <c r="AA53">
        <v>0.10476386547088599</v>
      </c>
      <c r="AB53" s="90">
        <v>18.9999934718013</v>
      </c>
      <c r="AC53" s="106">
        <v>0.12857386224056763</v>
      </c>
      <c r="AD53" s="112">
        <v>4.9385180927098177E-2</v>
      </c>
      <c r="AE53">
        <v>52</v>
      </c>
      <c r="AG53" s="82"/>
      <c r="AH53" s="85"/>
      <c r="AI53" s="86"/>
      <c r="AJ53" s="86"/>
    </row>
    <row r="54" spans="1:36">
      <c r="A54">
        <v>52</v>
      </c>
      <c r="C54" s="82"/>
      <c r="F54" s="86"/>
      <c r="G54">
        <v>52</v>
      </c>
      <c r="I54" s="82"/>
      <c r="J54" s="85"/>
      <c r="K54" s="86"/>
      <c r="L54" s="86"/>
      <c r="M54">
        <v>52</v>
      </c>
      <c r="N54" s="82">
        <v>37498</v>
      </c>
      <c r="O54">
        <v>0.59490352869033802</v>
      </c>
      <c r="P54">
        <v>20.099993447214398</v>
      </c>
      <c r="Q54" s="85">
        <v>0.48836332508783942</v>
      </c>
      <c r="R54" s="83">
        <v>6.0121803371514418E-2</v>
      </c>
      <c r="S54">
        <v>52</v>
      </c>
      <c r="U54" s="82"/>
      <c r="V54" s="85"/>
      <c r="W54" s="86"/>
      <c r="X54" s="86"/>
      <c r="Y54">
        <v>52</v>
      </c>
      <c r="Z54" s="82">
        <v>38229</v>
      </c>
      <c r="AA54">
        <v>0.11264890432357801</v>
      </c>
      <c r="AB54" s="90">
        <v>18.909993473813</v>
      </c>
      <c r="AC54" s="106">
        <v>0.12932415143544038</v>
      </c>
      <c r="AD54" s="112">
        <v>4.9705240489369633E-2</v>
      </c>
      <c r="AE54">
        <v>53</v>
      </c>
      <c r="AG54" s="82"/>
      <c r="AH54" s="85"/>
      <c r="AI54" s="86"/>
      <c r="AJ54" s="86"/>
    </row>
    <row r="55" spans="1:36">
      <c r="A55">
        <v>53</v>
      </c>
      <c r="C55" s="82"/>
      <c r="F55" s="86"/>
      <c r="G55">
        <v>53</v>
      </c>
      <c r="I55" s="82"/>
      <c r="J55" s="85"/>
      <c r="K55" s="86"/>
      <c r="L55" s="86"/>
      <c r="M55">
        <v>53</v>
      </c>
      <c r="N55" s="82">
        <v>37499</v>
      </c>
      <c r="O55">
        <v>0.53592687845230103</v>
      </c>
      <c r="P55" s="90">
        <v>20.1299934465438</v>
      </c>
      <c r="Q55" s="85">
        <v>0.47411197233996943</v>
      </c>
      <c r="R55" s="83">
        <v>6.1552452638598591E-2</v>
      </c>
      <c r="S55">
        <v>53</v>
      </c>
      <c r="U55" s="82"/>
      <c r="V55" s="85"/>
      <c r="W55" s="86"/>
      <c r="X55" s="86"/>
      <c r="Y55">
        <v>53</v>
      </c>
      <c r="Z55" s="82">
        <v>38230</v>
      </c>
      <c r="AA55">
        <v>0.122931964695454</v>
      </c>
      <c r="AB55" s="90">
        <v>18.809993476048099</v>
      </c>
      <c r="AC55" s="106">
        <v>0.13364866166271885</v>
      </c>
      <c r="AD55" s="112">
        <v>5.002777236897335E-2</v>
      </c>
      <c r="AE55">
        <v>54</v>
      </c>
      <c r="AG55" s="82"/>
      <c r="AH55" s="85"/>
      <c r="AI55" s="86"/>
      <c r="AJ55" s="86"/>
    </row>
    <row r="56" spans="1:36">
      <c r="N56" s="82"/>
      <c r="R56" s="109"/>
    </row>
    <row r="57" spans="1:36">
      <c r="N57" s="82"/>
      <c r="R57" s="109"/>
    </row>
    <row r="58" spans="1:36">
      <c r="N58" s="82"/>
      <c r="R58" s="109"/>
    </row>
    <row r="60" spans="1:36">
      <c r="C60">
        <v>200</v>
      </c>
      <c r="D60" s="85" t="s">
        <v>141</v>
      </c>
      <c r="E60" s="83" t="s">
        <v>161</v>
      </c>
      <c r="F60" s="85"/>
      <c r="H60" t="s">
        <v>168</v>
      </c>
      <c r="I60">
        <v>170</v>
      </c>
      <c r="J60" s="85" t="s">
        <v>141</v>
      </c>
      <c r="K60" s="85" t="s">
        <v>162</v>
      </c>
      <c r="L60" s="85"/>
      <c r="O60">
        <v>191</v>
      </c>
      <c r="P60" s="85"/>
      <c r="Q60" s="83" t="s">
        <v>163</v>
      </c>
      <c r="R60" s="85"/>
      <c r="U60" t="s">
        <v>148</v>
      </c>
      <c r="V60" s="85" t="s">
        <v>141</v>
      </c>
      <c r="W60" s="85" t="s">
        <v>164</v>
      </c>
      <c r="X60" s="85"/>
      <c r="AA60" t="s">
        <v>149</v>
      </c>
      <c r="AB60" s="85" t="s">
        <v>141</v>
      </c>
      <c r="AC60" s="83" t="s">
        <v>165</v>
      </c>
      <c r="AD60" s="85"/>
    </row>
    <row r="61" spans="1:36">
      <c r="A61">
        <v>0</v>
      </c>
      <c r="B61" s="110">
        <v>38915</v>
      </c>
      <c r="C61" s="90">
        <v>1.66889763</v>
      </c>
      <c r="D61" s="90">
        <v>19.1199935</v>
      </c>
      <c r="E61" s="143">
        <v>1</v>
      </c>
      <c r="F61" s="144">
        <v>1.7717407352724052E-2</v>
      </c>
      <c r="G61">
        <v>0</v>
      </c>
      <c r="H61" s="82">
        <v>39251</v>
      </c>
      <c r="I61">
        <v>2.6265094280242902</v>
      </c>
      <c r="J61" s="90">
        <v>15.799993543326901</v>
      </c>
      <c r="K61" s="145">
        <v>1</v>
      </c>
      <c r="L61" s="112">
        <v>1.7717407352724052E-2</v>
      </c>
      <c r="M61">
        <v>0</v>
      </c>
      <c r="N61" s="82">
        <v>39635</v>
      </c>
      <c r="O61">
        <v>2.2929208278656001</v>
      </c>
      <c r="P61" s="90">
        <v>17.649993501976201</v>
      </c>
      <c r="Q61" s="115">
        <v>1</v>
      </c>
      <c r="R61" s="112">
        <v>1.7717407352724052E-2</v>
      </c>
      <c r="S61">
        <v>0</v>
      </c>
      <c r="T61" s="82">
        <v>40003</v>
      </c>
      <c r="U61">
        <v>2.0487191677093501</v>
      </c>
      <c r="V61" s="90">
        <v>18.119993491470801</v>
      </c>
      <c r="W61" s="146">
        <v>1</v>
      </c>
      <c r="X61" s="112">
        <v>1.7717407352724052E-2</v>
      </c>
      <c r="Y61">
        <v>0</v>
      </c>
      <c r="Z61" s="82">
        <v>40379</v>
      </c>
      <c r="AA61">
        <v>0.87141990661621105</v>
      </c>
      <c r="AB61" s="103">
        <v>18.629993480071398</v>
      </c>
      <c r="AC61" s="146">
        <v>1</v>
      </c>
      <c r="AD61" s="112">
        <v>1.7717407352724052E-2</v>
      </c>
    </row>
    <row r="62" spans="1:36">
      <c r="A62">
        <v>1</v>
      </c>
      <c r="B62" s="110">
        <v>38916</v>
      </c>
      <c r="C62" s="90">
        <v>1.55648875</v>
      </c>
      <c r="D62" s="90">
        <v>19.3699935</v>
      </c>
      <c r="E62" s="143">
        <v>0.73268854934347849</v>
      </c>
      <c r="F62" s="144">
        <v>1.9107426976768576E-2</v>
      </c>
      <c r="G62">
        <v>1</v>
      </c>
      <c r="H62" s="82">
        <v>39252</v>
      </c>
      <c r="I62">
        <v>2.4941046237945601</v>
      </c>
      <c r="J62" s="90">
        <v>15.98999353908</v>
      </c>
      <c r="K62" s="145">
        <v>0.83785022345448623</v>
      </c>
      <c r="L62" s="112">
        <v>1.8901435941135254E-2</v>
      </c>
      <c r="M62">
        <v>1</v>
      </c>
      <c r="N62" s="82">
        <v>39636</v>
      </c>
      <c r="O62">
        <v>1.93844926357269</v>
      </c>
      <c r="P62" s="90">
        <v>17.6999935008586</v>
      </c>
      <c r="Q62" s="115">
        <v>0.80283856740350157</v>
      </c>
      <c r="R62" s="112">
        <v>1.9012718995192541E-2</v>
      </c>
      <c r="S62">
        <v>1</v>
      </c>
      <c r="T62" s="82">
        <v>40004</v>
      </c>
      <c r="U62">
        <v>1.95590925216675</v>
      </c>
      <c r="V62" s="90">
        <v>18.069993492588399</v>
      </c>
      <c r="W62" s="146">
        <v>0.78040671466349465</v>
      </c>
      <c r="X62" s="112">
        <v>1.9042378748424169E-2</v>
      </c>
      <c r="Y62">
        <v>1</v>
      </c>
      <c r="Z62" s="82">
        <v>40380</v>
      </c>
      <c r="AA62">
        <v>0.75852417945861805</v>
      </c>
      <c r="AB62" s="103">
        <v>18.489993483200699</v>
      </c>
      <c r="AC62" s="146">
        <v>0.60636803148869411</v>
      </c>
      <c r="AD62" s="112">
        <v>1.9075219494574927E-2</v>
      </c>
    </row>
    <row r="63" spans="1:36">
      <c r="A63">
        <v>2</v>
      </c>
      <c r="B63" s="110">
        <v>38917</v>
      </c>
      <c r="C63" s="90">
        <v>1.41614723</v>
      </c>
      <c r="D63" s="90">
        <v>19.539993500000001</v>
      </c>
      <c r="E63" s="143">
        <v>0.69626742361112359</v>
      </c>
      <c r="F63" s="144">
        <v>2.0214320259598365E-2</v>
      </c>
      <c r="G63">
        <v>2</v>
      </c>
      <c r="H63" s="82">
        <v>39253</v>
      </c>
      <c r="I63">
        <v>2.5610322952270499</v>
      </c>
      <c r="J63" s="90">
        <v>16.209993534162699</v>
      </c>
      <c r="K63" s="145">
        <v>0.79629293448761673</v>
      </c>
      <c r="L63" s="112">
        <v>1.9946377279744975E-2</v>
      </c>
      <c r="M63">
        <v>2</v>
      </c>
      <c r="N63" s="82">
        <v>39637</v>
      </c>
      <c r="O63">
        <v>1.5847692489623999</v>
      </c>
      <c r="P63" s="90">
        <v>17.7099935006351</v>
      </c>
      <c r="Q63" s="115">
        <v>0.74917710885837907</v>
      </c>
      <c r="R63" s="112">
        <v>2.011094195332077E-2</v>
      </c>
      <c r="S63">
        <v>2</v>
      </c>
      <c r="T63" s="82">
        <v>40005</v>
      </c>
      <c r="U63">
        <v>1.7684671878814699</v>
      </c>
      <c r="V63" s="90">
        <v>18.149993490800298</v>
      </c>
      <c r="W63" s="146">
        <v>0.74521489483255487</v>
      </c>
      <c r="X63" s="112">
        <v>2.0135770755050075E-2</v>
      </c>
      <c r="Y63">
        <v>2</v>
      </c>
      <c r="Z63" s="82">
        <v>40381</v>
      </c>
      <c r="AA63">
        <v>0.71422320604324296</v>
      </c>
      <c r="AB63" s="103">
        <v>18.459993483871202</v>
      </c>
      <c r="AC63" s="146">
        <v>0.53600621012326544</v>
      </c>
      <c r="AD63" s="112">
        <v>1.9985233314175614E-2</v>
      </c>
    </row>
    <row r="64" spans="1:36">
      <c r="A64">
        <v>3</v>
      </c>
      <c r="B64" s="110">
        <v>38918</v>
      </c>
      <c r="C64" s="90">
        <v>1.1364875999999999</v>
      </c>
      <c r="D64" s="90">
        <v>19.7799935</v>
      </c>
      <c r="E64" s="143">
        <v>0.67438021700329653</v>
      </c>
      <c r="F64" s="144">
        <v>2.1285345920150342E-2</v>
      </c>
      <c r="G64">
        <v>3</v>
      </c>
      <c r="H64" s="82">
        <v>39254</v>
      </c>
      <c r="I64">
        <v>2.3588988780975302</v>
      </c>
      <c r="J64" s="90">
        <v>16.569993526116001</v>
      </c>
      <c r="K64" s="145">
        <v>0.78864749925103539</v>
      </c>
      <c r="L64" s="112">
        <v>2.0961418510228477E-2</v>
      </c>
      <c r="M64">
        <v>3</v>
      </c>
      <c r="N64" s="82">
        <v>39638</v>
      </c>
      <c r="O64">
        <v>1.4241197109222401</v>
      </c>
      <c r="P64" s="90">
        <v>17.589993503317299</v>
      </c>
      <c r="Q64" s="115">
        <v>0.70780025312308537</v>
      </c>
      <c r="R64" s="112">
        <v>2.1151252124204295E-2</v>
      </c>
      <c r="S64">
        <v>3</v>
      </c>
      <c r="T64" s="82">
        <v>40006</v>
      </c>
      <c r="U64">
        <v>1.60326635837555</v>
      </c>
      <c r="V64" s="90">
        <v>18.309993487223998</v>
      </c>
      <c r="W64" s="146">
        <v>0.72333844308384554</v>
      </c>
      <c r="X64" s="112">
        <v>2.1193887984782715E-2</v>
      </c>
      <c r="Y64">
        <v>3</v>
      </c>
      <c r="Z64" s="82">
        <v>40382</v>
      </c>
      <c r="AA64">
        <v>0.73332291841507002</v>
      </c>
      <c r="AB64" s="103">
        <v>18.4199934847653</v>
      </c>
      <c r="AC64" s="146">
        <v>0.51193583998519243</v>
      </c>
      <c r="AD64" s="112">
        <v>2.0804748615746493E-2</v>
      </c>
    </row>
    <row r="65" spans="1:30">
      <c r="A65">
        <v>4</v>
      </c>
      <c r="B65" s="110">
        <v>38919</v>
      </c>
      <c r="C65" s="90">
        <v>1.07996285</v>
      </c>
      <c r="D65" s="90">
        <v>19.969993500000001</v>
      </c>
      <c r="E65" s="143">
        <v>0.63122123458324708</v>
      </c>
      <c r="F65" s="144">
        <v>2.2340878667269869E-2</v>
      </c>
      <c r="G65">
        <v>4</v>
      </c>
      <c r="H65" s="82">
        <v>39255</v>
      </c>
      <c r="I65">
        <v>2.0681805610656698</v>
      </c>
      <c r="J65" s="90">
        <v>16.529993527010099</v>
      </c>
      <c r="K65" s="145">
        <v>0.77682184692964618</v>
      </c>
      <c r="L65" s="112">
        <v>2.1986474602644634E-2</v>
      </c>
      <c r="M65">
        <v>4</v>
      </c>
      <c r="N65" s="82">
        <v>39639</v>
      </c>
      <c r="O65">
        <v>1.1851829290389999</v>
      </c>
      <c r="P65" s="90">
        <v>17.349993508681699</v>
      </c>
      <c r="Q65" s="115">
        <v>0.6815036689084113</v>
      </c>
      <c r="R65" s="112">
        <v>2.2139523377307492E-2</v>
      </c>
      <c r="S65">
        <v>4</v>
      </c>
      <c r="T65" s="82">
        <v>40007</v>
      </c>
      <c r="U65">
        <v>1.5408631563186601</v>
      </c>
      <c r="V65" s="90">
        <v>18.3499934863299</v>
      </c>
      <c r="W65" s="146">
        <v>0.70351188000132447</v>
      </c>
      <c r="X65" s="112">
        <v>2.22349804192216E-2</v>
      </c>
      <c r="Y65">
        <v>4</v>
      </c>
      <c r="Z65" s="82">
        <v>40383</v>
      </c>
      <c r="AA65">
        <v>0.72724479436874401</v>
      </c>
      <c r="AB65" s="103">
        <v>18.689993478730301</v>
      </c>
      <c r="AC65" s="146">
        <v>0.51170379035667568</v>
      </c>
      <c r="AD65" s="112">
        <v>2.1591298157159041E-2</v>
      </c>
    </row>
    <row r="66" spans="1:30">
      <c r="A66">
        <v>5</v>
      </c>
      <c r="B66" s="110">
        <v>38920</v>
      </c>
      <c r="C66" s="90">
        <v>1.0787951899999999</v>
      </c>
      <c r="D66" s="90">
        <v>20.0399934</v>
      </c>
      <c r="E66" s="143">
        <v>0.61292771214848507</v>
      </c>
      <c r="F66" s="144">
        <v>2.3349819559604138E-2</v>
      </c>
      <c r="G66">
        <v>5</v>
      </c>
      <c r="H66" s="82">
        <v>39256</v>
      </c>
      <c r="I66">
        <v>1.7982153892517101</v>
      </c>
      <c r="J66" s="90">
        <v>16.609993525221999</v>
      </c>
      <c r="K66" s="145">
        <v>0.75771468751708315</v>
      </c>
      <c r="L66" s="112">
        <v>2.2997312764185228E-2</v>
      </c>
      <c r="M66">
        <v>5</v>
      </c>
      <c r="N66" s="82">
        <v>39640</v>
      </c>
      <c r="O66">
        <v>0.957846939563751</v>
      </c>
      <c r="P66" s="90">
        <v>17.259993510693299</v>
      </c>
      <c r="Q66" s="115">
        <v>0.64638319426105229</v>
      </c>
      <c r="R66" s="112">
        <v>2.3086880033027824E-2</v>
      </c>
      <c r="S66">
        <v>5</v>
      </c>
      <c r="T66" s="82">
        <v>40008</v>
      </c>
      <c r="U66">
        <v>1.4348503351211499</v>
      </c>
      <c r="V66" s="90">
        <v>18.4199934847653</v>
      </c>
      <c r="W66" s="146">
        <v>0.69247160499401494</v>
      </c>
      <c r="X66" s="112">
        <v>2.3254917329402085E-2</v>
      </c>
      <c r="Y66">
        <v>5</v>
      </c>
      <c r="Z66" s="82">
        <v>40384</v>
      </c>
      <c r="AA66">
        <v>0.74354213476180997</v>
      </c>
      <c r="AB66" s="103">
        <v>18.8399934753776</v>
      </c>
      <c r="AC66" s="146">
        <v>0.51013358228933392</v>
      </c>
      <c r="AD66" s="112">
        <v>2.2387659547063649E-2</v>
      </c>
    </row>
    <row r="67" spans="1:30">
      <c r="A67">
        <v>6</v>
      </c>
      <c r="B67" s="110">
        <v>38921</v>
      </c>
      <c r="C67" s="90">
        <v>1.0636508499999999</v>
      </c>
      <c r="D67" s="90">
        <v>20.0599934</v>
      </c>
      <c r="E67" s="143">
        <v>0.60830034083420881</v>
      </c>
      <c r="F67" s="144">
        <v>2.4337712335383285E-2</v>
      </c>
      <c r="G67">
        <v>6</v>
      </c>
      <c r="H67" s="82">
        <v>39257</v>
      </c>
      <c r="I67">
        <v>1.6367435455322299</v>
      </c>
      <c r="J67" s="90">
        <v>16.7099935229868</v>
      </c>
      <c r="K67" s="145">
        <v>0.73430044435522235</v>
      </c>
      <c r="L67" s="112">
        <v>2.3992176260037797E-2</v>
      </c>
      <c r="M67">
        <v>6</v>
      </c>
      <c r="N67" s="82">
        <v>39641</v>
      </c>
      <c r="O67">
        <v>0.86933815479278598</v>
      </c>
      <c r="P67" s="90">
        <v>17.389993507787601</v>
      </c>
      <c r="Q67" s="115">
        <v>0.60282130433663506</v>
      </c>
      <c r="R67" s="112">
        <v>2.3990226561848207E-2</v>
      </c>
      <c r="S67">
        <v>6</v>
      </c>
      <c r="T67" s="82">
        <v>40009</v>
      </c>
      <c r="U67">
        <v>1.21412789821625</v>
      </c>
      <c r="V67" s="90">
        <v>18.449993484094801</v>
      </c>
      <c r="W67" s="146">
        <v>0.678899497699055</v>
      </c>
      <c r="X67" s="112">
        <v>2.4265167868590804E-2</v>
      </c>
      <c r="Y67">
        <v>6</v>
      </c>
      <c r="Z67" s="82">
        <v>40385</v>
      </c>
      <c r="AA67">
        <v>0.77305328845977805</v>
      </c>
      <c r="AB67" s="103">
        <v>18.949993472918901</v>
      </c>
      <c r="AC67" s="146">
        <v>0.51362887476478059</v>
      </c>
      <c r="AD67" s="112">
        <v>2.318753166175359E-2</v>
      </c>
    </row>
    <row r="68" spans="1:30">
      <c r="A68">
        <v>7</v>
      </c>
      <c r="B68" s="110">
        <v>38922</v>
      </c>
      <c r="C68" s="90">
        <v>1.1110997199999999</v>
      </c>
      <c r="D68" s="90">
        <v>20.329993399999999</v>
      </c>
      <c r="E68" s="143">
        <v>0.60471620525786418</v>
      </c>
      <c r="F68" s="144">
        <v>2.5320197420160329E-2</v>
      </c>
      <c r="G68">
        <v>7</v>
      </c>
      <c r="H68" s="82">
        <v>39258</v>
      </c>
      <c r="I68">
        <v>1.5158665180206301</v>
      </c>
      <c r="J68" s="90">
        <v>16.769993521645699</v>
      </c>
      <c r="K68" s="145">
        <v>0.71415809046173129</v>
      </c>
      <c r="L68" s="112">
        <v>2.4967105862692959E-2</v>
      </c>
      <c r="M68">
        <v>7</v>
      </c>
      <c r="N68" s="82">
        <v>39642</v>
      </c>
      <c r="O68">
        <v>0.91304510831832897</v>
      </c>
      <c r="P68" s="90">
        <v>17.319993509352201</v>
      </c>
      <c r="Q68" s="115">
        <v>0.57277662765317583</v>
      </c>
      <c r="R68" s="112">
        <v>2.4848374326792676E-2</v>
      </c>
      <c r="S68">
        <v>7</v>
      </c>
      <c r="T68" s="82">
        <v>40010</v>
      </c>
      <c r="U68">
        <v>1.0584239959716799</v>
      </c>
      <c r="V68" s="90">
        <v>18.409993484988799</v>
      </c>
      <c r="W68" s="146">
        <v>0.6503696005976215</v>
      </c>
      <c r="X68" s="112">
        <v>2.5260647228512477E-2</v>
      </c>
      <c r="Y68">
        <v>7</v>
      </c>
      <c r="Z68" s="82">
        <v>40386</v>
      </c>
      <c r="AA68">
        <v>0.75990766286849998</v>
      </c>
      <c r="AB68" s="103">
        <v>19.119993469119098</v>
      </c>
      <c r="AC68" s="146">
        <v>0.52128565122177228</v>
      </c>
      <c r="AD68" s="112">
        <v>2.3996180783292628E-2</v>
      </c>
    </row>
    <row r="69" spans="1:30">
      <c r="A69">
        <v>8</v>
      </c>
      <c r="B69" s="110">
        <v>38923</v>
      </c>
      <c r="C69" s="90">
        <v>1.1769958700000001</v>
      </c>
      <c r="D69" s="90">
        <v>20.439993399999999</v>
      </c>
      <c r="E69" s="143">
        <v>0.61060199762220102</v>
      </c>
      <c r="F69" s="144">
        <v>2.6310312766832468E-2</v>
      </c>
      <c r="G69">
        <v>8</v>
      </c>
      <c r="H69" s="82">
        <v>39259</v>
      </c>
      <c r="I69">
        <v>1.59737944602966</v>
      </c>
      <c r="J69" s="90">
        <v>16.659993524104401</v>
      </c>
      <c r="K69" s="145">
        <v>0.69692480271634161</v>
      </c>
      <c r="L69" s="112">
        <v>2.592322239129671E-2</v>
      </c>
      <c r="M69">
        <v>8</v>
      </c>
      <c r="N69" s="82">
        <v>39643</v>
      </c>
      <c r="O69">
        <v>0.927595674991608</v>
      </c>
      <c r="P69" s="90">
        <v>17.269993510469799</v>
      </c>
      <c r="Q69" s="115">
        <v>0.56879042781191136</v>
      </c>
      <c r="R69" s="112">
        <v>2.5667848045081747E-2</v>
      </c>
      <c r="S69">
        <v>8</v>
      </c>
      <c r="T69" s="82">
        <v>40011</v>
      </c>
      <c r="U69">
        <v>0.91497629880905196</v>
      </c>
      <c r="V69" s="90">
        <v>18.4199934847653</v>
      </c>
      <c r="W69" s="146">
        <v>0.62065419327909632</v>
      </c>
      <c r="X69" s="112">
        <v>2.6219937912566847E-2</v>
      </c>
      <c r="Y69">
        <v>8</v>
      </c>
      <c r="Z69" s="82">
        <v>40387</v>
      </c>
      <c r="AA69">
        <v>0.75376522541046098</v>
      </c>
      <c r="AB69" s="103">
        <v>19.129993468895599</v>
      </c>
      <c r="AC69" s="146">
        <v>0.52077266885515339</v>
      </c>
      <c r="AD69" s="112">
        <v>2.4821615096801801E-2</v>
      </c>
    </row>
    <row r="70" spans="1:30">
      <c r="A70">
        <v>9</v>
      </c>
      <c r="B70" s="110">
        <v>38924</v>
      </c>
      <c r="C70" s="90">
        <v>1.1985557099999999</v>
      </c>
      <c r="D70" s="90">
        <v>20.6499934</v>
      </c>
      <c r="E70" s="143">
        <v>0.62127953683571469</v>
      </c>
      <c r="F70" s="144">
        <v>2.731344076646814E-2</v>
      </c>
      <c r="G70">
        <v>9</v>
      </c>
      <c r="H70" s="82">
        <v>39260</v>
      </c>
      <c r="I70">
        <v>1.68357706069946</v>
      </c>
      <c r="J70" s="90">
        <v>16.539993526786599</v>
      </c>
      <c r="K70" s="145">
        <v>0.69603524498160518</v>
      </c>
      <c r="L70" s="112">
        <v>2.6855602584201482E-2</v>
      </c>
      <c r="M70">
        <v>9</v>
      </c>
      <c r="N70" s="82">
        <v>39644</v>
      </c>
      <c r="O70">
        <v>0.89981162548065197</v>
      </c>
      <c r="P70" s="90">
        <v>17.359993508458199</v>
      </c>
      <c r="Q70" s="115">
        <v>0.56943445996858055</v>
      </c>
      <c r="R70" s="112">
        <v>2.6480453457589859E-2</v>
      </c>
      <c r="S70">
        <v>9</v>
      </c>
      <c r="T70" s="82">
        <v>40012</v>
      </c>
      <c r="U70">
        <v>0.80515837669372603</v>
      </c>
      <c r="V70" s="90">
        <v>18.649993479624399</v>
      </c>
      <c r="W70" s="146">
        <v>0.5886760608069127</v>
      </c>
      <c r="X70" s="112">
        <v>2.7143378280562316E-2</v>
      </c>
      <c r="Y70">
        <v>9</v>
      </c>
      <c r="Z70" s="82">
        <v>40388</v>
      </c>
      <c r="AA70">
        <v>0.79140824079513505</v>
      </c>
      <c r="AB70" s="103">
        <v>19.089993469789601</v>
      </c>
      <c r="AC70" s="146">
        <v>0.51929913604413858</v>
      </c>
      <c r="AD70" s="112">
        <v>2.5646614745642241E-2</v>
      </c>
    </row>
    <row r="71" spans="1:30">
      <c r="A71">
        <v>10</v>
      </c>
      <c r="B71" s="110">
        <v>38925</v>
      </c>
      <c r="C71" s="90">
        <v>1.1422709200000001</v>
      </c>
      <c r="D71" s="90">
        <v>20.749993400000001</v>
      </c>
      <c r="E71" s="143">
        <v>0.62760208157143227</v>
      </c>
      <c r="F71" s="144">
        <v>2.8341020844846049E-2</v>
      </c>
      <c r="G71">
        <v>10</v>
      </c>
      <c r="H71" s="82">
        <v>39261</v>
      </c>
      <c r="I71">
        <v>1.57413017749786</v>
      </c>
      <c r="J71" s="90">
        <v>16.659993524104401</v>
      </c>
      <c r="K71" s="145">
        <v>0.70145761011135255</v>
      </c>
      <c r="L71" s="112">
        <v>2.7781475386981409E-2</v>
      </c>
      <c r="M71">
        <v>10</v>
      </c>
      <c r="N71" s="82">
        <v>39645</v>
      </c>
      <c r="O71">
        <v>0.887581586837769</v>
      </c>
      <c r="P71" s="90">
        <v>17.399993507564101</v>
      </c>
      <c r="Q71" s="115">
        <v>0.56554903661718703</v>
      </c>
      <c r="R71" s="112">
        <v>2.7297253885405239E-2</v>
      </c>
      <c r="S71">
        <v>10</v>
      </c>
      <c r="T71" s="82">
        <v>40013</v>
      </c>
      <c r="U71">
        <v>0.74833172559738204</v>
      </c>
      <c r="V71" s="90">
        <v>18.689993478730301</v>
      </c>
      <c r="W71" s="146">
        <v>0.5576474590821614</v>
      </c>
      <c r="X71" s="112">
        <v>2.8036856877189681E-2</v>
      </c>
      <c r="Y71">
        <v>10</v>
      </c>
      <c r="Z71" s="82">
        <v>40389</v>
      </c>
      <c r="AA71">
        <v>0.85748302936553999</v>
      </c>
      <c r="AB71" s="103">
        <v>18.949993472918901</v>
      </c>
      <c r="AC71" s="146">
        <v>0.52637939210268214</v>
      </c>
      <c r="AD71" s="112">
        <v>2.6467920370889495E-2</v>
      </c>
    </row>
    <row r="72" spans="1:30">
      <c r="A72">
        <v>11</v>
      </c>
      <c r="B72" s="110">
        <v>38926</v>
      </c>
      <c r="C72" s="90">
        <v>1.0720299499999999</v>
      </c>
      <c r="D72" s="90">
        <v>20.779993399999999</v>
      </c>
      <c r="E72" s="143">
        <v>0.5435739839151762</v>
      </c>
      <c r="F72" s="144">
        <v>2.9381939405569605E-2</v>
      </c>
      <c r="G72">
        <v>11</v>
      </c>
      <c r="H72" s="82">
        <v>39262</v>
      </c>
      <c r="I72">
        <v>1.3955491781234699</v>
      </c>
      <c r="J72" s="90">
        <v>16.779993521422199</v>
      </c>
      <c r="K72" s="145">
        <v>0.67017043844195812</v>
      </c>
      <c r="L72" s="112">
        <v>2.8718478663756593E-2</v>
      </c>
      <c r="M72">
        <v>11</v>
      </c>
      <c r="N72" s="82">
        <v>39646</v>
      </c>
      <c r="O72">
        <v>0.88384360074996904</v>
      </c>
      <c r="P72" s="90">
        <v>17.479993505776001</v>
      </c>
      <c r="Q72" s="115">
        <v>0.56205082391089278</v>
      </c>
      <c r="R72" s="112">
        <v>2.8110827460686588E-2</v>
      </c>
      <c r="S72">
        <v>11</v>
      </c>
      <c r="T72" s="82">
        <v>40014</v>
      </c>
      <c r="U72">
        <v>0.70828962326049805</v>
      </c>
      <c r="V72" s="90">
        <v>18.629993480071398</v>
      </c>
      <c r="W72" s="146">
        <v>0.49781939312851214</v>
      </c>
      <c r="X72" s="112">
        <v>2.8892239830105668E-2</v>
      </c>
      <c r="Y72">
        <v>11</v>
      </c>
      <c r="Z72" s="82">
        <v>40390</v>
      </c>
      <c r="AA72">
        <v>0.85308873653411899</v>
      </c>
      <c r="AB72" s="103">
        <v>19.2499934662134</v>
      </c>
      <c r="AC72" s="146">
        <v>0.54090148841203256</v>
      </c>
      <c r="AD72" s="112">
        <v>2.7293052400093731E-2</v>
      </c>
    </row>
    <row r="73" spans="1:30">
      <c r="A73">
        <v>12</v>
      </c>
      <c r="B73" s="110">
        <v>38927</v>
      </c>
      <c r="C73" s="90">
        <v>1.0804313400000001</v>
      </c>
      <c r="D73" s="90">
        <v>20.849993399999999</v>
      </c>
      <c r="E73" s="143">
        <v>0.36675372331815348</v>
      </c>
      <c r="F73" s="144">
        <v>3.0306344694680767E-2</v>
      </c>
      <c r="G73">
        <v>12</v>
      </c>
      <c r="H73" s="82">
        <v>39263</v>
      </c>
      <c r="I73">
        <v>1.3881809711456301</v>
      </c>
      <c r="J73" s="90">
        <v>16.739993522316201</v>
      </c>
      <c r="K73" s="145">
        <v>0.51955548731939183</v>
      </c>
      <c r="L73" s="112">
        <v>2.9626642541654639E-2</v>
      </c>
      <c r="M73">
        <v>12</v>
      </c>
      <c r="N73" s="82">
        <v>39647</v>
      </c>
      <c r="O73">
        <v>0.84299153089523304</v>
      </c>
      <c r="P73" s="90">
        <v>17.579993503540798</v>
      </c>
      <c r="Q73" s="115">
        <v>0.50160775663283463</v>
      </c>
      <c r="R73" s="112">
        <v>2.8923185173734982E-2</v>
      </c>
      <c r="S73">
        <v>12</v>
      </c>
      <c r="T73" s="82">
        <v>40015</v>
      </c>
      <c r="U73">
        <v>0.73313122987747203</v>
      </c>
      <c r="V73" s="90">
        <v>18.299993487447502</v>
      </c>
      <c r="W73" s="146">
        <v>0.37129607676904108</v>
      </c>
      <c r="X73" s="112">
        <v>2.9666685718711637E-2</v>
      </c>
      <c r="Y73">
        <v>12</v>
      </c>
      <c r="Z73" s="82">
        <v>40391</v>
      </c>
      <c r="AA73">
        <v>0.77679479122161899</v>
      </c>
      <c r="AB73" s="103">
        <v>19.429993462190101</v>
      </c>
      <c r="AC73" s="146">
        <v>0.54585540020092282</v>
      </c>
      <c r="AD73" s="112">
        <v>2.8149472755288785E-2</v>
      </c>
    </row>
    <row r="74" spans="1:30">
      <c r="A74">
        <v>13</v>
      </c>
      <c r="B74" s="110">
        <v>38928</v>
      </c>
      <c r="C74" s="90">
        <v>1.07487869</v>
      </c>
      <c r="D74" s="90">
        <v>20.939993399999999</v>
      </c>
      <c r="E74" s="143">
        <v>0.23579409240169</v>
      </c>
      <c r="F74" s="144">
        <v>3.0964658551858409E-2</v>
      </c>
      <c r="G74">
        <v>13</v>
      </c>
      <c r="H74" s="82">
        <v>39264</v>
      </c>
      <c r="I74">
        <v>1.3661975860595701</v>
      </c>
      <c r="J74" s="90">
        <v>16.669993523880901</v>
      </c>
      <c r="K74" s="145">
        <v>0.37045225897669926</v>
      </c>
      <c r="L74" s="112">
        <v>3.0359775718319666E-2</v>
      </c>
      <c r="M74">
        <v>13</v>
      </c>
      <c r="N74" s="82">
        <v>39648</v>
      </c>
      <c r="O74">
        <v>0.76908290386199996</v>
      </c>
      <c r="P74" s="90">
        <v>17.6199935026467</v>
      </c>
      <c r="Q74" s="115">
        <v>0.38400440282057247</v>
      </c>
      <c r="R74" s="112">
        <v>2.9664282333197442E-2</v>
      </c>
      <c r="S74">
        <v>13</v>
      </c>
      <c r="T74" s="82">
        <v>40016</v>
      </c>
      <c r="U74">
        <v>0.71250599622726396</v>
      </c>
      <c r="V74" s="90">
        <v>18.229993489012099</v>
      </c>
      <c r="W74" s="146">
        <v>0.26284426702132635</v>
      </c>
      <c r="X74" s="112">
        <v>3.0256285923720209E-2</v>
      </c>
      <c r="Y74">
        <v>13</v>
      </c>
      <c r="Z74" s="82">
        <v>40392</v>
      </c>
      <c r="AA74">
        <v>0.67947274446487405</v>
      </c>
      <c r="AB74" s="103">
        <v>19.589993458613801</v>
      </c>
      <c r="AC74" s="146">
        <v>0.48641919820808632</v>
      </c>
      <c r="AD74" s="112">
        <v>2.9019808650124063E-2</v>
      </c>
    </row>
    <row r="75" spans="1:30">
      <c r="A75">
        <v>14</v>
      </c>
      <c r="B75" s="110">
        <v>38929</v>
      </c>
      <c r="C75" s="90">
        <v>1.04863167</v>
      </c>
      <c r="D75" s="90">
        <v>20.979993400000001</v>
      </c>
      <c r="E75" s="143">
        <v>0.17144988185795487</v>
      </c>
      <c r="F75" s="144">
        <v>3.140553099808379E-2</v>
      </c>
      <c r="G75">
        <v>14</v>
      </c>
      <c r="H75" s="82">
        <v>39265</v>
      </c>
      <c r="I75">
        <v>1.6380316019058201</v>
      </c>
      <c r="J75" s="90">
        <v>16.6399935245514</v>
      </c>
      <c r="K75" s="145">
        <v>0.2645939236026979</v>
      </c>
      <c r="L75" s="112">
        <v>3.0903521454363841E-2</v>
      </c>
      <c r="M75">
        <v>14</v>
      </c>
      <c r="N75" s="82">
        <v>39649</v>
      </c>
      <c r="O75">
        <v>0.78061676025390603</v>
      </c>
      <c r="P75" s="90">
        <v>17.549993504211301</v>
      </c>
      <c r="Q75" s="115">
        <v>0.27368055135315728</v>
      </c>
      <c r="R75" s="112">
        <v>3.0252259465201964E-2</v>
      </c>
      <c r="S75">
        <v>14</v>
      </c>
      <c r="T75" s="82">
        <v>40017</v>
      </c>
      <c r="U75">
        <v>0.70523685216903698</v>
      </c>
      <c r="V75" s="90">
        <v>18.1799934901297</v>
      </c>
      <c r="W75" s="146">
        <v>0.1882908428403226</v>
      </c>
      <c r="X75" s="112">
        <v>3.0685215179479964E-2</v>
      </c>
      <c r="Y75">
        <v>14</v>
      </c>
      <c r="Z75" s="82">
        <v>40393</v>
      </c>
      <c r="AA75">
        <v>0.60429120063781705</v>
      </c>
      <c r="AB75" s="103">
        <v>19.619993457943199</v>
      </c>
      <c r="AC75" s="146">
        <v>0.35023898698648037</v>
      </c>
      <c r="AD75" s="112">
        <v>2.9814608357169734E-2</v>
      </c>
    </row>
    <row r="76" spans="1:30">
      <c r="A76">
        <v>15</v>
      </c>
      <c r="B76" s="110">
        <v>38930</v>
      </c>
      <c r="C76" s="90">
        <v>0.92977947000000005</v>
      </c>
      <c r="D76" s="90">
        <v>20.9699934</v>
      </c>
      <c r="E76" s="143">
        <v>0.15218423908762652</v>
      </c>
      <c r="F76" s="144">
        <v>3.1731756059871559E-2</v>
      </c>
      <c r="G76">
        <v>15</v>
      </c>
      <c r="H76" s="82">
        <v>39266</v>
      </c>
      <c r="I76">
        <v>2.0965802669525102</v>
      </c>
      <c r="J76" s="90">
        <v>16.589993525669001</v>
      </c>
      <c r="K76" s="145">
        <v>0.2073591534242144</v>
      </c>
      <c r="L76" s="112">
        <v>3.1303078059076249E-2</v>
      </c>
      <c r="M76">
        <v>15</v>
      </c>
      <c r="N76" s="82">
        <v>39650</v>
      </c>
      <c r="O76">
        <v>0.87125122547149703</v>
      </c>
      <c r="P76" s="90">
        <v>17.5299935046584</v>
      </c>
      <c r="Q76" s="115">
        <v>0.19862201883088199</v>
      </c>
      <c r="R76" s="112">
        <v>3.0683184792284962E-2</v>
      </c>
      <c r="S76">
        <v>15</v>
      </c>
      <c r="T76" s="82">
        <v>40018</v>
      </c>
      <c r="U76">
        <v>0.68998169898986805</v>
      </c>
      <c r="V76" s="90">
        <v>18.149993490800298</v>
      </c>
      <c r="W76" s="146">
        <v>0.14500756212783489</v>
      </c>
      <c r="X76" s="112">
        <v>3.0997697982708326E-2</v>
      </c>
      <c r="Y76">
        <v>15</v>
      </c>
      <c r="Z76" s="82">
        <v>40394</v>
      </c>
      <c r="AA76">
        <v>0.54153209924697898</v>
      </c>
      <c r="AB76" s="103">
        <v>19.589993458613801</v>
      </c>
      <c r="AC76" s="146">
        <v>0.23295641668425718</v>
      </c>
      <c r="AD76" s="112">
        <v>3.0410589075826555E-2</v>
      </c>
    </row>
    <row r="77" spans="1:30">
      <c r="A77">
        <v>16</v>
      </c>
      <c r="B77" s="110">
        <v>38931</v>
      </c>
      <c r="C77" s="90">
        <v>0.80629318999999999</v>
      </c>
      <c r="D77" s="90">
        <v>20.8099934</v>
      </c>
      <c r="E77" s="143">
        <v>0.15381244942141523</v>
      </c>
      <c r="F77" s="144">
        <v>3.2022260305715207E-2</v>
      </c>
      <c r="G77">
        <v>16</v>
      </c>
      <c r="H77" s="82">
        <v>39267</v>
      </c>
      <c r="I77">
        <v>2.3295021057128902</v>
      </c>
      <c r="J77" s="90">
        <v>16.589993525669001</v>
      </c>
      <c r="K77" s="145">
        <v>0.18647788309347918</v>
      </c>
      <c r="L77" s="112">
        <v>3.162016048176771E-2</v>
      </c>
      <c r="M77">
        <v>16</v>
      </c>
      <c r="N77" s="82">
        <v>39651</v>
      </c>
      <c r="O77">
        <v>0.99084150791168202</v>
      </c>
      <c r="P77" s="90">
        <v>17.5299935046584</v>
      </c>
      <c r="Q77" s="115">
        <v>0.15682227536923668</v>
      </c>
      <c r="R77" s="112">
        <v>3.1001852209001288E-2</v>
      </c>
      <c r="S77">
        <v>16</v>
      </c>
      <c r="T77" s="82">
        <v>40019</v>
      </c>
      <c r="U77">
        <v>0.688118636608124</v>
      </c>
      <c r="V77" s="90">
        <v>18.2599934883416</v>
      </c>
      <c r="W77" s="146">
        <v>0.12283221343911152</v>
      </c>
      <c r="X77" s="112">
        <v>3.1240163622097299E-2</v>
      </c>
      <c r="Y77">
        <v>16</v>
      </c>
      <c r="Z77" s="82">
        <v>40395</v>
      </c>
      <c r="AA77">
        <v>0.51706838607788097</v>
      </c>
      <c r="AB77" s="103">
        <v>19.509993460401901</v>
      </c>
      <c r="AC77" s="146">
        <v>0.15856403179584816</v>
      </c>
      <c r="AD77" s="112">
        <v>3.0819573554010993E-2</v>
      </c>
    </row>
    <row r="78" spans="1:30">
      <c r="A78">
        <v>17</v>
      </c>
      <c r="B78" s="110">
        <v>38932</v>
      </c>
      <c r="C78" s="90">
        <v>0.71405571999999995</v>
      </c>
      <c r="D78" s="90">
        <v>20.589993400000001</v>
      </c>
      <c r="E78" s="143">
        <v>0.16524957179176372</v>
      </c>
      <c r="F78" s="144">
        <v>3.2313515422489655E-2</v>
      </c>
      <c r="G78">
        <v>17</v>
      </c>
      <c r="H78" s="82">
        <v>39268</v>
      </c>
      <c r="I78">
        <v>2.0146777629852299</v>
      </c>
      <c r="J78" s="90">
        <v>16.4899935279042</v>
      </c>
      <c r="K78" s="145">
        <v>0.18712249102806036</v>
      </c>
      <c r="L78" s="112">
        <v>3.1906710467397785E-2</v>
      </c>
      <c r="M78">
        <v>17</v>
      </c>
      <c r="N78" s="82">
        <v>39652</v>
      </c>
      <c r="O78">
        <v>1.0266585350036599</v>
      </c>
      <c r="P78" s="90">
        <v>17.589993503317299</v>
      </c>
      <c r="Q78" s="115">
        <v>0.13830992519687152</v>
      </c>
      <c r="R78" s="112">
        <v>3.1255789929009709E-2</v>
      </c>
      <c r="S78">
        <v>17</v>
      </c>
      <c r="T78" s="82">
        <v>40020</v>
      </c>
      <c r="U78">
        <v>0.69356817007064797</v>
      </c>
      <c r="V78" s="90">
        <v>18.2799934878946</v>
      </c>
      <c r="W78" s="146">
        <v>0.11412335434975426</v>
      </c>
      <c r="X78" s="112">
        <v>3.1447276811226478E-2</v>
      </c>
      <c r="Y78">
        <v>17</v>
      </c>
      <c r="Z78" s="82">
        <v>40396</v>
      </c>
      <c r="AA78">
        <v>0.453874081373215</v>
      </c>
      <c r="AB78" s="103">
        <v>19.6499934572727</v>
      </c>
      <c r="AC78" s="146">
        <v>0.11960199428742629</v>
      </c>
      <c r="AD78" s="112">
        <v>3.1101845557781158E-2</v>
      </c>
    </row>
    <row r="79" spans="1:30">
      <c r="A79">
        <v>18</v>
      </c>
      <c r="B79" s="110">
        <v>38933</v>
      </c>
      <c r="C79" s="90">
        <v>0.72329604999999997</v>
      </c>
      <c r="D79" s="90">
        <v>20.419993399999999</v>
      </c>
      <c r="E79" s="143">
        <v>0.18372408594091791</v>
      </c>
      <c r="F79" s="144">
        <v>3.2622431804792913E-2</v>
      </c>
      <c r="G79">
        <v>18</v>
      </c>
      <c r="H79" s="82">
        <v>39269</v>
      </c>
      <c r="I79">
        <v>1.6000906229019201</v>
      </c>
      <c r="J79" s="90">
        <v>16.4799935281277</v>
      </c>
      <c r="K79" s="145">
        <v>0.19745788961023297</v>
      </c>
      <c r="L79" s="112">
        <v>3.2192766356151967E-2</v>
      </c>
      <c r="M79">
        <v>18</v>
      </c>
      <c r="N79" s="82">
        <v>39653</v>
      </c>
      <c r="O79">
        <v>1.06455254554749</v>
      </c>
      <c r="P79" s="90">
        <v>17.6099935028702</v>
      </c>
      <c r="Q79" s="115">
        <v>0.13266720243377295</v>
      </c>
      <c r="R79" s="112">
        <v>3.1481110736193106E-2</v>
      </c>
      <c r="S79">
        <v>18</v>
      </c>
      <c r="T79" s="82">
        <v>40021</v>
      </c>
      <c r="U79">
        <v>0.63705641031265303</v>
      </c>
      <c r="V79" s="90">
        <v>18.409993484988799</v>
      </c>
      <c r="W79" s="146">
        <v>0.11399837233724648</v>
      </c>
      <c r="X79" s="112">
        <v>3.1640015368925398E-2</v>
      </c>
      <c r="Y79">
        <v>18</v>
      </c>
      <c r="Z79" s="82">
        <v>40397</v>
      </c>
      <c r="AA79">
        <v>0.41665381193161</v>
      </c>
      <c r="AB79" s="103">
        <v>19.6599934570492</v>
      </c>
      <c r="AC79" s="146">
        <v>9.9064061628931471E-2</v>
      </c>
      <c r="AD79" s="112">
        <v>3.1317473706341657E-2</v>
      </c>
    </row>
    <row r="80" spans="1:30">
      <c r="A80">
        <v>19</v>
      </c>
      <c r="B80" s="110">
        <v>38934</v>
      </c>
      <c r="C80" s="90">
        <v>0.65371822999999996</v>
      </c>
      <c r="D80" s="90">
        <v>20.139993400000002</v>
      </c>
      <c r="E80" s="143">
        <v>0.21671595690910481</v>
      </c>
      <c r="F80" s="144">
        <v>3.2961703556321408E-2</v>
      </c>
      <c r="G80">
        <v>19</v>
      </c>
      <c r="H80" s="82">
        <v>39270</v>
      </c>
      <c r="I80">
        <v>1.418830037117</v>
      </c>
      <c r="J80" s="90">
        <v>16.4799935281277</v>
      </c>
      <c r="K80" s="145">
        <v>0.2131709901219441</v>
      </c>
      <c r="L80" s="112">
        <v>3.2493688543018609E-2</v>
      </c>
      <c r="M80">
        <v>19</v>
      </c>
      <c r="N80" s="82">
        <v>39654</v>
      </c>
      <c r="O80">
        <v>1.04697930812836</v>
      </c>
      <c r="P80" s="90">
        <v>17.789993498846901</v>
      </c>
      <c r="Q80" s="115">
        <v>0.13588591401239938</v>
      </c>
      <c r="R80" s="112">
        <v>3.1697594354699092E-2</v>
      </c>
      <c r="S80">
        <v>19</v>
      </c>
      <c r="T80" s="82">
        <v>40022</v>
      </c>
      <c r="U80">
        <v>0.60370022058486905</v>
      </c>
      <c r="V80" s="90">
        <v>18.449993484094801</v>
      </c>
      <c r="W80" s="146">
        <v>0.11674095692202723</v>
      </c>
      <c r="X80" s="112">
        <v>3.1833714737029437E-2</v>
      </c>
      <c r="Y80">
        <v>19</v>
      </c>
      <c r="Z80" s="82">
        <v>40398</v>
      </c>
      <c r="AA80">
        <v>0.426207184791565</v>
      </c>
      <c r="AB80" s="103">
        <v>19.6499934572727</v>
      </c>
      <c r="AC80" s="146">
        <v>8.9895207691778542E-2</v>
      </c>
      <c r="AD80" s="112">
        <v>3.1496316648111901E-2</v>
      </c>
    </row>
    <row r="81" spans="1:30">
      <c r="A81">
        <v>20</v>
      </c>
      <c r="B81" s="110">
        <v>38935</v>
      </c>
      <c r="C81" s="90">
        <v>0.56159979000000004</v>
      </c>
      <c r="D81" s="90">
        <v>20.0399934</v>
      </c>
      <c r="E81" s="143">
        <v>0.25419838476679008</v>
      </c>
      <c r="F81" s="144">
        <v>3.3353424750308253E-2</v>
      </c>
      <c r="G81">
        <v>20</v>
      </c>
      <c r="H81" s="82">
        <v>39271</v>
      </c>
      <c r="I81">
        <v>1.2828197479248</v>
      </c>
      <c r="J81" s="90">
        <v>16.659993524104401</v>
      </c>
      <c r="K81" s="145">
        <v>0.23787118421385786</v>
      </c>
      <c r="L81" s="112">
        <v>3.2817250607930289E-2</v>
      </c>
      <c r="M81">
        <v>20</v>
      </c>
      <c r="N81" s="82">
        <v>39655</v>
      </c>
      <c r="O81">
        <v>0.94550311565399203</v>
      </c>
      <c r="P81" s="90">
        <v>17.969993494823601</v>
      </c>
      <c r="Q81" s="115">
        <v>0.1445110005797596</v>
      </c>
      <c r="R81" s="112">
        <v>3.1921118574028011E-2</v>
      </c>
      <c r="S81">
        <v>20</v>
      </c>
      <c r="T81" s="82">
        <v>40023</v>
      </c>
      <c r="U81">
        <v>0.59564244747161899</v>
      </c>
      <c r="V81" s="90">
        <v>18.489993483200699</v>
      </c>
      <c r="W81" s="146">
        <v>0.12294105929030043</v>
      </c>
      <c r="X81" s="112">
        <v>3.2032375428397812E-2</v>
      </c>
      <c r="Y81">
        <v>20</v>
      </c>
      <c r="Z81" s="82">
        <v>40399</v>
      </c>
      <c r="AA81">
        <v>0.43882554769516002</v>
      </c>
      <c r="AB81" s="103">
        <v>19.489993460849</v>
      </c>
      <c r="AC81" s="146">
        <v>8.9604973137398194E-2</v>
      </c>
      <c r="AD81" s="112">
        <v>3.1658430916067001E-2</v>
      </c>
    </row>
    <row r="82" spans="1:30">
      <c r="A82">
        <v>21</v>
      </c>
      <c r="B82" s="110">
        <v>38936</v>
      </c>
      <c r="C82" s="90">
        <v>0.53969007999999996</v>
      </c>
      <c r="D82" s="90">
        <v>20.089993400000001</v>
      </c>
      <c r="E82" s="143">
        <v>0.29672522554561676</v>
      </c>
      <c r="F82" s="144">
        <v>3.3806185535800608E-2</v>
      </c>
      <c r="G82">
        <v>21</v>
      </c>
      <c r="H82" s="82">
        <v>39272</v>
      </c>
      <c r="I82">
        <v>1.1630542278289799</v>
      </c>
      <c r="J82" s="90">
        <v>16.759993521869202</v>
      </c>
      <c r="K82" s="145">
        <v>0.27338257760514695</v>
      </c>
      <c r="L82" s="112">
        <v>3.3179109871510661E-2</v>
      </c>
      <c r="M82">
        <v>21</v>
      </c>
      <c r="N82" s="82">
        <v>39656</v>
      </c>
      <c r="O82">
        <v>0.83240264654159501</v>
      </c>
      <c r="P82" s="90">
        <v>18.059993492811898</v>
      </c>
      <c r="Q82" s="115">
        <v>0.15565076889295748</v>
      </c>
      <c r="R82" s="112">
        <v>3.2160526346248455E-2</v>
      </c>
      <c r="S82">
        <v>21</v>
      </c>
      <c r="T82" s="82">
        <v>40024</v>
      </c>
      <c r="U82">
        <v>0.575700223445892</v>
      </c>
      <c r="V82" s="90">
        <v>18.549993481859602</v>
      </c>
      <c r="W82" s="146">
        <v>0.13366652304808874</v>
      </c>
      <c r="X82" s="112">
        <v>3.2241824967273756E-2</v>
      </c>
      <c r="Y82">
        <v>21</v>
      </c>
      <c r="Z82" s="82">
        <v>40400</v>
      </c>
      <c r="AA82">
        <v>0.450461715459824</v>
      </c>
      <c r="AB82" s="103">
        <v>19.279993465542798</v>
      </c>
      <c r="AC82" s="146">
        <v>9.4318572108953336E-2</v>
      </c>
      <c r="AD82" s="112">
        <v>3.1818759631945352E-2</v>
      </c>
    </row>
    <row r="83" spans="1:30">
      <c r="A83">
        <v>22</v>
      </c>
      <c r="B83" s="110">
        <v>38937</v>
      </c>
      <c r="C83" s="90">
        <v>0.55837314999999998</v>
      </c>
      <c r="D83" s="90">
        <v>20.079993399999999</v>
      </c>
      <c r="E83" s="143">
        <v>0.3623809658176998</v>
      </c>
      <c r="F83" s="144">
        <v>3.4329721329726871E-2</v>
      </c>
      <c r="G83">
        <v>22</v>
      </c>
      <c r="H83" s="82">
        <v>39273</v>
      </c>
      <c r="I83">
        <v>0.98337674140930198</v>
      </c>
      <c r="J83" s="90">
        <v>16.8099935207516</v>
      </c>
      <c r="K83" s="145">
        <v>0.32102051530734194</v>
      </c>
      <c r="L83" s="112">
        <v>3.3592975526826524E-2</v>
      </c>
      <c r="M83">
        <v>22</v>
      </c>
      <c r="N83" s="82">
        <v>39657</v>
      </c>
      <c r="O83">
        <v>0.72782450914382901</v>
      </c>
      <c r="P83" s="90">
        <v>18.2699934881181</v>
      </c>
      <c r="Q83" s="115">
        <v>0.16918493264915449</v>
      </c>
      <c r="R83" s="112">
        <v>3.2418941242475484E-2</v>
      </c>
      <c r="S83">
        <v>22</v>
      </c>
      <c r="T83" s="82">
        <v>40025</v>
      </c>
      <c r="U83">
        <v>0.59765028953552202</v>
      </c>
      <c r="V83" s="90">
        <v>18.4199934847653</v>
      </c>
      <c r="W83" s="146">
        <v>0.14776874043367141</v>
      </c>
      <c r="X83" s="112">
        <v>3.2469855145412695E-2</v>
      </c>
      <c r="Y83">
        <v>22</v>
      </c>
      <c r="Z83" s="82">
        <v>40401</v>
      </c>
      <c r="AA83">
        <v>0.43383887410163902</v>
      </c>
      <c r="AB83" s="103">
        <v>19.139993468672099</v>
      </c>
      <c r="AC83" s="146">
        <v>0.10214570104479946</v>
      </c>
      <c r="AD83" s="112">
        <v>3.1985863558356149E-2</v>
      </c>
    </row>
    <row r="84" spans="1:30">
      <c r="A84">
        <v>23</v>
      </c>
      <c r="B84" s="110">
        <v>38938</v>
      </c>
      <c r="C84" s="90">
        <v>0.56718290000000005</v>
      </c>
      <c r="D84" s="90">
        <v>19.999993400000001</v>
      </c>
      <c r="E84" s="143">
        <v>0.40213453886377132</v>
      </c>
      <c r="F84" s="144">
        <v>3.4956958975615744E-2</v>
      </c>
      <c r="G84">
        <v>23</v>
      </c>
      <c r="H84" s="82">
        <v>39274</v>
      </c>
      <c r="I84">
        <v>0.90934097766876198</v>
      </c>
      <c r="J84" s="90">
        <v>16.909993518516401</v>
      </c>
      <c r="K84" s="145">
        <v>0.37785521000355615</v>
      </c>
      <c r="L84" s="112">
        <v>3.407364525264877E-2</v>
      </c>
      <c r="M84">
        <v>23</v>
      </c>
      <c r="N84" s="82">
        <v>39658</v>
      </c>
      <c r="O84">
        <v>0.722151219844818</v>
      </c>
      <c r="P84" s="90">
        <v>18.469993483647698</v>
      </c>
      <c r="Q84" s="115">
        <v>0.18610958741970587</v>
      </c>
      <c r="R84" s="112">
        <v>3.2701854609130457E-2</v>
      </c>
      <c r="S84">
        <v>23</v>
      </c>
      <c r="T84" s="82">
        <v>40026</v>
      </c>
      <c r="U84">
        <v>0.53857594728469804</v>
      </c>
      <c r="V84" s="90">
        <v>18.339993486553499</v>
      </c>
      <c r="W84" s="146">
        <v>0.16886187177581044</v>
      </c>
      <c r="X84" s="112">
        <v>3.2719770819941027E-2</v>
      </c>
      <c r="Y84">
        <v>23</v>
      </c>
      <c r="Z84" s="82">
        <v>40402</v>
      </c>
      <c r="AA84">
        <v>0.409608244895935</v>
      </c>
      <c r="AB84" s="103">
        <v>19.059993470460199</v>
      </c>
      <c r="AC84" s="146">
        <v>0.11038241527106692</v>
      </c>
      <c r="AD84" s="112">
        <v>3.2165624727007985E-2</v>
      </c>
    </row>
    <row r="85" spans="1:30">
      <c r="A85">
        <v>24</v>
      </c>
      <c r="B85" s="110">
        <v>38939</v>
      </c>
      <c r="C85" s="90">
        <v>0.62199241000000005</v>
      </c>
      <c r="D85" s="90">
        <v>19.8499935</v>
      </c>
      <c r="E85" s="143">
        <v>0.42441141808177385</v>
      </c>
      <c r="F85" s="144">
        <v>3.5659526545626187E-2</v>
      </c>
      <c r="G85">
        <v>24</v>
      </c>
      <c r="H85" s="82">
        <v>39275</v>
      </c>
      <c r="I85">
        <v>0.92451679706573497</v>
      </c>
      <c r="J85" s="90">
        <v>16.859993519633999</v>
      </c>
      <c r="K85" s="145">
        <v>0.45701864964280009</v>
      </c>
      <c r="L85" s="112">
        <v>3.4632973423144087E-2</v>
      </c>
      <c r="M85">
        <v>24</v>
      </c>
      <c r="N85" s="82">
        <v>39659</v>
      </c>
      <c r="O85">
        <v>0.78896111249923695</v>
      </c>
      <c r="P85" s="90">
        <v>18.539993482083101</v>
      </c>
      <c r="Q85" s="115">
        <v>0.21454016339148752</v>
      </c>
      <c r="R85" s="112">
        <v>3.3014846966092914E-2</v>
      </c>
      <c r="S85">
        <v>24</v>
      </c>
      <c r="T85" s="82">
        <v>40027</v>
      </c>
      <c r="U85">
        <v>0.50365233421325695</v>
      </c>
      <c r="V85" s="90">
        <v>18.369993485882901</v>
      </c>
      <c r="W85" s="146">
        <v>0.18933412722728921</v>
      </c>
      <c r="X85" s="112">
        <v>3.3003059958588397E-2</v>
      </c>
      <c r="Y85">
        <v>24</v>
      </c>
      <c r="Z85" s="82">
        <v>40403</v>
      </c>
      <c r="AA85">
        <v>0.401311814785004</v>
      </c>
      <c r="AB85" s="103">
        <v>19.0699934702367</v>
      </c>
      <c r="AC85" s="146">
        <v>0.11920514829273211</v>
      </c>
      <c r="AD85" s="112">
        <v>3.2359056332279743E-2</v>
      </c>
    </row>
    <row r="86" spans="1:30">
      <c r="A86">
        <v>25</v>
      </c>
      <c r="B86" s="110">
        <v>38940</v>
      </c>
      <c r="C86" s="90">
        <v>0.60222118999999996</v>
      </c>
      <c r="D86" s="90">
        <v>19.679993499999998</v>
      </c>
      <c r="E86" s="143">
        <v>0.44683461186620832</v>
      </c>
      <c r="F86" s="144">
        <v>3.6405645830004538E-2</v>
      </c>
      <c r="G86">
        <v>25</v>
      </c>
      <c r="H86" s="82">
        <v>39276</v>
      </c>
      <c r="I86">
        <v>0.98517882823944103</v>
      </c>
      <c r="J86" s="90">
        <v>16.789993521198699</v>
      </c>
      <c r="K86" s="145">
        <v>0.50354240934832939</v>
      </c>
      <c r="L86" s="112">
        <v>3.529263235485857E-2</v>
      </c>
      <c r="M86">
        <v>25</v>
      </c>
      <c r="N86" s="82">
        <v>39660</v>
      </c>
      <c r="O86">
        <v>0.866588175296783</v>
      </c>
      <c r="P86" s="90">
        <v>18.599993480742</v>
      </c>
      <c r="Q86" s="115">
        <v>0.26095071362159045</v>
      </c>
      <c r="R86" s="112">
        <v>3.3374332727636145E-2</v>
      </c>
      <c r="S86">
        <v>25</v>
      </c>
      <c r="T86" s="82">
        <v>40028</v>
      </c>
      <c r="U86">
        <v>0.48848986625671398</v>
      </c>
      <c r="V86" s="90">
        <v>18.339993486553499</v>
      </c>
      <c r="W86" s="146">
        <v>0.21492074049071114</v>
      </c>
      <c r="X86" s="112">
        <v>3.3319660627063402E-2</v>
      </c>
      <c r="Y86">
        <v>25</v>
      </c>
      <c r="Z86" s="82">
        <v>40404</v>
      </c>
      <c r="AA86">
        <v>0.35182592272758501</v>
      </c>
      <c r="AB86" s="103">
        <v>19.2499934662134</v>
      </c>
      <c r="AC86" s="146">
        <v>0.13123701523935413</v>
      </c>
      <c r="AD86" s="112">
        <v>3.2567876252147285E-2</v>
      </c>
    </row>
    <row r="87" spans="1:30">
      <c r="A87">
        <v>26</v>
      </c>
      <c r="B87" s="110">
        <v>38941</v>
      </c>
      <c r="C87" s="90">
        <v>0.55775613000000002</v>
      </c>
      <c r="D87" s="90">
        <v>19.589993499999999</v>
      </c>
      <c r="E87" s="143">
        <v>0.45437465860978343</v>
      </c>
      <c r="F87" s="144">
        <v>3.7195945021789835E-2</v>
      </c>
      <c r="G87">
        <v>26</v>
      </c>
      <c r="H87" s="82">
        <v>39277</v>
      </c>
      <c r="I87">
        <v>1.00009346008301</v>
      </c>
      <c r="J87" s="90">
        <v>16.759993521869202</v>
      </c>
      <c r="K87" s="145">
        <v>0.53759755286211852</v>
      </c>
      <c r="L87" s="112">
        <v>3.603218616364031E-2</v>
      </c>
      <c r="M87">
        <v>26</v>
      </c>
      <c r="N87" s="82">
        <v>39661</v>
      </c>
      <c r="O87">
        <v>0.86517024040222201</v>
      </c>
      <c r="P87" s="90">
        <v>18.769993476942201</v>
      </c>
      <c r="Q87" s="115">
        <v>0.32862000035041583</v>
      </c>
      <c r="R87" s="112">
        <v>3.3807475273287375E-2</v>
      </c>
      <c r="S87">
        <v>26</v>
      </c>
      <c r="T87" s="82">
        <v>40029</v>
      </c>
      <c r="U87">
        <v>0.50968402624130205</v>
      </c>
      <c r="V87" s="90">
        <v>18.499993482977199</v>
      </c>
      <c r="W87" s="146">
        <v>0.24934840108578571</v>
      </c>
      <c r="X87" s="112">
        <v>3.3676256200186529E-2</v>
      </c>
      <c r="Y87">
        <v>26</v>
      </c>
      <c r="Z87" s="82">
        <v>40405</v>
      </c>
      <c r="AA87">
        <v>0.31243929266929599</v>
      </c>
      <c r="AB87" s="103">
        <v>19.259993465989901</v>
      </c>
      <c r="AC87" s="146">
        <v>0.14142196434897203</v>
      </c>
      <c r="AD87" s="112">
        <v>3.279940091083075E-2</v>
      </c>
    </row>
    <row r="88" spans="1:30">
      <c r="A88">
        <v>27</v>
      </c>
      <c r="B88" s="110">
        <v>38942</v>
      </c>
      <c r="C88" s="90">
        <v>0.51379870999999999</v>
      </c>
      <c r="D88" s="90">
        <v>19.549993499999999</v>
      </c>
      <c r="E88" s="143">
        <v>0.44912604427320124</v>
      </c>
      <c r="F88" s="144">
        <v>3.8011608911043611E-2</v>
      </c>
      <c r="G88">
        <v>27</v>
      </c>
      <c r="H88" s="82">
        <v>39278</v>
      </c>
      <c r="I88">
        <v>1.08533835411072</v>
      </c>
      <c r="J88" s="90">
        <v>16.8899935189635</v>
      </c>
      <c r="K88" s="145">
        <v>0.55884716534663004</v>
      </c>
      <c r="L88" s="112">
        <v>3.682926346402568E-2</v>
      </c>
      <c r="M88">
        <v>27</v>
      </c>
      <c r="N88" s="82">
        <v>39662</v>
      </c>
      <c r="O88">
        <v>0.87545365095138505</v>
      </c>
      <c r="P88" s="90">
        <v>18.859993474930501</v>
      </c>
      <c r="Q88" s="115">
        <v>0.41716679013391739</v>
      </c>
      <c r="R88" s="112">
        <v>3.4347079532371115E-2</v>
      </c>
      <c r="S88">
        <v>27</v>
      </c>
      <c r="T88" s="82">
        <v>40030</v>
      </c>
      <c r="U88">
        <v>0.54243177175521895</v>
      </c>
      <c r="V88" s="90">
        <v>18.5099934827537</v>
      </c>
      <c r="W88" s="146">
        <v>0.30257365271474251</v>
      </c>
      <c r="X88" s="112">
        <v>3.4089393313550882E-2</v>
      </c>
      <c r="Y88">
        <v>27</v>
      </c>
      <c r="Z88" s="82">
        <v>40406</v>
      </c>
      <c r="AA88">
        <v>0.30529955029487599</v>
      </c>
      <c r="AB88" s="103">
        <v>19.179993467778001</v>
      </c>
      <c r="AC88" s="146">
        <v>0.15191405200161634</v>
      </c>
      <c r="AD88" s="112">
        <v>3.3048595694017288E-2</v>
      </c>
    </row>
    <row r="89" spans="1:30">
      <c r="A89">
        <v>28</v>
      </c>
      <c r="B89" s="110">
        <v>38943</v>
      </c>
      <c r="C89" s="90">
        <v>0.43064010000000003</v>
      </c>
      <c r="D89" s="90">
        <v>19.479993499999999</v>
      </c>
      <c r="E89" s="143">
        <v>0.43673719149103485</v>
      </c>
      <c r="F89" s="144">
        <v>3.8835034081758139E-2</v>
      </c>
      <c r="G89">
        <v>28</v>
      </c>
      <c r="H89" s="82">
        <v>39279</v>
      </c>
      <c r="I89">
        <v>1.0727516412735001</v>
      </c>
      <c r="J89" s="90">
        <v>17.019993516057799</v>
      </c>
      <c r="K89" s="145">
        <v>0.5795600560768539</v>
      </c>
      <c r="L89" s="112">
        <v>3.7676301844496267E-2</v>
      </c>
      <c r="M89">
        <v>28</v>
      </c>
      <c r="N89" s="82">
        <v>39663</v>
      </c>
      <c r="O89">
        <v>0.82533180713653598</v>
      </c>
      <c r="P89" s="90">
        <v>19.089993469789601</v>
      </c>
      <c r="Q89" s="115">
        <v>0.48100495649695785</v>
      </c>
      <c r="R89" s="112">
        <v>3.5017777897367028E-2</v>
      </c>
      <c r="S89">
        <v>28</v>
      </c>
      <c r="T89" s="82">
        <v>40031</v>
      </c>
      <c r="U89">
        <v>0.53349667787551902</v>
      </c>
      <c r="V89" s="90">
        <v>18.5899934809655</v>
      </c>
      <c r="W89" s="146">
        <v>0.36376932556616459</v>
      </c>
      <c r="X89" s="112">
        <v>3.4583632886449236E-2</v>
      </c>
      <c r="Y89">
        <v>28</v>
      </c>
      <c r="Z89" s="82">
        <v>40407</v>
      </c>
      <c r="AA89">
        <v>0.27845430374145502</v>
      </c>
      <c r="AB89" s="103">
        <v>19.1499934684485</v>
      </c>
      <c r="AC89" s="146">
        <v>0.16889923188872144</v>
      </c>
      <c r="AD89" s="112">
        <v>3.3314734256028579E-2</v>
      </c>
    </row>
    <row r="90" spans="1:30">
      <c r="A90">
        <v>29</v>
      </c>
      <c r="B90" s="110">
        <v>38944</v>
      </c>
      <c r="C90" s="90">
        <v>0.36460134</v>
      </c>
      <c r="D90" s="90">
        <v>19.4599935</v>
      </c>
      <c r="E90" s="143">
        <v>0.41003422624754537</v>
      </c>
      <c r="F90" s="144">
        <v>3.965308112581524E-2</v>
      </c>
      <c r="G90">
        <v>29</v>
      </c>
      <c r="H90" s="82">
        <v>39280</v>
      </c>
      <c r="I90">
        <v>1.03938555717468</v>
      </c>
      <c r="J90" s="90">
        <v>17.1299935135991</v>
      </c>
      <c r="K90" s="145">
        <v>0.59042307558423734</v>
      </c>
      <c r="L90" s="112">
        <v>3.8575220587837918E-2</v>
      </c>
      <c r="M90">
        <v>29</v>
      </c>
      <c r="N90" s="82">
        <v>39664</v>
      </c>
      <c r="O90">
        <v>0.80283081531524703</v>
      </c>
      <c r="P90" s="90">
        <v>19.139993468672099</v>
      </c>
      <c r="Q90" s="115">
        <v>0.50919734070605116</v>
      </c>
      <c r="R90" s="112">
        <v>3.5805913745186609E-2</v>
      </c>
      <c r="S90">
        <v>29</v>
      </c>
      <c r="T90" s="82">
        <v>40032</v>
      </c>
      <c r="U90">
        <v>0.53950971364974998</v>
      </c>
      <c r="V90" s="90">
        <v>18.7499934773892</v>
      </c>
      <c r="W90" s="146">
        <v>0.3948277967167505</v>
      </c>
      <c r="X90" s="112">
        <v>3.5169807010693839E-2</v>
      </c>
      <c r="Y90">
        <v>29</v>
      </c>
      <c r="Z90" s="82">
        <v>40408</v>
      </c>
      <c r="AA90">
        <v>0.22499683499336201</v>
      </c>
      <c r="AB90" s="103">
        <v>19.0699934702367</v>
      </c>
      <c r="AC90" s="146">
        <v>0.18644856239866178</v>
      </c>
      <c r="AD90" s="112">
        <v>3.3609178661161705E-2</v>
      </c>
    </row>
    <row r="91" spans="1:30">
      <c r="A91">
        <v>30</v>
      </c>
      <c r="B91" s="110">
        <v>38945</v>
      </c>
      <c r="C91" s="90">
        <v>0.30488068000000002</v>
      </c>
      <c r="D91" s="90">
        <v>19.469993500000001</v>
      </c>
      <c r="E91" s="143">
        <v>0.37776770141530874</v>
      </c>
      <c r="F91" s="144">
        <v>4.0442332986482518E-2</v>
      </c>
      <c r="G91">
        <v>30</v>
      </c>
      <c r="H91" s="82">
        <v>39281</v>
      </c>
      <c r="I91">
        <v>0.99562275409698497</v>
      </c>
      <c r="J91" s="90">
        <v>17.359993508458199</v>
      </c>
      <c r="K91" s="145">
        <v>0.59347044812595962</v>
      </c>
      <c r="L91" s="112">
        <v>3.9514826002778176E-2</v>
      </c>
      <c r="M91">
        <v>30</v>
      </c>
      <c r="N91" s="82">
        <v>39665</v>
      </c>
      <c r="O91">
        <v>0.78327351808547996</v>
      </c>
      <c r="P91" s="90">
        <v>19.1499934684485</v>
      </c>
      <c r="Q91" s="115">
        <v>0.52096394034536853</v>
      </c>
      <c r="R91" s="112">
        <v>3.665407842529575E-2</v>
      </c>
      <c r="S91">
        <v>30</v>
      </c>
      <c r="T91" s="82">
        <v>40033</v>
      </c>
      <c r="U91">
        <v>0.55096733570098899</v>
      </c>
      <c r="V91" s="90">
        <v>19.039993470907199</v>
      </c>
      <c r="W91" s="146">
        <v>0.4134952027906984</v>
      </c>
      <c r="X91" s="112">
        <v>3.5824984028642447E-2</v>
      </c>
      <c r="Y91">
        <v>30</v>
      </c>
      <c r="Z91" s="82">
        <v>40409</v>
      </c>
      <c r="AA91">
        <v>0.184507176280022</v>
      </c>
      <c r="AB91" s="103">
        <v>19.109993469342601</v>
      </c>
      <c r="AC91" s="146">
        <v>0.19627971473970252</v>
      </c>
      <c r="AD91" s="112">
        <v>3.3931685665701358E-2</v>
      </c>
    </row>
    <row r="92" spans="1:30">
      <c r="A92">
        <v>31</v>
      </c>
      <c r="B92" s="110">
        <v>38946</v>
      </c>
      <c r="C92" s="90">
        <v>0.24922337999999999</v>
      </c>
      <c r="D92" s="90">
        <v>19.469993500000001</v>
      </c>
      <c r="E92" s="143">
        <v>0.34223145367858793</v>
      </c>
      <c r="F92" s="144">
        <v>4.119092670569275E-2</v>
      </c>
      <c r="G92">
        <v>31</v>
      </c>
      <c r="H92" s="82">
        <v>39282</v>
      </c>
      <c r="I92">
        <v>0.94941329956054699</v>
      </c>
      <c r="J92" s="90">
        <v>17.6899935010821</v>
      </c>
      <c r="K92" s="145">
        <v>0.59075077300365508</v>
      </c>
      <c r="L92" s="112">
        <v>4.0492113104695998E-2</v>
      </c>
      <c r="M92">
        <v>31</v>
      </c>
      <c r="N92" s="82">
        <v>39666</v>
      </c>
      <c r="O92">
        <v>0.71648365259170499</v>
      </c>
      <c r="P92" s="90">
        <v>19.0699934702367</v>
      </c>
      <c r="Q92" s="115">
        <v>0.52430849691356052</v>
      </c>
      <c r="R92" s="112">
        <v>3.7539703750993511E-2</v>
      </c>
      <c r="S92">
        <v>31</v>
      </c>
      <c r="T92" s="82">
        <v>40034</v>
      </c>
      <c r="U92">
        <v>0.55660283565521196</v>
      </c>
      <c r="V92" s="90">
        <v>19.059993470460199</v>
      </c>
      <c r="W92" s="146">
        <v>0.42610586096873349</v>
      </c>
      <c r="X92" s="112">
        <v>3.6529795388477108E-2</v>
      </c>
      <c r="Y92">
        <v>31</v>
      </c>
      <c r="Z92" s="82">
        <v>40410</v>
      </c>
      <c r="AA92">
        <v>0.165514796972275</v>
      </c>
      <c r="AB92" s="103">
        <v>18.8399934753776</v>
      </c>
      <c r="AC92" s="146">
        <v>0.20209583255670466</v>
      </c>
      <c r="AD92" s="112">
        <v>3.4271013500441004E-2</v>
      </c>
    </row>
    <row r="93" spans="1:30">
      <c r="A93">
        <v>32</v>
      </c>
      <c r="B93" s="110">
        <v>38947</v>
      </c>
      <c r="C93" s="90">
        <v>0.19539233</v>
      </c>
      <c r="D93" s="90">
        <v>19.399993500000001</v>
      </c>
      <c r="E93" s="143">
        <v>0.30415852238532098</v>
      </c>
      <c r="F93" s="144">
        <v>4.1888386519811943E-2</v>
      </c>
      <c r="G93">
        <v>32</v>
      </c>
      <c r="H93" s="82">
        <v>39283</v>
      </c>
      <c r="I93">
        <v>0.89319890737533603</v>
      </c>
      <c r="J93" s="90">
        <v>17.819993498176402</v>
      </c>
      <c r="K93" s="145">
        <v>0.58410615605089156</v>
      </c>
      <c r="L93" s="112">
        <v>4.1505586843909106E-2</v>
      </c>
      <c r="M93">
        <v>32</v>
      </c>
      <c r="N93" s="82">
        <v>39667</v>
      </c>
      <c r="O93">
        <v>0.65974372625350997</v>
      </c>
      <c r="P93" s="90">
        <v>19.039993470907199</v>
      </c>
      <c r="Q93" s="115">
        <v>0.51564018931008726</v>
      </c>
      <c r="R93" s="112">
        <v>3.844804413802054E-2</v>
      </c>
      <c r="S93">
        <v>32</v>
      </c>
      <c r="T93" s="82">
        <v>40035</v>
      </c>
      <c r="U93">
        <v>0.57189220190048196</v>
      </c>
      <c r="V93" s="90">
        <v>19.109993469342601</v>
      </c>
      <c r="W93" s="146">
        <v>0.43399530382385126</v>
      </c>
      <c r="X93" s="112">
        <v>3.7268305149879347E-2</v>
      </c>
      <c r="Y93">
        <v>32</v>
      </c>
      <c r="Z93" s="82">
        <v>40411</v>
      </c>
      <c r="AA93">
        <v>0.16462177038192699</v>
      </c>
      <c r="AB93" s="103">
        <v>18.689993478730301</v>
      </c>
      <c r="AC93" s="146">
        <v>0.19708306664202771</v>
      </c>
      <c r="AD93" s="112">
        <v>3.4615376608667633E-2</v>
      </c>
    </row>
    <row r="94" spans="1:30">
      <c r="A94">
        <v>33</v>
      </c>
      <c r="B94" s="110">
        <v>38948</v>
      </c>
      <c r="C94" s="90">
        <v>0.16604504</v>
      </c>
      <c r="D94" s="90">
        <v>19.389993499999999</v>
      </c>
      <c r="E94" s="143">
        <v>0.26322995484733575</v>
      </c>
      <c r="F94" s="144">
        <v>4.2523089951837817E-2</v>
      </c>
      <c r="G94">
        <v>33</v>
      </c>
      <c r="H94" s="82">
        <v>39284</v>
      </c>
      <c r="I94">
        <v>0.83161199092865001</v>
      </c>
      <c r="J94" s="90">
        <v>17.999993494152999</v>
      </c>
      <c r="K94" s="145">
        <v>0.57374206445667209</v>
      </c>
      <c r="L94" s="112">
        <v>4.2540931754164679E-2</v>
      </c>
      <c r="M94">
        <v>33</v>
      </c>
      <c r="N94" s="82">
        <v>39668</v>
      </c>
      <c r="O94">
        <v>0.61841809749603305</v>
      </c>
      <c r="P94" s="90">
        <v>19.019993471354301</v>
      </c>
      <c r="Q94" s="115">
        <v>0.50138858518553842</v>
      </c>
      <c r="R94" s="112">
        <v>3.9363746407730181E-2</v>
      </c>
      <c r="S94">
        <v>33</v>
      </c>
      <c r="T94" s="82">
        <v>40036</v>
      </c>
      <c r="U94">
        <v>0.53090906143188499</v>
      </c>
      <c r="V94" s="90">
        <v>19.119993469119098</v>
      </c>
      <c r="W94" s="146">
        <v>0.44134321756801759</v>
      </c>
      <c r="X94" s="112">
        <v>3.8035663072916025E-2</v>
      </c>
      <c r="Y94">
        <v>33</v>
      </c>
      <c r="Z94" s="82">
        <v>40412</v>
      </c>
      <c r="AA94">
        <v>0.17644400894641901</v>
      </c>
      <c r="AB94" s="103">
        <v>18.6799934789539</v>
      </c>
      <c r="AC94" s="146">
        <v>0.19405052748966034</v>
      </c>
      <c r="AD94" s="112">
        <v>3.4949128889086932E-2</v>
      </c>
    </row>
    <row r="95" spans="1:30">
      <c r="A95">
        <v>34</v>
      </c>
      <c r="B95" s="110">
        <v>38949</v>
      </c>
      <c r="C95" s="90">
        <v>0.15003894000000001</v>
      </c>
      <c r="D95" s="90">
        <v>19.339993499999999</v>
      </c>
      <c r="E95" s="143">
        <v>0.22919314874473809</v>
      </c>
      <c r="F95" s="144">
        <v>4.3086364625702575E-2</v>
      </c>
      <c r="G95">
        <v>34</v>
      </c>
      <c r="H95" s="82">
        <v>39285</v>
      </c>
      <c r="I95">
        <v>0.76879155635833696</v>
      </c>
      <c r="J95" s="90">
        <v>18.129993491247301</v>
      </c>
      <c r="K95" s="145">
        <v>0.56003520782701477</v>
      </c>
      <c r="L95" s="112">
        <v>4.3595199391243858E-2</v>
      </c>
      <c r="M95">
        <v>34</v>
      </c>
      <c r="N95" s="82">
        <v>39669</v>
      </c>
      <c r="O95">
        <v>0.60782623291015603</v>
      </c>
      <c r="P95" s="90">
        <v>19.089993469789601</v>
      </c>
      <c r="Q95" s="115">
        <v>0.48626908164333216</v>
      </c>
      <c r="R95" s="112">
        <v>4.0277980704507992E-2</v>
      </c>
      <c r="S95">
        <v>34</v>
      </c>
      <c r="T95" s="82">
        <v>40037</v>
      </c>
      <c r="U95">
        <v>0.487747102975845</v>
      </c>
      <c r="V95" s="90">
        <v>19.189993467554501</v>
      </c>
      <c r="W95" s="146">
        <v>0.43663045314738014</v>
      </c>
      <c r="X95" s="112">
        <v>3.8830648605862786E-2</v>
      </c>
      <c r="Y95">
        <v>34</v>
      </c>
      <c r="Z95" s="82">
        <v>40413</v>
      </c>
      <c r="AA95">
        <v>0.17373837530612901</v>
      </c>
      <c r="AB95" s="103">
        <v>18.639993479847899</v>
      </c>
      <c r="AC95" s="146">
        <v>0.1973946438750192</v>
      </c>
      <c r="AD95" s="112">
        <v>3.5285883391390702E-2</v>
      </c>
    </row>
    <row r="96" spans="1:30">
      <c r="A96">
        <v>35</v>
      </c>
      <c r="B96" s="110">
        <v>38950</v>
      </c>
      <c r="C96" s="90">
        <v>0.14752154000000001</v>
      </c>
      <c r="D96" s="90">
        <v>19.249993499999999</v>
      </c>
      <c r="E96" s="143">
        <v>0.20417352467091543</v>
      </c>
      <c r="F96" s="144">
        <v>4.3586202425684492E-2</v>
      </c>
      <c r="G96">
        <v>35</v>
      </c>
      <c r="H96" s="82">
        <v>39286</v>
      </c>
      <c r="I96">
        <v>0.69953209161758401</v>
      </c>
      <c r="J96" s="90">
        <v>18.0999934919179</v>
      </c>
      <c r="K96" s="145">
        <v>0.54362485878072198</v>
      </c>
      <c r="L96" s="112">
        <v>4.4660264286772118E-2</v>
      </c>
      <c r="M96">
        <v>35</v>
      </c>
      <c r="N96" s="82">
        <v>39670</v>
      </c>
      <c r="O96">
        <v>0.498038500547409</v>
      </c>
      <c r="P96" s="90">
        <v>19.009993471577801</v>
      </c>
      <c r="Q96" s="115">
        <v>0.47617607648541349</v>
      </c>
      <c r="R96" s="112">
        <v>4.1192001521090503E-2</v>
      </c>
      <c r="S96">
        <v>35</v>
      </c>
      <c r="T96" s="82">
        <v>40038</v>
      </c>
      <c r="U96">
        <v>0.45308774709701499</v>
      </c>
      <c r="V96" s="90">
        <v>19.329993464425201</v>
      </c>
      <c r="W96" s="146">
        <v>0.42438003253567241</v>
      </c>
      <c r="X96" s="112">
        <v>3.9637196217647178E-2</v>
      </c>
      <c r="Y96">
        <v>35</v>
      </c>
      <c r="Z96" s="82">
        <v>40414</v>
      </c>
      <c r="AA96">
        <v>0.17709673941135401</v>
      </c>
      <c r="AB96" s="103">
        <v>18.639993479847899</v>
      </c>
      <c r="AC96" s="146">
        <v>0.19806067020355217</v>
      </c>
      <c r="AD96" s="112">
        <v>3.5630749060654346E-2</v>
      </c>
    </row>
    <row r="97" spans="1:30">
      <c r="A97">
        <v>36</v>
      </c>
      <c r="B97" s="110">
        <v>38951</v>
      </c>
      <c r="C97" s="90">
        <v>0.15095955</v>
      </c>
      <c r="D97" s="90">
        <v>19.039993500000001</v>
      </c>
      <c r="E97" s="143">
        <v>0.18993519429083164</v>
      </c>
      <c r="F97" s="144">
        <v>4.4037164020554777E-2</v>
      </c>
      <c r="G97">
        <v>36</v>
      </c>
      <c r="H97" s="82">
        <v>39287</v>
      </c>
      <c r="I97">
        <v>0.58886629343032804</v>
      </c>
      <c r="J97" s="90">
        <v>18.1099934916944</v>
      </c>
      <c r="K97" s="145">
        <v>0.52402748244004471</v>
      </c>
      <c r="L97" s="112">
        <v>4.5722499708895081E-2</v>
      </c>
      <c r="M97">
        <v>36</v>
      </c>
      <c r="N97" s="82">
        <v>39671</v>
      </c>
      <c r="O97">
        <v>0.44469633698463401</v>
      </c>
      <c r="P97" s="90">
        <v>18.889993474259999</v>
      </c>
      <c r="Q97" s="115">
        <v>0.44791083016226829</v>
      </c>
      <c r="R97" s="112">
        <v>4.2106290723844704E-2</v>
      </c>
      <c r="S97">
        <v>36</v>
      </c>
      <c r="T97" s="82">
        <v>40039</v>
      </c>
      <c r="U97">
        <v>0.383597642183304</v>
      </c>
      <c r="V97" s="90">
        <v>19.429993462190101</v>
      </c>
      <c r="W97" s="146">
        <v>0.40945382413538273</v>
      </c>
      <c r="X97" s="112">
        <v>4.0445403420146485E-2</v>
      </c>
      <c r="Y97">
        <v>36</v>
      </c>
      <c r="Z97" s="82">
        <v>40415</v>
      </c>
      <c r="AA97">
        <v>0.186133518815041</v>
      </c>
      <c r="AB97" s="103">
        <v>18.629993480071398</v>
      </c>
      <c r="AC97" s="146">
        <v>0.1998296458436328</v>
      </c>
      <c r="AD97" s="112">
        <v>3.5980040794342132E-2</v>
      </c>
    </row>
    <row r="98" spans="1:30">
      <c r="A98">
        <v>37</v>
      </c>
      <c r="B98" s="110">
        <v>38952</v>
      </c>
      <c r="C98" s="90">
        <v>0.15072200999999999</v>
      </c>
      <c r="D98" s="90">
        <v>18.979993499999999</v>
      </c>
      <c r="E98" s="143">
        <v>0.18406660538784947</v>
      </c>
      <c r="F98" s="144">
        <v>4.4457927700985715E-2</v>
      </c>
      <c r="G98">
        <v>37</v>
      </c>
      <c r="H98" s="82">
        <v>39288</v>
      </c>
      <c r="I98">
        <v>0.53551667928695701</v>
      </c>
      <c r="J98" s="90">
        <v>18.209993489459201</v>
      </c>
      <c r="K98" s="145">
        <v>0.49396699296295232</v>
      </c>
      <c r="L98" s="112">
        <v>4.6776845731938181E-2</v>
      </c>
      <c r="M98">
        <v>37</v>
      </c>
      <c r="N98" s="82">
        <v>39672</v>
      </c>
      <c r="O98">
        <v>0.385814338922501</v>
      </c>
      <c r="P98" s="90">
        <v>18.869993474707002</v>
      </c>
      <c r="Q98" s="115">
        <v>0.42028965501837584</v>
      </c>
      <c r="R98" s="112">
        <v>4.2987187302368356E-2</v>
      </c>
      <c r="S98">
        <v>37</v>
      </c>
      <c r="T98" s="82">
        <v>40040</v>
      </c>
      <c r="U98">
        <v>0.29604250192642201</v>
      </c>
      <c r="V98" s="90">
        <v>19.519993460178402</v>
      </c>
      <c r="W98" s="146">
        <v>0.38300778119768236</v>
      </c>
      <c r="X98" s="112">
        <v>4.1248104099737538E-2</v>
      </c>
      <c r="Y98">
        <v>37</v>
      </c>
      <c r="Z98" s="82">
        <v>40416</v>
      </c>
      <c r="AA98">
        <v>0.180867969989777</v>
      </c>
      <c r="AB98" s="103">
        <v>18.709993478283302</v>
      </c>
      <c r="AC98" s="146">
        <v>0.20452184069472015</v>
      </c>
      <c r="AD98" s="112">
        <v>3.6335523273388834E-2</v>
      </c>
    </row>
    <row r="99" spans="1:30">
      <c r="A99">
        <v>38</v>
      </c>
      <c r="B99" s="110">
        <v>38953</v>
      </c>
      <c r="C99" s="90">
        <v>0.14403050000000001</v>
      </c>
      <c r="D99" s="90">
        <v>18.979993499999999</v>
      </c>
      <c r="E99" s="143">
        <v>0.18084705478232876</v>
      </c>
      <c r="F99" s="144">
        <v>4.4868775645665257E-2</v>
      </c>
      <c r="G99">
        <v>38</v>
      </c>
      <c r="H99" s="82">
        <v>39289</v>
      </c>
      <c r="I99">
        <v>0.498542010784149</v>
      </c>
      <c r="J99" s="90">
        <v>18.159993490576799</v>
      </c>
      <c r="K99" s="145">
        <v>0.46673484932362774</v>
      </c>
      <c r="L99" s="112">
        <v>4.7806934697691719E-2</v>
      </c>
      <c r="M99">
        <v>38</v>
      </c>
      <c r="N99" s="82">
        <v>39673</v>
      </c>
      <c r="O99">
        <v>0.35541754961013799</v>
      </c>
      <c r="P99" s="90">
        <v>18.859993474930501</v>
      </c>
      <c r="Q99" s="115">
        <v>0.39012223043525313</v>
      </c>
      <c r="R99" s="112">
        <v>4.3836649592768714E-2</v>
      </c>
      <c r="S99">
        <v>38</v>
      </c>
      <c r="T99" s="82">
        <v>40041</v>
      </c>
      <c r="U99">
        <v>0.24689990282058699</v>
      </c>
      <c r="V99" s="90">
        <v>19.579993458837301</v>
      </c>
      <c r="W99" s="146">
        <v>0.34191620337863876</v>
      </c>
      <c r="X99" s="112">
        <v>4.2022733894399519E-2</v>
      </c>
      <c r="Y99">
        <v>38</v>
      </c>
      <c r="Z99" s="82">
        <v>40417</v>
      </c>
      <c r="AA99">
        <v>0.183548003435135</v>
      </c>
      <c r="AB99" s="103">
        <v>18.7599934771657</v>
      </c>
      <c r="AC99" s="146">
        <v>0.20489390541847527</v>
      </c>
      <c r="AD99" s="112">
        <v>3.6703883908930368E-2</v>
      </c>
    </row>
    <row r="100" spans="1:30">
      <c r="A100">
        <v>39</v>
      </c>
      <c r="B100" s="110">
        <v>38954</v>
      </c>
      <c r="C100" s="90">
        <v>0.13897002999999999</v>
      </c>
      <c r="D100" s="90">
        <v>18.949993500000001</v>
      </c>
      <c r="E100" s="143">
        <v>0.17608525507011377</v>
      </c>
      <c r="F100" s="144">
        <v>4.5276312756776113E-2</v>
      </c>
      <c r="G100">
        <v>39</v>
      </c>
      <c r="H100" s="82">
        <v>39290</v>
      </c>
      <c r="I100">
        <v>0.472553700208664</v>
      </c>
      <c r="J100" s="90">
        <v>18.159993490576799</v>
      </c>
      <c r="K100" s="145">
        <v>0.44394561333014249</v>
      </c>
      <c r="L100" s="112">
        <v>4.880663920468941E-2</v>
      </c>
      <c r="M100">
        <v>39</v>
      </c>
      <c r="N100" s="82">
        <v>39674</v>
      </c>
      <c r="O100">
        <v>0.34059333801269498</v>
      </c>
      <c r="P100" s="90">
        <v>18.809993476048099</v>
      </c>
      <c r="Q100" s="115">
        <v>0.3653532273316703</v>
      </c>
      <c r="R100" s="112">
        <v>4.4646979347150555E-2</v>
      </c>
      <c r="S100">
        <v>39</v>
      </c>
      <c r="T100" s="82">
        <v>40042</v>
      </c>
      <c r="U100">
        <v>0.23215651512145999</v>
      </c>
      <c r="V100" s="90">
        <v>19.6499934572727</v>
      </c>
      <c r="W100" s="146">
        <v>0.30292548884731962</v>
      </c>
      <c r="X100" s="112">
        <v>4.2737234061249102E-2</v>
      </c>
      <c r="Y100">
        <v>39</v>
      </c>
      <c r="Z100" s="82">
        <v>40418</v>
      </c>
      <c r="AA100">
        <v>0.183603391051292</v>
      </c>
      <c r="AB100" s="103">
        <v>18.7599934771657</v>
      </c>
      <c r="AC100" s="146">
        <v>0.20620841254933103</v>
      </c>
      <c r="AD100" s="112">
        <v>3.7077444585005941E-2</v>
      </c>
    </row>
    <row r="101" spans="1:30">
      <c r="A101">
        <v>40</v>
      </c>
      <c r="B101" s="110">
        <v>38955</v>
      </c>
      <c r="C101" s="90">
        <v>0.13456079000000001</v>
      </c>
      <c r="D101" s="90">
        <v>18.999993499999999</v>
      </c>
      <c r="E101" s="143">
        <v>0.17121809829416634</v>
      </c>
      <c r="F101" s="144">
        <v>4.5676390578375206E-2</v>
      </c>
      <c r="G101">
        <v>40</v>
      </c>
      <c r="H101" s="82">
        <v>39291</v>
      </c>
      <c r="I101">
        <v>0.50251394510269198</v>
      </c>
      <c r="J101" s="90">
        <v>18.069993492588399</v>
      </c>
      <c r="K101" s="145">
        <v>0.42557466236893965</v>
      </c>
      <c r="L101" s="112">
        <v>4.9783378282621187E-2</v>
      </c>
      <c r="M101">
        <v>40</v>
      </c>
      <c r="N101" s="82">
        <v>39675</v>
      </c>
      <c r="O101">
        <v>0.31674188375473</v>
      </c>
      <c r="P101" s="90">
        <v>18.629993480071398</v>
      </c>
      <c r="Q101" s="115">
        <v>0.34773707509395119</v>
      </c>
      <c r="R101" s="112">
        <v>4.5423192364285679E-2</v>
      </c>
      <c r="S101">
        <v>40</v>
      </c>
      <c r="T101" s="82">
        <v>40043</v>
      </c>
      <c r="U101">
        <v>0.233963117003441</v>
      </c>
      <c r="V101" s="90">
        <v>19.699993456155099</v>
      </c>
      <c r="W101" s="146">
        <v>0.27696129006243753</v>
      </c>
      <c r="X101" s="112">
        <v>4.338992163392056E-2</v>
      </c>
      <c r="Y101">
        <v>40</v>
      </c>
      <c r="Z101" s="82">
        <v>40419</v>
      </c>
      <c r="AA101">
        <v>0.180287435650826</v>
      </c>
      <c r="AB101" s="103">
        <v>18.739993477612799</v>
      </c>
      <c r="AC101" s="146">
        <v>0.2069386737321352</v>
      </c>
      <c r="AD101" s="112">
        <v>3.7457036858641296E-2</v>
      </c>
    </row>
    <row r="102" spans="1:30">
      <c r="A102">
        <v>41</v>
      </c>
      <c r="B102" s="110">
        <v>38956</v>
      </c>
      <c r="C102" s="90">
        <v>0.12874489</v>
      </c>
      <c r="D102" s="90">
        <v>18.909993499999999</v>
      </c>
      <c r="E102" s="143">
        <v>0.16655375658138064</v>
      </c>
      <c r="F102" s="144">
        <v>4.6070011853413785E-2</v>
      </c>
      <c r="G102">
        <v>41</v>
      </c>
      <c r="H102" s="82">
        <v>39292</v>
      </c>
      <c r="I102">
        <v>0.54371297359466597</v>
      </c>
      <c r="J102" s="90">
        <v>17.969993494823601</v>
      </c>
      <c r="K102" s="145">
        <v>0.42213894483584563</v>
      </c>
      <c r="L102" s="112">
        <v>5.0738950114072756E-2</v>
      </c>
      <c r="M102">
        <v>41</v>
      </c>
      <c r="N102" s="82">
        <v>39676</v>
      </c>
      <c r="O102">
        <v>0.29630431532859802</v>
      </c>
      <c r="P102" s="90">
        <v>18.649993479624399</v>
      </c>
      <c r="Q102" s="115">
        <v>0.33111477535622497</v>
      </c>
      <c r="R102" s="112">
        <v>4.6171820585454722E-2</v>
      </c>
      <c r="S102">
        <v>41</v>
      </c>
      <c r="T102" s="82">
        <v>40044</v>
      </c>
      <c r="U102">
        <v>0.24209342896938299</v>
      </c>
      <c r="V102" s="90">
        <v>19.879993452131799</v>
      </c>
      <c r="W102" s="146">
        <v>0.26418045600783618</v>
      </c>
      <c r="X102" s="112">
        <v>4.4001267597666274E-2</v>
      </c>
      <c r="Y102">
        <v>41</v>
      </c>
      <c r="Z102" s="82">
        <v>40420</v>
      </c>
      <c r="AA102">
        <v>0.185734897851944</v>
      </c>
      <c r="AB102" s="103">
        <v>18.559993481636099</v>
      </c>
      <c r="AC102" s="146">
        <v>0.20595413750030367</v>
      </c>
      <c r="AD102" s="112">
        <v>3.7841363223987109E-2</v>
      </c>
    </row>
    <row r="103" spans="1:30">
      <c r="A103">
        <v>42</v>
      </c>
      <c r="B103" s="110">
        <v>38957</v>
      </c>
      <c r="C103" s="90">
        <v>0.11918007</v>
      </c>
      <c r="D103" s="90">
        <v>18.8699935</v>
      </c>
      <c r="E103" s="143">
        <v>0.16134098201303804</v>
      </c>
      <c r="F103" s="144">
        <v>4.6454738102660452E-2</v>
      </c>
      <c r="G103">
        <v>42</v>
      </c>
      <c r="H103" s="82">
        <v>39293</v>
      </c>
      <c r="I103">
        <v>0.674044549465179</v>
      </c>
      <c r="J103" s="90">
        <v>18.0299934934825</v>
      </c>
      <c r="K103" s="145">
        <v>0.42882318065613989</v>
      </c>
      <c r="L103" s="112">
        <v>5.1701046985692022E-2</v>
      </c>
      <c r="M103">
        <v>42</v>
      </c>
      <c r="N103" s="82">
        <v>39677</v>
      </c>
      <c r="O103">
        <v>0.28194311261177102</v>
      </c>
      <c r="P103" s="90">
        <v>18.659993479400899</v>
      </c>
      <c r="Q103" s="115">
        <v>0.3156249606304809</v>
      </c>
      <c r="R103" s="112">
        <v>4.6900226214154475E-2</v>
      </c>
      <c r="S103">
        <v>42</v>
      </c>
      <c r="T103" s="82">
        <v>40045</v>
      </c>
      <c r="U103">
        <v>0.25380972027778598</v>
      </c>
      <c r="V103" s="90">
        <v>19.929993451014202</v>
      </c>
      <c r="W103" s="146">
        <v>0.26066900677084642</v>
      </c>
      <c r="X103" s="112">
        <v>4.4599524702526344E-2</v>
      </c>
      <c r="Y103">
        <v>42</v>
      </c>
      <c r="Z103" s="82"/>
      <c r="AB103" s="85"/>
      <c r="AC103" s="112"/>
      <c r="AD103" s="104"/>
    </row>
    <row r="104" spans="1:30">
      <c r="A104">
        <v>43</v>
      </c>
      <c r="B104" s="110">
        <v>38958</v>
      </c>
      <c r="C104" s="90">
        <v>0.11349758</v>
      </c>
      <c r="D104" s="90">
        <v>18.809993500000001</v>
      </c>
      <c r="E104" s="143">
        <v>0.15397920666797979</v>
      </c>
      <c r="F104" s="144">
        <v>4.6830007830520014E-2</v>
      </c>
      <c r="G104">
        <v>43</v>
      </c>
      <c r="H104" s="82">
        <v>39294</v>
      </c>
      <c r="I104">
        <v>0.80827015638351396</v>
      </c>
      <c r="J104" s="90">
        <v>18.0299934934825</v>
      </c>
      <c r="K104" s="145">
        <v>0.45635596045696547</v>
      </c>
      <c r="L104" s="112">
        <v>5.269770590164876E-2</v>
      </c>
      <c r="M104">
        <v>43</v>
      </c>
      <c r="N104" s="82">
        <v>39678</v>
      </c>
      <c r="O104">
        <v>0.27784141898155201</v>
      </c>
      <c r="P104" s="90">
        <v>18.6699934791774</v>
      </c>
      <c r="Q104" s="115">
        <v>0.30252468068913541</v>
      </c>
      <c r="R104" s="112">
        <v>4.7608622218955829E-2</v>
      </c>
      <c r="S104">
        <v>43</v>
      </c>
      <c r="T104" s="82">
        <v>40046</v>
      </c>
      <c r="U104">
        <v>0.27595010399818398</v>
      </c>
      <c r="V104" s="90">
        <v>19.9599934503436</v>
      </c>
      <c r="W104" s="146">
        <v>0.26332208379482774</v>
      </c>
      <c r="X104" s="112">
        <v>4.5199666652773481E-2</v>
      </c>
      <c r="Y104">
        <v>43</v>
      </c>
      <c r="Z104" s="82"/>
      <c r="AB104" s="85"/>
      <c r="AC104" s="112"/>
      <c r="AD104" s="104"/>
    </row>
    <row r="105" spans="1:30">
      <c r="A105">
        <v>44</v>
      </c>
      <c r="B105" s="110">
        <v>38959</v>
      </c>
      <c r="C105" s="90">
        <v>0.10965004</v>
      </c>
      <c r="D105" s="90">
        <v>18.809993500000001</v>
      </c>
      <c r="E105" s="143">
        <v>0.14728342194536209</v>
      </c>
      <c r="F105" s="144">
        <v>4.7190263612296134E-2</v>
      </c>
      <c r="G105">
        <v>44</v>
      </c>
      <c r="H105" s="82">
        <v>39295</v>
      </c>
      <c r="I105">
        <v>0.87918102741241499</v>
      </c>
      <c r="J105" s="90">
        <v>18.209993489459201</v>
      </c>
      <c r="K105" s="145">
        <v>0.49182955465864936</v>
      </c>
      <c r="L105" s="112">
        <v>5.3770344415754526E-2</v>
      </c>
      <c r="M105">
        <v>44</v>
      </c>
      <c r="N105" s="82">
        <v>39679</v>
      </c>
      <c r="O105">
        <v>0.28159031271934498</v>
      </c>
      <c r="P105" s="90">
        <v>18.629993480071398</v>
      </c>
      <c r="Q105" s="115">
        <v>0.29406797301370868</v>
      </c>
      <c r="R105" s="112">
        <v>4.8300429447412523E-2</v>
      </c>
      <c r="S105">
        <v>44</v>
      </c>
      <c r="T105" s="82">
        <v>40047</v>
      </c>
      <c r="U105">
        <v>0.29795435070991499</v>
      </c>
      <c r="V105" s="90">
        <v>19.849993452802298</v>
      </c>
      <c r="W105" s="146">
        <v>0.27282464169465881</v>
      </c>
      <c r="X105" s="112">
        <v>4.5814387464428175E-2</v>
      </c>
      <c r="Y105">
        <v>44</v>
      </c>
      <c r="Z105" s="82"/>
      <c r="AB105" s="85"/>
      <c r="AC105" s="112"/>
      <c r="AD105" s="104"/>
    </row>
    <row r="106" spans="1:30">
      <c r="A106">
        <v>45</v>
      </c>
      <c r="B106" s="110">
        <v>38960</v>
      </c>
      <c r="C106" s="90">
        <v>9.9990250000000003E-2</v>
      </c>
      <c r="D106" s="90">
        <v>18.769993500000002</v>
      </c>
      <c r="E106" s="143">
        <v>0.14179457980061611</v>
      </c>
      <c r="F106" s="144">
        <v>4.7537667583618291E-2</v>
      </c>
      <c r="G106">
        <v>45</v>
      </c>
      <c r="H106" s="82">
        <v>39296</v>
      </c>
      <c r="I106">
        <v>0.88268619775772095</v>
      </c>
      <c r="J106" s="90">
        <v>18.249993488565099</v>
      </c>
      <c r="K106" s="145">
        <v>0.52102819469413131</v>
      </c>
      <c r="L106" s="112">
        <v>5.494823671640562E-2</v>
      </c>
      <c r="M106">
        <v>45</v>
      </c>
      <c r="N106" s="82">
        <v>39680</v>
      </c>
      <c r="O106">
        <v>0.29461514949798601</v>
      </c>
      <c r="P106" s="90">
        <v>18.319993487000499</v>
      </c>
      <c r="Q106" s="115">
        <v>0.29076449165899709</v>
      </c>
      <c r="R106" s="112">
        <v>4.8982699945425527E-2</v>
      </c>
      <c r="S106">
        <v>45</v>
      </c>
      <c r="T106" s="82">
        <v>40048</v>
      </c>
      <c r="U106">
        <v>0.30898255109786998</v>
      </c>
      <c r="V106" s="90">
        <v>19.749993455037501</v>
      </c>
      <c r="W106" s="146">
        <v>0.28534902489065045</v>
      </c>
      <c r="X106" s="112">
        <v>4.6454882065970218E-2</v>
      </c>
      <c r="Y106">
        <v>45</v>
      </c>
      <c r="Z106" s="82"/>
      <c r="AB106" s="85"/>
      <c r="AC106" s="112"/>
      <c r="AD106" s="104"/>
    </row>
    <row r="107" spans="1:30">
      <c r="A107">
        <v>46</v>
      </c>
      <c r="B107" s="82"/>
      <c r="E107" s="112"/>
      <c r="F107" s="104"/>
      <c r="G107">
        <v>46</v>
      </c>
      <c r="H107" s="82">
        <v>39297</v>
      </c>
      <c r="I107">
        <v>0.86682826280593905</v>
      </c>
      <c r="J107" s="90">
        <v>18.379993485659401</v>
      </c>
      <c r="K107" s="145">
        <v>0.53756426358927689</v>
      </c>
      <c r="L107" s="112">
        <v>5.6215256026522366E-2</v>
      </c>
      <c r="M107">
        <v>46</v>
      </c>
      <c r="N107" s="82">
        <v>39681</v>
      </c>
      <c r="O107">
        <v>0.31134468317031899</v>
      </c>
      <c r="P107" s="90">
        <v>18.059993492811898</v>
      </c>
      <c r="Q107" s="115">
        <v>0.29322740490019816</v>
      </c>
      <c r="R107" s="112">
        <v>4.9657143332369251E-2</v>
      </c>
      <c r="S107">
        <v>46</v>
      </c>
      <c r="T107" s="82">
        <v>40049</v>
      </c>
      <c r="U107">
        <v>0.29486414790153498</v>
      </c>
      <c r="V107" s="90">
        <v>19.739993455261001</v>
      </c>
      <c r="W107" s="146">
        <v>0.29546164235956879</v>
      </c>
      <c r="X107" s="112">
        <v>4.7128580828288719E-2</v>
      </c>
      <c r="Y107">
        <v>46</v>
      </c>
      <c r="Z107" s="82"/>
      <c r="AB107" s="85"/>
      <c r="AC107" s="112"/>
      <c r="AD107" s="104"/>
    </row>
    <row r="108" spans="1:30">
      <c r="A108">
        <v>47</v>
      </c>
      <c r="B108" s="82"/>
      <c r="E108" s="112"/>
      <c r="F108" s="104"/>
      <c r="G108">
        <v>47</v>
      </c>
      <c r="H108" s="82">
        <v>39298</v>
      </c>
      <c r="I108">
        <v>0.84922844171524003</v>
      </c>
      <c r="J108" s="90">
        <v>18.319993487000499</v>
      </c>
      <c r="K108" s="145">
        <v>0.54467323556889957</v>
      </c>
      <c r="L108" s="112">
        <v>5.755453667063494E-2</v>
      </c>
      <c r="M108">
        <v>47</v>
      </c>
      <c r="N108" s="82">
        <v>39682</v>
      </c>
      <c r="O108">
        <v>0.315515667200089</v>
      </c>
      <c r="P108" s="90">
        <v>17.989993494376598</v>
      </c>
      <c r="Q108" s="115">
        <v>0.29975956707410989</v>
      </c>
      <c r="R108" s="112">
        <v>5.033750029557775E-2</v>
      </c>
      <c r="S108">
        <v>47</v>
      </c>
      <c r="T108" s="82">
        <v>40050</v>
      </c>
      <c r="U108">
        <v>0.27745041251182601</v>
      </c>
      <c r="V108" s="90">
        <v>19.749993455037501</v>
      </c>
      <c r="W108" s="146">
        <v>0.29590922211228055</v>
      </c>
      <c r="X108" s="112">
        <v>4.7833899657480035E-2</v>
      </c>
      <c r="Y108">
        <v>47</v>
      </c>
      <c r="Z108" s="82"/>
      <c r="AB108" s="85"/>
      <c r="AC108" s="112"/>
      <c r="AD108" s="104"/>
    </row>
    <row r="109" spans="1:30">
      <c r="A109">
        <v>48</v>
      </c>
      <c r="B109" s="82"/>
      <c r="E109" s="112"/>
      <c r="F109" s="104"/>
      <c r="G109">
        <v>48</v>
      </c>
      <c r="H109" s="82">
        <v>39299</v>
      </c>
      <c r="I109">
        <v>0.84910565614700295</v>
      </c>
      <c r="J109" s="90">
        <v>18.479993483424199</v>
      </c>
      <c r="K109" s="145">
        <v>0.5462511707562604</v>
      </c>
      <c r="L109" s="112">
        <v>5.8936786989360897E-2</v>
      </c>
      <c r="M109">
        <v>48</v>
      </c>
      <c r="N109" s="82">
        <v>39683</v>
      </c>
      <c r="O109">
        <v>0.31584170460701</v>
      </c>
      <c r="P109" s="90">
        <v>18.019993493706</v>
      </c>
      <c r="Q109" s="115">
        <v>0.30462746330223917</v>
      </c>
      <c r="R109" s="112">
        <v>5.1038814917841784E-2</v>
      </c>
      <c r="S109">
        <v>48</v>
      </c>
      <c r="T109" s="82">
        <v>40051</v>
      </c>
      <c r="U109">
        <v>0.26118317246437101</v>
      </c>
      <c r="V109" s="90">
        <v>19.8099934536964</v>
      </c>
      <c r="W109" s="146">
        <v>0.29007002031529439</v>
      </c>
      <c r="X109" s="112">
        <v>4.8550932578385567E-2</v>
      </c>
      <c r="Y109">
        <v>48</v>
      </c>
      <c r="Z109" s="82"/>
      <c r="AB109" s="85"/>
      <c r="AC109" s="112"/>
      <c r="AD109" s="104"/>
    </row>
    <row r="110" spans="1:30">
      <c r="A110">
        <v>49</v>
      </c>
      <c r="C110" s="82"/>
      <c r="F110" s="86"/>
      <c r="G110">
        <v>49</v>
      </c>
      <c r="H110" s="82">
        <v>39300</v>
      </c>
      <c r="I110">
        <v>0.75362926721572898</v>
      </c>
      <c r="J110" s="90">
        <v>18.629993480071398</v>
      </c>
      <c r="K110" s="145">
        <v>0.54710579877597521</v>
      </c>
      <c r="L110" s="112">
        <v>6.0366272223609616E-2</v>
      </c>
      <c r="M110">
        <v>49</v>
      </c>
      <c r="N110" s="82">
        <v>39684</v>
      </c>
      <c r="O110">
        <v>0.29161396622657798</v>
      </c>
      <c r="P110" s="90">
        <v>18.169993490353299</v>
      </c>
      <c r="Q110" s="115">
        <v>0.30743095306299856</v>
      </c>
      <c r="R110" s="112">
        <v>5.1761400102358232E-2</v>
      </c>
      <c r="S110">
        <v>49</v>
      </c>
      <c r="T110" s="82">
        <v>40052</v>
      </c>
      <c r="U110">
        <v>0.23521399497985801</v>
      </c>
      <c r="V110" s="90">
        <v>19.779993454366899</v>
      </c>
      <c r="W110" s="146">
        <v>0.28116381731321055</v>
      </c>
      <c r="X110" s="112">
        <v>4.9267287173992785E-2</v>
      </c>
      <c r="Y110">
        <v>49</v>
      </c>
      <c r="AA110" s="82"/>
      <c r="AB110" s="85"/>
      <c r="AD110" s="86"/>
    </row>
    <row r="111" spans="1:30">
      <c r="A111">
        <v>50</v>
      </c>
      <c r="C111" s="82"/>
      <c r="F111" s="86"/>
      <c r="G111">
        <v>50</v>
      </c>
      <c r="H111" s="82">
        <v>39301</v>
      </c>
      <c r="I111">
        <v>0.66679853200912498</v>
      </c>
      <c r="J111" s="90">
        <v>18.699993478506801</v>
      </c>
      <c r="K111" s="145">
        <v>0.53395001659152652</v>
      </c>
      <c r="L111" s="112">
        <v>6.1842547111430335E-2</v>
      </c>
      <c r="M111">
        <v>50</v>
      </c>
      <c r="N111" s="82">
        <v>39685</v>
      </c>
      <c r="O111">
        <v>0.25452697277069097</v>
      </c>
      <c r="P111" s="90">
        <v>18.2699934881181</v>
      </c>
      <c r="Q111" s="115">
        <v>0.30143618011293177</v>
      </c>
      <c r="R111" s="112">
        <v>5.2505584697915032E-2</v>
      </c>
      <c r="S111">
        <v>50</v>
      </c>
      <c r="T111" s="82">
        <v>40053</v>
      </c>
      <c r="U111">
        <v>0.203917875885963</v>
      </c>
      <c r="V111" s="90">
        <v>19.749993455037501</v>
      </c>
      <c r="W111" s="146">
        <v>0.26678240218337579</v>
      </c>
      <c r="X111" s="112">
        <v>4.9972304115176849E-2</v>
      </c>
      <c r="Y111">
        <v>50</v>
      </c>
      <c r="AA111" s="82"/>
      <c r="AB111" s="85"/>
      <c r="AD111" s="86"/>
    </row>
    <row r="112" spans="1:30">
      <c r="A112">
        <v>51</v>
      </c>
      <c r="C112" s="82"/>
      <c r="F112" s="86"/>
      <c r="G112">
        <v>51</v>
      </c>
      <c r="H112" s="82">
        <v>39302</v>
      </c>
      <c r="I112">
        <v>0.62391537427902199</v>
      </c>
      <c r="J112" s="90">
        <v>18.819993475824599</v>
      </c>
      <c r="K112" s="145">
        <v>0.51271898833418394</v>
      </c>
      <c r="L112" s="112">
        <v>6.3328428678679619E-2</v>
      </c>
      <c r="M112">
        <v>51</v>
      </c>
      <c r="N112" s="82">
        <v>39686</v>
      </c>
      <c r="O112">
        <v>0.21927131712436701</v>
      </c>
      <c r="P112" s="90">
        <v>18.289993487671001</v>
      </c>
      <c r="Q112" s="116">
        <v>0.28574238942745195</v>
      </c>
      <c r="R112" s="92">
        <v>5.3250270462421742E-2</v>
      </c>
      <c r="S112">
        <v>51</v>
      </c>
      <c r="T112" s="82">
        <v>40054</v>
      </c>
      <c r="U112">
        <v>0.18877996504306799</v>
      </c>
      <c r="V112" s="90">
        <v>19.699993456155099</v>
      </c>
      <c r="W112" s="146">
        <v>0.24683635554652228</v>
      </c>
      <c r="X112" s="112">
        <v>5.065212237463209E-2</v>
      </c>
      <c r="Y112">
        <v>51</v>
      </c>
      <c r="AA112" s="82"/>
      <c r="AB112" s="85"/>
      <c r="AD112" s="86"/>
    </row>
    <row r="113" spans="1:30">
      <c r="A113">
        <v>52</v>
      </c>
      <c r="C113" s="82"/>
      <c r="F113" s="86"/>
      <c r="G113">
        <v>52</v>
      </c>
      <c r="H113" s="82">
        <v>39303</v>
      </c>
      <c r="I113">
        <v>0.61771029233932495</v>
      </c>
      <c r="J113" s="90">
        <v>18.739993477612799</v>
      </c>
      <c r="K113" s="145">
        <v>0.49351599568049764</v>
      </c>
      <c r="L113" s="112">
        <v>6.4806031524120913E-2</v>
      </c>
      <c r="M113">
        <v>52</v>
      </c>
      <c r="N113" s="82">
        <v>39687</v>
      </c>
      <c r="O113">
        <v>0.21265809237957001</v>
      </c>
      <c r="P113" s="90">
        <v>18.2599934883416</v>
      </c>
      <c r="Q113" s="115">
        <v>0.26441931213826581</v>
      </c>
      <c r="R113" s="112">
        <v>5.3969547058298477E-2</v>
      </c>
      <c r="S113">
        <v>52</v>
      </c>
      <c r="T113" s="82">
        <v>40055</v>
      </c>
      <c r="U113">
        <v>0.17571437358856201</v>
      </c>
      <c r="V113" s="90">
        <v>19.519993460178402</v>
      </c>
      <c r="W113" s="146">
        <v>0.23020163524701068</v>
      </c>
      <c r="X113" s="112">
        <v>5.1291040294996884E-2</v>
      </c>
      <c r="Y113">
        <v>52</v>
      </c>
      <c r="AA113" s="82"/>
      <c r="AB113" s="85"/>
      <c r="AD113" s="86"/>
    </row>
    <row r="114" spans="1:30">
      <c r="A114">
        <v>53</v>
      </c>
      <c r="C114" s="82"/>
      <c r="F114" s="86"/>
      <c r="G114">
        <v>53</v>
      </c>
      <c r="H114" s="82">
        <v>39304</v>
      </c>
      <c r="I114">
        <v>0.684761703014374</v>
      </c>
      <c r="J114" s="90">
        <v>18.649993479624399</v>
      </c>
      <c r="K114" s="145">
        <v>0.48209902427786022</v>
      </c>
      <c r="L114" s="112">
        <v>6.6263062043176016E-2</v>
      </c>
      <c r="M114">
        <v>53</v>
      </c>
      <c r="N114" s="82">
        <v>39688</v>
      </c>
      <c r="O114">
        <v>0.219087138772011</v>
      </c>
      <c r="P114" s="90">
        <v>18.0999934919179</v>
      </c>
      <c r="Q114" s="115">
        <v>0.25025461477817018</v>
      </c>
      <c r="R114" s="112">
        <v>5.4646506848149187E-2</v>
      </c>
      <c r="S114">
        <v>53</v>
      </c>
      <c r="T114" s="82">
        <v>40056</v>
      </c>
      <c r="U114">
        <v>0.16466952860355399</v>
      </c>
      <c r="V114" s="90">
        <v>19.309993464872299</v>
      </c>
      <c r="W114" s="146">
        <v>0.21604812369545992</v>
      </c>
      <c r="X114" s="112">
        <v>5.1891373808681258E-2</v>
      </c>
      <c r="Y114">
        <v>53</v>
      </c>
      <c r="AA114" s="82"/>
      <c r="AB114" s="85"/>
      <c r="AD114" s="86"/>
    </row>
    <row r="115" spans="1:30">
      <c r="A115">
        <v>54</v>
      </c>
      <c r="G115">
        <v>54</v>
      </c>
      <c r="H115" s="82">
        <v>39305</v>
      </c>
      <c r="I115">
        <v>0.71020680665969804</v>
      </c>
      <c r="J115" s="90">
        <v>18.5899934809655</v>
      </c>
      <c r="K115" s="145">
        <v>0.48779608807305591</v>
      </c>
      <c r="L115" s="112">
        <v>6.7716158693517367E-2</v>
      </c>
      <c r="M115">
        <v>54</v>
      </c>
      <c r="N115" s="82">
        <v>39689</v>
      </c>
      <c r="O115">
        <v>0.22738549113273601</v>
      </c>
      <c r="P115" s="90">
        <v>17.989993494376598</v>
      </c>
      <c r="Q115" s="115">
        <v>0.2449382407915735</v>
      </c>
      <c r="R115" s="112">
        <v>5.5292230198727206E-2</v>
      </c>
      <c r="S115">
        <v>54</v>
      </c>
      <c r="Y115">
        <v>54</v>
      </c>
    </row>
    <row r="116" spans="1:30">
      <c r="A116">
        <v>55</v>
      </c>
      <c r="G116">
        <v>55</v>
      </c>
      <c r="H116" s="82">
        <v>39306</v>
      </c>
      <c r="I116">
        <v>0.69755321741104104</v>
      </c>
      <c r="J116" s="90">
        <v>18.689993478730301</v>
      </c>
      <c r="K116" s="145">
        <v>0.49504553689171993</v>
      </c>
      <c r="L116" s="112">
        <v>6.9211566993166579E-2</v>
      </c>
      <c r="M116">
        <v>55</v>
      </c>
      <c r="N116" s="82">
        <v>39690</v>
      </c>
      <c r="O116">
        <v>0.24168425798416099</v>
      </c>
      <c r="P116" s="90">
        <v>17.829993497952799</v>
      </c>
      <c r="Q116" s="115">
        <v>0.24505023528991529</v>
      </c>
      <c r="R116" s="112">
        <v>5.592891907161273E-2</v>
      </c>
      <c r="S116">
        <v>55</v>
      </c>
      <c r="Y116">
        <v>55</v>
      </c>
    </row>
    <row r="117" spans="1:30">
      <c r="A117">
        <v>56</v>
      </c>
      <c r="G117">
        <v>56</v>
      </c>
      <c r="H117" s="82">
        <v>39307</v>
      </c>
      <c r="I117">
        <v>0.727167367935181</v>
      </c>
      <c r="J117" s="90">
        <v>18.769993476942201</v>
      </c>
      <c r="K117" s="145">
        <v>0.496923403864931</v>
      </c>
      <c r="L117" s="112">
        <v>7.0766609152469004E-2</v>
      </c>
      <c r="M117">
        <v>56</v>
      </c>
      <c r="N117" s="82">
        <v>39691</v>
      </c>
      <c r="O117">
        <v>0.25736081600189198</v>
      </c>
      <c r="P117" s="90">
        <v>17.8599934972823</v>
      </c>
      <c r="Q117" s="115">
        <v>0.2501746748379497</v>
      </c>
      <c r="R117" s="112">
        <v>5.6568092667161729E-2</v>
      </c>
      <c r="S117">
        <v>56</v>
      </c>
      <c r="Y117">
        <v>56</v>
      </c>
    </row>
    <row r="118" spans="1:30">
      <c r="A118">
        <v>57</v>
      </c>
      <c r="G118">
        <v>57</v>
      </c>
      <c r="H118" s="82">
        <v>39308</v>
      </c>
      <c r="I118">
        <v>0.65007567405700695</v>
      </c>
      <c r="J118" s="90">
        <v>18.819993475824599</v>
      </c>
      <c r="K118" s="145">
        <v>0.50274374181819403</v>
      </c>
      <c r="L118" s="112">
        <v>7.2367399841910263E-2</v>
      </c>
      <c r="M118">
        <v>57</v>
      </c>
      <c r="S118">
        <v>57</v>
      </c>
      <c r="Y118">
        <v>57</v>
      </c>
    </row>
    <row r="119" spans="1:30">
      <c r="A119">
        <v>58</v>
      </c>
      <c r="G119">
        <v>58</v>
      </c>
      <c r="H119" s="82">
        <v>39309</v>
      </c>
      <c r="I119">
        <v>0.52040213346481301</v>
      </c>
      <c r="J119" s="90">
        <v>18.879993474483499</v>
      </c>
      <c r="K119" s="145">
        <v>0.4929076833285867</v>
      </c>
      <c r="L119" s="112">
        <v>7.4024378161648988E-2</v>
      </c>
      <c r="M119">
        <v>58</v>
      </c>
      <c r="S119">
        <v>58</v>
      </c>
      <c r="Y119">
        <v>58</v>
      </c>
    </row>
    <row r="120" spans="1:30">
      <c r="A120">
        <v>59</v>
      </c>
      <c r="G120">
        <v>59</v>
      </c>
      <c r="H120" s="82">
        <v>39310</v>
      </c>
      <c r="I120">
        <v>0.47397762537002602</v>
      </c>
      <c r="J120" s="90">
        <v>18.739993477612799</v>
      </c>
      <c r="K120" s="145">
        <v>0.46201873258768289</v>
      </c>
      <c r="L120" s="112">
        <v>7.56947224281906E-2</v>
      </c>
      <c r="M120">
        <v>59</v>
      </c>
      <c r="S120">
        <v>59</v>
      </c>
      <c r="Y120">
        <v>59</v>
      </c>
    </row>
    <row r="121" spans="1:30">
      <c r="A121">
        <v>60</v>
      </c>
      <c r="G121">
        <v>60</v>
      </c>
      <c r="H121" s="82">
        <v>39311</v>
      </c>
      <c r="I121">
        <v>0.451898634433746</v>
      </c>
      <c r="J121" s="90">
        <v>18.629993480071398</v>
      </c>
      <c r="K121" s="145">
        <v>0.43512330027820983</v>
      </c>
      <c r="L121" s="112">
        <v>7.7297575378266314E-2</v>
      </c>
      <c r="M121">
        <v>60</v>
      </c>
      <c r="S121">
        <v>60</v>
      </c>
      <c r="Y121">
        <v>60</v>
      </c>
    </row>
    <row r="122" spans="1:30">
      <c r="A122">
        <v>61</v>
      </c>
      <c r="G122">
        <v>61</v>
      </c>
      <c r="H122" s="82">
        <v>39312</v>
      </c>
      <c r="I122">
        <v>0.41959670186042802</v>
      </c>
      <c r="J122" s="90">
        <v>18.599993480742</v>
      </c>
      <c r="K122" s="145">
        <v>0.41546904974623922</v>
      </c>
      <c r="L122" s="112">
        <v>7.8841303074930466E-2</v>
      </c>
      <c r="M122">
        <v>61</v>
      </c>
      <c r="S122">
        <v>61</v>
      </c>
      <c r="Y122">
        <v>61</v>
      </c>
    </row>
    <row r="123" spans="1:30">
      <c r="A123">
        <v>62</v>
      </c>
      <c r="G123">
        <v>62</v>
      </c>
      <c r="H123" s="82">
        <v>39313</v>
      </c>
      <c r="I123">
        <v>0.379551202058792</v>
      </c>
      <c r="J123" s="90">
        <v>18.499993482977199</v>
      </c>
      <c r="K123" s="145">
        <v>0.39681548892470259</v>
      </c>
      <c r="L123" s="112">
        <v>8.0349688108139444E-2</v>
      </c>
      <c r="M123">
        <v>62</v>
      </c>
      <c r="S123">
        <v>62</v>
      </c>
      <c r="Y123">
        <v>62</v>
      </c>
    </row>
    <row r="124" spans="1:30">
      <c r="A124">
        <v>63</v>
      </c>
      <c r="G124">
        <v>63</v>
      </c>
      <c r="H124" s="82">
        <v>39314</v>
      </c>
      <c r="I124">
        <v>0.34825208783149703</v>
      </c>
      <c r="J124" s="90">
        <v>18.4199934847653</v>
      </c>
      <c r="K124" s="145">
        <v>0.37618054937312478</v>
      </c>
      <c r="L124" s="112">
        <v>8.1817310621218442E-2</v>
      </c>
      <c r="M124">
        <v>63</v>
      </c>
      <c r="S124">
        <v>63</v>
      </c>
      <c r="Y124">
        <v>63</v>
      </c>
    </row>
    <row r="125" spans="1:30">
      <c r="A125">
        <v>64</v>
      </c>
      <c r="G125">
        <v>64</v>
      </c>
      <c r="H125" s="82">
        <v>39315</v>
      </c>
      <c r="I125">
        <v>0.34028369188308699</v>
      </c>
      <c r="J125" s="90">
        <v>18.299993487447502</v>
      </c>
      <c r="K125" s="145">
        <v>0.35620373123647547</v>
      </c>
      <c r="L125" s="112">
        <v>8.3235371028280686E-2</v>
      </c>
      <c r="M125">
        <v>64</v>
      </c>
      <c r="S125">
        <v>64</v>
      </c>
      <c r="Y125">
        <v>64</v>
      </c>
    </row>
    <row r="126" spans="1:30">
      <c r="A126">
        <v>65</v>
      </c>
      <c r="G126">
        <v>65</v>
      </c>
      <c r="H126" s="82">
        <v>39316</v>
      </c>
      <c r="I126">
        <v>0.34747222065925598</v>
      </c>
      <c r="J126" s="90">
        <v>18.1799934901297</v>
      </c>
      <c r="K126" s="145">
        <v>0.34305670504047059</v>
      </c>
      <c r="L126" s="112">
        <v>8.459966633136505E-2</v>
      </c>
      <c r="M126">
        <v>65</v>
      </c>
      <c r="S126">
        <v>65</v>
      </c>
      <c r="Y126">
        <v>65</v>
      </c>
    </row>
    <row r="127" spans="1:30">
      <c r="A127">
        <v>66</v>
      </c>
      <c r="G127">
        <v>66</v>
      </c>
      <c r="H127" s="82">
        <v>39317</v>
      </c>
      <c r="I127">
        <v>0.361221343278885</v>
      </c>
      <c r="J127" s="90">
        <v>18.1899934899062</v>
      </c>
      <c r="K127" s="145">
        <v>0.33796589176871911</v>
      </c>
      <c r="L127" s="112">
        <v>8.5931093920318835E-2</v>
      </c>
      <c r="M127">
        <v>66</v>
      </c>
      <c r="S127">
        <v>66</v>
      </c>
      <c r="Y127">
        <v>66</v>
      </c>
    </row>
    <row r="128" spans="1:30">
      <c r="A128">
        <v>67</v>
      </c>
      <c r="G128">
        <v>67</v>
      </c>
      <c r="H128" s="82">
        <v>39318</v>
      </c>
      <c r="I128">
        <v>0.312235057353973</v>
      </c>
      <c r="J128" s="90">
        <v>18.459993483871202</v>
      </c>
      <c r="K128" s="145">
        <v>0.33905211040775951</v>
      </c>
      <c r="L128" s="112">
        <v>8.7265079994384362E-2</v>
      </c>
      <c r="M128">
        <v>67</v>
      </c>
      <c r="S128">
        <v>67</v>
      </c>
      <c r="Y128">
        <v>67</v>
      </c>
    </row>
    <row r="129" spans="1:25">
      <c r="A129">
        <v>68</v>
      </c>
      <c r="G129">
        <v>68</v>
      </c>
      <c r="H129" s="82">
        <v>39319</v>
      </c>
      <c r="I129">
        <v>0.29083430767059298</v>
      </c>
      <c r="J129" s="90">
        <v>18.599993480742</v>
      </c>
      <c r="K129" s="145">
        <v>0.32512347577189243</v>
      </c>
      <c r="L129" s="112">
        <v>8.8640929805166399E-2</v>
      </c>
      <c r="M129">
        <v>68</v>
      </c>
      <c r="S129">
        <v>68</v>
      </c>
      <c r="Y129">
        <v>68</v>
      </c>
    </row>
    <row r="130" spans="1:25">
      <c r="A130">
        <v>69</v>
      </c>
      <c r="G130">
        <v>69</v>
      </c>
      <c r="H130" s="82">
        <v>39320</v>
      </c>
      <c r="I130">
        <v>0.28698685765266402</v>
      </c>
      <c r="J130" s="90">
        <v>18.9999934718013</v>
      </c>
      <c r="K130" s="145">
        <v>0.31063908836520288</v>
      </c>
      <c r="L130" s="112">
        <v>8.9993792485819485E-2</v>
      </c>
      <c r="M130">
        <v>69</v>
      </c>
      <c r="S130">
        <v>69</v>
      </c>
      <c r="Y130">
        <v>69</v>
      </c>
    </row>
    <row r="131" spans="1:25">
      <c r="A131">
        <v>70</v>
      </c>
      <c r="G131">
        <v>70</v>
      </c>
      <c r="H131" s="82">
        <v>39321</v>
      </c>
      <c r="I131">
        <v>0.30556875467300398</v>
      </c>
      <c r="J131" s="90">
        <v>19.0699934702367</v>
      </c>
      <c r="K131" s="145">
        <v>0.3013556778597058</v>
      </c>
      <c r="L131" s="112">
        <v>9.1335151348107699E-2</v>
      </c>
      <c r="M131">
        <v>70</v>
      </c>
      <c r="S131">
        <v>70</v>
      </c>
      <c r="Y131">
        <v>70</v>
      </c>
    </row>
    <row r="132" spans="1:25">
      <c r="A132">
        <v>71</v>
      </c>
      <c r="G132">
        <v>71</v>
      </c>
      <c r="H132" s="82">
        <v>39322</v>
      </c>
      <c r="I132">
        <v>0.32102674245834401</v>
      </c>
      <c r="J132" s="90">
        <v>19.099993469566101</v>
      </c>
      <c r="K132" s="145">
        <v>0.30253748598496683</v>
      </c>
      <c r="L132" s="112">
        <v>9.2662234077607139E-2</v>
      </c>
      <c r="M132">
        <v>71</v>
      </c>
      <c r="S132">
        <v>71</v>
      </c>
      <c r="Y132">
        <v>71</v>
      </c>
    </row>
    <row r="133" spans="1:25">
      <c r="A133">
        <v>72</v>
      </c>
      <c r="G133">
        <v>72</v>
      </c>
      <c r="H133" s="82">
        <v>39323</v>
      </c>
      <c r="I133">
        <v>0.33706468343734702</v>
      </c>
      <c r="J133" s="90">
        <v>19.089993469789601</v>
      </c>
      <c r="K133" s="145">
        <v>0.30811406571091682</v>
      </c>
      <c r="L133" s="112">
        <v>9.4014836513956132E-2</v>
      </c>
      <c r="M133">
        <v>72</v>
      </c>
      <c r="S133">
        <v>72</v>
      </c>
      <c r="Y133">
        <v>72</v>
      </c>
    </row>
    <row r="134" spans="1:25">
      <c r="A134">
        <v>73</v>
      </c>
      <c r="G134">
        <v>73</v>
      </c>
      <c r="H134" s="82">
        <v>39324</v>
      </c>
      <c r="I134">
        <v>0.35695233941078203</v>
      </c>
      <c r="J134" s="90">
        <v>18.949993472918901</v>
      </c>
      <c r="K134" s="145">
        <v>0.3160463883886705</v>
      </c>
      <c r="L134" s="112">
        <v>9.5409509150726879E-2</v>
      </c>
      <c r="M134">
        <v>73</v>
      </c>
      <c r="S134">
        <v>73</v>
      </c>
      <c r="Y134">
        <v>73</v>
      </c>
    </row>
    <row r="135" spans="1:25">
      <c r="A135">
        <v>74</v>
      </c>
      <c r="G135">
        <v>74</v>
      </c>
      <c r="H135" s="82">
        <v>39325</v>
      </c>
      <c r="I135">
        <v>0.35954353213310197</v>
      </c>
      <c r="J135" s="90">
        <v>18.899993474036499</v>
      </c>
      <c r="K135" s="145">
        <v>0.32614839265258988</v>
      </c>
      <c r="L135" s="112">
        <v>9.6848506451644251E-2</v>
      </c>
      <c r="M135">
        <v>74</v>
      </c>
      <c r="S135">
        <v>74</v>
      </c>
      <c r="Y135">
        <v>74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4748C-270C-524E-A861-97FD5A7A5364}">
  <sheetPr codeName="Sheet3"/>
  <dimension ref="A1:AJ137"/>
  <sheetViews>
    <sheetView topLeftCell="A57" zoomScale="114" zoomScaleNormal="50" workbookViewId="0">
      <selection activeCell="O61" sqref="O61:P88"/>
    </sheetView>
  </sheetViews>
  <sheetFormatPr baseColWidth="10" defaultRowHeight="15"/>
  <cols>
    <col min="4" max="4" width="10.83203125" style="85"/>
    <col min="5" max="5" width="10.83203125" style="113"/>
    <col min="11" max="11" width="10.83203125" style="113" customWidth="1"/>
    <col min="17" max="17" width="10.83203125" style="113"/>
    <col min="23" max="23" width="10.83203125" style="113"/>
    <col min="29" max="29" width="10.83203125" style="113"/>
    <col min="35" max="35" width="10.83203125" style="113"/>
  </cols>
  <sheetData>
    <row r="1" spans="1:36">
      <c r="B1" t="s">
        <v>128</v>
      </c>
      <c r="C1" t="s">
        <v>142</v>
      </c>
      <c r="D1" s="85" t="s">
        <v>141</v>
      </c>
      <c r="E1" s="113" t="s">
        <v>155</v>
      </c>
      <c r="F1" s="85"/>
      <c r="I1" t="s">
        <v>143</v>
      </c>
      <c r="J1" s="85" t="s">
        <v>141</v>
      </c>
      <c r="K1" s="113" t="s">
        <v>156</v>
      </c>
      <c r="L1" s="85"/>
      <c r="O1" t="s">
        <v>144</v>
      </c>
      <c r="P1" s="85" t="s">
        <v>141</v>
      </c>
      <c r="Q1" s="113" t="s">
        <v>157</v>
      </c>
      <c r="R1" s="85"/>
      <c r="U1" t="s">
        <v>145</v>
      </c>
      <c r="V1" s="85" t="s">
        <v>141</v>
      </c>
      <c r="W1" s="113" t="s">
        <v>158</v>
      </c>
      <c r="X1" s="85"/>
      <c r="AA1" t="s">
        <v>146</v>
      </c>
      <c r="AB1" s="85" t="s">
        <v>141</v>
      </c>
      <c r="AC1" s="113" t="s">
        <v>159</v>
      </c>
      <c r="AD1" s="85"/>
      <c r="AG1" t="s">
        <v>147</v>
      </c>
      <c r="AH1" s="85" t="s">
        <v>141</v>
      </c>
      <c r="AI1" s="113" t="s">
        <v>160</v>
      </c>
      <c r="AJ1" s="85"/>
    </row>
    <row r="2" spans="1:36">
      <c r="A2">
        <v>0</v>
      </c>
      <c r="B2" s="82">
        <v>36724</v>
      </c>
      <c r="C2">
        <v>1.68540692329407</v>
      </c>
      <c r="D2" s="85">
        <v>16.169993535056701</v>
      </c>
      <c r="E2" s="115">
        <v>1</v>
      </c>
      <c r="F2" s="112">
        <v>1.7717407352724052E-2</v>
      </c>
      <c r="G2">
        <v>0</v>
      </c>
      <c r="H2" s="82">
        <v>37091</v>
      </c>
      <c r="I2">
        <v>1.9773917198181199</v>
      </c>
      <c r="J2" s="85">
        <v>17.2999935097993</v>
      </c>
      <c r="K2" s="114">
        <v>1</v>
      </c>
      <c r="L2" s="111">
        <v>1.7717407352724052E-2</v>
      </c>
      <c r="M2">
        <v>0</v>
      </c>
      <c r="N2" s="82">
        <v>37443</v>
      </c>
      <c r="O2">
        <v>1.8212877511978101</v>
      </c>
      <c r="P2" s="85">
        <v>16.019993538409501</v>
      </c>
      <c r="Q2" s="114">
        <v>1</v>
      </c>
      <c r="R2" s="111">
        <v>1.7717407352724052E-2</v>
      </c>
      <c r="S2">
        <v>0</v>
      </c>
      <c r="T2" s="82">
        <v>37817</v>
      </c>
      <c r="U2">
        <v>2.14530682563782</v>
      </c>
      <c r="V2" s="85">
        <v>18.769993476942201</v>
      </c>
      <c r="W2" s="114">
        <v>1</v>
      </c>
      <c r="X2" s="111">
        <v>1.7717407352724052E-2</v>
      </c>
      <c r="Y2">
        <v>0</v>
      </c>
      <c r="Z2" s="82">
        <v>38181</v>
      </c>
      <c r="AA2">
        <v>2.19120192527771</v>
      </c>
      <c r="AB2" s="85">
        <v>16.789993521198699</v>
      </c>
      <c r="AC2" s="114">
        <v>1</v>
      </c>
      <c r="AD2" s="111">
        <v>1.7717407352724052E-2</v>
      </c>
      <c r="AE2">
        <v>0</v>
      </c>
      <c r="AF2" s="82">
        <v>38553</v>
      </c>
      <c r="AG2">
        <v>2.0941002368927002</v>
      </c>
      <c r="AH2" s="85">
        <v>18.629993480071398</v>
      </c>
      <c r="AI2" s="114">
        <v>1</v>
      </c>
      <c r="AJ2" s="111">
        <v>1.7717407352724052E-2</v>
      </c>
    </row>
    <row r="3" spans="1:36">
      <c r="A3">
        <v>1</v>
      </c>
      <c r="B3" s="82">
        <v>36725</v>
      </c>
      <c r="C3">
        <v>1.6396899223327599</v>
      </c>
      <c r="D3" s="85">
        <v>16.039993537962498</v>
      </c>
      <c r="E3" s="115">
        <v>0.76975777861502048</v>
      </c>
      <c r="F3" s="112">
        <v>1.8923010900937148E-2</v>
      </c>
      <c r="G3">
        <v>1</v>
      </c>
      <c r="H3" s="82">
        <v>37092</v>
      </c>
      <c r="I3">
        <v>2.0540623664856001</v>
      </c>
      <c r="J3" s="85">
        <v>17.089993514493099</v>
      </c>
      <c r="K3" s="114">
        <v>0.78329809430904307</v>
      </c>
      <c r="L3" s="111">
        <v>1.8991003456760715E-2</v>
      </c>
      <c r="M3">
        <v>1</v>
      </c>
      <c r="N3" s="82">
        <v>37444</v>
      </c>
      <c r="O3">
        <v>1.64259386062622</v>
      </c>
      <c r="P3" s="85">
        <v>16.169993535056701</v>
      </c>
      <c r="Q3" s="114">
        <v>0.78375397930405999</v>
      </c>
      <c r="R3" s="111">
        <v>1.8914223978874385E-2</v>
      </c>
      <c r="S3">
        <v>1</v>
      </c>
      <c r="T3" s="82">
        <v>37818</v>
      </c>
      <c r="U3">
        <v>2.0853126049041699</v>
      </c>
      <c r="V3" s="85">
        <v>18.849993475154101</v>
      </c>
      <c r="W3" s="114">
        <v>0.78114023876752037</v>
      </c>
      <c r="X3" s="111">
        <v>1.9084355693499349E-2</v>
      </c>
      <c r="Y3">
        <v>1</v>
      </c>
      <c r="Z3" s="82">
        <v>38182</v>
      </c>
      <c r="AA3">
        <v>2.1081962585449201</v>
      </c>
      <c r="AB3" s="85">
        <v>17.059993515163701</v>
      </c>
      <c r="AC3" s="114">
        <v>0.80422134216900809</v>
      </c>
      <c r="AD3" s="111">
        <v>1.8959920081934947E-2</v>
      </c>
      <c r="AE3">
        <v>1</v>
      </c>
      <c r="AF3" s="82">
        <v>38554</v>
      </c>
      <c r="AG3">
        <v>2.1544754505157502</v>
      </c>
      <c r="AH3" s="85">
        <v>18.3499934863299</v>
      </c>
      <c r="AI3" s="114">
        <v>0.77861885445917667</v>
      </c>
      <c r="AJ3" s="111">
        <v>1.9075219494574927E-2</v>
      </c>
    </row>
    <row r="4" spans="1:36">
      <c r="A4">
        <v>2</v>
      </c>
      <c r="B4" s="82">
        <v>36726</v>
      </c>
      <c r="C4">
        <v>1.6792469024658201</v>
      </c>
      <c r="D4" s="85">
        <v>16.2299935337156</v>
      </c>
      <c r="E4" s="115">
        <v>0.71943152043119618</v>
      </c>
      <c r="F4" s="112">
        <v>1.9903337051857862E-2</v>
      </c>
      <c r="G4">
        <v>2</v>
      </c>
      <c r="H4" s="82">
        <v>37093</v>
      </c>
      <c r="I4">
        <v>2.1229295730590798</v>
      </c>
      <c r="J4" s="85">
        <v>17.059993515163701</v>
      </c>
      <c r="K4" s="114">
        <v>0.75461828186146007</v>
      </c>
      <c r="L4" s="111">
        <v>2.0036921637292704E-2</v>
      </c>
      <c r="M4">
        <v>2</v>
      </c>
      <c r="N4" s="82">
        <v>37445</v>
      </c>
      <c r="O4">
        <v>1.5665482282638501</v>
      </c>
      <c r="P4" s="85">
        <v>16.1599935352803</v>
      </c>
      <c r="Q4" s="114">
        <v>0.72307013908342266</v>
      </c>
      <c r="R4" s="111">
        <v>1.9914886581017022E-2</v>
      </c>
      <c r="S4">
        <v>2</v>
      </c>
      <c r="T4" s="82">
        <v>37819</v>
      </c>
      <c r="U4">
        <v>2.06902408599854</v>
      </c>
      <c r="V4" s="85">
        <v>18.899993474036499</v>
      </c>
      <c r="W4" s="114">
        <v>0.75423037718282127</v>
      </c>
      <c r="X4" s="111">
        <v>2.0220274989718019E-2</v>
      </c>
      <c r="Y4">
        <v>2</v>
      </c>
      <c r="Z4" s="82">
        <v>38183</v>
      </c>
      <c r="AA4">
        <v>1.98045325279236</v>
      </c>
      <c r="AB4" s="85">
        <v>17.1299935135991</v>
      </c>
      <c r="AC4" s="114">
        <v>0.7632687590920062</v>
      </c>
      <c r="AD4" s="111">
        <v>2.0026129731923581E-2</v>
      </c>
      <c r="AE4">
        <v>2</v>
      </c>
      <c r="AF4" s="82">
        <v>38555</v>
      </c>
      <c r="AG4">
        <v>2.1203484535217298</v>
      </c>
      <c r="AH4" s="85">
        <v>18.2699934881181</v>
      </c>
      <c r="AI4" s="114">
        <v>0.75930672037507752</v>
      </c>
      <c r="AJ4" s="111">
        <v>2.0181421615280647E-2</v>
      </c>
    </row>
    <row r="5" spans="1:36">
      <c r="A5">
        <v>3</v>
      </c>
      <c r="B5" s="82">
        <v>36727</v>
      </c>
      <c r="C5">
        <v>1.8456671237945601</v>
      </c>
      <c r="D5" s="85">
        <v>16.419993529468801</v>
      </c>
      <c r="E5" s="115">
        <v>0.70987543640808859</v>
      </c>
      <c r="F5" s="112">
        <v>2.0840880190254641E-2</v>
      </c>
      <c r="G5">
        <v>3</v>
      </c>
      <c r="H5" s="82">
        <v>37094</v>
      </c>
      <c r="I5">
        <v>2.0669593811035201</v>
      </c>
      <c r="J5" s="85">
        <v>17.3699935082346</v>
      </c>
      <c r="K5" s="114">
        <v>0.75274370838326488</v>
      </c>
      <c r="L5" s="111">
        <v>2.1050870047054228E-2</v>
      </c>
      <c r="M5">
        <v>3</v>
      </c>
      <c r="N5" s="82">
        <v>37446</v>
      </c>
      <c r="O5">
        <v>1.54686415195465</v>
      </c>
      <c r="P5" s="85">
        <v>16.2399935334921</v>
      </c>
      <c r="Q5" s="114">
        <v>0.70080711230365889</v>
      </c>
      <c r="R5" s="111">
        <v>2.0853014708782071E-2</v>
      </c>
      <c r="S5">
        <v>3</v>
      </c>
      <c r="T5" s="82">
        <v>37820</v>
      </c>
      <c r="U5">
        <v>1.9688193798065201</v>
      </c>
      <c r="V5" s="85">
        <v>19.129993468895599</v>
      </c>
      <c r="W5" s="114">
        <v>0.74871870557365738</v>
      </c>
      <c r="X5" s="111">
        <v>2.1327650932487403E-2</v>
      </c>
      <c r="Y5">
        <v>3</v>
      </c>
      <c r="Z5" s="82">
        <v>38184</v>
      </c>
      <c r="AA5">
        <v>1.8341157436370801</v>
      </c>
      <c r="AB5" s="85">
        <v>17.1299935135991</v>
      </c>
      <c r="AC5" s="114">
        <v>0.74550936525934397</v>
      </c>
      <c r="AD5" s="111">
        <v>2.1052745382455388E-2</v>
      </c>
      <c r="AE5">
        <v>3</v>
      </c>
      <c r="AF5" s="82">
        <v>38556</v>
      </c>
      <c r="AG5">
        <v>2.0029556751251198</v>
      </c>
      <c r="AH5" s="85">
        <v>18.239993488788599</v>
      </c>
      <c r="AI5" s="114">
        <v>0.75358579668737968</v>
      </c>
      <c r="AJ5" s="111">
        <v>2.1261584091520354E-2</v>
      </c>
    </row>
    <row r="6" spans="1:36">
      <c r="A6">
        <v>4</v>
      </c>
      <c r="B6" s="82">
        <v>36728</v>
      </c>
      <c r="C6">
        <v>1.91172003746033</v>
      </c>
      <c r="D6" s="85">
        <v>16.569993526116001</v>
      </c>
      <c r="E6" s="115">
        <v>0.72010277883806484</v>
      </c>
      <c r="F6" s="112">
        <v>2.1776916491085319E-2</v>
      </c>
      <c r="G6">
        <v>4</v>
      </c>
      <c r="H6" s="82">
        <v>37095</v>
      </c>
      <c r="I6">
        <v>2.0170347690582302</v>
      </c>
      <c r="J6" s="85">
        <v>17.429993506893499</v>
      </c>
      <c r="K6" s="114">
        <v>0.74873361243867709</v>
      </c>
      <c r="L6" s="111">
        <v>2.2077969896645996E-2</v>
      </c>
      <c r="M6">
        <v>4</v>
      </c>
      <c r="N6" s="82">
        <v>37447</v>
      </c>
      <c r="O6">
        <v>1.5498864650726301</v>
      </c>
      <c r="P6" s="85">
        <v>16.499993527680701</v>
      </c>
      <c r="Q6" s="114">
        <v>0.69254455550594785</v>
      </c>
      <c r="R6" s="111">
        <v>2.1771340379911155E-2</v>
      </c>
      <c r="S6">
        <v>4</v>
      </c>
      <c r="T6" s="82">
        <v>37821</v>
      </c>
      <c r="U6">
        <v>1.92719662189484</v>
      </c>
      <c r="V6" s="85">
        <v>19.169993468001501</v>
      </c>
      <c r="W6" s="114">
        <v>0.74044313165023401</v>
      </c>
      <c r="X6" s="111">
        <v>2.2440597685083639E-2</v>
      </c>
      <c r="Y6">
        <v>4</v>
      </c>
      <c r="Z6" s="82">
        <v>38185</v>
      </c>
      <c r="AA6">
        <v>1.73989593982697</v>
      </c>
      <c r="AB6" s="85">
        <v>17.189993512257999</v>
      </c>
      <c r="AC6" s="114">
        <v>0.73046923305772216</v>
      </c>
      <c r="AD6" s="111">
        <v>2.2060232855156792E-2</v>
      </c>
      <c r="AE6">
        <v>4</v>
      </c>
      <c r="AF6" s="82">
        <v>38557</v>
      </c>
      <c r="AG6">
        <v>1.96008265018463</v>
      </c>
      <c r="AH6" s="85">
        <v>18.209993489459201</v>
      </c>
      <c r="AI6" s="114">
        <v>0.74450749369171343</v>
      </c>
      <c r="AJ6" s="111">
        <v>2.2333584832744318E-2</v>
      </c>
    </row>
    <row r="7" spans="1:36">
      <c r="A7">
        <v>5</v>
      </c>
      <c r="B7" s="82">
        <v>36729</v>
      </c>
      <c r="C7">
        <v>1.95925521850586</v>
      </c>
      <c r="D7" s="85">
        <v>16.659993524104401</v>
      </c>
      <c r="E7" s="115">
        <v>0.72783187195095667</v>
      </c>
      <c r="F7" s="112">
        <v>2.2730550928917383E-2</v>
      </c>
      <c r="G7">
        <v>5</v>
      </c>
      <c r="H7" s="82">
        <v>37096</v>
      </c>
      <c r="I7">
        <v>2.0030314922332799</v>
      </c>
      <c r="J7" s="85">
        <v>17.519993504881899</v>
      </c>
      <c r="K7" s="114">
        <v>0.74447164515249409</v>
      </c>
      <c r="L7" s="111">
        <v>2.3103546096514677E-2</v>
      </c>
      <c r="M7">
        <v>5</v>
      </c>
      <c r="N7" s="82">
        <v>37448</v>
      </c>
      <c r="O7">
        <v>1.5826821327209499</v>
      </c>
      <c r="P7" s="85">
        <v>16.5499935265631</v>
      </c>
      <c r="Q7" s="114">
        <v>0.69016240224070713</v>
      </c>
      <c r="R7" s="111">
        <v>2.2692384973739113E-2</v>
      </c>
      <c r="S7">
        <v>5</v>
      </c>
      <c r="T7" s="82">
        <v>37822</v>
      </c>
      <c r="U7">
        <v>1.9338171482086199</v>
      </c>
      <c r="V7" s="85">
        <v>19.679993456602102</v>
      </c>
      <c r="W7" s="114">
        <v>0.73551266199125032</v>
      </c>
      <c r="X7" s="111">
        <v>2.3545686195447411E-2</v>
      </c>
      <c r="Y7">
        <v>5</v>
      </c>
      <c r="Z7" s="82">
        <v>38186</v>
      </c>
      <c r="AA7">
        <v>1.6459426879882799</v>
      </c>
      <c r="AB7" s="85">
        <v>17.2899935100228</v>
      </c>
      <c r="AC7" s="114">
        <v>0.71896988989473776</v>
      </c>
      <c r="AD7" s="111">
        <v>2.3054235231660211E-2</v>
      </c>
      <c r="AE7">
        <v>5</v>
      </c>
      <c r="AF7" s="82">
        <v>38558</v>
      </c>
      <c r="AG7">
        <v>1.93636322021484</v>
      </c>
      <c r="AH7" s="85">
        <v>18.119993491470801</v>
      </c>
      <c r="AI7" s="114">
        <v>0.73924680093599626</v>
      </c>
      <c r="AJ7" s="111">
        <v>2.3393626978977729E-2</v>
      </c>
    </row>
    <row r="8" spans="1:36">
      <c r="A8">
        <v>6</v>
      </c>
      <c r="B8" s="82">
        <v>36730</v>
      </c>
      <c r="C8">
        <v>2.0363814830779998</v>
      </c>
      <c r="D8" s="85">
        <v>16.679993523657298</v>
      </c>
      <c r="E8" s="115">
        <v>0.73342897767057669</v>
      </c>
      <c r="F8" s="112">
        <v>2.3696445219605861E-2</v>
      </c>
      <c r="G8">
        <v>6</v>
      </c>
      <c r="H8" s="82">
        <v>37097</v>
      </c>
      <c r="I8">
        <v>2.03214454650879</v>
      </c>
      <c r="J8" s="85">
        <v>17.569993503764302</v>
      </c>
      <c r="K8" s="114">
        <v>0.74226164773232173</v>
      </c>
      <c r="L8" s="111">
        <v>2.4128778887008418E-2</v>
      </c>
      <c r="M8">
        <v>6</v>
      </c>
      <c r="N8" s="82">
        <v>37449</v>
      </c>
      <c r="O8">
        <v>1.6746069192886399</v>
      </c>
      <c r="P8" s="85">
        <v>16.529993527010099</v>
      </c>
      <c r="Q8" s="114">
        <v>0.69214730307051919</v>
      </c>
      <c r="R8" s="111">
        <v>2.3612976759684708E-2</v>
      </c>
      <c r="S8">
        <v>6</v>
      </c>
      <c r="T8" s="82">
        <v>37823</v>
      </c>
      <c r="U8">
        <v>1.8140723705291699</v>
      </c>
      <c r="V8" s="85">
        <v>19.719993455708099</v>
      </c>
      <c r="W8" s="114">
        <v>0.73461316881720184</v>
      </c>
      <c r="X8" s="111">
        <v>2.4671776728700086E-2</v>
      </c>
      <c r="Y8">
        <v>6</v>
      </c>
      <c r="Z8" s="82">
        <v>38187</v>
      </c>
      <c r="AA8">
        <v>1.6592810153961199</v>
      </c>
      <c r="AB8" s="85">
        <v>17.319993509352201</v>
      </c>
      <c r="AC8" s="114">
        <v>0.70791891205501545</v>
      </c>
      <c r="AD8" s="111">
        <v>2.4040320066972484E-2</v>
      </c>
      <c r="AE8">
        <v>6</v>
      </c>
      <c r="AF8" s="82">
        <v>38559</v>
      </c>
      <c r="AG8">
        <v>1.89226746559143</v>
      </c>
      <c r="AH8" s="85">
        <v>18.219993489235701</v>
      </c>
      <c r="AI8" s="114">
        <v>0.73613556155010651</v>
      </c>
      <c r="AJ8" s="111">
        <v>2.4442993643727248E-2</v>
      </c>
    </row>
    <row r="9" spans="1:36">
      <c r="A9">
        <v>7</v>
      </c>
      <c r="B9" s="82">
        <v>36731</v>
      </c>
      <c r="C9">
        <v>2.24216556549072</v>
      </c>
      <c r="D9" s="85">
        <v>16.879993519187</v>
      </c>
      <c r="E9" s="115">
        <v>0.73989898166656198</v>
      </c>
      <c r="F9" s="112">
        <v>2.4669074892579156E-2</v>
      </c>
      <c r="G9">
        <v>7</v>
      </c>
      <c r="H9" s="82">
        <v>37098</v>
      </c>
      <c r="I9">
        <v>2.03770899772644</v>
      </c>
      <c r="J9" s="85">
        <v>17.819993498176402</v>
      </c>
      <c r="K9" s="114">
        <v>0.74320465941425906</v>
      </c>
      <c r="L9" s="111">
        <v>2.5153912002928294E-2</v>
      </c>
      <c r="M9">
        <v>7</v>
      </c>
      <c r="N9" s="82">
        <v>37450</v>
      </c>
      <c r="O9">
        <v>1.7360471487045299</v>
      </c>
      <c r="P9" s="85">
        <v>16.6499935243279</v>
      </c>
      <c r="Q9" s="114">
        <v>0.69997597416854418</v>
      </c>
      <c r="R9" s="111">
        <v>2.4534679620390097E-2</v>
      </c>
      <c r="S9">
        <v>7</v>
      </c>
      <c r="T9" s="82">
        <v>37824</v>
      </c>
      <c r="U9">
        <v>1.6596386432647701</v>
      </c>
      <c r="V9" s="85">
        <v>19.7999934539199</v>
      </c>
      <c r="W9" s="114">
        <v>0.72589230407406258</v>
      </c>
      <c r="X9" s="111">
        <v>2.5798729007353614E-2</v>
      </c>
      <c r="Y9">
        <v>7</v>
      </c>
      <c r="Z9" s="82">
        <v>38188</v>
      </c>
      <c r="AA9">
        <v>1.72626829147339</v>
      </c>
      <c r="AB9" s="85">
        <v>17.409993507340602</v>
      </c>
      <c r="AC9" s="114">
        <v>0.70509436387181801</v>
      </c>
      <c r="AD9" s="111">
        <v>2.5015494498543268E-2</v>
      </c>
      <c r="AE9">
        <v>7</v>
      </c>
      <c r="AF9" s="82">
        <v>38560</v>
      </c>
      <c r="AG9">
        <v>1.79628169536591</v>
      </c>
      <c r="AH9" s="85">
        <v>18.299993487447502</v>
      </c>
      <c r="AI9" s="114">
        <v>0.73226093584201735</v>
      </c>
      <c r="AJ9" s="111">
        <v>2.5493720834667933E-2</v>
      </c>
    </row>
    <row r="10" spans="1:36">
      <c r="A10">
        <v>8</v>
      </c>
      <c r="B10" s="82">
        <v>36732</v>
      </c>
      <c r="C10">
        <v>1.95755326747894</v>
      </c>
      <c r="D10" s="85">
        <v>17.099993514269599</v>
      </c>
      <c r="E10" s="115">
        <v>0.75283710103786172</v>
      </c>
      <c r="F10" s="112">
        <v>2.5657955717084513E-2</v>
      </c>
      <c r="G10">
        <v>8</v>
      </c>
      <c r="H10" s="82">
        <v>37099</v>
      </c>
      <c r="I10">
        <v>1.9779354333877599</v>
      </c>
      <c r="J10" s="85">
        <v>17.919993495941199</v>
      </c>
      <c r="K10" s="114">
        <v>0.74386742537434059</v>
      </c>
      <c r="L10" s="111">
        <v>2.6192378656312507E-2</v>
      </c>
      <c r="M10">
        <v>8</v>
      </c>
      <c r="N10" s="82">
        <v>37451</v>
      </c>
      <c r="O10">
        <v>1.7112727165222199</v>
      </c>
      <c r="P10" s="85">
        <v>16.6499935243279</v>
      </c>
      <c r="Q10" s="114">
        <v>0.70732621741337243</v>
      </c>
      <c r="R10" s="111">
        <v>2.5470091610033791E-2</v>
      </c>
      <c r="S10">
        <v>8</v>
      </c>
      <c r="T10" s="82">
        <v>37825</v>
      </c>
      <c r="U10">
        <v>1.57159960269928</v>
      </c>
      <c r="V10" s="85">
        <v>19.849993452802298</v>
      </c>
      <c r="W10" s="114">
        <v>0.71142304297839798</v>
      </c>
      <c r="X10" s="111">
        <v>2.6919052252615965E-2</v>
      </c>
      <c r="Y10">
        <v>8</v>
      </c>
      <c r="Z10" s="82">
        <v>38189</v>
      </c>
      <c r="AA10">
        <v>1.71413421630859</v>
      </c>
      <c r="AB10" s="85">
        <v>17.259993510693299</v>
      </c>
      <c r="AC10" s="114">
        <v>0.70886952566511552</v>
      </c>
      <c r="AD10" s="111">
        <v>2.5991634362625662E-2</v>
      </c>
      <c r="AE10">
        <v>8</v>
      </c>
      <c r="AF10" s="82">
        <v>38561</v>
      </c>
      <c r="AG10">
        <v>1.71970343589783</v>
      </c>
      <c r="AH10" s="85">
        <v>18.329993486776999</v>
      </c>
      <c r="AI10" s="114">
        <v>0.72459744870934983</v>
      </c>
      <c r="AJ10" s="111">
        <v>2.6543903028152252E-2</v>
      </c>
    </row>
    <row r="11" spans="1:36">
      <c r="A11">
        <v>9</v>
      </c>
      <c r="B11" s="82">
        <v>36733</v>
      </c>
      <c r="C11">
        <v>2.0563435554504399</v>
      </c>
      <c r="D11" s="85">
        <v>16.7199935227633</v>
      </c>
      <c r="E11" s="115">
        <v>0.74363336296425542</v>
      </c>
      <c r="F11" s="112">
        <v>2.6671169122092594E-2</v>
      </c>
      <c r="G11">
        <v>9</v>
      </c>
      <c r="H11" s="82">
        <v>37100</v>
      </c>
      <c r="I11">
        <v>1.9184417724609399</v>
      </c>
      <c r="J11" s="85">
        <v>18.209993489459201</v>
      </c>
      <c r="K11" s="114">
        <v>0.74082713256574539</v>
      </c>
      <c r="L11" s="111">
        <v>2.7236446539506489E-2</v>
      </c>
      <c r="M11">
        <v>9</v>
      </c>
      <c r="N11" s="82">
        <v>37452</v>
      </c>
      <c r="O11">
        <v>1.66752409934998</v>
      </c>
      <c r="P11" s="85">
        <v>16.529993527010099</v>
      </c>
      <c r="Q11" s="114">
        <v>0.70865065730854782</v>
      </c>
      <c r="R11" s="111">
        <v>2.6413269908975138E-2</v>
      </c>
      <c r="S11">
        <v>9</v>
      </c>
      <c r="T11" s="82">
        <v>37826</v>
      </c>
      <c r="U11">
        <v>1.55078077316284</v>
      </c>
      <c r="V11" s="85">
        <v>19.9599934503436</v>
      </c>
      <c r="W11" s="114">
        <v>0.69935508807762647</v>
      </c>
      <c r="X11" s="111">
        <v>2.8023877012823138E-2</v>
      </c>
      <c r="Y11">
        <v>9</v>
      </c>
      <c r="Z11" s="82">
        <v>38190</v>
      </c>
      <c r="AA11">
        <v>1.7157459259033201</v>
      </c>
      <c r="AB11" s="85">
        <v>17.2999935097993</v>
      </c>
      <c r="AC11" s="114">
        <v>0.70953010802583649</v>
      </c>
      <c r="AD11" s="111">
        <v>2.6964748990898811E-2</v>
      </c>
      <c r="AE11">
        <v>9</v>
      </c>
      <c r="AF11" s="82">
        <v>38562</v>
      </c>
      <c r="AG11">
        <v>1.59357178211212</v>
      </c>
      <c r="AH11" s="85">
        <v>18.529993482306601</v>
      </c>
      <c r="AI11" s="114">
        <v>0.71652242653796094</v>
      </c>
      <c r="AJ11" s="111">
        <v>2.7586632182086183E-2</v>
      </c>
    </row>
    <row r="12" spans="1:36">
      <c r="A12">
        <v>10</v>
      </c>
      <c r="B12" s="82">
        <v>36734</v>
      </c>
      <c r="C12">
        <v>1.9699778556823699</v>
      </c>
      <c r="D12" s="85">
        <v>16.749993522092701</v>
      </c>
      <c r="E12" s="115">
        <v>0.74492192314988959</v>
      </c>
      <c r="F12" s="112">
        <v>2.765606192308169E-2</v>
      </c>
      <c r="G12">
        <v>10</v>
      </c>
      <c r="H12" s="82">
        <v>37101</v>
      </c>
      <c r="I12">
        <v>1.8713974952697801</v>
      </c>
      <c r="J12" s="85">
        <v>18.409993484988799</v>
      </c>
      <c r="K12" s="114">
        <v>0.73622921779025818</v>
      </c>
      <c r="L12" s="111">
        <v>2.8291578756774301E-2</v>
      </c>
      <c r="M12">
        <v>10</v>
      </c>
      <c r="N12" s="82">
        <v>37453</v>
      </c>
      <c r="O12">
        <v>1.6471467018127399</v>
      </c>
      <c r="P12" s="85">
        <v>16.5599935263396</v>
      </c>
      <c r="Q12" s="114">
        <v>0.70633784754630702</v>
      </c>
      <c r="R12" s="111">
        <v>2.7352242843432066E-2</v>
      </c>
      <c r="S12">
        <v>10</v>
      </c>
      <c r="T12" s="82">
        <v>37827</v>
      </c>
      <c r="U12">
        <v>1.5441426038742101</v>
      </c>
      <c r="V12" s="85">
        <v>19.939993450790698</v>
      </c>
      <c r="W12" s="114">
        <v>0.66082984377708087</v>
      </c>
      <c r="X12" s="111">
        <v>2.911911882788008E-2</v>
      </c>
      <c r="Y12">
        <v>10</v>
      </c>
      <c r="Z12" s="82">
        <v>38191</v>
      </c>
      <c r="AA12">
        <v>1.6699175834655799</v>
      </c>
      <c r="AB12" s="85">
        <v>17.2999935097993</v>
      </c>
      <c r="AC12" s="114">
        <v>0.70991368312555969</v>
      </c>
      <c r="AD12" s="111">
        <v>2.7940337023352104E-2</v>
      </c>
      <c r="AE12">
        <v>10</v>
      </c>
      <c r="AF12" s="82">
        <v>38563</v>
      </c>
      <c r="AG12">
        <v>1.4552865028381301</v>
      </c>
      <c r="AH12" s="85">
        <v>18.8299934756011</v>
      </c>
      <c r="AI12" s="114">
        <v>0.70425286957793964</v>
      </c>
      <c r="AJ12" s="111">
        <v>2.8629845142261311E-2</v>
      </c>
    </row>
    <row r="13" spans="1:36">
      <c r="A13">
        <v>11</v>
      </c>
      <c r="B13" s="82">
        <v>36735</v>
      </c>
      <c r="C13">
        <v>1.9027459621429399</v>
      </c>
      <c r="D13" s="85">
        <v>16.749993522092701</v>
      </c>
      <c r="E13" s="115">
        <v>0.73704039252011977</v>
      </c>
      <c r="F13" s="112">
        <v>2.8643612332988191E-2</v>
      </c>
      <c r="G13">
        <v>11</v>
      </c>
      <c r="H13" s="82">
        <v>37102</v>
      </c>
      <c r="I13">
        <v>1.87441086769104</v>
      </c>
      <c r="J13" s="85">
        <v>18.629993480071398</v>
      </c>
      <c r="K13" s="114">
        <v>0.63162266424307523</v>
      </c>
      <c r="L13" s="111">
        <v>2.9351459514542984E-2</v>
      </c>
      <c r="M13">
        <v>11</v>
      </c>
      <c r="N13" s="82">
        <v>37454</v>
      </c>
      <c r="O13">
        <v>1.65132308006287</v>
      </c>
      <c r="P13" s="85">
        <v>16.569993526116001</v>
      </c>
      <c r="Q13" s="114">
        <v>0.70396955451406384</v>
      </c>
      <c r="R13" s="111">
        <v>2.8289985217881543E-2</v>
      </c>
      <c r="S13">
        <v>11</v>
      </c>
      <c r="T13" s="82">
        <v>37828</v>
      </c>
      <c r="U13">
        <v>1.5591175556182899</v>
      </c>
      <c r="V13" s="85">
        <v>19.679993456602102</v>
      </c>
      <c r="W13" s="114">
        <v>0.46816809358888367</v>
      </c>
      <c r="X13" s="111">
        <v>3.0163993132102506E-2</v>
      </c>
      <c r="Y13">
        <v>11</v>
      </c>
      <c r="Z13" s="82">
        <v>38192</v>
      </c>
      <c r="AA13">
        <v>1.73216164112091</v>
      </c>
      <c r="AB13" s="85">
        <v>17.549993504211301</v>
      </c>
      <c r="AC13" s="114">
        <v>0.66001849101642163</v>
      </c>
      <c r="AD13" s="111">
        <v>2.8916207155711509E-2</v>
      </c>
      <c r="AE13">
        <v>11</v>
      </c>
      <c r="AF13" s="82">
        <v>38564</v>
      </c>
      <c r="AG13">
        <v>1.4578990936279299</v>
      </c>
      <c r="AH13" s="85">
        <v>18.8399934753776</v>
      </c>
      <c r="AI13" s="114">
        <v>0.54742402084777864</v>
      </c>
      <c r="AJ13" s="111">
        <v>2.9673404399349256E-2</v>
      </c>
    </row>
    <row r="14" spans="1:36">
      <c r="A14">
        <v>12</v>
      </c>
      <c r="B14" s="82">
        <v>36736</v>
      </c>
      <c r="C14">
        <v>1.8120315074920701</v>
      </c>
      <c r="D14" s="85">
        <v>16.879993519187</v>
      </c>
      <c r="E14" s="115">
        <v>0.57979889100510396</v>
      </c>
      <c r="F14" s="112">
        <v>2.9622689403577405E-2</v>
      </c>
      <c r="G14">
        <v>12</v>
      </c>
      <c r="H14" s="82">
        <v>37103</v>
      </c>
      <c r="I14">
        <v>2.05597591400146</v>
      </c>
      <c r="J14" s="85">
        <v>18.879993474483499</v>
      </c>
      <c r="K14" s="114">
        <v>0.44664736556165519</v>
      </c>
      <c r="L14" s="111">
        <v>3.0297306332070822E-2</v>
      </c>
      <c r="M14">
        <v>12</v>
      </c>
      <c r="N14" s="82">
        <v>37455</v>
      </c>
      <c r="O14">
        <v>1.5750100612640401</v>
      </c>
      <c r="P14" s="85">
        <v>16.8099935207516</v>
      </c>
      <c r="Q14" s="114">
        <v>0.59864123371473021</v>
      </c>
      <c r="R14" s="111">
        <v>2.9225518626401496E-2</v>
      </c>
      <c r="S14">
        <v>12</v>
      </c>
      <c r="T14" s="82">
        <v>37829</v>
      </c>
      <c r="U14">
        <v>1.53508388996124</v>
      </c>
      <c r="V14" s="85">
        <v>19.519993460178402</v>
      </c>
      <c r="W14" s="114">
        <v>0.3040676862859894</v>
      </c>
      <c r="X14" s="111">
        <v>3.0936107405861286E-2</v>
      </c>
      <c r="Y14">
        <v>12</v>
      </c>
      <c r="Z14" s="82">
        <v>38193</v>
      </c>
      <c r="AA14">
        <v>1.69183838367462</v>
      </c>
      <c r="AB14" s="85">
        <v>17.749993499740999</v>
      </c>
      <c r="AC14" s="114">
        <v>0.50437843890237644</v>
      </c>
      <c r="AD14" s="111">
        <v>2.9847182844642588E-2</v>
      </c>
      <c r="AE14">
        <v>12</v>
      </c>
      <c r="AF14" s="82">
        <v>38565</v>
      </c>
      <c r="AG14">
        <v>1.8237115144729601</v>
      </c>
      <c r="AH14" s="85">
        <v>18.819993475824599</v>
      </c>
      <c r="AI14" s="114">
        <v>0.37068314366911637</v>
      </c>
      <c r="AJ14" s="111">
        <v>3.0521360258298168E-2</v>
      </c>
    </row>
    <row r="15" spans="1:36">
      <c r="A15">
        <v>13</v>
      </c>
      <c r="B15" s="82">
        <v>36737</v>
      </c>
      <c r="C15">
        <v>1.62845635414124</v>
      </c>
      <c r="D15" s="85">
        <v>16.939993517845899</v>
      </c>
      <c r="E15" s="115">
        <v>0.40963732757311022</v>
      </c>
      <c r="F15" s="112">
        <v>3.0432390149983547E-2</v>
      </c>
      <c r="G15">
        <v>13</v>
      </c>
      <c r="H15" s="82">
        <v>37104</v>
      </c>
      <c r="I15">
        <v>1.935675740242</v>
      </c>
      <c r="J15" s="85">
        <v>18.889993474259999</v>
      </c>
      <c r="K15" s="114">
        <v>0.30154421264675235</v>
      </c>
      <c r="L15" s="111">
        <v>3.1010732418516145E-2</v>
      </c>
      <c r="M15">
        <v>13</v>
      </c>
      <c r="N15" s="82">
        <v>37456</v>
      </c>
      <c r="O15">
        <v>1.5129470825195299</v>
      </c>
      <c r="P15" s="85">
        <v>16.779993521422199</v>
      </c>
      <c r="Q15" s="114">
        <v>0.44269972678457964</v>
      </c>
      <c r="R15" s="111">
        <v>3.0054327658511404E-2</v>
      </c>
      <c r="S15">
        <v>13</v>
      </c>
      <c r="T15" s="82">
        <v>37830</v>
      </c>
      <c r="U15">
        <v>1.5452245473861701</v>
      </c>
      <c r="V15" s="85">
        <v>19.509993460401901</v>
      </c>
      <c r="W15" s="114">
        <v>0.21623221543684923</v>
      </c>
      <c r="X15" s="111">
        <v>3.1457711751332731E-2</v>
      </c>
      <c r="Y15">
        <v>13</v>
      </c>
      <c r="Z15" s="82">
        <v>38194</v>
      </c>
      <c r="AA15">
        <v>1.5863499641418499</v>
      </c>
      <c r="AB15" s="85">
        <v>17.789993498846901</v>
      </c>
      <c r="AC15" s="114">
        <v>0.3512441179633527</v>
      </c>
      <c r="AD15" s="111">
        <v>3.0597766413906061E-2</v>
      </c>
      <c r="AE15">
        <v>13</v>
      </c>
      <c r="AF15" s="82">
        <v>38566</v>
      </c>
      <c r="AG15">
        <v>1.82786345481873</v>
      </c>
      <c r="AH15" s="85">
        <v>18.649993479624399</v>
      </c>
      <c r="AI15" s="114">
        <v>0.25721489174621082</v>
      </c>
      <c r="AJ15" s="111">
        <v>3.1124806454735369E-2</v>
      </c>
    </row>
    <row r="16" spans="1:36">
      <c r="A16">
        <v>14</v>
      </c>
      <c r="B16" s="82">
        <v>36738</v>
      </c>
      <c r="C16">
        <v>1.5476264953613299</v>
      </c>
      <c r="D16" s="85">
        <v>16.939993517845899</v>
      </c>
      <c r="E16" s="115">
        <v>0.28637565747621441</v>
      </c>
      <c r="F16" s="112">
        <v>3.1034717096491894E-2</v>
      </c>
      <c r="G16">
        <v>14</v>
      </c>
      <c r="H16" s="82">
        <v>37105</v>
      </c>
      <c r="I16">
        <v>1.88703942298889</v>
      </c>
      <c r="J16" s="85">
        <v>18.799993476271698</v>
      </c>
      <c r="K16" s="114">
        <v>0.22323235421452128</v>
      </c>
      <c r="L16" s="111">
        <v>3.1513028272929532E-2</v>
      </c>
      <c r="M16">
        <v>14</v>
      </c>
      <c r="N16" s="82">
        <v>37457</v>
      </c>
      <c r="O16">
        <v>1.5370218753814699</v>
      </c>
      <c r="P16" s="85">
        <v>16.949993517622399</v>
      </c>
      <c r="Q16" s="114">
        <v>0.31312849120748798</v>
      </c>
      <c r="R16" s="111">
        <v>3.0694158266746506E-2</v>
      </c>
      <c r="S16">
        <v>14</v>
      </c>
      <c r="T16" s="82">
        <v>37831</v>
      </c>
      <c r="U16">
        <v>1.54348480701447</v>
      </c>
      <c r="V16" s="85">
        <v>19.669993456825601</v>
      </c>
      <c r="W16" s="114">
        <v>0.18673935816665857</v>
      </c>
      <c r="X16" s="111">
        <v>3.1837356507214636E-2</v>
      </c>
      <c r="Y16">
        <v>14</v>
      </c>
      <c r="Z16" s="82">
        <v>38195</v>
      </c>
      <c r="AA16">
        <v>1.5556572675705</v>
      </c>
      <c r="AB16" s="85">
        <v>18.049993493035501</v>
      </c>
      <c r="AC16" s="114">
        <v>0.24869271770970924</v>
      </c>
      <c r="AD16" s="111">
        <v>3.1145008697787285E-2</v>
      </c>
      <c r="AE16">
        <v>14</v>
      </c>
      <c r="AF16" s="82">
        <v>38567</v>
      </c>
      <c r="AG16">
        <v>1.69287121295929</v>
      </c>
      <c r="AH16" s="85">
        <v>18.699993478506801</v>
      </c>
      <c r="AI16" s="114">
        <v>0.20271165703628002</v>
      </c>
      <c r="AJ16" s="111">
        <v>3.1553604286802296E-2</v>
      </c>
    </row>
    <row r="17" spans="1:36">
      <c r="A17">
        <v>15</v>
      </c>
      <c r="B17" s="82">
        <v>36739</v>
      </c>
      <c r="C17">
        <v>1.6388070583343499</v>
      </c>
      <c r="D17" s="85">
        <v>17.109993514046099</v>
      </c>
      <c r="E17" s="115">
        <v>0.21802453399965638</v>
      </c>
      <c r="F17" s="112">
        <v>3.1470839108870434E-2</v>
      </c>
      <c r="G17">
        <v>15</v>
      </c>
      <c r="H17" s="82">
        <v>37106</v>
      </c>
      <c r="I17">
        <v>1.80437707901001</v>
      </c>
      <c r="J17" s="85">
        <v>18.889993474259999</v>
      </c>
      <c r="K17" s="114">
        <v>0.19781536746560519</v>
      </c>
      <c r="L17" s="111">
        <v>3.1891205658662054E-2</v>
      </c>
      <c r="M17">
        <v>15</v>
      </c>
      <c r="N17" s="82">
        <v>37458</v>
      </c>
      <c r="O17">
        <v>1.5068279504776001</v>
      </c>
      <c r="P17" s="85">
        <v>16.999993516504802</v>
      </c>
      <c r="Q17" s="114">
        <v>0.23114768676155892</v>
      </c>
      <c r="R17" s="111">
        <v>3.1167722260118259E-2</v>
      </c>
      <c r="S17">
        <v>15</v>
      </c>
      <c r="T17" s="82">
        <v>37832</v>
      </c>
      <c r="U17">
        <v>1.4173237085342401</v>
      </c>
      <c r="V17" s="85">
        <v>19.739993455261001</v>
      </c>
      <c r="W17" s="114">
        <v>0.19155408591281572</v>
      </c>
      <c r="X17" s="111">
        <v>3.2170057548642834E-2</v>
      </c>
      <c r="Y17">
        <v>15</v>
      </c>
      <c r="Z17" s="82">
        <v>38196</v>
      </c>
      <c r="AA17">
        <v>1.6417864561080899</v>
      </c>
      <c r="AB17" s="85">
        <v>18.1099934916944</v>
      </c>
      <c r="AC17" s="114">
        <v>0.19682411666873811</v>
      </c>
      <c r="AD17" s="111">
        <v>3.1548756232250376E-2</v>
      </c>
      <c r="AE17">
        <v>15</v>
      </c>
      <c r="AF17" s="82">
        <v>38568</v>
      </c>
      <c r="AG17">
        <v>1.67060434818268</v>
      </c>
      <c r="AH17" s="85">
        <v>18.739993477612799</v>
      </c>
      <c r="AI17" s="114">
        <v>0.18665098135702654</v>
      </c>
      <c r="AJ17" s="111">
        <v>3.1897151825064626E-2</v>
      </c>
    </row>
    <row r="18" spans="1:36">
      <c r="A18">
        <v>16</v>
      </c>
      <c r="B18" s="82">
        <v>36740</v>
      </c>
      <c r="C18">
        <v>1.7241799831390401</v>
      </c>
      <c r="D18" s="85">
        <v>17.419993507117098</v>
      </c>
      <c r="E18" s="115">
        <v>0.19154939407564131</v>
      </c>
      <c r="F18" s="112">
        <v>3.1811795282739121E-2</v>
      </c>
      <c r="G18">
        <v>16</v>
      </c>
      <c r="H18" s="82">
        <v>37107</v>
      </c>
      <c r="I18">
        <v>1.77612364292145</v>
      </c>
      <c r="J18" s="85">
        <v>18.859993474930501</v>
      </c>
      <c r="K18" s="114">
        <v>0.2037455881692932</v>
      </c>
      <c r="L18" s="111">
        <v>3.2229862440839994E-2</v>
      </c>
      <c r="M18">
        <v>16</v>
      </c>
      <c r="N18" s="82">
        <v>37459</v>
      </c>
      <c r="O18">
        <v>1.51848685741425</v>
      </c>
      <c r="P18" s="85">
        <v>17.0299935158342</v>
      </c>
      <c r="Q18" s="114">
        <v>0.18959650159508157</v>
      </c>
      <c r="R18" s="111">
        <v>3.1526105570940328E-2</v>
      </c>
      <c r="S18">
        <v>16</v>
      </c>
      <c r="T18" s="82">
        <v>37833</v>
      </c>
      <c r="U18">
        <v>1.3829385042190601</v>
      </c>
      <c r="V18" s="85">
        <v>19.759993454814001</v>
      </c>
      <c r="W18" s="114">
        <v>0.21451468909573923</v>
      </c>
      <c r="X18" s="111">
        <v>3.2512023999859113E-2</v>
      </c>
      <c r="Y18">
        <v>16</v>
      </c>
      <c r="Z18" s="82">
        <v>38197</v>
      </c>
      <c r="AA18">
        <v>1.6922849416732799</v>
      </c>
      <c r="AB18" s="85">
        <v>18.2799934878946</v>
      </c>
      <c r="AC18" s="114">
        <v>0.18273964057266182</v>
      </c>
      <c r="AD18" s="111">
        <v>3.1873480354250576E-2</v>
      </c>
      <c r="AE18">
        <v>16</v>
      </c>
      <c r="AF18" s="82">
        <v>38569</v>
      </c>
      <c r="AG18">
        <v>1.6171948909759499</v>
      </c>
      <c r="AH18" s="85">
        <v>18.699993478506801</v>
      </c>
      <c r="AI18" s="114">
        <v>0.19591721138322618</v>
      </c>
      <c r="AJ18" s="111">
        <v>3.221525101948175E-2</v>
      </c>
    </row>
    <row r="19" spans="1:36">
      <c r="A19">
        <v>17</v>
      </c>
      <c r="B19" s="82">
        <v>36741</v>
      </c>
      <c r="C19">
        <v>1.8028373718261701</v>
      </c>
      <c r="D19" s="85">
        <v>17.559993503987801</v>
      </c>
      <c r="E19" s="115">
        <v>0.19255160861803738</v>
      </c>
      <c r="F19" s="112">
        <v>3.211782041690886E-2</v>
      </c>
      <c r="G19">
        <v>17</v>
      </c>
      <c r="H19" s="82">
        <v>37108</v>
      </c>
      <c r="I19">
        <v>1.7503035068512001</v>
      </c>
      <c r="J19" s="85">
        <v>18.899993474036499</v>
      </c>
      <c r="K19" s="114">
        <v>0.23064194511250241</v>
      </c>
      <c r="L19" s="111">
        <v>3.257760480785761E-2</v>
      </c>
      <c r="M19">
        <v>17</v>
      </c>
      <c r="N19" s="82">
        <v>37460</v>
      </c>
      <c r="O19">
        <v>1.4904311895370499</v>
      </c>
      <c r="P19" s="85">
        <v>17.069993514940201</v>
      </c>
      <c r="Q19" s="114">
        <v>0.17633045650926896</v>
      </c>
      <c r="R19" s="111">
        <v>3.1823533368445227E-2</v>
      </c>
      <c r="S19">
        <v>17</v>
      </c>
      <c r="T19" s="82">
        <v>37834</v>
      </c>
      <c r="U19">
        <v>1.4128991365432699</v>
      </c>
      <c r="V19" s="85">
        <v>19.669993456825601</v>
      </c>
      <c r="W19" s="114">
        <v>0.25509991076846972</v>
      </c>
      <c r="X19" s="111">
        <v>3.2893128005231809E-2</v>
      </c>
      <c r="Y19">
        <v>17</v>
      </c>
      <c r="Z19" s="82">
        <v>38198</v>
      </c>
      <c r="AA19">
        <v>1.6855411529541</v>
      </c>
      <c r="AB19" s="85">
        <v>18.369993485882901</v>
      </c>
      <c r="AC19" s="114">
        <v>0.1920168724794043</v>
      </c>
      <c r="AD19" s="111">
        <v>3.2178396991444452E-2</v>
      </c>
      <c r="AE19">
        <v>17</v>
      </c>
      <c r="AF19" s="82">
        <v>38570</v>
      </c>
      <c r="AG19">
        <v>1.49198281764984</v>
      </c>
      <c r="AH19" s="85">
        <v>18.689993478730301</v>
      </c>
      <c r="AI19" s="114">
        <v>0.22146628735782298</v>
      </c>
      <c r="AJ19" s="111">
        <v>3.2547714886079111E-2</v>
      </c>
    </row>
    <row r="20" spans="1:36">
      <c r="A20">
        <v>18</v>
      </c>
      <c r="B20" s="82">
        <v>36742</v>
      </c>
      <c r="C20">
        <v>1.79352867603302</v>
      </c>
      <c r="D20" s="85">
        <v>17.7799934990704</v>
      </c>
      <c r="E20" s="115">
        <v>0.21248130825436021</v>
      </c>
      <c r="F20" s="112">
        <v>3.2427407406379324E-2</v>
      </c>
      <c r="G20">
        <v>18</v>
      </c>
      <c r="H20" s="82">
        <v>37109</v>
      </c>
      <c r="I20">
        <v>1.67393279075623</v>
      </c>
      <c r="J20" s="85">
        <v>18.819993475824599</v>
      </c>
      <c r="K20" s="114">
        <v>0.27570919066461419</v>
      </c>
      <c r="L20" s="111">
        <v>3.2969257052428806E-2</v>
      </c>
      <c r="M20">
        <v>18</v>
      </c>
      <c r="N20" s="82">
        <v>37461</v>
      </c>
      <c r="O20">
        <v>1.50346660614014</v>
      </c>
      <c r="P20" s="85">
        <v>17.079993514716602</v>
      </c>
      <c r="Q20" s="114">
        <v>0.18060046174301872</v>
      </c>
      <c r="R20" s="111">
        <v>3.210148349473179E-2</v>
      </c>
      <c r="S20">
        <v>18</v>
      </c>
      <c r="T20" s="82">
        <v>37835</v>
      </c>
      <c r="U20">
        <v>1.38877153396606</v>
      </c>
      <c r="V20" s="85">
        <v>19.6599934570492</v>
      </c>
      <c r="W20" s="114">
        <v>0.31710226415275361</v>
      </c>
      <c r="X20" s="111">
        <v>3.3339552809032058E-2</v>
      </c>
      <c r="Y20">
        <v>18</v>
      </c>
      <c r="Z20" s="82">
        <v>38199</v>
      </c>
      <c r="AA20">
        <v>1.6695685386657699</v>
      </c>
      <c r="AB20" s="85">
        <v>18.579993481189</v>
      </c>
      <c r="AC20" s="114">
        <v>0.21692831403259974</v>
      </c>
      <c r="AD20" s="111">
        <v>3.2499430913611467E-2</v>
      </c>
      <c r="AE20">
        <v>18</v>
      </c>
      <c r="AF20" s="82">
        <v>38571</v>
      </c>
      <c r="AG20">
        <v>1.4887176752090501</v>
      </c>
      <c r="AH20" s="85">
        <v>18.569993481412599</v>
      </c>
      <c r="AI20" s="114">
        <v>0.25954419374231841</v>
      </c>
      <c r="AJ20" s="111">
        <v>3.2920913378799328E-2</v>
      </c>
    </row>
    <row r="21" spans="1:36">
      <c r="A21">
        <v>19</v>
      </c>
      <c r="B21" s="82">
        <v>36743</v>
      </c>
      <c r="C21">
        <v>1.79337501525879</v>
      </c>
      <c r="D21" s="85">
        <v>17.659993501752599</v>
      </c>
      <c r="E21" s="115">
        <v>0.2471116923035977</v>
      </c>
      <c r="F21" s="112">
        <v>3.2770947374672066E-2</v>
      </c>
      <c r="G21">
        <v>19</v>
      </c>
      <c r="H21" s="82">
        <v>37110</v>
      </c>
      <c r="I21">
        <v>1.6354565620422401</v>
      </c>
      <c r="J21" s="85">
        <v>18.729993477836299</v>
      </c>
      <c r="K21" s="114">
        <v>0.33927224466720185</v>
      </c>
      <c r="L21" s="111">
        <v>3.3429959834717346E-2</v>
      </c>
      <c r="M21">
        <v>19</v>
      </c>
      <c r="N21" s="82">
        <v>37462</v>
      </c>
      <c r="O21">
        <v>1.55006515979767</v>
      </c>
      <c r="P21" s="85">
        <v>17.169993512704998</v>
      </c>
      <c r="Q21" s="114">
        <v>0.19797859769309348</v>
      </c>
      <c r="R21" s="111">
        <v>3.2385982557818216E-2</v>
      </c>
      <c r="S21">
        <v>19</v>
      </c>
      <c r="T21" s="82">
        <v>37836</v>
      </c>
      <c r="U21">
        <v>1.3441643714904801</v>
      </c>
      <c r="V21" s="85">
        <v>19.6499934572727</v>
      </c>
      <c r="W21" s="114">
        <v>0.40507367109982434</v>
      </c>
      <c r="X21" s="111">
        <v>3.3884694013766523E-2</v>
      </c>
      <c r="Y21">
        <v>19</v>
      </c>
      <c r="Z21" s="82">
        <v>38200</v>
      </c>
      <c r="AA21">
        <v>1.7309483289718599</v>
      </c>
      <c r="AB21" s="85">
        <v>18.779993476718701</v>
      </c>
      <c r="AC21" s="114">
        <v>0.25711079488941679</v>
      </c>
      <c r="AD21" s="111">
        <v>3.2863489796018115E-2</v>
      </c>
      <c r="AE21">
        <v>19</v>
      </c>
      <c r="AF21" s="82">
        <v>38572</v>
      </c>
      <c r="AG21">
        <v>1.5388613939285301</v>
      </c>
      <c r="AH21" s="85">
        <v>18.459993483871202</v>
      </c>
      <c r="AI21" s="114">
        <v>0.31633079653763985</v>
      </c>
      <c r="AJ21" s="111">
        <v>3.3351346046445358E-2</v>
      </c>
    </row>
    <row r="22" spans="1:36">
      <c r="A22">
        <v>20</v>
      </c>
      <c r="B22" s="82">
        <v>36744</v>
      </c>
      <c r="C22">
        <v>1.7018904685974099</v>
      </c>
      <c r="D22" s="85">
        <v>17.639993502199701</v>
      </c>
      <c r="E22" s="115">
        <v>0.29656941700705952</v>
      </c>
      <c r="F22" s="112">
        <v>3.3164551918069857E-2</v>
      </c>
      <c r="G22">
        <v>20</v>
      </c>
      <c r="H22" s="82">
        <v>37111</v>
      </c>
      <c r="I22">
        <v>1.5847426652908301</v>
      </c>
      <c r="J22" s="85">
        <v>18.579993481189</v>
      </c>
      <c r="K22" s="114">
        <v>0.43012294869210338</v>
      </c>
      <c r="L22" s="111">
        <v>3.3984380495027049E-2</v>
      </c>
      <c r="M22">
        <v>20</v>
      </c>
      <c r="N22" s="82">
        <v>37463</v>
      </c>
      <c r="O22">
        <v>1.5505993366241499</v>
      </c>
      <c r="P22" s="85">
        <v>17.7799934990704</v>
      </c>
      <c r="Q22" s="114">
        <v>0.22779117379414865</v>
      </c>
      <c r="R22" s="111">
        <v>3.2697898986883349E-2</v>
      </c>
      <c r="S22">
        <v>20</v>
      </c>
      <c r="T22" s="82">
        <v>37837</v>
      </c>
      <c r="U22">
        <v>1.30883312225342</v>
      </c>
      <c r="V22" s="85">
        <v>19.9799934498966</v>
      </c>
      <c r="W22" s="114">
        <v>0.5275571059233084</v>
      </c>
      <c r="X22" s="111">
        <v>3.4563397527123264E-2</v>
      </c>
      <c r="Y22">
        <v>20</v>
      </c>
      <c r="Z22" s="82">
        <v>38201</v>
      </c>
      <c r="AA22">
        <v>1.7125897407531701</v>
      </c>
      <c r="AB22" s="85">
        <v>18.7499934773892</v>
      </c>
      <c r="AC22" s="114">
        <v>0.31872692036687789</v>
      </c>
      <c r="AD22" s="111">
        <v>3.3294492287297063E-2</v>
      </c>
      <c r="AE22">
        <v>20</v>
      </c>
      <c r="AF22" s="82">
        <v>38573</v>
      </c>
      <c r="AG22">
        <v>1.5396151542663601</v>
      </c>
      <c r="AH22" s="85">
        <v>18.2799934878946</v>
      </c>
      <c r="AI22" s="114">
        <v>0.39937134695789489</v>
      </c>
      <c r="AJ22" s="111">
        <v>3.3864965701538359E-2</v>
      </c>
    </row>
    <row r="23" spans="1:36">
      <c r="A23">
        <v>21</v>
      </c>
      <c r="B23" s="82">
        <v>36745</v>
      </c>
      <c r="C23">
        <v>1.6137880086898799</v>
      </c>
      <c r="D23" s="85">
        <v>17.3699935082346</v>
      </c>
      <c r="E23" s="115">
        <v>0.36322606231034466</v>
      </c>
      <c r="F23" s="112">
        <v>3.3630059438743441E-2</v>
      </c>
      <c r="G23">
        <v>21</v>
      </c>
      <c r="H23" s="82">
        <v>37112</v>
      </c>
      <c r="I23">
        <v>1.53959500789642</v>
      </c>
      <c r="J23" s="85">
        <v>18.529993482306601</v>
      </c>
      <c r="K23" s="114">
        <v>0.55122177346000134</v>
      </c>
      <c r="L23" s="111">
        <v>3.4664230946848361E-2</v>
      </c>
      <c r="M23">
        <v>21</v>
      </c>
      <c r="N23" s="82">
        <v>37464</v>
      </c>
      <c r="O23">
        <v>1.5138142108917201</v>
      </c>
      <c r="P23" s="85">
        <v>17.879993496835301</v>
      </c>
      <c r="Q23" s="114">
        <v>0.2731635387550756</v>
      </c>
      <c r="R23" s="111">
        <v>3.306470756786669E-2</v>
      </c>
      <c r="S23">
        <v>21</v>
      </c>
      <c r="T23" s="82">
        <v>37838</v>
      </c>
      <c r="U23">
        <v>1.2693132162094101</v>
      </c>
      <c r="V23" s="85">
        <v>20.189993445202699</v>
      </c>
      <c r="W23" s="114">
        <v>0.58745266855442335</v>
      </c>
      <c r="X23" s="111">
        <v>3.5430271740497295E-2</v>
      </c>
      <c r="Y23">
        <v>21</v>
      </c>
      <c r="Z23" s="82">
        <v>38202</v>
      </c>
      <c r="AA23">
        <v>1.6337027549743699</v>
      </c>
      <c r="AB23" s="85">
        <v>18.849993475154101</v>
      </c>
      <c r="AC23" s="114">
        <v>0.4040702732920925</v>
      </c>
      <c r="AD23" s="111">
        <v>3.3818901912176881E-2</v>
      </c>
      <c r="AE23">
        <v>21</v>
      </c>
      <c r="AF23" s="82">
        <v>38574</v>
      </c>
      <c r="AG23">
        <v>1.46677458286285</v>
      </c>
      <c r="AH23" s="85">
        <v>18.1799934901297</v>
      </c>
      <c r="AI23" s="114">
        <v>0.51449945122878071</v>
      </c>
      <c r="AJ23" s="111">
        <v>3.449271511038738E-2</v>
      </c>
    </row>
    <row r="24" spans="1:36">
      <c r="A24">
        <v>22</v>
      </c>
      <c r="B24" s="82">
        <v>36746</v>
      </c>
      <c r="C24">
        <v>1.5538593530654901</v>
      </c>
      <c r="D24" s="85">
        <v>17.629993502423201</v>
      </c>
      <c r="E24" s="115">
        <v>0.45146075833370447</v>
      </c>
      <c r="F24" s="112">
        <v>3.4182213942683802E-2</v>
      </c>
      <c r="G24">
        <v>22</v>
      </c>
      <c r="H24" s="82">
        <v>37113</v>
      </c>
      <c r="I24">
        <v>1.4674260616302499</v>
      </c>
      <c r="J24" s="85">
        <v>18.479993483424199</v>
      </c>
      <c r="K24" s="114">
        <v>0.6124522322694872</v>
      </c>
      <c r="L24" s="111">
        <v>3.5503767203401738E-2</v>
      </c>
      <c r="M24">
        <v>22</v>
      </c>
      <c r="N24" s="82">
        <v>37465</v>
      </c>
      <c r="O24">
        <v>1.54539346694946</v>
      </c>
      <c r="P24" s="85">
        <v>18.1799934901297</v>
      </c>
      <c r="Q24" s="114">
        <v>0.33450647071152539</v>
      </c>
      <c r="R24" s="111">
        <v>3.350130189160417E-2</v>
      </c>
      <c r="S24">
        <v>22</v>
      </c>
      <c r="T24" s="82">
        <v>37839</v>
      </c>
      <c r="U24">
        <v>1.17833352088928</v>
      </c>
      <c r="V24" s="85">
        <v>20.269993443414599</v>
      </c>
      <c r="W24" s="114">
        <v>0.61568428515647555</v>
      </c>
      <c r="X24" s="111">
        <v>3.6425918602519348E-2</v>
      </c>
      <c r="Y24">
        <v>22</v>
      </c>
      <c r="Z24" s="82">
        <v>38203</v>
      </c>
      <c r="AA24">
        <v>1.5617594718933101</v>
      </c>
      <c r="AB24" s="85">
        <v>18.849993475154101</v>
      </c>
      <c r="AC24" s="114">
        <v>0.52507917057685038</v>
      </c>
      <c r="AD24" s="111">
        <v>3.4470763699771652E-2</v>
      </c>
      <c r="AE24">
        <v>22</v>
      </c>
      <c r="AF24" s="82">
        <v>38575</v>
      </c>
      <c r="AG24">
        <v>1.4628813266754199</v>
      </c>
      <c r="AH24" s="85">
        <v>18.079993492364899</v>
      </c>
      <c r="AI24" s="114">
        <v>0.5866549269644864</v>
      </c>
      <c r="AJ24" s="111">
        <v>3.5271364594177616E-2</v>
      </c>
    </row>
    <row r="25" spans="1:36">
      <c r="A25">
        <v>23</v>
      </c>
      <c r="B25" s="82">
        <v>36747</v>
      </c>
      <c r="C25">
        <v>1.63610374927521</v>
      </c>
      <c r="D25" s="85">
        <v>18.019993493706</v>
      </c>
      <c r="E25" s="115">
        <v>0.55533444842312241</v>
      </c>
      <c r="F25" s="112">
        <v>3.4859732699730521E-2</v>
      </c>
      <c r="G25">
        <v>23</v>
      </c>
      <c r="H25" s="82">
        <v>37114</v>
      </c>
      <c r="I25">
        <v>1.46567535400391</v>
      </c>
      <c r="J25" s="85">
        <v>18.399993485212399</v>
      </c>
      <c r="K25" s="114">
        <v>0.64188665356447905</v>
      </c>
      <c r="L25" s="111">
        <v>3.6455760184214953E-2</v>
      </c>
      <c r="M25">
        <v>23</v>
      </c>
      <c r="N25" s="82">
        <v>37466</v>
      </c>
      <c r="O25">
        <v>1.56495177745819</v>
      </c>
      <c r="P25" s="85">
        <v>18.539993482083101</v>
      </c>
      <c r="Q25" s="114">
        <v>0.42586891083497413</v>
      </c>
      <c r="R25" s="111">
        <v>3.4034406246772272E-2</v>
      </c>
      <c r="S25">
        <v>23</v>
      </c>
      <c r="T25" s="82">
        <v>37840</v>
      </c>
      <c r="U25">
        <v>1.11466717720032</v>
      </c>
      <c r="V25" s="85">
        <v>20.289993442967599</v>
      </c>
      <c r="W25" s="114">
        <v>0.62146436328368926</v>
      </c>
      <c r="X25" s="111">
        <v>3.749413664743103E-2</v>
      </c>
      <c r="Y25">
        <v>23</v>
      </c>
      <c r="Z25" s="82">
        <v>38204</v>
      </c>
      <c r="AA25">
        <v>1.4973559379577599</v>
      </c>
      <c r="AB25" s="85">
        <v>18.9999934718013</v>
      </c>
      <c r="AC25" s="114">
        <v>0.6010096820541363</v>
      </c>
      <c r="AD25" s="111">
        <v>3.5288913155941258E-2</v>
      </c>
      <c r="AE25">
        <v>23</v>
      </c>
      <c r="AF25" s="82">
        <v>38576</v>
      </c>
      <c r="AG25">
        <v>1.4399925470352199</v>
      </c>
      <c r="AH25" s="85">
        <v>18.119993491470801</v>
      </c>
      <c r="AI25" s="114">
        <v>0.62675920655502859</v>
      </c>
      <c r="AJ25" s="111">
        <v>3.6166540928374666E-2</v>
      </c>
    </row>
    <row r="26" spans="1:36">
      <c r="A26">
        <v>24</v>
      </c>
      <c r="B26" s="82">
        <v>36748</v>
      </c>
      <c r="C26">
        <v>1.30888688564301</v>
      </c>
      <c r="D26" s="85">
        <v>18.319993487000499</v>
      </c>
      <c r="E26" s="115">
        <v>0.61998365768938579</v>
      </c>
      <c r="F26" s="112">
        <v>3.5702288482555071E-2</v>
      </c>
      <c r="G26">
        <v>24</v>
      </c>
      <c r="H26" s="82">
        <v>37115</v>
      </c>
      <c r="I26">
        <v>1.3450894355773899</v>
      </c>
      <c r="J26" s="85">
        <v>18.369993485882901</v>
      </c>
      <c r="K26" s="114">
        <v>0.65772631392104031</v>
      </c>
      <c r="L26" s="111">
        <v>3.7467823259779535E-2</v>
      </c>
      <c r="M26">
        <v>24</v>
      </c>
      <c r="N26" s="82">
        <v>37467</v>
      </c>
      <c r="O26">
        <v>1.57986259460449</v>
      </c>
      <c r="P26" s="85">
        <v>18.689993478730301</v>
      </c>
      <c r="Q26" s="114">
        <v>0.54728032622505651</v>
      </c>
      <c r="R26" s="111">
        <v>3.470705438094282E-2</v>
      </c>
      <c r="S26">
        <v>24</v>
      </c>
      <c r="T26" s="82">
        <v>37841</v>
      </c>
      <c r="U26">
        <v>1.13463747501373</v>
      </c>
      <c r="V26" s="85">
        <v>20.319993442297001</v>
      </c>
      <c r="W26" s="114">
        <v>0.61788220361699198</v>
      </c>
      <c r="X26" s="111">
        <v>3.8603061524348656E-2</v>
      </c>
      <c r="Y26">
        <v>24</v>
      </c>
      <c r="Z26" s="82">
        <v>38205</v>
      </c>
      <c r="AA26">
        <v>1.3997235298156701</v>
      </c>
      <c r="AB26" s="85">
        <v>19.189993467554501</v>
      </c>
      <c r="AC26" s="114">
        <v>0.6385881756609042</v>
      </c>
      <c r="AD26" s="111">
        <v>3.6243972610393867E-2</v>
      </c>
      <c r="AE26">
        <v>24</v>
      </c>
      <c r="AF26" s="82">
        <v>38577</v>
      </c>
      <c r="AG26">
        <v>1.3869702816009499</v>
      </c>
      <c r="AH26" s="85">
        <v>18.379993485659401</v>
      </c>
      <c r="AI26" s="114">
        <v>0.64742578580295918</v>
      </c>
      <c r="AJ26" s="111">
        <v>3.7137943964107807E-2</v>
      </c>
    </row>
    <row r="27" spans="1:36">
      <c r="A27">
        <v>25</v>
      </c>
      <c r="B27" s="82">
        <v>36749</v>
      </c>
      <c r="C27">
        <v>1.5975592136383101</v>
      </c>
      <c r="D27" s="85">
        <v>18.609993480518501</v>
      </c>
      <c r="E27" s="115">
        <v>0.6342593172462575</v>
      </c>
      <c r="F27" s="112">
        <v>3.6661906398105792E-2</v>
      </c>
      <c r="G27">
        <v>25</v>
      </c>
      <c r="H27" s="82">
        <v>37116</v>
      </c>
      <c r="I27">
        <v>1.2366372346878101</v>
      </c>
      <c r="J27" s="85">
        <v>18.369993485882901</v>
      </c>
      <c r="K27" s="114">
        <v>0.65772194672069439</v>
      </c>
      <c r="L27" s="111">
        <v>3.8527272520905112E-2</v>
      </c>
      <c r="M27">
        <v>25</v>
      </c>
      <c r="N27" s="82">
        <v>37468</v>
      </c>
      <c r="O27">
        <v>1.6007447242736801</v>
      </c>
      <c r="P27" s="85">
        <v>18.539993482083101</v>
      </c>
      <c r="Q27" s="114">
        <v>0.61318652280013619</v>
      </c>
      <c r="R27" s="111">
        <v>3.5547935498670878E-2</v>
      </c>
      <c r="S27">
        <v>25</v>
      </c>
      <c r="T27" s="82">
        <v>37842</v>
      </c>
      <c r="U27">
        <v>1.21144258975983</v>
      </c>
      <c r="V27" s="85">
        <v>20.429993439838299</v>
      </c>
      <c r="W27" s="114">
        <v>0.61816631095563446</v>
      </c>
      <c r="X27" s="111">
        <v>3.9740737713027732E-2</v>
      </c>
      <c r="Y27">
        <v>25</v>
      </c>
      <c r="Z27" s="82">
        <v>38206</v>
      </c>
      <c r="AA27">
        <v>1.31524574756622</v>
      </c>
      <c r="AB27" s="85">
        <v>19.329993464425201</v>
      </c>
      <c r="AC27" s="114">
        <v>0.65180664412887701</v>
      </c>
      <c r="AD27" s="111">
        <v>3.7284556812197681E-2</v>
      </c>
      <c r="AE27">
        <v>25</v>
      </c>
      <c r="AF27" s="82">
        <v>38578</v>
      </c>
      <c r="AG27">
        <v>1.1576004028320299</v>
      </c>
      <c r="AH27" s="85">
        <v>18.449993484094801</v>
      </c>
      <c r="AI27" s="114">
        <v>0.65520897030870073</v>
      </c>
      <c r="AJ27" s="111">
        <v>3.8175130264933299E-2</v>
      </c>
    </row>
    <row r="28" spans="1:36">
      <c r="A28">
        <v>26</v>
      </c>
      <c r="B28" s="82">
        <v>36750</v>
      </c>
      <c r="C28">
        <v>1.6244039535522501</v>
      </c>
      <c r="D28" s="85">
        <v>18.459993483871202</v>
      </c>
      <c r="E28" s="115">
        <v>0.66226603229290382</v>
      </c>
      <c r="F28" s="112">
        <v>3.7679903314938278E-2</v>
      </c>
      <c r="G28">
        <v>26</v>
      </c>
      <c r="H28" s="82">
        <v>37117</v>
      </c>
      <c r="I28">
        <v>1.13447833061218</v>
      </c>
      <c r="J28" s="85">
        <v>18.619993480295001</v>
      </c>
      <c r="K28" s="114">
        <v>0.64902968549860929</v>
      </c>
      <c r="L28" s="111">
        <v>3.961648716022307E-2</v>
      </c>
      <c r="M28">
        <v>26</v>
      </c>
      <c r="N28" s="82">
        <v>37469</v>
      </c>
      <c r="O28">
        <v>1.6357684135437001</v>
      </c>
      <c r="P28" s="85">
        <v>18.629993480071398</v>
      </c>
      <c r="Q28" s="114">
        <v>0.65092389792553962</v>
      </c>
      <c r="R28" s="111">
        <v>3.6504801883075796E-2</v>
      </c>
      <c r="S28">
        <v>26</v>
      </c>
      <c r="T28" s="82">
        <v>37843</v>
      </c>
      <c r="U28">
        <v>1.2344877719879199</v>
      </c>
      <c r="V28" s="85">
        <v>20.5499934371561</v>
      </c>
      <c r="W28" s="114">
        <v>0.6259774921333785</v>
      </c>
      <c r="X28" s="111">
        <v>4.0918277586036216E-2</v>
      </c>
      <c r="Y28">
        <v>26</v>
      </c>
      <c r="Z28" s="82">
        <v>38207</v>
      </c>
      <c r="AA28">
        <v>1.2435085773468</v>
      </c>
      <c r="AB28" s="85">
        <v>19.379993463307599</v>
      </c>
      <c r="AC28" s="114">
        <v>0.65220592248699472</v>
      </c>
      <c r="AD28" s="111">
        <v>3.8380278299316457E-2</v>
      </c>
      <c r="AE28">
        <v>26</v>
      </c>
      <c r="AF28" s="82">
        <v>38579</v>
      </c>
      <c r="AG28">
        <v>1.08811259269714</v>
      </c>
      <c r="AH28" s="85">
        <v>18.4199934847653</v>
      </c>
      <c r="AI28" s="114">
        <v>0.64062798209231464</v>
      </c>
      <c r="AJ28" s="111">
        <v>3.9255214546635851E-2</v>
      </c>
    </row>
    <row r="29" spans="1:36">
      <c r="A29">
        <v>27</v>
      </c>
      <c r="B29" s="82">
        <v>36751</v>
      </c>
      <c r="C29">
        <v>1.4861856698989899</v>
      </c>
      <c r="D29" s="85">
        <v>18.4399934843183</v>
      </c>
      <c r="E29" s="115">
        <v>0.6789221973891203</v>
      </c>
      <c r="F29" s="112">
        <v>3.8755957151461767E-2</v>
      </c>
      <c r="G29">
        <v>27</v>
      </c>
      <c r="H29" s="82">
        <v>37118</v>
      </c>
      <c r="I29">
        <v>1.1406284570694001</v>
      </c>
      <c r="J29" s="85">
        <v>18.699993478506801</v>
      </c>
      <c r="K29" s="114">
        <v>0.63498530126635211</v>
      </c>
      <c r="L29" s="111">
        <v>4.0737523890386637E-2</v>
      </c>
      <c r="M29">
        <v>27</v>
      </c>
      <c r="N29" s="82">
        <v>37470</v>
      </c>
      <c r="O29">
        <v>1.6152365207672099</v>
      </c>
      <c r="P29" s="85">
        <v>18.649993479624399</v>
      </c>
      <c r="Q29" s="114">
        <v>0.67359553171264019</v>
      </c>
      <c r="R29" s="111">
        <v>3.7541279463047243E-2</v>
      </c>
      <c r="S29">
        <v>27</v>
      </c>
      <c r="T29" s="82">
        <v>37844</v>
      </c>
      <c r="U29">
        <v>1.29504370689392</v>
      </c>
      <c r="V29" s="85">
        <v>20.979993427544901</v>
      </c>
      <c r="W29" s="114">
        <v>0.63209860269353424</v>
      </c>
      <c r="X29" s="111">
        <v>4.2150093566913883E-2</v>
      </c>
      <c r="Y29">
        <v>27</v>
      </c>
      <c r="Z29" s="82">
        <v>38208</v>
      </c>
      <c r="AA29">
        <v>1.15682744979858</v>
      </c>
      <c r="AB29" s="85">
        <v>19.769993454590502</v>
      </c>
      <c r="AC29" s="114">
        <v>0.64631587582869532</v>
      </c>
      <c r="AD29" s="111">
        <v>3.9511259377153482E-2</v>
      </c>
      <c r="AE29">
        <v>27</v>
      </c>
      <c r="AF29" s="82">
        <v>38580</v>
      </c>
      <c r="AG29">
        <v>1.1122738122940099</v>
      </c>
      <c r="AH29" s="85">
        <v>18.369993485882901</v>
      </c>
      <c r="AI29" s="114">
        <v>0.62603933797487032</v>
      </c>
      <c r="AJ29" s="111">
        <v>4.0343778942750728E-2</v>
      </c>
    </row>
    <row r="30" spans="1:36">
      <c r="A30">
        <v>28</v>
      </c>
      <c r="B30" s="82">
        <v>36752</v>
      </c>
      <c r="C30">
        <v>1.2938991785049401</v>
      </c>
      <c r="D30" s="85">
        <v>18.3499934863299</v>
      </c>
      <c r="E30" s="115">
        <v>0.67932495688508332</v>
      </c>
      <c r="F30" s="112">
        <v>3.9884094642540981E-2</v>
      </c>
      <c r="G30">
        <v>28</v>
      </c>
      <c r="H30" s="82">
        <v>37119</v>
      </c>
      <c r="I30">
        <v>1.0764358043670701</v>
      </c>
      <c r="J30" s="85">
        <v>18.859993474930501</v>
      </c>
      <c r="K30" s="114">
        <v>0.62794285943618622</v>
      </c>
      <c r="L30" s="111">
        <v>4.1873874639364456E-2</v>
      </c>
      <c r="M30">
        <v>28</v>
      </c>
      <c r="N30" s="82">
        <v>37471</v>
      </c>
      <c r="O30">
        <v>1.55378293991089</v>
      </c>
      <c r="P30" s="85">
        <v>18.729993477836299</v>
      </c>
      <c r="Q30" s="114">
        <v>0.68465050107545644</v>
      </c>
      <c r="R30" s="111">
        <v>3.8638277605820948E-2</v>
      </c>
      <c r="S30">
        <v>28</v>
      </c>
      <c r="T30" s="82">
        <v>37845</v>
      </c>
      <c r="U30">
        <v>1.32524001598358</v>
      </c>
      <c r="V30" s="85">
        <v>21.1199934244156</v>
      </c>
      <c r="W30" s="114">
        <v>0.64084111689927969</v>
      </c>
      <c r="X30" s="111">
        <v>4.3455198483800743E-2</v>
      </c>
      <c r="Y30">
        <v>28</v>
      </c>
      <c r="Z30" s="82">
        <v>38209</v>
      </c>
      <c r="AA30">
        <v>1.0294536352157599</v>
      </c>
      <c r="AB30" s="85">
        <v>19.859993452578799</v>
      </c>
      <c r="AC30" s="114">
        <v>0.63502052615962123</v>
      </c>
      <c r="AD30" s="111">
        <v>4.0688381569432573E-2</v>
      </c>
      <c r="AE30">
        <v>28</v>
      </c>
      <c r="AF30" s="82">
        <v>38581</v>
      </c>
      <c r="AG30">
        <v>1.0812246799469001</v>
      </c>
      <c r="AH30" s="85">
        <v>18.659993479400899</v>
      </c>
      <c r="AI30" s="114">
        <v>0.62046560347581792</v>
      </c>
      <c r="AJ30" s="111">
        <v>4.143866008880781E-2</v>
      </c>
    </row>
    <row r="31" spans="1:36">
      <c r="A31">
        <v>29</v>
      </c>
      <c r="B31" s="82">
        <v>36753</v>
      </c>
      <c r="C31">
        <v>1.12764632701874</v>
      </c>
      <c r="D31" s="85">
        <v>18.239993488788599</v>
      </c>
      <c r="E31" s="115">
        <v>0.66555808856761134</v>
      </c>
      <c r="F31" s="112">
        <v>4.1040419992582622E-2</v>
      </c>
      <c r="G31">
        <v>29</v>
      </c>
      <c r="H31" s="82">
        <v>37120</v>
      </c>
      <c r="I31">
        <v>1.07021200656891</v>
      </c>
      <c r="J31" s="85">
        <v>18.819993475824599</v>
      </c>
      <c r="K31" s="114">
        <v>0.61773655781897807</v>
      </c>
      <c r="L31" s="111">
        <v>4.3039904055947265E-2</v>
      </c>
      <c r="M31">
        <v>29</v>
      </c>
      <c r="N31" s="82">
        <v>37472</v>
      </c>
      <c r="O31">
        <v>1.5791833400726301</v>
      </c>
      <c r="P31" s="85">
        <v>18.7599934771657</v>
      </c>
      <c r="Q31" s="114">
        <v>0.68684631008424535</v>
      </c>
      <c r="R31" s="111">
        <v>3.9786565045430822E-2</v>
      </c>
      <c r="S31">
        <v>29</v>
      </c>
      <c r="T31" s="82">
        <v>37846</v>
      </c>
      <c r="U31">
        <v>1.3117198944091799</v>
      </c>
      <c r="V31" s="85">
        <v>21.189993422851</v>
      </c>
      <c r="W31" s="114">
        <v>0.64782735130237101</v>
      </c>
      <c r="X31" s="111">
        <v>4.4824739371570665E-2</v>
      </c>
      <c r="Y31">
        <v>29</v>
      </c>
      <c r="Z31" s="82">
        <v>38210</v>
      </c>
      <c r="AA31">
        <v>1.03195559978485</v>
      </c>
      <c r="AB31" s="85">
        <v>19.9599934503436</v>
      </c>
      <c r="AC31" s="114">
        <v>0.61565939982579265</v>
      </c>
      <c r="AD31" s="111">
        <v>4.1888012069985027E-2</v>
      </c>
      <c r="AE31">
        <v>29</v>
      </c>
      <c r="AF31" s="82">
        <v>38582</v>
      </c>
      <c r="AG31">
        <v>1.06480813026428</v>
      </c>
      <c r="AH31" s="85">
        <v>18.599993480742</v>
      </c>
      <c r="AI31" s="114">
        <v>0.61428091037280508</v>
      </c>
      <c r="AJ31" s="111">
        <v>4.2570394330953595E-2</v>
      </c>
    </row>
    <row r="32" spans="1:36">
      <c r="A32">
        <v>30</v>
      </c>
      <c r="B32" s="82">
        <v>36754</v>
      </c>
      <c r="C32">
        <v>1.0386652946472199</v>
      </c>
      <c r="D32" s="85">
        <v>18.329993486776999</v>
      </c>
      <c r="E32" s="115">
        <v>0.64367827726468507</v>
      </c>
      <c r="F32" s="112">
        <v>4.2204208103396118E-2</v>
      </c>
      <c r="G32">
        <v>30</v>
      </c>
      <c r="H32" s="82">
        <v>37121</v>
      </c>
      <c r="I32">
        <v>1.0655609369278001</v>
      </c>
      <c r="J32" s="85">
        <v>18.789993476495201</v>
      </c>
      <c r="K32" s="114">
        <v>0.61163596042993529</v>
      </c>
      <c r="L32" s="111">
        <v>4.4219771380619777E-2</v>
      </c>
      <c r="M32">
        <v>30</v>
      </c>
      <c r="N32" s="82">
        <v>37473</v>
      </c>
      <c r="O32">
        <v>1.66726315021515</v>
      </c>
      <c r="P32" s="85">
        <v>18.6799934789539</v>
      </c>
      <c r="Q32" s="114">
        <v>0.68962984950593964</v>
      </c>
      <c r="R32" s="111">
        <v>4.0973547885322252E-2</v>
      </c>
      <c r="S32">
        <v>30</v>
      </c>
      <c r="T32" s="82">
        <v>37847</v>
      </c>
      <c r="U32">
        <v>1.2104083299636801</v>
      </c>
      <c r="V32" s="85">
        <v>21.159993423521499</v>
      </c>
      <c r="W32" s="114">
        <v>0.65001072004570382</v>
      </c>
      <c r="X32" s="111">
        <v>4.6254477646269776E-2</v>
      </c>
      <c r="Y32">
        <v>30</v>
      </c>
      <c r="Z32" s="82">
        <v>38211</v>
      </c>
      <c r="AA32">
        <v>0.98809611797332797</v>
      </c>
      <c r="AB32" s="85">
        <v>19.949993450567199</v>
      </c>
      <c r="AC32" s="114">
        <v>0.60596184659853602</v>
      </c>
      <c r="AD32" s="111">
        <v>4.3097298539224817E-2</v>
      </c>
      <c r="AE32">
        <v>30</v>
      </c>
      <c r="AF32" s="82">
        <v>38583</v>
      </c>
      <c r="AG32">
        <v>1.0186675786971999</v>
      </c>
      <c r="AH32" s="85">
        <v>18.619993480295001</v>
      </c>
      <c r="AI32" s="114">
        <v>0.60927325141093214</v>
      </c>
      <c r="AJ32" s="111">
        <v>4.371989387811364E-2</v>
      </c>
    </row>
    <row r="33" spans="1:36">
      <c r="A33">
        <v>31</v>
      </c>
      <c r="B33" s="82">
        <v>36755</v>
      </c>
      <c r="C33">
        <v>0.96733152866363503</v>
      </c>
      <c r="D33" s="85">
        <v>18.6699934791774</v>
      </c>
      <c r="E33" s="115">
        <v>0.62273460771017186</v>
      </c>
      <c r="F33" s="112">
        <v>4.3373493640683547E-2</v>
      </c>
      <c r="G33">
        <v>31</v>
      </c>
      <c r="H33" s="82">
        <v>37122</v>
      </c>
      <c r="I33">
        <v>1.0545359849929801</v>
      </c>
      <c r="J33" s="85">
        <v>18.799993476271698</v>
      </c>
      <c r="K33" s="114">
        <v>0.60788423592908691</v>
      </c>
      <c r="L33" s="111">
        <v>4.5420075346626766E-2</v>
      </c>
      <c r="M33">
        <v>31</v>
      </c>
      <c r="N33" s="82">
        <v>37474</v>
      </c>
      <c r="O33">
        <v>1.5659704208373999</v>
      </c>
      <c r="P33" s="85">
        <v>18.619993480295001</v>
      </c>
      <c r="Q33" s="114">
        <v>0.69638018400373591</v>
      </c>
      <c r="R33" s="111">
        <v>4.2195045396804028E-2</v>
      </c>
      <c r="S33">
        <v>31</v>
      </c>
      <c r="T33" s="82">
        <v>37848</v>
      </c>
      <c r="U33">
        <v>1.12978410720825</v>
      </c>
      <c r="V33" s="85">
        <v>21.089993425086199</v>
      </c>
      <c r="W33" s="114">
        <v>0.6415081357849084</v>
      </c>
      <c r="X33" s="111">
        <v>4.7731467208310223E-2</v>
      </c>
      <c r="Y33">
        <v>31</v>
      </c>
      <c r="Z33" s="82">
        <v>38212</v>
      </c>
      <c r="AA33">
        <v>0.97750651836395297</v>
      </c>
      <c r="AB33" s="85">
        <v>19.879993452131799</v>
      </c>
      <c r="AC33" s="114">
        <v>0.59587614390142651</v>
      </c>
      <c r="AD33" s="111">
        <v>4.4324363740064862E-2</v>
      </c>
      <c r="AE33">
        <v>31</v>
      </c>
      <c r="AF33" s="82">
        <v>38584</v>
      </c>
      <c r="AG33">
        <v>0.95706027746200595</v>
      </c>
      <c r="AH33" s="85">
        <v>18.569993481412599</v>
      </c>
      <c r="AI33" s="114">
        <v>0.60167260525291</v>
      </c>
      <c r="AJ33" s="111">
        <v>4.4893329220943357E-2</v>
      </c>
    </row>
    <row r="34" spans="1:36">
      <c r="A34">
        <v>32</v>
      </c>
      <c r="B34" s="82">
        <v>36756</v>
      </c>
      <c r="C34">
        <v>0.92950427532196001</v>
      </c>
      <c r="D34" s="85">
        <v>18.729993477836299</v>
      </c>
      <c r="E34" s="115">
        <v>0.60315695569784855</v>
      </c>
      <c r="F34" s="112">
        <v>4.4561830606050838E-2</v>
      </c>
      <c r="G34">
        <v>32</v>
      </c>
      <c r="H34" s="82">
        <v>37123</v>
      </c>
      <c r="I34">
        <v>1.0123714208602901</v>
      </c>
      <c r="J34" s="85">
        <v>18.809993476048099</v>
      </c>
      <c r="K34" s="114">
        <v>0.60471402510961014</v>
      </c>
      <c r="L34" s="111">
        <v>4.6647004757288162E-2</v>
      </c>
      <c r="M34">
        <v>32</v>
      </c>
      <c r="N34" s="82">
        <v>37475</v>
      </c>
      <c r="O34">
        <v>1.50986051559448</v>
      </c>
      <c r="P34" s="85">
        <v>18.5899934809655</v>
      </c>
      <c r="Q34" s="114">
        <v>0.6939490601370164</v>
      </c>
      <c r="R34" s="111">
        <v>4.3459046144232023E-2</v>
      </c>
      <c r="S34">
        <v>32</v>
      </c>
      <c r="T34" s="82">
        <v>37849</v>
      </c>
      <c r="U34">
        <v>1.0652339458465601</v>
      </c>
      <c r="V34" s="85">
        <v>21.069993425533202</v>
      </c>
      <c r="W34" s="114">
        <v>0.62909028911969556</v>
      </c>
      <c r="X34" s="111">
        <v>4.9233877784505789E-2</v>
      </c>
      <c r="Y34">
        <v>32</v>
      </c>
      <c r="Z34" s="82">
        <v>38213</v>
      </c>
      <c r="AA34">
        <v>0.87084358930587802</v>
      </c>
      <c r="AB34" s="85">
        <v>19.849993452802298</v>
      </c>
      <c r="AC34" s="114">
        <v>0.589462778796496</v>
      </c>
      <c r="AD34" s="111">
        <v>4.5564446232063904E-2</v>
      </c>
      <c r="AE34">
        <v>32</v>
      </c>
      <c r="AF34" s="82">
        <v>38585</v>
      </c>
      <c r="AG34">
        <v>0.93107497692108199</v>
      </c>
      <c r="AH34" s="85">
        <v>18.649993479624399</v>
      </c>
      <c r="AI34" s="114">
        <v>0.59063801861941834</v>
      </c>
      <c r="AJ34" s="111">
        <v>4.6082643096688213E-2</v>
      </c>
    </row>
    <row r="35" spans="1:36">
      <c r="A35">
        <v>33</v>
      </c>
      <c r="B35" s="82">
        <v>36757</v>
      </c>
      <c r="C35">
        <v>0.90915775299072299</v>
      </c>
      <c r="D35" s="85">
        <v>18.659993479400899</v>
      </c>
      <c r="E35" s="115">
        <v>0.5880577955450762</v>
      </c>
      <c r="F35" s="112">
        <v>4.5753960975476536E-2</v>
      </c>
      <c r="G35">
        <v>33</v>
      </c>
      <c r="H35" s="82">
        <v>37124</v>
      </c>
      <c r="I35">
        <v>1.00197100639343</v>
      </c>
      <c r="J35" s="85">
        <v>19.109993469342601</v>
      </c>
      <c r="K35" s="114">
        <v>0.5984615033179872</v>
      </c>
      <c r="L35" s="111">
        <v>4.7901938613497147E-2</v>
      </c>
      <c r="M35">
        <v>33</v>
      </c>
      <c r="N35" s="82">
        <v>37476</v>
      </c>
      <c r="O35">
        <v>1.5037828683853101</v>
      </c>
      <c r="P35" s="85">
        <v>18.629993480071398</v>
      </c>
      <c r="Q35" s="114">
        <v>0.68904160134120229</v>
      </c>
      <c r="R35" s="111">
        <v>4.4755115045680617E-2</v>
      </c>
      <c r="S35">
        <v>33</v>
      </c>
      <c r="T35" s="82">
        <v>37850</v>
      </c>
      <c r="U35">
        <v>1.00332343578339</v>
      </c>
      <c r="V35" s="85">
        <v>21.059993425756701</v>
      </c>
      <c r="W35" s="114">
        <v>0.61587412603562774</v>
      </c>
      <c r="X35" s="111">
        <v>5.0756965614884728E-2</v>
      </c>
      <c r="Y35">
        <v>33</v>
      </c>
      <c r="Z35" s="82">
        <v>38214</v>
      </c>
      <c r="AA35">
        <v>0.83322787284851096</v>
      </c>
      <c r="AB35" s="85">
        <v>19.679993456602102</v>
      </c>
      <c r="AC35" s="114">
        <v>0.57239255397115574</v>
      </c>
      <c r="AD35" s="111">
        <v>4.6825673540760386E-2</v>
      </c>
      <c r="AE35">
        <v>33</v>
      </c>
      <c r="AF35" s="82">
        <v>38586</v>
      </c>
      <c r="AG35">
        <v>0.87149083614349399</v>
      </c>
      <c r="AH35" s="85">
        <v>18.469993483647698</v>
      </c>
      <c r="AI35" s="114">
        <v>0.58153893759478448</v>
      </c>
      <c r="AJ35" s="111">
        <v>4.7289115788070865E-2</v>
      </c>
    </row>
    <row r="36" spans="1:36">
      <c r="A36">
        <v>34</v>
      </c>
      <c r="B36" s="82">
        <v>36758</v>
      </c>
      <c r="C36">
        <v>0.88905012607574496</v>
      </c>
      <c r="D36" s="85">
        <v>18.549993481859602</v>
      </c>
      <c r="E36" s="115">
        <v>0.57745335892366068</v>
      </c>
      <c r="F36" s="112">
        <v>4.6948093764822153E-2</v>
      </c>
      <c r="G36">
        <v>34</v>
      </c>
      <c r="H36" s="82">
        <v>37125</v>
      </c>
      <c r="I36">
        <v>0.95534145832061801</v>
      </c>
      <c r="J36" s="85">
        <v>19.1499934684485</v>
      </c>
      <c r="K36" s="114">
        <v>0.59388215627804741</v>
      </c>
      <c r="L36" s="111">
        <v>4.9197691193470658E-2</v>
      </c>
      <c r="M36">
        <v>34</v>
      </c>
      <c r="N36" s="82">
        <v>37477</v>
      </c>
      <c r="O36">
        <v>1.51953780651093</v>
      </c>
      <c r="P36" s="85">
        <v>18.929993473365901</v>
      </c>
      <c r="Q36" s="114">
        <v>0.68597645334388901</v>
      </c>
      <c r="R36" s="111">
        <v>4.6084461044478581E-2</v>
      </c>
      <c r="S36">
        <v>34</v>
      </c>
      <c r="T36" s="82">
        <v>37851</v>
      </c>
      <c r="U36">
        <v>0.93281054496765103</v>
      </c>
      <c r="V36" s="85">
        <v>21.049993425980201</v>
      </c>
      <c r="W36" s="114">
        <v>0.6020473818644364</v>
      </c>
      <c r="X36" s="111">
        <v>5.229866152124979E-2</v>
      </c>
      <c r="Y36">
        <v>34</v>
      </c>
      <c r="Z36" s="82">
        <v>38215</v>
      </c>
      <c r="AA36">
        <v>0.77832448482513406</v>
      </c>
      <c r="AB36" s="85">
        <v>19.599993458390301</v>
      </c>
      <c r="AC36" s="114">
        <v>0.55842201905129607</v>
      </c>
      <c r="AD36" s="111">
        <v>4.8079794773092231E-2</v>
      </c>
      <c r="AE36">
        <v>34</v>
      </c>
      <c r="AF36" s="82">
        <v>38587</v>
      </c>
      <c r="AG36">
        <v>0.81993627548217796</v>
      </c>
      <c r="AH36" s="85">
        <v>18.299993487447502</v>
      </c>
      <c r="AI36" s="114">
        <v>0.56925049589035226</v>
      </c>
      <c r="AJ36" s="111">
        <v>4.850041996551583E-2</v>
      </c>
    </row>
    <row r="37" spans="1:36">
      <c r="A37">
        <v>35</v>
      </c>
      <c r="B37" s="82">
        <v>36759</v>
      </c>
      <c r="C37">
        <v>0.90189129114151001</v>
      </c>
      <c r="D37" s="85">
        <v>18.599993480742</v>
      </c>
      <c r="E37" s="115">
        <v>0.56923679139238281</v>
      </c>
      <c r="F37" s="112">
        <v>4.8148241358881308E-2</v>
      </c>
      <c r="G37">
        <v>35</v>
      </c>
      <c r="H37" s="82">
        <v>37126</v>
      </c>
      <c r="I37">
        <v>0.93571376800537098</v>
      </c>
      <c r="J37" s="85">
        <v>19.2399934664369</v>
      </c>
      <c r="K37" s="114">
        <v>0.58599685682999014</v>
      </c>
      <c r="L37" s="111">
        <v>5.0522208684983361E-2</v>
      </c>
      <c r="M37">
        <v>35</v>
      </c>
      <c r="N37" s="82">
        <v>37478</v>
      </c>
      <c r="O37">
        <v>1.49839568138123</v>
      </c>
      <c r="P37" s="85">
        <v>18.969993472471899</v>
      </c>
      <c r="Q37" s="114">
        <v>0.68534432016462743</v>
      </c>
      <c r="R37" s="111">
        <v>4.7467792424749106E-2</v>
      </c>
      <c r="S37">
        <v>35</v>
      </c>
      <c r="T37" s="82">
        <v>37852</v>
      </c>
      <c r="U37">
        <v>0.87036740779876698</v>
      </c>
      <c r="V37" s="85">
        <v>20.849993430450599</v>
      </c>
      <c r="W37" s="114">
        <v>0.58620804073016319</v>
      </c>
      <c r="X37" s="111">
        <v>5.3856294115331341E-2</v>
      </c>
      <c r="Y37">
        <v>35</v>
      </c>
      <c r="Z37" s="82">
        <v>38216</v>
      </c>
      <c r="AA37">
        <v>0.71295833587646495</v>
      </c>
      <c r="AB37" s="85">
        <v>19.5699934590608</v>
      </c>
      <c r="AC37" s="114">
        <v>0.54306917809523214</v>
      </c>
      <c r="AD37" s="111">
        <v>4.9335878497160444E-2</v>
      </c>
      <c r="AE37">
        <v>35</v>
      </c>
      <c r="AF37" s="82">
        <v>38588</v>
      </c>
      <c r="AG37">
        <v>0.74571532011032104</v>
      </c>
      <c r="AH37" s="85">
        <v>18.229993489012099</v>
      </c>
      <c r="AI37" s="114">
        <v>0.55578763059329994</v>
      </c>
      <c r="AJ37" s="111">
        <v>4.9710469214088067E-2</v>
      </c>
    </row>
    <row r="38" spans="1:36">
      <c r="A38">
        <v>36</v>
      </c>
      <c r="B38" s="82">
        <v>36760</v>
      </c>
      <c r="C38">
        <v>0.85966181755065896</v>
      </c>
      <c r="D38" s="85">
        <v>18.889993474259999</v>
      </c>
      <c r="E38" s="115">
        <v>0.56638552779583129</v>
      </c>
      <c r="F38" s="112">
        <v>4.9366976475864834E-2</v>
      </c>
      <c r="G38">
        <v>36</v>
      </c>
      <c r="H38" s="82">
        <v>37127</v>
      </c>
      <c r="I38">
        <v>0.88933980464935303</v>
      </c>
      <c r="J38" s="85">
        <v>19.289993465319299</v>
      </c>
      <c r="K38" s="114">
        <v>0.57940619525292703</v>
      </c>
      <c r="L38" s="111">
        <v>5.1872725432349706E-2</v>
      </c>
      <c r="M38">
        <v>36</v>
      </c>
      <c r="N38" s="82">
        <v>37479</v>
      </c>
      <c r="O38">
        <v>1.51544737815857</v>
      </c>
      <c r="P38" s="85">
        <v>19.059993470460199</v>
      </c>
      <c r="Q38" s="114">
        <v>0.6835907718030505</v>
      </c>
      <c r="R38" s="111">
        <v>4.889400133723483E-2</v>
      </c>
      <c r="S38">
        <v>36</v>
      </c>
      <c r="T38" s="82">
        <v>37853</v>
      </c>
      <c r="U38">
        <v>0.84427475929260298</v>
      </c>
      <c r="V38" s="85">
        <v>20.7099934335798</v>
      </c>
      <c r="W38" s="114">
        <v>0.56990136846696204</v>
      </c>
      <c r="X38" s="111">
        <v>5.5409786113363758E-2</v>
      </c>
      <c r="Y38">
        <v>36</v>
      </c>
      <c r="Z38" s="82">
        <v>38217</v>
      </c>
      <c r="AA38">
        <v>0.65696930885314897</v>
      </c>
      <c r="AB38" s="85">
        <v>19.609993458166699</v>
      </c>
      <c r="AC38" s="114">
        <v>0.52459218182494949</v>
      </c>
      <c r="AD38" s="111">
        <v>5.059260430247408E-2</v>
      </c>
      <c r="AE38">
        <v>36</v>
      </c>
      <c r="AF38" s="82">
        <v>38589</v>
      </c>
      <c r="AG38">
        <v>0.62954640388488803</v>
      </c>
      <c r="AH38" s="85">
        <v>18.239993488788599</v>
      </c>
      <c r="AI38" s="114">
        <v>0.53778535046859677</v>
      </c>
      <c r="AJ38" s="111">
        <v>5.0921554610665901E-2</v>
      </c>
    </row>
    <row r="39" spans="1:36">
      <c r="A39">
        <v>37</v>
      </c>
      <c r="B39" s="82">
        <v>36761</v>
      </c>
      <c r="C39">
        <v>0.85862761735916104</v>
      </c>
      <c r="D39" s="85">
        <v>19.099993469566101</v>
      </c>
      <c r="E39" s="115">
        <v>0.55932030210756545</v>
      </c>
      <c r="F39" s="112">
        <v>5.062839843085553E-2</v>
      </c>
      <c r="G39">
        <v>37</v>
      </c>
      <c r="H39" s="82">
        <v>37128</v>
      </c>
      <c r="I39">
        <v>0.834325551986694</v>
      </c>
      <c r="J39" s="85">
        <v>19.599993458390301</v>
      </c>
      <c r="K39" s="114">
        <v>0.57000647059089438</v>
      </c>
      <c r="L39" s="111">
        <v>5.3249189762882884E-2</v>
      </c>
      <c r="M39">
        <v>37</v>
      </c>
      <c r="N39" s="82">
        <v>37480</v>
      </c>
      <c r="O39">
        <v>1.51402246952057</v>
      </c>
      <c r="P39" s="85">
        <v>19.139993468672099</v>
      </c>
      <c r="Q39" s="114">
        <v>0.68379974161704082</v>
      </c>
      <c r="R39" s="111">
        <v>5.0365999470810448E-2</v>
      </c>
      <c r="S39">
        <v>37</v>
      </c>
      <c r="T39" s="82">
        <v>37854</v>
      </c>
      <c r="U39">
        <v>0.81280958652496305</v>
      </c>
      <c r="V39" s="85">
        <v>20.819993431121102</v>
      </c>
      <c r="W39" s="114">
        <v>0.55814934921825143</v>
      </c>
      <c r="X39" s="111">
        <v>5.6959895557460373E-2</v>
      </c>
      <c r="Y39">
        <v>37</v>
      </c>
      <c r="Z39" s="82">
        <v>38218</v>
      </c>
      <c r="AA39">
        <v>0.55030727386474598</v>
      </c>
      <c r="AB39" s="85">
        <v>19.619993457943199</v>
      </c>
      <c r="AC39" s="114">
        <v>0.50513521061997124</v>
      </c>
      <c r="AD39" s="111">
        <v>5.1845979152289404E-2</v>
      </c>
      <c r="AE39">
        <v>37</v>
      </c>
      <c r="AF39" s="82">
        <v>38590</v>
      </c>
      <c r="AG39">
        <v>0.55845075845718395</v>
      </c>
      <c r="AH39" s="85">
        <v>18.209993489459201</v>
      </c>
      <c r="AI39" s="114">
        <v>0.50882481868205698</v>
      </c>
      <c r="AJ39" s="111">
        <v>5.2128273229370643E-2</v>
      </c>
    </row>
    <row r="40" spans="1:36">
      <c r="A40">
        <v>38</v>
      </c>
      <c r="B40" s="82">
        <v>36762</v>
      </c>
      <c r="C40">
        <v>0.85325431823730502</v>
      </c>
      <c r="D40" s="85">
        <v>19.139993468672099</v>
      </c>
      <c r="E40" s="115">
        <v>0.55536098467848771</v>
      </c>
      <c r="F40" s="112">
        <v>5.192102772571467E-2</v>
      </c>
      <c r="G40">
        <v>38</v>
      </c>
      <c r="H40" s="82">
        <v>37129</v>
      </c>
      <c r="I40">
        <v>0.78454613685607899</v>
      </c>
      <c r="J40" s="85">
        <v>19.629993457719699</v>
      </c>
      <c r="K40" s="114">
        <v>0.55739333034552296</v>
      </c>
      <c r="L40" s="111">
        <v>5.4663252652375288E-2</v>
      </c>
      <c r="M40">
        <v>38</v>
      </c>
      <c r="N40" s="82">
        <v>37481</v>
      </c>
      <c r="O40">
        <v>1.52283906936646</v>
      </c>
      <c r="P40" s="85">
        <v>19.2399934664369</v>
      </c>
      <c r="Q40" s="114">
        <v>0.68381556464693671</v>
      </c>
      <c r="R40" s="111">
        <v>5.1888149826340754E-2</v>
      </c>
      <c r="S40">
        <v>38</v>
      </c>
      <c r="T40" s="82">
        <v>37855</v>
      </c>
      <c r="U40">
        <v>0.76275426149368297</v>
      </c>
      <c r="V40" s="85">
        <v>20.889993429556501</v>
      </c>
      <c r="W40" s="114">
        <v>0.54752007147763682</v>
      </c>
      <c r="X40" s="111">
        <v>5.8533262547409169E-2</v>
      </c>
      <c r="Y40">
        <v>38</v>
      </c>
      <c r="Z40" s="82">
        <v>38219</v>
      </c>
      <c r="AA40">
        <v>0.46518671512603799</v>
      </c>
      <c r="AB40" s="85">
        <v>19.8199934534729</v>
      </c>
      <c r="AC40" s="114">
        <v>0.47385380926503318</v>
      </c>
      <c r="AD40" s="111">
        <v>5.308973941039604E-2</v>
      </c>
      <c r="AE40">
        <v>38</v>
      </c>
      <c r="AF40" s="82">
        <v>38591</v>
      </c>
      <c r="AG40">
        <v>0.50810003280639604</v>
      </c>
      <c r="AH40" s="85">
        <v>18.309993487223998</v>
      </c>
      <c r="AI40" s="114">
        <v>0.47955348034540624</v>
      </c>
      <c r="AJ40" s="111">
        <v>5.3304513067414398E-2</v>
      </c>
    </row>
    <row r="41" spans="1:36">
      <c r="A41">
        <v>39</v>
      </c>
      <c r="B41" s="82">
        <v>36763</v>
      </c>
      <c r="C41">
        <v>0.87299025058746305</v>
      </c>
      <c r="D41" s="85">
        <v>19.059993470460199</v>
      </c>
      <c r="E41" s="115">
        <v>0.55252567472747272</v>
      </c>
      <c r="F41" s="112">
        <v>5.3240915352965872E-2</v>
      </c>
      <c r="G41">
        <v>39</v>
      </c>
      <c r="H41" s="82">
        <v>37130</v>
      </c>
      <c r="I41">
        <v>0.77182960510253895</v>
      </c>
      <c r="J41" s="85">
        <v>19.769993454590502</v>
      </c>
      <c r="K41" s="114">
        <v>0.54346937368297721</v>
      </c>
      <c r="L41" s="111">
        <v>5.6089351307447396E-2</v>
      </c>
      <c r="M41">
        <v>39</v>
      </c>
      <c r="N41" s="82">
        <v>37482</v>
      </c>
      <c r="O41">
        <v>1.43040430545807</v>
      </c>
      <c r="P41" s="85">
        <v>19.3899934630841</v>
      </c>
      <c r="Q41" s="114">
        <v>0.68441668143463774</v>
      </c>
      <c r="R41" s="111">
        <v>5.3463463893236952E-2</v>
      </c>
      <c r="S41">
        <v>39</v>
      </c>
      <c r="T41" s="82">
        <v>37856</v>
      </c>
      <c r="U41">
        <v>0.82322764396667503</v>
      </c>
      <c r="V41" s="85">
        <v>20.889993429556501</v>
      </c>
      <c r="W41" s="114">
        <v>0.53419529914229524</v>
      </c>
      <c r="X41" s="111">
        <v>6.0128721584433296E-2</v>
      </c>
      <c r="Y41">
        <v>39</v>
      </c>
      <c r="Z41" s="82">
        <v>38220</v>
      </c>
      <c r="AA41">
        <v>0.42814704775810197</v>
      </c>
      <c r="AB41" s="85">
        <v>19.8199934534729</v>
      </c>
      <c r="AC41" s="114">
        <v>0.437600138795738</v>
      </c>
      <c r="AD41" s="111">
        <v>5.4306066884950405E-2</v>
      </c>
      <c r="AE41">
        <v>39</v>
      </c>
      <c r="AF41" s="82">
        <v>38592</v>
      </c>
      <c r="AG41">
        <v>0.48029723763465898</v>
      </c>
      <c r="AH41" s="85">
        <v>18.219993489235701</v>
      </c>
      <c r="AI41" s="114">
        <v>0.45289352153778872</v>
      </c>
      <c r="AJ41" s="111">
        <v>5.4452550566224611E-2</v>
      </c>
    </row>
    <row r="42" spans="1:36">
      <c r="A42">
        <v>40</v>
      </c>
      <c r="B42" s="82">
        <v>36764</v>
      </c>
      <c r="C42">
        <v>0.87621414661407504</v>
      </c>
      <c r="D42" s="85">
        <v>18.899993474036499</v>
      </c>
      <c r="E42" s="115">
        <v>0.55367935052544826</v>
      </c>
      <c r="F42" s="112">
        <v>5.4583022727925271E-2</v>
      </c>
      <c r="G42">
        <v>40</v>
      </c>
      <c r="H42" s="82">
        <v>37131</v>
      </c>
      <c r="I42">
        <v>0.79201424121856701</v>
      </c>
      <c r="J42" s="85">
        <v>19.6399934574962</v>
      </c>
      <c r="K42" s="114">
        <v>0.53422683552590611</v>
      </c>
      <c r="L42" s="111">
        <v>5.7530764253666614E-2</v>
      </c>
      <c r="M42">
        <v>40</v>
      </c>
      <c r="N42" s="82">
        <v>37483</v>
      </c>
      <c r="O42">
        <v>1.3325459957122801</v>
      </c>
      <c r="P42" s="85">
        <v>19.519993460178402</v>
      </c>
      <c r="Q42" s="114">
        <v>0.67823176717284339</v>
      </c>
      <c r="R42" s="111">
        <v>5.5099028723311419E-2</v>
      </c>
      <c r="S42">
        <v>40</v>
      </c>
      <c r="T42" s="82">
        <v>37857</v>
      </c>
      <c r="U42">
        <v>0.82106024026870705</v>
      </c>
      <c r="V42" s="85">
        <v>20.7799934320152</v>
      </c>
      <c r="W42" s="114">
        <v>0.53739200397328402</v>
      </c>
      <c r="X42" s="111">
        <v>6.1733136968262062E-2</v>
      </c>
      <c r="Y42">
        <v>40</v>
      </c>
      <c r="Z42" s="82">
        <v>38221</v>
      </c>
      <c r="AA42">
        <v>0.415584146976471</v>
      </c>
      <c r="AB42" s="85">
        <v>19.759993454814001</v>
      </c>
      <c r="AC42" s="114">
        <v>0.40937755338952569</v>
      </c>
      <c r="AD42" s="111">
        <v>5.5466300361796547E-2</v>
      </c>
      <c r="AE42">
        <v>40</v>
      </c>
      <c r="AF42" s="82">
        <v>38593</v>
      </c>
      <c r="AG42">
        <v>0.470388203859329</v>
      </c>
      <c r="AH42" s="85">
        <v>18.289993487671001</v>
      </c>
      <c r="AI42" s="114">
        <v>0.43220493764998624</v>
      </c>
      <c r="AJ42" s="111">
        <v>5.5563200071068387E-2</v>
      </c>
    </row>
    <row r="43" spans="1:36">
      <c r="A43">
        <v>41</v>
      </c>
      <c r="B43" s="82">
        <v>36765</v>
      </c>
      <c r="C43">
        <v>0.87166512012481701</v>
      </c>
      <c r="D43" s="85">
        <v>18.889993474259999</v>
      </c>
      <c r="E43" s="115">
        <v>0.55471101580689042</v>
      </c>
      <c r="F43" s="112">
        <v>5.59505390544335E-2</v>
      </c>
      <c r="G43">
        <v>41</v>
      </c>
      <c r="H43" s="82">
        <v>37132</v>
      </c>
      <c r="I43">
        <v>0.80588185787200906</v>
      </c>
      <c r="J43" s="85">
        <v>19.619993457943199</v>
      </c>
      <c r="K43" s="114">
        <v>0.53259316962950154</v>
      </c>
      <c r="L43" s="111">
        <v>5.8978384945380199E-2</v>
      </c>
      <c r="M43">
        <v>41</v>
      </c>
      <c r="N43" s="82">
        <v>37484</v>
      </c>
      <c r="O43">
        <v>1.25300669670105</v>
      </c>
      <c r="P43" s="85">
        <v>19.859993452578799</v>
      </c>
      <c r="Q43" s="114">
        <v>0.66739359573564305</v>
      </c>
      <c r="R43" s="111">
        <v>5.6782175911087682E-2</v>
      </c>
      <c r="S43">
        <v>41</v>
      </c>
      <c r="T43" s="82">
        <v>37858</v>
      </c>
      <c r="U43">
        <v>0.78848630189895597</v>
      </c>
      <c r="V43" s="85">
        <v>20.689993434026899</v>
      </c>
      <c r="W43" s="114">
        <v>0.53861372288614895</v>
      </c>
      <c r="X43" s="111">
        <v>6.3379669011851034E-2</v>
      </c>
      <c r="Y43">
        <v>41</v>
      </c>
      <c r="Z43" s="82">
        <v>38222</v>
      </c>
      <c r="AA43">
        <v>0.39165663719177202</v>
      </c>
      <c r="AB43" s="85">
        <v>19.589993458613801</v>
      </c>
      <c r="AC43" s="114">
        <v>0.39152349162971667</v>
      </c>
      <c r="AD43" s="111">
        <v>5.6579993972410751E-2</v>
      </c>
      <c r="AE43">
        <v>41</v>
      </c>
      <c r="AF43" s="82">
        <v>38594</v>
      </c>
      <c r="AG43">
        <v>0.50683182477951005</v>
      </c>
      <c r="AH43" s="85">
        <v>18.369993485882901</v>
      </c>
      <c r="AI43" s="114">
        <v>0.41852229132513186</v>
      </c>
      <c r="AJ43" s="111">
        <v>5.6654275370992449E-2</v>
      </c>
    </row>
    <row r="44" spans="1:36">
      <c r="A44">
        <v>42</v>
      </c>
      <c r="B44" s="82">
        <v>36766</v>
      </c>
      <c r="C44">
        <v>0.84620338678359996</v>
      </c>
      <c r="D44" s="85">
        <v>19.1499934684485</v>
      </c>
      <c r="E44" s="115">
        <v>0.55466522587686418</v>
      </c>
      <c r="F44" s="112">
        <v>5.7353489339348807E-2</v>
      </c>
      <c r="G44">
        <v>42</v>
      </c>
      <c r="H44" s="82">
        <v>37133</v>
      </c>
      <c r="I44">
        <v>0.83041447401046797</v>
      </c>
      <c r="J44" s="85">
        <v>19.529993459954898</v>
      </c>
      <c r="K44" s="114">
        <v>0.53382663029414801</v>
      </c>
      <c r="L44" s="111">
        <v>6.0456722010387834E-2</v>
      </c>
      <c r="M44">
        <v>42</v>
      </c>
      <c r="N44" s="82">
        <v>37485</v>
      </c>
      <c r="O44">
        <v>1.21739625930786</v>
      </c>
      <c r="P44" s="85">
        <v>19.999993449449601</v>
      </c>
      <c r="Q44" s="114">
        <v>0.65482682864776653</v>
      </c>
      <c r="R44" s="111">
        <v>5.8521511724786091E-2</v>
      </c>
      <c r="S44">
        <v>42</v>
      </c>
      <c r="T44" s="82">
        <v>37859</v>
      </c>
      <c r="U44">
        <v>0.75860148668289196</v>
      </c>
      <c r="V44" s="85">
        <v>20.659993434697402</v>
      </c>
      <c r="W44" s="114">
        <v>0.53411243950423759</v>
      </c>
      <c r="X44" s="111">
        <v>6.5065658427264708E-2</v>
      </c>
      <c r="Y44">
        <v>42</v>
      </c>
      <c r="Z44" s="82">
        <v>38223</v>
      </c>
      <c r="AA44">
        <v>0.32907432317733798</v>
      </c>
      <c r="AB44" s="85">
        <v>19.5599934592843</v>
      </c>
      <c r="AC44" s="114">
        <v>0.37578402254018806</v>
      </c>
      <c r="AD44" s="111">
        <v>5.7662665937534711E-2</v>
      </c>
      <c r="AE44">
        <v>42</v>
      </c>
      <c r="AF44" s="82">
        <v>38595</v>
      </c>
      <c r="AG44">
        <v>0.564109086990356</v>
      </c>
      <c r="AH44" s="85">
        <v>18.6699934791774</v>
      </c>
      <c r="AI44" s="114">
        <v>0.41917811400987731</v>
      </c>
      <c r="AJ44" s="111">
        <v>5.7739459549755096E-2</v>
      </c>
    </row>
    <row r="45" spans="1:36">
      <c r="A45">
        <v>43</v>
      </c>
      <c r="B45" s="82">
        <v>36767</v>
      </c>
      <c r="C45">
        <v>0.82190364599227905</v>
      </c>
      <c r="D45" s="85">
        <v>19.169993468001501</v>
      </c>
      <c r="E45" s="115">
        <v>0.55118884238741617</v>
      </c>
      <c r="F45" s="112">
        <v>5.8809107430479124E-2</v>
      </c>
      <c r="G45">
        <v>43</v>
      </c>
      <c r="H45" s="82">
        <v>37134</v>
      </c>
      <c r="I45">
        <v>0.82804793119430498</v>
      </c>
      <c r="J45" s="85">
        <v>19.3199934646487</v>
      </c>
      <c r="K45" s="114">
        <v>0.53803456240000425</v>
      </c>
      <c r="L45" s="111">
        <v>6.1968170699559288E-2</v>
      </c>
      <c r="M45">
        <v>43</v>
      </c>
      <c r="N45" s="82">
        <v>37486</v>
      </c>
      <c r="O45">
        <v>1.2060235738754299</v>
      </c>
      <c r="P45" s="85">
        <v>20.1299934465438</v>
      </c>
      <c r="Q45" s="114">
        <v>0.64507239734290234</v>
      </c>
      <c r="R45" s="111">
        <v>6.0297670843745023E-2</v>
      </c>
      <c r="S45">
        <v>43</v>
      </c>
      <c r="T45" s="82">
        <v>37860</v>
      </c>
      <c r="U45">
        <v>0.732718706130981</v>
      </c>
      <c r="V45" s="85">
        <v>20.559993436932601</v>
      </c>
      <c r="W45" s="114">
        <v>0.52702172283458348</v>
      </c>
      <c r="X45" s="111">
        <v>6.6781130669379671E-2</v>
      </c>
      <c r="Y45">
        <v>43</v>
      </c>
      <c r="Z45" s="82">
        <v>38224</v>
      </c>
      <c r="AA45">
        <v>0.27169543504714999</v>
      </c>
      <c r="AB45" s="85">
        <v>19.5499934595078</v>
      </c>
      <c r="AC45" s="114">
        <v>0.34890641026736424</v>
      </c>
      <c r="AD45" s="111">
        <v>5.8724352984720715E-2</v>
      </c>
      <c r="AE45">
        <v>43</v>
      </c>
      <c r="AF45" s="82"/>
      <c r="AH45" s="85">
        <v>18.769993476942201</v>
      </c>
      <c r="AI45" s="114"/>
      <c r="AJ45" s="104"/>
    </row>
    <row r="46" spans="1:36">
      <c r="A46">
        <v>44</v>
      </c>
      <c r="B46" s="82">
        <v>36768</v>
      </c>
      <c r="C46">
        <v>0.81511121988296498</v>
      </c>
      <c r="D46" s="85">
        <v>19.0799934700132</v>
      </c>
      <c r="E46" s="115">
        <v>0.54594170020060451</v>
      </c>
      <c r="F46" s="112">
        <v>6.0294733645865899E-2</v>
      </c>
      <c r="G46">
        <v>44</v>
      </c>
      <c r="H46" s="82"/>
      <c r="J46" s="85">
        <v>19.1499934684485</v>
      </c>
      <c r="K46" s="114"/>
      <c r="L46" s="104"/>
      <c r="M46">
        <v>44</v>
      </c>
      <c r="N46" s="82">
        <v>37487</v>
      </c>
      <c r="O46">
        <v>1.2482852935791</v>
      </c>
      <c r="P46" s="85">
        <v>20.249993443861602</v>
      </c>
      <c r="Q46" s="114">
        <v>0.63899320071721666</v>
      </c>
      <c r="R46" s="111">
        <v>6.2115921165109493E-2</v>
      </c>
      <c r="S46">
        <v>44</v>
      </c>
      <c r="T46" s="82">
        <v>37861</v>
      </c>
      <c r="U46">
        <v>0.683843493461609</v>
      </c>
      <c r="V46" s="85">
        <v>20.3799934409559</v>
      </c>
      <c r="W46" s="114">
        <v>0.51916980047856454</v>
      </c>
      <c r="X46" s="111">
        <v>6.8513003167174735E-2</v>
      </c>
      <c r="Y46">
        <v>44</v>
      </c>
      <c r="Z46" s="82">
        <v>38225</v>
      </c>
      <c r="AA46">
        <v>0.27578213810920699</v>
      </c>
      <c r="AB46" s="85">
        <v>19.519993460178402</v>
      </c>
      <c r="AC46" s="114">
        <v>0.31566691683312814</v>
      </c>
      <c r="AD46" s="111">
        <v>5.9734632463095683E-2</v>
      </c>
      <c r="AE46">
        <v>44</v>
      </c>
      <c r="AF46" s="82"/>
      <c r="AH46" s="85">
        <v>18.859993474930501</v>
      </c>
      <c r="AI46" s="114"/>
      <c r="AJ46" s="104"/>
    </row>
    <row r="47" spans="1:36">
      <c r="A47">
        <v>45</v>
      </c>
      <c r="B47" s="82">
        <v>36769</v>
      </c>
      <c r="C47">
        <v>0.80341422557830799</v>
      </c>
      <c r="D47" s="85">
        <v>19.049993470683699</v>
      </c>
      <c r="E47" s="115">
        <v>0.54221100184101068</v>
      </c>
      <c r="F47" s="112">
        <v>6.1798648440743315E-2</v>
      </c>
      <c r="G47">
        <v>45</v>
      </c>
      <c r="H47" s="82"/>
      <c r="J47" s="85"/>
      <c r="K47" s="114"/>
      <c r="L47" s="104"/>
      <c r="M47">
        <v>45</v>
      </c>
      <c r="N47" s="82">
        <v>37488</v>
      </c>
      <c r="O47">
        <v>1.28472292423248</v>
      </c>
      <c r="P47" s="85">
        <v>20.159993445873301</v>
      </c>
      <c r="Q47" s="114">
        <v>0.63984439608280719</v>
      </c>
      <c r="R47" s="111">
        <v>6.3984456670264603E-2</v>
      </c>
      <c r="S47">
        <v>45</v>
      </c>
      <c r="T47" s="82">
        <v>37862</v>
      </c>
      <c r="U47">
        <v>0.64301037788391102</v>
      </c>
      <c r="V47" s="85">
        <v>20.2299934443087</v>
      </c>
      <c r="W47" s="114">
        <v>0.50669231745094112</v>
      </c>
      <c r="X47" s="111">
        <v>7.0251556546022595E-2</v>
      </c>
      <c r="Y47">
        <v>45</v>
      </c>
      <c r="Z47" s="82">
        <v>38226</v>
      </c>
      <c r="AA47">
        <v>0.27125650644302401</v>
      </c>
      <c r="AB47" s="85">
        <v>19.219993466883899</v>
      </c>
      <c r="AC47" s="114">
        <v>0.2998412066575995</v>
      </c>
      <c r="AD47" s="111">
        <v>6.0670748095804847E-2</v>
      </c>
      <c r="AE47">
        <v>45</v>
      </c>
      <c r="AF47" s="82"/>
      <c r="AH47" s="85">
        <v>18.789993476495201</v>
      </c>
      <c r="AI47" s="114"/>
      <c r="AJ47" s="104"/>
    </row>
    <row r="48" spans="1:36">
      <c r="A48">
        <v>46</v>
      </c>
      <c r="B48" s="82"/>
      <c r="D48" s="85">
        <v>18.9199934735894</v>
      </c>
      <c r="E48" s="114"/>
      <c r="F48" s="104"/>
      <c r="G48">
        <v>46</v>
      </c>
      <c r="H48" s="82"/>
      <c r="J48" s="85"/>
      <c r="K48" s="114"/>
      <c r="L48" s="104"/>
      <c r="M48">
        <v>46</v>
      </c>
      <c r="N48" s="82">
        <v>37489</v>
      </c>
      <c r="O48">
        <v>1.3263840675353999</v>
      </c>
      <c r="P48" s="85">
        <v>19.939993450790698</v>
      </c>
      <c r="Q48" s="114">
        <v>0.64352873711406278</v>
      </c>
      <c r="R48" s="111">
        <v>6.5902518350324998E-2</v>
      </c>
      <c r="S48">
        <v>46</v>
      </c>
      <c r="T48" s="82">
        <v>37863</v>
      </c>
      <c r="U48">
        <v>0.61286127567291304</v>
      </c>
      <c r="V48" s="85">
        <v>20.0599934481085</v>
      </c>
      <c r="W48" s="114">
        <v>0.49286544361398793</v>
      </c>
      <c r="X48" s="111">
        <v>7.1984272561086554E-2</v>
      </c>
      <c r="Y48">
        <v>46</v>
      </c>
      <c r="Z48" s="82">
        <v>38227</v>
      </c>
      <c r="AA48">
        <v>0.27506285905838002</v>
      </c>
      <c r="AB48" s="85">
        <v>19.1499934684485</v>
      </c>
      <c r="AC48" s="114">
        <v>0.29013453081259827</v>
      </c>
      <c r="AD48" s="111">
        <v>6.1564272201428738E-2</v>
      </c>
      <c r="AE48">
        <v>46</v>
      </c>
      <c r="AF48" s="82"/>
      <c r="AH48" s="85"/>
      <c r="AI48" s="114"/>
      <c r="AJ48" s="104"/>
    </row>
    <row r="49" spans="1:36">
      <c r="A49">
        <v>47</v>
      </c>
      <c r="B49" s="82"/>
      <c r="D49" s="85">
        <v>18.7499934773892</v>
      </c>
      <c r="E49" s="114"/>
      <c r="F49" s="104"/>
      <c r="G49">
        <v>47</v>
      </c>
      <c r="H49" s="82"/>
      <c r="J49" s="85"/>
      <c r="K49" s="114"/>
      <c r="L49" s="104"/>
      <c r="M49">
        <v>47</v>
      </c>
      <c r="N49" s="82">
        <v>37490</v>
      </c>
      <c r="O49">
        <v>1.35285615921021</v>
      </c>
      <c r="P49" s="85">
        <v>19.849993452802298</v>
      </c>
      <c r="Q49" s="114">
        <v>0.64891773182522205</v>
      </c>
      <c r="R49" s="111">
        <v>6.7866229750078388E-2</v>
      </c>
      <c r="S49">
        <v>47</v>
      </c>
      <c r="T49" s="82">
        <v>37864</v>
      </c>
      <c r="U49">
        <v>0.57788771390914895</v>
      </c>
      <c r="V49" s="85">
        <v>19.899993451684701</v>
      </c>
      <c r="W49" s="114">
        <v>0.48006242193022231</v>
      </c>
      <c r="X49" s="111">
        <v>7.3703160085437494E-2</v>
      </c>
      <c r="Y49">
        <v>47</v>
      </c>
      <c r="Z49" s="82">
        <v>38228</v>
      </c>
      <c r="AA49">
        <v>0.27620092034339899</v>
      </c>
      <c r="AB49" s="85">
        <v>19.139993468672099</v>
      </c>
      <c r="AC49" s="114">
        <v>0.28635228813273905</v>
      </c>
      <c r="AD49" s="111">
        <v>6.2440461731008028E-2</v>
      </c>
      <c r="AE49">
        <v>47</v>
      </c>
      <c r="AF49" s="82"/>
      <c r="AH49" s="85"/>
      <c r="AI49" s="114"/>
      <c r="AJ49" s="104"/>
    </row>
    <row r="50" spans="1:36">
      <c r="A50">
        <v>48</v>
      </c>
      <c r="B50" s="82"/>
      <c r="D50" s="85">
        <v>18.5899934809655</v>
      </c>
      <c r="E50" s="114"/>
      <c r="F50" s="104"/>
      <c r="G50">
        <v>48</v>
      </c>
      <c r="H50" s="82"/>
      <c r="J50" s="85"/>
      <c r="K50" s="114"/>
      <c r="L50" s="104"/>
      <c r="M50">
        <v>48</v>
      </c>
      <c r="N50" s="82">
        <v>37491</v>
      </c>
      <c r="O50">
        <v>1.3671228885650599</v>
      </c>
      <c r="P50" s="85">
        <v>19.859993452578799</v>
      </c>
      <c r="Q50" s="114">
        <v>0.65382907637397691</v>
      </c>
      <c r="R50" s="111">
        <v>6.9893078653869553E-2</v>
      </c>
      <c r="S50">
        <v>48</v>
      </c>
      <c r="T50" s="82"/>
      <c r="V50" s="85">
        <v>19.789993454143399</v>
      </c>
      <c r="W50" s="114"/>
      <c r="X50" s="104"/>
      <c r="Y50">
        <v>48</v>
      </c>
      <c r="Z50" s="82">
        <v>38229</v>
      </c>
      <c r="AA50">
        <v>0.26727274060249301</v>
      </c>
      <c r="AB50" s="85">
        <v>19.049993470683699</v>
      </c>
      <c r="AC50" s="114">
        <v>0.28474462549502111</v>
      </c>
      <c r="AD50" s="111">
        <v>6.3317625264401795E-2</v>
      </c>
      <c r="AE50">
        <v>48</v>
      </c>
      <c r="AF50" s="82"/>
      <c r="AH50" s="85"/>
      <c r="AI50" s="114"/>
      <c r="AJ50" s="104"/>
    </row>
    <row r="51" spans="1:36">
      <c r="A51">
        <v>49</v>
      </c>
      <c r="C51" s="82"/>
      <c r="D51" s="85">
        <v>18.359993486106401</v>
      </c>
      <c r="F51" s="86"/>
      <c r="G51">
        <v>49</v>
      </c>
      <c r="I51" s="82"/>
      <c r="J51" s="85"/>
      <c r="L51" s="86"/>
      <c r="M51">
        <v>49</v>
      </c>
      <c r="N51" s="82">
        <v>37492</v>
      </c>
      <c r="O51">
        <v>1.3389025926589999</v>
      </c>
      <c r="P51" s="85">
        <v>19.779993454366899</v>
      </c>
      <c r="Q51" s="113">
        <v>0.65749756539336601</v>
      </c>
      <c r="R51" s="83">
        <v>7.1993779287492329E-2</v>
      </c>
      <c r="S51">
        <v>49</v>
      </c>
      <c r="U51" s="82"/>
      <c r="V51" s="85">
        <v>19.669993456825601</v>
      </c>
      <c r="X51" s="86"/>
      <c r="Y51">
        <v>49</v>
      </c>
      <c r="Z51" s="82">
        <v>38230</v>
      </c>
      <c r="AA51">
        <v>0.27859827876090998</v>
      </c>
      <c r="AB51" s="85">
        <v>18.909993473813</v>
      </c>
      <c r="AC51" s="113">
        <v>0.28079687405972642</v>
      </c>
      <c r="AD51" s="83">
        <v>6.4198366802127385E-2</v>
      </c>
      <c r="AE51">
        <v>49</v>
      </c>
      <c r="AG51" s="82"/>
      <c r="AH51" s="85"/>
      <c r="AJ51" s="86"/>
    </row>
    <row r="52" spans="1:36">
      <c r="A52">
        <v>50</v>
      </c>
      <c r="C52" s="82"/>
      <c r="D52" s="85">
        <v>18.2599934883416</v>
      </c>
      <c r="F52" s="86"/>
      <c r="G52">
        <v>50</v>
      </c>
      <c r="I52" s="82"/>
      <c r="J52" s="85"/>
      <c r="L52" s="86"/>
      <c r="M52">
        <v>50</v>
      </c>
      <c r="N52" s="82">
        <v>37493</v>
      </c>
      <c r="O52">
        <v>1.28575074672699</v>
      </c>
      <c r="P52" s="85">
        <v>19.689993456378598</v>
      </c>
      <c r="Q52" s="113">
        <v>0.65710014674718042</v>
      </c>
      <c r="R52" s="83">
        <v>7.4158624553312374E-2</v>
      </c>
      <c r="S52">
        <v>50</v>
      </c>
      <c r="U52" s="82"/>
      <c r="V52" s="85">
        <v>19.609993458166699</v>
      </c>
      <c r="X52" s="86"/>
      <c r="Y52">
        <v>50</v>
      </c>
      <c r="AA52" s="82"/>
      <c r="AB52" s="85">
        <v>18.659993479400899</v>
      </c>
      <c r="AD52" s="86"/>
      <c r="AE52">
        <v>50</v>
      </c>
      <c r="AG52" s="82"/>
      <c r="AH52" s="85"/>
      <c r="AJ52" s="86"/>
    </row>
    <row r="53" spans="1:36">
      <c r="A53">
        <v>51</v>
      </c>
      <c r="C53" s="82"/>
      <c r="F53" s="86"/>
      <c r="G53">
        <v>51</v>
      </c>
      <c r="I53" s="82"/>
      <c r="J53" s="85"/>
      <c r="L53" s="86"/>
      <c r="M53">
        <v>51</v>
      </c>
      <c r="N53" s="82">
        <v>37494</v>
      </c>
      <c r="O53">
        <v>1.2474660873413099</v>
      </c>
      <c r="P53" s="85">
        <v>19.529993459954898</v>
      </c>
      <c r="Q53" s="113">
        <v>0.65245890614488655</v>
      </c>
      <c r="R53" s="83">
        <v>7.6377156853322262E-2</v>
      </c>
      <c r="S53">
        <v>51</v>
      </c>
      <c r="U53" s="82"/>
      <c r="V53" s="85"/>
      <c r="X53" s="86"/>
      <c r="Y53">
        <v>51</v>
      </c>
      <c r="AA53" s="82"/>
      <c r="AB53" s="85">
        <v>18.6699934791774</v>
      </c>
      <c r="AD53" s="86"/>
      <c r="AE53">
        <v>51</v>
      </c>
      <c r="AG53" s="82"/>
      <c r="AH53" s="85"/>
      <c r="AJ53" s="86"/>
    </row>
    <row r="54" spans="1:36">
      <c r="A54">
        <v>52</v>
      </c>
      <c r="C54" s="82"/>
      <c r="F54" s="86"/>
      <c r="G54">
        <v>52</v>
      </c>
      <c r="I54" s="82"/>
      <c r="J54" s="85"/>
      <c r="L54" s="86"/>
      <c r="M54">
        <v>52</v>
      </c>
      <c r="N54" s="82">
        <v>37495</v>
      </c>
      <c r="O54">
        <v>1.2238683700561499</v>
      </c>
      <c r="P54" s="85">
        <v>19.449993461742999</v>
      </c>
      <c r="Q54" s="113">
        <v>0.64675611847922954</v>
      </c>
      <c r="R54" s="83">
        <v>7.8630690847422274E-2</v>
      </c>
      <c r="S54">
        <v>52</v>
      </c>
      <c r="U54" s="82"/>
      <c r="V54" s="85"/>
      <c r="X54" s="86"/>
      <c r="Y54">
        <v>52</v>
      </c>
      <c r="AA54" s="82"/>
      <c r="AB54" s="85"/>
      <c r="AD54" s="86"/>
      <c r="AE54">
        <v>52</v>
      </c>
      <c r="AG54" s="82"/>
      <c r="AH54" s="85"/>
      <c r="AJ54" s="86"/>
    </row>
    <row r="55" spans="1:36">
      <c r="A55">
        <v>53</v>
      </c>
      <c r="C55" s="82"/>
      <c r="F55" s="86"/>
      <c r="G55">
        <v>53</v>
      </c>
      <c r="I55" s="82"/>
      <c r="J55" s="85"/>
      <c r="L55" s="86"/>
      <c r="M55">
        <v>53</v>
      </c>
      <c r="N55" s="82">
        <v>37496</v>
      </c>
      <c r="O55">
        <v>1.18876039981842</v>
      </c>
      <c r="P55" s="85">
        <v>19.629993457719699</v>
      </c>
      <c r="Q55" s="113">
        <v>0.64169274922268293</v>
      </c>
      <c r="R55" s="83">
        <v>8.0924335230573671E-2</v>
      </c>
      <c r="S55">
        <v>53</v>
      </c>
      <c r="U55" s="82"/>
      <c r="V55" s="85"/>
      <c r="X55" s="86"/>
      <c r="Y55">
        <v>53</v>
      </c>
      <c r="AA55" s="82"/>
      <c r="AB55" s="85"/>
      <c r="AD55" s="86"/>
      <c r="AE55">
        <v>53</v>
      </c>
      <c r="AG55" s="82"/>
      <c r="AH55" s="85"/>
      <c r="AJ55" s="86"/>
    </row>
    <row r="56" spans="1:36">
      <c r="N56" s="82">
        <v>37497</v>
      </c>
      <c r="O56">
        <v>1.16440117359161</v>
      </c>
      <c r="P56">
        <v>19.919993451237701</v>
      </c>
      <c r="Q56" s="113">
        <v>0.63576732451618201</v>
      </c>
      <c r="R56" s="83">
        <v>8.3288863196016222E-2</v>
      </c>
    </row>
    <row r="57" spans="1:36">
      <c r="N57" s="82">
        <v>37498</v>
      </c>
      <c r="O57">
        <v>1.15030193328857</v>
      </c>
      <c r="P57">
        <v>19.899993451684701</v>
      </c>
      <c r="Q57" s="113">
        <v>0.63028842577547439</v>
      </c>
      <c r="R57" s="83">
        <v>8.573637920838599E-2</v>
      </c>
    </row>
    <row r="58" spans="1:36">
      <c r="N58" s="82">
        <v>37499</v>
      </c>
      <c r="O58">
        <v>1.1122629642486599</v>
      </c>
      <c r="P58">
        <v>19.869993452355299</v>
      </c>
      <c r="Q58" s="113">
        <v>0.62609155465265354</v>
      </c>
      <c r="R58" s="83">
        <v>8.8234336985140438E-2</v>
      </c>
    </row>
    <row r="60" spans="1:36">
      <c r="C60">
        <v>200</v>
      </c>
      <c r="D60" s="85" t="s">
        <v>141</v>
      </c>
      <c r="E60" s="113" t="s">
        <v>161</v>
      </c>
      <c r="F60" s="85"/>
      <c r="H60" t="s">
        <v>169</v>
      </c>
      <c r="I60">
        <v>170</v>
      </c>
      <c r="J60" s="85" t="s">
        <v>141</v>
      </c>
      <c r="K60" s="113" t="s">
        <v>162</v>
      </c>
      <c r="L60" s="85"/>
      <c r="O60">
        <v>191</v>
      </c>
      <c r="P60" s="85"/>
      <c r="Q60" s="113" t="s">
        <v>163</v>
      </c>
      <c r="R60" s="85"/>
      <c r="U60" t="s">
        <v>148</v>
      </c>
      <c r="V60" s="85" t="s">
        <v>141</v>
      </c>
      <c r="W60" s="113" t="s">
        <v>164</v>
      </c>
      <c r="X60" s="85"/>
      <c r="AA60" t="s">
        <v>149</v>
      </c>
      <c r="AB60" s="85" t="s">
        <v>141</v>
      </c>
      <c r="AC60" s="113" t="s">
        <v>165</v>
      </c>
      <c r="AD60" s="85"/>
    </row>
    <row r="61" spans="1:36">
      <c r="A61">
        <v>0</v>
      </c>
      <c r="B61" s="82">
        <v>38918</v>
      </c>
      <c r="C61">
        <v>2.1406114101409899</v>
      </c>
      <c r="D61" s="85">
        <v>19.329993464425201</v>
      </c>
      <c r="E61" s="115">
        <v>1</v>
      </c>
      <c r="F61" s="112">
        <v>1.7717407352724052E-2</v>
      </c>
      <c r="G61">
        <v>0</v>
      </c>
      <c r="H61" s="82">
        <v>39253</v>
      </c>
      <c r="I61">
        <v>2.5421059131622301</v>
      </c>
      <c r="J61" s="85">
        <v>16.3299935314805</v>
      </c>
      <c r="K61" s="114">
        <v>1</v>
      </c>
      <c r="L61" s="111">
        <v>1.7717407352724052E-2</v>
      </c>
      <c r="M61">
        <v>0</v>
      </c>
      <c r="N61" s="82">
        <v>39639</v>
      </c>
      <c r="O61">
        <v>1.6994030475616499</v>
      </c>
      <c r="P61" s="85">
        <v>17.339993508905199</v>
      </c>
      <c r="Q61" s="114">
        <v>1</v>
      </c>
      <c r="R61" s="111">
        <v>1.7717407352724052E-2</v>
      </c>
      <c r="S61">
        <v>0</v>
      </c>
      <c r="T61" s="82">
        <v>40006</v>
      </c>
      <c r="U61">
        <v>2.1748828887939502</v>
      </c>
      <c r="V61" s="85">
        <v>17.979993494600102</v>
      </c>
      <c r="W61" s="114">
        <v>1</v>
      </c>
      <c r="X61" s="111">
        <v>1.7717407352724052E-2</v>
      </c>
      <c r="Y61">
        <v>0</v>
      </c>
      <c r="Z61" s="82">
        <v>40385</v>
      </c>
      <c r="AA61">
        <v>1.6543843746185301</v>
      </c>
      <c r="AB61" s="85">
        <v>18.929993473365901</v>
      </c>
      <c r="AC61" s="114">
        <v>1</v>
      </c>
      <c r="AD61" s="111">
        <v>1.7717407352724052E-2</v>
      </c>
      <c r="AE61">
        <v>0</v>
      </c>
    </row>
    <row r="62" spans="1:36">
      <c r="A62">
        <v>1</v>
      </c>
      <c r="B62" s="82">
        <v>38919</v>
      </c>
      <c r="C62">
        <v>2.2094027996063201</v>
      </c>
      <c r="D62" s="85">
        <v>19.4799934610725</v>
      </c>
      <c r="E62" s="115">
        <v>0.77483287884725893</v>
      </c>
      <c r="F62" s="112">
        <v>1.9121429239187814E-2</v>
      </c>
      <c r="G62">
        <v>1</v>
      </c>
      <c r="H62" s="82">
        <v>39254</v>
      </c>
      <c r="I62">
        <v>2.61700534820557</v>
      </c>
      <c r="J62" s="85">
        <v>16.7099935229868</v>
      </c>
      <c r="K62" s="114">
        <v>0.82927178009134561</v>
      </c>
      <c r="L62" s="111">
        <v>1.893244458410091E-2</v>
      </c>
      <c r="M62">
        <v>1</v>
      </c>
      <c r="N62" s="82">
        <v>39640</v>
      </c>
      <c r="O62">
        <v>1.5478101968765301</v>
      </c>
      <c r="P62" s="85">
        <v>17.259993510693299</v>
      </c>
      <c r="Q62" s="114">
        <v>0.75772339231389196</v>
      </c>
      <c r="R62" s="111">
        <v>1.8993469322395665E-2</v>
      </c>
      <c r="S62">
        <v>1</v>
      </c>
      <c r="T62" s="82">
        <v>40007</v>
      </c>
      <c r="U62">
        <v>2.2416417598724401</v>
      </c>
      <c r="V62" s="85">
        <v>17.929993495717699</v>
      </c>
      <c r="W62" s="114">
        <v>0.79145305196501559</v>
      </c>
      <c r="X62" s="111">
        <v>1.9033483663462747E-2</v>
      </c>
      <c r="Y62">
        <v>1</v>
      </c>
      <c r="Z62" s="82">
        <v>40386</v>
      </c>
      <c r="AA62">
        <v>1.6037297248840301</v>
      </c>
      <c r="AB62" s="85">
        <v>19.059993470460199</v>
      </c>
      <c r="AC62" s="114">
        <v>0.73347207714743479</v>
      </c>
      <c r="AD62" s="111">
        <v>1.9094861518816408E-2</v>
      </c>
      <c r="AE62">
        <v>1</v>
      </c>
    </row>
    <row r="63" spans="1:36">
      <c r="A63">
        <v>2</v>
      </c>
      <c r="B63" s="82">
        <v>38920</v>
      </c>
      <c r="C63">
        <v>2.2880935668945299</v>
      </c>
      <c r="D63" s="85">
        <v>19.519993460178402</v>
      </c>
      <c r="E63" s="115">
        <v>0.76167370655177191</v>
      </c>
      <c r="F63" s="112">
        <v>2.028458346677274E-2</v>
      </c>
      <c r="G63">
        <v>2</v>
      </c>
      <c r="H63" s="82">
        <v>39255</v>
      </c>
      <c r="I63">
        <v>2.5710361003875701</v>
      </c>
      <c r="J63" s="85">
        <v>16.679993523657298</v>
      </c>
      <c r="K63" s="114">
        <v>0.79888974279973723</v>
      </c>
      <c r="L63" s="111">
        <v>2.0006056890435914E-2</v>
      </c>
      <c r="M63">
        <v>2</v>
      </c>
      <c r="N63" s="82">
        <v>39641</v>
      </c>
      <c r="O63">
        <v>1.5603121519088701</v>
      </c>
      <c r="P63" s="85">
        <v>17.399993507564101</v>
      </c>
      <c r="Q63" s="114">
        <v>0.70437191940862598</v>
      </c>
      <c r="R63" s="111">
        <v>2.0020768312959077E-2</v>
      </c>
      <c r="S63">
        <v>2</v>
      </c>
      <c r="T63" s="82">
        <v>40008</v>
      </c>
      <c r="U63">
        <v>2.19779300689697</v>
      </c>
      <c r="V63" s="85">
        <v>18.139993491023802</v>
      </c>
      <c r="W63" s="114">
        <v>0.76805728848586319</v>
      </c>
      <c r="X63" s="111">
        <v>2.0131592358284225E-2</v>
      </c>
      <c r="Y63">
        <v>2</v>
      </c>
      <c r="Z63" s="82">
        <v>40387</v>
      </c>
      <c r="AA63">
        <v>1.5495147705078101</v>
      </c>
      <c r="AB63" s="85">
        <v>19.039993470907199</v>
      </c>
      <c r="AC63" s="114">
        <v>0.70223073799728619</v>
      </c>
      <c r="AD63" s="111">
        <v>2.01864286324261E-2</v>
      </c>
      <c r="AE63">
        <v>2</v>
      </c>
    </row>
    <row r="64" spans="1:36">
      <c r="A64">
        <v>3</v>
      </c>
      <c r="B64" s="82">
        <v>38921</v>
      </c>
      <c r="C64">
        <v>2.0203070640564</v>
      </c>
      <c r="D64" s="85">
        <v>19.539993459731399</v>
      </c>
      <c r="E64" s="115">
        <v>0.76494602496670061</v>
      </c>
      <c r="F64" s="112">
        <v>2.1434117100293127E-2</v>
      </c>
      <c r="G64">
        <v>3</v>
      </c>
      <c r="H64" s="82">
        <v>39256</v>
      </c>
      <c r="I64">
        <v>2.4630975723266602</v>
      </c>
      <c r="J64" s="85">
        <v>16.7199935227633</v>
      </c>
      <c r="K64" s="114">
        <v>0.78970871237419837</v>
      </c>
      <c r="L64" s="111">
        <v>2.1047217865903727E-2</v>
      </c>
      <c r="M64">
        <v>3</v>
      </c>
      <c r="N64" s="82">
        <v>39642</v>
      </c>
      <c r="O64">
        <v>2.0101485252380402</v>
      </c>
      <c r="P64" s="85">
        <v>17.2899935100228</v>
      </c>
      <c r="Q64" s="114">
        <v>0.69400632984958444</v>
      </c>
      <c r="R64" s="111">
        <v>2.0996362852541122E-2</v>
      </c>
      <c r="S64">
        <v>3</v>
      </c>
      <c r="T64" s="82">
        <v>40009</v>
      </c>
      <c r="U64">
        <v>1.9602401256561299</v>
      </c>
      <c r="V64" s="85">
        <v>18.289993487671001</v>
      </c>
      <c r="W64" s="114">
        <v>0.7607495014935588</v>
      </c>
      <c r="X64" s="111">
        <v>2.1214803432327532E-2</v>
      </c>
      <c r="Y64">
        <v>3</v>
      </c>
      <c r="Z64" s="82">
        <v>40388</v>
      </c>
      <c r="AA64">
        <v>1.52725410461426</v>
      </c>
      <c r="AB64" s="85">
        <v>18.969993472471899</v>
      </c>
      <c r="AC64" s="114">
        <v>0.69162498316811649</v>
      </c>
      <c r="AD64" s="111">
        <v>2.1239419726207617E-2</v>
      </c>
      <c r="AE64">
        <v>3</v>
      </c>
    </row>
    <row r="65" spans="1:31">
      <c r="A65">
        <v>4</v>
      </c>
      <c r="B65" s="82">
        <v>38922</v>
      </c>
      <c r="C65">
        <v>1.9791295528411901</v>
      </c>
      <c r="D65" s="85">
        <v>19.909993451461201</v>
      </c>
      <c r="E65" s="115">
        <v>0.74795660218883508</v>
      </c>
      <c r="F65" s="112">
        <v>2.2588470247570654E-2</v>
      </c>
      <c r="G65">
        <v>4</v>
      </c>
      <c r="H65" s="82">
        <v>39257</v>
      </c>
      <c r="I65">
        <v>2.2295296192169198</v>
      </c>
      <c r="J65" s="85">
        <v>16.7099935229868</v>
      </c>
      <c r="K65" s="114">
        <v>0.78223918594175945</v>
      </c>
      <c r="L65" s="111">
        <v>2.208085003821908E-2</v>
      </c>
      <c r="M65">
        <v>4</v>
      </c>
      <c r="N65" s="82">
        <v>39643</v>
      </c>
      <c r="O65">
        <v>2.2838361263275102</v>
      </c>
      <c r="P65" s="85">
        <v>17.1299935135991</v>
      </c>
      <c r="Q65" s="114">
        <v>0.72735578726430294</v>
      </c>
      <c r="R65" s="111">
        <v>2.1955123821537616E-2</v>
      </c>
      <c r="S65">
        <v>4</v>
      </c>
      <c r="T65" s="82">
        <v>40010</v>
      </c>
      <c r="U65">
        <v>1.80251693725586</v>
      </c>
      <c r="V65" s="85">
        <v>18.359993486106401</v>
      </c>
      <c r="W65" s="114">
        <v>0.74340900072459459</v>
      </c>
      <c r="X65" s="111">
        <v>2.2297474527619709E-2</v>
      </c>
      <c r="Y65">
        <v>4</v>
      </c>
      <c r="Z65" s="82">
        <v>40389</v>
      </c>
      <c r="AA65">
        <v>1.48424756526947</v>
      </c>
      <c r="AB65" s="85">
        <v>18.739993477612799</v>
      </c>
      <c r="AC65" s="114">
        <v>0.68719459245154946</v>
      </c>
      <c r="AD65" s="111">
        <v>2.2275935473781424E-2</v>
      </c>
      <c r="AE65">
        <v>4</v>
      </c>
    </row>
    <row r="66" spans="1:31">
      <c r="A66">
        <v>5</v>
      </c>
      <c r="B66" s="82">
        <v>38923</v>
      </c>
      <c r="C66">
        <v>1.96231412887573</v>
      </c>
      <c r="D66" s="85">
        <v>20.029993448778999</v>
      </c>
      <c r="E66" s="115">
        <v>0.74115232106277185</v>
      </c>
      <c r="F66" s="112">
        <v>2.3742405100136903E-2</v>
      </c>
      <c r="G66">
        <v>5</v>
      </c>
      <c r="H66" s="82">
        <v>39258</v>
      </c>
      <c r="I66">
        <v>2.08650898933411</v>
      </c>
      <c r="J66" s="85">
        <v>16.689993523433799</v>
      </c>
      <c r="K66" s="114">
        <v>0.76854677261236992</v>
      </c>
      <c r="L66" s="111">
        <v>2.3106150220756402E-2</v>
      </c>
      <c r="M66">
        <v>5</v>
      </c>
      <c r="N66" s="82">
        <v>39644</v>
      </c>
      <c r="O66">
        <v>2.1656305789947501</v>
      </c>
      <c r="P66" s="85">
        <v>17.189993512257999</v>
      </c>
      <c r="Q66" s="114">
        <v>0.75259565953911189</v>
      </c>
      <c r="R66" s="111">
        <v>2.294288260454138E-2</v>
      </c>
      <c r="S66">
        <v>5</v>
      </c>
      <c r="T66" s="82">
        <v>40011</v>
      </c>
      <c r="U66">
        <v>1.6230170726776101</v>
      </c>
      <c r="V66" s="85">
        <v>18.4299934845418</v>
      </c>
      <c r="W66" s="114">
        <v>0.72737909602152739</v>
      </c>
      <c r="X66" s="111">
        <v>2.3363934737525984E-2</v>
      </c>
      <c r="Y66">
        <v>5</v>
      </c>
      <c r="Z66" s="82">
        <v>40390</v>
      </c>
      <c r="AA66">
        <v>1.4401707649230999</v>
      </c>
      <c r="AB66" s="85">
        <v>18.889993474259999</v>
      </c>
      <c r="AC66" s="114">
        <v>0.68177465612633081</v>
      </c>
      <c r="AD66" s="111">
        <v>2.3295636319269807E-2</v>
      </c>
      <c r="AE66">
        <v>5</v>
      </c>
    </row>
    <row r="67" spans="1:31">
      <c r="A67">
        <v>6</v>
      </c>
      <c r="B67" s="82">
        <v>38924</v>
      </c>
      <c r="C67">
        <v>1.9343175888061499</v>
      </c>
      <c r="D67" s="85">
        <v>20.199993444979199</v>
      </c>
      <c r="E67" s="115">
        <v>0.73827508104586004</v>
      </c>
      <c r="F67" s="112">
        <v>2.4894340677674542E-2</v>
      </c>
      <c r="G67">
        <v>6</v>
      </c>
      <c r="H67" s="82">
        <v>39259</v>
      </c>
      <c r="I67">
        <v>1.9215661287307699</v>
      </c>
      <c r="J67" s="85">
        <v>16.4899935279042</v>
      </c>
      <c r="K67" s="114">
        <v>0.7563559143042129</v>
      </c>
      <c r="L67" s="111">
        <v>2.4116151976096688E-2</v>
      </c>
      <c r="M67">
        <v>6</v>
      </c>
      <c r="N67" s="82">
        <v>39645</v>
      </c>
      <c r="O67">
        <v>1.9261287450790401</v>
      </c>
      <c r="P67" s="85">
        <v>17.2099935118109</v>
      </c>
      <c r="Q67" s="114">
        <v>0.75458845520987883</v>
      </c>
      <c r="R67" s="111">
        <v>2.3960649469676007E-2</v>
      </c>
      <c r="S67">
        <v>6</v>
      </c>
      <c r="T67" s="82">
        <v>40012</v>
      </c>
      <c r="U67">
        <v>1.4127736091613801</v>
      </c>
      <c r="V67" s="85">
        <v>18.739993477612799</v>
      </c>
      <c r="W67" s="114">
        <v>0.70832329890104795</v>
      </c>
      <c r="X67" s="111">
        <v>2.4415384241843172E-2</v>
      </c>
      <c r="Y67">
        <v>6</v>
      </c>
      <c r="Z67" s="82">
        <v>40391</v>
      </c>
      <c r="AA67">
        <v>1.4379682540893599</v>
      </c>
      <c r="AB67" s="85">
        <v>19.009993471577801</v>
      </c>
      <c r="AC67" s="114">
        <v>0.6757514638419625</v>
      </c>
      <c r="AD67" s="111">
        <v>2.4315964669788571E-2</v>
      </c>
      <c r="AE67">
        <v>6</v>
      </c>
    </row>
    <row r="68" spans="1:31">
      <c r="A68">
        <v>7</v>
      </c>
      <c r="B68" s="82">
        <v>38925</v>
      </c>
      <c r="C68">
        <v>1.82216513156891</v>
      </c>
      <c r="D68" s="85">
        <v>20.269993443414599</v>
      </c>
      <c r="E68" s="115">
        <v>0.73556496586666831</v>
      </c>
      <c r="F68" s="112">
        <v>2.6051820589929105E-2</v>
      </c>
      <c r="G68">
        <v>7</v>
      </c>
      <c r="H68" s="82">
        <v>39260</v>
      </c>
      <c r="I68">
        <v>2.1480960845947301</v>
      </c>
      <c r="J68" s="85">
        <v>16.359993530809898</v>
      </c>
      <c r="K68" s="114">
        <v>0.74267227796691715</v>
      </c>
      <c r="L68" s="111">
        <v>2.5103668295137035E-2</v>
      </c>
      <c r="M68">
        <v>7</v>
      </c>
      <c r="N68" s="82">
        <v>39646</v>
      </c>
      <c r="O68">
        <v>1.82911801338196</v>
      </c>
      <c r="P68" s="85">
        <v>17.2799935102463</v>
      </c>
      <c r="Q68" s="114">
        <v>0.74168807222297362</v>
      </c>
      <c r="R68" s="111">
        <v>2.4981395816082923E-2</v>
      </c>
      <c r="S68">
        <v>7</v>
      </c>
      <c r="T68" s="82">
        <v>40013</v>
      </c>
      <c r="U68">
        <v>1.4099136590957599</v>
      </c>
      <c r="V68" s="85">
        <v>18.789993476495201</v>
      </c>
      <c r="W68" s="114">
        <v>0.68276935148008044</v>
      </c>
      <c r="X68" s="111">
        <v>2.5459945286321367E-2</v>
      </c>
      <c r="Y68">
        <v>7</v>
      </c>
      <c r="Z68" s="82">
        <v>40392</v>
      </c>
      <c r="AA68">
        <v>1.39527451992035</v>
      </c>
      <c r="AB68" s="85">
        <v>19.2299934666604</v>
      </c>
      <c r="AC68" s="114">
        <v>0.67367615914497414</v>
      </c>
      <c r="AD68" s="111">
        <v>2.5334647647360497E-2</v>
      </c>
      <c r="AE68">
        <v>7</v>
      </c>
    </row>
    <row r="69" spans="1:31">
      <c r="A69">
        <v>8</v>
      </c>
      <c r="B69" s="82">
        <v>38926</v>
      </c>
      <c r="C69">
        <v>1.7329419851303101</v>
      </c>
      <c r="D69" s="85">
        <v>20.279993443191099</v>
      </c>
      <c r="E69" s="115">
        <v>0.72704961544700508</v>
      </c>
      <c r="F69" s="112">
        <v>2.7209554458665245E-2</v>
      </c>
      <c r="G69">
        <v>8</v>
      </c>
      <c r="H69" s="82">
        <v>39261</v>
      </c>
      <c r="I69">
        <v>2.1239109039306601</v>
      </c>
      <c r="J69" s="85">
        <v>16.529993527010099</v>
      </c>
      <c r="K69" s="114">
        <v>0.74912725665189162</v>
      </c>
      <c r="L69" s="111">
        <v>2.6070692909041467E-2</v>
      </c>
      <c r="M69">
        <v>8</v>
      </c>
      <c r="N69" s="82">
        <v>39647</v>
      </c>
      <c r="O69">
        <v>1.6842025518417401</v>
      </c>
      <c r="P69" s="85">
        <v>17.309993509575701</v>
      </c>
      <c r="Q69" s="114">
        <v>0.73084442944174877</v>
      </c>
      <c r="R69" s="111">
        <v>2.599151892969704E-2</v>
      </c>
      <c r="S69">
        <v>8</v>
      </c>
      <c r="T69" s="82">
        <v>40014</v>
      </c>
      <c r="U69">
        <v>1.5000861883163501</v>
      </c>
      <c r="V69" s="85">
        <v>18.769993476942201</v>
      </c>
      <c r="W69" s="114">
        <v>0.67376163241907394</v>
      </c>
      <c r="X69" s="111">
        <v>2.6476261313515912E-2</v>
      </c>
      <c r="Y69">
        <v>8</v>
      </c>
      <c r="Z69" s="82">
        <v>40393</v>
      </c>
      <c r="AA69">
        <v>1.31361055374146</v>
      </c>
      <c r="AB69" s="85">
        <v>19.369993463531198</v>
      </c>
      <c r="AC69" s="114">
        <v>0.66874028288887022</v>
      </c>
      <c r="AD69" s="111">
        <v>2.6361360295912788E-2</v>
      </c>
      <c r="AE69">
        <v>8</v>
      </c>
    </row>
    <row r="70" spans="1:31">
      <c r="A70">
        <v>9</v>
      </c>
      <c r="B70" s="82">
        <v>38927</v>
      </c>
      <c r="C70">
        <v>1.7109580039978001</v>
      </c>
      <c r="D70" s="85">
        <v>20.319993442297001</v>
      </c>
      <c r="E70" s="115">
        <v>0.71785767076524154</v>
      </c>
      <c r="F70" s="112">
        <v>2.835692046490141E-2</v>
      </c>
      <c r="G70">
        <v>9</v>
      </c>
      <c r="H70" s="82">
        <v>39262</v>
      </c>
      <c r="I70">
        <v>2.1212713718414302</v>
      </c>
      <c r="J70" s="85">
        <v>16.739993522316201</v>
      </c>
      <c r="K70" s="114">
        <v>0.75074950249862182</v>
      </c>
      <c r="L70" s="111">
        <v>2.7052348700996359E-2</v>
      </c>
      <c r="M70">
        <v>9</v>
      </c>
      <c r="N70" s="82">
        <v>39648</v>
      </c>
      <c r="O70">
        <v>1.65124070644379</v>
      </c>
      <c r="P70" s="85">
        <v>17.359993508458199</v>
      </c>
      <c r="Q70" s="114">
        <v>0.71702719504906698</v>
      </c>
      <c r="R70" s="111">
        <v>2.6991150330239987E-2</v>
      </c>
      <c r="S70">
        <v>9</v>
      </c>
      <c r="T70" s="82">
        <v>40015</v>
      </c>
      <c r="U70">
        <v>1.5790922641754199</v>
      </c>
      <c r="V70" s="85">
        <v>18.459993483871202</v>
      </c>
      <c r="W70" s="114">
        <v>0.67856516760407382</v>
      </c>
      <c r="X70" s="111">
        <v>2.748056742472009E-2</v>
      </c>
      <c r="Y70">
        <v>9</v>
      </c>
      <c r="Z70" s="82">
        <v>40394</v>
      </c>
      <c r="AA70">
        <v>1.1736925840377801</v>
      </c>
      <c r="AB70" s="85">
        <v>19.379993463307599</v>
      </c>
      <c r="AC70" s="114">
        <v>0.65866520225792347</v>
      </c>
      <c r="AD70" s="111">
        <v>2.7388627872301691E-2</v>
      </c>
      <c r="AE70">
        <v>9</v>
      </c>
    </row>
    <row r="71" spans="1:31">
      <c r="A71">
        <v>10</v>
      </c>
      <c r="B71" s="82">
        <v>38928</v>
      </c>
      <c r="C71">
        <v>1.6235281229019201</v>
      </c>
      <c r="D71" s="85">
        <v>20.419993440061798</v>
      </c>
      <c r="E71" s="115">
        <v>0.61580709252931554</v>
      </c>
      <c r="F71" s="112">
        <v>2.9494614983512763E-2</v>
      </c>
      <c r="G71">
        <v>10</v>
      </c>
      <c r="H71" s="82">
        <v>39263</v>
      </c>
      <c r="I71">
        <v>2.1086304187774698</v>
      </c>
      <c r="J71" s="85">
        <v>16.7099935229868</v>
      </c>
      <c r="K71" s="114">
        <v>0.7513493469571868</v>
      </c>
      <c r="L71" s="111">
        <v>2.8045640277013572E-2</v>
      </c>
      <c r="M71">
        <v>10</v>
      </c>
      <c r="N71" s="82">
        <v>39649</v>
      </c>
      <c r="O71">
        <v>1.74516701698303</v>
      </c>
      <c r="P71" s="85">
        <v>17.379993508011101</v>
      </c>
      <c r="Q71" s="114">
        <v>0.70898300747220133</v>
      </c>
      <c r="R71" s="111">
        <v>2.7977862589730923E-2</v>
      </c>
      <c r="S71">
        <v>10</v>
      </c>
      <c r="T71" s="82">
        <v>40016</v>
      </c>
      <c r="U71">
        <v>1.51160895824432</v>
      </c>
      <c r="V71" s="85">
        <v>18.309993487223998</v>
      </c>
      <c r="W71" s="114">
        <v>0.68664315475309412</v>
      </c>
      <c r="X71" s="111">
        <v>2.8475628128498319E-2</v>
      </c>
      <c r="Y71">
        <v>10</v>
      </c>
      <c r="Z71" s="82">
        <v>40395</v>
      </c>
      <c r="AA71">
        <v>1.1764495372772199</v>
      </c>
      <c r="AB71" s="85">
        <v>19.309993464872299</v>
      </c>
      <c r="AC71" s="114">
        <v>0.63955190702446785</v>
      </c>
      <c r="AD71" s="111">
        <v>2.8403587325927387E-2</v>
      </c>
      <c r="AE71">
        <v>10</v>
      </c>
    </row>
    <row r="72" spans="1:31">
      <c r="A72">
        <v>11</v>
      </c>
      <c r="B72" s="82">
        <v>38929</v>
      </c>
      <c r="C72">
        <v>1.58706963062286</v>
      </c>
      <c r="D72" s="85">
        <v>20.6199934355915</v>
      </c>
      <c r="E72" s="115">
        <v>0.40949702087360751</v>
      </c>
      <c r="F72" s="112">
        <v>3.0503299565585548E-2</v>
      </c>
      <c r="G72">
        <v>11</v>
      </c>
      <c r="H72" s="82">
        <v>39264</v>
      </c>
      <c r="I72">
        <v>2.0508115291595499</v>
      </c>
      <c r="J72" s="85">
        <v>16.669993523880901</v>
      </c>
      <c r="K72" s="114">
        <v>0.67749792905313966</v>
      </c>
      <c r="L72" s="111">
        <v>2.9037976816359463E-2</v>
      </c>
      <c r="M72">
        <v>11</v>
      </c>
      <c r="N72" s="82">
        <v>39650</v>
      </c>
      <c r="O72">
        <v>1.7749832868576001</v>
      </c>
      <c r="P72" s="85">
        <v>17.429993506893499</v>
      </c>
      <c r="Q72" s="114">
        <v>0.65812100864837464</v>
      </c>
      <c r="R72" s="111">
        <v>2.8956476420259107E-2</v>
      </c>
      <c r="S72">
        <v>11</v>
      </c>
      <c r="T72" s="82">
        <v>40017</v>
      </c>
      <c r="U72">
        <v>1.4376187324523899</v>
      </c>
      <c r="V72" s="85">
        <v>18.1899934899062</v>
      </c>
      <c r="W72" s="114">
        <v>0.56315375707045567</v>
      </c>
      <c r="X72" s="111">
        <v>2.9472915366014988E-2</v>
      </c>
      <c r="Y72">
        <v>11</v>
      </c>
      <c r="Z72" s="82">
        <v>40396</v>
      </c>
      <c r="AA72">
        <v>1.1606589555740401</v>
      </c>
      <c r="AB72" s="85">
        <v>19.429993462190101</v>
      </c>
      <c r="AC72" s="114">
        <v>0.53396708561078943</v>
      </c>
      <c r="AD72" s="111">
        <v>2.9390915519353061E-2</v>
      </c>
      <c r="AE72">
        <v>11</v>
      </c>
    </row>
    <row r="73" spans="1:31">
      <c r="A73">
        <v>12</v>
      </c>
      <c r="B73" s="82">
        <v>38930</v>
      </c>
      <c r="C73">
        <v>1.5894259214401201</v>
      </c>
      <c r="D73" s="85">
        <v>20.739993432909301</v>
      </c>
      <c r="E73" s="115">
        <v>0.26130620296835538</v>
      </c>
      <c r="F73" s="112">
        <v>3.1221439541800351E-2</v>
      </c>
      <c r="G73">
        <v>12</v>
      </c>
      <c r="H73" s="82">
        <v>39265</v>
      </c>
      <c r="I73">
        <v>2.1489119529724099</v>
      </c>
      <c r="J73" s="85">
        <v>16.679993523657298</v>
      </c>
      <c r="K73" s="114">
        <v>0.51116323804643549</v>
      </c>
      <c r="L73" s="111">
        <v>2.9949274658250567E-2</v>
      </c>
      <c r="M73">
        <v>12</v>
      </c>
      <c r="N73" s="82">
        <v>39651</v>
      </c>
      <c r="O73">
        <v>1.8041126728057899</v>
      </c>
      <c r="P73" s="85">
        <v>17.3699935082346</v>
      </c>
      <c r="Q73" s="114">
        <v>0.50069569715606876</v>
      </c>
      <c r="R73" s="111">
        <v>2.9879893599727272E-2</v>
      </c>
      <c r="S73">
        <v>12</v>
      </c>
      <c r="T73" s="82">
        <v>40018</v>
      </c>
      <c r="U73">
        <v>1.3913831710815401</v>
      </c>
      <c r="V73" s="85">
        <v>18.0999934919179</v>
      </c>
      <c r="W73" s="114">
        <v>0.39556419589981362</v>
      </c>
      <c r="X73" s="111">
        <v>3.0314715726059559E-2</v>
      </c>
      <c r="Y73">
        <v>12</v>
      </c>
      <c r="Z73" s="82">
        <v>40397</v>
      </c>
      <c r="AA73">
        <v>1.0490038394928001</v>
      </c>
      <c r="AB73" s="85">
        <v>19.439993461966498</v>
      </c>
      <c r="AC73" s="114">
        <v>0.37253125433973588</v>
      </c>
      <c r="AD73" s="111">
        <v>3.0244985067482986E-2</v>
      </c>
      <c r="AE73">
        <v>12</v>
      </c>
    </row>
    <row r="74" spans="1:31">
      <c r="A74">
        <v>13</v>
      </c>
      <c r="B74" s="82">
        <v>38931</v>
      </c>
      <c r="C74">
        <v>1.5044245719909699</v>
      </c>
      <c r="D74" s="85">
        <v>20.729993433132801</v>
      </c>
      <c r="E74" s="115">
        <v>0.19815612489411072</v>
      </c>
      <c r="F74" s="112">
        <v>3.1702042706574479E-2</v>
      </c>
      <c r="G74">
        <v>13</v>
      </c>
      <c r="H74" s="82">
        <v>39266</v>
      </c>
      <c r="I74">
        <v>2.2822134494781499</v>
      </c>
      <c r="J74" s="85">
        <v>16.6399935245514</v>
      </c>
      <c r="K74" s="114">
        <v>0.36244732827563353</v>
      </c>
      <c r="L74" s="111">
        <v>3.0670150498652456E-2</v>
      </c>
      <c r="M74">
        <v>13</v>
      </c>
      <c r="N74" s="82">
        <v>39652</v>
      </c>
      <c r="O74">
        <v>1.7985643148422199</v>
      </c>
      <c r="P74" s="85">
        <v>17.3699935082346</v>
      </c>
      <c r="Q74" s="114">
        <v>0.35178808705108311</v>
      </c>
      <c r="R74" s="111">
        <v>3.0612220749949761E-2</v>
      </c>
      <c r="S74">
        <v>13</v>
      </c>
      <c r="T74" s="82">
        <v>40019</v>
      </c>
      <c r="U74">
        <v>1.3550218343734699</v>
      </c>
      <c r="V74" s="85">
        <v>18.249993488565099</v>
      </c>
      <c r="W74" s="114">
        <v>0.27151491009608097</v>
      </c>
      <c r="X74" s="111">
        <v>3.0932385663946561E-2</v>
      </c>
      <c r="Y74">
        <v>13</v>
      </c>
      <c r="Z74" s="82">
        <v>40398</v>
      </c>
      <c r="AA74">
        <v>1.06029629707336</v>
      </c>
      <c r="AB74" s="85">
        <v>19.509993460401901</v>
      </c>
      <c r="AC74" s="114">
        <v>0.247242441292571</v>
      </c>
      <c r="AD74" s="111">
        <v>3.08693826828089E-2</v>
      </c>
      <c r="AE74">
        <v>13</v>
      </c>
    </row>
    <row r="75" spans="1:31">
      <c r="A75">
        <v>14</v>
      </c>
      <c r="B75" s="82">
        <v>38932</v>
      </c>
      <c r="C75">
        <v>1.4248305559158301</v>
      </c>
      <c r="D75" s="85">
        <v>20.499993438273702</v>
      </c>
      <c r="E75" s="115">
        <v>0.18922208372890453</v>
      </c>
      <c r="F75" s="112">
        <v>3.2072300412610166E-2</v>
      </c>
      <c r="G75">
        <v>14</v>
      </c>
      <c r="H75" s="82">
        <v>39267</v>
      </c>
      <c r="I75">
        <v>2.3412101268768302</v>
      </c>
      <c r="J75" s="85">
        <v>16.659993524104401</v>
      </c>
      <c r="K75" s="114">
        <v>0.2663022898351019</v>
      </c>
      <c r="L75" s="111">
        <v>3.1202550459287253E-2</v>
      </c>
      <c r="M75">
        <v>14</v>
      </c>
      <c r="N75" s="82">
        <v>39653</v>
      </c>
      <c r="O75">
        <v>1.91596078872681</v>
      </c>
      <c r="P75" s="85">
        <v>17.269993510469799</v>
      </c>
      <c r="Q75" s="114">
        <v>0.25341340560135828</v>
      </c>
      <c r="R75" s="111">
        <v>3.1149224395747889E-2</v>
      </c>
      <c r="S75">
        <v>14</v>
      </c>
      <c r="T75" s="82">
        <v>40020</v>
      </c>
      <c r="U75">
        <v>1.33365786075592</v>
      </c>
      <c r="V75" s="85">
        <v>18.2599934883416</v>
      </c>
      <c r="W75" s="114">
        <v>0.20226493835605003</v>
      </c>
      <c r="X75" s="111">
        <v>3.1374708921926224E-2</v>
      </c>
      <c r="Y75">
        <v>14</v>
      </c>
      <c r="Z75" s="82">
        <v>40399</v>
      </c>
      <c r="AA75">
        <v>1.0804960727691699</v>
      </c>
      <c r="AB75" s="85">
        <v>19.519993460178402</v>
      </c>
      <c r="AC75" s="114">
        <v>0.18018842634537013</v>
      </c>
      <c r="AD75" s="111">
        <v>3.1300055577492873E-2</v>
      </c>
      <c r="AE75">
        <v>14</v>
      </c>
    </row>
    <row r="76" spans="1:31">
      <c r="A76">
        <v>15</v>
      </c>
      <c r="B76" s="82">
        <v>38933</v>
      </c>
      <c r="C76">
        <v>1.40678191184998</v>
      </c>
      <c r="D76" s="85">
        <v>20.299993442744</v>
      </c>
      <c r="E76" s="115">
        <v>0.20843088238241425</v>
      </c>
      <c r="F76" s="112">
        <v>3.2422716248337514E-2</v>
      </c>
      <c r="G76">
        <v>15</v>
      </c>
      <c r="H76" s="82">
        <v>39268</v>
      </c>
      <c r="I76">
        <v>2.2074732780456499</v>
      </c>
      <c r="J76" s="85">
        <v>16.529993527010099</v>
      </c>
      <c r="K76" s="114">
        <v>0.21824589532400063</v>
      </c>
      <c r="L76" s="111">
        <v>3.1604840064587941E-2</v>
      </c>
      <c r="M76">
        <v>15</v>
      </c>
      <c r="N76" s="82">
        <v>39654</v>
      </c>
      <c r="O76">
        <v>2.0827105045318599</v>
      </c>
      <c r="P76" s="85">
        <v>17.519993504881899</v>
      </c>
      <c r="Q76" s="114">
        <v>0.20538544267851494</v>
      </c>
      <c r="R76" s="111">
        <v>3.1544934469455201E-2</v>
      </c>
      <c r="S76">
        <v>15</v>
      </c>
      <c r="T76" s="82">
        <v>40021</v>
      </c>
      <c r="U76">
        <v>1.22353172302246</v>
      </c>
      <c r="V76" s="85">
        <v>18.399993485212399</v>
      </c>
      <c r="W76" s="114">
        <v>0.17451750147675238</v>
      </c>
      <c r="X76" s="111">
        <v>3.1710408341312633E-2</v>
      </c>
      <c r="Y76">
        <v>15</v>
      </c>
      <c r="Z76" s="82">
        <v>40400</v>
      </c>
      <c r="AA76">
        <v>1.0092467069625899</v>
      </c>
      <c r="AB76" s="85">
        <v>19.469993461295999</v>
      </c>
      <c r="AC76" s="114">
        <v>0.154936447427726</v>
      </c>
      <c r="AD76" s="111">
        <v>3.1619382901692278E-2</v>
      </c>
      <c r="AE76">
        <v>15</v>
      </c>
    </row>
    <row r="77" spans="1:31">
      <c r="A77">
        <v>16</v>
      </c>
      <c r="B77" s="82">
        <v>38934</v>
      </c>
      <c r="C77">
        <v>1.4000214338302599</v>
      </c>
      <c r="D77" s="85">
        <v>20.079993447661401</v>
      </c>
      <c r="E77" s="115">
        <v>0.24729449292837988</v>
      </c>
      <c r="F77" s="112">
        <v>3.2803222331323337E-2</v>
      </c>
      <c r="G77">
        <v>16</v>
      </c>
      <c r="H77" s="82">
        <v>39269</v>
      </c>
      <c r="I77">
        <v>1.94026303291321</v>
      </c>
      <c r="J77" s="85">
        <v>16.5599935263396</v>
      </c>
      <c r="K77" s="114">
        <v>0.20296585805887618</v>
      </c>
      <c r="L77" s="111">
        <v>3.1936630140910562E-2</v>
      </c>
      <c r="M77">
        <v>16</v>
      </c>
      <c r="N77" s="82">
        <v>39655</v>
      </c>
      <c r="O77">
        <v>1.95192670822144</v>
      </c>
      <c r="P77" s="85">
        <v>17.669993501529099</v>
      </c>
      <c r="Q77" s="114">
        <v>0.19246186940616708</v>
      </c>
      <c r="R77" s="111">
        <v>3.1873592989264725E-2</v>
      </c>
      <c r="S77">
        <v>16</v>
      </c>
      <c r="T77" s="82">
        <v>40022</v>
      </c>
      <c r="U77">
        <v>1.20547211170197</v>
      </c>
      <c r="V77" s="85">
        <v>18.409993484988799</v>
      </c>
      <c r="W77" s="114">
        <v>0.17023778713647264</v>
      </c>
      <c r="X77" s="111">
        <v>3.2003858747961841E-2</v>
      </c>
      <c r="Y77">
        <v>16</v>
      </c>
      <c r="Z77" s="82">
        <v>40401</v>
      </c>
      <c r="AA77">
        <v>0.93792122602462802</v>
      </c>
      <c r="AB77" s="85">
        <v>19.449993461742999</v>
      </c>
      <c r="AC77" s="114">
        <v>0.15142952012436975</v>
      </c>
      <c r="AD77" s="111">
        <v>3.1894718022561261E-2</v>
      </c>
      <c r="AE77">
        <v>16</v>
      </c>
    </row>
    <row r="78" spans="1:31">
      <c r="A78">
        <v>17</v>
      </c>
      <c r="B78" s="82">
        <v>38935</v>
      </c>
      <c r="C78">
        <v>1.4165960550308201</v>
      </c>
      <c r="D78" s="85">
        <v>19.9699934501201</v>
      </c>
      <c r="E78" s="115">
        <v>0.3055346296968684</v>
      </c>
      <c r="F78" s="112">
        <v>3.3245443393345855E-2</v>
      </c>
      <c r="G78">
        <v>17</v>
      </c>
      <c r="H78" s="82">
        <v>39270</v>
      </c>
      <c r="I78">
        <v>1.8459393978118901</v>
      </c>
      <c r="J78" s="85">
        <v>16.5599935263396</v>
      </c>
      <c r="K78" s="114">
        <v>0.20705955393801589</v>
      </c>
      <c r="L78" s="111">
        <v>3.2246778080907292E-2</v>
      </c>
      <c r="M78">
        <v>17</v>
      </c>
      <c r="N78" s="82">
        <v>39656</v>
      </c>
      <c r="O78">
        <v>1.7881512641906701</v>
      </c>
      <c r="P78" s="85">
        <v>17.799993498623401</v>
      </c>
      <c r="Q78" s="114">
        <v>0.19989892203369355</v>
      </c>
      <c r="R78" s="111">
        <v>3.2184731676002533E-2</v>
      </c>
      <c r="S78">
        <v>17</v>
      </c>
      <c r="T78" s="82">
        <v>40023</v>
      </c>
      <c r="U78">
        <v>1.1889606714248699</v>
      </c>
      <c r="V78" s="85">
        <v>18.399993485212399</v>
      </c>
      <c r="W78" s="114">
        <v>0.18261687436453572</v>
      </c>
      <c r="X78" s="111">
        <v>3.2290464156056679E-2</v>
      </c>
      <c r="Y78">
        <v>17</v>
      </c>
      <c r="Z78" s="82">
        <v>40402</v>
      </c>
      <c r="AA78">
        <v>0.91172862052917503</v>
      </c>
      <c r="AB78" s="85">
        <v>19.339993464201701</v>
      </c>
      <c r="AC78" s="114">
        <v>0.16013356845329046</v>
      </c>
      <c r="AD78" s="111">
        <v>3.2163690639393949E-2</v>
      </c>
      <c r="AE78">
        <v>17</v>
      </c>
    </row>
    <row r="79" spans="1:31">
      <c r="A79">
        <v>18</v>
      </c>
      <c r="B79" s="82">
        <v>38936</v>
      </c>
      <c r="C79">
        <v>1.29732537269592</v>
      </c>
      <c r="D79" s="85">
        <v>20.009993449225998</v>
      </c>
      <c r="E79" s="115">
        <v>0.39140827780118603</v>
      </c>
      <c r="F79" s="112">
        <v>3.3780249268389594E-2</v>
      </c>
      <c r="G79">
        <v>18</v>
      </c>
      <c r="H79" s="82">
        <v>39271</v>
      </c>
      <c r="I79">
        <v>1.80446100234985</v>
      </c>
      <c r="J79" s="85">
        <v>16.509993527457102</v>
      </c>
      <c r="K79" s="114">
        <v>0.22666095685148352</v>
      </c>
      <c r="L79" s="111">
        <v>3.2562810501762532E-2</v>
      </c>
      <c r="M79">
        <v>18</v>
      </c>
      <c r="N79" s="82">
        <v>39657</v>
      </c>
      <c r="O79">
        <v>1.73626780509949</v>
      </c>
      <c r="P79" s="85">
        <v>17.919993495941199</v>
      </c>
      <c r="Q79" s="114">
        <v>0.22153733388668143</v>
      </c>
      <c r="R79" s="111">
        <v>3.2509288966164819E-2</v>
      </c>
      <c r="S79">
        <v>18</v>
      </c>
      <c r="T79" s="82">
        <v>40024</v>
      </c>
      <c r="U79">
        <v>1.0857197046279901</v>
      </c>
      <c r="V79" s="85">
        <v>18.489993483200699</v>
      </c>
      <c r="W79" s="114">
        <v>0.20704308843778479</v>
      </c>
      <c r="X79" s="111">
        <v>3.2596870363378994E-2</v>
      </c>
      <c r="Y79">
        <v>18</v>
      </c>
      <c r="Z79" s="82">
        <v>40403</v>
      </c>
      <c r="AA79">
        <v>0.86355155706405595</v>
      </c>
      <c r="AB79" s="85">
        <v>19.329993464425201</v>
      </c>
      <c r="AC79" s="114">
        <v>0.17881566786319597</v>
      </c>
      <c r="AD79" s="111">
        <v>3.2446110889671496E-2</v>
      </c>
      <c r="AE79">
        <v>18</v>
      </c>
    </row>
    <row r="80" spans="1:31">
      <c r="A80">
        <v>19</v>
      </c>
      <c r="B80" s="82">
        <v>38937</v>
      </c>
      <c r="C80">
        <v>1.24246978759766</v>
      </c>
      <c r="D80" s="85">
        <v>20.029993448778999</v>
      </c>
      <c r="E80" s="115">
        <v>0.50910381594062293</v>
      </c>
      <c r="F80" s="112">
        <v>3.4450010233253871E-2</v>
      </c>
      <c r="G80">
        <v>19</v>
      </c>
      <c r="H80" s="82">
        <v>39272</v>
      </c>
      <c r="I80">
        <v>1.7989759445190401</v>
      </c>
      <c r="J80" s="85">
        <v>16.6299935247749</v>
      </c>
      <c r="K80" s="114">
        <v>0.25997962781129108</v>
      </c>
      <c r="L80" s="111">
        <v>3.2906155154973714E-2</v>
      </c>
      <c r="M80">
        <v>19</v>
      </c>
      <c r="N80" s="82">
        <v>39658</v>
      </c>
      <c r="O80">
        <v>1.69475317001343</v>
      </c>
      <c r="P80" s="85">
        <v>18.1099934916944</v>
      </c>
      <c r="Q80" s="114">
        <v>0.2584454658622175</v>
      </c>
      <c r="R80" s="111">
        <v>3.2869052869002879E-2</v>
      </c>
      <c r="S80">
        <v>19</v>
      </c>
      <c r="T80" s="82">
        <v>40025</v>
      </c>
      <c r="U80">
        <v>1.1408067941665601</v>
      </c>
      <c r="V80" s="85">
        <v>18.409993484988799</v>
      </c>
      <c r="W80" s="114">
        <v>0.2397087498488322</v>
      </c>
      <c r="X80" s="111">
        <v>3.2943683574914014E-2</v>
      </c>
      <c r="Y80">
        <v>19</v>
      </c>
      <c r="Z80" s="82">
        <v>40404</v>
      </c>
      <c r="AA80">
        <v>0.77190262079238903</v>
      </c>
      <c r="AB80" s="85">
        <v>19.489993460849</v>
      </c>
      <c r="AC80" s="114">
        <v>0.20528389476737896</v>
      </c>
      <c r="AD80" s="111">
        <v>3.2760030543489103E-2</v>
      </c>
      <c r="AE80">
        <v>19</v>
      </c>
    </row>
    <row r="81" spans="1:31">
      <c r="A81">
        <v>20</v>
      </c>
      <c r="B81" s="82">
        <v>38938</v>
      </c>
      <c r="C81">
        <v>1.2318149805069001</v>
      </c>
      <c r="D81" s="85">
        <v>19.919993451237701</v>
      </c>
      <c r="E81" s="115">
        <v>0.57252077739076046</v>
      </c>
      <c r="F81" s="112">
        <v>3.5292983339759817E-2</v>
      </c>
      <c r="G81">
        <v>20</v>
      </c>
      <c r="H81" s="82">
        <v>39273</v>
      </c>
      <c r="I81">
        <v>1.7828799486160301</v>
      </c>
      <c r="J81" s="85">
        <v>16.6499935243279</v>
      </c>
      <c r="K81" s="114">
        <v>0.3097057574720315</v>
      </c>
      <c r="L81" s="111">
        <v>3.3298728208118335E-2</v>
      </c>
      <c r="M81">
        <v>20</v>
      </c>
      <c r="N81" s="82">
        <v>39659</v>
      </c>
      <c r="O81">
        <v>1.6509976387023899</v>
      </c>
      <c r="P81" s="85">
        <v>18.159993490576799</v>
      </c>
      <c r="Q81" s="114">
        <v>0.31343960780762092</v>
      </c>
      <c r="R81" s="111">
        <v>3.3288433402892038E-2</v>
      </c>
      <c r="S81">
        <v>20</v>
      </c>
      <c r="T81" s="82">
        <v>40026</v>
      </c>
      <c r="U81">
        <v>1.24001204967499</v>
      </c>
      <c r="V81" s="85">
        <v>18.329993486776999</v>
      </c>
      <c r="W81" s="114">
        <v>0.29099778281006361</v>
      </c>
      <c r="X81" s="111">
        <v>3.3340276294819539E-2</v>
      </c>
      <c r="Y81">
        <v>20</v>
      </c>
      <c r="Z81" s="82">
        <v>40405</v>
      </c>
      <c r="AA81">
        <v>0.68998503684997603</v>
      </c>
      <c r="AB81" s="85">
        <v>19.3999934628606</v>
      </c>
      <c r="AC81" s="114">
        <v>0.23825500029374011</v>
      </c>
      <c r="AD81" s="111">
        <v>3.312086074875388E-2</v>
      </c>
      <c r="AE81">
        <v>20</v>
      </c>
    </row>
    <row r="82" spans="1:31">
      <c r="A82">
        <v>21</v>
      </c>
      <c r="B82" s="82">
        <v>38939</v>
      </c>
      <c r="C82">
        <v>1.1928403377532999</v>
      </c>
      <c r="D82" s="85">
        <v>19.769993454590502</v>
      </c>
      <c r="E82" s="115">
        <v>0.60431415220686913</v>
      </c>
      <c r="F82" s="112">
        <v>3.6251300836670844E-2</v>
      </c>
      <c r="G82">
        <v>21</v>
      </c>
      <c r="H82" s="82">
        <v>39274</v>
      </c>
      <c r="I82">
        <v>1.7538310289382899</v>
      </c>
      <c r="J82" s="85">
        <v>16.8099935207516</v>
      </c>
      <c r="K82" s="114">
        <v>0.37875376345570722</v>
      </c>
      <c r="L82" s="111">
        <v>3.376038118788513E-2</v>
      </c>
      <c r="M82">
        <v>21</v>
      </c>
      <c r="N82" s="82">
        <v>39660</v>
      </c>
      <c r="O82">
        <v>1.59520936012268</v>
      </c>
      <c r="P82" s="85">
        <v>18.3499934863299</v>
      </c>
      <c r="Q82" s="114">
        <v>0.39106919076761948</v>
      </c>
      <c r="R82" s="111">
        <v>3.3790497529791567E-2</v>
      </c>
      <c r="S82">
        <v>21</v>
      </c>
      <c r="T82" s="82">
        <v>40027</v>
      </c>
      <c r="U82">
        <v>1.2896033525466899</v>
      </c>
      <c r="V82" s="85">
        <v>18.319993487000499</v>
      </c>
      <c r="W82" s="114">
        <v>0.36692038046604342</v>
      </c>
      <c r="X82" s="111">
        <v>3.3813166852161854E-2</v>
      </c>
      <c r="Y82">
        <v>21</v>
      </c>
      <c r="Z82" s="82">
        <v>40406</v>
      </c>
      <c r="AA82">
        <v>0.64485943317413297</v>
      </c>
      <c r="AB82" s="85">
        <v>19.2299934666604</v>
      </c>
      <c r="AC82" s="114">
        <v>0.27909844547102214</v>
      </c>
      <c r="AD82" s="111">
        <v>3.3534289630662614E-2</v>
      </c>
      <c r="AE82">
        <v>21</v>
      </c>
    </row>
    <row r="83" spans="1:31">
      <c r="A83">
        <v>22</v>
      </c>
      <c r="B83" s="82">
        <v>38940</v>
      </c>
      <c r="C83">
        <v>1.17138779163361</v>
      </c>
      <c r="D83" s="85">
        <v>19.589993458613801</v>
      </c>
      <c r="E83" s="115">
        <v>0.61685438382470192</v>
      </c>
      <c r="F83" s="112">
        <v>3.7273568338001627E-2</v>
      </c>
      <c r="G83">
        <v>22</v>
      </c>
      <c r="H83" s="82">
        <v>39275</v>
      </c>
      <c r="I83">
        <v>1.7924398183822601</v>
      </c>
      <c r="J83" s="85">
        <v>16.7099935229868</v>
      </c>
      <c r="K83" s="114">
        <v>0.47601626744979331</v>
      </c>
      <c r="L83" s="111">
        <v>3.4318232088931269E-2</v>
      </c>
      <c r="M83">
        <v>22</v>
      </c>
      <c r="N83" s="82">
        <v>39661</v>
      </c>
      <c r="O83">
        <v>1.6299792528152499</v>
      </c>
      <c r="P83" s="85">
        <v>18.519993482530101</v>
      </c>
      <c r="Q83" s="114">
        <v>0.50303735356561141</v>
      </c>
      <c r="R83" s="111">
        <v>3.4408748085944095E-2</v>
      </c>
      <c r="S83">
        <v>22</v>
      </c>
      <c r="T83" s="82">
        <v>40028</v>
      </c>
      <c r="U83">
        <v>1.27108514308929</v>
      </c>
      <c r="V83" s="85">
        <v>18.2599934883416</v>
      </c>
      <c r="W83" s="114">
        <v>0.47308544987733225</v>
      </c>
      <c r="X83" s="111">
        <v>3.4396415126181752E-2</v>
      </c>
      <c r="Y83">
        <v>22</v>
      </c>
      <c r="Z83" s="82">
        <v>40407</v>
      </c>
      <c r="AA83">
        <v>0.58569318056106601</v>
      </c>
      <c r="AB83" s="85">
        <v>19.199993467331002</v>
      </c>
      <c r="AC83" s="114">
        <v>0.33419620502913505</v>
      </c>
      <c r="AD83" s="111">
        <v>3.4009338201931485E-2</v>
      </c>
      <c r="AE83">
        <v>22</v>
      </c>
    </row>
    <row r="84" spans="1:31">
      <c r="A84">
        <v>23</v>
      </c>
      <c r="B84" s="82">
        <v>38941</v>
      </c>
      <c r="C84">
        <v>1.1394526958465601</v>
      </c>
      <c r="D84" s="85">
        <v>19.499993460625401</v>
      </c>
      <c r="E84" s="115">
        <v>0.62122368622480806</v>
      </c>
      <c r="F84" s="112">
        <v>3.8333412799062223E-2</v>
      </c>
      <c r="G84">
        <v>23</v>
      </c>
      <c r="H84" s="82">
        <v>39276</v>
      </c>
      <c r="I84">
        <v>1.8714509010314899</v>
      </c>
      <c r="J84" s="85">
        <v>16.749993522092701</v>
      </c>
      <c r="K84" s="114">
        <v>0.57712315609612896</v>
      </c>
      <c r="L84" s="111">
        <v>3.4996681380233034E-2</v>
      </c>
      <c r="M84">
        <v>23</v>
      </c>
      <c r="N84" s="82">
        <v>39662</v>
      </c>
      <c r="O84">
        <v>1.62416124343872</v>
      </c>
      <c r="P84" s="85">
        <v>18.559993481636099</v>
      </c>
      <c r="Q84" s="114">
        <v>0.5919894477408999</v>
      </c>
      <c r="R84" s="111">
        <v>3.5185125284141666E-2</v>
      </c>
      <c r="S84">
        <v>23</v>
      </c>
      <c r="T84" s="82">
        <v>40029</v>
      </c>
      <c r="U84">
        <v>1.2670695781707799</v>
      </c>
      <c r="V84" s="85">
        <v>18.4299934845418</v>
      </c>
      <c r="W84" s="114">
        <v>0.54989834825519579</v>
      </c>
      <c r="X84" s="111">
        <v>3.5123703096583726E-2</v>
      </c>
      <c r="Y84">
        <v>23</v>
      </c>
      <c r="Z84" s="82">
        <v>40408</v>
      </c>
      <c r="AA84">
        <v>0.54929757118225098</v>
      </c>
      <c r="AB84" s="85">
        <v>19.139993468672099</v>
      </c>
      <c r="AC84" s="114">
        <v>0.39160363008979937</v>
      </c>
      <c r="AD84" s="111">
        <v>3.4568577482787667E-2</v>
      </c>
      <c r="AE84">
        <v>23</v>
      </c>
    </row>
    <row r="85" spans="1:31">
      <c r="A85">
        <v>24</v>
      </c>
      <c r="B85" s="82">
        <v>38942</v>
      </c>
      <c r="C85">
        <v>1.0708855390548699</v>
      </c>
      <c r="D85" s="85">
        <v>19.459993461519499</v>
      </c>
      <c r="E85" s="115">
        <v>0.62037589650620384</v>
      </c>
      <c r="F85" s="112">
        <v>3.9424889269767269E-2</v>
      </c>
      <c r="G85">
        <v>24</v>
      </c>
      <c r="H85" s="82">
        <v>39277</v>
      </c>
      <c r="I85">
        <v>1.7939766645431501</v>
      </c>
      <c r="J85" s="85">
        <v>16.739993522316201</v>
      </c>
      <c r="K85" s="114">
        <v>0.64028590707776689</v>
      </c>
      <c r="L85" s="111">
        <v>3.5818304929604194E-2</v>
      </c>
      <c r="M85">
        <v>24</v>
      </c>
      <c r="N85" s="82">
        <v>39663</v>
      </c>
      <c r="O85">
        <v>1.5333657264709499</v>
      </c>
      <c r="P85" s="85">
        <v>18.879993474483499</v>
      </c>
      <c r="Q85" s="114">
        <v>0.64086324805681183</v>
      </c>
      <c r="R85" s="111">
        <v>3.6105879042872852E-2</v>
      </c>
      <c r="S85">
        <v>24</v>
      </c>
      <c r="T85" s="82">
        <v>40030</v>
      </c>
      <c r="U85">
        <v>1.24784278869629</v>
      </c>
      <c r="V85" s="85">
        <v>18.469993483647698</v>
      </c>
      <c r="W85" s="114">
        <v>0.59274673919608556</v>
      </c>
      <c r="X85" s="111">
        <v>3.5982332422732813E-2</v>
      </c>
      <c r="Y85">
        <v>24</v>
      </c>
      <c r="Z85" s="82">
        <v>40409</v>
      </c>
      <c r="AA85">
        <v>0.53757876157760598</v>
      </c>
      <c r="AB85" s="85">
        <v>19.199993467331002</v>
      </c>
      <c r="AC85" s="114">
        <v>0.41391762682698063</v>
      </c>
      <c r="AD85" s="111">
        <v>3.5211307702710096E-2</v>
      </c>
      <c r="AE85">
        <v>24</v>
      </c>
    </row>
    <row r="86" spans="1:31">
      <c r="A86">
        <v>25</v>
      </c>
      <c r="B86" s="82">
        <v>38943</v>
      </c>
      <c r="C86">
        <v>0.96435230970382702</v>
      </c>
      <c r="D86" s="85">
        <v>19.429993462190101</v>
      </c>
      <c r="E86" s="115">
        <v>0.61289720056011998</v>
      </c>
      <c r="F86" s="112">
        <v>4.0543832873253798E-2</v>
      </c>
      <c r="G86">
        <v>25</v>
      </c>
      <c r="H86" s="82">
        <v>39278</v>
      </c>
      <c r="I86">
        <v>1.70534539222717</v>
      </c>
      <c r="J86" s="85">
        <v>16.899993518740001</v>
      </c>
      <c r="K86" s="114">
        <v>0.67340634243574116</v>
      </c>
      <c r="L86" s="111">
        <v>3.6734312536564555E-2</v>
      </c>
      <c r="M86">
        <v>25</v>
      </c>
      <c r="N86" s="82">
        <v>39664</v>
      </c>
      <c r="O86">
        <v>1.46737372875214</v>
      </c>
      <c r="P86" s="85">
        <v>18.949993472918901</v>
      </c>
      <c r="Q86" s="114">
        <v>0.66209809963422672</v>
      </c>
      <c r="R86" s="111">
        <v>3.7130267445078885E-2</v>
      </c>
      <c r="S86">
        <v>25</v>
      </c>
      <c r="T86" s="82">
        <v>40031</v>
      </c>
      <c r="U86">
        <v>1.20094966888428</v>
      </c>
      <c r="V86" s="85">
        <v>18.5899934809655</v>
      </c>
      <c r="W86" s="114">
        <v>0.61455837600793817</v>
      </c>
      <c r="X86" s="111">
        <v>3.692075820962025E-2</v>
      </c>
      <c r="Y86">
        <v>25</v>
      </c>
      <c r="Z86" s="82">
        <v>40410</v>
      </c>
      <c r="AA86">
        <v>0.54106241464614901</v>
      </c>
      <c r="AB86" s="85">
        <v>18.889993474259999</v>
      </c>
      <c r="AC86" s="114">
        <v>0.42357008804211266</v>
      </c>
      <c r="AD86" s="111">
        <v>3.5910098985454546E-2</v>
      </c>
      <c r="AE86">
        <v>25</v>
      </c>
    </row>
    <row r="87" spans="1:31">
      <c r="A87">
        <v>26</v>
      </c>
      <c r="B87" s="82">
        <v>38944</v>
      </c>
      <c r="C87">
        <v>0.89781582355499301</v>
      </c>
      <c r="D87" s="85">
        <v>19.449993461742999</v>
      </c>
      <c r="E87" s="115">
        <v>0.59692884986290262</v>
      </c>
      <c r="F87" s="112">
        <v>4.1681185555631182E-2</v>
      </c>
      <c r="G87">
        <v>26</v>
      </c>
      <c r="H87" s="82">
        <v>39279</v>
      </c>
      <c r="I87">
        <v>1.6130344867706301</v>
      </c>
      <c r="J87" s="85">
        <v>16.9699935171753</v>
      </c>
      <c r="K87" s="114">
        <v>0.68843013452273882</v>
      </c>
      <c r="L87" s="111">
        <v>3.7720790059219717E-2</v>
      </c>
      <c r="M87">
        <v>26</v>
      </c>
      <c r="N87" s="82">
        <v>39665</v>
      </c>
      <c r="O87">
        <v>1.4173122644424401</v>
      </c>
      <c r="P87" s="85">
        <v>18.9899934720248</v>
      </c>
      <c r="Q87" s="114">
        <v>0.66905758920979086</v>
      </c>
      <c r="R87" s="111">
        <v>3.8215677026009177E-2</v>
      </c>
      <c r="S87">
        <v>26</v>
      </c>
      <c r="T87" s="82">
        <v>40032</v>
      </c>
      <c r="U87">
        <v>1.1799008846282999</v>
      </c>
      <c r="V87" s="85">
        <v>18.7599934771657</v>
      </c>
      <c r="W87" s="114">
        <v>0.62244092058085454</v>
      </c>
      <c r="X87" s="111">
        <v>3.7918572282410405E-2</v>
      </c>
      <c r="Y87">
        <v>26</v>
      </c>
      <c r="Z87" s="82">
        <v>40411</v>
      </c>
      <c r="AA87">
        <v>0.55372071266174305</v>
      </c>
      <c r="AB87" s="85">
        <v>18.7599934771657</v>
      </c>
      <c r="AC87" s="114">
        <v>0.42933215541438552</v>
      </c>
      <c r="AD87" s="111">
        <v>3.6626547634327593E-2</v>
      </c>
      <c r="AE87">
        <v>26</v>
      </c>
    </row>
    <row r="88" spans="1:31">
      <c r="A88">
        <v>27</v>
      </c>
      <c r="B88" s="82">
        <v>38945</v>
      </c>
      <c r="C88">
        <v>0.79365330934524503</v>
      </c>
      <c r="D88" s="85">
        <v>19.459993461519499</v>
      </c>
      <c r="E88" s="115">
        <v>0.58020738390955606</v>
      </c>
      <c r="F88" s="112">
        <v>4.2825921327914407E-2</v>
      </c>
      <c r="G88">
        <v>27</v>
      </c>
      <c r="H88" s="82">
        <v>39280</v>
      </c>
      <c r="I88">
        <v>1.5718122720718399</v>
      </c>
      <c r="J88" s="85">
        <v>17.019993516057799</v>
      </c>
      <c r="K88" s="114">
        <v>0.69221720843776158</v>
      </c>
      <c r="L88" s="111">
        <v>3.8755423381831806E-2</v>
      </c>
      <c r="M88">
        <v>27</v>
      </c>
      <c r="N88" s="82">
        <v>39666</v>
      </c>
      <c r="O88">
        <v>1.3412047624587999</v>
      </c>
      <c r="P88" s="85">
        <v>18.949993472918901</v>
      </c>
      <c r="Q88" s="114">
        <v>0.66921384867963418</v>
      </c>
      <c r="R88" s="111">
        <v>3.9344349569744787E-2</v>
      </c>
      <c r="S88">
        <v>27</v>
      </c>
      <c r="T88" s="82">
        <v>40033</v>
      </c>
      <c r="U88">
        <v>1.21022295951843</v>
      </c>
      <c r="V88" s="85">
        <v>19.139993468672099</v>
      </c>
      <c r="W88" s="114">
        <v>0.62484240642413524</v>
      </c>
      <c r="X88" s="111">
        <v>3.8962507193978896E-2</v>
      </c>
      <c r="Y88">
        <v>27</v>
      </c>
      <c r="Z88" s="82">
        <v>40412</v>
      </c>
      <c r="AA88">
        <v>0.547202348709106</v>
      </c>
      <c r="AB88" s="85">
        <v>18.7599934771657</v>
      </c>
      <c r="AC88" s="114">
        <v>0.43502741518601384</v>
      </c>
      <c r="AD88" s="111">
        <v>3.7361296690686288E-2</v>
      </c>
      <c r="AE88">
        <v>27</v>
      </c>
    </row>
    <row r="89" spans="1:31">
      <c r="A89">
        <v>28</v>
      </c>
      <c r="B89" s="82">
        <v>38946</v>
      </c>
      <c r="C89">
        <v>0.69172865152358998</v>
      </c>
      <c r="D89" s="85">
        <v>19.369993463531198</v>
      </c>
      <c r="E89" s="115">
        <v>0.55687247674240858</v>
      </c>
      <c r="F89" s="112">
        <v>4.3974805473586592E-2</v>
      </c>
      <c r="G89">
        <v>28</v>
      </c>
      <c r="H89" s="82">
        <v>39281</v>
      </c>
      <c r="I89">
        <v>1.57892513275146</v>
      </c>
      <c r="J89" s="85">
        <v>17.339993508905199</v>
      </c>
      <c r="K89" s="114">
        <v>0.69207224998718242</v>
      </c>
      <c r="L89" s="111">
        <v>3.982559085034449E-2</v>
      </c>
      <c r="M89">
        <v>28</v>
      </c>
      <c r="N89" s="82">
        <v>39667</v>
      </c>
      <c r="O89">
        <v>1.2541465759277299</v>
      </c>
      <c r="P89" s="85">
        <v>18.969993472471899</v>
      </c>
      <c r="Q89" s="114">
        <v>0.66355103747791844</v>
      </c>
      <c r="R89" s="111">
        <v>4.0504149929385967E-2</v>
      </c>
      <c r="S89">
        <v>28</v>
      </c>
      <c r="T89" s="82">
        <v>40034</v>
      </c>
      <c r="U89">
        <v>1.2101459503173799</v>
      </c>
      <c r="V89" s="85">
        <v>19.199993467331002</v>
      </c>
      <c r="W89" s="114">
        <v>0.62893859073820746</v>
      </c>
      <c r="X89" s="111">
        <v>4.0058139222887527E-2</v>
      </c>
      <c r="Y89">
        <v>28</v>
      </c>
      <c r="Z89" s="82">
        <v>40413</v>
      </c>
      <c r="AA89">
        <v>0.52763390541076705</v>
      </c>
      <c r="AB89" s="85">
        <v>18.729993477836299</v>
      </c>
      <c r="AC89" s="114">
        <v>0.43674407309560187</v>
      </c>
      <c r="AD89" s="111">
        <v>3.8119359244865883E-2</v>
      </c>
      <c r="AE89">
        <v>28</v>
      </c>
    </row>
    <row r="90" spans="1:31">
      <c r="A90">
        <v>29</v>
      </c>
      <c r="B90" s="82">
        <v>38947</v>
      </c>
      <c r="C90">
        <v>0.62711048126220703</v>
      </c>
      <c r="D90" s="85">
        <v>19.279993465542798</v>
      </c>
      <c r="E90" s="115">
        <v>0.5284122933919384</v>
      </c>
      <c r="F90" s="112">
        <v>4.5109349819460971E-2</v>
      </c>
      <c r="G90">
        <v>29</v>
      </c>
      <c r="H90" s="82">
        <v>39282</v>
      </c>
      <c r="I90">
        <v>1.6471475362777701</v>
      </c>
      <c r="J90" s="85">
        <v>17.639993502199701</v>
      </c>
      <c r="K90" s="114">
        <v>0.69240244780196436</v>
      </c>
      <c r="L90" s="111">
        <v>4.09421031362509E-2</v>
      </c>
      <c r="M90">
        <v>29</v>
      </c>
      <c r="N90" s="82">
        <v>39668</v>
      </c>
      <c r="O90">
        <v>1.19899690151215</v>
      </c>
      <c r="P90" s="85">
        <v>18.949993472918901</v>
      </c>
      <c r="Q90" s="114">
        <v>0.65339663802545178</v>
      </c>
      <c r="R90" s="111">
        <v>4.1690802783688856E-2</v>
      </c>
      <c r="S90">
        <v>29</v>
      </c>
      <c r="T90" s="82">
        <v>40035</v>
      </c>
      <c r="U90">
        <v>1.1519408226013199</v>
      </c>
      <c r="V90" s="85">
        <v>19.269993465766301</v>
      </c>
      <c r="W90" s="114">
        <v>0.63110726176493581</v>
      </c>
      <c r="X90" s="111">
        <v>4.1193712897293878E-2</v>
      </c>
      <c r="Y90">
        <v>29</v>
      </c>
      <c r="Z90" s="82">
        <v>40414</v>
      </c>
      <c r="AA90">
        <v>0.51340049505233798</v>
      </c>
      <c r="AB90" s="85">
        <v>18.789993476495201</v>
      </c>
      <c r="AC90" s="114">
        <v>0.43353995138689511</v>
      </c>
      <c r="AD90" s="111">
        <v>3.8894218466000788E-2</v>
      </c>
      <c r="AE90">
        <v>29</v>
      </c>
    </row>
    <row r="91" spans="1:31">
      <c r="A91">
        <v>30</v>
      </c>
      <c r="B91" s="82">
        <v>38948</v>
      </c>
      <c r="C91">
        <v>0.60360580682754505</v>
      </c>
      <c r="D91" s="85">
        <v>19.349993463978201</v>
      </c>
      <c r="E91" s="115">
        <v>0.50195397846075296</v>
      </c>
      <c r="F91" s="112">
        <v>4.6217502670467904E-2</v>
      </c>
      <c r="G91">
        <v>30</v>
      </c>
      <c r="H91" s="82">
        <v>39283</v>
      </c>
      <c r="I91">
        <v>1.8746972084045399</v>
      </c>
      <c r="J91" s="85">
        <v>17.719993500411501</v>
      </c>
      <c r="K91" s="114">
        <v>0.69650074710391274</v>
      </c>
      <c r="L91" s="111">
        <v>4.2106920802227568E-2</v>
      </c>
      <c r="M91">
        <v>30</v>
      </c>
      <c r="N91" s="82">
        <v>39669</v>
      </c>
      <c r="O91">
        <v>1.21538829803467</v>
      </c>
      <c r="P91" s="85">
        <v>19.089993469789601</v>
      </c>
      <c r="Q91" s="114">
        <v>0.64313605338934665</v>
      </c>
      <c r="R91" s="111">
        <v>4.2895523121020622E-2</v>
      </c>
      <c r="S91">
        <v>30</v>
      </c>
      <c r="T91" s="82">
        <v>40036</v>
      </c>
      <c r="U91">
        <v>1.0843424797058101</v>
      </c>
      <c r="V91" s="85">
        <v>19.2499934662134</v>
      </c>
      <c r="W91" s="114">
        <v>0.62680530599234685</v>
      </c>
      <c r="X91" s="111">
        <v>4.2368493572866275E-2</v>
      </c>
      <c r="Y91">
        <v>30</v>
      </c>
      <c r="Z91" s="82">
        <v>40415</v>
      </c>
      <c r="AA91">
        <v>0.49883681535720797</v>
      </c>
      <c r="AB91" s="85">
        <v>18.7599934771657</v>
      </c>
      <c r="AC91" s="114">
        <v>0.42871478814750552</v>
      </c>
      <c r="AD91" s="111">
        <v>3.9681853590728948E-2</v>
      </c>
      <c r="AE91">
        <v>30</v>
      </c>
    </row>
    <row r="92" spans="1:31">
      <c r="A92">
        <v>31</v>
      </c>
      <c r="B92" s="82">
        <v>38949</v>
      </c>
      <c r="C92">
        <v>0.56757992506027199</v>
      </c>
      <c r="D92" s="85">
        <v>19.359993463754702</v>
      </c>
      <c r="E92" s="115">
        <v>0.48345944541813279</v>
      </c>
      <c r="F92" s="112">
        <v>4.7307434876536068E-2</v>
      </c>
      <c r="G92">
        <v>31</v>
      </c>
      <c r="H92" s="82">
        <v>39284</v>
      </c>
      <c r="I92">
        <v>1.81568944454193</v>
      </c>
      <c r="J92" s="85">
        <v>17.8499934975058</v>
      </c>
      <c r="K92" s="114">
        <v>0.71039555988353409</v>
      </c>
      <c r="L92" s="111">
        <v>4.3315054870226979E-2</v>
      </c>
      <c r="M92">
        <v>31</v>
      </c>
      <c r="N92" s="82">
        <v>39670</v>
      </c>
      <c r="O92">
        <v>1.0545462369918801</v>
      </c>
      <c r="P92" s="85">
        <v>19.0699934702367</v>
      </c>
      <c r="Q92" s="114">
        <v>0.63910173976944329</v>
      </c>
      <c r="R92" s="111">
        <v>4.412702646652731E-2</v>
      </c>
      <c r="S92">
        <v>31</v>
      </c>
      <c r="T92" s="82">
        <v>40037</v>
      </c>
      <c r="U92">
        <v>1.03878533840179</v>
      </c>
      <c r="V92" s="85">
        <v>19.269993465766301</v>
      </c>
      <c r="W92" s="114">
        <v>0.61777056622677118</v>
      </c>
      <c r="X92" s="111">
        <v>4.3568589818490398E-2</v>
      </c>
      <c r="Y92">
        <v>31</v>
      </c>
      <c r="Z92" s="82">
        <v>40416</v>
      </c>
      <c r="AA92">
        <v>0.48315581679344199</v>
      </c>
      <c r="AB92" s="85">
        <v>18.819993475824599</v>
      </c>
      <c r="AC92" s="114">
        <v>0.4228881931800772</v>
      </c>
      <c r="AD92" s="111">
        <v>4.0476286812079633E-2</v>
      </c>
      <c r="AE92">
        <v>31</v>
      </c>
    </row>
    <row r="93" spans="1:31">
      <c r="A93">
        <v>32</v>
      </c>
      <c r="B93" s="82">
        <v>38950</v>
      </c>
      <c r="C93">
        <v>0.56532192230224598</v>
      </c>
      <c r="D93" s="85">
        <v>19.309993464872299</v>
      </c>
      <c r="E93" s="115">
        <v>0.46649300212871936</v>
      </c>
      <c r="F93" s="112">
        <v>4.8387802329107638E-2</v>
      </c>
      <c r="G93">
        <v>32</v>
      </c>
      <c r="H93" s="82">
        <v>39285</v>
      </c>
      <c r="I93">
        <v>1.73837578296661</v>
      </c>
      <c r="J93" s="85">
        <v>17.929993495717699</v>
      </c>
      <c r="K93" s="114">
        <v>0.71541434763516976</v>
      </c>
      <c r="L93" s="111">
        <v>4.458554695981029E-2</v>
      </c>
      <c r="M93">
        <v>32</v>
      </c>
      <c r="N93" s="82">
        <v>39671</v>
      </c>
      <c r="O93">
        <v>1.0213137865066499</v>
      </c>
      <c r="P93" s="85">
        <v>19.029993471130801</v>
      </c>
      <c r="Q93" s="114">
        <v>0.62125631400292902</v>
      </c>
      <c r="R93" s="111">
        <v>4.5385882660325359E-2</v>
      </c>
      <c r="S93">
        <v>32</v>
      </c>
      <c r="T93" s="82">
        <v>40038</v>
      </c>
      <c r="U93">
        <v>0.98957747220992998</v>
      </c>
      <c r="V93" s="85">
        <v>19.299993465095799</v>
      </c>
      <c r="W93" s="114">
        <v>0.60813851039440669</v>
      </c>
      <c r="X93" s="111">
        <v>4.4788857181923838E-2</v>
      </c>
      <c r="Y93">
        <v>32</v>
      </c>
      <c r="Z93" s="82">
        <v>40417</v>
      </c>
      <c r="AA93">
        <v>0.47907027602195701</v>
      </c>
      <c r="AB93" s="85">
        <v>18.8399934753776</v>
      </c>
      <c r="AC93" s="114">
        <v>0.4161590615010391</v>
      </c>
      <c r="AD93" s="111">
        <v>4.1279074327414428E-2</v>
      </c>
      <c r="AE93">
        <v>32</v>
      </c>
    </row>
    <row r="94" spans="1:31">
      <c r="A94">
        <v>33</v>
      </c>
      <c r="B94" s="82">
        <v>38951</v>
      </c>
      <c r="C94">
        <v>0.54331022500991799</v>
      </c>
      <c r="D94" s="85">
        <v>19.099993469566101</v>
      </c>
      <c r="E94" s="115">
        <v>0.45714535669347411</v>
      </c>
      <c r="F94" s="112">
        <v>4.9456318426568238E-2</v>
      </c>
      <c r="G94">
        <v>33</v>
      </c>
      <c r="H94" s="82">
        <v>39286</v>
      </c>
      <c r="I94">
        <v>1.7034773826599099</v>
      </c>
      <c r="J94" s="85">
        <v>17.8499934975058</v>
      </c>
      <c r="K94" s="114">
        <v>0.71430882066101797</v>
      </c>
      <c r="L94" s="111">
        <v>4.5905571251894296E-2</v>
      </c>
      <c r="M94">
        <v>33</v>
      </c>
      <c r="N94" s="82">
        <v>39672</v>
      </c>
      <c r="O94">
        <v>1.01984643936157</v>
      </c>
      <c r="P94" s="85">
        <v>18.959993472695398</v>
      </c>
      <c r="Q94" s="114">
        <v>0.60819096843424991</v>
      </c>
      <c r="R94" s="111">
        <v>4.6648041120940766E-2</v>
      </c>
      <c r="S94">
        <v>33</v>
      </c>
      <c r="T94" s="82">
        <v>40039</v>
      </c>
      <c r="U94">
        <v>0.89145469665527299</v>
      </c>
      <c r="V94" s="85">
        <v>19.339993464201701</v>
      </c>
      <c r="W94" s="114">
        <v>0.59750068572378401</v>
      </c>
      <c r="X94" s="111">
        <v>4.6028558748655732E-2</v>
      </c>
      <c r="Y94">
        <v>33</v>
      </c>
      <c r="Z94" s="82">
        <v>40418</v>
      </c>
      <c r="AA94">
        <v>0.476070016622543</v>
      </c>
      <c r="AB94" s="85">
        <v>18.8399934753776</v>
      </c>
      <c r="AC94" s="114">
        <v>0.41159309443049263</v>
      </c>
      <c r="AD94" s="111">
        <v>4.2086897465053896E-2</v>
      </c>
      <c r="AE94">
        <v>33</v>
      </c>
    </row>
    <row r="95" spans="1:31">
      <c r="A95">
        <v>34</v>
      </c>
      <c r="B95" s="82">
        <v>38952</v>
      </c>
      <c r="C95">
        <v>0.522757768630981</v>
      </c>
      <c r="D95" s="85">
        <v>19.029993471130801</v>
      </c>
      <c r="E95" s="115">
        <v>0.44768127591044243</v>
      </c>
      <c r="F95" s="112">
        <v>5.0518373987298491E-2</v>
      </c>
      <c r="G95">
        <v>34</v>
      </c>
      <c r="H95" s="82">
        <v>39287</v>
      </c>
      <c r="I95">
        <v>1.42308330535889</v>
      </c>
      <c r="J95" s="85">
        <v>17.8599934972823</v>
      </c>
      <c r="K95" s="114">
        <v>0.71185330323906892</v>
      </c>
      <c r="L95" s="111">
        <v>4.7257499779895268E-2</v>
      </c>
      <c r="M95">
        <v>34</v>
      </c>
      <c r="N95" s="82">
        <v>39673</v>
      </c>
      <c r="O95">
        <v>0.95237272977829002</v>
      </c>
      <c r="P95" s="85">
        <v>18.889993474259999</v>
      </c>
      <c r="Q95" s="114">
        <v>0.60110052080021859</v>
      </c>
      <c r="R95" s="111">
        <v>4.7918084496115072E-2</v>
      </c>
      <c r="S95">
        <v>34</v>
      </c>
      <c r="T95" s="82">
        <v>40040</v>
      </c>
      <c r="U95">
        <v>0.76909530162811302</v>
      </c>
      <c r="V95" s="85">
        <v>19.4099934626371</v>
      </c>
      <c r="W95" s="114">
        <v>0.57976353387463953</v>
      </c>
      <c r="X95" s="111">
        <v>4.7286111642211165E-2</v>
      </c>
      <c r="Y95">
        <v>34</v>
      </c>
      <c r="Z95" s="82">
        <v>40419</v>
      </c>
      <c r="AA95">
        <v>0.47921824455261203</v>
      </c>
      <c r="AB95" s="85">
        <v>18.849993475154101</v>
      </c>
      <c r="AC95" s="114">
        <v>0.40844201777723771</v>
      </c>
      <c r="AD95" s="111">
        <v>4.2902372118021871E-2</v>
      </c>
      <c r="AE95">
        <v>34</v>
      </c>
    </row>
    <row r="96" spans="1:31">
      <c r="A96">
        <v>35</v>
      </c>
      <c r="B96" s="82">
        <v>38953</v>
      </c>
      <c r="C96">
        <v>0.47274962067604098</v>
      </c>
      <c r="D96" s="85">
        <v>19.049993470683699</v>
      </c>
      <c r="E96" s="115">
        <v>0.43824916965312899</v>
      </c>
      <c r="F96" s="112">
        <v>5.1579754228666883E-2</v>
      </c>
      <c r="G96">
        <v>35</v>
      </c>
      <c r="H96" s="82">
        <v>39288</v>
      </c>
      <c r="I96">
        <v>1.52604520320892</v>
      </c>
      <c r="J96" s="85">
        <v>17.899993496388198</v>
      </c>
      <c r="K96" s="114">
        <v>0.6934673274509785</v>
      </c>
      <c r="L96" s="111">
        <v>4.8645774993565587E-2</v>
      </c>
      <c r="M96">
        <v>35</v>
      </c>
      <c r="N96" s="82">
        <v>39674</v>
      </c>
      <c r="O96">
        <v>0.91368681192398105</v>
      </c>
      <c r="P96" s="85">
        <v>18.769993476942201</v>
      </c>
      <c r="Q96" s="114">
        <v>0.5896044242744396</v>
      </c>
      <c r="R96" s="111">
        <v>4.9205425167080256E-2</v>
      </c>
      <c r="S96">
        <v>35</v>
      </c>
      <c r="T96" s="82">
        <v>40041</v>
      </c>
      <c r="U96">
        <v>0.72740399837493896</v>
      </c>
      <c r="V96" s="85">
        <v>19.439993461966498</v>
      </c>
      <c r="W96" s="114">
        <v>0.55296284210917801</v>
      </c>
      <c r="X96" s="111">
        <v>4.8549785012629215E-2</v>
      </c>
      <c r="Y96">
        <v>35</v>
      </c>
      <c r="Z96" s="82">
        <v>40420</v>
      </c>
      <c r="AA96">
        <v>0.48955866694450401</v>
      </c>
      <c r="AB96" s="85">
        <v>18.609993480518501</v>
      </c>
      <c r="AC96" s="114">
        <v>0.40748840102923367</v>
      </c>
      <c r="AD96" s="111">
        <v>4.3728234613763788E-2</v>
      </c>
      <c r="AE96">
        <v>35</v>
      </c>
    </row>
    <row r="97" spans="1:31">
      <c r="A97">
        <v>36</v>
      </c>
      <c r="B97" s="82">
        <v>38954</v>
      </c>
      <c r="C97">
        <v>0.415321946144104</v>
      </c>
      <c r="D97" s="85">
        <v>19.039993470907199</v>
      </c>
      <c r="E97" s="115">
        <v>0.42179228466469021</v>
      </c>
      <c r="F97" s="112">
        <v>5.2644124431639766E-2</v>
      </c>
      <c r="G97">
        <v>36</v>
      </c>
      <c r="H97" s="82">
        <v>39289</v>
      </c>
      <c r="I97">
        <v>1.38711726665497</v>
      </c>
      <c r="J97" s="85">
        <v>17.809993498399901</v>
      </c>
      <c r="K97" s="114">
        <v>0.68995418661287178</v>
      </c>
      <c r="L97" s="111">
        <v>5.0047314116203286E-2</v>
      </c>
      <c r="M97">
        <v>36</v>
      </c>
      <c r="N97" s="82">
        <v>39675</v>
      </c>
      <c r="O97">
        <v>0.91129028797149703</v>
      </c>
      <c r="P97" s="85">
        <v>18.539993482083101</v>
      </c>
      <c r="Q97" s="114">
        <v>0.57879345121753589</v>
      </c>
      <c r="R97" s="111">
        <v>5.0498456230602722E-2</v>
      </c>
      <c r="S97">
        <v>36</v>
      </c>
      <c r="T97" s="82">
        <v>40042</v>
      </c>
      <c r="U97">
        <v>0.72890561819076505</v>
      </c>
      <c r="V97" s="85">
        <v>19.459993461519499</v>
      </c>
      <c r="W97" s="114">
        <v>0.53227139042814875</v>
      </c>
      <c r="X97" s="111">
        <v>4.9797994108548918E-2</v>
      </c>
      <c r="Y97">
        <v>36</v>
      </c>
      <c r="Z97" s="82">
        <v>40421</v>
      </c>
      <c r="AA97">
        <v>0.48440909385681202</v>
      </c>
      <c r="AB97" s="85">
        <v>18.479993483424199</v>
      </c>
      <c r="AC97" s="114">
        <v>0.40934944519132394</v>
      </c>
      <c r="AD97" s="111">
        <v>4.4558475392690762E-2</v>
      </c>
      <c r="AE97">
        <v>36</v>
      </c>
    </row>
    <row r="98" spans="1:31">
      <c r="A98">
        <v>37</v>
      </c>
      <c r="B98" s="82">
        <v>38955</v>
      </c>
      <c r="C98">
        <v>0.37774473428726202</v>
      </c>
      <c r="D98" s="85">
        <v>19.159993468225</v>
      </c>
      <c r="E98" s="115">
        <v>0.39865976020309279</v>
      </c>
      <c r="F98" s="112">
        <v>5.3693646954480048E-2</v>
      </c>
      <c r="G98">
        <v>37</v>
      </c>
      <c r="H98" s="82">
        <v>39290</v>
      </c>
      <c r="I98">
        <v>1.2024024724960301</v>
      </c>
      <c r="J98" s="85">
        <v>17.799993498623401</v>
      </c>
      <c r="K98" s="114">
        <v>0.67876929519978035</v>
      </c>
      <c r="L98" s="111">
        <v>5.1476781800996005E-2</v>
      </c>
      <c r="M98">
        <v>37</v>
      </c>
      <c r="N98" s="82">
        <v>39676</v>
      </c>
      <c r="O98">
        <v>0.90237915515899703</v>
      </c>
      <c r="P98" s="85">
        <v>18.489993483200699</v>
      </c>
      <c r="Q98" s="114">
        <v>0.5727474137466193</v>
      </c>
      <c r="R98" s="111">
        <v>5.1790414135840866E-2</v>
      </c>
      <c r="S98">
        <v>37</v>
      </c>
      <c r="T98" s="82">
        <v>40043</v>
      </c>
      <c r="U98">
        <v>0.75972270965576205</v>
      </c>
      <c r="V98" s="85">
        <v>19.469993461295999</v>
      </c>
      <c r="W98" s="114">
        <v>0.52168893557818008</v>
      </c>
      <c r="X98" s="111">
        <v>5.1038379186243134E-2</v>
      </c>
      <c r="Y98">
        <v>37</v>
      </c>
      <c r="Z98" s="82"/>
      <c r="AB98" s="85">
        <v>18.4199934847653</v>
      </c>
      <c r="AC98" s="114"/>
      <c r="AD98" s="104"/>
      <c r="AE98">
        <v>37</v>
      </c>
    </row>
    <row r="99" spans="1:31">
      <c r="A99">
        <v>38</v>
      </c>
      <c r="B99" s="82">
        <v>38956</v>
      </c>
      <c r="C99">
        <v>0.34652221202850297</v>
      </c>
      <c r="D99" s="85">
        <v>19.089993469789601</v>
      </c>
      <c r="E99" s="115">
        <v>0.37598257576046551</v>
      </c>
      <c r="F99" s="112">
        <v>5.4717398499600139E-2</v>
      </c>
      <c r="G99">
        <v>38</v>
      </c>
      <c r="H99" s="82">
        <v>39291</v>
      </c>
      <c r="I99">
        <v>1.4092205762863199</v>
      </c>
      <c r="J99" s="85">
        <v>17.7099935006351</v>
      </c>
      <c r="K99" s="114">
        <v>0.65815920478057754</v>
      </c>
      <c r="L99" s="111">
        <v>5.2926638556493329E-2</v>
      </c>
      <c r="M99">
        <v>38</v>
      </c>
      <c r="N99" s="82">
        <v>39677</v>
      </c>
      <c r="O99">
        <v>0.86331391334533703</v>
      </c>
      <c r="P99" s="85">
        <v>18.459993483871202</v>
      </c>
      <c r="Q99" s="114">
        <v>0.56837106769884937</v>
      </c>
      <c r="R99" s="111">
        <v>5.3100321444229145E-2</v>
      </c>
      <c r="S99">
        <v>38</v>
      </c>
      <c r="T99" s="82">
        <v>40044</v>
      </c>
      <c r="U99">
        <v>0.78460526466369596</v>
      </c>
      <c r="V99" s="85">
        <v>19.689993456378598</v>
      </c>
      <c r="W99" s="114">
        <v>0.52110019896959658</v>
      </c>
      <c r="X99" s="111">
        <v>5.2288338643603126E-2</v>
      </c>
      <c r="Y99">
        <v>38</v>
      </c>
      <c r="Z99" s="82"/>
      <c r="AB99" s="85">
        <v>18.1099934916944</v>
      </c>
      <c r="AC99" s="114"/>
      <c r="AD99" s="104"/>
      <c r="AE99">
        <v>38</v>
      </c>
    </row>
    <row r="100" spans="1:31">
      <c r="A100">
        <v>39</v>
      </c>
      <c r="B100" s="82">
        <v>38957</v>
      </c>
      <c r="C100">
        <v>0.31830158829688998</v>
      </c>
      <c r="D100" s="85">
        <v>19.029993471130801</v>
      </c>
      <c r="E100" s="115">
        <v>0.35492940624778502</v>
      </c>
      <c r="F100" s="112">
        <v>5.5703818783901071E-2</v>
      </c>
      <c r="G100">
        <v>39</v>
      </c>
      <c r="H100" s="82">
        <v>39292</v>
      </c>
      <c r="I100">
        <v>1.41768670082092</v>
      </c>
      <c r="J100" s="85">
        <v>17.669993501529099</v>
      </c>
      <c r="K100" s="114">
        <v>0.66253550692655405</v>
      </c>
      <c r="L100" s="111">
        <v>5.4373593844447378E-2</v>
      </c>
      <c r="M100">
        <v>39</v>
      </c>
      <c r="N100" s="82">
        <v>39678</v>
      </c>
      <c r="O100">
        <v>0.83749967813491799</v>
      </c>
      <c r="P100" s="85">
        <v>18.4399934843183</v>
      </c>
      <c r="Q100" s="114">
        <v>0.56102324700552586</v>
      </c>
      <c r="R100" s="111">
        <v>5.443246604039121E-2</v>
      </c>
      <c r="S100">
        <v>39</v>
      </c>
      <c r="T100" s="82">
        <v>40045</v>
      </c>
      <c r="U100">
        <v>0.78127574920654297</v>
      </c>
      <c r="V100" s="85">
        <v>19.789993454143399</v>
      </c>
      <c r="W100" s="114">
        <v>0.52467058297381142</v>
      </c>
      <c r="X100" s="111">
        <v>5.3580815690717036E-2</v>
      </c>
      <c r="Y100">
        <v>39</v>
      </c>
      <c r="Z100" s="82"/>
      <c r="AB100" s="85">
        <v>17.909993496164699</v>
      </c>
      <c r="AC100" s="114"/>
      <c r="AD100" s="104"/>
      <c r="AE100">
        <v>39</v>
      </c>
    </row>
    <row r="101" spans="1:31">
      <c r="A101">
        <v>40</v>
      </c>
      <c r="B101" s="82">
        <v>38958</v>
      </c>
      <c r="C101">
        <v>0.30280420184135398</v>
      </c>
      <c r="D101" s="85">
        <v>18.929993473365901</v>
      </c>
      <c r="E101" s="115">
        <v>0.3351138575350795</v>
      </c>
      <c r="F101" s="112">
        <v>5.6654152033811626E-2</v>
      </c>
      <c r="G101">
        <v>40</v>
      </c>
      <c r="H101" s="82">
        <v>39293</v>
      </c>
      <c r="I101">
        <v>1.4256905317306501</v>
      </c>
      <c r="J101" s="85">
        <v>17.799993498623401</v>
      </c>
      <c r="K101" s="114">
        <v>0.6655666575434056</v>
      </c>
      <c r="L101" s="111">
        <v>5.5864977293618327E-2</v>
      </c>
      <c r="M101">
        <v>40</v>
      </c>
      <c r="N101" s="82">
        <v>39679</v>
      </c>
      <c r="O101">
        <v>0.80005079507827803</v>
      </c>
      <c r="P101" s="85">
        <v>18.4299934845418</v>
      </c>
      <c r="Q101" s="114">
        <v>0.55360511232240051</v>
      </c>
      <c r="R101" s="111">
        <v>5.578147979083737E-2</v>
      </c>
      <c r="S101">
        <v>40</v>
      </c>
      <c r="T101" s="82">
        <v>40046</v>
      </c>
      <c r="U101">
        <v>0.742517530918121</v>
      </c>
      <c r="V101" s="85">
        <v>19.839993453025802</v>
      </c>
      <c r="W101" s="114">
        <v>0.52601151458777395</v>
      </c>
      <c r="X101" s="111">
        <v>5.4918995311577103E-2</v>
      </c>
      <c r="Y101">
        <v>40</v>
      </c>
      <c r="Z101" s="82"/>
      <c r="AB101" s="85"/>
      <c r="AC101" s="114"/>
      <c r="AD101" s="104"/>
      <c r="AE101">
        <v>40</v>
      </c>
    </row>
    <row r="102" spans="1:31">
      <c r="A102">
        <v>41</v>
      </c>
      <c r="B102" s="82">
        <v>38959</v>
      </c>
      <c r="C102">
        <v>0.294776290655136</v>
      </c>
      <c r="D102" s="85">
        <v>18.8399934753776</v>
      </c>
      <c r="E102" s="115">
        <v>0.31967345039280742</v>
      </c>
      <c r="F102" s="112">
        <v>5.7566872879698819E-2</v>
      </c>
      <c r="G102">
        <v>41</v>
      </c>
      <c r="H102" s="82">
        <v>39294</v>
      </c>
      <c r="I102">
        <v>1.48222744464874</v>
      </c>
      <c r="J102" s="85">
        <v>17.799993498623401</v>
      </c>
      <c r="K102" s="114">
        <v>0.66782883970843343</v>
      </c>
      <c r="L102" s="111">
        <v>5.7412308998303657E-2</v>
      </c>
      <c r="M102">
        <v>41</v>
      </c>
      <c r="N102" s="82">
        <v>39680</v>
      </c>
      <c r="O102">
        <v>0.76902824640274003</v>
      </c>
      <c r="P102" s="85">
        <v>18.1899934899062</v>
      </c>
      <c r="Q102" s="114">
        <v>0.54439549505426965</v>
      </c>
      <c r="R102" s="111">
        <v>5.7147432963212834E-2</v>
      </c>
      <c r="S102">
        <v>41</v>
      </c>
      <c r="T102" s="82">
        <v>40047</v>
      </c>
      <c r="U102">
        <v>0.711250960826874</v>
      </c>
      <c r="V102" s="85">
        <v>19.7999934539199</v>
      </c>
      <c r="W102" s="114">
        <v>0.52052847887077947</v>
      </c>
      <c r="X102" s="111">
        <v>5.6296488957551925E-2</v>
      </c>
      <c r="Y102">
        <v>41</v>
      </c>
      <c r="Z102" s="82"/>
      <c r="AB102" s="85"/>
      <c r="AC102" s="114"/>
      <c r="AD102" s="104"/>
      <c r="AE102">
        <v>41</v>
      </c>
    </row>
    <row r="103" spans="1:31">
      <c r="A103">
        <v>42</v>
      </c>
      <c r="B103" s="82">
        <v>38960</v>
      </c>
      <c r="C103">
        <v>0.27749410271644598</v>
      </c>
      <c r="D103" s="85">
        <v>18.789993476495201</v>
      </c>
      <c r="E103" s="115">
        <v>0.30884679496348877</v>
      </c>
      <c r="F103" s="112">
        <v>5.845102936915008E-2</v>
      </c>
      <c r="G103">
        <v>42</v>
      </c>
      <c r="H103" s="82">
        <v>39295</v>
      </c>
      <c r="I103">
        <v>1.5528037548065201</v>
      </c>
      <c r="J103" s="85">
        <v>17.999993494152999</v>
      </c>
      <c r="K103" s="114">
        <v>0.67285641246220329</v>
      </c>
      <c r="L103" s="111">
        <v>5.9006528585787858E-2</v>
      </c>
      <c r="M103">
        <v>42</v>
      </c>
      <c r="N103" s="82">
        <v>39681</v>
      </c>
      <c r="O103">
        <v>0.76367688179016102</v>
      </c>
      <c r="P103" s="85">
        <v>17.899993496388198</v>
      </c>
      <c r="Q103" s="114">
        <v>0.53500153467345701</v>
      </c>
      <c r="R103" s="111">
        <v>5.8510877502171849E-2</v>
      </c>
      <c r="S103">
        <v>42</v>
      </c>
      <c r="T103" s="82">
        <v>40048</v>
      </c>
      <c r="U103">
        <v>0.69024777412414595</v>
      </c>
      <c r="V103" s="85">
        <v>19.7299934554845</v>
      </c>
      <c r="W103" s="114">
        <v>0.51249869311093399</v>
      </c>
      <c r="X103" s="111">
        <v>5.7692880783305908E-2</v>
      </c>
      <c r="Y103">
        <v>42</v>
      </c>
      <c r="Z103" s="82"/>
      <c r="AB103" s="85"/>
      <c r="AC103" s="114"/>
      <c r="AD103" s="104"/>
      <c r="AE103">
        <v>42</v>
      </c>
    </row>
    <row r="104" spans="1:31">
      <c r="A104">
        <v>43</v>
      </c>
      <c r="B104" s="82"/>
      <c r="D104" s="85">
        <v>18.739993477612799</v>
      </c>
      <c r="E104" s="114"/>
      <c r="F104" s="104"/>
      <c r="G104">
        <v>43</v>
      </c>
      <c r="H104" s="82">
        <v>39296</v>
      </c>
      <c r="I104">
        <v>1.5338702201843299</v>
      </c>
      <c r="J104" s="85">
        <v>18.0099934939295</v>
      </c>
      <c r="K104" s="114">
        <v>0.68016911375127109</v>
      </c>
      <c r="L104" s="111">
        <v>6.0670636646292429E-2</v>
      </c>
      <c r="M104">
        <v>43</v>
      </c>
      <c r="N104" s="82">
        <v>39682</v>
      </c>
      <c r="O104">
        <v>0.74625051021575906</v>
      </c>
      <c r="P104" s="85">
        <v>17.839993497729299</v>
      </c>
      <c r="Q104" s="114">
        <v>0.52912920016063791</v>
      </c>
      <c r="R104" s="111">
        <v>5.9866888155318668E-2</v>
      </c>
      <c r="S104">
        <v>43</v>
      </c>
      <c r="T104" s="82">
        <v>40049</v>
      </c>
      <c r="U104">
        <v>0.65160650014877297</v>
      </c>
      <c r="V104" s="85">
        <v>19.749993455037501</v>
      </c>
      <c r="W104" s="114">
        <v>0.50475502726204302</v>
      </c>
      <c r="X104" s="111">
        <v>5.9099855906372505E-2</v>
      </c>
      <c r="Y104">
        <v>43</v>
      </c>
      <c r="Z104" s="82"/>
      <c r="AB104" s="85"/>
      <c r="AC104" s="114"/>
      <c r="AD104" s="104"/>
      <c r="AE104">
        <v>43</v>
      </c>
    </row>
    <row r="105" spans="1:31">
      <c r="A105">
        <v>44</v>
      </c>
      <c r="B105" s="82"/>
      <c r="D105" s="85">
        <v>18.699993478506801</v>
      </c>
      <c r="E105" s="114"/>
      <c r="F105" s="104"/>
      <c r="G105">
        <v>44</v>
      </c>
      <c r="H105" s="82">
        <v>39297</v>
      </c>
      <c r="I105">
        <v>1.52073621749878</v>
      </c>
      <c r="J105" s="85">
        <v>18.199993489682701</v>
      </c>
      <c r="K105" s="114">
        <v>0.68305350044675062</v>
      </c>
      <c r="L105" s="111">
        <v>6.2397229856032722E-2</v>
      </c>
      <c r="M105">
        <v>44</v>
      </c>
      <c r="N105" s="82">
        <v>39683</v>
      </c>
      <c r="O105">
        <v>0.74350672960281405</v>
      </c>
      <c r="P105" s="85">
        <v>17.909993496164699</v>
      </c>
      <c r="Q105" s="114">
        <v>0.52332232424207126</v>
      </c>
      <c r="R105" s="111">
        <v>6.1236971241298156E-2</v>
      </c>
      <c r="S105">
        <v>44</v>
      </c>
      <c r="T105" s="82">
        <v>40050</v>
      </c>
      <c r="U105">
        <v>0.61094188690185502</v>
      </c>
      <c r="V105" s="85">
        <v>19.7999934539199</v>
      </c>
      <c r="W105" s="114">
        <v>0.493783117130002</v>
      </c>
      <c r="X105" s="111">
        <v>6.0523324820337163E-2</v>
      </c>
      <c r="Y105">
        <v>44</v>
      </c>
      <c r="Z105" s="82"/>
      <c r="AB105" s="85"/>
      <c r="AC105" s="114"/>
      <c r="AD105" s="104"/>
      <c r="AE105">
        <v>44</v>
      </c>
    </row>
    <row r="106" spans="1:31">
      <c r="A106">
        <v>45</v>
      </c>
      <c r="B106" s="82"/>
      <c r="D106" s="85">
        <v>18.569993481412599</v>
      </c>
      <c r="E106" s="114"/>
      <c r="F106" s="104"/>
      <c r="G106">
        <v>45</v>
      </c>
      <c r="H106" s="82">
        <v>39298</v>
      </c>
      <c r="I106">
        <v>1.5455912351608301</v>
      </c>
      <c r="J106" s="85">
        <v>18.169993490353299</v>
      </c>
      <c r="K106" s="114">
        <v>0.68383399538546574</v>
      </c>
      <c r="L106" s="111">
        <v>6.4194974063444779E-2</v>
      </c>
      <c r="M106">
        <v>45</v>
      </c>
      <c r="N106" s="82">
        <v>39684</v>
      </c>
      <c r="O106">
        <v>0.71022427082061801</v>
      </c>
      <c r="P106" s="85">
        <v>18.0299934934825</v>
      </c>
      <c r="Q106" s="114">
        <v>0.5196628558330354</v>
      </c>
      <c r="R106" s="111">
        <v>6.2629539730732001E-2</v>
      </c>
      <c r="S106">
        <v>45</v>
      </c>
      <c r="T106" s="82">
        <v>40051</v>
      </c>
      <c r="U106">
        <v>0.58239549398422197</v>
      </c>
      <c r="V106" s="85">
        <v>19.919993451237701</v>
      </c>
      <c r="W106" s="114">
        <v>0.48031285496336845</v>
      </c>
      <c r="X106" s="111">
        <v>6.1956657216138925E-2</v>
      </c>
      <c r="Y106">
        <v>45</v>
      </c>
      <c r="Z106" s="82"/>
      <c r="AB106" s="85"/>
      <c r="AC106" s="114"/>
      <c r="AD106" s="104"/>
      <c r="AE106">
        <v>45</v>
      </c>
    </row>
    <row r="107" spans="1:31">
      <c r="A107">
        <v>46</v>
      </c>
      <c r="B107" s="82"/>
      <c r="E107" s="114"/>
      <c r="F107" s="104"/>
      <c r="G107">
        <v>46</v>
      </c>
      <c r="H107" s="82">
        <v>39299</v>
      </c>
      <c r="I107">
        <v>1.6269384622573899</v>
      </c>
      <c r="J107" s="85">
        <v>18.369993485882901</v>
      </c>
      <c r="K107" s="114">
        <v>0.68582947631711744</v>
      </c>
      <c r="L107" s="111">
        <v>6.6043052302385927E-2</v>
      </c>
      <c r="M107">
        <v>46</v>
      </c>
      <c r="N107" s="82">
        <v>39685</v>
      </c>
      <c r="O107">
        <v>0.67478358745574996</v>
      </c>
      <c r="P107" s="85">
        <v>18.119993491470801</v>
      </c>
      <c r="Q107" s="114">
        <v>0.51250990472267932</v>
      </c>
      <c r="R107" s="111">
        <v>6.4053029624742353E-2</v>
      </c>
      <c r="S107">
        <v>46</v>
      </c>
      <c r="T107" s="82">
        <v>40052</v>
      </c>
      <c r="U107">
        <v>0.55584144592285201</v>
      </c>
      <c r="V107" s="85">
        <v>19.939993450790698</v>
      </c>
      <c r="W107" s="114">
        <v>0.46753886145452572</v>
      </c>
      <c r="X107" s="111">
        <v>6.3396911949736109E-2</v>
      </c>
      <c r="Y107">
        <v>46</v>
      </c>
      <c r="Z107" s="82"/>
      <c r="AB107" s="85"/>
      <c r="AC107" s="114"/>
      <c r="AD107" s="104"/>
      <c r="AE107">
        <v>46</v>
      </c>
    </row>
    <row r="108" spans="1:31">
      <c r="A108">
        <v>47</v>
      </c>
      <c r="B108" s="82"/>
      <c r="E108" s="114"/>
      <c r="F108" s="104"/>
      <c r="G108">
        <v>47</v>
      </c>
      <c r="H108" s="82">
        <v>39300</v>
      </c>
      <c r="I108">
        <v>1.5694887638092001</v>
      </c>
      <c r="J108" s="85">
        <v>18.5099934827537</v>
      </c>
      <c r="K108" s="114">
        <v>0.69187997164110937</v>
      </c>
      <c r="L108" s="111">
        <v>6.7966705535270872E-2</v>
      </c>
      <c r="M108">
        <v>47</v>
      </c>
      <c r="N108" s="82">
        <v>39686</v>
      </c>
      <c r="O108">
        <v>0.67559218406677202</v>
      </c>
      <c r="P108" s="85">
        <v>18.129993491247301</v>
      </c>
      <c r="Q108" s="114">
        <v>0.50279812069861252</v>
      </c>
      <c r="R108" s="111">
        <v>6.549745702708358E-2</v>
      </c>
      <c r="S108">
        <v>47</v>
      </c>
      <c r="T108" s="82">
        <v>40053</v>
      </c>
      <c r="U108">
        <v>0.53752416372299205</v>
      </c>
      <c r="V108" s="85">
        <v>19.949993450567199</v>
      </c>
      <c r="W108" s="114">
        <v>0.45535485734482034</v>
      </c>
      <c r="X108" s="111">
        <v>6.4837351485482045E-2</v>
      </c>
      <c r="Y108">
        <v>47</v>
      </c>
      <c r="Z108" s="82"/>
      <c r="AB108" s="85"/>
      <c r="AC108" s="114"/>
      <c r="AD108" s="104"/>
      <c r="AE108">
        <v>47</v>
      </c>
    </row>
    <row r="109" spans="1:31">
      <c r="A109">
        <v>48</v>
      </c>
      <c r="B109" s="82"/>
      <c r="E109" s="114"/>
      <c r="F109" s="104"/>
      <c r="G109">
        <v>48</v>
      </c>
      <c r="H109" s="82">
        <v>39301</v>
      </c>
      <c r="I109">
        <v>1.4502606391906701</v>
      </c>
      <c r="J109" s="85">
        <v>18.559993481636099</v>
      </c>
      <c r="K109" s="114">
        <v>0.69173415744385869</v>
      </c>
      <c r="L109" s="111">
        <v>6.9973454730016607E-2</v>
      </c>
      <c r="M109">
        <v>48</v>
      </c>
      <c r="N109" s="82">
        <v>39687</v>
      </c>
      <c r="O109">
        <v>0.705178081989288</v>
      </c>
      <c r="P109" s="85">
        <v>18.059993492811898</v>
      </c>
      <c r="Q109" s="114">
        <v>0.49756819528479934</v>
      </c>
      <c r="R109" s="111">
        <v>6.6950561669486763E-2</v>
      </c>
      <c r="S109">
        <v>48</v>
      </c>
      <c r="T109" s="82">
        <v>40054</v>
      </c>
      <c r="U109">
        <v>0.54579102993011497</v>
      </c>
      <c r="V109" s="85">
        <v>19.899993451684701</v>
      </c>
      <c r="W109" s="114">
        <v>0.44508817071226592</v>
      </c>
      <c r="X109" s="111">
        <v>6.6277077963297834E-2</v>
      </c>
      <c r="Y109">
        <v>48</v>
      </c>
      <c r="Z109" s="82"/>
      <c r="AB109" s="85"/>
      <c r="AC109" s="114"/>
      <c r="AD109" s="104"/>
      <c r="AE109">
        <v>48</v>
      </c>
    </row>
    <row r="110" spans="1:31">
      <c r="A110">
        <v>49</v>
      </c>
      <c r="C110" s="82"/>
      <c r="F110" s="86"/>
      <c r="G110">
        <v>49</v>
      </c>
      <c r="H110" s="82">
        <v>39302</v>
      </c>
      <c r="I110">
        <v>1.4008413553237899</v>
      </c>
      <c r="J110" s="85">
        <v>18.729993477836299</v>
      </c>
      <c r="K110" s="113">
        <v>0.68383024729604214</v>
      </c>
      <c r="L110" s="83">
        <v>7.2043419039652778E-2</v>
      </c>
      <c r="M110">
        <v>49</v>
      </c>
      <c r="N110" s="82">
        <v>39688</v>
      </c>
      <c r="O110">
        <v>0.72480988502502397</v>
      </c>
      <c r="P110" s="85">
        <v>17.8499934975058</v>
      </c>
      <c r="Q110" s="113">
        <v>0.49947731318168037</v>
      </c>
      <c r="R110" s="83">
        <v>6.841713954974854E-2</v>
      </c>
      <c r="S110">
        <v>49</v>
      </c>
      <c r="T110" s="82">
        <v>40055</v>
      </c>
      <c r="U110">
        <v>0.58936506509780895</v>
      </c>
      <c r="V110" s="85">
        <v>19.699993456155099</v>
      </c>
      <c r="W110" s="113">
        <v>0.44168379802489044</v>
      </c>
      <c r="X110" s="83">
        <v>6.7715666204635663E-2</v>
      </c>
      <c r="Y110">
        <v>49</v>
      </c>
      <c r="AA110" s="82"/>
      <c r="AB110" s="85"/>
      <c r="AD110" s="86"/>
      <c r="AE110">
        <v>49</v>
      </c>
    </row>
    <row r="111" spans="1:31">
      <c r="A111">
        <v>50</v>
      </c>
      <c r="C111" s="82"/>
      <c r="F111" s="86"/>
      <c r="G111">
        <v>50</v>
      </c>
      <c r="H111" s="82">
        <v>39303</v>
      </c>
      <c r="I111">
        <v>1.32289290428162</v>
      </c>
      <c r="J111" s="85">
        <v>18.719993478059799</v>
      </c>
      <c r="K111" s="113">
        <v>0.67597515573195044</v>
      </c>
      <c r="L111" s="83">
        <v>7.4171316813664193E-2</v>
      </c>
      <c r="M111">
        <v>50</v>
      </c>
      <c r="N111" s="82">
        <v>39689</v>
      </c>
      <c r="O111">
        <v>0.74074661731720004</v>
      </c>
      <c r="P111" s="85">
        <v>17.719993500411501</v>
      </c>
      <c r="Q111" s="113">
        <v>0.50355800903657499</v>
      </c>
      <c r="R111" s="83">
        <v>6.9905221810258045E-2</v>
      </c>
      <c r="S111">
        <v>50</v>
      </c>
      <c r="T111" s="82">
        <v>40056</v>
      </c>
      <c r="U111">
        <v>0.60179126262664795</v>
      </c>
      <c r="V111" s="85">
        <v>19.449993461742999</v>
      </c>
      <c r="W111" s="113">
        <v>0.44913006708841868</v>
      </c>
      <c r="X111" s="83">
        <v>6.9161253655659005E-2</v>
      </c>
      <c r="Y111">
        <v>50</v>
      </c>
      <c r="AA111" s="82"/>
      <c r="AB111" s="85"/>
      <c r="AD111" s="86"/>
      <c r="AE111">
        <v>50</v>
      </c>
    </row>
    <row r="112" spans="1:31">
      <c r="A112">
        <v>51</v>
      </c>
      <c r="C112" s="82"/>
      <c r="F112" s="86"/>
      <c r="G112">
        <v>51</v>
      </c>
      <c r="H112" s="82">
        <v>39304</v>
      </c>
      <c r="I112">
        <v>1.2311036586761499</v>
      </c>
      <c r="J112" s="85">
        <v>18.689993478730301</v>
      </c>
      <c r="K112" s="113">
        <v>0.66582599704645973</v>
      </c>
      <c r="L112" s="83">
        <v>7.6339693729017236E-2</v>
      </c>
      <c r="M112">
        <v>51</v>
      </c>
      <c r="N112" s="82">
        <v>39690</v>
      </c>
      <c r="O112">
        <v>0.75713223218917802</v>
      </c>
      <c r="P112" s="85">
        <v>17.639993502199701</v>
      </c>
      <c r="Q112" s="113">
        <v>0.50820803090218747</v>
      </c>
      <c r="R112" s="83">
        <v>7.1426355419827475E-2</v>
      </c>
      <c r="S112">
        <v>51</v>
      </c>
      <c r="U112" s="82"/>
      <c r="V112" s="85">
        <v>19.299993465095799</v>
      </c>
      <c r="X112" s="86"/>
      <c r="Y112">
        <v>51</v>
      </c>
      <c r="AA112" s="82"/>
      <c r="AB112" s="85"/>
      <c r="AD112" s="86"/>
      <c r="AE112">
        <v>51</v>
      </c>
    </row>
    <row r="113" spans="1:31">
      <c r="A113">
        <v>52</v>
      </c>
      <c r="C113" s="82"/>
      <c r="F113" s="86"/>
      <c r="G113">
        <v>52</v>
      </c>
      <c r="H113" s="82">
        <v>39305</v>
      </c>
      <c r="I113">
        <v>1.24461114406586</v>
      </c>
      <c r="J113" s="85">
        <v>18.629993480071398</v>
      </c>
      <c r="K113" s="113">
        <v>0.65279167566396135</v>
      </c>
      <c r="L113" s="83">
        <v>7.8540002994697072E-2</v>
      </c>
      <c r="M113">
        <v>52</v>
      </c>
      <c r="N113" s="82">
        <v>39691</v>
      </c>
      <c r="O113">
        <v>0.75924843549728405</v>
      </c>
      <c r="P113" s="85">
        <v>17.759993499517499</v>
      </c>
      <c r="Q113" s="113">
        <v>0.51319622228941764</v>
      </c>
      <c r="R113" s="83">
        <v>7.2986439798118655E-2</v>
      </c>
      <c r="S113">
        <v>52</v>
      </c>
      <c r="U113" s="82"/>
      <c r="V113" s="85">
        <v>19.2499934662134</v>
      </c>
      <c r="X113" s="86"/>
      <c r="Y113">
        <v>52</v>
      </c>
      <c r="AA113" s="82"/>
      <c r="AB113" s="85"/>
      <c r="AD113" s="86"/>
      <c r="AE113">
        <v>52</v>
      </c>
    </row>
    <row r="114" spans="1:31">
      <c r="A114">
        <v>53</v>
      </c>
      <c r="C114" s="82"/>
      <c r="F114" s="86"/>
      <c r="G114">
        <v>53</v>
      </c>
      <c r="H114" s="82">
        <v>39306</v>
      </c>
      <c r="I114">
        <v>1.2599692344665501</v>
      </c>
      <c r="J114" s="85">
        <v>18.529993482306601</v>
      </c>
      <c r="K114" s="113">
        <v>0.64693390650127947</v>
      </c>
      <c r="L114" s="83">
        <v>8.0759971418573315E-2</v>
      </c>
      <c r="M114">
        <v>53</v>
      </c>
      <c r="O114" s="82"/>
      <c r="P114" s="85">
        <v>17.839993497729299</v>
      </c>
      <c r="R114" s="86"/>
      <c r="S114">
        <v>53</v>
      </c>
      <c r="U114" s="82"/>
      <c r="V114" s="85">
        <v>19.179993467778001</v>
      </c>
      <c r="X114" s="86"/>
      <c r="Y114">
        <v>53</v>
      </c>
      <c r="AA114" s="82"/>
      <c r="AB114" s="85"/>
      <c r="AD114" s="86"/>
      <c r="AE114">
        <v>53</v>
      </c>
    </row>
    <row r="115" spans="1:31">
      <c r="A115">
        <v>54</v>
      </c>
      <c r="G115">
        <v>54</v>
      </c>
      <c r="H115" s="82">
        <v>39307</v>
      </c>
      <c r="I115">
        <v>1.27378809452057</v>
      </c>
      <c r="J115">
        <v>18.559993481636099</v>
      </c>
      <c r="K115" s="113">
        <v>0.64506888362746917</v>
      </c>
      <c r="L115" s="83">
        <v>8.3014083805580105E-2</v>
      </c>
      <c r="M115">
        <v>54</v>
      </c>
      <c r="P115">
        <v>17.909993496164699</v>
      </c>
      <c r="S115">
        <v>54</v>
      </c>
      <c r="Y115">
        <v>54</v>
      </c>
      <c r="AE115">
        <v>54</v>
      </c>
    </row>
    <row r="116" spans="1:31">
      <c r="A116">
        <v>55</v>
      </c>
      <c r="G116">
        <v>55</v>
      </c>
      <c r="H116" s="82">
        <v>39308</v>
      </c>
      <c r="I116">
        <v>1.19438588619232</v>
      </c>
      <c r="J116">
        <v>18.5899934809655</v>
      </c>
      <c r="K116" s="113">
        <v>0.64519841103746001</v>
      </c>
      <c r="L116" s="83">
        <v>8.53280444538453E-2</v>
      </c>
      <c r="M116">
        <v>55</v>
      </c>
      <c r="S116">
        <v>55</v>
      </c>
      <c r="Y116">
        <v>55</v>
      </c>
      <c r="AE116">
        <v>55</v>
      </c>
    </row>
    <row r="117" spans="1:31">
      <c r="A117">
        <v>56</v>
      </c>
      <c r="G117">
        <v>56</v>
      </c>
      <c r="H117" s="82">
        <v>39309</v>
      </c>
      <c r="I117">
        <v>1.08117032051086</v>
      </c>
      <c r="J117">
        <v>18.689993478730301</v>
      </c>
      <c r="K117" s="113">
        <v>0.63845821957026372</v>
      </c>
      <c r="L117" s="83">
        <v>8.7709412354108951E-2</v>
      </c>
      <c r="M117">
        <v>56</v>
      </c>
      <c r="S117">
        <v>56</v>
      </c>
      <c r="Y117">
        <v>56</v>
      </c>
      <c r="AE117">
        <v>56</v>
      </c>
    </row>
    <row r="118" spans="1:31">
      <c r="A118">
        <v>57</v>
      </c>
      <c r="G118">
        <v>57</v>
      </c>
      <c r="H118" s="82">
        <v>39310</v>
      </c>
      <c r="I118">
        <v>1.0048795938491799</v>
      </c>
      <c r="J118">
        <v>18.559993481636099</v>
      </c>
      <c r="K118" s="113">
        <v>0.62397593776203142</v>
      </c>
      <c r="L118" s="83">
        <v>9.0146689919569589E-2</v>
      </c>
      <c r="M118">
        <v>57</v>
      </c>
      <c r="S118">
        <v>57</v>
      </c>
      <c r="Y118">
        <v>57</v>
      </c>
      <c r="AE118">
        <v>57</v>
      </c>
    </row>
    <row r="119" spans="1:31">
      <c r="A119">
        <v>58</v>
      </c>
      <c r="G119">
        <v>58</v>
      </c>
      <c r="H119" s="82">
        <v>39311</v>
      </c>
      <c r="I119">
        <v>0.95789182186126698</v>
      </c>
      <c r="J119">
        <v>18.369993485882901</v>
      </c>
      <c r="K119" s="113">
        <v>0.60816356913448988</v>
      </c>
      <c r="L119" s="83">
        <v>9.2587998002765307E-2</v>
      </c>
      <c r="M119">
        <v>58</v>
      </c>
      <c r="S119">
        <v>58</v>
      </c>
      <c r="Y119">
        <v>58</v>
      </c>
      <c r="AE119">
        <v>58</v>
      </c>
    </row>
    <row r="120" spans="1:31">
      <c r="A120">
        <v>59</v>
      </c>
      <c r="G120">
        <v>59</v>
      </c>
      <c r="H120" s="82">
        <v>39312</v>
      </c>
      <c r="I120">
        <v>0.93908488750457797</v>
      </c>
      <c r="J120">
        <v>18.389993485435902</v>
      </c>
      <c r="K120" s="113">
        <v>0.5943877063083155</v>
      </c>
      <c r="L120" s="83">
        <v>9.5018797590298631E-2</v>
      </c>
      <c r="M120">
        <v>59</v>
      </c>
      <c r="S120">
        <v>59</v>
      </c>
      <c r="Y120">
        <v>59</v>
      </c>
      <c r="AE120">
        <v>59</v>
      </c>
    </row>
    <row r="121" spans="1:31">
      <c r="A121">
        <v>60</v>
      </c>
      <c r="G121">
        <v>60</v>
      </c>
      <c r="H121" s="82">
        <v>39313</v>
      </c>
      <c r="I121">
        <v>0.92362421751022294</v>
      </c>
      <c r="J121">
        <v>18.339993486553499</v>
      </c>
      <c r="K121" s="113">
        <v>0.58465152318718105</v>
      </c>
      <c r="L121" s="83">
        <v>9.7467051634592919E-2</v>
      </c>
      <c r="M121">
        <v>60</v>
      </c>
      <c r="S121">
        <v>60</v>
      </c>
      <c r="Y121">
        <v>60</v>
      </c>
      <c r="AE121">
        <v>60</v>
      </c>
    </row>
    <row r="122" spans="1:31">
      <c r="A122">
        <v>61</v>
      </c>
      <c r="G122">
        <v>61</v>
      </c>
      <c r="H122" s="82">
        <v>39314</v>
      </c>
      <c r="I122">
        <v>0.88043141365051303</v>
      </c>
      <c r="J122">
        <v>18.319993487000499</v>
      </c>
      <c r="K122" s="113">
        <v>0.57750528015219171</v>
      </c>
      <c r="L122" s="83">
        <v>9.9936528436657707E-2</v>
      </c>
      <c r="M122">
        <v>61</v>
      </c>
      <c r="S122">
        <v>61</v>
      </c>
      <c r="Y122">
        <v>61</v>
      </c>
      <c r="AE122">
        <v>61</v>
      </c>
    </row>
    <row r="123" spans="1:31">
      <c r="A123">
        <v>62</v>
      </c>
      <c r="G123">
        <v>62</v>
      </c>
      <c r="H123" s="82">
        <v>39315</v>
      </c>
      <c r="I123">
        <v>0.88601619005203203</v>
      </c>
      <c r="J123">
        <v>18.229993489012099</v>
      </c>
      <c r="K123" s="113">
        <v>0.56826893835622627</v>
      </c>
      <c r="L123" s="83">
        <v>0.10243875166338401</v>
      </c>
      <c r="M123">
        <v>62</v>
      </c>
      <c r="S123">
        <v>62</v>
      </c>
      <c r="Y123">
        <v>62</v>
      </c>
      <c r="AE123">
        <v>62</v>
      </c>
    </row>
    <row r="124" spans="1:31">
      <c r="A124">
        <v>63</v>
      </c>
      <c r="G124">
        <v>63</v>
      </c>
      <c r="H124" s="82">
        <v>39316</v>
      </c>
      <c r="I124">
        <v>0.90398514270782504</v>
      </c>
      <c r="J124">
        <v>18.149993490800298</v>
      </c>
      <c r="K124" s="113">
        <v>0.56393404050101381</v>
      </c>
      <c r="L124" s="83">
        <v>0.10495658258048944</v>
      </c>
      <c r="M124">
        <v>63</v>
      </c>
      <c r="S124">
        <v>63</v>
      </c>
      <c r="Y124">
        <v>63</v>
      </c>
      <c r="AE124">
        <v>63</v>
      </c>
    </row>
    <row r="125" spans="1:31">
      <c r="A125">
        <v>64</v>
      </c>
      <c r="G125">
        <v>64</v>
      </c>
      <c r="H125" s="82">
        <v>39317</v>
      </c>
      <c r="I125">
        <v>1.06366002559662</v>
      </c>
      <c r="J125">
        <v>18.2599934883416</v>
      </c>
      <c r="K125" s="113">
        <v>0.56377835354525119</v>
      </c>
      <c r="L125" s="83">
        <v>0.10750844184036125</v>
      </c>
      <c r="M125">
        <v>64</v>
      </c>
      <c r="S125">
        <v>64</v>
      </c>
      <c r="Y125">
        <v>64</v>
      </c>
      <c r="AE125">
        <v>64</v>
      </c>
    </row>
    <row r="126" spans="1:31">
      <c r="A126">
        <v>65</v>
      </c>
      <c r="G126">
        <v>65</v>
      </c>
      <c r="H126" s="82">
        <v>39318</v>
      </c>
      <c r="I126">
        <v>1.4335535764694201</v>
      </c>
      <c r="J126">
        <v>18.559993481636099</v>
      </c>
      <c r="K126" s="113">
        <v>0.5815102046729943</v>
      </c>
      <c r="L126" s="83">
        <v>0.11013430467026913</v>
      </c>
      <c r="M126">
        <v>65</v>
      </c>
      <c r="S126">
        <v>65</v>
      </c>
      <c r="Y126">
        <v>65</v>
      </c>
      <c r="AE126">
        <v>65</v>
      </c>
    </row>
    <row r="127" spans="1:31">
      <c r="A127">
        <v>66</v>
      </c>
      <c r="G127">
        <v>66</v>
      </c>
      <c r="H127" s="82">
        <v>39319</v>
      </c>
      <c r="I127">
        <v>1.7929491996765099</v>
      </c>
      <c r="J127">
        <v>18.6699934791774</v>
      </c>
      <c r="K127" s="113">
        <v>0.62286811719584445</v>
      </c>
      <c r="L127" s="83">
        <v>0.11293493612907313</v>
      </c>
      <c r="M127">
        <v>66</v>
      </c>
      <c r="S127">
        <v>66</v>
      </c>
      <c r="Y127">
        <v>66</v>
      </c>
      <c r="AE127">
        <v>66</v>
      </c>
    </row>
    <row r="128" spans="1:31">
      <c r="A128">
        <v>67</v>
      </c>
      <c r="G128">
        <v>67</v>
      </c>
      <c r="H128" s="82">
        <v>39320</v>
      </c>
      <c r="I128">
        <v>1.08188736438751</v>
      </c>
      <c r="J128">
        <v>18.929993473365901</v>
      </c>
      <c r="K128" s="113">
        <v>0.66717719410254206</v>
      </c>
      <c r="L128" s="83">
        <v>0.11599297706285985</v>
      </c>
      <c r="M128">
        <v>67</v>
      </c>
      <c r="S128">
        <v>67</v>
      </c>
      <c r="Y128">
        <v>67</v>
      </c>
      <c r="AE128">
        <v>67</v>
      </c>
    </row>
    <row r="129" spans="1:31">
      <c r="A129">
        <v>68</v>
      </c>
      <c r="G129">
        <v>68</v>
      </c>
      <c r="H129" s="82">
        <v>39321</v>
      </c>
      <c r="I129">
        <v>0.96317309141159102</v>
      </c>
      <c r="J129">
        <v>18.949993472918901</v>
      </c>
      <c r="K129" s="113">
        <v>0.63922726752018733</v>
      </c>
      <c r="L129" s="83">
        <v>0.11935899852663222</v>
      </c>
      <c r="M129">
        <v>68</v>
      </c>
      <c r="S129">
        <v>68</v>
      </c>
      <c r="Y129">
        <v>68</v>
      </c>
      <c r="AE129">
        <v>68</v>
      </c>
    </row>
    <row r="130" spans="1:31">
      <c r="A130">
        <v>69</v>
      </c>
      <c r="G130">
        <v>69</v>
      </c>
      <c r="H130" s="82">
        <v>39322</v>
      </c>
      <c r="I130">
        <v>0.86817336082458496</v>
      </c>
      <c r="J130">
        <v>18.969993472471899</v>
      </c>
      <c r="K130" s="113">
        <v>0.61120845129624968</v>
      </c>
      <c r="L130" s="83">
        <v>0.12270286096105761</v>
      </c>
      <c r="M130">
        <v>69</v>
      </c>
      <c r="S130">
        <v>69</v>
      </c>
      <c r="Y130">
        <v>69</v>
      </c>
      <c r="AE130">
        <v>69</v>
      </c>
    </row>
    <row r="131" spans="1:31">
      <c r="A131">
        <v>70</v>
      </c>
      <c r="G131">
        <v>70</v>
      </c>
      <c r="H131" s="82">
        <v>39323</v>
      </c>
      <c r="I131">
        <v>0.80977916717529297</v>
      </c>
      <c r="J131">
        <v>18.9899934720248</v>
      </c>
      <c r="K131" s="113">
        <v>0.58433945079382221</v>
      </c>
      <c r="L131" s="83">
        <v>0.12601461032658973</v>
      </c>
      <c r="M131">
        <v>70</v>
      </c>
      <c r="S131">
        <v>70</v>
      </c>
      <c r="Y131">
        <v>70</v>
      </c>
      <c r="AE131">
        <v>70</v>
      </c>
    </row>
    <row r="132" spans="1:31">
      <c r="A132">
        <v>71</v>
      </c>
      <c r="G132">
        <v>71</v>
      </c>
      <c r="H132" s="82">
        <v>39324</v>
      </c>
      <c r="I132">
        <v>0.77832013368606601</v>
      </c>
      <c r="J132">
        <v>18.859993474930501</v>
      </c>
      <c r="K132" s="113">
        <v>0.56193014365894078</v>
      </c>
      <c r="L132" s="83">
        <v>0.12928964586319658</v>
      </c>
      <c r="M132">
        <v>71</v>
      </c>
      <c r="S132">
        <v>71</v>
      </c>
      <c r="Y132">
        <v>71</v>
      </c>
      <c r="AE132">
        <v>71</v>
      </c>
    </row>
    <row r="133" spans="1:31">
      <c r="A133">
        <v>72</v>
      </c>
      <c r="G133">
        <v>72</v>
      </c>
      <c r="H133" s="82">
        <v>39325</v>
      </c>
      <c r="I133">
        <v>0.74148398637771595</v>
      </c>
      <c r="J133">
        <v>18.8299934756011</v>
      </c>
      <c r="K133" s="113">
        <v>0.54548120922544086</v>
      </c>
      <c r="L133" s="83">
        <v>0.13251705772028322</v>
      </c>
      <c r="M133">
        <v>72</v>
      </c>
      <c r="S133">
        <v>72</v>
      </c>
      <c r="Y133">
        <v>72</v>
      </c>
      <c r="AE133">
        <v>72</v>
      </c>
    </row>
    <row r="134" spans="1:31">
      <c r="A134">
        <v>73</v>
      </c>
      <c r="G134">
        <v>73</v>
      </c>
      <c r="J134">
        <v>18.819993475824599</v>
      </c>
      <c r="M134">
        <v>73</v>
      </c>
      <c r="S134">
        <v>73</v>
      </c>
      <c r="Y134">
        <v>73</v>
      </c>
      <c r="AE134">
        <v>73</v>
      </c>
    </row>
    <row r="135" spans="1:31">
      <c r="A135">
        <v>74</v>
      </c>
      <c r="G135">
        <v>74</v>
      </c>
      <c r="J135">
        <v>18.7599934771657</v>
      </c>
      <c r="M135">
        <v>74</v>
      </c>
      <c r="S135">
        <v>74</v>
      </c>
      <c r="Y135">
        <v>74</v>
      </c>
      <c r="AE135">
        <v>74</v>
      </c>
    </row>
    <row r="136" spans="1:31">
      <c r="A136">
        <v>75</v>
      </c>
      <c r="J136">
        <v>18.619993480295001</v>
      </c>
    </row>
    <row r="137" spans="1:31">
      <c r="A137">
        <v>76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0AE41-8B21-CC4D-BE6A-16DD238747B4}">
  <sheetPr codeName="Sheet4"/>
  <dimension ref="A1:AJ144"/>
  <sheetViews>
    <sheetView topLeftCell="Q30" zoomScale="59" zoomScaleNormal="90" workbookViewId="0">
      <selection activeCell="AX73" sqref="AX73"/>
    </sheetView>
  </sheetViews>
  <sheetFormatPr baseColWidth="10" defaultRowHeight="15"/>
  <cols>
    <col min="4" max="4" width="10.83203125" style="85"/>
    <col min="5" max="5" width="10.83203125" style="113"/>
    <col min="11" max="11" width="10.83203125" style="113"/>
    <col min="17" max="17" width="10.83203125" style="113"/>
    <col min="23" max="23" width="10.83203125" style="113"/>
    <col min="29" max="29" width="10.83203125" style="113"/>
    <col min="35" max="35" width="10.83203125" style="113"/>
  </cols>
  <sheetData>
    <row r="1" spans="1:36">
      <c r="D1" s="85" t="s">
        <v>141</v>
      </c>
      <c r="E1" s="113" t="s">
        <v>155</v>
      </c>
      <c r="F1" s="85"/>
      <c r="J1" s="85" t="s">
        <v>141</v>
      </c>
      <c r="K1" s="113" t="s">
        <v>156</v>
      </c>
      <c r="L1" s="85"/>
      <c r="P1" s="85" t="s">
        <v>141</v>
      </c>
      <c r="Q1" s="113" t="s">
        <v>157</v>
      </c>
      <c r="R1" s="85"/>
      <c r="V1" s="85" t="s">
        <v>141</v>
      </c>
      <c r="W1" s="113" t="s">
        <v>158</v>
      </c>
      <c r="X1" s="85"/>
      <c r="AB1" s="85" t="s">
        <v>141</v>
      </c>
      <c r="AC1" s="113" t="s">
        <v>159</v>
      </c>
      <c r="AD1" s="85"/>
      <c r="AH1" s="85" t="s">
        <v>141</v>
      </c>
      <c r="AI1" s="113" t="s">
        <v>160</v>
      </c>
      <c r="AJ1" s="85"/>
    </row>
    <row r="2" spans="1:36">
      <c r="A2">
        <v>0</v>
      </c>
      <c r="B2" s="82">
        <v>36724</v>
      </c>
      <c r="C2">
        <v>0.75471144914627097</v>
      </c>
      <c r="D2" s="85">
        <v>15.6099935475737</v>
      </c>
      <c r="E2" s="115">
        <v>1</v>
      </c>
      <c r="F2" s="112">
        <v>1.7717407352724052E-2</v>
      </c>
      <c r="G2">
        <v>0</v>
      </c>
      <c r="H2" s="82">
        <v>37090</v>
      </c>
      <c r="I2">
        <v>0.81061524152755704</v>
      </c>
      <c r="J2" s="85">
        <v>16.609993525221999</v>
      </c>
      <c r="K2" s="114">
        <v>1</v>
      </c>
      <c r="L2" s="111">
        <v>1.7717407352724052E-2</v>
      </c>
      <c r="M2">
        <v>0</v>
      </c>
      <c r="N2" s="82">
        <v>37443</v>
      </c>
      <c r="O2">
        <v>1.08723533153534</v>
      </c>
      <c r="P2" s="85">
        <v>15.6199935473502</v>
      </c>
      <c r="Q2" s="115">
        <v>1</v>
      </c>
      <c r="R2" s="112">
        <v>1.7717407352724052E-2</v>
      </c>
      <c r="S2">
        <v>0</v>
      </c>
      <c r="T2" s="82">
        <v>37819</v>
      </c>
      <c r="U2">
        <v>0.79149460792541504</v>
      </c>
      <c r="V2" s="85">
        <v>18.1899934899062</v>
      </c>
      <c r="W2" s="114">
        <v>1</v>
      </c>
      <c r="X2" s="111">
        <v>1.7717407352724052E-2</v>
      </c>
      <c r="Y2">
        <v>0</v>
      </c>
      <c r="Z2" s="82">
        <v>38180</v>
      </c>
      <c r="AA2">
        <v>0.95322853326797496</v>
      </c>
      <c r="AB2" s="85">
        <v>16.189993534609702</v>
      </c>
      <c r="AC2" s="114">
        <v>1</v>
      </c>
      <c r="AD2" s="111">
        <v>1.7717407352724052E-2</v>
      </c>
      <c r="AE2">
        <v>0</v>
      </c>
      <c r="AF2" s="82">
        <v>38554</v>
      </c>
      <c r="AG2">
        <v>0.70816481113433805</v>
      </c>
      <c r="AH2" s="85">
        <v>17.319993509352201</v>
      </c>
      <c r="AI2" s="114">
        <v>1</v>
      </c>
      <c r="AJ2" s="111">
        <v>1.7717407352724052E-2</v>
      </c>
    </row>
    <row r="3" spans="1:36">
      <c r="A3">
        <v>1</v>
      </c>
      <c r="B3" s="82">
        <v>36725</v>
      </c>
      <c r="C3">
        <v>0.72677409648895297</v>
      </c>
      <c r="D3" s="85">
        <v>15.639993546903201</v>
      </c>
      <c r="E3" s="115">
        <v>0.63263878356736336</v>
      </c>
      <c r="F3" s="112">
        <v>1.8890486289141844E-2</v>
      </c>
      <c r="G3">
        <v>1</v>
      </c>
      <c r="H3" s="82">
        <v>37091</v>
      </c>
      <c r="I3">
        <v>0.78952741622924805</v>
      </c>
      <c r="J3" s="85">
        <v>16.509993527457102</v>
      </c>
      <c r="K3" s="114">
        <v>0.62855585031774575</v>
      </c>
      <c r="L3" s="111">
        <v>1.8949105987780292E-2</v>
      </c>
      <c r="M3">
        <v>1</v>
      </c>
      <c r="N3" s="82">
        <v>37444</v>
      </c>
      <c r="O3">
        <v>0.96802031993866</v>
      </c>
      <c r="P3" s="85">
        <v>15.559993548691301</v>
      </c>
      <c r="Q3" s="115">
        <v>0.70084179530196233</v>
      </c>
      <c r="R3" s="112">
        <v>1.8891060411628219E-2</v>
      </c>
      <c r="S3">
        <v>1</v>
      </c>
      <c r="T3" s="82">
        <v>37820</v>
      </c>
      <c r="U3">
        <v>0.76069295406341597</v>
      </c>
      <c r="V3" s="85">
        <v>18.339993486553499</v>
      </c>
      <c r="W3" s="114">
        <v>0.59394075712334538</v>
      </c>
      <c r="X3" s="111">
        <v>1.9046845583102476E-2</v>
      </c>
      <c r="Y3">
        <v>1</v>
      </c>
      <c r="Z3" s="82">
        <v>38181</v>
      </c>
      <c r="AA3">
        <v>1.0028933286666899</v>
      </c>
      <c r="AB3" s="85">
        <v>16.179993534833201</v>
      </c>
      <c r="AC3" s="114">
        <v>0.6674645974568969</v>
      </c>
      <c r="AD3" s="111">
        <v>1.892418666298807E-2</v>
      </c>
      <c r="AE3">
        <v>1</v>
      </c>
      <c r="AF3" s="82">
        <v>38555</v>
      </c>
      <c r="AG3">
        <v>0.79093140363693204</v>
      </c>
      <c r="AH3" s="85">
        <v>17.319993509352201</v>
      </c>
      <c r="AI3" s="114">
        <v>0.58757858322033307</v>
      </c>
      <c r="AJ3" s="111">
        <v>1.8992235878263566E-2</v>
      </c>
    </row>
    <row r="4" spans="1:36">
      <c r="A4">
        <v>2</v>
      </c>
      <c r="B4" s="82">
        <v>36726</v>
      </c>
      <c r="C4">
        <v>0.68718129396438599</v>
      </c>
      <c r="D4" s="85">
        <v>15.729993544891499</v>
      </c>
      <c r="E4" s="115">
        <v>0.54425454336009171</v>
      </c>
      <c r="F4" s="112">
        <v>1.9711366103527278E-2</v>
      </c>
      <c r="G4">
        <v>2</v>
      </c>
      <c r="H4" s="82">
        <v>37092</v>
      </c>
      <c r="I4">
        <v>0.75511091947555498</v>
      </c>
      <c r="J4" s="85">
        <v>16.3899935301394</v>
      </c>
      <c r="K4" s="114">
        <v>0.55508728128802143</v>
      </c>
      <c r="L4" s="111">
        <v>1.980101762586688E-2</v>
      </c>
      <c r="M4">
        <v>2</v>
      </c>
      <c r="N4" s="82">
        <v>37445</v>
      </c>
      <c r="O4">
        <v>0.90376293659210205</v>
      </c>
      <c r="P4" s="85">
        <v>15.739993544668</v>
      </c>
      <c r="Q4" s="115">
        <v>0.61477339738282655</v>
      </c>
      <c r="R4" s="112">
        <v>1.9779690571509134E-2</v>
      </c>
      <c r="S4">
        <v>2</v>
      </c>
      <c r="T4" s="82">
        <v>37821</v>
      </c>
      <c r="U4">
        <v>0.74088591337204002</v>
      </c>
      <c r="V4" s="85">
        <v>18.289993487671001</v>
      </c>
      <c r="W4" s="114">
        <v>0.53463109706418011</v>
      </c>
      <c r="X4" s="111">
        <v>1.9934963839545242E-2</v>
      </c>
      <c r="Y4">
        <v>2</v>
      </c>
      <c r="Z4" s="82">
        <v>38182</v>
      </c>
      <c r="AA4">
        <v>0.95068234205246005</v>
      </c>
      <c r="AB4" s="85">
        <v>16.3999935299158</v>
      </c>
      <c r="AC4" s="114">
        <v>0.60975103312424828</v>
      </c>
      <c r="AD4" s="111">
        <v>1.9804696867461492E-2</v>
      </c>
      <c r="AE4">
        <v>2</v>
      </c>
      <c r="AF4" s="82">
        <v>38556</v>
      </c>
      <c r="AG4">
        <v>0.78129643201828003</v>
      </c>
      <c r="AH4" s="85">
        <v>17.2899935100228</v>
      </c>
      <c r="AI4" s="114">
        <v>0.54339781721488634</v>
      </c>
      <c r="AJ4" s="111">
        <v>1.9830232069582881E-2</v>
      </c>
    </row>
    <row r="5" spans="1:36">
      <c r="A5">
        <v>3</v>
      </c>
      <c r="B5" s="82">
        <v>36727</v>
      </c>
      <c r="C5">
        <v>0.63732123374938998</v>
      </c>
      <c r="D5" s="85">
        <v>15.879993541538701</v>
      </c>
      <c r="E5" s="115">
        <v>0.51051874637478556</v>
      </c>
      <c r="F5" s="112">
        <v>2.0438734187472753E-2</v>
      </c>
      <c r="G5">
        <v>3</v>
      </c>
      <c r="H5" s="82">
        <v>37093</v>
      </c>
      <c r="I5">
        <v>0.76095747947692904</v>
      </c>
      <c r="J5" s="85">
        <v>16.429993529245301</v>
      </c>
      <c r="K5" s="114">
        <v>0.52943493775338302</v>
      </c>
      <c r="L5" s="111">
        <v>2.0564731763610108E-2</v>
      </c>
      <c r="M5">
        <v>3</v>
      </c>
      <c r="N5" s="82">
        <v>37446</v>
      </c>
      <c r="O5">
        <v>0.89287388324737504</v>
      </c>
      <c r="P5" s="85">
        <v>15.759993544220899</v>
      </c>
      <c r="Q5" s="115">
        <v>0.57950533593507259</v>
      </c>
      <c r="R5" s="112">
        <v>2.058525251869496E-2</v>
      </c>
      <c r="S5">
        <v>3</v>
      </c>
      <c r="T5" s="82">
        <v>37822</v>
      </c>
      <c r="U5">
        <v>0.72401273250579801</v>
      </c>
      <c r="V5" s="85">
        <v>18.579993481189</v>
      </c>
      <c r="W5" s="114">
        <v>0.51883549330636047</v>
      </c>
      <c r="X5" s="111">
        <v>2.0746063294529726E-2</v>
      </c>
      <c r="Y5">
        <v>3</v>
      </c>
      <c r="Z5" s="82">
        <v>38183</v>
      </c>
      <c r="AA5">
        <v>0.89509898424148604</v>
      </c>
      <c r="AB5" s="85">
        <v>16.409993529692301</v>
      </c>
      <c r="AC5" s="114">
        <v>0.58574638812632118</v>
      </c>
      <c r="AD5" s="111">
        <v>2.0630992916828614E-2</v>
      </c>
      <c r="AE5">
        <v>3</v>
      </c>
      <c r="AF5" s="82">
        <v>38557</v>
      </c>
      <c r="AG5">
        <v>0.73769348859786998</v>
      </c>
      <c r="AH5" s="85">
        <v>17.259993510693299</v>
      </c>
      <c r="AI5" s="114">
        <v>0.53158683740955914</v>
      </c>
      <c r="AJ5" s="111">
        <v>2.0613865411910914E-2</v>
      </c>
    </row>
    <row r="6" spans="1:36">
      <c r="A6">
        <v>4</v>
      </c>
      <c r="B6" s="82">
        <v>36728</v>
      </c>
      <c r="C6">
        <v>0.62642818689346302</v>
      </c>
      <c r="D6" s="85">
        <v>15.979993539303599</v>
      </c>
      <c r="E6" s="115">
        <v>0.48775041462763963</v>
      </c>
      <c r="F6" s="112">
        <v>2.1132683179998373E-2</v>
      </c>
      <c r="G6">
        <v>4</v>
      </c>
      <c r="H6" s="82">
        <v>37094</v>
      </c>
      <c r="I6">
        <v>0.76296311616897605</v>
      </c>
      <c r="J6" s="85">
        <v>16.6399935245514</v>
      </c>
      <c r="K6" s="114">
        <v>0.52356617515717652</v>
      </c>
      <c r="L6" s="111">
        <v>2.1299887474959402E-2</v>
      </c>
      <c r="M6">
        <v>4</v>
      </c>
      <c r="N6" s="82">
        <v>37447</v>
      </c>
      <c r="O6">
        <v>0.85562527179717995</v>
      </c>
      <c r="P6" s="85">
        <v>15.849993542209299</v>
      </c>
      <c r="Q6" s="115">
        <v>0.56695371183008281</v>
      </c>
      <c r="R6" s="112">
        <v>2.1352920256855302E-2</v>
      </c>
      <c r="S6">
        <v>4</v>
      </c>
      <c r="T6" s="82">
        <v>37823</v>
      </c>
      <c r="U6">
        <v>0.72742658853530895</v>
      </c>
      <c r="V6" s="85">
        <v>18.599993480742</v>
      </c>
      <c r="W6" s="114">
        <v>0.51100274699328185</v>
      </c>
      <c r="X6" s="111">
        <v>2.1547758464279757E-2</v>
      </c>
      <c r="Y6">
        <v>4</v>
      </c>
      <c r="Z6" s="82">
        <v>38184</v>
      </c>
      <c r="AA6">
        <v>0.81319564580917403</v>
      </c>
      <c r="AB6" s="85">
        <v>16.3999935299158</v>
      </c>
      <c r="AC6" s="114">
        <v>0.56898248091695469</v>
      </c>
      <c r="AD6" s="111">
        <v>2.1430484753739126E-2</v>
      </c>
      <c r="AE6">
        <v>4</v>
      </c>
      <c r="AF6" s="82">
        <v>38558</v>
      </c>
      <c r="AG6">
        <v>0.64457654953002896</v>
      </c>
      <c r="AH6" s="85">
        <v>17.2899935100228</v>
      </c>
      <c r="AI6" s="114">
        <v>0.51844887926043692</v>
      </c>
      <c r="AJ6" s="111">
        <v>2.1381853434794013E-2</v>
      </c>
    </row>
    <row r="7" spans="1:36">
      <c r="A7">
        <v>5</v>
      </c>
      <c r="B7" s="82">
        <v>36729</v>
      </c>
      <c r="C7">
        <v>0.63971304893493697</v>
      </c>
      <c r="D7" s="85">
        <v>16.089993536844901</v>
      </c>
      <c r="E7" s="115">
        <v>0.47765931260948824</v>
      </c>
      <c r="F7" s="112">
        <v>2.1803257950162712E-2</v>
      </c>
      <c r="G7">
        <v>5</v>
      </c>
      <c r="H7" s="82">
        <v>37095</v>
      </c>
      <c r="I7">
        <v>0.766088366508484</v>
      </c>
      <c r="J7" s="85">
        <v>16.7099935229868</v>
      </c>
      <c r="K7" s="114">
        <v>0.52219922612275482</v>
      </c>
      <c r="L7" s="111">
        <v>2.2035494575427781E-2</v>
      </c>
      <c r="M7">
        <v>5</v>
      </c>
      <c r="N7" s="82">
        <v>37448</v>
      </c>
      <c r="O7">
        <v>0.81206691265106201</v>
      </c>
      <c r="P7" s="85">
        <v>16.029993538186002</v>
      </c>
      <c r="Q7" s="115">
        <v>0.5561004871260834</v>
      </c>
      <c r="R7" s="112">
        <v>2.2109881974507022E-2</v>
      </c>
      <c r="S7">
        <v>5</v>
      </c>
      <c r="T7" s="82">
        <v>37824</v>
      </c>
      <c r="U7">
        <v>0.71466034650802601</v>
      </c>
      <c r="V7" s="85">
        <v>18.659993479400899</v>
      </c>
      <c r="W7" s="114">
        <v>0.50999008768288812</v>
      </c>
      <c r="X7" s="111">
        <v>2.2339774595169646E-2</v>
      </c>
      <c r="Y7">
        <v>5</v>
      </c>
      <c r="Z7" s="82">
        <v>38185</v>
      </c>
      <c r="AA7">
        <v>0.76963752508163497</v>
      </c>
      <c r="AB7" s="85">
        <v>16.409993529692301</v>
      </c>
      <c r="AC7" s="114">
        <v>0.54826726094491629</v>
      </c>
      <c r="AD7" s="111">
        <v>2.2210337378096259E-2</v>
      </c>
      <c r="AE7">
        <v>5</v>
      </c>
      <c r="AF7" s="82">
        <v>38559</v>
      </c>
      <c r="AG7">
        <v>0.60118204355239901</v>
      </c>
      <c r="AH7" s="85">
        <v>17.43999350667</v>
      </c>
      <c r="AI7" s="114">
        <v>0.49163614028624159</v>
      </c>
      <c r="AJ7" s="111">
        <v>2.2134689954688737E-2</v>
      </c>
    </row>
    <row r="8" spans="1:36">
      <c r="A8">
        <v>6</v>
      </c>
      <c r="B8" s="82">
        <v>36730</v>
      </c>
      <c r="C8">
        <v>0.66530835628509499</v>
      </c>
      <c r="D8" s="85">
        <v>16.099993536621401</v>
      </c>
      <c r="E8" s="115">
        <v>0.47755816727283262</v>
      </c>
      <c r="F8" s="112">
        <v>2.2465340811981514E-2</v>
      </c>
      <c r="G8">
        <v>6</v>
      </c>
      <c r="H8" s="82">
        <v>37096</v>
      </c>
      <c r="I8">
        <v>0.77381515502929699</v>
      </c>
      <c r="J8" s="85">
        <v>16.819993520528101</v>
      </c>
      <c r="K8" s="114">
        <v>0.52241928641985391</v>
      </c>
      <c r="L8" s="111">
        <v>2.2771861536244001E-2</v>
      </c>
      <c r="M8">
        <v>6</v>
      </c>
      <c r="N8" s="82">
        <v>37449</v>
      </c>
      <c r="O8">
        <v>0.82191228866577104</v>
      </c>
      <c r="P8" s="85">
        <v>16.0599935375154</v>
      </c>
      <c r="Q8" s="115">
        <v>0.54420909608672452</v>
      </c>
      <c r="R8" s="112">
        <v>2.286113613007788E-2</v>
      </c>
      <c r="S8">
        <v>6</v>
      </c>
      <c r="T8" s="82">
        <v>37825</v>
      </c>
      <c r="U8">
        <v>0.72689712047576904</v>
      </c>
      <c r="V8" s="85">
        <v>18.719993478059799</v>
      </c>
      <c r="W8" s="114">
        <v>0.5066153443011846</v>
      </c>
      <c r="X8" s="111">
        <v>2.3132599890300549E-2</v>
      </c>
      <c r="Y8">
        <v>6</v>
      </c>
      <c r="Z8" s="82">
        <v>38186</v>
      </c>
      <c r="AA8">
        <v>0.72243338823318504</v>
      </c>
      <c r="AB8" s="85">
        <v>16.499993527680701</v>
      </c>
      <c r="AC8" s="114">
        <v>0.53270518865769512</v>
      </c>
      <c r="AD8" s="111">
        <v>2.2966537229448306E-2</v>
      </c>
      <c r="AE8">
        <v>6</v>
      </c>
      <c r="AF8" s="82">
        <v>38560</v>
      </c>
      <c r="AG8">
        <v>0.54711937904357899</v>
      </c>
      <c r="AH8" s="85">
        <v>17.579993503540798</v>
      </c>
      <c r="AI8" s="114">
        <v>0.47185919691450628</v>
      </c>
      <c r="AJ8" s="111">
        <v>2.2859291123713259E-2</v>
      </c>
    </row>
    <row r="9" spans="1:36">
      <c r="A9">
        <v>7</v>
      </c>
      <c r="B9" s="82">
        <v>36731</v>
      </c>
      <c r="C9">
        <v>0.81932902336120605</v>
      </c>
      <c r="D9" s="85">
        <v>16.349993531033402</v>
      </c>
      <c r="E9" s="115">
        <v>0.48356279202802172</v>
      </c>
      <c r="F9" s="112">
        <v>2.3127528721052028E-2</v>
      </c>
      <c r="G9">
        <v>7</v>
      </c>
      <c r="H9" s="82">
        <v>37097</v>
      </c>
      <c r="I9">
        <v>0.78990966081619296</v>
      </c>
      <c r="J9" s="85">
        <v>16.919993518292902</v>
      </c>
      <c r="K9" s="114">
        <v>0.52407187227293162</v>
      </c>
      <c r="L9" s="111">
        <v>2.3512325343150307E-2</v>
      </c>
      <c r="M9">
        <v>7</v>
      </c>
      <c r="N9" s="82">
        <v>37450</v>
      </c>
      <c r="O9">
        <v>0.83328658342361495</v>
      </c>
      <c r="P9" s="85">
        <v>16.039993537962498</v>
      </c>
      <c r="Q9" s="115">
        <v>0.54169502716938189</v>
      </c>
      <c r="R9" s="112">
        <v>2.3599816710460578E-2</v>
      </c>
      <c r="S9">
        <v>7</v>
      </c>
      <c r="T9" s="82">
        <v>37826</v>
      </c>
      <c r="U9">
        <v>0.75968360900878895</v>
      </c>
      <c r="V9" s="85">
        <v>18.789993476495201</v>
      </c>
      <c r="W9" s="114">
        <v>0.50852516208152454</v>
      </c>
      <c r="X9" s="111">
        <v>2.392308780564811E-2</v>
      </c>
      <c r="Y9">
        <v>7</v>
      </c>
      <c r="Z9" s="82">
        <v>38187</v>
      </c>
      <c r="AA9">
        <v>0.68142521381378196</v>
      </c>
      <c r="AB9" s="85">
        <v>16.5599935263396</v>
      </c>
      <c r="AC9" s="114">
        <v>0.51743913404318698</v>
      </c>
      <c r="AD9" s="111">
        <v>2.3707701503272154E-2</v>
      </c>
      <c r="AE9">
        <v>7</v>
      </c>
      <c r="AF9" s="82">
        <v>38561</v>
      </c>
      <c r="AG9">
        <v>0.53510159254074097</v>
      </c>
      <c r="AH9" s="85">
        <v>17.5999935030937</v>
      </c>
      <c r="AI9" s="114">
        <v>0.45027140012866218</v>
      </c>
      <c r="AJ9" s="111">
        <v>2.3563392518690114E-2</v>
      </c>
    </row>
    <row r="10" spans="1:36">
      <c r="A10">
        <v>8</v>
      </c>
      <c r="B10" s="82">
        <v>36732</v>
      </c>
      <c r="C10">
        <v>0.87940961122512795</v>
      </c>
      <c r="D10" s="85">
        <v>16.4699935283512</v>
      </c>
      <c r="E10" s="115">
        <v>0.51734142268575045</v>
      </c>
      <c r="F10" s="112">
        <v>2.3804976167972107E-2</v>
      </c>
      <c r="G10">
        <v>8</v>
      </c>
      <c r="H10" s="82">
        <v>37098</v>
      </c>
      <c r="I10">
        <v>0.79359191656112704</v>
      </c>
      <c r="J10" s="85">
        <v>17.169993512704998</v>
      </c>
      <c r="K10" s="114">
        <v>0.52781288449086317</v>
      </c>
      <c r="L10" s="111">
        <v>2.4258275595683464E-2</v>
      </c>
      <c r="M10">
        <v>8</v>
      </c>
      <c r="N10" s="82">
        <v>37451</v>
      </c>
      <c r="O10">
        <v>0.80829352140426602</v>
      </c>
      <c r="P10" s="85">
        <v>16.099993536621401</v>
      </c>
      <c r="Q10" s="115">
        <v>0.54273062901725799</v>
      </c>
      <c r="R10" s="112">
        <v>2.4334793284005753E-2</v>
      </c>
      <c r="S10">
        <v>8</v>
      </c>
      <c r="T10" s="82">
        <v>37827</v>
      </c>
      <c r="U10">
        <v>0.81379252672195401</v>
      </c>
      <c r="V10" s="85">
        <v>18.789993476495201</v>
      </c>
      <c r="W10" s="114">
        <v>0.51638530579835684</v>
      </c>
      <c r="X10" s="111">
        <v>2.4718648618518649E-2</v>
      </c>
      <c r="Y10">
        <v>8</v>
      </c>
      <c r="Z10" s="82">
        <v>38188</v>
      </c>
      <c r="AA10">
        <v>0.64348161220550504</v>
      </c>
      <c r="AB10" s="85">
        <v>16.669993523880901</v>
      </c>
      <c r="AC10" s="114">
        <v>0.50300000845791659</v>
      </c>
      <c r="AD10" s="111">
        <v>2.4432808137504636E-2</v>
      </c>
      <c r="AE10">
        <v>8</v>
      </c>
      <c r="AF10" s="82">
        <v>38562</v>
      </c>
      <c r="AG10">
        <v>0.52799969911575295</v>
      </c>
      <c r="AH10" s="85">
        <v>17.719993500411501</v>
      </c>
      <c r="AI10" s="114">
        <v>0.43950534932171881</v>
      </c>
      <c r="AJ10" s="111">
        <v>2.4240068846409158E-2</v>
      </c>
    </row>
    <row r="11" spans="1:36">
      <c r="A11">
        <v>9</v>
      </c>
      <c r="B11" s="82">
        <v>36733</v>
      </c>
      <c r="C11">
        <v>0.73241132497787498</v>
      </c>
      <c r="D11" s="85">
        <v>16.279993532597999</v>
      </c>
      <c r="E11" s="115">
        <v>0.5407205196849012</v>
      </c>
      <c r="F11" s="112">
        <v>2.452678610101762E-2</v>
      </c>
      <c r="G11">
        <v>9</v>
      </c>
      <c r="H11" s="82">
        <v>37099</v>
      </c>
      <c r="I11">
        <v>0.791284680366516</v>
      </c>
      <c r="J11" s="85">
        <v>17.249993510916902</v>
      </c>
      <c r="K11" s="114">
        <v>0.52992936468661223</v>
      </c>
      <c r="L11" s="111">
        <v>2.5017771903933374E-2</v>
      </c>
      <c r="M11">
        <v>9</v>
      </c>
      <c r="N11" s="82">
        <v>37452</v>
      </c>
      <c r="O11">
        <v>0.76755535602569602</v>
      </c>
      <c r="P11" s="85">
        <v>16.139993535727299</v>
      </c>
      <c r="Q11" s="115">
        <v>0.53884159595511261</v>
      </c>
      <c r="R11" s="112">
        <v>2.5073007527446456E-2</v>
      </c>
      <c r="S11">
        <v>9</v>
      </c>
      <c r="T11" s="82">
        <v>37828</v>
      </c>
      <c r="U11">
        <v>0.75459319353103604</v>
      </c>
      <c r="V11" s="85">
        <v>18.559993481636099</v>
      </c>
      <c r="W11" s="114">
        <v>0.5299160874179315</v>
      </c>
      <c r="X11" s="111">
        <v>2.5524541896692246E-2</v>
      </c>
      <c r="Y11">
        <v>9</v>
      </c>
      <c r="Z11" s="82">
        <v>38189</v>
      </c>
      <c r="AA11">
        <v>0.60777443647384599</v>
      </c>
      <c r="AB11" s="85">
        <v>16.609993525221999</v>
      </c>
      <c r="AC11" s="114">
        <v>0.48898886019242299</v>
      </c>
      <c r="AD11" s="111">
        <v>2.5144314970499564E-2</v>
      </c>
      <c r="AE11">
        <v>9</v>
      </c>
      <c r="AF11" s="82">
        <v>38563</v>
      </c>
      <c r="AG11">
        <v>0.53077429533004805</v>
      </c>
      <c r="AH11" s="85">
        <v>17.8699934970588</v>
      </c>
      <c r="AI11" s="114">
        <v>0.43360860879463581</v>
      </c>
      <c r="AJ11" s="111">
        <v>2.4906384792010003E-2</v>
      </c>
    </row>
    <row r="12" spans="1:36">
      <c r="A12">
        <v>10</v>
      </c>
      <c r="B12" s="82">
        <v>36734</v>
      </c>
      <c r="C12">
        <v>0.62898719310760498</v>
      </c>
      <c r="D12" s="85">
        <v>16.349993531033402</v>
      </c>
      <c r="E12" s="115">
        <v>0.52396388567061258</v>
      </c>
      <c r="F12" s="112">
        <v>2.5269147136126078E-2</v>
      </c>
      <c r="G12">
        <v>10</v>
      </c>
      <c r="H12" s="82">
        <v>37100</v>
      </c>
      <c r="I12">
        <v>0.79406797885894798</v>
      </c>
      <c r="J12" s="85">
        <v>17.549993504211301</v>
      </c>
      <c r="K12" s="114">
        <v>0.53032561297461511</v>
      </c>
      <c r="L12" s="111">
        <v>2.5782689119175476E-2</v>
      </c>
      <c r="M12">
        <v>10</v>
      </c>
      <c r="N12" s="82">
        <v>37453</v>
      </c>
      <c r="O12">
        <v>0.725968897342682</v>
      </c>
      <c r="P12" s="85">
        <v>16.099993536621401</v>
      </c>
      <c r="Q12" s="115">
        <v>0.53008046503244233</v>
      </c>
      <c r="R12" s="112">
        <v>2.5808077212818463E-2</v>
      </c>
      <c r="S12">
        <v>10</v>
      </c>
      <c r="T12" s="82">
        <v>37829</v>
      </c>
      <c r="U12">
        <v>0.72641587257385298</v>
      </c>
      <c r="V12" s="85">
        <v>18.5099934827537</v>
      </c>
      <c r="W12" s="114">
        <v>0.52309967572749061</v>
      </c>
      <c r="X12" s="111">
        <v>2.6339175528141093E-2</v>
      </c>
      <c r="Y12">
        <v>10</v>
      </c>
      <c r="Z12" s="82">
        <v>38190</v>
      </c>
      <c r="AA12">
        <v>0.60305768251419101</v>
      </c>
      <c r="AB12" s="85">
        <v>16.679993523657298</v>
      </c>
      <c r="AC12" s="114">
        <v>0.47529234736875681</v>
      </c>
      <c r="AD12" s="111">
        <v>2.5836686504491634E-2</v>
      </c>
      <c r="AE12">
        <v>10</v>
      </c>
      <c r="AF12" s="82">
        <v>38564</v>
      </c>
      <c r="AG12">
        <v>0.55280709266662598</v>
      </c>
      <c r="AH12" s="85">
        <v>17.879993496835301</v>
      </c>
      <c r="AI12" s="114">
        <v>0.43218057110568742</v>
      </c>
      <c r="AJ12" s="111">
        <v>2.5569564252958969E-2</v>
      </c>
    </row>
    <row r="13" spans="1:36">
      <c r="A13">
        <v>11</v>
      </c>
      <c r="B13" s="82">
        <v>36735</v>
      </c>
      <c r="C13">
        <v>0.57826137542724598</v>
      </c>
      <c r="D13" s="85">
        <v>16.359993530809898</v>
      </c>
      <c r="E13" s="115">
        <v>0.49583774318496343</v>
      </c>
      <c r="F13" s="112">
        <v>2.5994338242062133E-2</v>
      </c>
      <c r="G13">
        <v>11</v>
      </c>
      <c r="H13" s="82">
        <v>37101</v>
      </c>
      <c r="I13">
        <v>0.81133866310119596</v>
      </c>
      <c r="J13" s="85">
        <v>17.719993500411501</v>
      </c>
      <c r="K13" s="114">
        <v>0.53099139202180512</v>
      </c>
      <c r="L13" s="111">
        <v>2.6559150930949793E-2</v>
      </c>
      <c r="M13">
        <v>11</v>
      </c>
      <c r="N13" s="82">
        <v>37454</v>
      </c>
      <c r="O13">
        <v>0.702747583389282</v>
      </c>
      <c r="P13" s="85">
        <v>16.1499935355038</v>
      </c>
      <c r="Q13" s="115">
        <v>0.51882123144985115</v>
      </c>
      <c r="R13" s="112">
        <v>2.6531499454290633E-2</v>
      </c>
      <c r="S13">
        <v>11</v>
      </c>
      <c r="T13" s="82">
        <v>37830</v>
      </c>
      <c r="U13">
        <v>0.71243292093277</v>
      </c>
      <c r="V13" s="85">
        <v>18.519993482530101</v>
      </c>
      <c r="W13" s="114">
        <v>0.51492021365285912</v>
      </c>
      <c r="X13" s="111">
        <v>2.7142846347096371E-2</v>
      </c>
      <c r="Y13">
        <v>11</v>
      </c>
      <c r="Z13" s="82">
        <v>38191</v>
      </c>
      <c r="AA13">
        <v>0.58579677343368497</v>
      </c>
      <c r="AB13" s="85">
        <v>16.689993523433799</v>
      </c>
      <c r="AC13" s="114">
        <v>0.46840321296131843</v>
      </c>
      <c r="AD13" s="111">
        <v>2.6514539195668159E-2</v>
      </c>
      <c r="AE13">
        <v>11</v>
      </c>
      <c r="AF13" s="82">
        <v>38565</v>
      </c>
      <c r="AG13">
        <v>0.58464217185974099</v>
      </c>
      <c r="AH13" s="85">
        <v>17.8699934970588</v>
      </c>
      <c r="AI13" s="114">
        <v>0.43754000953856825</v>
      </c>
      <c r="AJ13" s="111">
        <v>2.6231046149770749E-2</v>
      </c>
    </row>
    <row r="14" spans="1:36">
      <c r="A14">
        <v>12</v>
      </c>
      <c r="B14" s="82">
        <v>36736</v>
      </c>
      <c r="C14">
        <v>0.573605537414551</v>
      </c>
      <c r="D14" s="85">
        <v>16.459993528574699</v>
      </c>
      <c r="E14" s="115">
        <v>0.47238219191356445</v>
      </c>
      <c r="F14" s="112">
        <v>2.6686423309749525E-2</v>
      </c>
      <c r="G14">
        <v>12</v>
      </c>
      <c r="H14" s="82">
        <v>37102</v>
      </c>
      <c r="I14">
        <v>0.83511215448379505</v>
      </c>
      <c r="J14" s="85">
        <v>17.8699934970588</v>
      </c>
      <c r="K14" s="114">
        <v>0.53428833833910083</v>
      </c>
      <c r="L14" s="111">
        <v>2.7342719702319541E-2</v>
      </c>
      <c r="M14">
        <v>12</v>
      </c>
      <c r="N14" s="82">
        <v>37455</v>
      </c>
      <c r="O14">
        <v>0.680228412151337</v>
      </c>
      <c r="P14" s="85">
        <v>16.2399935334921</v>
      </c>
      <c r="Q14" s="115">
        <v>0.50948213540969178</v>
      </c>
      <c r="R14" s="112">
        <v>2.7243481128950146E-2</v>
      </c>
      <c r="S14">
        <v>12</v>
      </c>
      <c r="T14" s="82">
        <v>37831</v>
      </c>
      <c r="U14">
        <v>0.72696602344512895</v>
      </c>
      <c r="V14" s="85">
        <v>18.549993481859602</v>
      </c>
      <c r="W14" s="114">
        <v>0.50888472674090546</v>
      </c>
      <c r="X14" s="111">
        <v>2.7936063536493957E-2</v>
      </c>
      <c r="Y14">
        <v>12</v>
      </c>
      <c r="Z14" s="82">
        <v>38192</v>
      </c>
      <c r="AA14">
        <v>0.62034642696380604</v>
      </c>
      <c r="AB14" s="85">
        <v>16.939993517845899</v>
      </c>
      <c r="AC14" s="114">
        <v>0.46151359787028018</v>
      </c>
      <c r="AD14" s="111">
        <v>2.7184125143086688E-2</v>
      </c>
      <c r="AE14">
        <v>12</v>
      </c>
      <c r="AF14" s="82">
        <v>38566</v>
      </c>
      <c r="AG14">
        <v>0.60849171876907304</v>
      </c>
      <c r="AH14" s="85">
        <v>17.7799934990704</v>
      </c>
      <c r="AI14" s="114">
        <v>0.44764564238175497</v>
      </c>
      <c r="AJ14" s="111">
        <v>2.6899256975076596E-2</v>
      </c>
    </row>
    <row r="15" spans="1:36">
      <c r="A15">
        <v>13</v>
      </c>
      <c r="B15" s="82">
        <v>36737</v>
      </c>
      <c r="C15">
        <v>0.59794557094573997</v>
      </c>
      <c r="D15" s="85">
        <v>16.4799935281277</v>
      </c>
      <c r="E15" s="115">
        <v>0.46075774867967478</v>
      </c>
      <c r="F15" s="112">
        <v>2.7353395095736387E-2</v>
      </c>
      <c r="G15">
        <v>13</v>
      </c>
      <c r="H15" s="82">
        <v>37103</v>
      </c>
      <c r="I15">
        <v>0.85295593738555897</v>
      </c>
      <c r="J15" s="85">
        <v>18.039993493259001</v>
      </c>
      <c r="K15" s="114">
        <v>0.53965373579494824</v>
      </c>
      <c r="L15" s="111">
        <v>2.8136000522034493E-2</v>
      </c>
      <c r="M15">
        <v>13</v>
      </c>
      <c r="N15" s="82">
        <v>37456</v>
      </c>
      <c r="O15">
        <v>0.64658844470977805</v>
      </c>
      <c r="P15" s="85">
        <v>16.509993527457102</v>
      </c>
      <c r="Q15" s="115">
        <v>0.50096014686157353</v>
      </c>
      <c r="R15" s="112">
        <v>2.7947506030944744E-2</v>
      </c>
      <c r="S15">
        <v>13</v>
      </c>
      <c r="T15" s="82">
        <v>37832</v>
      </c>
      <c r="U15">
        <v>0.72872215509414695</v>
      </c>
      <c r="V15" s="85">
        <v>18.5899934809655</v>
      </c>
      <c r="W15" s="114">
        <v>0.4854812547208483</v>
      </c>
      <c r="X15" s="111">
        <v>2.8722346338580073E-2</v>
      </c>
      <c r="Y15">
        <v>13</v>
      </c>
      <c r="Z15" s="82">
        <v>38193</v>
      </c>
      <c r="AA15">
        <v>0.62838155031204201</v>
      </c>
      <c r="AB15" s="85">
        <v>17.179993512481499</v>
      </c>
      <c r="AC15" s="114">
        <v>0.4659317935829243</v>
      </c>
      <c r="AD15" s="111">
        <v>2.7853146890194962E-2</v>
      </c>
      <c r="AE15">
        <v>13</v>
      </c>
      <c r="AF15" s="82">
        <v>38567</v>
      </c>
      <c r="AG15">
        <v>0.62075597047805797</v>
      </c>
      <c r="AH15" s="85">
        <v>17.799993498623401</v>
      </c>
      <c r="AI15" s="114">
        <v>0.45736042855950026</v>
      </c>
      <c r="AJ15" s="111">
        <v>2.7577837874805885E-2</v>
      </c>
    </row>
    <row r="16" spans="1:36">
      <c r="A16">
        <v>14</v>
      </c>
      <c r="B16" s="82">
        <v>36738</v>
      </c>
      <c r="C16">
        <v>0.63035905361175504</v>
      </c>
      <c r="D16" s="85">
        <v>16.499993527680701</v>
      </c>
      <c r="E16" s="115">
        <v>0.46072081766652184</v>
      </c>
      <c r="F16" s="112">
        <v>2.8006684118285795E-2</v>
      </c>
      <c r="G16">
        <v>14</v>
      </c>
      <c r="H16" s="82">
        <v>37104</v>
      </c>
      <c r="I16">
        <v>0.911568284034729</v>
      </c>
      <c r="J16" s="85">
        <v>18.1099934916944</v>
      </c>
      <c r="K16" s="114">
        <v>0.48745635638988005</v>
      </c>
      <c r="L16" s="111">
        <v>2.8942466577129743E-2</v>
      </c>
      <c r="M16">
        <v>14</v>
      </c>
      <c r="N16" s="82">
        <v>37457</v>
      </c>
      <c r="O16">
        <v>0.614579677581787</v>
      </c>
      <c r="P16" s="85">
        <v>16.5599935263396</v>
      </c>
      <c r="Q16" s="115">
        <v>0.4526393191012783</v>
      </c>
      <c r="R16" s="112">
        <v>2.8650530909183645E-2</v>
      </c>
      <c r="S16">
        <v>14</v>
      </c>
      <c r="T16" s="82">
        <v>37833</v>
      </c>
      <c r="U16">
        <v>0.76111817359924305</v>
      </c>
      <c r="V16" s="85">
        <v>18.549993481859602</v>
      </c>
      <c r="W16" s="114">
        <v>0.38328619482424559</v>
      </c>
      <c r="X16" s="111">
        <v>2.9478861149327386E-2</v>
      </c>
      <c r="Y16">
        <v>14</v>
      </c>
      <c r="Z16" s="82">
        <v>38194</v>
      </c>
      <c r="AA16">
        <v>0.61671698093414296</v>
      </c>
      <c r="AB16" s="85">
        <v>17.239993511140401</v>
      </c>
      <c r="AC16" s="114">
        <v>0.44720723990382277</v>
      </c>
      <c r="AD16" s="111">
        <v>2.8535494291899211E-2</v>
      </c>
      <c r="AE16">
        <v>14</v>
      </c>
      <c r="AF16" s="82">
        <v>38568</v>
      </c>
      <c r="AG16">
        <v>0.65821373462677002</v>
      </c>
      <c r="AH16" s="85">
        <v>17.839993497729299</v>
      </c>
      <c r="AI16" s="114">
        <v>0.46425568051397864</v>
      </c>
      <c r="AJ16" s="111">
        <v>2.8269751871662981E-2</v>
      </c>
    </row>
    <row r="17" spans="1:36">
      <c r="A17">
        <v>15</v>
      </c>
      <c r="B17" s="82">
        <v>36739</v>
      </c>
      <c r="C17">
        <v>0.64827334880828902</v>
      </c>
      <c r="D17" s="85">
        <v>16.6499935243279</v>
      </c>
      <c r="E17" s="115">
        <v>0.42385080090385202</v>
      </c>
      <c r="F17" s="112">
        <v>2.866046520007921E-2</v>
      </c>
      <c r="G17">
        <v>15</v>
      </c>
      <c r="H17" s="82">
        <v>37105</v>
      </c>
      <c r="I17">
        <v>0.95748668909072898</v>
      </c>
      <c r="J17" s="85">
        <v>18.079993492364899</v>
      </c>
      <c r="K17" s="114">
        <v>0.37994292318902861</v>
      </c>
      <c r="L17" s="111">
        <v>2.9684294855564036E-2</v>
      </c>
      <c r="M17">
        <v>15</v>
      </c>
      <c r="N17" s="82">
        <v>37458</v>
      </c>
      <c r="O17">
        <v>0.61222952604293801</v>
      </c>
      <c r="P17" s="85">
        <v>16.779993521422199</v>
      </c>
      <c r="Q17" s="115">
        <v>0.36093718818462239</v>
      </c>
      <c r="R17" s="112">
        <v>2.9296131760264511E-2</v>
      </c>
      <c r="S17">
        <v>15</v>
      </c>
      <c r="T17" s="82">
        <v>37834</v>
      </c>
      <c r="U17">
        <v>0.80481964349746704</v>
      </c>
      <c r="V17" s="85">
        <v>18.469993483647698</v>
      </c>
      <c r="W17" s="114">
        <v>0.27961425485826363</v>
      </c>
      <c r="X17" s="111">
        <v>3.0092748251373411E-2</v>
      </c>
      <c r="Y17">
        <v>15</v>
      </c>
      <c r="Z17" s="82">
        <v>38195</v>
      </c>
      <c r="AA17">
        <v>0.60515034198760997</v>
      </c>
      <c r="AB17" s="85">
        <v>17.499993505328899</v>
      </c>
      <c r="AC17" s="114">
        <v>0.36795296071345596</v>
      </c>
      <c r="AD17" s="111">
        <v>2.9195787934367418E-2</v>
      </c>
      <c r="AE17">
        <v>15</v>
      </c>
      <c r="AF17" s="82">
        <v>38569</v>
      </c>
      <c r="AG17">
        <v>0.63761663436889604</v>
      </c>
      <c r="AH17" s="85">
        <v>17.889993496611702</v>
      </c>
      <c r="AI17" s="114">
        <v>0.40881043455700028</v>
      </c>
      <c r="AJ17" s="111">
        <v>2.8971938070552837E-2</v>
      </c>
    </row>
    <row r="18" spans="1:36">
      <c r="A18">
        <v>16</v>
      </c>
      <c r="B18" s="82">
        <v>36740</v>
      </c>
      <c r="C18">
        <v>0.62883645296096802</v>
      </c>
      <c r="D18" s="85">
        <v>16.879993519187</v>
      </c>
      <c r="E18" s="115">
        <v>0.34943651690297994</v>
      </c>
      <c r="F18" s="112">
        <v>2.9272735684635818E-2</v>
      </c>
      <c r="G18">
        <v>16</v>
      </c>
      <c r="H18" s="82">
        <v>37106</v>
      </c>
      <c r="I18">
        <v>0.94469451904296897</v>
      </c>
      <c r="J18" s="85">
        <v>18.1899934899062</v>
      </c>
      <c r="K18" s="114">
        <v>0.27766144767233703</v>
      </c>
      <c r="L18" s="111">
        <v>3.0279786276590597E-2</v>
      </c>
      <c r="M18">
        <v>16</v>
      </c>
      <c r="N18" s="82">
        <v>37459</v>
      </c>
      <c r="O18">
        <v>0.64486962556839</v>
      </c>
      <c r="P18" s="85">
        <v>16.7999935209751</v>
      </c>
      <c r="Q18" s="115">
        <v>0.27299090725149855</v>
      </c>
      <c r="R18" s="112">
        <v>2.9830378280276151E-2</v>
      </c>
      <c r="S18">
        <v>16</v>
      </c>
      <c r="T18" s="82">
        <v>37835</v>
      </c>
      <c r="U18">
        <v>0.83116710186004605</v>
      </c>
      <c r="V18" s="85">
        <v>18.459993483871202</v>
      </c>
      <c r="W18" s="114">
        <v>0.20399360101532854</v>
      </c>
      <c r="X18" s="111">
        <v>3.0552215021216116E-2</v>
      </c>
      <c r="Y18">
        <v>16</v>
      </c>
      <c r="Z18" s="82">
        <v>38196</v>
      </c>
      <c r="AA18">
        <v>0.63267725706100497</v>
      </c>
      <c r="AB18" s="85">
        <v>17.459993506223</v>
      </c>
      <c r="AC18" s="114">
        <v>0.28009014504879831</v>
      </c>
      <c r="AD18" s="111">
        <v>2.9758613716188615E-2</v>
      </c>
      <c r="AE18">
        <v>16</v>
      </c>
      <c r="AF18" s="82">
        <v>38570</v>
      </c>
      <c r="AG18">
        <v>0.61286133527755704</v>
      </c>
      <c r="AH18" s="85">
        <v>17.959993495047101</v>
      </c>
      <c r="AI18" s="114">
        <v>0.31723104056996654</v>
      </c>
      <c r="AJ18" s="111">
        <v>2.9601677943178504E-2</v>
      </c>
    </row>
    <row r="19" spans="1:36">
      <c r="A19">
        <v>17</v>
      </c>
      <c r="B19" s="82">
        <v>36741</v>
      </c>
      <c r="C19">
        <v>0.60217046737670898</v>
      </c>
      <c r="D19" s="85">
        <v>16.909993518516401</v>
      </c>
      <c r="E19" s="115">
        <v>0.26945562705974319</v>
      </c>
      <c r="F19" s="112">
        <v>2.9794206960504638E-2</v>
      </c>
      <c r="G19">
        <v>17</v>
      </c>
      <c r="H19" s="82">
        <v>37107</v>
      </c>
      <c r="I19">
        <v>0.95227450132369995</v>
      </c>
      <c r="J19" s="85">
        <v>18.239993488788599</v>
      </c>
      <c r="K19" s="114">
        <v>0.20326909935612955</v>
      </c>
      <c r="L19" s="111">
        <v>3.073016392348845E-2</v>
      </c>
      <c r="M19">
        <v>17</v>
      </c>
      <c r="N19" s="82">
        <v>37460</v>
      </c>
      <c r="O19">
        <v>0.65143597126007102</v>
      </c>
      <c r="P19" s="85">
        <v>16.769993521645699</v>
      </c>
      <c r="Q19" s="115">
        <v>0.20666251039040862</v>
      </c>
      <c r="R19" s="112">
        <v>3.0245040622776716E-2</v>
      </c>
      <c r="S19">
        <v>17</v>
      </c>
      <c r="T19" s="82">
        <v>37836</v>
      </c>
      <c r="U19">
        <v>0.83779811859130904</v>
      </c>
      <c r="V19" s="85">
        <v>18.459993483871202</v>
      </c>
      <c r="W19" s="114">
        <v>0.15764382044751685</v>
      </c>
      <c r="X19" s="111">
        <v>3.089405148838242E-2</v>
      </c>
      <c r="Y19">
        <v>17</v>
      </c>
      <c r="Z19" s="82">
        <v>38197</v>
      </c>
      <c r="AA19">
        <v>0.66122424602508501</v>
      </c>
      <c r="AB19" s="85">
        <v>17.629993502423201</v>
      </c>
      <c r="AC19" s="114">
        <v>0.21074018437175535</v>
      </c>
      <c r="AD19" s="111">
        <v>3.0197015866507103E-2</v>
      </c>
      <c r="AE19">
        <v>17</v>
      </c>
      <c r="AF19" s="82">
        <v>38571</v>
      </c>
      <c r="AG19">
        <v>0.63027918338775601</v>
      </c>
      <c r="AH19" s="85">
        <v>18.0099934939295</v>
      </c>
      <c r="AI19" s="114">
        <v>0.23336007997185132</v>
      </c>
      <c r="AJ19" s="111">
        <v>3.0105034340942863E-2</v>
      </c>
    </row>
    <row r="20" spans="1:36">
      <c r="A20">
        <v>18</v>
      </c>
      <c r="B20" s="82">
        <v>36742</v>
      </c>
      <c r="C20">
        <v>0.64766311645507801</v>
      </c>
      <c r="D20" s="85">
        <v>17.0499935153872</v>
      </c>
      <c r="E20" s="115">
        <v>0.20348756963862646</v>
      </c>
      <c r="F20" s="112">
        <v>3.0206100655922382E-2</v>
      </c>
      <c r="G20">
        <v>18</v>
      </c>
      <c r="H20" s="82">
        <v>37108</v>
      </c>
      <c r="I20">
        <v>0.94011366367340099</v>
      </c>
      <c r="J20" s="85">
        <v>18.249993488565099</v>
      </c>
      <c r="K20" s="114">
        <v>0.15965487677185597</v>
      </c>
      <c r="L20" s="111">
        <v>3.1067236609591584E-2</v>
      </c>
      <c r="M20">
        <v>18</v>
      </c>
      <c r="N20" s="82">
        <v>37461</v>
      </c>
      <c r="O20">
        <v>0.66078978776931796</v>
      </c>
      <c r="P20" s="85">
        <v>16.7299935225398</v>
      </c>
      <c r="Q20" s="115">
        <v>0.16108488482374367</v>
      </c>
      <c r="R20" s="112">
        <v>3.0564063080129902E-2</v>
      </c>
      <c r="S20">
        <v>18</v>
      </c>
      <c r="T20" s="82">
        <v>37837</v>
      </c>
      <c r="U20">
        <v>0.88279753923416104</v>
      </c>
      <c r="V20" s="85">
        <v>18.699993478506801</v>
      </c>
      <c r="W20" s="114">
        <v>0.13320310028444673</v>
      </c>
      <c r="X20" s="111">
        <v>3.1160981808383736E-2</v>
      </c>
      <c r="Y20">
        <v>18</v>
      </c>
      <c r="Z20" s="82">
        <v>38198</v>
      </c>
      <c r="AA20">
        <v>0.68841421604156505</v>
      </c>
      <c r="AB20" s="85">
        <v>17.6999935008586</v>
      </c>
      <c r="AC20" s="114">
        <v>0.16303050506716565</v>
      </c>
      <c r="AD20" s="111">
        <v>3.0535815845884863E-2</v>
      </c>
      <c r="AE20">
        <v>18</v>
      </c>
      <c r="AF20" s="82">
        <v>38572</v>
      </c>
      <c r="AG20">
        <v>0.68488991260528598</v>
      </c>
      <c r="AH20" s="85">
        <v>17.979993494600102</v>
      </c>
      <c r="AI20" s="114">
        <v>0.17448099220954438</v>
      </c>
      <c r="AJ20" s="111">
        <v>3.0484896820187436E-2</v>
      </c>
    </row>
    <row r="21" spans="1:36">
      <c r="A21">
        <v>19</v>
      </c>
      <c r="B21" s="82">
        <v>36743</v>
      </c>
      <c r="C21">
        <v>0.66984188556671098</v>
      </c>
      <c r="D21" s="85">
        <v>17.0399935156107</v>
      </c>
      <c r="E21" s="115">
        <v>0.15957168159766963</v>
      </c>
      <c r="F21" s="112">
        <v>3.0524777523050821E-2</v>
      </c>
      <c r="G21">
        <v>19</v>
      </c>
      <c r="H21" s="82">
        <v>37109</v>
      </c>
      <c r="I21">
        <v>0.90796279907226596</v>
      </c>
      <c r="J21" s="85">
        <v>18.229993489012099</v>
      </c>
      <c r="K21" s="114">
        <v>0.13840914070709631</v>
      </c>
      <c r="L21" s="111">
        <v>3.1334720225768768E-2</v>
      </c>
      <c r="M21">
        <v>19</v>
      </c>
      <c r="N21" s="82">
        <v>37462</v>
      </c>
      <c r="O21">
        <v>0.69810199737548795</v>
      </c>
      <c r="P21" s="85">
        <v>16.7199935227633</v>
      </c>
      <c r="Q21" s="115">
        <v>0.13269412525648916</v>
      </c>
      <c r="R21" s="112">
        <v>3.0814849775124189E-2</v>
      </c>
      <c r="S21">
        <v>19</v>
      </c>
      <c r="T21" s="82">
        <v>37838</v>
      </c>
      <c r="U21">
        <v>0.93353271484375</v>
      </c>
      <c r="V21" s="85">
        <v>18.879993474483499</v>
      </c>
      <c r="W21" s="114">
        <v>0.12447186448869881</v>
      </c>
      <c r="X21" s="111">
        <v>3.1390076573916077E-2</v>
      </c>
      <c r="Y21">
        <v>19</v>
      </c>
      <c r="Z21" s="82">
        <v>38199</v>
      </c>
      <c r="AA21">
        <v>0.73366123437881503</v>
      </c>
      <c r="AB21" s="85">
        <v>17.949993495270601</v>
      </c>
      <c r="AC21" s="114">
        <v>0.13374901402546169</v>
      </c>
      <c r="AD21" s="111">
        <v>3.0801726895907929E-2</v>
      </c>
      <c r="AE21">
        <v>19</v>
      </c>
      <c r="AF21" s="82">
        <v>38573</v>
      </c>
      <c r="AG21">
        <v>0.69013023376464799</v>
      </c>
      <c r="AH21" s="85">
        <v>17.909993496164699</v>
      </c>
      <c r="AI21" s="114">
        <v>0.13965867243509175</v>
      </c>
      <c r="AJ21" s="111">
        <v>3.0772641252733698E-2</v>
      </c>
    </row>
    <row r="22" spans="1:36">
      <c r="A22">
        <v>20</v>
      </c>
      <c r="B22" s="82">
        <v>36744</v>
      </c>
      <c r="C22">
        <v>0.66729414463043202</v>
      </c>
      <c r="D22" s="85">
        <v>17.109993514046099</v>
      </c>
      <c r="E22" s="115">
        <v>0.13223613493931477</v>
      </c>
      <c r="F22" s="112">
        <v>3.07770571683928E-2</v>
      </c>
      <c r="G22">
        <v>20</v>
      </c>
      <c r="H22" s="82">
        <v>37110</v>
      </c>
      <c r="I22">
        <v>0.88322734832763705</v>
      </c>
      <c r="J22" s="85">
        <v>18.1099934916944</v>
      </c>
      <c r="K22" s="114">
        <v>0.131125858995217</v>
      </c>
      <c r="L22" s="111">
        <v>3.1567242941984174E-2</v>
      </c>
      <c r="M22">
        <v>20</v>
      </c>
      <c r="N22" s="82">
        <v>37463</v>
      </c>
      <c r="O22">
        <v>0.696566462516785</v>
      </c>
      <c r="P22" s="85">
        <v>16.769993521645699</v>
      </c>
      <c r="Q22" s="115">
        <v>0.11751519612279096</v>
      </c>
      <c r="R22" s="112">
        <v>3.1022358333007705E-2</v>
      </c>
      <c r="S22">
        <v>20</v>
      </c>
      <c r="T22" s="82">
        <v>37839</v>
      </c>
      <c r="U22">
        <v>0.92190712690353405</v>
      </c>
      <c r="V22" s="85">
        <v>18.949993472918901</v>
      </c>
      <c r="W22" s="114">
        <v>0.12630492704499305</v>
      </c>
      <c r="X22" s="111">
        <v>3.160621714669367E-2</v>
      </c>
      <c r="Y22">
        <v>20</v>
      </c>
      <c r="Z22" s="82">
        <v>38200</v>
      </c>
      <c r="AA22">
        <v>0.79358398914337203</v>
      </c>
      <c r="AB22" s="85">
        <v>18.069993492588399</v>
      </c>
      <c r="AC22" s="114">
        <v>0.11836574469116083</v>
      </c>
      <c r="AD22" s="111">
        <v>3.1023669101821489E-2</v>
      </c>
      <c r="AE22">
        <v>20</v>
      </c>
      <c r="AF22" s="82">
        <v>38574</v>
      </c>
      <c r="AG22">
        <v>0.70056611299514804</v>
      </c>
      <c r="AH22" s="85">
        <v>17.889993496611702</v>
      </c>
      <c r="AI22" s="114">
        <v>0.11996275595067325</v>
      </c>
      <c r="AJ22" s="111">
        <v>3.1003732655770423E-2</v>
      </c>
    </row>
    <row r="23" spans="1:36">
      <c r="A23">
        <v>21</v>
      </c>
      <c r="B23" s="82">
        <v>36745</v>
      </c>
      <c r="C23">
        <v>0.67708915472030595</v>
      </c>
      <c r="D23" s="85">
        <v>16.989993516728301</v>
      </c>
      <c r="E23" s="115">
        <v>0.11598260458924921</v>
      </c>
      <c r="F23" s="112">
        <v>3.0987818272791991E-2</v>
      </c>
      <c r="G23">
        <v>21</v>
      </c>
      <c r="H23" s="82">
        <v>37111</v>
      </c>
      <c r="I23">
        <v>0.85712844133377097</v>
      </c>
      <c r="J23" s="85">
        <v>17.979993494600102</v>
      </c>
      <c r="K23" s="114">
        <v>0.13283010584309016</v>
      </c>
      <c r="L23" s="111">
        <v>3.1786460452248033E-2</v>
      </c>
      <c r="M23">
        <v>21</v>
      </c>
      <c r="N23" s="82">
        <v>37464</v>
      </c>
      <c r="O23">
        <v>0.67753922939300504</v>
      </c>
      <c r="P23" s="85">
        <v>17.259993510693299</v>
      </c>
      <c r="Q23" s="115">
        <v>0.10980072562162888</v>
      </c>
      <c r="R23" s="112">
        <v>3.1206888205782688E-2</v>
      </c>
      <c r="S23">
        <v>21</v>
      </c>
      <c r="T23" s="82">
        <v>37840</v>
      </c>
      <c r="U23">
        <v>0.93042343854904197</v>
      </c>
      <c r="V23" s="85">
        <v>18.9899934720248</v>
      </c>
      <c r="W23" s="114">
        <v>0.13365823370593569</v>
      </c>
      <c r="X23" s="111">
        <v>3.1826186526516864E-2</v>
      </c>
      <c r="Y23">
        <v>21</v>
      </c>
      <c r="Z23" s="82">
        <v>38201</v>
      </c>
      <c r="AA23">
        <v>0.81182843446731601</v>
      </c>
      <c r="AB23" s="85">
        <v>18.0299934934825</v>
      </c>
      <c r="AC23" s="114">
        <v>0.11301043294923167</v>
      </c>
      <c r="AD23" s="111">
        <v>3.1221568807313936E-2</v>
      </c>
      <c r="AE23">
        <v>21</v>
      </c>
      <c r="AF23" s="82">
        <v>38575</v>
      </c>
      <c r="AG23">
        <v>0.69401627779007002</v>
      </c>
      <c r="AH23" s="85">
        <v>17.879993496835301</v>
      </c>
      <c r="AI23" s="114">
        <v>0.11067592859728145</v>
      </c>
      <c r="AJ23" s="111">
        <v>3.1202543342542511E-2</v>
      </c>
    </row>
    <row r="24" spans="1:36">
      <c r="A24">
        <v>22</v>
      </c>
      <c r="B24" s="82">
        <v>36746</v>
      </c>
      <c r="C24">
        <v>0.67885875701904297</v>
      </c>
      <c r="D24" s="85">
        <v>17.159993512928502</v>
      </c>
      <c r="E24" s="115">
        <v>0.10804665233419596</v>
      </c>
      <c r="F24" s="112">
        <v>3.1171927274798977E-2</v>
      </c>
      <c r="G24">
        <v>22</v>
      </c>
      <c r="H24" s="82">
        <v>37112</v>
      </c>
      <c r="I24">
        <v>0.84239959716796897</v>
      </c>
      <c r="J24" s="85">
        <v>17.899993496388198</v>
      </c>
      <c r="K24" s="114">
        <v>0.14048423812937846</v>
      </c>
      <c r="L24" s="111">
        <v>3.2007050037145553E-2</v>
      </c>
      <c r="M24">
        <v>22</v>
      </c>
      <c r="N24" s="82">
        <v>37465</v>
      </c>
      <c r="O24">
        <v>0.67713558673858598</v>
      </c>
      <c r="P24" s="85">
        <v>17.309993509575701</v>
      </c>
      <c r="Q24" s="115">
        <v>0.1066524196327238</v>
      </c>
      <c r="R24" s="112">
        <v>3.1383521653108114E-2</v>
      </c>
      <c r="S24">
        <v>22</v>
      </c>
      <c r="T24" s="82">
        <v>37841</v>
      </c>
      <c r="U24">
        <v>0.92561179399490401</v>
      </c>
      <c r="V24" s="85">
        <v>19.099993469566101</v>
      </c>
      <c r="W24" s="114">
        <v>0.14684702859977031</v>
      </c>
      <c r="X24" s="111">
        <v>3.2059135476866361E-2</v>
      </c>
      <c r="Y24">
        <v>22</v>
      </c>
      <c r="Z24" s="82">
        <v>38202</v>
      </c>
      <c r="AA24">
        <v>0.76707303524017301</v>
      </c>
      <c r="AB24" s="85">
        <v>18.0299934934825</v>
      </c>
      <c r="AC24" s="114">
        <v>0.11310967322683876</v>
      </c>
      <c r="AD24" s="111">
        <v>3.1410203901419874E-2</v>
      </c>
      <c r="AE24">
        <v>22</v>
      </c>
      <c r="AF24" s="82">
        <v>38576</v>
      </c>
      <c r="AG24">
        <v>0.65860241651535001</v>
      </c>
      <c r="AH24" s="85">
        <v>17.929993495717699</v>
      </c>
      <c r="AI24" s="114">
        <v>0.10762860209530323</v>
      </c>
      <c r="AJ24" s="111">
        <v>3.1385985032793981E-2</v>
      </c>
    </row>
    <row r="25" spans="1:36">
      <c r="A25">
        <v>23</v>
      </c>
      <c r="B25" s="82">
        <v>36747</v>
      </c>
      <c r="C25">
        <v>0.676735699176788</v>
      </c>
      <c r="D25" s="85">
        <v>17.399993507564101</v>
      </c>
      <c r="E25" s="115">
        <v>0.10534847327046226</v>
      </c>
      <c r="F25" s="112">
        <v>3.1344922305788447E-2</v>
      </c>
      <c r="G25">
        <v>23</v>
      </c>
      <c r="H25" s="82">
        <v>37113</v>
      </c>
      <c r="I25">
        <v>0.86576193571090698</v>
      </c>
      <c r="J25" s="85">
        <v>17.8499934975058</v>
      </c>
      <c r="K25" s="114">
        <v>0.15344296396644289</v>
      </c>
      <c r="L25" s="111">
        <v>3.2239143467392546E-2</v>
      </c>
      <c r="M25">
        <v>23</v>
      </c>
      <c r="N25" s="82">
        <v>37466</v>
      </c>
      <c r="O25">
        <v>0.69135481119155895</v>
      </c>
      <c r="P25" s="85">
        <v>17.6099935028702</v>
      </c>
      <c r="Q25" s="115">
        <v>0.10779151506126951</v>
      </c>
      <c r="R25" s="112">
        <v>3.1555502116106242E-2</v>
      </c>
      <c r="S25">
        <v>23</v>
      </c>
      <c r="T25" s="82">
        <v>37842</v>
      </c>
      <c r="U25">
        <v>0.90112280845642101</v>
      </c>
      <c r="V25" s="85">
        <v>19.279993465542798</v>
      </c>
      <c r="W25" s="114">
        <v>0.16575208400120198</v>
      </c>
      <c r="X25" s="111">
        <v>3.231583014784218E-2</v>
      </c>
      <c r="Y25">
        <v>23</v>
      </c>
      <c r="Z25" s="82">
        <v>38203</v>
      </c>
      <c r="AA25">
        <v>0.72356492280960105</v>
      </c>
      <c r="AB25" s="85">
        <v>18.039993493259001</v>
      </c>
      <c r="AC25" s="114">
        <v>0.11530077668287783</v>
      </c>
      <c r="AD25" s="111">
        <v>3.1598969099515421E-2</v>
      </c>
      <c r="AE25">
        <v>23</v>
      </c>
      <c r="AF25" s="82">
        <v>38577</v>
      </c>
      <c r="AG25">
        <v>0.64382416009902999</v>
      </c>
      <c r="AH25" s="85">
        <v>18.069993492588399</v>
      </c>
      <c r="AI25" s="114">
        <v>0.10779403625530344</v>
      </c>
      <c r="AJ25" s="111">
        <v>3.1564802855648159E-2</v>
      </c>
    </row>
    <row r="26" spans="1:36">
      <c r="A26">
        <v>24</v>
      </c>
      <c r="B26" s="82">
        <v>36748</v>
      </c>
      <c r="C26">
        <v>0.68644428253173795</v>
      </c>
      <c r="D26" s="85">
        <v>17.729993500188002</v>
      </c>
      <c r="E26" s="115">
        <v>0.10639592173920953</v>
      </c>
      <c r="F26" s="112">
        <v>3.1515555722098382E-2</v>
      </c>
      <c r="G26">
        <v>24</v>
      </c>
      <c r="H26" s="82">
        <v>37114</v>
      </c>
      <c r="I26">
        <v>0.89006209373474099</v>
      </c>
      <c r="J26" s="85">
        <v>17.8499934975058</v>
      </c>
      <c r="K26" s="114">
        <v>0.1734527059423637</v>
      </c>
      <c r="L26" s="111">
        <v>3.2491421724063767E-2</v>
      </c>
      <c r="M26">
        <v>24</v>
      </c>
      <c r="N26" s="82">
        <v>37467</v>
      </c>
      <c r="O26">
        <v>0.71420794725418102</v>
      </c>
      <c r="P26" s="85">
        <v>17.879993496835301</v>
      </c>
      <c r="Q26" s="115">
        <v>0.11298463441760992</v>
      </c>
      <c r="R26" s="112">
        <v>3.1731817678291703E-2</v>
      </c>
      <c r="S26">
        <v>24</v>
      </c>
      <c r="T26" s="82">
        <v>37843</v>
      </c>
      <c r="U26">
        <v>0.91010510921478305</v>
      </c>
      <c r="V26" s="85">
        <v>19.3899934630841</v>
      </c>
      <c r="W26" s="114">
        <v>0.19114559822916286</v>
      </c>
      <c r="X26" s="111">
        <v>3.2606962925176168E-2</v>
      </c>
      <c r="Y26">
        <v>24</v>
      </c>
      <c r="Z26" s="82">
        <v>38204</v>
      </c>
      <c r="AA26">
        <v>0.68984478712081898</v>
      </c>
      <c r="AB26" s="85">
        <v>18.159993490576799</v>
      </c>
      <c r="AC26" s="114">
        <v>0.11974360382427507</v>
      </c>
      <c r="AD26" s="111">
        <v>3.1791416644091935E-2</v>
      </c>
      <c r="AE26">
        <v>24</v>
      </c>
      <c r="AF26" s="82">
        <v>38578</v>
      </c>
      <c r="AG26">
        <v>0.53487026691436801</v>
      </c>
      <c r="AH26" s="85">
        <v>18.0999934919179</v>
      </c>
      <c r="AI26" s="114">
        <v>0.11149719560506303</v>
      </c>
      <c r="AJ26" s="111">
        <v>3.1745072539076956E-2</v>
      </c>
    </row>
    <row r="27" spans="1:36">
      <c r="A27">
        <v>25</v>
      </c>
      <c r="B27" s="82">
        <v>36749</v>
      </c>
      <c r="C27">
        <v>0.71602505445480302</v>
      </c>
      <c r="D27" s="85">
        <v>17.979993494600102</v>
      </c>
      <c r="E27" s="115">
        <v>0.11111131695926141</v>
      </c>
      <c r="F27" s="112">
        <v>3.1690615947295407E-2</v>
      </c>
      <c r="G27">
        <v>25</v>
      </c>
      <c r="H27" s="82">
        <v>37115</v>
      </c>
      <c r="I27">
        <v>0.87008982896804798</v>
      </c>
      <c r="J27" s="85">
        <v>17.8499934975058</v>
      </c>
      <c r="K27" s="114">
        <v>0.20118452933945302</v>
      </c>
      <c r="L27" s="111">
        <v>3.2775397617258575E-2</v>
      </c>
      <c r="M27">
        <v>25</v>
      </c>
      <c r="N27" s="82">
        <v>37468</v>
      </c>
      <c r="O27">
        <v>0.75465881824493397</v>
      </c>
      <c r="P27" s="85">
        <v>17.949993495270601</v>
      </c>
      <c r="Q27" s="115">
        <v>0.12220697647225082</v>
      </c>
      <c r="R27" s="112">
        <v>3.1918961242256329E-2</v>
      </c>
      <c r="S27">
        <v>25</v>
      </c>
      <c r="T27" s="82">
        <v>37844</v>
      </c>
      <c r="U27">
        <v>0.91906017065048196</v>
      </c>
      <c r="V27" s="85">
        <v>19.679993456602102</v>
      </c>
      <c r="W27" s="114">
        <v>0.22750529099419575</v>
      </c>
      <c r="X27" s="111">
        <v>3.2942510214054213E-2</v>
      </c>
      <c r="Y27">
        <v>25</v>
      </c>
      <c r="Z27" s="82">
        <v>38205</v>
      </c>
      <c r="AA27">
        <v>0.64425307512283303</v>
      </c>
      <c r="AB27" s="85">
        <v>18.379993485659401</v>
      </c>
      <c r="AC27" s="114">
        <v>0.12704673180645215</v>
      </c>
      <c r="AD27" s="111">
        <v>3.1992320827021192E-2</v>
      </c>
      <c r="AE27">
        <v>25</v>
      </c>
      <c r="AF27" s="82">
        <v>38579</v>
      </c>
      <c r="AG27">
        <v>0.52832072973251298</v>
      </c>
      <c r="AH27" s="85">
        <v>18.069993492588399</v>
      </c>
      <c r="AI27" s="114">
        <v>0.11300774303721194</v>
      </c>
      <c r="AJ27" s="111">
        <v>3.1931734267357757E-2</v>
      </c>
    </row>
    <row r="28" spans="1:36">
      <c r="A28">
        <v>26</v>
      </c>
      <c r="B28" s="82">
        <v>36750</v>
      </c>
      <c r="C28">
        <v>0.70647192001342796</v>
      </c>
      <c r="D28" s="85">
        <v>17.669993501529099</v>
      </c>
      <c r="E28" s="115">
        <v>0.12004878480217698</v>
      </c>
      <c r="F28" s="112">
        <v>3.1875574869492704E-2</v>
      </c>
      <c r="G28">
        <v>26</v>
      </c>
      <c r="H28" s="82">
        <v>37116</v>
      </c>
      <c r="I28">
        <v>0.85208386182785001</v>
      </c>
      <c r="J28" s="85">
        <v>17.839993497729299</v>
      </c>
      <c r="K28" s="114">
        <v>0.23571362847247757</v>
      </c>
      <c r="L28" s="111">
        <v>3.310262474797495E-2</v>
      </c>
      <c r="M28">
        <v>26</v>
      </c>
      <c r="N28" s="82">
        <v>37469</v>
      </c>
      <c r="O28">
        <v>0.81371945142746005</v>
      </c>
      <c r="P28" s="85">
        <v>17.7799934990704</v>
      </c>
      <c r="Q28" s="115">
        <v>0.13606674666962049</v>
      </c>
      <c r="R28" s="112">
        <v>3.2121862896992842E-2</v>
      </c>
      <c r="S28">
        <v>26</v>
      </c>
      <c r="T28" s="82">
        <v>37845</v>
      </c>
      <c r="U28">
        <v>0.90904533863067605</v>
      </c>
      <c r="V28" s="85">
        <v>19.749993455037501</v>
      </c>
      <c r="W28" s="114">
        <v>0.27977277515450444</v>
      </c>
      <c r="X28" s="111">
        <v>3.3343740964571489E-2</v>
      </c>
      <c r="Y28">
        <v>26</v>
      </c>
      <c r="Z28" s="82">
        <v>38206</v>
      </c>
      <c r="AA28">
        <v>0.63531708717346203</v>
      </c>
      <c r="AB28" s="85">
        <v>18.579993481189</v>
      </c>
      <c r="AC28" s="114">
        <v>0.13679863210266735</v>
      </c>
      <c r="AD28" s="111">
        <v>3.2207530615152323E-2</v>
      </c>
      <c r="AE28">
        <v>26</v>
      </c>
      <c r="AF28" s="82">
        <v>38580</v>
      </c>
      <c r="AG28">
        <v>0.524821817874908</v>
      </c>
      <c r="AH28" s="85">
        <v>18.039993493259001</v>
      </c>
      <c r="AI28" s="114">
        <v>0.11955020382493178</v>
      </c>
      <c r="AJ28" s="111">
        <v>3.2120599444705515E-2</v>
      </c>
    </row>
    <row r="29" spans="1:36">
      <c r="A29">
        <v>27</v>
      </c>
      <c r="B29" s="82">
        <v>36751</v>
      </c>
      <c r="C29">
        <v>0.71086752414703402</v>
      </c>
      <c r="D29" s="85">
        <v>17.639993502199701</v>
      </c>
      <c r="E29" s="115">
        <v>0.13049720345802673</v>
      </c>
      <c r="F29" s="112">
        <v>3.2072272825066167E-2</v>
      </c>
      <c r="G29">
        <v>27</v>
      </c>
      <c r="H29" s="82">
        <v>37117</v>
      </c>
      <c r="I29">
        <v>0.79170250892639205</v>
      </c>
      <c r="J29" s="85">
        <v>17.919993495941199</v>
      </c>
      <c r="K29" s="114">
        <v>0.28057532577103528</v>
      </c>
      <c r="L29" s="111">
        <v>3.3482434377118661E-2</v>
      </c>
      <c r="M29">
        <v>27</v>
      </c>
      <c r="N29" s="82">
        <v>37470</v>
      </c>
      <c r="O29">
        <v>0.87321746349334695</v>
      </c>
      <c r="P29" s="85">
        <v>17.8699934970588</v>
      </c>
      <c r="Q29" s="115">
        <v>0.15521625900519861</v>
      </c>
      <c r="R29" s="112">
        <v>3.2345495271043107E-2</v>
      </c>
      <c r="S29">
        <v>27</v>
      </c>
      <c r="T29" s="82">
        <v>37846</v>
      </c>
      <c r="U29">
        <v>0.91112136840820301</v>
      </c>
      <c r="V29" s="85">
        <v>19.759993454814001</v>
      </c>
      <c r="W29" s="114">
        <v>0.35089397333908906</v>
      </c>
      <c r="X29" s="111">
        <v>3.3831826848211899E-2</v>
      </c>
      <c r="Y29">
        <v>27</v>
      </c>
      <c r="Z29" s="82">
        <v>38207</v>
      </c>
      <c r="AA29">
        <v>0.64223492145538297</v>
      </c>
      <c r="AB29" s="85">
        <v>18.649993479624399</v>
      </c>
      <c r="AC29" s="114">
        <v>0.15193858948059394</v>
      </c>
      <c r="AD29" s="111">
        <v>3.2441139436216293E-2</v>
      </c>
      <c r="AE29">
        <v>27</v>
      </c>
      <c r="AF29" s="82">
        <v>38581</v>
      </c>
      <c r="AG29">
        <v>0.54042595624923695</v>
      </c>
      <c r="AH29" s="85">
        <v>18.2799934878946</v>
      </c>
      <c r="AI29" s="114">
        <v>0.13002917379704437</v>
      </c>
      <c r="AJ29" s="111">
        <v>3.2319969035556013E-2</v>
      </c>
    </row>
    <row r="30" spans="1:36">
      <c r="A30">
        <v>28</v>
      </c>
      <c r="B30" s="82">
        <v>36752</v>
      </c>
      <c r="C30">
        <v>0.67082870006561302</v>
      </c>
      <c r="D30" s="85">
        <v>17.589993503317299</v>
      </c>
      <c r="E30" s="115">
        <v>0.14445320242578699</v>
      </c>
      <c r="F30" s="112">
        <v>3.2285484542791315E-2</v>
      </c>
      <c r="G30">
        <v>28</v>
      </c>
      <c r="H30" s="82">
        <v>37118</v>
      </c>
      <c r="I30">
        <v>0.728002309799194</v>
      </c>
      <c r="J30" s="85">
        <v>18.039993493259001</v>
      </c>
      <c r="K30" s="114">
        <v>0.33630793316966129</v>
      </c>
      <c r="L30" s="111">
        <v>3.3930752953588002E-2</v>
      </c>
      <c r="M30">
        <v>28</v>
      </c>
      <c r="N30" s="82">
        <v>37471</v>
      </c>
      <c r="O30">
        <v>0.90688985586166404</v>
      </c>
      <c r="P30" s="85">
        <v>17.839993497729299</v>
      </c>
      <c r="Q30" s="115">
        <v>0.18116270607245152</v>
      </c>
      <c r="R30" s="112">
        <v>3.2600830790644728E-2</v>
      </c>
      <c r="S30">
        <v>28</v>
      </c>
      <c r="T30" s="82">
        <v>37847</v>
      </c>
      <c r="U30">
        <v>0.86407214403152499</v>
      </c>
      <c r="V30" s="85">
        <v>19.769993454590502</v>
      </c>
      <c r="W30" s="114">
        <v>0.45202776624914565</v>
      </c>
      <c r="X30" s="111">
        <v>3.4432067905822025E-2</v>
      </c>
      <c r="Y30">
        <v>28</v>
      </c>
      <c r="Z30" s="82">
        <v>38208</v>
      </c>
      <c r="AA30">
        <v>0.62421369552612305</v>
      </c>
      <c r="AB30" s="85">
        <v>19.029993471130801</v>
      </c>
      <c r="AC30" s="114">
        <v>0.17364465471945678</v>
      </c>
      <c r="AD30" s="111">
        <v>3.2700768803626927E-2</v>
      </c>
      <c r="AE30">
        <v>28</v>
      </c>
      <c r="AF30" s="82">
        <v>38582</v>
      </c>
      <c r="AG30">
        <v>0.56521791219711304</v>
      </c>
      <c r="AH30" s="85">
        <v>18.289993487671001</v>
      </c>
      <c r="AI30" s="114">
        <v>0.14636220785933374</v>
      </c>
      <c r="AJ30" s="111">
        <v>3.2539032448209083E-2</v>
      </c>
    </row>
    <row r="31" spans="1:36">
      <c r="A31">
        <v>29</v>
      </c>
      <c r="B31" s="82">
        <v>36753</v>
      </c>
      <c r="C31">
        <v>0.61889606714248702</v>
      </c>
      <c r="D31" s="85">
        <v>17.6099935028702</v>
      </c>
      <c r="E31" s="115">
        <v>0.15984519450649048</v>
      </c>
      <c r="F31" s="112">
        <v>3.2520391261631483E-2</v>
      </c>
      <c r="G31">
        <v>29</v>
      </c>
      <c r="H31" s="82">
        <v>37119</v>
      </c>
      <c r="I31">
        <v>0.675123751163483</v>
      </c>
      <c r="J31" s="85">
        <v>18.229993489012099</v>
      </c>
      <c r="K31" s="114">
        <v>0.40806654022834454</v>
      </c>
      <c r="L31" s="111">
        <v>3.4462787321880656E-2</v>
      </c>
      <c r="M31">
        <v>29</v>
      </c>
      <c r="N31" s="82">
        <v>37472</v>
      </c>
      <c r="O31">
        <v>0.96093696355819702</v>
      </c>
      <c r="P31" s="85">
        <v>17.9399934954942</v>
      </c>
      <c r="Q31" s="115">
        <v>0.21390492148392662</v>
      </c>
      <c r="R31" s="112">
        <v>3.2896763212038486E-2</v>
      </c>
      <c r="S31">
        <v>29</v>
      </c>
      <c r="T31" s="82">
        <v>37848</v>
      </c>
      <c r="U31">
        <v>0.81938564777374301</v>
      </c>
      <c r="V31" s="85">
        <v>19.9599934503436</v>
      </c>
      <c r="W31" s="114">
        <v>0.50024333288992295</v>
      </c>
      <c r="X31" s="111">
        <v>3.5183499334886306E-2</v>
      </c>
      <c r="Y31">
        <v>29</v>
      </c>
      <c r="Z31" s="82">
        <v>38209</v>
      </c>
      <c r="AA31">
        <v>0.64002621173858598</v>
      </c>
      <c r="AB31" s="85">
        <v>19.089993469789601</v>
      </c>
      <c r="AC31" s="114">
        <v>0.20202581842474687</v>
      </c>
      <c r="AD31" s="111">
        <v>3.3001569546122239E-2</v>
      </c>
      <c r="AE31">
        <v>29</v>
      </c>
      <c r="AF31" s="82">
        <v>38583</v>
      </c>
      <c r="AG31">
        <v>0.56536060571670499</v>
      </c>
      <c r="AH31" s="85">
        <v>18.309993487223998</v>
      </c>
      <c r="AI31" s="114">
        <v>0.16892595150420786</v>
      </c>
      <c r="AJ31" s="111">
        <v>3.278507646180992E-2</v>
      </c>
    </row>
    <row r="32" spans="1:36">
      <c r="A32">
        <v>30</v>
      </c>
      <c r="B32" s="82">
        <v>36754</v>
      </c>
      <c r="C32">
        <v>0.58091145753860496</v>
      </c>
      <c r="D32" s="85">
        <v>17.829993497952799</v>
      </c>
      <c r="E32" s="115">
        <v>0.17729805587858727</v>
      </c>
      <c r="F32" s="112">
        <v>3.2779802391712E-2</v>
      </c>
      <c r="G32">
        <v>30</v>
      </c>
      <c r="H32" s="82">
        <v>37120</v>
      </c>
      <c r="I32">
        <v>0.65632736682891801</v>
      </c>
      <c r="J32" s="85">
        <v>18.319993487000499</v>
      </c>
      <c r="K32" s="114">
        <v>0.44500606570429335</v>
      </c>
      <c r="L32" s="111">
        <v>3.5100973414069182E-2</v>
      </c>
      <c r="M32">
        <v>30</v>
      </c>
      <c r="N32" s="82">
        <v>37473</v>
      </c>
      <c r="O32">
        <v>0.97871929407119795</v>
      </c>
      <c r="P32" s="85">
        <v>17.969993494823601</v>
      </c>
      <c r="Q32" s="115">
        <v>0.25896808494401274</v>
      </c>
      <c r="R32" s="112">
        <v>3.3245074454549953E-2</v>
      </c>
      <c r="S32">
        <v>30</v>
      </c>
      <c r="T32" s="82">
        <v>37849</v>
      </c>
      <c r="U32">
        <v>0.78472244739532504</v>
      </c>
      <c r="V32" s="85">
        <v>20.119993446767399</v>
      </c>
      <c r="W32" s="114">
        <v>0.51934034030669807</v>
      </c>
      <c r="X32" s="111">
        <v>3.603715439379334E-2</v>
      </c>
      <c r="Y32">
        <v>30</v>
      </c>
      <c r="Z32" s="82">
        <v>38210</v>
      </c>
      <c r="AA32">
        <v>0.68296372890472401</v>
      </c>
      <c r="AB32" s="85">
        <v>19.159993468225</v>
      </c>
      <c r="AC32" s="114">
        <v>0.24207466957861359</v>
      </c>
      <c r="AD32" s="111">
        <v>3.3350193550837931E-2</v>
      </c>
      <c r="AE32">
        <v>30</v>
      </c>
      <c r="AF32" s="82">
        <v>38584</v>
      </c>
      <c r="AG32">
        <v>0.55719166994094804</v>
      </c>
      <c r="AH32" s="85">
        <v>18.289993487671001</v>
      </c>
      <c r="AI32" s="114">
        <v>0.19627137889178706</v>
      </c>
      <c r="AJ32" s="111">
        <v>3.3068049541730288E-2</v>
      </c>
    </row>
    <row r="33" spans="1:36">
      <c r="A33">
        <v>31</v>
      </c>
      <c r="B33" s="82">
        <v>36755</v>
      </c>
      <c r="C33">
        <v>0.54575306177139304</v>
      </c>
      <c r="D33" s="85">
        <v>18.089993492141399</v>
      </c>
      <c r="E33" s="115">
        <v>0.19993480393853069</v>
      </c>
      <c r="F33" s="112">
        <v>3.3069500063852911E-2</v>
      </c>
      <c r="G33">
        <v>31</v>
      </c>
      <c r="H33" s="82">
        <v>37121</v>
      </c>
      <c r="I33">
        <v>0.65515244007110596</v>
      </c>
      <c r="J33" s="85">
        <v>18.2699934881181</v>
      </c>
      <c r="K33" s="114">
        <v>0.46259669604159953</v>
      </c>
      <c r="L33" s="111">
        <v>3.5812659937167035E-2</v>
      </c>
      <c r="M33">
        <v>31</v>
      </c>
      <c r="N33" s="82">
        <v>37474</v>
      </c>
      <c r="O33">
        <v>0.93571215867996205</v>
      </c>
      <c r="P33" s="85">
        <v>17.949993495270601</v>
      </c>
      <c r="Q33" s="115">
        <v>0.31777009094681902</v>
      </c>
      <c r="R33" s="112">
        <v>3.3662357945858611E-2</v>
      </c>
      <c r="S33">
        <v>31</v>
      </c>
      <c r="T33" s="82">
        <v>37850</v>
      </c>
      <c r="U33">
        <v>0.76038861274719205</v>
      </c>
      <c r="V33" s="85">
        <v>20.1399934463203</v>
      </c>
      <c r="W33" s="114">
        <v>0.52387008353500053</v>
      </c>
      <c r="X33" s="111">
        <v>3.6946706412204516E-2</v>
      </c>
      <c r="Y33">
        <v>31</v>
      </c>
      <c r="Z33" s="82">
        <v>38211</v>
      </c>
      <c r="AA33">
        <v>0.58431881666183505</v>
      </c>
      <c r="AB33" s="85">
        <v>19.099993469566101</v>
      </c>
      <c r="AC33" s="114">
        <v>0.30074014603716559</v>
      </c>
      <c r="AD33" s="111">
        <v>3.3765007973679019E-2</v>
      </c>
      <c r="AE33">
        <v>31</v>
      </c>
      <c r="AF33" s="82">
        <v>38585</v>
      </c>
      <c r="AG33">
        <v>0.56138169765472401</v>
      </c>
      <c r="AH33" s="85">
        <v>18.339993486553499</v>
      </c>
      <c r="AI33" s="114">
        <v>0.2297453260201533</v>
      </c>
      <c r="AJ33" s="111">
        <v>3.339444823122692E-2</v>
      </c>
    </row>
    <row r="34" spans="1:36">
      <c r="A34">
        <v>32</v>
      </c>
      <c r="B34" s="82">
        <v>36756</v>
      </c>
      <c r="C34">
        <v>0.51490408182144198</v>
      </c>
      <c r="D34" s="85">
        <v>18.139993491023802</v>
      </c>
      <c r="E34" s="115">
        <v>0.22929350045190855</v>
      </c>
      <c r="F34" s="112">
        <v>3.3398521163220632E-2</v>
      </c>
      <c r="G34">
        <v>32</v>
      </c>
      <c r="H34" s="82">
        <v>37122</v>
      </c>
      <c r="I34">
        <v>0.634116351604462</v>
      </c>
      <c r="J34" s="85">
        <v>18.2799934878946</v>
      </c>
      <c r="K34" s="114">
        <v>0.4720066642705662</v>
      </c>
      <c r="L34" s="111">
        <v>3.6561769127816127E-2</v>
      </c>
      <c r="M34">
        <v>32</v>
      </c>
      <c r="N34" s="82">
        <v>37475</v>
      </c>
      <c r="O34">
        <v>0.93686401844024703</v>
      </c>
      <c r="P34" s="85">
        <v>17.9399934954942</v>
      </c>
      <c r="Q34" s="115">
        <v>0.39141930730722657</v>
      </c>
      <c r="R34" s="112">
        <v>3.416556436096533E-2</v>
      </c>
      <c r="S34">
        <v>32</v>
      </c>
      <c r="T34" s="82">
        <v>37851</v>
      </c>
      <c r="U34">
        <v>0.72958022356033303</v>
      </c>
      <c r="V34" s="85">
        <v>20.149993446096801</v>
      </c>
      <c r="W34" s="114">
        <v>0.52229417883766494</v>
      </c>
      <c r="X34" s="111">
        <v>3.7886858503383421E-2</v>
      </c>
      <c r="Y34">
        <v>32</v>
      </c>
      <c r="Z34" s="82">
        <v>38212</v>
      </c>
      <c r="AA34">
        <v>0.54008841514587402</v>
      </c>
      <c r="AB34" s="85">
        <v>19.009993471577801</v>
      </c>
      <c r="AC34" s="114">
        <v>0.35842972269087087</v>
      </c>
      <c r="AD34" s="111">
        <v>3.427064007441951E-2</v>
      </c>
      <c r="AE34">
        <v>32</v>
      </c>
      <c r="AF34" s="82">
        <v>38586</v>
      </c>
      <c r="AG34">
        <v>0.52162605524063099</v>
      </c>
      <c r="AH34" s="85">
        <v>18.169993490353299</v>
      </c>
      <c r="AI34" s="114">
        <v>0.27470722474293718</v>
      </c>
      <c r="AJ34" s="111">
        <v>3.3774190728588643E-2</v>
      </c>
    </row>
    <row r="35" spans="1:36">
      <c r="A35">
        <v>33</v>
      </c>
      <c r="B35" s="82">
        <v>36757</v>
      </c>
      <c r="C35">
        <v>0.491649359464645</v>
      </c>
      <c r="D35" s="85">
        <v>18.089993492141399</v>
      </c>
      <c r="E35" s="115">
        <v>0.26622263447154698</v>
      </c>
      <c r="F35" s="112">
        <v>3.3773935104059093E-2</v>
      </c>
      <c r="G35">
        <v>33</v>
      </c>
      <c r="H35" s="82">
        <v>37123</v>
      </c>
      <c r="I35">
        <v>0.58716225624084495</v>
      </c>
      <c r="J35" s="85">
        <v>18.249993488565099</v>
      </c>
      <c r="K35" s="114">
        <v>0.47349694361422051</v>
      </c>
      <c r="L35" s="111">
        <v>3.7340255349199998E-2</v>
      </c>
      <c r="M35">
        <v>33</v>
      </c>
      <c r="N35" s="82">
        <v>37476</v>
      </c>
      <c r="O35">
        <v>0.94953840970992998</v>
      </c>
      <c r="P35" s="85">
        <v>17.9399934954942</v>
      </c>
      <c r="Q35" s="115">
        <v>0.47162784551571585</v>
      </c>
      <c r="R35" s="112">
        <v>3.4772166065582935E-2</v>
      </c>
      <c r="S35">
        <v>33</v>
      </c>
      <c r="T35" s="82">
        <v>37852</v>
      </c>
      <c r="U35">
        <v>0.70905411243438698</v>
      </c>
      <c r="V35" s="85">
        <v>19.9699934501201</v>
      </c>
      <c r="W35" s="114">
        <v>0.51639711889234352</v>
      </c>
      <c r="X35" s="111">
        <v>3.8848735433643762E-2</v>
      </c>
      <c r="Y35">
        <v>33</v>
      </c>
      <c r="Z35" s="82">
        <v>38213</v>
      </c>
      <c r="AA35">
        <v>0.48946332931518599</v>
      </c>
      <c r="AB35" s="85">
        <v>18.9999934718013</v>
      </c>
      <c r="AC35" s="114">
        <v>0.39429580763757083</v>
      </c>
      <c r="AD35" s="111">
        <v>3.4860890104538182E-2</v>
      </c>
      <c r="AE35">
        <v>33</v>
      </c>
      <c r="AF35" s="82">
        <v>38587</v>
      </c>
      <c r="AG35">
        <v>0.48377311229705799</v>
      </c>
      <c r="AH35" s="85">
        <v>18.1899934899062</v>
      </c>
      <c r="AI35" s="114">
        <v>0.32460270661842605</v>
      </c>
      <c r="AJ35" s="111">
        <v>3.4219111401235035E-2</v>
      </c>
    </row>
    <row r="36" spans="1:36">
      <c r="A36">
        <v>34</v>
      </c>
      <c r="B36" s="82">
        <v>36758</v>
      </c>
      <c r="C36">
        <v>0.46992945671081499</v>
      </c>
      <c r="D36" s="85">
        <v>18.0299934934825</v>
      </c>
      <c r="E36" s="115">
        <v>0.31336819110841496</v>
      </c>
      <c r="F36" s="112">
        <v>3.4204452987444366E-2</v>
      </c>
      <c r="G36">
        <v>34</v>
      </c>
      <c r="H36" s="82">
        <v>37124</v>
      </c>
      <c r="I36">
        <v>0.57441449165344205</v>
      </c>
      <c r="J36" s="85">
        <v>18.499993482977199</v>
      </c>
      <c r="K36" s="114">
        <v>0.46568595101564164</v>
      </c>
      <c r="L36" s="111">
        <v>3.8136201941759727E-2</v>
      </c>
      <c r="M36">
        <v>34</v>
      </c>
      <c r="N36" s="82">
        <v>37477</v>
      </c>
      <c r="O36">
        <v>0.95962351560592696</v>
      </c>
      <c r="P36" s="85">
        <v>17.989993494376598</v>
      </c>
      <c r="Q36" s="115">
        <v>0.51693193016837902</v>
      </c>
      <c r="R36" s="112">
        <v>3.5486376325170939E-2</v>
      </c>
      <c r="S36">
        <v>34</v>
      </c>
      <c r="T36" s="82">
        <v>37853</v>
      </c>
      <c r="U36">
        <v>0.70928460359573398</v>
      </c>
      <c r="V36" s="85">
        <v>19.909993451461201</v>
      </c>
      <c r="W36" s="114">
        <v>0.50994544690640053</v>
      </c>
      <c r="X36" s="111">
        <v>3.9817025977059939E-2</v>
      </c>
      <c r="Y36">
        <v>34</v>
      </c>
      <c r="Z36" s="82">
        <v>38214</v>
      </c>
      <c r="AA36">
        <v>0.45475745201110801</v>
      </c>
      <c r="AB36" s="85">
        <v>18.869993474707002</v>
      </c>
      <c r="AC36" s="114">
        <v>0.40233405809150197</v>
      </c>
      <c r="AD36" s="111">
        <v>3.5517395391858005E-2</v>
      </c>
      <c r="AE36">
        <v>34</v>
      </c>
      <c r="AF36" s="82">
        <v>38588</v>
      </c>
      <c r="AG36">
        <v>0.42287185788154602</v>
      </c>
      <c r="AH36" s="85">
        <v>18.129993491247301</v>
      </c>
      <c r="AI36" s="114">
        <v>0.36226215686911156</v>
      </c>
      <c r="AJ36" s="111">
        <v>3.4738011365978663E-2</v>
      </c>
    </row>
    <row r="37" spans="1:36">
      <c r="A37">
        <v>35</v>
      </c>
      <c r="B37" s="82">
        <v>36759</v>
      </c>
      <c r="C37">
        <v>0.46114644408226002</v>
      </c>
      <c r="D37" s="85">
        <v>18.119993491470801</v>
      </c>
      <c r="E37" s="115">
        <v>0.35263942601962406</v>
      </c>
      <c r="F37" s="112">
        <v>3.4703128530858184E-2</v>
      </c>
      <c r="G37">
        <v>35</v>
      </c>
      <c r="H37" s="82">
        <v>37125</v>
      </c>
      <c r="I37">
        <v>0.54835015535354603</v>
      </c>
      <c r="J37" s="85">
        <v>18.499993482977199</v>
      </c>
      <c r="K37" s="114">
        <v>0.45886233505108198</v>
      </c>
      <c r="L37" s="111">
        <v>3.8947011074439188E-2</v>
      </c>
      <c r="M37">
        <v>35</v>
      </c>
      <c r="N37" s="82">
        <v>37478</v>
      </c>
      <c r="O37">
        <v>0.99465084075927701</v>
      </c>
      <c r="P37" s="85">
        <v>18.239993488788599</v>
      </c>
      <c r="Q37" s="115">
        <v>0.54421311121332994</v>
      </c>
      <c r="R37" s="112">
        <v>3.629224213745242E-2</v>
      </c>
      <c r="S37">
        <v>35</v>
      </c>
      <c r="T37" s="82">
        <v>37854</v>
      </c>
      <c r="U37">
        <v>0.70597195625305198</v>
      </c>
      <c r="V37" s="85">
        <v>20.039993448555499</v>
      </c>
      <c r="W37" s="114">
        <v>0.50669989401059901</v>
      </c>
      <c r="X37" s="111">
        <v>4.0795850762429871E-2</v>
      </c>
      <c r="Y37">
        <v>35</v>
      </c>
      <c r="Z37" s="82">
        <v>38215</v>
      </c>
      <c r="AA37">
        <v>0.41978415846824602</v>
      </c>
      <c r="AB37" s="85">
        <v>18.8299934756011</v>
      </c>
      <c r="AC37" s="114">
        <v>0.39837689034347989</v>
      </c>
      <c r="AD37" s="111">
        <v>3.6193996079050571E-2</v>
      </c>
      <c r="AE37">
        <v>35</v>
      </c>
      <c r="AF37" s="82">
        <v>38589</v>
      </c>
      <c r="AG37">
        <v>0.33999457955360401</v>
      </c>
      <c r="AH37" s="85">
        <v>18.129993491247301</v>
      </c>
      <c r="AI37" s="114">
        <v>0.36857018842442202</v>
      </c>
      <c r="AJ37" s="111">
        <v>3.5309224858767162E-2</v>
      </c>
    </row>
    <row r="38" spans="1:36">
      <c r="A38">
        <v>36</v>
      </c>
      <c r="B38" s="82">
        <v>36760</v>
      </c>
      <c r="C38">
        <v>0.45582556724548301</v>
      </c>
      <c r="D38" s="85">
        <v>18.0299934934825</v>
      </c>
      <c r="E38" s="115">
        <v>0.37223337795377742</v>
      </c>
      <c r="F38" s="112">
        <v>3.5260429326069119E-2</v>
      </c>
      <c r="G38">
        <v>36</v>
      </c>
      <c r="H38" s="82">
        <v>37126</v>
      </c>
      <c r="I38">
        <v>0.54513412714004505</v>
      </c>
      <c r="J38" s="85">
        <v>18.549993481859602</v>
      </c>
      <c r="K38" s="114">
        <v>0.44991987240751469</v>
      </c>
      <c r="L38" s="111">
        <v>3.9764355789598485E-2</v>
      </c>
      <c r="M38">
        <v>36</v>
      </c>
      <c r="N38" s="82">
        <v>37479</v>
      </c>
      <c r="O38">
        <v>1.01707231998444</v>
      </c>
      <c r="P38" s="85">
        <v>18.339993486553499</v>
      </c>
      <c r="Q38" s="115">
        <v>0.56346095427347698</v>
      </c>
      <c r="R38" s="112">
        <v>3.7163493494547041E-2</v>
      </c>
      <c r="S38">
        <v>36</v>
      </c>
      <c r="T38" s="82">
        <v>37855</v>
      </c>
      <c r="U38">
        <v>0.69481927156448398</v>
      </c>
      <c r="V38" s="85">
        <v>20.079993447661401</v>
      </c>
      <c r="W38" s="114">
        <v>0.50445313968218253</v>
      </c>
      <c r="X38" s="111">
        <v>4.1799239875910853E-2</v>
      </c>
      <c r="Y38">
        <v>36</v>
      </c>
      <c r="Z38" s="82">
        <v>38216</v>
      </c>
      <c r="AA38">
        <v>0.39061862230300898</v>
      </c>
      <c r="AB38" s="85">
        <v>18.809993476048099</v>
      </c>
      <c r="AC38" s="114">
        <v>0.38748677043254182</v>
      </c>
      <c r="AD38" s="111">
        <v>3.6876045713187047E-2</v>
      </c>
      <c r="AE38">
        <v>36</v>
      </c>
      <c r="AF38" s="82">
        <v>38590</v>
      </c>
      <c r="AG38">
        <v>0.31575787067413302</v>
      </c>
      <c r="AH38" s="85">
        <v>18.119993491470801</v>
      </c>
      <c r="AI38" s="114">
        <v>0.34990420090181173</v>
      </c>
      <c r="AJ38" s="111">
        <v>3.5909709006030653E-2</v>
      </c>
    </row>
    <row r="39" spans="1:36">
      <c r="A39">
        <v>37</v>
      </c>
      <c r="B39" s="82">
        <v>36761</v>
      </c>
      <c r="C39">
        <v>0.46947878599166898</v>
      </c>
      <c r="D39" s="85">
        <v>18.1799934901297</v>
      </c>
      <c r="E39" s="115">
        <v>0.38210745410023983</v>
      </c>
      <c r="F39" s="112">
        <v>3.586251793226173E-2</v>
      </c>
      <c r="G39">
        <v>37</v>
      </c>
      <c r="H39" s="82">
        <v>37127</v>
      </c>
      <c r="I39">
        <v>0.53433376550674405</v>
      </c>
      <c r="J39" s="85">
        <v>18.569993481412599</v>
      </c>
      <c r="K39" s="114">
        <v>0.44438290963452964</v>
      </c>
      <c r="L39" s="111">
        <v>4.0586480467737787E-2</v>
      </c>
      <c r="M39">
        <v>37</v>
      </c>
      <c r="N39" s="82">
        <v>37480</v>
      </c>
      <c r="O39">
        <v>1.00205826759338</v>
      </c>
      <c r="P39" s="85">
        <v>18.389993485435902</v>
      </c>
      <c r="Q39" s="115">
        <v>0.57652972180309248</v>
      </c>
      <c r="R39" s="112">
        <v>3.8086479537060874E-2</v>
      </c>
      <c r="S39">
        <v>37</v>
      </c>
      <c r="T39" s="82">
        <v>37856</v>
      </c>
      <c r="U39">
        <v>0.73798245191574097</v>
      </c>
      <c r="V39" s="85">
        <v>20.079993447661401</v>
      </c>
      <c r="W39" s="114">
        <v>0.50134906998727613</v>
      </c>
      <c r="X39" s="111">
        <v>4.2825127662973056E-2</v>
      </c>
      <c r="Y39">
        <v>37</v>
      </c>
      <c r="Z39" s="82">
        <v>38217</v>
      </c>
      <c r="AA39">
        <v>0.365178972482681</v>
      </c>
      <c r="AB39" s="85">
        <v>18.849993475154101</v>
      </c>
      <c r="AC39" s="114">
        <v>0.37390907617775793</v>
      </c>
      <c r="AD39" s="111">
        <v>3.7553275630267828E-2</v>
      </c>
      <c r="AE39">
        <v>37</v>
      </c>
      <c r="AF39" s="82">
        <v>38591</v>
      </c>
      <c r="AG39">
        <v>0.31105631589889499</v>
      </c>
      <c r="AH39" s="85">
        <v>18.2699934881181</v>
      </c>
      <c r="AI39" s="114">
        <v>0.33241443516748453</v>
      </c>
      <c r="AJ39" s="111">
        <v>3.6492169670029467E-2</v>
      </c>
    </row>
    <row r="40" spans="1:36">
      <c r="A40">
        <v>38</v>
      </c>
      <c r="B40" s="82">
        <v>36762</v>
      </c>
      <c r="C40">
        <v>0.48183745145797702</v>
      </c>
      <c r="D40" s="85">
        <v>18.1799934901297</v>
      </c>
      <c r="E40" s="115">
        <v>0.39079354736185479</v>
      </c>
      <c r="F40" s="112">
        <v>3.6493799089049955E-2</v>
      </c>
      <c r="G40">
        <v>38</v>
      </c>
      <c r="H40" s="82">
        <v>37128</v>
      </c>
      <c r="I40">
        <v>0.52179348468780495</v>
      </c>
      <c r="J40" s="85">
        <v>18.769993476942201</v>
      </c>
      <c r="K40" s="114">
        <v>0.43912343603923099</v>
      </c>
      <c r="L40" s="111">
        <v>4.1417210332510654E-2</v>
      </c>
      <c r="M40">
        <v>38</v>
      </c>
      <c r="N40" s="82">
        <v>37481</v>
      </c>
      <c r="O40">
        <v>0.99232047796249401</v>
      </c>
      <c r="P40" s="85">
        <v>18.449993484094801</v>
      </c>
      <c r="Q40" s="115">
        <v>0.58206754957446738</v>
      </c>
      <c r="R40" s="112">
        <v>3.905292807344652E-2</v>
      </c>
      <c r="S40">
        <v>38</v>
      </c>
      <c r="T40" s="82">
        <v>37857</v>
      </c>
      <c r="U40">
        <v>0.76310217380523704</v>
      </c>
      <c r="V40" s="85">
        <v>19.909993451461201</v>
      </c>
      <c r="W40" s="114">
        <v>0.50718200245903711</v>
      </c>
      <c r="X40" s="111">
        <v>4.3870413626631612E-2</v>
      </c>
      <c r="Y40">
        <v>38</v>
      </c>
      <c r="Z40" s="82">
        <v>38218</v>
      </c>
      <c r="AA40">
        <v>0.32743614912033098</v>
      </c>
      <c r="AB40" s="85">
        <v>18.889993474259999</v>
      </c>
      <c r="AC40" s="114">
        <v>0.35949292761525092</v>
      </c>
      <c r="AD40" s="111">
        <v>3.8222496790285304E-2</v>
      </c>
      <c r="AE40">
        <v>38</v>
      </c>
      <c r="AF40" s="82">
        <v>38592</v>
      </c>
      <c r="AG40">
        <v>0.32384231686592102</v>
      </c>
      <c r="AH40" s="85">
        <v>18.209993489459201</v>
      </c>
      <c r="AI40" s="114">
        <v>0.32124332366778446</v>
      </c>
      <c r="AJ40" s="111">
        <v>3.7061253217367321E-2</v>
      </c>
    </row>
    <row r="41" spans="1:36">
      <c r="A41">
        <v>39</v>
      </c>
      <c r="B41" s="82">
        <v>36763</v>
      </c>
      <c r="C41">
        <v>0.50284880399704002</v>
      </c>
      <c r="D41" s="85">
        <v>18.359993486106401</v>
      </c>
      <c r="E41" s="115">
        <v>0.3983893997960129</v>
      </c>
      <c r="F41" s="112">
        <v>3.7149059931809662E-2</v>
      </c>
      <c r="G41">
        <v>39</v>
      </c>
      <c r="H41" s="82">
        <v>37129</v>
      </c>
      <c r="I41">
        <v>0.52126449346542403</v>
      </c>
      <c r="J41" s="85">
        <v>18.789993476495201</v>
      </c>
      <c r="K41" s="114">
        <v>0.43355396471234653</v>
      </c>
      <c r="L41" s="111">
        <v>4.2264064960609062E-2</v>
      </c>
      <c r="M41">
        <v>39</v>
      </c>
      <c r="N41" s="82">
        <v>37482</v>
      </c>
      <c r="O41">
        <v>0.91523009538650502</v>
      </c>
      <c r="P41" s="85">
        <v>18.449993484094801</v>
      </c>
      <c r="Q41" s="115">
        <v>0.5840241135068035</v>
      </c>
      <c r="R41" s="112">
        <v>4.0054569073576407E-2</v>
      </c>
      <c r="S41">
        <v>39</v>
      </c>
      <c r="T41" s="82">
        <v>37858</v>
      </c>
      <c r="U41">
        <v>0.78152418136596702</v>
      </c>
      <c r="V41" s="85">
        <v>19.859993452578799</v>
      </c>
      <c r="W41" s="114">
        <v>0.51419999281722106</v>
      </c>
      <c r="X41" s="111">
        <v>4.4942965651064322E-2</v>
      </c>
      <c r="Y41">
        <v>39</v>
      </c>
      <c r="Z41" s="82">
        <v>38219</v>
      </c>
      <c r="AA41">
        <v>0.317915380001068</v>
      </c>
      <c r="AB41" s="85">
        <v>19.009993471577801</v>
      </c>
      <c r="AC41" s="114">
        <v>0.34052911849970552</v>
      </c>
      <c r="AD41" s="111">
        <v>3.8881183210262564E-2</v>
      </c>
      <c r="AE41">
        <v>39</v>
      </c>
      <c r="AF41" s="82">
        <v>38593</v>
      </c>
      <c r="AG41">
        <v>0.33786311745643599</v>
      </c>
      <c r="AH41" s="85">
        <v>18.239993488788599</v>
      </c>
      <c r="AI41" s="114">
        <v>0.31901984116825777</v>
      </c>
      <c r="AJ41" s="111">
        <v>3.7619818072098743E-2</v>
      </c>
    </row>
    <row r="42" spans="1:36">
      <c r="A42">
        <v>40</v>
      </c>
      <c r="B42" s="82">
        <v>36764</v>
      </c>
      <c r="C42">
        <v>0.50886571407318104</v>
      </c>
      <c r="D42" s="85">
        <v>18.289993487671001</v>
      </c>
      <c r="E42" s="115">
        <v>0.40729753166877958</v>
      </c>
      <c r="F42" s="112">
        <v>3.7833356226990925E-2</v>
      </c>
      <c r="G42">
        <v>40</v>
      </c>
      <c r="H42" s="82">
        <v>37130</v>
      </c>
      <c r="I42">
        <v>0.53599190711975098</v>
      </c>
      <c r="J42" s="85">
        <v>18.979993472248299</v>
      </c>
      <c r="K42" s="114">
        <v>0.43044066140795262</v>
      </c>
      <c r="L42" s="111">
        <v>4.3119258682007618E-2</v>
      </c>
      <c r="M42">
        <v>40</v>
      </c>
      <c r="N42" s="82">
        <v>37483</v>
      </c>
      <c r="O42">
        <v>0.84087902307510398</v>
      </c>
      <c r="P42" s="85">
        <v>18.569993481412599</v>
      </c>
      <c r="Q42" s="115">
        <v>0.57610590335318856</v>
      </c>
      <c r="R42" s="112">
        <v>4.1084601215874997E-2</v>
      </c>
      <c r="S42">
        <v>40</v>
      </c>
      <c r="T42" s="82">
        <v>37859</v>
      </c>
      <c r="U42">
        <v>0.79279792308807395</v>
      </c>
      <c r="V42" s="85">
        <v>19.859993452578799</v>
      </c>
      <c r="W42" s="114">
        <v>0.52068100182003807</v>
      </c>
      <c r="X42" s="111">
        <v>4.6051865736667412E-2</v>
      </c>
      <c r="Y42">
        <v>40</v>
      </c>
      <c r="Z42" s="82">
        <v>38220</v>
      </c>
      <c r="AA42">
        <v>0.33023041486740101</v>
      </c>
      <c r="AB42" s="85">
        <v>18.929993473365901</v>
      </c>
      <c r="AC42" s="114">
        <v>0.32734226289660012</v>
      </c>
      <c r="AD42" s="111">
        <v>3.9522800898064099E-2</v>
      </c>
      <c r="AE42">
        <v>40</v>
      </c>
      <c r="AF42" s="82">
        <v>38594</v>
      </c>
      <c r="AG42">
        <v>0.39963346719741799</v>
      </c>
      <c r="AH42" s="85">
        <v>18.309993487223998</v>
      </c>
      <c r="AI42" s="114">
        <v>0.32195614967894798</v>
      </c>
      <c r="AJ42" s="111">
        <v>3.8183932886038385E-2</v>
      </c>
    </row>
    <row r="43" spans="1:36">
      <c r="A43">
        <v>41</v>
      </c>
      <c r="B43" s="82">
        <v>36765</v>
      </c>
      <c r="C43">
        <v>0.50689160823821999</v>
      </c>
      <c r="D43" s="85">
        <v>18.329993486776999</v>
      </c>
      <c r="E43" s="115">
        <v>0.41346084618668233</v>
      </c>
      <c r="F43" s="112">
        <v>3.8541526192075536E-2</v>
      </c>
      <c r="G43">
        <v>41</v>
      </c>
      <c r="H43" s="82">
        <v>37131</v>
      </c>
      <c r="I43">
        <v>0.55972695350646995</v>
      </c>
      <c r="J43" s="85">
        <v>19.029993471130801</v>
      </c>
      <c r="K43" s="114">
        <v>0.43194029345248086</v>
      </c>
      <c r="L43" s="111">
        <v>4.3993983548741046E-2</v>
      </c>
      <c r="M43">
        <v>41</v>
      </c>
      <c r="N43" s="82">
        <v>37484</v>
      </c>
      <c r="O43">
        <v>0.79404926300048795</v>
      </c>
      <c r="P43" s="85">
        <v>18.649993479624399</v>
      </c>
      <c r="Q43" s="115">
        <v>0.56219469492680174</v>
      </c>
      <c r="R43" s="112">
        <v>4.2134940685234809E-2</v>
      </c>
      <c r="S43">
        <v>41</v>
      </c>
      <c r="T43" s="82">
        <v>37860</v>
      </c>
      <c r="U43">
        <v>0.80546796321868896</v>
      </c>
      <c r="V43" s="85">
        <v>19.859993452578799</v>
      </c>
      <c r="W43" s="114">
        <v>0.52574409802564626</v>
      </c>
      <c r="X43" s="111">
        <v>4.7200099258758427E-2</v>
      </c>
      <c r="Y43">
        <v>41</v>
      </c>
      <c r="Z43" s="82">
        <v>38221</v>
      </c>
      <c r="AA43">
        <v>0.34968462586402899</v>
      </c>
      <c r="AB43" s="85">
        <v>18.8399934753776</v>
      </c>
      <c r="AC43" s="114">
        <v>0.32417471964854105</v>
      </c>
      <c r="AD43" s="111">
        <v>4.0149521378534898E-2</v>
      </c>
      <c r="AE43">
        <v>41</v>
      </c>
      <c r="AF43" s="82">
        <v>38595</v>
      </c>
      <c r="AG43">
        <v>0.43323287367820701</v>
      </c>
      <c r="AH43" s="85">
        <v>18.559993481636099</v>
      </c>
      <c r="AI43" s="114">
        <v>0.34070180025458657</v>
      </c>
      <c r="AJ43" s="111">
        <v>3.8763142355098971E-2</v>
      </c>
    </row>
    <row r="44" spans="1:36">
      <c r="A44">
        <v>42</v>
      </c>
      <c r="B44" s="82">
        <v>36766</v>
      </c>
      <c r="C44">
        <v>0.51688003540039096</v>
      </c>
      <c r="D44" s="85">
        <v>18.539993482083101</v>
      </c>
      <c r="E44" s="115">
        <v>0.41641863575527743</v>
      </c>
      <c r="F44" s="112">
        <v>3.9273859690948258E-2</v>
      </c>
      <c r="G44">
        <v>42</v>
      </c>
      <c r="H44" s="82">
        <v>37132</v>
      </c>
      <c r="I44">
        <v>0.576884746551514</v>
      </c>
      <c r="J44" s="85">
        <v>19.059993470460199</v>
      </c>
      <c r="K44" s="114">
        <v>0.43773483703141375</v>
      </c>
      <c r="L44" s="111">
        <v>4.4891133433913995E-2</v>
      </c>
      <c r="M44">
        <v>42</v>
      </c>
      <c r="N44" s="82">
        <v>37485</v>
      </c>
      <c r="O44">
        <v>0.776345074176788</v>
      </c>
      <c r="P44" s="85">
        <v>18.939993473142401</v>
      </c>
      <c r="Q44" s="115">
        <v>0.54807932215139377</v>
      </c>
      <c r="R44" s="112">
        <v>4.3194070731012779E-2</v>
      </c>
      <c r="S44">
        <v>42</v>
      </c>
      <c r="T44" s="82">
        <v>37861</v>
      </c>
      <c r="U44">
        <v>0.80874878168106101</v>
      </c>
      <c r="V44" s="85">
        <v>19.7999934539199</v>
      </c>
      <c r="W44" s="114">
        <v>0.53026360243495141</v>
      </c>
      <c r="X44" s="111">
        <v>4.838644843924686E-2</v>
      </c>
      <c r="Y44">
        <v>42</v>
      </c>
      <c r="Z44" s="82">
        <v>38222</v>
      </c>
      <c r="AA44">
        <v>0.38046634197235102</v>
      </c>
      <c r="AB44" s="85">
        <v>18.719993478059799</v>
      </c>
      <c r="AC44" s="114">
        <v>0.32832854076278034</v>
      </c>
      <c r="AD44" s="111">
        <v>4.0777730876205738E-2</v>
      </c>
      <c r="AE44">
        <v>42</v>
      </c>
      <c r="AF44" s="82"/>
      <c r="AH44" s="85">
        <v>18.699993478506801</v>
      </c>
      <c r="AI44" s="114"/>
      <c r="AJ44" s="108"/>
    </row>
    <row r="45" spans="1:36">
      <c r="A45">
        <v>43</v>
      </c>
      <c r="B45" s="82">
        <v>36767</v>
      </c>
      <c r="C45">
        <v>0.528212010860443</v>
      </c>
      <c r="D45" s="85">
        <v>18.569993481412599</v>
      </c>
      <c r="E45" s="115">
        <v>0.42023047576908484</v>
      </c>
      <c r="F45" s="112">
        <v>4.0032280347545857E-2</v>
      </c>
      <c r="G45">
        <v>43</v>
      </c>
      <c r="H45" s="82">
        <v>37133</v>
      </c>
      <c r="I45">
        <v>0.59920638799667403</v>
      </c>
      <c r="J45" s="85">
        <v>19.039993470907199</v>
      </c>
      <c r="K45" s="114">
        <v>0.44432126581731668</v>
      </c>
      <c r="L45" s="111">
        <v>4.5818476763875328E-2</v>
      </c>
      <c r="M45">
        <v>43</v>
      </c>
      <c r="N45" s="82">
        <v>37486</v>
      </c>
      <c r="O45">
        <v>0.75163882970809903</v>
      </c>
      <c r="P45" s="85">
        <v>19.089993469789601</v>
      </c>
      <c r="Q45" s="115">
        <v>0.5377253764810237</v>
      </c>
      <c r="R45" s="112">
        <v>4.4271394071054224E-2</v>
      </c>
      <c r="S45">
        <v>43</v>
      </c>
      <c r="T45" s="82">
        <v>37862</v>
      </c>
      <c r="U45">
        <v>0.81516236066818204</v>
      </c>
      <c r="V45" s="85">
        <v>19.759993454814001</v>
      </c>
      <c r="W45" s="114">
        <v>0.53306722269072282</v>
      </c>
      <c r="X45" s="111">
        <v>4.960774407622328E-2</v>
      </c>
      <c r="Y45">
        <v>43</v>
      </c>
      <c r="Z45" s="82">
        <v>38223</v>
      </c>
      <c r="AA45">
        <v>0.43002545833587602</v>
      </c>
      <c r="AB45" s="85">
        <v>18.719993478059799</v>
      </c>
      <c r="AC45" s="114">
        <v>0.3393023954975366</v>
      </c>
      <c r="AD45" s="111">
        <v>4.1419376457965222E-2</v>
      </c>
      <c r="AE45">
        <v>43</v>
      </c>
      <c r="AF45" s="82"/>
      <c r="AH45" s="85"/>
      <c r="AI45" s="114"/>
      <c r="AJ45" s="104"/>
    </row>
    <row r="46" spans="1:36">
      <c r="A46">
        <v>44</v>
      </c>
      <c r="B46" s="82">
        <v>36768</v>
      </c>
      <c r="C46">
        <v>0.54846435785293601</v>
      </c>
      <c r="D46" s="85">
        <v>18.499993482977199</v>
      </c>
      <c r="E46" s="115">
        <v>0.42473236245675705</v>
      </c>
      <c r="F46" s="112">
        <v>4.0812553177046358E-2</v>
      </c>
      <c r="G46">
        <v>44</v>
      </c>
      <c r="H46" s="82">
        <v>37134</v>
      </c>
      <c r="I46">
        <v>0.61251771450042702</v>
      </c>
      <c r="J46" s="85">
        <v>18.8399934753776</v>
      </c>
      <c r="K46" s="114">
        <v>0.45222733460230158</v>
      </c>
      <c r="L46" s="111">
        <v>4.6776315812163516E-2</v>
      </c>
      <c r="M46">
        <v>44</v>
      </c>
      <c r="N46" s="82">
        <v>37487</v>
      </c>
      <c r="O46">
        <v>0.76580959558486905</v>
      </c>
      <c r="P46" s="85">
        <v>19.2399934664369</v>
      </c>
      <c r="Q46" s="115">
        <v>0.52836882539769092</v>
      </c>
      <c r="R46" s="112">
        <v>4.5365461800633985E-2</v>
      </c>
      <c r="S46">
        <v>44</v>
      </c>
      <c r="T46" s="82">
        <v>37863</v>
      </c>
      <c r="U46">
        <v>0.82913601398467995</v>
      </c>
      <c r="V46" s="85">
        <v>19.589993458613801</v>
      </c>
      <c r="W46" s="114">
        <v>0.53545868917413131</v>
      </c>
      <c r="X46" s="111">
        <v>5.0862807054308762E-2</v>
      </c>
      <c r="Y46">
        <v>44</v>
      </c>
      <c r="Z46" s="82">
        <v>38224</v>
      </c>
      <c r="AA46">
        <v>0.481708884239197</v>
      </c>
      <c r="AB46" s="85">
        <v>18.689993478730301</v>
      </c>
      <c r="AC46" s="114">
        <v>0.35831632005809699</v>
      </c>
      <c r="AD46" s="111">
        <v>4.2090726685095357E-2</v>
      </c>
      <c r="AE46">
        <v>44</v>
      </c>
      <c r="AF46" s="82"/>
      <c r="AH46" s="85"/>
      <c r="AI46" s="114"/>
      <c r="AJ46" s="104"/>
    </row>
    <row r="47" spans="1:36">
      <c r="A47">
        <v>45</v>
      </c>
      <c r="B47" s="82">
        <v>36769</v>
      </c>
      <c r="C47">
        <v>0.55621039867401101</v>
      </c>
      <c r="D47" s="85">
        <v>18.449993484094801</v>
      </c>
      <c r="E47" s="115">
        <v>0.43138309422851961</v>
      </c>
      <c r="F47" s="112">
        <v>4.1612685246629359E-2</v>
      </c>
      <c r="G47">
        <v>45</v>
      </c>
      <c r="H47" s="82"/>
      <c r="J47" s="85">
        <v>18.719993478059799</v>
      </c>
      <c r="K47" s="114"/>
      <c r="L47" s="104"/>
      <c r="M47">
        <v>45</v>
      </c>
      <c r="N47" s="82">
        <v>37488</v>
      </c>
      <c r="O47">
        <v>0.77239024639129605</v>
      </c>
      <c r="P47" s="85">
        <v>19.4799934610725</v>
      </c>
      <c r="Q47" s="115">
        <v>0.52557055107423645</v>
      </c>
      <c r="R47" s="112">
        <v>4.6477645912173148E-2</v>
      </c>
      <c r="S47">
        <v>45</v>
      </c>
      <c r="T47" s="82">
        <v>37864</v>
      </c>
      <c r="U47">
        <v>0.83117038011550903</v>
      </c>
      <c r="V47" s="85">
        <v>19.459993461519499</v>
      </c>
      <c r="W47" s="114">
        <v>0.53871054068577262</v>
      </c>
      <c r="X47" s="111">
        <v>5.2143810020376741E-2</v>
      </c>
      <c r="Y47">
        <v>45</v>
      </c>
      <c r="Z47" s="82">
        <v>38225</v>
      </c>
      <c r="AA47">
        <v>0.47786480188369801</v>
      </c>
      <c r="AB47" s="85">
        <v>18.719993478059799</v>
      </c>
      <c r="AC47" s="114">
        <v>0.38102207947844224</v>
      </c>
      <c r="AD47" s="111">
        <v>4.2806224518537793E-2</v>
      </c>
      <c r="AE47">
        <v>45</v>
      </c>
      <c r="AF47" s="82"/>
      <c r="AH47" s="85"/>
      <c r="AI47" s="114"/>
      <c r="AJ47" s="104"/>
    </row>
    <row r="48" spans="1:36">
      <c r="A48">
        <v>46</v>
      </c>
      <c r="B48" s="82"/>
      <c r="D48" s="85">
        <v>18.299993487447502</v>
      </c>
      <c r="E48" s="114"/>
      <c r="F48" s="104"/>
      <c r="G48">
        <v>46</v>
      </c>
      <c r="H48" s="82"/>
      <c r="J48" s="85">
        <v>18.709993478283302</v>
      </c>
      <c r="K48" s="114"/>
      <c r="L48" s="104"/>
      <c r="M48">
        <v>46</v>
      </c>
      <c r="N48" s="82">
        <v>37489</v>
      </c>
      <c r="O48">
        <v>0.80240291357040405</v>
      </c>
      <c r="P48" s="85">
        <v>19.369993463531198</v>
      </c>
      <c r="Q48" s="115">
        <v>0.52509822057616473</v>
      </c>
      <c r="R48" s="112">
        <v>4.7624747942165056E-2</v>
      </c>
      <c r="S48">
        <v>46</v>
      </c>
      <c r="T48" s="82"/>
      <c r="V48" s="85">
        <v>19.429993462190101</v>
      </c>
      <c r="W48" s="114"/>
      <c r="X48" s="108"/>
      <c r="Y48">
        <v>46</v>
      </c>
      <c r="Z48" s="82">
        <v>38226</v>
      </c>
      <c r="AA48">
        <v>0.48759698867797902</v>
      </c>
      <c r="AB48" s="85">
        <v>18.459993483871202</v>
      </c>
      <c r="AC48" s="114">
        <v>0.39240124615491356</v>
      </c>
      <c r="AD48" s="111">
        <v>4.357605978285263E-2</v>
      </c>
      <c r="AE48">
        <v>46</v>
      </c>
      <c r="AF48" s="82"/>
      <c r="AH48" s="85"/>
      <c r="AI48" s="114"/>
      <c r="AJ48" s="104"/>
    </row>
    <row r="49" spans="1:36">
      <c r="A49">
        <v>47</v>
      </c>
      <c r="B49" s="82"/>
      <c r="D49" s="85">
        <v>18.139993491023802</v>
      </c>
      <c r="E49" s="114"/>
      <c r="F49" s="104"/>
      <c r="G49">
        <v>47</v>
      </c>
      <c r="H49" s="82"/>
      <c r="J49" s="85">
        <v>18.709993478283302</v>
      </c>
      <c r="K49" s="114"/>
      <c r="L49" s="104"/>
      <c r="M49">
        <v>47</v>
      </c>
      <c r="N49" s="82">
        <v>37490</v>
      </c>
      <c r="O49">
        <v>0.85552471876144398</v>
      </c>
      <c r="P49" s="85">
        <v>19.339993464201701</v>
      </c>
      <c r="Q49" s="115">
        <v>0.52936956756849662</v>
      </c>
      <c r="R49" s="112">
        <v>4.8792846814589487E-2</v>
      </c>
      <c r="S49">
        <v>47</v>
      </c>
      <c r="T49" s="82"/>
      <c r="V49" s="85">
        <v>19.349993463978201</v>
      </c>
      <c r="W49" s="114"/>
      <c r="X49" s="108"/>
      <c r="Y49">
        <v>47</v>
      </c>
      <c r="Z49" s="82">
        <v>38227</v>
      </c>
      <c r="AA49">
        <v>0.49381425976753202</v>
      </c>
      <c r="AB49" s="85">
        <v>18.409993484988799</v>
      </c>
      <c r="AC49" s="114">
        <v>0.40067581244767858</v>
      </c>
      <c r="AD49" s="111">
        <v>4.4370448177061657E-2</v>
      </c>
      <c r="AE49">
        <v>47</v>
      </c>
      <c r="AF49" s="82"/>
      <c r="AH49" s="85"/>
      <c r="AI49" s="114"/>
      <c r="AJ49" s="104"/>
    </row>
    <row r="50" spans="1:36">
      <c r="A50">
        <v>48</v>
      </c>
      <c r="B50" s="82"/>
      <c r="D50" s="85">
        <v>18.0299934934825</v>
      </c>
      <c r="E50" s="114"/>
      <c r="F50" s="104"/>
      <c r="G50">
        <v>48</v>
      </c>
      <c r="H50" s="82"/>
      <c r="J50" s="85">
        <v>18.4199934847653</v>
      </c>
      <c r="K50" s="114"/>
      <c r="L50" s="104"/>
      <c r="M50">
        <v>48</v>
      </c>
      <c r="N50" s="82">
        <v>37491</v>
      </c>
      <c r="O50">
        <v>0.88610363006591797</v>
      </c>
      <c r="P50" s="85">
        <v>19.369993463531198</v>
      </c>
      <c r="Q50" s="115">
        <v>0.53916256527666995</v>
      </c>
      <c r="R50" s="112">
        <v>4.9995888207249074E-2</v>
      </c>
      <c r="S50">
        <v>48</v>
      </c>
      <c r="T50" s="82"/>
      <c r="V50" s="85">
        <v>19.329993464425201</v>
      </c>
      <c r="W50" s="114"/>
      <c r="X50" s="104"/>
      <c r="Y50">
        <v>48</v>
      </c>
      <c r="Z50" s="82">
        <v>38228</v>
      </c>
      <c r="AA50">
        <v>0.50038713216781605</v>
      </c>
      <c r="AB50" s="85">
        <v>18.4399934843183</v>
      </c>
      <c r="AC50" s="114">
        <v>0.40656635289521126</v>
      </c>
      <c r="AD50" s="111">
        <v>4.5192316507982111E-2</v>
      </c>
      <c r="AE50">
        <v>48</v>
      </c>
      <c r="AF50" s="82"/>
      <c r="AH50" s="85"/>
      <c r="AI50" s="114"/>
      <c r="AJ50" s="104"/>
    </row>
    <row r="51" spans="1:36">
      <c r="A51">
        <v>49</v>
      </c>
      <c r="C51" s="82"/>
      <c r="D51" s="85">
        <v>17.899993496388198</v>
      </c>
      <c r="F51" s="86"/>
      <c r="G51">
        <v>49</v>
      </c>
      <c r="I51" s="82"/>
      <c r="J51" s="85">
        <v>18.389993485435902</v>
      </c>
      <c r="L51" s="86"/>
      <c r="M51">
        <v>49</v>
      </c>
      <c r="N51" s="82">
        <v>37492</v>
      </c>
      <c r="O51">
        <v>0.87719494104385398</v>
      </c>
      <c r="P51" s="85">
        <v>19.4799934610725</v>
      </c>
      <c r="Q51" s="115">
        <v>0.54843829409083422</v>
      </c>
      <c r="R51" s="112">
        <v>5.1249471511283819E-2</v>
      </c>
      <c r="S51">
        <v>49</v>
      </c>
      <c r="U51" s="82"/>
      <c r="V51" s="85">
        <v>19.289993465319299</v>
      </c>
      <c r="X51" s="86"/>
      <c r="Y51">
        <v>49</v>
      </c>
      <c r="Z51" s="82">
        <v>38229</v>
      </c>
      <c r="AA51">
        <v>0.51922076940536499</v>
      </c>
      <c r="AB51" s="85">
        <v>18.389993485435902</v>
      </c>
      <c r="AC51" s="113">
        <v>0.41124635911968149</v>
      </c>
      <c r="AD51" s="83">
        <v>4.6041355642780848E-2</v>
      </c>
      <c r="AE51">
        <v>49</v>
      </c>
      <c r="AG51" s="82"/>
      <c r="AH51" s="85"/>
      <c r="AJ51" s="86"/>
    </row>
    <row r="52" spans="1:36">
      <c r="A52">
        <v>50</v>
      </c>
      <c r="C52" s="82"/>
      <c r="D52" s="85">
        <v>17.8499934975058</v>
      </c>
      <c r="F52" s="86"/>
      <c r="G52">
        <v>50</v>
      </c>
      <c r="I52" s="82"/>
      <c r="J52" s="85">
        <v>18.399993485212399</v>
      </c>
      <c r="L52" s="86"/>
      <c r="M52">
        <v>50</v>
      </c>
      <c r="N52" s="82">
        <v>37493</v>
      </c>
      <c r="O52">
        <v>0.853205025196075</v>
      </c>
      <c r="P52" s="85">
        <v>19.489993460849</v>
      </c>
      <c r="Q52" s="115">
        <v>0.55213655665335826</v>
      </c>
      <c r="R52" s="112">
        <v>5.2559764445989338E-2</v>
      </c>
      <c r="S52">
        <v>50</v>
      </c>
      <c r="U52" s="82"/>
      <c r="V52" s="85">
        <v>19.339993464201701</v>
      </c>
      <c r="X52" s="86"/>
      <c r="Y52">
        <v>50</v>
      </c>
      <c r="Z52" s="82">
        <v>38230</v>
      </c>
      <c r="AA52">
        <v>0.522738397121429</v>
      </c>
      <c r="AB52" s="85">
        <v>18.309993487223998</v>
      </c>
      <c r="AC52" s="113">
        <v>0.41787914876579302</v>
      </c>
      <c r="AD52" s="83">
        <v>4.6912873593599275E-2</v>
      </c>
      <c r="AE52">
        <v>50</v>
      </c>
      <c r="AG52" s="82"/>
      <c r="AH52" s="85"/>
      <c r="AJ52" s="86"/>
    </row>
    <row r="53" spans="1:36">
      <c r="A53">
        <v>51</v>
      </c>
      <c r="C53" s="82"/>
      <c r="F53" s="86"/>
      <c r="G53">
        <v>51</v>
      </c>
      <c r="I53" s="82"/>
      <c r="J53" s="85"/>
      <c r="L53" s="86"/>
      <c r="M53">
        <v>51</v>
      </c>
      <c r="N53" s="82">
        <v>37494</v>
      </c>
      <c r="O53">
        <v>0.85545516014099099</v>
      </c>
      <c r="P53" s="85">
        <v>19.449993461742999</v>
      </c>
      <c r="Q53" s="116">
        <v>0.55078891749160364</v>
      </c>
      <c r="R53" s="92">
        <v>5.3911535281374469E-2</v>
      </c>
      <c r="S53">
        <v>51</v>
      </c>
      <c r="U53" s="82"/>
      <c r="V53" s="85"/>
      <c r="X53" s="86"/>
      <c r="Y53">
        <v>51</v>
      </c>
      <c r="AA53" s="82"/>
      <c r="AB53" s="85"/>
      <c r="AD53" s="86"/>
      <c r="AE53">
        <v>51</v>
      </c>
      <c r="AG53" s="82"/>
      <c r="AH53" s="85"/>
      <c r="AJ53" s="86"/>
    </row>
    <row r="54" spans="1:36">
      <c r="A54">
        <v>52</v>
      </c>
      <c r="C54" s="82"/>
      <c r="F54" s="86"/>
      <c r="G54">
        <v>52</v>
      </c>
      <c r="I54" s="82"/>
      <c r="J54" s="85"/>
      <c r="L54" s="86"/>
      <c r="M54">
        <v>52</v>
      </c>
      <c r="N54" s="82">
        <v>37495</v>
      </c>
      <c r="O54">
        <v>0.86706233024597201</v>
      </c>
      <c r="P54" s="85">
        <v>19.2399934664369</v>
      </c>
      <c r="Q54" s="115">
        <v>0.55039843108295039</v>
      </c>
      <c r="R54" s="112">
        <v>5.529220843948994E-2</v>
      </c>
      <c r="S54">
        <v>52</v>
      </c>
      <c r="U54" s="82"/>
      <c r="V54" s="85"/>
      <c r="X54" s="86"/>
      <c r="Y54">
        <v>52</v>
      </c>
      <c r="AA54" s="82"/>
      <c r="AB54" s="85"/>
      <c r="AD54" s="86"/>
      <c r="AE54">
        <v>52</v>
      </c>
      <c r="AG54" s="82"/>
      <c r="AH54" s="85"/>
      <c r="AJ54" s="86"/>
    </row>
    <row r="55" spans="1:36">
      <c r="A55">
        <v>53</v>
      </c>
      <c r="C55" s="82"/>
      <c r="F55" s="86"/>
      <c r="G55">
        <v>53</v>
      </c>
      <c r="I55" s="82"/>
      <c r="J55" s="85"/>
      <c r="L55" s="86"/>
      <c r="M55">
        <v>53</v>
      </c>
      <c r="N55" s="82">
        <v>37496</v>
      </c>
      <c r="O55">
        <v>0.87559109926223799</v>
      </c>
      <c r="P55" s="85">
        <v>19.089993469789601</v>
      </c>
      <c r="Q55" s="115">
        <v>0.55177183948288544</v>
      </c>
      <c r="R55" s="112">
        <v>5.6692913299580927E-2</v>
      </c>
      <c r="S55">
        <v>53</v>
      </c>
      <c r="U55" s="82"/>
      <c r="V55" s="85"/>
      <c r="X55" s="86"/>
      <c r="Y55">
        <v>53</v>
      </c>
      <c r="AA55" s="82"/>
      <c r="AB55" s="85"/>
      <c r="AD55" s="86"/>
      <c r="AE55">
        <v>53</v>
      </c>
      <c r="AG55" s="82"/>
      <c r="AH55" s="85"/>
      <c r="AJ55" s="86"/>
    </row>
    <row r="56" spans="1:36">
      <c r="N56" s="82">
        <v>37497</v>
      </c>
      <c r="O56">
        <v>0.86654967069625899</v>
      </c>
      <c r="P56">
        <v>19.189993467554501</v>
      </c>
      <c r="Q56" s="115">
        <v>0.55362562604563947</v>
      </c>
      <c r="R56" s="112">
        <v>5.8121482854482771E-2</v>
      </c>
    </row>
    <row r="57" spans="1:36">
      <c r="N57" s="82">
        <v>37498</v>
      </c>
      <c r="O57">
        <v>0.86815464496612504</v>
      </c>
      <c r="P57">
        <v>19.4099934626371</v>
      </c>
      <c r="Q57" s="115">
        <v>0.55340519436611957</v>
      </c>
      <c r="R57" s="112">
        <v>5.959684623156964E-2</v>
      </c>
    </row>
    <row r="58" spans="1:36">
      <c r="N58" s="82">
        <v>37499</v>
      </c>
      <c r="O58">
        <v>0.86125469207763705</v>
      </c>
      <c r="P58">
        <v>19.489993460849</v>
      </c>
      <c r="Q58" s="115">
        <v>0.55350537864293703</v>
      </c>
      <c r="R58" s="112">
        <v>6.1124670835735237E-2</v>
      </c>
    </row>
    <row r="60" spans="1:36">
      <c r="D60" s="85" t="s">
        <v>141</v>
      </c>
      <c r="E60" s="113" t="s">
        <v>161</v>
      </c>
      <c r="F60" s="85"/>
      <c r="H60" t="s">
        <v>183</v>
      </c>
      <c r="J60" s="85" t="s">
        <v>141</v>
      </c>
      <c r="K60" s="113" t="s">
        <v>162</v>
      </c>
      <c r="L60" s="85"/>
      <c r="P60" s="85"/>
      <c r="Q60" s="113" t="s">
        <v>163</v>
      </c>
      <c r="R60" s="85"/>
      <c r="V60" s="85" t="s">
        <v>141</v>
      </c>
      <c r="W60" s="113" t="s">
        <v>164</v>
      </c>
      <c r="X60" s="85"/>
      <c r="AB60" s="85" t="s">
        <v>141</v>
      </c>
      <c r="AC60" s="113" t="s">
        <v>165</v>
      </c>
      <c r="AD60" s="85"/>
    </row>
    <row r="61" spans="1:36">
      <c r="A61">
        <v>0</v>
      </c>
      <c r="B61" s="82">
        <v>38923</v>
      </c>
      <c r="C61">
        <v>0.85420310497283902</v>
      </c>
      <c r="D61" s="85">
        <v>18.939993473142401</v>
      </c>
      <c r="E61" s="115">
        <v>1</v>
      </c>
      <c r="F61" s="112">
        <v>1.7717407352724052E-2</v>
      </c>
      <c r="G61">
        <v>0</v>
      </c>
      <c r="H61" s="82">
        <v>39250</v>
      </c>
      <c r="I61">
        <v>1.6216241121292101</v>
      </c>
      <c r="J61" s="85">
        <v>14.9399935625494</v>
      </c>
      <c r="K61" s="115">
        <v>1</v>
      </c>
      <c r="L61" s="112">
        <v>1.7717407352724052E-2</v>
      </c>
      <c r="M61">
        <v>0</v>
      </c>
      <c r="N61" s="82">
        <v>39632</v>
      </c>
      <c r="O61">
        <v>1.6681727170944201</v>
      </c>
      <c r="P61" s="85">
        <v>16.349993531033402</v>
      </c>
      <c r="Q61" s="114">
        <v>1</v>
      </c>
      <c r="R61" s="111">
        <v>1.7717407352724052E-2</v>
      </c>
      <c r="S61">
        <v>0</v>
      </c>
      <c r="T61" s="82">
        <v>40009</v>
      </c>
      <c r="U61">
        <v>0.86321789026260398</v>
      </c>
      <c r="V61" s="85">
        <v>17.4499935064465</v>
      </c>
      <c r="W61" s="114">
        <v>1</v>
      </c>
      <c r="X61" s="111">
        <v>1.7717407352724052E-2</v>
      </c>
      <c r="Y61">
        <v>0</v>
      </c>
      <c r="Z61" s="82">
        <v>40386</v>
      </c>
      <c r="AA61">
        <v>0.78265148401260398</v>
      </c>
      <c r="AB61" s="85">
        <v>17.919993495941199</v>
      </c>
      <c r="AC61" s="114">
        <v>1</v>
      </c>
      <c r="AD61" s="111">
        <v>1.7717407352724052E-2</v>
      </c>
      <c r="AE61">
        <v>0</v>
      </c>
    </row>
    <row r="62" spans="1:36">
      <c r="A62">
        <v>1</v>
      </c>
      <c r="B62" s="82">
        <v>38924</v>
      </c>
      <c r="C62">
        <v>0.861866235733032</v>
      </c>
      <c r="D62" s="85">
        <v>19.139993468672099</v>
      </c>
      <c r="E62" s="115">
        <v>0.59605707658914531</v>
      </c>
      <c r="F62" s="112">
        <v>1.909552042361844E-2</v>
      </c>
      <c r="G62">
        <v>1</v>
      </c>
      <c r="H62" s="82">
        <v>39251</v>
      </c>
      <c r="I62">
        <v>1.6375216245651201</v>
      </c>
      <c r="J62" s="85">
        <v>15.029993560537701</v>
      </c>
      <c r="K62" s="115">
        <v>0.77725535767203302</v>
      </c>
      <c r="L62" s="112">
        <v>1.8852565179219412E-2</v>
      </c>
      <c r="M62">
        <v>1</v>
      </c>
      <c r="N62" s="82">
        <v>39633</v>
      </c>
      <c r="O62">
        <v>1.66908478736877</v>
      </c>
      <c r="P62" s="85">
        <v>16.379993530362899</v>
      </c>
      <c r="Q62" s="114">
        <v>0.76603978731759237</v>
      </c>
      <c r="R62" s="111">
        <v>1.8933628236205643E-2</v>
      </c>
      <c r="S62">
        <v>1</v>
      </c>
      <c r="T62" s="82">
        <v>40010</v>
      </c>
      <c r="U62">
        <v>0.82514369487762496</v>
      </c>
      <c r="V62" s="85">
        <v>17.409993507340602</v>
      </c>
      <c r="W62" s="114">
        <v>0.62614421826363809</v>
      </c>
      <c r="X62" s="111">
        <v>1.9000271575734334E-2</v>
      </c>
      <c r="Y62">
        <v>1</v>
      </c>
      <c r="Z62" s="82">
        <v>40387</v>
      </c>
      <c r="AA62">
        <v>0.76410645246505704</v>
      </c>
      <c r="AB62" s="85">
        <v>17.899993496388198</v>
      </c>
      <c r="AC62" s="114">
        <v>0.59679092102036491</v>
      </c>
      <c r="AD62" s="111">
        <v>1.9029687185081828E-2</v>
      </c>
      <c r="AE62">
        <v>1</v>
      </c>
    </row>
    <row r="63" spans="1:36">
      <c r="A63">
        <v>2</v>
      </c>
      <c r="B63" s="82">
        <v>38925</v>
      </c>
      <c r="C63">
        <v>0.82058507204055797</v>
      </c>
      <c r="D63" s="85">
        <v>19.2299934666604</v>
      </c>
      <c r="E63" s="115">
        <v>0.55889043827088891</v>
      </c>
      <c r="F63" s="112">
        <v>2.0021042905897533E-2</v>
      </c>
      <c r="G63">
        <v>2</v>
      </c>
      <c r="H63" s="82">
        <v>39252</v>
      </c>
      <c r="I63">
        <v>1.6861373186111499</v>
      </c>
      <c r="J63" s="85">
        <v>15.2199935562909</v>
      </c>
      <c r="K63" s="115">
        <v>0.7237560690741045</v>
      </c>
      <c r="L63" s="112">
        <v>1.9792762350641566E-2</v>
      </c>
      <c r="M63">
        <v>2</v>
      </c>
      <c r="N63" s="82">
        <v>39634</v>
      </c>
      <c r="O63">
        <v>1.53371262550354</v>
      </c>
      <c r="P63" s="85">
        <v>16.4899935279042</v>
      </c>
      <c r="Q63" s="114">
        <v>0.72041282959482877</v>
      </c>
      <c r="R63" s="111">
        <v>1.992652704130321E-2</v>
      </c>
      <c r="S63">
        <v>2</v>
      </c>
      <c r="T63" s="82">
        <v>40011</v>
      </c>
      <c r="U63">
        <v>0.76788192987442005</v>
      </c>
      <c r="V63" s="85">
        <v>17.429993506893499</v>
      </c>
      <c r="W63" s="114">
        <v>0.56000718648491887</v>
      </c>
      <c r="X63" s="111">
        <v>1.9887358807111576E-2</v>
      </c>
      <c r="Y63">
        <v>2</v>
      </c>
      <c r="Z63" s="82">
        <v>40388</v>
      </c>
      <c r="AA63">
        <v>0.76499640941619895</v>
      </c>
      <c r="AB63" s="85">
        <v>17.899993496388198</v>
      </c>
      <c r="AC63" s="114">
        <v>0.53729418930636452</v>
      </c>
      <c r="AD63" s="111">
        <v>1.9902674086110683E-2</v>
      </c>
      <c r="AE63">
        <v>2</v>
      </c>
    </row>
    <row r="64" spans="1:36">
      <c r="A64">
        <v>3</v>
      </c>
      <c r="B64" s="82">
        <v>38926</v>
      </c>
      <c r="C64">
        <v>0.77380859851837203</v>
      </c>
      <c r="D64" s="85">
        <v>19.269993465766301</v>
      </c>
      <c r="E64" s="115">
        <v>0.54340743219689425</v>
      </c>
      <c r="F64" s="112">
        <v>2.0901780134558477E-2</v>
      </c>
      <c r="G64">
        <v>3</v>
      </c>
      <c r="H64" s="82">
        <v>39253</v>
      </c>
      <c r="I64">
        <v>1.78453493118286</v>
      </c>
      <c r="J64" s="85">
        <v>15.469993550703</v>
      </c>
      <c r="K64" s="115">
        <v>0.71227981136393137</v>
      </c>
      <c r="L64" s="112">
        <v>2.0689436574519222E-2</v>
      </c>
      <c r="M64">
        <v>3</v>
      </c>
      <c r="N64" s="82">
        <v>39635</v>
      </c>
      <c r="O64">
        <v>1.3002804517746001</v>
      </c>
      <c r="P64" s="85">
        <v>16.7199935227633</v>
      </c>
      <c r="Q64" s="114">
        <v>0.6964684299801136</v>
      </c>
      <c r="R64" s="111">
        <v>2.087704473651961E-2</v>
      </c>
      <c r="S64">
        <v>3</v>
      </c>
      <c r="T64" s="82">
        <v>40012</v>
      </c>
      <c r="U64">
        <v>0.70644909143447898</v>
      </c>
      <c r="V64" s="85">
        <v>17.629993502423201</v>
      </c>
      <c r="W64" s="114">
        <v>0.53259926236050081</v>
      </c>
      <c r="X64" s="111">
        <v>2.0696536467350608E-2</v>
      </c>
      <c r="Y64">
        <v>3</v>
      </c>
      <c r="Z64" s="82">
        <v>40389</v>
      </c>
      <c r="AA64">
        <v>0.77695029973983798</v>
      </c>
      <c r="AB64" s="85">
        <v>17.809993498399901</v>
      </c>
      <c r="AC64" s="114">
        <v>0.52581696977069947</v>
      </c>
      <c r="AD64" s="111">
        <v>2.0702054349435849E-2</v>
      </c>
      <c r="AE64">
        <v>3</v>
      </c>
    </row>
    <row r="65" spans="1:31">
      <c r="A65">
        <v>4</v>
      </c>
      <c r="B65" s="82">
        <v>38927</v>
      </c>
      <c r="C65">
        <v>0.76196438074111905</v>
      </c>
      <c r="D65" s="85">
        <v>19.299993465095799</v>
      </c>
      <c r="E65" s="115">
        <v>0.52922211913116646</v>
      </c>
      <c r="F65" s="112">
        <v>2.1763444166000359E-2</v>
      </c>
      <c r="G65">
        <v>4</v>
      </c>
      <c r="H65" s="82">
        <v>39254</v>
      </c>
      <c r="I65">
        <v>1.82312083244324</v>
      </c>
      <c r="J65" s="85">
        <v>15.809993543103401</v>
      </c>
      <c r="K65" s="115">
        <v>0.716160900131247</v>
      </c>
      <c r="L65" s="112">
        <v>2.1585502150549409E-2</v>
      </c>
      <c r="M65">
        <v>4</v>
      </c>
      <c r="N65" s="82">
        <v>39636</v>
      </c>
      <c r="O65">
        <v>1.17930579185486</v>
      </c>
      <c r="P65" s="85">
        <v>16.7199935227633</v>
      </c>
      <c r="Q65" s="114">
        <v>0.66472161248129813</v>
      </c>
      <c r="R65" s="111">
        <v>2.1812367920716707E-2</v>
      </c>
      <c r="S65">
        <v>4</v>
      </c>
      <c r="T65" s="82">
        <v>40013</v>
      </c>
      <c r="U65">
        <v>0.65710043907165505</v>
      </c>
      <c r="V65" s="85">
        <v>17.669993501529099</v>
      </c>
      <c r="W65" s="114">
        <v>0.51074986637396913</v>
      </c>
      <c r="X65" s="111">
        <v>2.147962386540193E-2</v>
      </c>
      <c r="Y65">
        <v>4</v>
      </c>
      <c r="Z65" s="82">
        <v>40390</v>
      </c>
      <c r="AA65">
        <v>0.755912125110626</v>
      </c>
      <c r="AB65" s="85">
        <v>18.089993492141399</v>
      </c>
      <c r="AC65" s="114">
        <v>0.52598668407546723</v>
      </c>
      <c r="AD65" s="111">
        <v>2.1483440627583578E-2</v>
      </c>
      <c r="AE65">
        <v>4</v>
      </c>
    </row>
    <row r="66" spans="1:31">
      <c r="A66">
        <v>5</v>
      </c>
      <c r="B66" s="82">
        <v>38928</v>
      </c>
      <c r="C66">
        <v>0.73060286045074496</v>
      </c>
      <c r="D66" s="85">
        <v>19.329993464425201</v>
      </c>
      <c r="E66" s="115">
        <v>0.52325749741552208</v>
      </c>
      <c r="F66" s="112">
        <v>2.2607121680064898E-2</v>
      </c>
      <c r="G66">
        <v>5</v>
      </c>
      <c r="H66" s="82">
        <v>39255</v>
      </c>
      <c r="I66">
        <v>1.79941666126251</v>
      </c>
      <c r="J66" s="85">
        <v>15.719993545115001</v>
      </c>
      <c r="K66" s="115">
        <v>0.7202138376654077</v>
      </c>
      <c r="L66" s="112">
        <v>2.2500454625290749E-2</v>
      </c>
      <c r="M66">
        <v>5</v>
      </c>
      <c r="N66" s="82">
        <v>39637</v>
      </c>
      <c r="O66">
        <v>1.17295038700104</v>
      </c>
      <c r="P66" s="85">
        <v>16.7099935229868</v>
      </c>
      <c r="Q66" s="114">
        <v>0.6403712572706054</v>
      </c>
      <c r="R66" s="111">
        <v>2.2712881270186013E-2</v>
      </c>
      <c r="S66">
        <v>5</v>
      </c>
      <c r="T66" s="82">
        <v>40014</v>
      </c>
      <c r="U66">
        <v>0.62493729591369596</v>
      </c>
      <c r="V66" s="85">
        <v>17.5999935030937</v>
      </c>
      <c r="W66" s="114">
        <v>0.49226716059248388</v>
      </c>
      <c r="X66" s="111">
        <v>2.223669224794908E-2</v>
      </c>
      <c r="Y66">
        <v>5</v>
      </c>
      <c r="Z66" s="82">
        <v>40391</v>
      </c>
      <c r="AA66">
        <v>0.74177742004394498</v>
      </c>
      <c r="AB66" s="85">
        <v>18.209993489459201</v>
      </c>
      <c r="AC66" s="114">
        <v>0.52116868592603838</v>
      </c>
      <c r="AD66" s="111">
        <v>2.227552461016552E-2</v>
      </c>
      <c r="AE66">
        <v>5</v>
      </c>
    </row>
    <row r="67" spans="1:31">
      <c r="A67">
        <v>6</v>
      </c>
      <c r="B67" s="82">
        <v>38929</v>
      </c>
      <c r="C67">
        <v>0.72850024700164795</v>
      </c>
      <c r="D67" s="85">
        <v>19.339993464201701</v>
      </c>
      <c r="E67" s="115">
        <v>0.51426206022862697</v>
      </c>
      <c r="F67" s="112">
        <v>2.3443783900611134E-2</v>
      </c>
      <c r="G67">
        <v>6</v>
      </c>
      <c r="H67" s="82">
        <v>39256</v>
      </c>
      <c r="I67">
        <v>1.6995420455932599</v>
      </c>
      <c r="J67" s="85">
        <v>15.7499935444445</v>
      </c>
      <c r="K67" s="115">
        <v>0.72004509976825182</v>
      </c>
      <c r="L67" s="112">
        <v>2.3415395811023868E-2</v>
      </c>
      <c r="M67">
        <v>6</v>
      </c>
      <c r="N67" s="82">
        <v>39638</v>
      </c>
      <c r="O67">
        <v>1.1525226831436199</v>
      </c>
      <c r="P67" s="85">
        <v>16.599993525445502</v>
      </c>
      <c r="Q67" s="114">
        <v>0.63150356617973125</v>
      </c>
      <c r="R67" s="111">
        <v>2.3585813677453552E-2</v>
      </c>
      <c r="S67">
        <v>6</v>
      </c>
      <c r="T67" s="82">
        <v>40015</v>
      </c>
      <c r="U67">
        <v>0.62596690654754605</v>
      </c>
      <c r="V67" s="85">
        <v>17.359993508458199</v>
      </c>
      <c r="W67" s="114">
        <v>0.4784683057841061</v>
      </c>
      <c r="X67" s="111">
        <v>2.2967700763254665E-2</v>
      </c>
      <c r="Y67">
        <v>6</v>
      </c>
      <c r="Z67" s="82">
        <v>40392</v>
      </c>
      <c r="AA67">
        <v>0.73292219638824496</v>
      </c>
      <c r="AB67" s="85">
        <v>18.359993486106401</v>
      </c>
      <c r="AC67" s="114">
        <v>0.51656704151590183</v>
      </c>
      <c r="AD67" s="111">
        <v>2.3065868635924532E-2</v>
      </c>
      <c r="AE67">
        <v>6</v>
      </c>
    </row>
    <row r="68" spans="1:31">
      <c r="A68">
        <v>7</v>
      </c>
      <c r="B68" s="82">
        <v>38930</v>
      </c>
      <c r="C68">
        <v>0.76124882698059104</v>
      </c>
      <c r="D68" s="85">
        <v>19.439993461966498</v>
      </c>
      <c r="E68" s="115">
        <v>0.51130064830687605</v>
      </c>
      <c r="F68" s="112">
        <v>2.4268455839915173E-2</v>
      </c>
      <c r="G68">
        <v>7</v>
      </c>
      <c r="H68" s="82">
        <v>39257</v>
      </c>
      <c r="I68">
        <v>1.57085716724396</v>
      </c>
      <c r="J68" s="85">
        <v>15.799993543326901</v>
      </c>
      <c r="K68" s="115">
        <v>0.71320084614538559</v>
      </c>
      <c r="L68" s="112">
        <v>2.4331384957059891E-2</v>
      </c>
      <c r="M68">
        <v>7</v>
      </c>
      <c r="N68" s="82">
        <v>39639</v>
      </c>
      <c r="O68">
        <v>1.03911793231964</v>
      </c>
      <c r="P68" s="85">
        <v>16.429993529245301</v>
      </c>
      <c r="Q68" s="114">
        <v>0.6258662349919607</v>
      </c>
      <c r="R68" s="111">
        <v>2.4444089046872227E-2</v>
      </c>
      <c r="S68">
        <v>7</v>
      </c>
      <c r="T68" s="82">
        <v>40016</v>
      </c>
      <c r="U68">
        <v>0.607185959815979</v>
      </c>
      <c r="V68" s="85">
        <v>17.359993508458199</v>
      </c>
      <c r="W68" s="114">
        <v>0.47437403319910143</v>
      </c>
      <c r="X68" s="111">
        <v>2.3672741247514492E-2</v>
      </c>
      <c r="Y68">
        <v>7</v>
      </c>
      <c r="Z68" s="82">
        <v>40393</v>
      </c>
      <c r="AA68">
        <v>0.74048566818237305</v>
      </c>
      <c r="AB68" s="85">
        <v>18.4199934847653</v>
      </c>
      <c r="AC68" s="114">
        <v>0.5131638169292625</v>
      </c>
      <c r="AD68" s="111">
        <v>2.3855822486142968E-2</v>
      </c>
      <c r="AE68">
        <v>7</v>
      </c>
    </row>
    <row r="69" spans="1:31">
      <c r="A69">
        <v>8</v>
      </c>
      <c r="B69" s="82">
        <v>38931</v>
      </c>
      <c r="C69">
        <v>0.78977745771408103</v>
      </c>
      <c r="D69" s="85">
        <v>19.329993464425201</v>
      </c>
      <c r="E69" s="115">
        <v>0.51777653041832084</v>
      </c>
      <c r="F69" s="112">
        <v>2.5092862154860042E-2</v>
      </c>
      <c r="G69">
        <v>8</v>
      </c>
      <c r="H69" s="82">
        <v>39258</v>
      </c>
      <c r="I69">
        <v>1.4566946029663099</v>
      </c>
      <c r="J69" s="85">
        <v>15.8599935419858</v>
      </c>
      <c r="K69" s="115">
        <v>0.70116272691731685</v>
      </c>
      <c r="L69" s="112">
        <v>2.5242487212046475E-2</v>
      </c>
      <c r="M69">
        <v>8</v>
      </c>
      <c r="N69" s="82">
        <v>39640</v>
      </c>
      <c r="O69">
        <v>0.94505381584167503</v>
      </c>
      <c r="P69" s="85">
        <v>16.3899935301394</v>
      </c>
      <c r="Q69" s="114">
        <v>0.60952742030004303</v>
      </c>
      <c r="R69" s="111">
        <v>2.5288921216777251E-2</v>
      </c>
      <c r="S69">
        <v>8</v>
      </c>
      <c r="T69" s="82">
        <v>40017</v>
      </c>
      <c r="U69">
        <v>0.58132565021514904</v>
      </c>
      <c r="V69" s="85">
        <v>17.329993509128698</v>
      </c>
      <c r="W69" s="114">
        <v>0.46823008795862803</v>
      </c>
      <c r="X69" s="111">
        <v>2.4372472307803723E-2</v>
      </c>
      <c r="Y69">
        <v>8</v>
      </c>
      <c r="Z69" s="82">
        <v>40394</v>
      </c>
      <c r="AA69">
        <v>0.71824961900711104</v>
      </c>
      <c r="AB69" s="85">
        <v>18.4299934845418</v>
      </c>
      <c r="AC69" s="114">
        <v>0.51374138370795253</v>
      </c>
      <c r="AD69" s="111">
        <v>2.464348206313436E-2</v>
      </c>
      <c r="AE69">
        <v>8</v>
      </c>
    </row>
    <row r="70" spans="1:31">
      <c r="A70">
        <v>9</v>
      </c>
      <c r="B70" s="82">
        <v>38932</v>
      </c>
      <c r="C70">
        <v>0.78174835443496704</v>
      </c>
      <c r="D70" s="85">
        <v>19.189993467554501</v>
      </c>
      <c r="E70" s="115">
        <v>0.52574726963676366</v>
      </c>
      <c r="F70" s="112">
        <v>2.5921652093952516E-2</v>
      </c>
      <c r="G70">
        <v>9</v>
      </c>
      <c r="H70" s="82">
        <v>39259</v>
      </c>
      <c r="I70">
        <v>1.3830623626709</v>
      </c>
      <c r="J70" s="85">
        <v>15.729993544891499</v>
      </c>
      <c r="K70" s="115">
        <v>0.68720396886951052</v>
      </c>
      <c r="L70" s="112">
        <v>2.6143718047147903E-2</v>
      </c>
      <c r="M70">
        <v>9</v>
      </c>
      <c r="N70" s="82">
        <v>39641</v>
      </c>
      <c r="O70">
        <v>0.97208553552627597</v>
      </c>
      <c r="P70" s="85">
        <v>16.569993526116001</v>
      </c>
      <c r="Q70" s="114">
        <v>0.59005571562585546</v>
      </c>
      <c r="R70" s="111">
        <v>2.6113779726936109E-2</v>
      </c>
      <c r="S70">
        <v>9</v>
      </c>
      <c r="T70" s="82">
        <v>40018</v>
      </c>
      <c r="U70">
        <v>0.57906574010848999</v>
      </c>
      <c r="V70" s="85">
        <v>17.319993509352201</v>
      </c>
      <c r="W70" s="114">
        <v>0.45945703813431377</v>
      </c>
      <c r="X70" s="111">
        <v>2.5063264630440712E-2</v>
      </c>
      <c r="Y70">
        <v>9</v>
      </c>
      <c r="Z70" s="82">
        <v>40395</v>
      </c>
      <c r="AA70">
        <v>0.72235959768295299</v>
      </c>
      <c r="AB70" s="85">
        <v>18.319993487000499</v>
      </c>
      <c r="AC70" s="114">
        <v>0.50914318347892096</v>
      </c>
      <c r="AD70" s="111">
        <v>2.5432147012249454E-2</v>
      </c>
      <c r="AE70">
        <v>9</v>
      </c>
    </row>
    <row r="71" spans="1:31">
      <c r="A71">
        <v>10</v>
      </c>
      <c r="B71" s="82">
        <v>38933</v>
      </c>
      <c r="C71">
        <v>0.77019578218460105</v>
      </c>
      <c r="D71" s="85">
        <v>19.099993469566101</v>
      </c>
      <c r="E71" s="115">
        <v>0.5268874157664567</v>
      </c>
      <c r="F71" s="112">
        <v>2.675554123163966E-2</v>
      </c>
      <c r="G71">
        <v>10</v>
      </c>
      <c r="H71" s="82">
        <v>39260</v>
      </c>
      <c r="I71">
        <v>1.4045957326889</v>
      </c>
      <c r="J71" s="85">
        <v>15.6199935473502</v>
      </c>
      <c r="K71" s="115">
        <v>0.6751054137834317</v>
      </c>
      <c r="L71" s="112">
        <v>2.7024700262762637E-2</v>
      </c>
      <c r="M71">
        <v>10</v>
      </c>
      <c r="N71" s="82">
        <v>39642</v>
      </c>
      <c r="O71">
        <v>1.0697547197341899</v>
      </c>
      <c r="P71" s="85">
        <v>16.519993527233598</v>
      </c>
      <c r="Q71" s="114">
        <v>0.58533634145497537</v>
      </c>
      <c r="R71" s="111">
        <v>2.6923649723638202E-2</v>
      </c>
      <c r="S71">
        <v>10</v>
      </c>
      <c r="T71" s="82">
        <v>40019</v>
      </c>
      <c r="U71">
        <v>0.59208709001541104</v>
      </c>
      <c r="V71" s="85">
        <v>17.399993507564101</v>
      </c>
      <c r="W71" s="114">
        <v>0.45550910033766884</v>
      </c>
      <c r="X71" s="111">
        <v>2.5742409967640566E-2</v>
      </c>
      <c r="Y71">
        <v>10</v>
      </c>
      <c r="Z71" s="82">
        <v>40396</v>
      </c>
      <c r="AA71">
        <v>0.72703945636749301</v>
      </c>
      <c r="AB71" s="85">
        <v>18.479993483424199</v>
      </c>
      <c r="AC71" s="114">
        <v>0.50836493347139466</v>
      </c>
      <c r="AD71" s="111">
        <v>2.6210541691751476E-2</v>
      </c>
      <c r="AE71">
        <v>10</v>
      </c>
    </row>
    <row r="72" spans="1:31">
      <c r="A72">
        <v>11</v>
      </c>
      <c r="B72" s="82">
        <v>38934</v>
      </c>
      <c r="C72">
        <v>0.80033153295517001</v>
      </c>
      <c r="D72" s="85">
        <v>18.9199934735894</v>
      </c>
      <c r="E72" s="115">
        <v>0.52508336148471213</v>
      </c>
      <c r="F72" s="112">
        <v>2.7587242600992393E-2</v>
      </c>
      <c r="G72">
        <v>11</v>
      </c>
      <c r="H72" s="82">
        <v>39261</v>
      </c>
      <c r="I72">
        <v>1.39044749736786</v>
      </c>
      <c r="J72" s="85">
        <v>15.719993545115001</v>
      </c>
      <c r="K72" s="115">
        <v>0.67124417510410495</v>
      </c>
      <c r="L72" s="112">
        <v>2.7888313112456719E-2</v>
      </c>
      <c r="M72">
        <v>11</v>
      </c>
      <c r="N72" s="82">
        <v>39643</v>
      </c>
      <c r="O72">
        <v>1.05983686447144</v>
      </c>
      <c r="P72" s="85">
        <v>16.539993526786599</v>
      </c>
      <c r="Q72" s="114">
        <v>0.59538248263630222</v>
      </c>
      <c r="R72" s="111">
        <v>2.7726049315834573E-2</v>
      </c>
      <c r="S72">
        <v>11</v>
      </c>
      <c r="T72" s="82">
        <v>40020</v>
      </c>
      <c r="U72">
        <v>0.60360920429229703</v>
      </c>
      <c r="V72" s="85">
        <v>17.389993507787601</v>
      </c>
      <c r="W72" s="114">
        <v>0.45707501681036899</v>
      </c>
      <c r="X72" s="111">
        <v>2.6418998580499127E-2</v>
      </c>
      <c r="Y72">
        <v>11</v>
      </c>
      <c r="Z72" s="82">
        <v>40397</v>
      </c>
      <c r="AA72">
        <v>0.69772267341613803</v>
      </c>
      <c r="AB72" s="85">
        <v>18.489993483200699</v>
      </c>
      <c r="AC72" s="114">
        <v>0.50902263799184067</v>
      </c>
      <c r="AD72" s="111">
        <v>2.6993787253361882E-2</v>
      </c>
      <c r="AE72">
        <v>11</v>
      </c>
    </row>
    <row r="73" spans="1:31">
      <c r="A73">
        <v>12</v>
      </c>
      <c r="B73" s="82">
        <v>38935</v>
      </c>
      <c r="C73">
        <v>0.77347517013549805</v>
      </c>
      <c r="D73" s="85">
        <v>18.939993473142401</v>
      </c>
      <c r="E73" s="115">
        <v>0.52989013330881141</v>
      </c>
      <c r="F73" s="112">
        <v>2.8409283454856726E-2</v>
      </c>
      <c r="G73">
        <v>12</v>
      </c>
      <c r="H73" s="82">
        <v>39262</v>
      </c>
      <c r="I73">
        <v>1.3539834022521999</v>
      </c>
      <c r="J73" s="85">
        <v>15.9099935408682</v>
      </c>
      <c r="K73" s="115">
        <v>0.61813698180929333</v>
      </c>
      <c r="L73" s="112">
        <v>2.8752007993391584E-2</v>
      </c>
      <c r="M73">
        <v>12</v>
      </c>
      <c r="N73" s="82">
        <v>39644</v>
      </c>
      <c r="O73">
        <v>1.0240716934204099</v>
      </c>
      <c r="P73" s="85">
        <v>16.699993523210299</v>
      </c>
      <c r="Q73" s="114">
        <v>0.58264259547213004</v>
      </c>
      <c r="R73" s="111">
        <v>2.8540573636491096E-2</v>
      </c>
      <c r="S73">
        <v>12</v>
      </c>
      <c r="T73" s="82">
        <v>40021</v>
      </c>
      <c r="U73">
        <v>0.59443032741546598</v>
      </c>
      <c r="V73" s="85">
        <v>17.539993504434801</v>
      </c>
      <c r="W73" s="114">
        <v>0.46039913698986934</v>
      </c>
      <c r="X73" s="111">
        <v>2.7097169946080142E-2</v>
      </c>
      <c r="Y73">
        <v>12</v>
      </c>
      <c r="Z73" s="82">
        <v>40398</v>
      </c>
      <c r="AA73">
        <v>0.69577652215957597</v>
      </c>
      <c r="AB73" s="85">
        <v>18.519993482530101</v>
      </c>
      <c r="AC73" s="114">
        <v>0.50335527060692487</v>
      </c>
      <c r="AD73" s="111">
        <v>2.7778145891416691E-2</v>
      </c>
      <c r="AE73">
        <v>12</v>
      </c>
    </row>
    <row r="74" spans="1:31">
      <c r="A74">
        <v>13</v>
      </c>
      <c r="B74" s="82">
        <v>38936</v>
      </c>
      <c r="C74">
        <v>0.74984753131866499</v>
      </c>
      <c r="D74" s="85">
        <v>19.109993469342601</v>
      </c>
      <c r="E74" s="115">
        <v>0.44278113171600297</v>
      </c>
      <c r="F74" s="112">
        <v>2.9238363275035276E-2</v>
      </c>
      <c r="G74">
        <v>13</v>
      </c>
      <c r="H74" s="82">
        <v>39263</v>
      </c>
      <c r="I74">
        <v>1.35081923007965</v>
      </c>
      <c r="J74" s="85">
        <v>15.879993541538701</v>
      </c>
      <c r="K74" s="115">
        <v>0.48908008778692114</v>
      </c>
      <c r="L74" s="112">
        <v>2.956670108703334E-2</v>
      </c>
      <c r="M74">
        <v>13</v>
      </c>
      <c r="N74" s="82">
        <v>39645</v>
      </c>
      <c r="O74">
        <v>0.99720549583435103</v>
      </c>
      <c r="P74" s="85">
        <v>16.769993521645699</v>
      </c>
      <c r="Q74" s="114">
        <v>0.47320283674672953</v>
      </c>
      <c r="R74" s="111">
        <v>2.9346677242337232E-2</v>
      </c>
      <c r="S74">
        <v>13</v>
      </c>
      <c r="T74" s="82">
        <v>40022</v>
      </c>
      <c r="U74">
        <v>0.61700809001922596</v>
      </c>
      <c r="V74" s="85">
        <v>17.6099935028702</v>
      </c>
      <c r="W74" s="114">
        <v>0.45975351962751287</v>
      </c>
      <c r="X74" s="111">
        <v>2.7784470618230504E-2</v>
      </c>
      <c r="Y74">
        <v>13</v>
      </c>
      <c r="Z74" s="82">
        <v>40399</v>
      </c>
      <c r="AA74">
        <v>0.69740629196167003</v>
      </c>
      <c r="AB74" s="85">
        <v>18.409993484988799</v>
      </c>
      <c r="AC74" s="114">
        <v>0.49923396156938221</v>
      </c>
      <c r="AD74" s="111">
        <v>2.8556028996011135E-2</v>
      </c>
      <c r="AE74">
        <v>13</v>
      </c>
    </row>
    <row r="75" spans="1:31">
      <c r="A75">
        <v>14</v>
      </c>
      <c r="B75" s="82">
        <v>38937</v>
      </c>
      <c r="C75">
        <v>0.78408461809158303</v>
      </c>
      <c r="D75" s="85">
        <v>19.199993467331002</v>
      </c>
      <c r="E75" s="115">
        <v>0.32093390520178466</v>
      </c>
      <c r="F75" s="112">
        <v>2.9954412678687734E-2</v>
      </c>
      <c r="G75">
        <v>14</v>
      </c>
      <c r="H75" s="82">
        <v>39264</v>
      </c>
      <c r="I75">
        <v>1.33597040176392</v>
      </c>
      <c r="J75" s="85">
        <v>15.8599935419858</v>
      </c>
      <c r="K75" s="115">
        <v>0.36097817568812962</v>
      </c>
      <c r="L75" s="112">
        <v>3.0234349355043343E-2</v>
      </c>
      <c r="M75">
        <v>14</v>
      </c>
      <c r="N75" s="82">
        <v>39646</v>
      </c>
      <c r="O75">
        <v>0.95153480768203702</v>
      </c>
      <c r="P75" s="85">
        <v>16.8099935207516</v>
      </c>
      <c r="Q75" s="114">
        <v>0.35013796443446987</v>
      </c>
      <c r="R75" s="111">
        <v>3.0024383297939338E-2</v>
      </c>
      <c r="S75">
        <v>14</v>
      </c>
      <c r="T75" s="82">
        <v>40023</v>
      </c>
      <c r="U75">
        <v>0.65548413991928101</v>
      </c>
      <c r="V75" s="85">
        <v>17.659993501752599</v>
      </c>
      <c r="W75" s="114">
        <v>0.45384549551824716</v>
      </c>
      <c r="X75" s="111">
        <v>2.8473150293667791E-2</v>
      </c>
      <c r="Y75">
        <v>14</v>
      </c>
      <c r="Z75" s="82">
        <v>40400</v>
      </c>
      <c r="AA75">
        <v>0.69920164346694902</v>
      </c>
      <c r="AB75" s="85">
        <v>18.2699934881181</v>
      </c>
      <c r="AC75" s="114">
        <v>0.40215863496310722</v>
      </c>
      <c r="AD75" s="111">
        <v>2.9324266370544968E-2</v>
      </c>
      <c r="AE75">
        <v>14</v>
      </c>
    </row>
    <row r="76" spans="1:31">
      <c r="A76">
        <v>15</v>
      </c>
      <c r="B76" s="82">
        <v>38938</v>
      </c>
      <c r="C76">
        <v>0.76536756753921498</v>
      </c>
      <c r="D76" s="85">
        <v>19.189993467554501</v>
      </c>
      <c r="E76" s="115">
        <v>0.22536645319078463</v>
      </c>
      <c r="F76" s="112">
        <v>3.0494198959503498E-2</v>
      </c>
      <c r="G76">
        <v>15</v>
      </c>
      <c r="H76" s="82">
        <v>39265</v>
      </c>
      <c r="I76">
        <v>1.40125119686127</v>
      </c>
      <c r="J76" s="85">
        <v>15.839993542432801</v>
      </c>
      <c r="K76" s="115">
        <v>0.26544680860668396</v>
      </c>
      <c r="L76" s="112">
        <v>3.0745102629078255E-2</v>
      </c>
      <c r="M76">
        <v>15</v>
      </c>
      <c r="N76" s="82">
        <v>39647</v>
      </c>
      <c r="O76">
        <v>0.87434017658233598</v>
      </c>
      <c r="P76" s="85">
        <v>16.839993520081102</v>
      </c>
      <c r="Q76" s="114">
        <v>0.25269277895800174</v>
      </c>
      <c r="R76" s="111">
        <v>3.0544905736494304E-2</v>
      </c>
      <c r="S76">
        <v>15</v>
      </c>
      <c r="T76" s="82">
        <v>40024</v>
      </c>
      <c r="U76">
        <v>0.68469357490539595</v>
      </c>
      <c r="V76" s="85">
        <v>17.729993500188002</v>
      </c>
      <c r="W76" s="114">
        <v>0.38249408439972316</v>
      </c>
      <c r="X76" s="111">
        <v>2.9155679239558613E-2</v>
      </c>
      <c r="Y76">
        <v>15</v>
      </c>
      <c r="Z76" s="82">
        <v>40401</v>
      </c>
      <c r="AA76">
        <v>0.68646192550659202</v>
      </c>
      <c r="AB76" s="85">
        <v>18.169993490353299</v>
      </c>
      <c r="AC76" s="114">
        <v>0.29464751807121797</v>
      </c>
      <c r="AD76" s="111">
        <v>2.9956346521894484E-2</v>
      </c>
      <c r="AE76">
        <v>15</v>
      </c>
    </row>
    <row r="77" spans="1:31">
      <c r="A77">
        <v>16</v>
      </c>
      <c r="B77" s="82">
        <v>38939</v>
      </c>
      <c r="C77">
        <v>0.78814083337783802</v>
      </c>
      <c r="D77" s="85">
        <v>19.119993469119098</v>
      </c>
      <c r="E77" s="115">
        <v>0.16475881898022732</v>
      </c>
      <c r="F77" s="112">
        <v>3.0883148759894622E-2</v>
      </c>
      <c r="G77">
        <v>16</v>
      </c>
      <c r="H77" s="82">
        <v>39266</v>
      </c>
      <c r="I77">
        <v>1.4578760862350499</v>
      </c>
      <c r="J77" s="85">
        <v>15.799993543326901</v>
      </c>
      <c r="K77" s="115">
        <v>0.20696232486822602</v>
      </c>
      <c r="L77" s="112">
        <v>3.1130558795566546E-2</v>
      </c>
      <c r="M77">
        <v>16</v>
      </c>
      <c r="N77" s="82">
        <v>39648</v>
      </c>
      <c r="O77">
        <v>0.80939596891403198</v>
      </c>
      <c r="P77" s="85">
        <v>16.839993520081102</v>
      </c>
      <c r="Q77" s="114">
        <v>0.18808324220219039</v>
      </c>
      <c r="R77" s="111">
        <v>3.0931530137532536E-2</v>
      </c>
      <c r="S77">
        <v>16</v>
      </c>
      <c r="T77" s="82">
        <v>40025</v>
      </c>
      <c r="U77">
        <v>0.73621863126754805</v>
      </c>
      <c r="V77" s="85">
        <v>17.6199935026467</v>
      </c>
      <c r="W77" s="114">
        <v>0.29610684768312823</v>
      </c>
      <c r="X77" s="111">
        <v>2.974480013295E-2</v>
      </c>
      <c r="Y77">
        <v>16</v>
      </c>
      <c r="Z77" s="82">
        <v>40402</v>
      </c>
      <c r="AA77">
        <v>0.67867386341095004</v>
      </c>
      <c r="AB77" s="85">
        <v>18.139993491023802</v>
      </c>
      <c r="AC77" s="114">
        <v>0.21159553090056005</v>
      </c>
      <c r="AD77" s="111">
        <v>3.0431600239219654E-2</v>
      </c>
      <c r="AE77">
        <v>16</v>
      </c>
    </row>
    <row r="78" spans="1:31">
      <c r="A78">
        <v>17</v>
      </c>
      <c r="B78" s="82">
        <v>38940</v>
      </c>
      <c r="C78">
        <v>0.77245712280273404</v>
      </c>
      <c r="D78" s="85">
        <v>18.969993472471899</v>
      </c>
      <c r="E78" s="115">
        <v>0.13423979537867178</v>
      </c>
      <c r="F78" s="112">
        <v>3.1170662416526926E-2</v>
      </c>
      <c r="G78">
        <v>17</v>
      </c>
      <c r="H78" s="82">
        <v>39267</v>
      </c>
      <c r="I78">
        <v>1.45359003543854</v>
      </c>
      <c r="J78" s="85">
        <v>15.809993543103401</v>
      </c>
      <c r="K78" s="115">
        <v>0.17707595463752623</v>
      </c>
      <c r="L78" s="112">
        <v>3.1435139235928618E-2</v>
      </c>
      <c r="M78">
        <v>17</v>
      </c>
      <c r="N78" s="82">
        <v>39649</v>
      </c>
      <c r="O78">
        <v>0.78094756603241</v>
      </c>
      <c r="P78" s="85">
        <v>16.769993521645699</v>
      </c>
      <c r="Q78" s="114">
        <v>0.15065589536814747</v>
      </c>
      <c r="R78" s="111">
        <v>3.1224081865332813E-2</v>
      </c>
      <c r="S78">
        <v>17</v>
      </c>
      <c r="T78" s="82">
        <v>40026</v>
      </c>
      <c r="U78">
        <v>0.77241200208663896</v>
      </c>
      <c r="V78" s="85">
        <v>17.569993503764302</v>
      </c>
      <c r="W78" s="114">
        <v>0.2246028439064926</v>
      </c>
      <c r="X78" s="111">
        <v>3.0209764843724077E-2</v>
      </c>
      <c r="Y78">
        <v>17</v>
      </c>
      <c r="Z78" s="82">
        <v>40403</v>
      </c>
      <c r="AA78">
        <v>0.67492461204528797</v>
      </c>
      <c r="AB78" s="85">
        <v>18.169993490353299</v>
      </c>
      <c r="AC78" s="114">
        <v>0.15843909247142465</v>
      </c>
      <c r="AD78" s="111">
        <v>3.0780118104841696E-2</v>
      </c>
      <c r="AE78">
        <v>17</v>
      </c>
    </row>
    <row r="79" spans="1:31">
      <c r="A79">
        <v>18</v>
      </c>
      <c r="B79" s="82">
        <v>38941</v>
      </c>
      <c r="C79">
        <v>0.71181213855743397</v>
      </c>
      <c r="D79" s="85">
        <v>18.869993474707002</v>
      </c>
      <c r="E79" s="115">
        <v>0.12151711612403618</v>
      </c>
      <c r="F79" s="112">
        <v>3.1404504930691052E-2</v>
      </c>
      <c r="G79">
        <v>18</v>
      </c>
      <c r="H79" s="82">
        <v>39268</v>
      </c>
      <c r="I79">
        <v>1.29182517528534</v>
      </c>
      <c r="J79" s="85">
        <v>15.739993544668</v>
      </c>
      <c r="K79" s="115">
        <v>0.16597640507929395</v>
      </c>
      <c r="L79" s="112">
        <v>3.1697686078595161E-2</v>
      </c>
      <c r="M79">
        <v>18</v>
      </c>
      <c r="N79" s="82">
        <v>39650</v>
      </c>
      <c r="O79">
        <v>0.81478476524353005</v>
      </c>
      <c r="P79" s="85">
        <v>16.789993521198699</v>
      </c>
      <c r="Q79" s="114">
        <v>0.13243935853023794</v>
      </c>
      <c r="R79" s="111">
        <v>3.1459464561451447E-2</v>
      </c>
      <c r="S79">
        <v>18</v>
      </c>
      <c r="T79" s="82">
        <v>40027</v>
      </c>
      <c r="U79">
        <v>0.80911314487457298</v>
      </c>
      <c r="V79" s="85">
        <v>17.6199935026467</v>
      </c>
      <c r="W79" s="114">
        <v>0.17434817118140955</v>
      </c>
      <c r="X79" s="111">
        <v>3.0568513436784999E-2</v>
      </c>
      <c r="Y79">
        <v>18</v>
      </c>
      <c r="Z79" s="82">
        <v>40404</v>
      </c>
      <c r="AA79">
        <v>0.63008451461792003</v>
      </c>
      <c r="AB79" s="85">
        <v>18.359993486106401</v>
      </c>
      <c r="AC79" s="114">
        <v>0.12857762839741044</v>
      </c>
      <c r="AD79" s="111">
        <v>3.1044662568482709E-2</v>
      </c>
      <c r="AE79">
        <v>18</v>
      </c>
    </row>
    <row r="80" spans="1:31">
      <c r="A80">
        <v>19</v>
      </c>
      <c r="B80" s="82">
        <v>38942</v>
      </c>
      <c r="C80">
        <v>0.62355208396911599</v>
      </c>
      <c r="D80" s="85">
        <v>18.8399934753776</v>
      </c>
      <c r="E80" s="115">
        <v>0.11756547971987681</v>
      </c>
      <c r="F80" s="112">
        <v>3.1615481662948475E-2</v>
      </c>
      <c r="G80">
        <v>19</v>
      </c>
      <c r="H80" s="82">
        <v>39269</v>
      </c>
      <c r="I80">
        <v>1.1034300327301001</v>
      </c>
      <c r="J80" s="85">
        <v>15.8299935426563</v>
      </c>
      <c r="K80" s="115">
        <v>0.16479744170653909</v>
      </c>
      <c r="L80" s="112">
        <v>3.1943486573509192E-2</v>
      </c>
      <c r="M80">
        <v>19</v>
      </c>
      <c r="N80" s="82">
        <v>39651</v>
      </c>
      <c r="O80">
        <v>0.84279698133468595</v>
      </c>
      <c r="P80" s="85">
        <v>16.779993521422199</v>
      </c>
      <c r="Q80" s="114">
        <v>0.12795467084069947</v>
      </c>
      <c r="R80" s="111">
        <v>3.166717829488034E-2</v>
      </c>
      <c r="S80">
        <v>19</v>
      </c>
      <c r="T80" s="82">
        <v>40028</v>
      </c>
      <c r="U80">
        <v>0.80972242355346702</v>
      </c>
      <c r="V80" s="85">
        <v>17.589993503317299</v>
      </c>
      <c r="W80" s="114">
        <v>0.14335987847679013</v>
      </c>
      <c r="X80" s="111">
        <v>3.0851086875742392E-2</v>
      </c>
      <c r="Y80">
        <v>19</v>
      </c>
      <c r="Z80" s="82">
        <v>40405</v>
      </c>
      <c r="AA80">
        <v>0.58718407154083296</v>
      </c>
      <c r="AB80" s="85">
        <v>18.369993485882901</v>
      </c>
      <c r="AC80" s="114">
        <v>0.11241914812083834</v>
      </c>
      <c r="AD80" s="111">
        <v>3.1262388213808188E-2</v>
      </c>
      <c r="AE80">
        <v>19</v>
      </c>
    </row>
    <row r="81" spans="1:31">
      <c r="A81">
        <v>20</v>
      </c>
      <c r="B81" s="82">
        <v>38943</v>
      </c>
      <c r="C81">
        <v>0.52288556098937999</v>
      </c>
      <c r="D81" s="85">
        <v>18.8299934756011</v>
      </c>
      <c r="E81" s="115">
        <v>0.11740485460464907</v>
      </c>
      <c r="F81" s="112">
        <v>3.1819345853814712E-2</v>
      </c>
      <c r="G81">
        <v>20</v>
      </c>
      <c r="H81" s="82">
        <v>39270</v>
      </c>
      <c r="I81">
        <v>1.0493354797363299</v>
      </c>
      <c r="J81" s="85">
        <v>15.889993541315199</v>
      </c>
      <c r="K81" s="115">
        <v>0.16935319714439734</v>
      </c>
      <c r="L81" s="112">
        <v>3.2188637897104883E-2</v>
      </c>
      <c r="M81">
        <v>20</v>
      </c>
      <c r="N81" s="82">
        <v>39652</v>
      </c>
      <c r="O81">
        <v>0.83111119270324696</v>
      </c>
      <c r="P81" s="85">
        <v>16.819993520528101</v>
      </c>
      <c r="Q81" s="114">
        <v>0.13197102301400526</v>
      </c>
      <c r="R81" s="111">
        <v>3.1867848557399957E-2</v>
      </c>
      <c r="S81">
        <v>20</v>
      </c>
      <c r="T81" s="82">
        <v>40029</v>
      </c>
      <c r="U81">
        <v>0.82258963584899902</v>
      </c>
      <c r="V81" s="85">
        <v>17.739993499964498</v>
      </c>
      <c r="W81" s="114">
        <v>0.12593856935682729</v>
      </c>
      <c r="X81" s="111">
        <v>3.1084510026448069E-2</v>
      </c>
      <c r="Y81">
        <v>20</v>
      </c>
      <c r="Z81" s="82">
        <v>40406</v>
      </c>
      <c r="AA81">
        <v>0.55820488929748502</v>
      </c>
      <c r="AB81" s="85">
        <v>18.2799934878946</v>
      </c>
      <c r="AC81" s="114">
        <v>0.10501521971413895</v>
      </c>
      <c r="AD81" s="111">
        <v>3.1453128771010391E-2</v>
      </c>
      <c r="AE81">
        <v>20</v>
      </c>
    </row>
    <row r="82" spans="1:31">
      <c r="A82">
        <v>21</v>
      </c>
      <c r="B82" s="82">
        <v>38944</v>
      </c>
      <c r="C82">
        <v>0.459888756275177</v>
      </c>
      <c r="D82" s="85">
        <v>18.889993474259999</v>
      </c>
      <c r="E82" s="115">
        <v>0.1182715504065041</v>
      </c>
      <c r="F82" s="112">
        <v>3.2022798752513279E-2</v>
      </c>
      <c r="G82">
        <v>21</v>
      </c>
      <c r="H82" s="82">
        <v>39271</v>
      </c>
      <c r="I82">
        <v>1.0265793800353999</v>
      </c>
      <c r="J82" s="85">
        <v>16.109993536397798</v>
      </c>
      <c r="K82" s="115">
        <v>0.18171854424520162</v>
      </c>
      <c r="L82" s="112">
        <v>3.2441024965675143E-2</v>
      </c>
      <c r="M82">
        <v>21</v>
      </c>
      <c r="N82" s="82">
        <v>39653</v>
      </c>
      <c r="O82">
        <v>0.86026036739349399</v>
      </c>
      <c r="P82" s="85">
        <v>16.839993520081102</v>
      </c>
      <c r="Q82" s="114">
        <v>0.14068536248929589</v>
      </c>
      <c r="R82" s="111">
        <v>3.207507383800165E-2</v>
      </c>
      <c r="S82">
        <v>21</v>
      </c>
      <c r="T82" s="82">
        <v>40030</v>
      </c>
      <c r="U82">
        <v>0.82644850015640303</v>
      </c>
      <c r="V82" s="85">
        <v>17.6999935008586</v>
      </c>
      <c r="W82" s="114">
        <v>0.11838846485251091</v>
      </c>
      <c r="X82" s="111">
        <v>3.1291563140173104E-2</v>
      </c>
      <c r="Y82">
        <v>21</v>
      </c>
      <c r="Z82" s="82">
        <v>40407</v>
      </c>
      <c r="AA82">
        <v>0.52826434373855602</v>
      </c>
      <c r="AB82" s="85">
        <v>18.249993488565099</v>
      </c>
      <c r="AC82" s="114">
        <v>0.10342134730094998</v>
      </c>
      <c r="AD82" s="111">
        <v>3.1630571840471938E-2</v>
      </c>
      <c r="AE82">
        <v>21</v>
      </c>
    </row>
    <row r="83" spans="1:31">
      <c r="A83">
        <v>22</v>
      </c>
      <c r="B83" s="82">
        <v>38945</v>
      </c>
      <c r="C83">
        <v>0.396015554666519</v>
      </c>
      <c r="D83" s="85">
        <v>18.9899934720248</v>
      </c>
      <c r="E83" s="115">
        <v>0.12170738608219296</v>
      </c>
      <c r="F83" s="112">
        <v>3.2228288439133009E-2</v>
      </c>
      <c r="G83">
        <v>22</v>
      </c>
      <c r="H83" s="82">
        <v>39272</v>
      </c>
      <c r="I83">
        <v>1.00788927078247</v>
      </c>
      <c r="J83" s="85">
        <v>16.2199935339391</v>
      </c>
      <c r="K83" s="115">
        <v>0.20238834982370321</v>
      </c>
      <c r="L83" s="112">
        <v>3.2713979929646426E-2</v>
      </c>
      <c r="M83">
        <v>22</v>
      </c>
      <c r="N83" s="82">
        <v>39654</v>
      </c>
      <c r="O83">
        <v>0.87833076715469405</v>
      </c>
      <c r="P83" s="85">
        <v>16.939993517845899</v>
      </c>
      <c r="Q83" s="114">
        <v>0.15534262258979017</v>
      </c>
      <c r="R83" s="111">
        <v>3.2295871185022709E-2</v>
      </c>
      <c r="S83">
        <v>22</v>
      </c>
      <c r="T83" s="82">
        <v>40031</v>
      </c>
      <c r="U83">
        <v>0.81143486499786399</v>
      </c>
      <c r="V83" s="85">
        <v>17.809993498399901</v>
      </c>
      <c r="W83" s="114">
        <v>0.11748108132962451</v>
      </c>
      <c r="X83" s="111">
        <v>3.1485956218551069E-2</v>
      </c>
      <c r="Y83">
        <v>22</v>
      </c>
      <c r="Z83" s="82">
        <v>40408</v>
      </c>
      <c r="AA83">
        <v>0.50767499208450295</v>
      </c>
      <c r="AB83" s="85">
        <v>18.1799934901297</v>
      </c>
      <c r="AC83" s="114">
        <v>0.10529147320425898</v>
      </c>
      <c r="AD83" s="111">
        <v>3.1805044451583324E-2</v>
      </c>
      <c r="AE83">
        <v>22</v>
      </c>
    </row>
    <row r="84" spans="1:31">
      <c r="A84">
        <v>23</v>
      </c>
      <c r="B84" s="82">
        <v>38946</v>
      </c>
      <c r="C84">
        <v>0.34432533383369401</v>
      </c>
      <c r="D84" s="85">
        <v>19.009993471577801</v>
      </c>
      <c r="E84" s="115">
        <v>0.12602584501594763</v>
      </c>
      <c r="F84" s="112">
        <v>3.2440651577907084E-2</v>
      </c>
      <c r="G84">
        <v>23</v>
      </c>
      <c r="H84" s="82">
        <v>39273</v>
      </c>
      <c r="I84">
        <v>0.94069576263427701</v>
      </c>
      <c r="J84" s="85">
        <v>16.259993533045101</v>
      </c>
      <c r="K84" s="115">
        <v>0.23141285891341065</v>
      </c>
      <c r="L84" s="112">
        <v>3.3018088066912914E-2</v>
      </c>
      <c r="M84">
        <v>23</v>
      </c>
      <c r="N84" s="82">
        <v>39655</v>
      </c>
      <c r="O84">
        <v>0.85368645191192605</v>
      </c>
      <c r="P84" s="85">
        <v>17.089993514493099</v>
      </c>
      <c r="Q84" s="114">
        <v>0.1756055218046525</v>
      </c>
      <c r="R84" s="111">
        <v>3.2540185850662519E-2</v>
      </c>
      <c r="S84">
        <v>23</v>
      </c>
      <c r="T84" s="82">
        <v>40032</v>
      </c>
      <c r="U84">
        <v>0.81261694431304898</v>
      </c>
      <c r="V84" s="85">
        <v>18.0099934939295</v>
      </c>
      <c r="W84" s="114">
        <v>0.12085203158873561</v>
      </c>
      <c r="X84" s="111">
        <v>3.1679867017614813E-2</v>
      </c>
      <c r="Y84">
        <v>23</v>
      </c>
      <c r="Z84" s="82">
        <v>40409</v>
      </c>
      <c r="AA84">
        <v>0.50056642293930098</v>
      </c>
      <c r="AB84" s="85">
        <v>18.239993488788599</v>
      </c>
      <c r="AC84" s="114">
        <v>0.1100547442255638</v>
      </c>
      <c r="AD84" s="111">
        <v>3.1982035550648859E-2</v>
      </c>
      <c r="AE84">
        <v>23</v>
      </c>
    </row>
    <row r="85" spans="1:31">
      <c r="A85">
        <v>24</v>
      </c>
      <c r="B85" s="82">
        <v>38947</v>
      </c>
      <c r="C85">
        <v>0.304903894662857</v>
      </c>
      <c r="D85" s="85">
        <v>18.939993473142401</v>
      </c>
      <c r="E85" s="115">
        <v>0.13133490519546398</v>
      </c>
      <c r="F85" s="112">
        <v>3.2660615272591696E-2</v>
      </c>
      <c r="G85">
        <v>24</v>
      </c>
      <c r="H85" s="82">
        <v>39274</v>
      </c>
      <c r="I85">
        <v>0.87996566295623802</v>
      </c>
      <c r="J85" s="85">
        <v>16.349993531033402</v>
      </c>
      <c r="K85" s="115">
        <v>0.2670756736976409</v>
      </c>
      <c r="L85" s="112">
        <v>3.3363891430252778E-2</v>
      </c>
      <c r="M85">
        <v>24</v>
      </c>
      <c r="N85" s="82">
        <v>39656</v>
      </c>
      <c r="O85">
        <v>0.83236885070800803</v>
      </c>
      <c r="P85" s="85">
        <v>17.179993512481499</v>
      </c>
      <c r="Q85" s="114">
        <v>0.2006065381783802</v>
      </c>
      <c r="R85" s="111">
        <v>3.2817184620990335E-2</v>
      </c>
      <c r="S85">
        <v>24</v>
      </c>
      <c r="T85" s="82">
        <v>40033</v>
      </c>
      <c r="U85">
        <v>0.82001906633377097</v>
      </c>
      <c r="V85" s="85">
        <v>18.329993486776999</v>
      </c>
      <c r="W85" s="114">
        <v>0.12866535279361219</v>
      </c>
      <c r="X85" s="111">
        <v>3.1881170905581666E-2</v>
      </c>
      <c r="Y85">
        <v>24</v>
      </c>
      <c r="Z85" s="82">
        <v>40410</v>
      </c>
      <c r="AA85">
        <v>0.49455595016479498</v>
      </c>
      <c r="AB85" s="85">
        <v>17.999993494152999</v>
      </c>
      <c r="AC85" s="114">
        <v>0.11818192934543392</v>
      </c>
      <c r="AD85" s="111">
        <v>3.2167498893068455E-2</v>
      </c>
      <c r="AE85">
        <v>24</v>
      </c>
    </row>
    <row r="86" spans="1:31">
      <c r="A86">
        <v>25</v>
      </c>
      <c r="B86" s="82">
        <v>38948</v>
      </c>
      <c r="C86">
        <v>0.28158447146415699</v>
      </c>
      <c r="D86" s="85">
        <v>18.959993472695398</v>
      </c>
      <c r="E86" s="115">
        <v>0.13799489200964099</v>
      </c>
      <c r="F86" s="112">
        <v>3.2888886286823044E-2</v>
      </c>
      <c r="G86">
        <v>25</v>
      </c>
      <c r="H86" s="82">
        <v>39275</v>
      </c>
      <c r="I86">
        <v>0.871390521526337</v>
      </c>
      <c r="J86" s="85">
        <v>16.289993532374499</v>
      </c>
      <c r="K86" s="115">
        <v>0.31261124475013707</v>
      </c>
      <c r="L86" s="112">
        <v>3.3760885222407541E-2</v>
      </c>
      <c r="M86">
        <v>25</v>
      </c>
      <c r="N86" s="82">
        <v>39657</v>
      </c>
      <c r="O86">
        <v>0.82627940177917503</v>
      </c>
      <c r="P86" s="85">
        <v>17.389993507787601</v>
      </c>
      <c r="Q86" s="114">
        <v>0.23259734023606585</v>
      </c>
      <c r="R86" s="111">
        <v>3.3133120560964374E-2</v>
      </c>
      <c r="S86">
        <v>25</v>
      </c>
      <c r="T86" s="82">
        <v>40034</v>
      </c>
      <c r="U86">
        <v>0.81809669733047496</v>
      </c>
      <c r="V86" s="85">
        <v>18.389993485435902</v>
      </c>
      <c r="W86" s="114">
        <v>0.14132782582486797</v>
      </c>
      <c r="X86" s="111">
        <v>3.2098576035760315E-2</v>
      </c>
      <c r="Y86">
        <v>25</v>
      </c>
      <c r="Z86" s="82">
        <v>40411</v>
      </c>
      <c r="AA86">
        <v>0.48383933305740401</v>
      </c>
      <c r="AB86" s="85">
        <v>17.979993494600102</v>
      </c>
      <c r="AC86" s="114">
        <v>0.12889015143918645</v>
      </c>
      <c r="AD86" s="111">
        <v>3.2364223909471551E-2</v>
      </c>
      <c r="AE86">
        <v>25</v>
      </c>
    </row>
    <row r="87" spans="1:31">
      <c r="A87">
        <v>26</v>
      </c>
      <c r="B87" s="82">
        <v>38949</v>
      </c>
      <c r="C87">
        <v>0.25464645028114302</v>
      </c>
      <c r="D87" s="85">
        <v>18.9199934735894</v>
      </c>
      <c r="E87" s="115">
        <v>0.14799982415362933</v>
      </c>
      <c r="F87" s="112">
        <v>3.3128692940273173E-2</v>
      </c>
      <c r="G87">
        <v>26</v>
      </c>
      <c r="H87" s="82">
        <v>39276</v>
      </c>
      <c r="I87">
        <v>0.87782257795333896</v>
      </c>
      <c r="J87" s="85">
        <v>16.2199935339391</v>
      </c>
      <c r="K87" s="115">
        <v>0.37474572617940882</v>
      </c>
      <c r="L87" s="112">
        <v>3.4218334605570409E-2</v>
      </c>
      <c r="M87">
        <v>26</v>
      </c>
      <c r="N87" s="82">
        <v>39658</v>
      </c>
      <c r="O87">
        <v>0.83471858501434304</v>
      </c>
      <c r="P87" s="85">
        <v>17.589993503317299</v>
      </c>
      <c r="Q87" s="114">
        <v>0.27629625751199677</v>
      </c>
      <c r="R87" s="111">
        <v>3.3500150936096568E-2</v>
      </c>
      <c r="S87">
        <v>26</v>
      </c>
      <c r="T87" s="82">
        <v>40035</v>
      </c>
      <c r="U87">
        <v>0.84495085477829002</v>
      </c>
      <c r="V87" s="85">
        <v>18.479993483424199</v>
      </c>
      <c r="W87" s="114">
        <v>0.15847435535952734</v>
      </c>
      <c r="X87" s="111">
        <v>3.2337580266947108E-2</v>
      </c>
      <c r="Y87">
        <v>26</v>
      </c>
      <c r="Z87" s="82">
        <v>40412</v>
      </c>
      <c r="AA87">
        <v>0.49094113707542397</v>
      </c>
      <c r="AB87" s="85">
        <v>18.0299934934825</v>
      </c>
      <c r="AC87" s="114">
        <v>0.14230120926599452</v>
      </c>
      <c r="AD87" s="111">
        <v>3.2578281635525883E-2</v>
      </c>
      <c r="AE87">
        <v>26</v>
      </c>
    </row>
    <row r="88" spans="1:31">
      <c r="A88">
        <v>27</v>
      </c>
      <c r="B88" s="82">
        <v>38950</v>
      </c>
      <c r="C88">
        <v>0.24362227320671101</v>
      </c>
      <c r="D88" s="85">
        <v>18.859993474930501</v>
      </c>
      <c r="E88" s="115">
        <v>0.15896610502156894</v>
      </c>
      <c r="F88" s="112">
        <v>3.3384934564793925E-2</v>
      </c>
      <c r="G88">
        <v>27</v>
      </c>
      <c r="H88" s="82">
        <v>39277</v>
      </c>
      <c r="I88">
        <v>0.83992797136306796</v>
      </c>
      <c r="J88" s="85">
        <v>16.199993534386198</v>
      </c>
      <c r="K88" s="115">
        <v>0.44870225175510847</v>
      </c>
      <c r="L88" s="112">
        <v>3.4755217454478321E-2</v>
      </c>
      <c r="M88">
        <v>27</v>
      </c>
      <c r="N88" s="82">
        <v>39659</v>
      </c>
      <c r="O88">
        <v>0.85524457693099998</v>
      </c>
      <c r="P88" s="85">
        <v>17.639993502199701</v>
      </c>
      <c r="Q88" s="114">
        <v>0.33713945946466062</v>
      </c>
      <c r="R88" s="111">
        <v>3.3935172363093347E-2</v>
      </c>
      <c r="S88">
        <v>27</v>
      </c>
      <c r="T88" s="82">
        <v>40036</v>
      </c>
      <c r="U88">
        <v>0.84920459985732999</v>
      </c>
      <c r="V88" s="85">
        <v>18.549993481859602</v>
      </c>
      <c r="W88" s="114">
        <v>0.1830372790421993</v>
      </c>
      <c r="X88" s="111">
        <v>3.2605866598165695E-2</v>
      </c>
      <c r="Y88">
        <v>27</v>
      </c>
      <c r="Z88" s="82">
        <v>40413</v>
      </c>
      <c r="AA88">
        <v>0.47799101471900901</v>
      </c>
      <c r="AB88" s="85">
        <v>18.039993493259001</v>
      </c>
      <c r="AC88" s="114">
        <v>0.16100002131096075</v>
      </c>
      <c r="AD88" s="111">
        <v>3.2814680338845624E-2</v>
      </c>
      <c r="AE88">
        <v>27</v>
      </c>
    </row>
    <row r="89" spans="1:31">
      <c r="A89">
        <v>28</v>
      </c>
      <c r="B89" s="82">
        <v>38951</v>
      </c>
      <c r="C89">
        <v>0.246070876717567</v>
      </c>
      <c r="D89" s="85">
        <v>18.689993478730301</v>
      </c>
      <c r="E89" s="115">
        <v>0.17468355528200963</v>
      </c>
      <c r="F89" s="112">
        <v>3.3658777121265311E-2</v>
      </c>
      <c r="G89">
        <v>28</v>
      </c>
      <c r="H89" s="82">
        <v>39278</v>
      </c>
      <c r="I89">
        <v>0.812968790531158</v>
      </c>
      <c r="J89" s="85">
        <v>16.339993531256901</v>
      </c>
      <c r="K89" s="115">
        <v>0.48744856387130031</v>
      </c>
      <c r="L89" s="112">
        <v>3.538389518178077E-2</v>
      </c>
      <c r="M89">
        <v>28</v>
      </c>
      <c r="N89" s="82">
        <v>39660</v>
      </c>
      <c r="O89">
        <v>0.89209300279617298</v>
      </c>
      <c r="P89" s="85">
        <v>17.7099935006351</v>
      </c>
      <c r="Q89" s="114">
        <v>0.42128478733998853</v>
      </c>
      <c r="R89" s="111">
        <v>3.4458217061385681E-2</v>
      </c>
      <c r="S89">
        <v>28</v>
      </c>
      <c r="T89" s="82">
        <v>40037</v>
      </c>
      <c r="U89">
        <v>0.83312910795211803</v>
      </c>
      <c r="V89" s="85">
        <v>18.609993480518501</v>
      </c>
      <c r="W89" s="114">
        <v>0.21518070877408382</v>
      </c>
      <c r="X89" s="111">
        <v>3.2915109397810095E-2</v>
      </c>
      <c r="Y89">
        <v>28</v>
      </c>
      <c r="Z89" s="82">
        <v>40414</v>
      </c>
      <c r="AA89">
        <v>0.45912891626357999</v>
      </c>
      <c r="AB89" s="85">
        <v>18.019993493706</v>
      </c>
      <c r="AC89" s="114">
        <v>0.18299779227082361</v>
      </c>
      <c r="AD89" s="111">
        <v>3.308132292969572E-2</v>
      </c>
      <c r="AE89">
        <v>28</v>
      </c>
    </row>
    <row r="90" spans="1:31">
      <c r="A90">
        <v>29</v>
      </c>
      <c r="B90" s="82">
        <v>38952</v>
      </c>
      <c r="C90">
        <v>0.24815665185451499</v>
      </c>
      <c r="D90" s="85">
        <v>18.6799934789539</v>
      </c>
      <c r="E90" s="115">
        <v>0.19790682491653355</v>
      </c>
      <c r="F90" s="112">
        <v>3.3956252238515304E-2</v>
      </c>
      <c r="G90">
        <v>29</v>
      </c>
      <c r="H90" s="82">
        <v>39279</v>
      </c>
      <c r="I90">
        <v>0.76540249586105302</v>
      </c>
      <c r="J90" s="85">
        <v>16.439993529021798</v>
      </c>
      <c r="K90" s="115">
        <v>0.5079500080649002</v>
      </c>
      <c r="L90" s="112">
        <v>3.608934611628134E-2</v>
      </c>
      <c r="M90">
        <v>29</v>
      </c>
      <c r="N90" s="82">
        <v>39661</v>
      </c>
      <c r="O90">
        <v>0.90910696983337402</v>
      </c>
      <c r="P90" s="85">
        <v>17.9399934954942</v>
      </c>
      <c r="Q90" s="114">
        <v>0.48172566220768104</v>
      </c>
      <c r="R90" s="111">
        <v>3.5098360404594471E-2</v>
      </c>
      <c r="S90">
        <v>29</v>
      </c>
      <c r="T90" s="82">
        <v>40038</v>
      </c>
      <c r="U90">
        <v>0.81261962652206399</v>
      </c>
      <c r="V90" s="85">
        <v>18.6799934789539</v>
      </c>
      <c r="W90" s="114">
        <v>0.25658493704553853</v>
      </c>
      <c r="X90" s="111">
        <v>3.3276840250851321E-2</v>
      </c>
      <c r="Y90">
        <v>29</v>
      </c>
      <c r="Z90" s="82">
        <v>40415</v>
      </c>
      <c r="AA90">
        <v>0.457490295171738</v>
      </c>
      <c r="AB90" s="85">
        <v>17.969993494823601</v>
      </c>
      <c r="AC90" s="114">
        <v>0.20895523407384059</v>
      </c>
      <c r="AD90" s="111">
        <v>3.3382645484637263E-2</v>
      </c>
      <c r="AE90">
        <v>29</v>
      </c>
    </row>
    <row r="91" spans="1:31">
      <c r="A91">
        <v>30</v>
      </c>
      <c r="B91" s="82">
        <v>38953</v>
      </c>
      <c r="C91">
        <v>0.23227815330028501</v>
      </c>
      <c r="D91" s="85">
        <v>18.729993477836299</v>
      </c>
      <c r="E91" s="115">
        <v>0.22740209445575243</v>
      </c>
      <c r="F91" s="112">
        <v>3.4291294031347654E-2</v>
      </c>
      <c r="G91">
        <v>30</v>
      </c>
      <c r="H91" s="82">
        <v>39280</v>
      </c>
      <c r="I91">
        <v>0.72950667142867998</v>
      </c>
      <c r="J91" s="85">
        <v>16.539993526786599</v>
      </c>
      <c r="K91" s="115">
        <v>0.51388268243407542</v>
      </c>
      <c r="L91" s="112">
        <v>3.6838285107079691E-2</v>
      </c>
      <c r="M91">
        <v>30</v>
      </c>
      <c r="N91" s="82">
        <v>39662</v>
      </c>
      <c r="O91">
        <v>0.92485606670379605</v>
      </c>
      <c r="P91" s="85">
        <v>18.019993493706</v>
      </c>
      <c r="Q91" s="114">
        <v>0.51869531404470481</v>
      </c>
      <c r="R91" s="111">
        <v>3.5846872239341659E-2</v>
      </c>
      <c r="S91">
        <v>30</v>
      </c>
      <c r="T91" s="82">
        <v>40039</v>
      </c>
      <c r="U91">
        <v>0.75938391685485795</v>
      </c>
      <c r="V91" s="85">
        <v>18.7499934773892</v>
      </c>
      <c r="W91" s="114">
        <v>0.31148257148439995</v>
      </c>
      <c r="X91" s="111">
        <v>3.3704893439918469E-2</v>
      </c>
      <c r="Y91">
        <v>30</v>
      </c>
      <c r="Z91" s="82">
        <v>40416</v>
      </c>
      <c r="AA91">
        <v>0.448629111051559</v>
      </c>
      <c r="AB91" s="85">
        <v>18.049993493035501</v>
      </c>
      <c r="AC91" s="114">
        <v>0.24338924565924644</v>
      </c>
      <c r="AD91" s="111">
        <v>3.3723724478920802E-2</v>
      </c>
      <c r="AE91">
        <v>30</v>
      </c>
    </row>
    <row r="92" spans="1:31">
      <c r="A92">
        <v>31</v>
      </c>
      <c r="B92" s="82">
        <v>38954</v>
      </c>
      <c r="C92">
        <v>0.21608084440231301</v>
      </c>
      <c r="D92" s="85">
        <v>18.699993478506801</v>
      </c>
      <c r="E92" s="115">
        <v>0.23737958692165648</v>
      </c>
      <c r="F92" s="112">
        <v>3.4674329050701724E-2</v>
      </c>
      <c r="G92">
        <v>31</v>
      </c>
      <c r="H92" s="82">
        <v>39281</v>
      </c>
      <c r="I92">
        <v>0.71366035938262895</v>
      </c>
      <c r="J92" s="85">
        <v>16.739993522316201</v>
      </c>
      <c r="K92" s="115">
        <v>0.51240443354866405</v>
      </c>
      <c r="L92" s="112">
        <v>3.7614037074915604E-2</v>
      </c>
      <c r="M92">
        <v>31</v>
      </c>
      <c r="N92" s="82">
        <v>39663</v>
      </c>
      <c r="O92">
        <v>0.88694137334823597</v>
      </c>
      <c r="P92" s="85">
        <v>18.2799934878946</v>
      </c>
      <c r="Q92" s="114">
        <v>0.54120655707119669</v>
      </c>
      <c r="R92" s="111">
        <v>3.666441181862435E-2</v>
      </c>
      <c r="S92">
        <v>31</v>
      </c>
      <c r="T92" s="82">
        <v>40040</v>
      </c>
      <c r="U92">
        <v>0.69664198160171498</v>
      </c>
      <c r="V92" s="85">
        <v>18.8299934756011</v>
      </c>
      <c r="W92" s="114">
        <v>0.38158891409099738</v>
      </c>
      <c r="X92" s="111">
        <v>3.4218358208670585E-2</v>
      </c>
      <c r="Y92">
        <v>31</v>
      </c>
      <c r="Z92" s="82">
        <v>40417</v>
      </c>
      <c r="AA92">
        <v>0.44830542802810702</v>
      </c>
      <c r="AB92" s="85">
        <v>18.219993489235701</v>
      </c>
      <c r="AC92" s="114">
        <v>0.28746840771563137</v>
      </c>
      <c r="AD92" s="111">
        <v>3.4118979465938219E-2</v>
      </c>
      <c r="AE92">
        <v>31</v>
      </c>
    </row>
    <row r="93" spans="1:31">
      <c r="A93">
        <v>32</v>
      </c>
      <c r="B93" s="82">
        <v>38955</v>
      </c>
      <c r="C93">
        <v>0.204377546906471</v>
      </c>
      <c r="D93" s="85">
        <v>18.729993477836299</v>
      </c>
      <c r="E93" s="115">
        <v>0.23669809017747381</v>
      </c>
      <c r="F93" s="112">
        <v>3.5072501188908117E-2</v>
      </c>
      <c r="G93">
        <v>32</v>
      </c>
      <c r="H93" s="82">
        <v>39282</v>
      </c>
      <c r="I93">
        <v>0.69222724437713601</v>
      </c>
      <c r="J93" s="85">
        <v>16.949993517622399</v>
      </c>
      <c r="K93" s="115">
        <v>0.50923105535792701</v>
      </c>
      <c r="L93" s="112">
        <v>3.8411764697438192E-2</v>
      </c>
      <c r="M93">
        <v>32</v>
      </c>
      <c r="N93" s="82">
        <v>39664</v>
      </c>
      <c r="O93">
        <v>0.87824994325637795</v>
      </c>
      <c r="P93" s="85">
        <v>18.329993486776999</v>
      </c>
      <c r="Q93" s="114">
        <v>0.54919331336001098</v>
      </c>
      <c r="R93" s="111">
        <v>3.7542101003045912E-2</v>
      </c>
      <c r="S93">
        <v>32</v>
      </c>
      <c r="T93" s="82">
        <v>40041</v>
      </c>
      <c r="U93">
        <v>0.65782845020294201</v>
      </c>
      <c r="V93" s="85">
        <v>18.879993474483499</v>
      </c>
      <c r="W93" s="114">
        <v>0.43573236579051045</v>
      </c>
      <c r="X93" s="111">
        <v>3.4837266542343058E-2</v>
      </c>
      <c r="Y93">
        <v>32</v>
      </c>
      <c r="Z93" s="82">
        <v>40418</v>
      </c>
      <c r="AA93">
        <v>0.45725417137146002</v>
      </c>
      <c r="AB93" s="85">
        <v>18.2599934883416</v>
      </c>
      <c r="AC93" s="114">
        <v>0.33378299167491499</v>
      </c>
      <c r="AD93" s="111">
        <v>3.4583993313082852E-2</v>
      </c>
      <c r="AE93">
        <v>32</v>
      </c>
    </row>
    <row r="94" spans="1:31">
      <c r="A94">
        <v>33</v>
      </c>
      <c r="B94" s="82">
        <v>38956</v>
      </c>
      <c r="C94">
        <v>0.195607930421829</v>
      </c>
      <c r="D94" s="85">
        <v>18.619993480295001</v>
      </c>
      <c r="E94" s="115">
        <v>0.23175761101283951</v>
      </c>
      <c r="F94" s="112">
        <v>3.5481366916483036E-2</v>
      </c>
      <c r="G94">
        <v>33</v>
      </c>
      <c r="H94" s="82">
        <v>39283</v>
      </c>
      <c r="I94">
        <v>0.66933715343475297</v>
      </c>
      <c r="J94" s="85">
        <v>17.0299935158342</v>
      </c>
      <c r="K94" s="115">
        <v>0.50414147756441607</v>
      </c>
      <c r="L94" s="112">
        <v>3.9230255996388887E-2</v>
      </c>
      <c r="M94">
        <v>33</v>
      </c>
      <c r="N94" s="82">
        <v>39665</v>
      </c>
      <c r="O94">
        <v>0.87900465726852395</v>
      </c>
      <c r="P94" s="85">
        <v>18.329993486776999</v>
      </c>
      <c r="Q94" s="114">
        <v>0.55248624321086093</v>
      </c>
      <c r="R94" s="111">
        <v>3.8454039937171065E-2</v>
      </c>
      <c r="S94">
        <v>33</v>
      </c>
      <c r="T94" s="82">
        <v>40042</v>
      </c>
      <c r="U94">
        <v>0.64503467082977295</v>
      </c>
      <c r="V94" s="85">
        <v>18.859993474930501</v>
      </c>
      <c r="W94" s="114">
        <v>0.45789964716379344</v>
      </c>
      <c r="X94" s="111">
        <v>3.553468214061057E-2</v>
      </c>
      <c r="Y94">
        <v>33</v>
      </c>
      <c r="Z94" s="82">
        <v>40419</v>
      </c>
      <c r="AA94">
        <v>0.46923747658729598</v>
      </c>
      <c r="AB94" s="85">
        <v>18.2799934878946</v>
      </c>
      <c r="AC94" s="114">
        <v>0.3610615262599261</v>
      </c>
      <c r="AD94" s="111">
        <v>3.5117918868422582E-2</v>
      </c>
      <c r="AE94">
        <v>33</v>
      </c>
    </row>
    <row r="95" spans="1:31">
      <c r="A95">
        <v>34</v>
      </c>
      <c r="B95" s="82">
        <v>38957</v>
      </c>
      <c r="C95">
        <v>0.18862998485565199</v>
      </c>
      <c r="D95" s="85">
        <v>18.609993480518501</v>
      </c>
      <c r="E95" s="115">
        <v>0.22563249177588071</v>
      </c>
      <c r="F95" s="112">
        <v>3.5884673023676553E-2</v>
      </c>
      <c r="G95">
        <v>34</v>
      </c>
      <c r="H95" s="82">
        <v>39284</v>
      </c>
      <c r="I95">
        <v>0.66229844093322798</v>
      </c>
      <c r="J95" s="85">
        <v>17.169993512704998</v>
      </c>
      <c r="K95" s="115">
        <v>0.49762324021341331</v>
      </c>
      <c r="L95" s="112">
        <v>4.0062103305215598E-2</v>
      </c>
      <c r="M95">
        <v>34</v>
      </c>
      <c r="N95" s="82">
        <v>39666</v>
      </c>
      <c r="O95">
        <v>0.85655546188354503</v>
      </c>
      <c r="P95" s="85">
        <v>18.309993487223998</v>
      </c>
      <c r="Q95" s="114">
        <v>0.55438509740111752</v>
      </c>
      <c r="R95" s="111">
        <v>3.9392694691944209E-2</v>
      </c>
      <c r="S95">
        <v>34</v>
      </c>
      <c r="T95" s="82">
        <v>40043</v>
      </c>
      <c r="U95">
        <v>0.65238231420517001</v>
      </c>
      <c r="V95" s="85">
        <v>18.859993474930501</v>
      </c>
      <c r="W95" s="114">
        <v>0.46795620349663974</v>
      </c>
      <c r="X95" s="111">
        <v>3.6292603343469149E-2</v>
      </c>
      <c r="Y95">
        <v>34</v>
      </c>
      <c r="Z95" s="82">
        <v>40420</v>
      </c>
      <c r="AA95">
        <v>0.49863016605377197</v>
      </c>
      <c r="AB95" s="85">
        <v>18.079993492364899</v>
      </c>
      <c r="AC95" s="114">
        <v>0.37923380936287021</v>
      </c>
      <c r="AD95" s="111">
        <v>3.5708507810912588E-2</v>
      </c>
      <c r="AE95">
        <v>34</v>
      </c>
    </row>
    <row r="96" spans="1:31">
      <c r="A96">
        <v>35</v>
      </c>
      <c r="B96" s="82">
        <v>38958</v>
      </c>
      <c r="C96">
        <v>0.18957631289959001</v>
      </c>
      <c r="D96" s="85">
        <v>18.569993481412599</v>
      </c>
      <c r="E96" s="115">
        <v>0.21950466064027724</v>
      </c>
      <c r="F96" s="112">
        <v>3.628213391605991E-2</v>
      </c>
      <c r="G96">
        <v>35</v>
      </c>
      <c r="H96" s="82">
        <v>39285</v>
      </c>
      <c r="I96">
        <v>0.67928737401962302</v>
      </c>
      <c r="J96" s="85">
        <v>17.269993510469799</v>
      </c>
      <c r="K96" s="115">
        <v>0.49271951528567504</v>
      </c>
      <c r="L96" s="112">
        <v>4.0907719315263047E-2</v>
      </c>
      <c r="M96">
        <v>35</v>
      </c>
      <c r="N96" s="82">
        <v>39667</v>
      </c>
      <c r="O96">
        <v>0.84144872426986705</v>
      </c>
      <c r="P96" s="85">
        <v>18.339993486553499</v>
      </c>
      <c r="Q96" s="114">
        <v>0.55253348985677375</v>
      </c>
      <c r="R96" s="111">
        <v>4.0355951771113993E-2</v>
      </c>
      <c r="S96">
        <v>35</v>
      </c>
      <c r="T96" s="82">
        <v>40044</v>
      </c>
      <c r="U96">
        <v>0.65940326452255205</v>
      </c>
      <c r="V96" s="85">
        <v>18.9899934720248</v>
      </c>
      <c r="W96" s="114">
        <v>0.47465758980234207</v>
      </c>
      <c r="X96" s="111">
        <v>3.7081287404732717E-2</v>
      </c>
      <c r="Y96">
        <v>35</v>
      </c>
      <c r="Z96" s="82">
        <v>40421</v>
      </c>
      <c r="AA96">
        <v>0.52571600675582897</v>
      </c>
      <c r="AB96" s="85">
        <v>18.0099934939295</v>
      </c>
      <c r="AC96" s="114">
        <v>0.3956712389336523</v>
      </c>
      <c r="AD96" s="111">
        <v>3.6329892707414352E-2</v>
      </c>
      <c r="AE96">
        <v>35</v>
      </c>
    </row>
    <row r="97" spans="1:31">
      <c r="A97">
        <v>36</v>
      </c>
      <c r="B97" s="82">
        <v>38959</v>
      </c>
      <c r="C97">
        <v>0.19570976495742801</v>
      </c>
      <c r="D97" s="85">
        <v>18.579993481189</v>
      </c>
      <c r="E97" s="115">
        <v>0.2165769970328503</v>
      </c>
      <c r="F97" s="112">
        <v>3.6672854879387609E-2</v>
      </c>
      <c r="G97">
        <v>36</v>
      </c>
      <c r="H97" s="82">
        <v>39286</v>
      </c>
      <c r="I97">
        <v>0.70530331134796098</v>
      </c>
      <c r="J97" s="85">
        <v>17.249993510916902</v>
      </c>
      <c r="K97" s="115">
        <v>0.49262150127861221</v>
      </c>
      <c r="L97" s="112">
        <v>4.1767857993483017E-2</v>
      </c>
      <c r="M97">
        <v>36</v>
      </c>
      <c r="N97" s="82">
        <v>39668</v>
      </c>
      <c r="O97">
        <v>0.83907306194305398</v>
      </c>
      <c r="P97" s="85">
        <v>18.359993486106401</v>
      </c>
      <c r="Q97" s="114">
        <v>0.54952223538049105</v>
      </c>
      <c r="R97" s="111">
        <v>4.1341216101661728E-2</v>
      </c>
      <c r="S97">
        <v>36</v>
      </c>
      <c r="T97" s="82">
        <v>40045</v>
      </c>
      <c r="U97">
        <v>0.65048325061798096</v>
      </c>
      <c r="V97" s="85">
        <v>19.009993471577801</v>
      </c>
      <c r="W97" s="114">
        <v>0.47951956262472933</v>
      </c>
      <c r="X97" s="111">
        <v>3.7902034109242075E-2</v>
      </c>
      <c r="Y97">
        <v>36</v>
      </c>
      <c r="Z97" s="82"/>
      <c r="AB97" s="85">
        <v>17.979993494600102</v>
      </c>
      <c r="AC97" s="114"/>
      <c r="AD97" s="108"/>
      <c r="AE97">
        <v>36</v>
      </c>
    </row>
    <row r="98" spans="1:31">
      <c r="A98">
        <v>37</v>
      </c>
      <c r="B98" s="82">
        <v>38960</v>
      </c>
      <c r="C98">
        <v>0.194228544831276</v>
      </c>
      <c r="D98" s="85">
        <v>18.559993481636099</v>
      </c>
      <c r="E98" s="115">
        <v>0.21745618490725743</v>
      </c>
      <c r="F98" s="112">
        <v>3.7062907886120315E-2</v>
      </c>
      <c r="G98">
        <v>37</v>
      </c>
      <c r="H98" s="82">
        <v>39287</v>
      </c>
      <c r="I98">
        <v>0.69982796907424905</v>
      </c>
      <c r="J98" s="85">
        <v>17.239993511140401</v>
      </c>
      <c r="K98" s="115">
        <v>0.4966012828257893</v>
      </c>
      <c r="L98" s="112">
        <v>4.2644919917138736E-2</v>
      </c>
      <c r="M98">
        <v>37</v>
      </c>
      <c r="N98" s="82">
        <v>39669</v>
      </c>
      <c r="O98">
        <v>0.84188908338546797</v>
      </c>
      <c r="P98" s="85">
        <v>18.499993482977199</v>
      </c>
      <c r="Q98" s="114">
        <v>0.54755496587213637</v>
      </c>
      <c r="R98" s="111">
        <v>4.2346658274334315E-2</v>
      </c>
      <c r="S98">
        <v>37</v>
      </c>
      <c r="T98" s="82">
        <v>40046</v>
      </c>
      <c r="U98">
        <v>0.62263375520706199</v>
      </c>
      <c r="V98" s="85">
        <v>19.039993470907199</v>
      </c>
      <c r="W98" s="114">
        <v>0.48052343425155292</v>
      </c>
      <c r="X98" s="111">
        <v>3.8749024107101904E-2</v>
      </c>
      <c r="Y98">
        <v>37</v>
      </c>
      <c r="Z98" s="82"/>
      <c r="AB98" s="85">
        <v>17.7099935006351</v>
      </c>
      <c r="AC98" s="114"/>
      <c r="AD98" s="104"/>
      <c r="AE98">
        <v>37</v>
      </c>
    </row>
    <row r="99" spans="1:31">
      <c r="A99">
        <v>38</v>
      </c>
      <c r="B99" s="82"/>
      <c r="D99" s="85">
        <v>18.549993481859602</v>
      </c>
      <c r="E99" s="115"/>
      <c r="F99" s="105"/>
      <c r="G99">
        <v>38</v>
      </c>
      <c r="H99" s="82">
        <v>39288</v>
      </c>
      <c r="I99">
        <v>0.74154996871948198</v>
      </c>
      <c r="J99" s="85">
        <v>17.389993507787601</v>
      </c>
      <c r="K99" s="115">
        <v>0.49803405361421255</v>
      </c>
      <c r="L99" s="112">
        <v>4.3546015073988836E-2</v>
      </c>
      <c r="M99">
        <v>38</v>
      </c>
      <c r="N99" s="82">
        <v>39670</v>
      </c>
      <c r="O99">
        <v>0.84682524204254195</v>
      </c>
      <c r="P99" s="85">
        <v>18.469993483647698</v>
      </c>
      <c r="Q99" s="114">
        <v>0.54685082425072795</v>
      </c>
      <c r="R99" s="111">
        <v>4.3380153619494759E-2</v>
      </c>
      <c r="S99">
        <v>38</v>
      </c>
      <c r="T99" s="82">
        <v>40047</v>
      </c>
      <c r="U99">
        <v>0.61058413982391402</v>
      </c>
      <c r="V99" s="85">
        <v>18.969993472471899</v>
      </c>
      <c r="W99" s="114">
        <v>0.47594949052954294</v>
      </c>
      <c r="X99" s="111">
        <v>3.9617589087833791E-2</v>
      </c>
      <c r="Y99">
        <v>38</v>
      </c>
      <c r="Z99" s="82"/>
      <c r="AB99" s="85">
        <v>17.519993504881899</v>
      </c>
      <c r="AC99" s="114"/>
      <c r="AD99" s="104"/>
      <c r="AE99">
        <v>38</v>
      </c>
    </row>
    <row r="100" spans="1:31">
      <c r="A100">
        <v>39</v>
      </c>
      <c r="B100" s="82"/>
      <c r="D100" s="85">
        <v>18.529993482306601</v>
      </c>
      <c r="E100" s="115"/>
      <c r="F100" s="105"/>
      <c r="G100">
        <v>39</v>
      </c>
      <c r="H100" s="82">
        <v>39289</v>
      </c>
      <c r="I100">
        <v>0.75666314363479603</v>
      </c>
      <c r="J100" s="85">
        <v>17.3699935082346</v>
      </c>
      <c r="K100" s="115">
        <v>0.50511650222967341</v>
      </c>
      <c r="L100" s="112">
        <v>4.4474969620309751E-2</v>
      </c>
      <c r="M100">
        <v>39</v>
      </c>
      <c r="N100" s="82">
        <v>39671</v>
      </c>
      <c r="O100">
        <v>0.87295401096344005</v>
      </c>
      <c r="P100" s="85">
        <v>18.389993485435902</v>
      </c>
      <c r="Q100" s="114">
        <v>0.54712841213395369</v>
      </c>
      <c r="R100" s="111">
        <v>4.4435986593741386E-2</v>
      </c>
      <c r="S100">
        <v>39</v>
      </c>
      <c r="T100" s="82">
        <v>40048</v>
      </c>
      <c r="U100">
        <v>0.59463638067245495</v>
      </c>
      <c r="V100" s="85">
        <v>18.969993472471899</v>
      </c>
      <c r="W100" s="114">
        <v>0.47125458769645984</v>
      </c>
      <c r="X100" s="111">
        <v>4.0495200092162356E-2</v>
      </c>
      <c r="Y100">
        <v>39</v>
      </c>
      <c r="Z100" s="82"/>
      <c r="AB100" s="85">
        <v>17.499993505328899</v>
      </c>
      <c r="AC100" s="114"/>
      <c r="AD100" s="104"/>
      <c r="AE100">
        <v>39</v>
      </c>
    </row>
    <row r="101" spans="1:31">
      <c r="A101">
        <v>40</v>
      </c>
      <c r="B101" s="82"/>
      <c r="D101" s="85">
        <v>18.389993485435902</v>
      </c>
      <c r="E101" s="115"/>
      <c r="F101" s="105"/>
      <c r="G101">
        <v>40</v>
      </c>
      <c r="H101" s="82">
        <v>39290</v>
      </c>
      <c r="I101">
        <v>0.76573288440704301</v>
      </c>
      <c r="J101" s="85">
        <v>17.379993508011101</v>
      </c>
      <c r="K101" s="115">
        <v>0.51130887415006643</v>
      </c>
      <c r="L101" s="112">
        <v>4.5434203615951192E-2</v>
      </c>
      <c r="M101">
        <v>40</v>
      </c>
      <c r="N101" s="82">
        <v>39672</v>
      </c>
      <c r="O101">
        <v>0.83854579925537098</v>
      </c>
      <c r="P101" s="85">
        <v>18.369993485882901</v>
      </c>
      <c r="Q101" s="114">
        <v>0.55069022600370487</v>
      </c>
      <c r="R101" s="111">
        <v>4.5513615503404069E-2</v>
      </c>
      <c r="S101">
        <v>40</v>
      </c>
      <c r="T101" s="82">
        <v>40049</v>
      </c>
      <c r="U101">
        <v>0.55890315771102905</v>
      </c>
      <c r="V101" s="85">
        <v>19.009993471577801</v>
      </c>
      <c r="W101" s="114">
        <v>0.46568043367933892</v>
      </c>
      <c r="X101" s="111">
        <v>4.1384409564696877E-2</v>
      </c>
      <c r="Y101">
        <v>40</v>
      </c>
      <c r="Z101" s="82"/>
      <c r="AB101" s="85">
        <v>17.549993504211301</v>
      </c>
      <c r="AC101" s="114"/>
      <c r="AD101" s="104"/>
      <c r="AE101">
        <v>40</v>
      </c>
    </row>
    <row r="102" spans="1:31">
      <c r="A102">
        <v>41</v>
      </c>
      <c r="B102" s="82"/>
      <c r="D102" s="85">
        <v>18.209993489459201</v>
      </c>
      <c r="E102" s="115"/>
      <c r="F102" s="105"/>
      <c r="G102">
        <v>41</v>
      </c>
      <c r="H102" s="82">
        <v>39291</v>
      </c>
      <c r="I102">
        <v>0.79786950349807695</v>
      </c>
      <c r="J102" s="85">
        <v>17.2999935097993</v>
      </c>
      <c r="K102" s="115">
        <v>0.51611294499248406</v>
      </c>
      <c r="L102" s="112">
        <v>4.642469805462511E-2</v>
      </c>
      <c r="M102">
        <v>41</v>
      </c>
      <c r="N102" s="82">
        <v>39673</v>
      </c>
      <c r="O102">
        <v>0.81133300065994296</v>
      </c>
      <c r="P102" s="85">
        <v>18.329993486776999</v>
      </c>
      <c r="Q102" s="114">
        <v>0.54812183514709101</v>
      </c>
      <c r="R102" s="111">
        <v>4.6622161867412068E-2</v>
      </c>
      <c r="S102">
        <v>41</v>
      </c>
      <c r="T102" s="82">
        <v>40050</v>
      </c>
      <c r="U102">
        <v>0.534121334552765</v>
      </c>
      <c r="V102" s="85">
        <v>19.059993470460199</v>
      </c>
      <c r="W102" s="114">
        <v>0.45552700242803434</v>
      </c>
      <c r="X102" s="111">
        <v>4.2285351985382781E-2</v>
      </c>
      <c r="Y102">
        <v>41</v>
      </c>
      <c r="Z102" s="82"/>
      <c r="AB102" s="85">
        <v>17.5999935030937</v>
      </c>
      <c r="AC102" s="114"/>
      <c r="AD102" s="104"/>
      <c r="AE102">
        <v>41</v>
      </c>
    </row>
    <row r="103" spans="1:31">
      <c r="A103">
        <v>42</v>
      </c>
      <c r="B103" s="82"/>
      <c r="D103" s="85">
        <v>18.169993490353299</v>
      </c>
      <c r="E103" s="115"/>
      <c r="F103" s="105"/>
      <c r="G103">
        <v>42</v>
      </c>
      <c r="H103" s="82">
        <v>39292</v>
      </c>
      <c r="I103">
        <v>0.82379746437072798</v>
      </c>
      <c r="J103" s="85">
        <v>17.249993510916902</v>
      </c>
      <c r="K103" s="115">
        <v>0.52324176534136557</v>
      </c>
      <c r="L103" s="112">
        <v>4.7440774880875496E-2</v>
      </c>
      <c r="M103">
        <v>42</v>
      </c>
      <c r="N103" s="82">
        <v>39674</v>
      </c>
      <c r="O103">
        <v>0.82464963197708097</v>
      </c>
      <c r="P103" s="85">
        <v>18.239993488788599</v>
      </c>
      <c r="Q103" s="114">
        <v>0.54301368613373024</v>
      </c>
      <c r="R103" s="111">
        <v>4.775081058053722E-2</v>
      </c>
      <c r="S103">
        <v>42</v>
      </c>
      <c r="T103" s="82">
        <v>40051</v>
      </c>
      <c r="U103">
        <v>0.52297478914260898</v>
      </c>
      <c r="V103" s="85">
        <v>19.129993468895599</v>
      </c>
      <c r="W103" s="114">
        <v>0.4448750025231949</v>
      </c>
      <c r="X103" s="111">
        <v>4.3190394075462928E-2</v>
      </c>
      <c r="Y103">
        <v>42</v>
      </c>
      <c r="Z103" s="82"/>
      <c r="AB103" s="85">
        <v>17.559993503987801</v>
      </c>
      <c r="AC103" s="114"/>
      <c r="AD103" s="104"/>
      <c r="AE103">
        <v>42</v>
      </c>
    </row>
    <row r="104" spans="1:31">
      <c r="A104">
        <v>43</v>
      </c>
      <c r="B104" s="82"/>
      <c r="D104" s="85">
        <v>18.0999934919179</v>
      </c>
      <c r="E104" s="114"/>
      <c r="F104" s="104"/>
      <c r="G104">
        <v>43</v>
      </c>
      <c r="H104" s="82">
        <v>39293</v>
      </c>
      <c r="I104">
        <v>0.88458740711212203</v>
      </c>
      <c r="J104" s="85">
        <v>17.349993508681699</v>
      </c>
      <c r="K104" s="115">
        <v>0.53070685877185964</v>
      </c>
      <c r="L104" s="112">
        <v>4.8488580883804248E-2</v>
      </c>
      <c r="M104">
        <v>43</v>
      </c>
      <c r="N104" s="82">
        <v>39675</v>
      </c>
      <c r="O104">
        <v>0.79342186450958296</v>
      </c>
      <c r="P104" s="85">
        <v>18.049993493035501</v>
      </c>
      <c r="Q104" s="114">
        <v>0.54205154620965434</v>
      </c>
      <c r="R104" s="111">
        <v>4.8892442988896598E-2</v>
      </c>
      <c r="S104">
        <v>43</v>
      </c>
      <c r="T104" s="82">
        <v>40052</v>
      </c>
      <c r="U104">
        <v>0.52256208658218395</v>
      </c>
      <c r="V104" s="85">
        <v>19.089993469789601</v>
      </c>
      <c r="W104" s="114">
        <v>0.436764875493729</v>
      </c>
      <c r="X104" s="111">
        <v>4.4098743717882437E-2</v>
      </c>
      <c r="Y104">
        <v>43</v>
      </c>
      <c r="Z104" s="82"/>
      <c r="AB104" s="85">
        <v>17.559993503987801</v>
      </c>
      <c r="AC104" s="114"/>
      <c r="AD104" s="104"/>
      <c r="AE104">
        <v>43</v>
      </c>
    </row>
    <row r="105" spans="1:31">
      <c r="A105">
        <v>44</v>
      </c>
      <c r="B105" s="82"/>
      <c r="D105" s="85">
        <v>17.929993495717699</v>
      </c>
      <c r="E105" s="114"/>
      <c r="F105" s="104"/>
      <c r="G105">
        <v>44</v>
      </c>
      <c r="H105" s="82">
        <v>39294</v>
      </c>
      <c r="I105">
        <v>0.94932776689529397</v>
      </c>
      <c r="J105" s="85">
        <v>17.399993507564101</v>
      </c>
      <c r="K105" s="115">
        <v>0.54259255543334695</v>
      </c>
      <c r="L105" s="112">
        <v>4.9577573754936016E-2</v>
      </c>
      <c r="M105">
        <v>44</v>
      </c>
      <c r="N105" s="82">
        <v>39676</v>
      </c>
      <c r="O105">
        <v>0.77157241106033303</v>
      </c>
      <c r="P105" s="85">
        <v>18.069993492588399</v>
      </c>
      <c r="Q105" s="114">
        <v>0.53724176279843661</v>
      </c>
      <c r="R105" s="111">
        <v>5.0048738007832203E-2</v>
      </c>
      <c r="S105">
        <v>44</v>
      </c>
      <c r="T105" s="82">
        <v>40053</v>
      </c>
      <c r="U105">
        <v>0.53902578353881803</v>
      </c>
      <c r="V105" s="85">
        <v>19.089993469789601</v>
      </c>
      <c r="W105" s="114">
        <v>0.43238531122363749</v>
      </c>
      <c r="X105" s="111">
        <v>4.5009426914831202E-2</v>
      </c>
      <c r="Y105">
        <v>44</v>
      </c>
      <c r="Z105" s="82"/>
      <c r="AB105" s="85"/>
      <c r="AC105" s="114"/>
      <c r="AD105" s="104"/>
      <c r="AE105">
        <v>44</v>
      </c>
    </row>
    <row r="106" spans="1:31">
      <c r="A106">
        <v>45</v>
      </c>
      <c r="B106" s="82"/>
      <c r="D106" s="85">
        <v>17.9399934954942</v>
      </c>
      <c r="E106" s="114"/>
      <c r="F106" s="104"/>
      <c r="G106">
        <v>45</v>
      </c>
      <c r="H106" s="82">
        <v>39295</v>
      </c>
      <c r="I106">
        <v>0.99596089124679599</v>
      </c>
      <c r="J106" s="85">
        <v>17.579993503540798</v>
      </c>
      <c r="K106" s="115">
        <v>0.55686688133315021</v>
      </c>
      <c r="L106" s="112">
        <v>5.0714700776362483E-2</v>
      </c>
      <c r="M106">
        <v>45</v>
      </c>
      <c r="N106" s="82">
        <v>39677</v>
      </c>
      <c r="O106">
        <v>0.76161450147628795</v>
      </c>
      <c r="P106" s="85">
        <v>18.0999934919179</v>
      </c>
      <c r="Q106" s="114">
        <v>0.53146674182839193</v>
      </c>
      <c r="R106" s="111">
        <v>5.1224309776759527E-2</v>
      </c>
      <c r="S106">
        <v>45</v>
      </c>
      <c r="T106" s="82">
        <v>40054</v>
      </c>
      <c r="U106">
        <v>0.56056982278823897</v>
      </c>
      <c r="V106" s="85">
        <v>19.049993470683699</v>
      </c>
      <c r="W106" s="114">
        <v>0.43363105066704527</v>
      </c>
      <c r="X106" s="111">
        <v>4.5930522341304555E-2</v>
      </c>
      <c r="Y106">
        <v>45</v>
      </c>
      <c r="Z106" s="82"/>
      <c r="AB106" s="85"/>
      <c r="AC106" s="114"/>
      <c r="AD106" s="104"/>
      <c r="AE106">
        <v>45</v>
      </c>
    </row>
    <row r="107" spans="1:31">
      <c r="A107">
        <v>46</v>
      </c>
      <c r="B107" s="82"/>
      <c r="E107" s="114"/>
      <c r="F107" s="104"/>
      <c r="G107">
        <v>46</v>
      </c>
      <c r="H107" s="82">
        <v>39296</v>
      </c>
      <c r="I107">
        <v>1.0068260431289699</v>
      </c>
      <c r="J107" s="85">
        <v>17.6099935028702</v>
      </c>
      <c r="K107" s="115">
        <v>0.57012921338753098</v>
      </c>
      <c r="L107" s="112">
        <v>5.1913907180451649E-2</v>
      </c>
      <c r="M107">
        <v>46</v>
      </c>
      <c r="N107" s="82">
        <v>39678</v>
      </c>
      <c r="O107">
        <v>0.76529026031494096</v>
      </c>
      <c r="P107" s="85">
        <v>18.119993491470801</v>
      </c>
      <c r="Q107" s="114">
        <v>0.52681747224321096</v>
      </c>
      <c r="R107" s="111">
        <v>5.2417913856922613E-2</v>
      </c>
      <c r="S107">
        <v>46</v>
      </c>
      <c r="T107" s="82">
        <v>40055</v>
      </c>
      <c r="U107">
        <v>0.58612072467803999</v>
      </c>
      <c r="V107" s="85">
        <v>18.909993473813</v>
      </c>
      <c r="W107" s="114">
        <v>0.43881326625600653</v>
      </c>
      <c r="X107" s="111">
        <v>4.6870834493722403E-2</v>
      </c>
      <c r="Y107">
        <v>46</v>
      </c>
      <c r="Z107" s="82"/>
      <c r="AB107" s="85"/>
      <c r="AC107" s="114"/>
      <c r="AD107" s="104"/>
      <c r="AE107">
        <v>46</v>
      </c>
    </row>
    <row r="108" spans="1:31">
      <c r="A108">
        <v>47</v>
      </c>
      <c r="B108" s="82"/>
      <c r="E108" s="114"/>
      <c r="F108" s="104"/>
      <c r="G108">
        <v>47</v>
      </c>
      <c r="H108" s="82">
        <v>39297</v>
      </c>
      <c r="I108">
        <v>0.995646953582764</v>
      </c>
      <c r="J108" s="85">
        <v>17.739993499964498</v>
      </c>
      <c r="K108" s="115">
        <v>0.57876256859104069</v>
      </c>
      <c r="L108" s="112">
        <v>5.3167628708227763E-2</v>
      </c>
      <c r="M108">
        <v>47</v>
      </c>
      <c r="N108" s="82">
        <v>39679</v>
      </c>
      <c r="O108">
        <v>0.75670135021209695</v>
      </c>
      <c r="P108" s="85">
        <v>18.079993492364899</v>
      </c>
      <c r="Q108" s="114">
        <v>0.52478448333236338</v>
      </c>
      <c r="R108" s="111">
        <v>5.3631083858382583E-2</v>
      </c>
      <c r="S108">
        <v>47</v>
      </c>
      <c r="T108" s="82">
        <v>40056</v>
      </c>
      <c r="U108">
        <v>0.60426795482635498</v>
      </c>
      <c r="V108" s="85">
        <v>18.7599934771657</v>
      </c>
      <c r="W108" s="114">
        <v>0.44668247453795595</v>
      </c>
      <c r="X108" s="111">
        <v>4.7833769328621399E-2</v>
      </c>
      <c r="Y108">
        <v>47</v>
      </c>
      <c r="Z108" s="82"/>
      <c r="AB108" s="85"/>
      <c r="AC108" s="114"/>
      <c r="AD108" s="104"/>
      <c r="AE108">
        <v>47</v>
      </c>
    </row>
    <row r="109" spans="1:31">
      <c r="A109">
        <v>48</v>
      </c>
      <c r="B109" s="82"/>
      <c r="E109" s="114"/>
      <c r="F109" s="104"/>
      <c r="G109">
        <v>48</v>
      </c>
      <c r="H109" s="82">
        <v>39298</v>
      </c>
      <c r="I109">
        <v>1.0037422180175799</v>
      </c>
      <c r="J109" s="85">
        <v>17.6899935010821</v>
      </c>
      <c r="K109" s="115">
        <v>0.58246392743380493</v>
      </c>
      <c r="L109" s="112">
        <v>5.4475842325251857E-2</v>
      </c>
      <c r="M109">
        <v>48</v>
      </c>
      <c r="N109" s="82">
        <v>39680</v>
      </c>
      <c r="O109">
        <v>0.72442936897277799</v>
      </c>
      <c r="P109" s="85">
        <v>17.749993499740999</v>
      </c>
      <c r="Q109" s="114">
        <v>0.5224050167187243</v>
      </c>
      <c r="R109" s="111">
        <v>5.4865557067599248E-2</v>
      </c>
      <c r="S109">
        <v>48</v>
      </c>
      <c r="T109" s="82"/>
      <c r="V109" s="85">
        <v>18.6799934789539</v>
      </c>
      <c r="W109" s="114"/>
      <c r="X109" s="108"/>
      <c r="Y109">
        <v>48</v>
      </c>
      <c r="Z109" s="82"/>
      <c r="AB109" s="85"/>
      <c r="AC109" s="114"/>
      <c r="AD109" s="104"/>
      <c r="AE109">
        <v>48</v>
      </c>
    </row>
    <row r="110" spans="1:31">
      <c r="A110">
        <v>49</v>
      </c>
      <c r="C110" s="82"/>
      <c r="F110" s="86"/>
      <c r="G110">
        <v>49</v>
      </c>
      <c r="H110" s="82">
        <v>39299</v>
      </c>
      <c r="I110">
        <v>1.0283955335617101</v>
      </c>
      <c r="J110" s="85">
        <v>17.879993496835301</v>
      </c>
      <c r="K110" s="115">
        <v>0.58539299545595747</v>
      </c>
      <c r="L110" s="112">
        <v>5.5819873945435923E-2</v>
      </c>
      <c r="M110">
        <v>49</v>
      </c>
      <c r="N110" s="82">
        <v>39681</v>
      </c>
      <c r="O110">
        <v>0.71092694997787498</v>
      </c>
      <c r="P110" s="85">
        <v>17.509993505105399</v>
      </c>
      <c r="Q110" s="113">
        <v>0.51631944643156469</v>
      </c>
      <c r="R110" s="83">
        <v>5.6103401109671221E-2</v>
      </c>
      <c r="S110">
        <v>49</v>
      </c>
      <c r="T110" s="82"/>
      <c r="V110" s="85">
        <v>18.649993479624399</v>
      </c>
      <c r="X110" s="109"/>
      <c r="Y110">
        <v>49</v>
      </c>
      <c r="AA110" s="82"/>
      <c r="AB110" s="85"/>
      <c r="AD110" s="86"/>
      <c r="AE110">
        <v>49</v>
      </c>
    </row>
    <row r="111" spans="1:31">
      <c r="A111">
        <v>50</v>
      </c>
      <c r="C111" s="82"/>
      <c r="F111" s="86"/>
      <c r="G111">
        <v>50</v>
      </c>
      <c r="H111" s="82">
        <v>39300</v>
      </c>
      <c r="I111">
        <v>1.0121822357177701</v>
      </c>
      <c r="J111" s="85">
        <v>17.969993494823601</v>
      </c>
      <c r="K111" s="115">
        <v>0.58964698972299745</v>
      </c>
      <c r="L111" s="112">
        <v>5.7215258608892483E-2</v>
      </c>
      <c r="M111">
        <v>50</v>
      </c>
      <c r="N111" s="82">
        <v>39682</v>
      </c>
      <c r="O111">
        <v>0.70388388633728005</v>
      </c>
      <c r="P111" s="85">
        <v>17.479993505776001</v>
      </c>
      <c r="Q111" s="113">
        <v>0.51090536551728871</v>
      </c>
      <c r="R111" s="83">
        <v>5.7341788046873246E-2</v>
      </c>
      <c r="S111">
        <v>50</v>
      </c>
      <c r="T111" s="82"/>
      <c r="V111" s="85">
        <v>18.569993481412599</v>
      </c>
      <c r="X111" s="109"/>
      <c r="Y111">
        <v>50</v>
      </c>
      <c r="AA111" s="82"/>
      <c r="AB111" s="85"/>
      <c r="AD111" s="86"/>
      <c r="AE111">
        <v>50</v>
      </c>
    </row>
    <row r="112" spans="1:31">
      <c r="A112">
        <v>51</v>
      </c>
      <c r="C112" s="82"/>
      <c r="F112" s="86"/>
      <c r="G112">
        <v>51</v>
      </c>
      <c r="H112" s="82">
        <v>39301</v>
      </c>
      <c r="I112">
        <v>0.99628400802612305</v>
      </c>
      <c r="J112" s="85">
        <v>18.0099934939295</v>
      </c>
      <c r="K112" s="116">
        <v>0.59032208478980974</v>
      </c>
      <c r="L112" s="92">
        <v>5.8660121390443833E-2</v>
      </c>
      <c r="M112">
        <v>51</v>
      </c>
      <c r="N112" s="82">
        <v>39683</v>
      </c>
      <c r="O112">
        <v>0.70897793769836404</v>
      </c>
      <c r="P112" s="85">
        <v>17.559993503987801</v>
      </c>
      <c r="Q112" s="113">
        <v>0.50676958941712558</v>
      </c>
      <c r="R112" s="83">
        <v>5.8593970259721642E-2</v>
      </c>
      <c r="S112">
        <v>51</v>
      </c>
      <c r="U112" s="82"/>
      <c r="V112" s="85">
        <v>18.559993481636099</v>
      </c>
      <c r="X112" s="86"/>
      <c r="Y112">
        <v>51</v>
      </c>
      <c r="AA112" s="82"/>
      <c r="AB112" s="85"/>
      <c r="AD112" s="86"/>
      <c r="AE112">
        <v>51</v>
      </c>
    </row>
    <row r="113" spans="1:31">
      <c r="A113">
        <v>52</v>
      </c>
      <c r="C113" s="82"/>
      <c r="F113" s="86"/>
      <c r="G113">
        <v>52</v>
      </c>
      <c r="H113" s="82">
        <v>39302</v>
      </c>
      <c r="I113">
        <v>0.99250239133834794</v>
      </c>
      <c r="J113" s="85">
        <v>18.129993491247301</v>
      </c>
      <c r="K113" s="115">
        <v>0.58899033233913567</v>
      </c>
      <c r="L113" s="112">
        <v>6.0145363477064215E-2</v>
      </c>
      <c r="M113">
        <v>52</v>
      </c>
      <c r="N113" s="82">
        <v>39684</v>
      </c>
      <c r="O113">
        <v>0.70845067501068104</v>
      </c>
      <c r="P113" s="85">
        <v>17.7799934990704</v>
      </c>
      <c r="Q113" s="113">
        <v>0.50520707775066209</v>
      </c>
      <c r="R113" s="83">
        <v>5.9869167052652245E-2</v>
      </c>
      <c r="S113">
        <v>52</v>
      </c>
      <c r="U113" s="82"/>
      <c r="V113" s="85">
        <v>18.239993488788599</v>
      </c>
      <c r="X113" s="86"/>
      <c r="Y113">
        <v>52</v>
      </c>
      <c r="AA113" s="82"/>
      <c r="AB113" s="85"/>
      <c r="AD113" s="86"/>
      <c r="AE113">
        <v>52</v>
      </c>
    </row>
    <row r="114" spans="1:31">
      <c r="A114">
        <v>53</v>
      </c>
      <c r="C114" s="82"/>
      <c r="F114" s="86"/>
      <c r="G114">
        <v>53</v>
      </c>
      <c r="H114" s="82">
        <v>39303</v>
      </c>
      <c r="I114">
        <v>0.972375929355621</v>
      </c>
      <c r="J114" s="85">
        <v>18.149993490800298</v>
      </c>
      <c r="K114" s="115">
        <v>0.58783448668140414</v>
      </c>
      <c r="L114" s="112">
        <v>6.1673719693870407E-2</v>
      </c>
      <c r="M114">
        <v>53</v>
      </c>
      <c r="N114" s="82">
        <v>39685</v>
      </c>
      <c r="O114">
        <v>0.71496516466140703</v>
      </c>
      <c r="P114" s="85">
        <v>17.889993496611702</v>
      </c>
      <c r="Q114" s="113">
        <v>0.50423448548134686</v>
      </c>
      <c r="R114" s="83">
        <v>6.1182168097648544E-2</v>
      </c>
      <c r="S114">
        <v>53</v>
      </c>
      <c r="U114" s="82"/>
      <c r="V114" s="85">
        <v>18.059993492811898</v>
      </c>
      <c r="X114" s="86"/>
      <c r="Y114">
        <v>53</v>
      </c>
      <c r="AA114" s="82"/>
      <c r="AB114" s="85"/>
      <c r="AD114" s="86"/>
      <c r="AE114">
        <v>53</v>
      </c>
    </row>
    <row r="115" spans="1:31">
      <c r="A115">
        <v>54</v>
      </c>
      <c r="G115">
        <v>54</v>
      </c>
      <c r="H115" s="82">
        <v>39304</v>
      </c>
      <c r="I115">
        <v>0.98503643274307295</v>
      </c>
      <c r="J115">
        <v>18.119993491470801</v>
      </c>
      <c r="K115" s="115">
        <v>0.58496322877771756</v>
      </c>
      <c r="L115" s="112">
        <v>6.3239403912039568E-2</v>
      </c>
      <c r="M115">
        <v>54</v>
      </c>
      <c r="N115" s="82">
        <v>39686</v>
      </c>
      <c r="O115">
        <v>0.72106182575225797</v>
      </c>
      <c r="P115">
        <v>17.889993496611702</v>
      </c>
      <c r="Q115" s="113">
        <v>0.50470127967815115</v>
      </c>
      <c r="R115" s="83">
        <v>6.2528484020058783E-2</v>
      </c>
      <c r="S115">
        <v>54</v>
      </c>
      <c r="V115">
        <v>18.019993493706</v>
      </c>
      <c r="Y115">
        <v>54</v>
      </c>
      <c r="AE115">
        <v>54</v>
      </c>
    </row>
    <row r="116" spans="1:31">
      <c r="A116">
        <v>55</v>
      </c>
      <c r="G116">
        <v>55</v>
      </c>
      <c r="H116" s="82">
        <v>39305</v>
      </c>
      <c r="I116">
        <v>1.0139006376266499</v>
      </c>
      <c r="J116">
        <v>18.0999934919179</v>
      </c>
      <c r="K116" s="115">
        <v>0.58479098939886631</v>
      </c>
      <c r="L116" s="112">
        <v>6.4835486881703736E-2</v>
      </c>
      <c r="M116">
        <v>55</v>
      </c>
      <c r="N116" s="82">
        <v>39687</v>
      </c>
      <c r="O116">
        <v>0.722667217254639</v>
      </c>
      <c r="P116">
        <v>17.8499934975058</v>
      </c>
      <c r="Q116" s="113">
        <v>0.50590153203397636</v>
      </c>
      <c r="R116" s="83">
        <v>6.3905131597613046E-2</v>
      </c>
      <c r="S116">
        <v>55</v>
      </c>
      <c r="V116">
        <v>17.959993495047101</v>
      </c>
      <c r="Y116">
        <v>55</v>
      </c>
      <c r="AE116">
        <v>55</v>
      </c>
    </row>
    <row r="117" spans="1:31">
      <c r="A117">
        <v>56</v>
      </c>
      <c r="G117">
        <v>56</v>
      </c>
      <c r="H117" s="82">
        <v>39306</v>
      </c>
      <c r="I117">
        <v>1.00751221179962</v>
      </c>
      <c r="J117">
        <v>18.119993491470801</v>
      </c>
      <c r="K117" s="115">
        <v>0.58782686863197287</v>
      </c>
      <c r="L117" s="112">
        <v>6.6469399825274958E-2</v>
      </c>
      <c r="M117">
        <v>56</v>
      </c>
      <c r="N117" s="82">
        <v>39688</v>
      </c>
      <c r="O117">
        <v>0.71666228771209695</v>
      </c>
      <c r="P117">
        <v>17.659993501752599</v>
      </c>
      <c r="Q117" s="113">
        <v>0.50681454981826524</v>
      </c>
      <c r="R117" s="83">
        <v>6.5311848861532282E-2</v>
      </c>
      <c r="S117">
        <v>56</v>
      </c>
      <c r="Y117">
        <v>56</v>
      </c>
      <c r="AE117">
        <v>56</v>
      </c>
    </row>
    <row r="118" spans="1:31">
      <c r="A118">
        <v>57</v>
      </c>
      <c r="G118">
        <v>57</v>
      </c>
      <c r="H118" s="82">
        <v>39307</v>
      </c>
      <c r="I118">
        <v>0.99241155385971103</v>
      </c>
      <c r="J118">
        <v>18.169993490353299</v>
      </c>
      <c r="K118" s="115">
        <v>0.58882129152995866</v>
      </c>
      <c r="L118" s="112">
        <v>6.8152914923188507E-2</v>
      </c>
      <c r="M118">
        <v>57</v>
      </c>
      <c r="N118" s="82">
        <v>39689</v>
      </c>
      <c r="O118">
        <v>0.71568584442138705</v>
      </c>
      <c r="P118">
        <v>17.559993503987801</v>
      </c>
      <c r="Q118" s="113">
        <v>0.50640546198061032</v>
      </c>
      <c r="R118" s="83">
        <v>6.6738215216406813E-2</v>
      </c>
      <c r="S118">
        <v>57</v>
      </c>
      <c r="Y118">
        <v>57</v>
      </c>
      <c r="AE118">
        <v>57</v>
      </c>
    </row>
    <row r="119" spans="1:31">
      <c r="A119">
        <v>58</v>
      </c>
      <c r="G119">
        <v>58</v>
      </c>
      <c r="H119" s="82">
        <v>39308</v>
      </c>
      <c r="I119">
        <v>0.92344021797180198</v>
      </c>
      <c r="J119">
        <v>18.209993489459201</v>
      </c>
      <c r="K119" s="115">
        <v>0.58772915563313699</v>
      </c>
      <c r="L119" s="112">
        <v>6.9885155588682246E-2</v>
      </c>
      <c r="M119">
        <v>58</v>
      </c>
      <c r="N119" s="82">
        <v>39690</v>
      </c>
      <c r="O119">
        <v>0.72090125083923295</v>
      </c>
      <c r="P119">
        <v>17.459993506223</v>
      </c>
      <c r="Q119" s="113">
        <v>0.50602811402913039</v>
      </c>
      <c r="R119" s="83">
        <v>6.8187269844816878E-2</v>
      </c>
      <c r="S119">
        <v>58</v>
      </c>
      <c r="Y119">
        <v>58</v>
      </c>
      <c r="AE119">
        <v>58</v>
      </c>
    </row>
    <row r="120" spans="1:31">
      <c r="A120">
        <v>59</v>
      </c>
      <c r="G120">
        <v>59</v>
      </c>
      <c r="H120" s="82">
        <v>39309</v>
      </c>
      <c r="I120">
        <v>0.80655920505523704</v>
      </c>
      <c r="J120">
        <v>18.2799934878946</v>
      </c>
      <c r="K120" s="115">
        <v>0.57922084509721594</v>
      </c>
      <c r="L120" s="112">
        <v>7.1661509600246726E-2</v>
      </c>
      <c r="M120">
        <v>59</v>
      </c>
      <c r="N120" s="82">
        <v>39691</v>
      </c>
      <c r="O120">
        <v>0.72914099693298295</v>
      </c>
      <c r="P120">
        <v>17.519993504881899</v>
      </c>
      <c r="Q120" s="113">
        <v>0.50660383821098998</v>
      </c>
      <c r="R120" s="83">
        <v>6.965925687161012E-2</v>
      </c>
      <c r="S120">
        <v>59</v>
      </c>
      <c r="Y120">
        <v>59</v>
      </c>
      <c r="AE120">
        <v>59</v>
      </c>
    </row>
    <row r="121" spans="1:31">
      <c r="A121">
        <v>60</v>
      </c>
      <c r="G121">
        <v>60</v>
      </c>
      <c r="H121" s="82">
        <v>39310</v>
      </c>
      <c r="I121">
        <v>0.73225200176239003</v>
      </c>
      <c r="J121">
        <v>18.139993491023802</v>
      </c>
      <c r="K121" s="115">
        <v>0.55942440274203009</v>
      </c>
      <c r="L121" s="112">
        <v>7.346625405413397E-2</v>
      </c>
      <c r="M121">
        <v>60</v>
      </c>
      <c r="P121">
        <v>17.649993501976201</v>
      </c>
      <c r="S121">
        <v>60</v>
      </c>
      <c r="Y121">
        <v>60</v>
      </c>
      <c r="AE121">
        <v>60</v>
      </c>
    </row>
    <row r="122" spans="1:31">
      <c r="A122">
        <v>61</v>
      </c>
      <c r="G122">
        <v>61</v>
      </c>
      <c r="H122" s="82">
        <v>39311</v>
      </c>
      <c r="I122">
        <v>0.70147442817687999</v>
      </c>
      <c r="J122">
        <v>17.999993494152999</v>
      </c>
      <c r="K122" s="115">
        <v>0.5378284780938799</v>
      </c>
      <c r="L122" s="112">
        <v>7.5250129716258024E-2</v>
      </c>
      <c r="M122">
        <v>61</v>
      </c>
      <c r="P122">
        <v>17.7099935006351</v>
      </c>
      <c r="S122">
        <v>61</v>
      </c>
      <c r="Y122">
        <v>61</v>
      </c>
      <c r="AE122">
        <v>61</v>
      </c>
    </row>
    <row r="123" spans="1:31">
      <c r="A123">
        <v>62</v>
      </c>
      <c r="G123">
        <v>62</v>
      </c>
      <c r="H123" s="82">
        <v>39312</v>
      </c>
      <c r="I123">
        <v>0.67615437507629395</v>
      </c>
      <c r="J123">
        <v>18.0099934939295</v>
      </c>
      <c r="K123" s="115">
        <v>0.52121537816299857</v>
      </c>
      <c r="L123" s="112">
        <v>7.700454932119008E-2</v>
      </c>
      <c r="M123">
        <v>62</v>
      </c>
      <c r="P123">
        <v>17.789993498846901</v>
      </c>
      <c r="S123">
        <v>62</v>
      </c>
      <c r="Y123">
        <v>62</v>
      </c>
      <c r="AE123">
        <v>62</v>
      </c>
    </row>
    <row r="124" spans="1:31">
      <c r="A124">
        <v>63</v>
      </c>
      <c r="G124">
        <v>63</v>
      </c>
      <c r="H124" s="82">
        <v>39313</v>
      </c>
      <c r="I124">
        <v>0.63986778259277299</v>
      </c>
      <c r="J124">
        <v>17.959993495047101</v>
      </c>
      <c r="K124" s="115">
        <v>0.50790188879745135</v>
      </c>
      <c r="L124" s="112">
        <v>7.8752403382913949E-2</v>
      </c>
      <c r="M124">
        <v>63</v>
      </c>
      <c r="P124">
        <v>17.8499934975058</v>
      </c>
      <c r="S124">
        <v>63</v>
      </c>
      <c r="Y124">
        <v>63</v>
      </c>
      <c r="AE124">
        <v>63</v>
      </c>
    </row>
    <row r="125" spans="1:31">
      <c r="A125">
        <v>64</v>
      </c>
      <c r="G125">
        <v>64</v>
      </c>
      <c r="H125" s="82">
        <v>39314</v>
      </c>
      <c r="I125">
        <v>0.62129682302474998</v>
      </c>
      <c r="J125">
        <v>17.9399934954942</v>
      </c>
      <c r="K125" s="115">
        <v>0.49441492830550843</v>
      </c>
      <c r="L125" s="112">
        <v>8.0495636498789519E-2</v>
      </c>
      <c r="M125">
        <v>64</v>
      </c>
      <c r="P125">
        <v>17.749993499740999</v>
      </c>
      <c r="S125">
        <v>64</v>
      </c>
      <c r="Y125">
        <v>64</v>
      </c>
      <c r="AE125">
        <v>64</v>
      </c>
    </row>
    <row r="126" spans="1:31">
      <c r="A126">
        <v>65</v>
      </c>
      <c r="G126">
        <v>65</v>
      </c>
      <c r="H126" s="82">
        <v>39315</v>
      </c>
      <c r="I126">
        <v>0.62993800640106201</v>
      </c>
      <c r="J126">
        <v>17.8499934975058</v>
      </c>
      <c r="K126" s="115">
        <v>0.48366937025133039</v>
      </c>
      <c r="L126" s="112">
        <v>8.2234044610130938E-2</v>
      </c>
      <c r="M126">
        <v>65</v>
      </c>
      <c r="P126">
        <v>17.429993506893499</v>
      </c>
      <c r="S126">
        <v>65</v>
      </c>
      <c r="Y126">
        <v>65</v>
      </c>
      <c r="AE126">
        <v>65</v>
      </c>
    </row>
    <row r="127" spans="1:31">
      <c r="A127">
        <v>66</v>
      </c>
      <c r="G127">
        <v>66</v>
      </c>
      <c r="H127" s="82">
        <v>39316</v>
      </c>
      <c r="I127">
        <v>0.66114616394043002</v>
      </c>
      <c r="J127">
        <v>17.7699934992939</v>
      </c>
      <c r="K127" s="115">
        <v>0.47924351705760826</v>
      </c>
      <c r="L127" s="112">
        <v>8.3968140243496039E-2</v>
      </c>
      <c r="M127">
        <v>66</v>
      </c>
      <c r="P127">
        <v>17.339993508905199</v>
      </c>
      <c r="S127">
        <v>66</v>
      </c>
      <c r="Y127">
        <v>66</v>
      </c>
      <c r="AE127">
        <v>66</v>
      </c>
    </row>
    <row r="128" spans="1:31">
      <c r="A128">
        <v>67</v>
      </c>
      <c r="G128">
        <v>67</v>
      </c>
      <c r="H128" s="82">
        <v>39317</v>
      </c>
      <c r="I128">
        <v>0.74659055471420299</v>
      </c>
      <c r="J128">
        <v>17.7699934992939</v>
      </c>
      <c r="K128" s="115">
        <v>0.48209943456471499</v>
      </c>
      <c r="L128" s="112">
        <v>8.5717208486183416E-2</v>
      </c>
      <c r="M128">
        <v>67</v>
      </c>
      <c r="S128">
        <v>67</v>
      </c>
      <c r="Y128">
        <v>67</v>
      </c>
      <c r="AE128">
        <v>67</v>
      </c>
    </row>
    <row r="129" spans="1:31">
      <c r="A129">
        <v>68</v>
      </c>
      <c r="G129">
        <v>68</v>
      </c>
      <c r="H129" s="82">
        <v>39318</v>
      </c>
      <c r="I129">
        <v>0.77606016397476196</v>
      </c>
      <c r="J129">
        <v>18.039993493259001</v>
      </c>
      <c r="K129" s="115">
        <v>0.49707673631664773</v>
      </c>
      <c r="L129" s="112">
        <v>8.7511305644034879E-2</v>
      </c>
      <c r="M129">
        <v>68</v>
      </c>
      <c r="S129">
        <v>68</v>
      </c>
      <c r="Y129">
        <v>68</v>
      </c>
      <c r="AE129">
        <v>68</v>
      </c>
    </row>
    <row r="130" spans="1:31">
      <c r="A130">
        <v>69</v>
      </c>
      <c r="G130">
        <v>69</v>
      </c>
      <c r="H130" s="82">
        <v>39319</v>
      </c>
      <c r="I130">
        <v>0.79624706506729104</v>
      </c>
      <c r="J130">
        <v>18.1799934901297</v>
      </c>
      <c r="K130" s="115">
        <v>0.5098778380793676</v>
      </c>
      <c r="L130" s="112">
        <v>8.9416337239818386E-2</v>
      </c>
      <c r="M130">
        <v>69</v>
      </c>
      <c r="S130">
        <v>69</v>
      </c>
      <c r="Y130">
        <v>69</v>
      </c>
      <c r="AE130">
        <v>69</v>
      </c>
    </row>
    <row r="131" spans="1:31">
      <c r="A131">
        <v>70</v>
      </c>
      <c r="G131">
        <v>70</v>
      </c>
      <c r="H131" s="82">
        <v>39320</v>
      </c>
      <c r="I131">
        <v>0.805245041847229</v>
      </c>
      <c r="J131">
        <v>18.609993480518501</v>
      </c>
      <c r="K131" s="115">
        <v>0.51988903334872982</v>
      </c>
      <c r="L131" s="112">
        <v>9.1418913519834333E-2</v>
      </c>
      <c r="M131">
        <v>70</v>
      </c>
      <c r="S131">
        <v>70</v>
      </c>
      <c r="Y131">
        <v>70</v>
      </c>
      <c r="AE131">
        <v>70</v>
      </c>
    </row>
    <row r="132" spans="1:31">
      <c r="A132">
        <v>71</v>
      </c>
      <c r="G132">
        <v>71</v>
      </c>
      <c r="H132" s="82">
        <v>39321</v>
      </c>
      <c r="I132">
        <v>0.82947027683258101</v>
      </c>
      <c r="J132">
        <v>18.6799934789539</v>
      </c>
      <c r="K132" s="115">
        <v>0.52680037669867819</v>
      </c>
      <c r="L132" s="112">
        <v>9.3543611663934087E-2</v>
      </c>
      <c r="M132">
        <v>71</v>
      </c>
      <c r="S132">
        <v>71</v>
      </c>
      <c r="Y132">
        <v>71</v>
      </c>
      <c r="AE132">
        <v>71</v>
      </c>
    </row>
    <row r="133" spans="1:31">
      <c r="A133">
        <v>72</v>
      </c>
      <c r="G133">
        <v>72</v>
      </c>
      <c r="H133" s="82">
        <v>39322</v>
      </c>
      <c r="I133">
        <v>0.83480304479598999</v>
      </c>
      <c r="J133">
        <v>18.699993478506801</v>
      </c>
      <c r="K133" s="115">
        <v>0.53394404085821434</v>
      </c>
      <c r="L133" s="112">
        <v>9.574904336556489E-2</v>
      </c>
      <c r="M133">
        <v>72</v>
      </c>
      <c r="S133">
        <v>72</v>
      </c>
      <c r="Y133">
        <v>72</v>
      </c>
      <c r="AE133">
        <v>72</v>
      </c>
    </row>
    <row r="134" spans="1:31">
      <c r="A134">
        <v>73</v>
      </c>
      <c r="G134">
        <v>73</v>
      </c>
      <c r="H134" s="82">
        <v>39323</v>
      </c>
      <c r="I134">
        <v>0.837230443954468</v>
      </c>
      <c r="J134">
        <v>18.709993478283302</v>
      </c>
      <c r="K134" s="115">
        <v>0.53853671553887839</v>
      </c>
      <c r="L134" s="112">
        <v>9.8033991514942714E-2</v>
      </c>
      <c r="M134">
        <v>73</v>
      </c>
      <c r="S134">
        <v>73</v>
      </c>
      <c r="Y134">
        <v>73</v>
      </c>
      <c r="AE134">
        <v>73</v>
      </c>
    </row>
    <row r="135" spans="1:31">
      <c r="A135">
        <v>74</v>
      </c>
      <c r="G135">
        <v>74</v>
      </c>
      <c r="H135" s="82">
        <v>39324</v>
      </c>
      <c r="I135">
        <v>0.84010350704193104</v>
      </c>
      <c r="J135">
        <v>18.569993481412599</v>
      </c>
      <c r="K135" s="115">
        <v>0.541347125610672</v>
      </c>
      <c r="L135" s="112">
        <v>0.1003908213649376</v>
      </c>
      <c r="M135">
        <v>74</v>
      </c>
      <c r="S135">
        <v>74</v>
      </c>
      <c r="Y135">
        <v>74</v>
      </c>
      <c r="AE135">
        <v>74</v>
      </c>
    </row>
    <row r="136" spans="1:31">
      <c r="H136" s="82">
        <v>39325</v>
      </c>
      <c r="I136">
        <v>0.82398098707199097</v>
      </c>
      <c r="J136">
        <v>18.529993482306601</v>
      </c>
      <c r="K136" s="115">
        <v>0.54324117815996631</v>
      </c>
      <c r="L136" s="112">
        <v>0.10279779838858417</v>
      </c>
    </row>
    <row r="137" spans="1:31">
      <c r="J137">
        <v>18.529993482306601</v>
      </c>
    </row>
    <row r="138" spans="1:31">
      <c r="J138">
        <v>18.489993483200699</v>
      </c>
    </row>
    <row r="139" spans="1:31">
      <c r="J139">
        <v>18.369993485882901</v>
      </c>
    </row>
    <row r="140" spans="1:31">
      <c r="J140">
        <v>18.229993489012099</v>
      </c>
    </row>
    <row r="141" spans="1:31">
      <c r="J141">
        <v>18.2699934881181</v>
      </c>
    </row>
    <row r="142" spans="1:31">
      <c r="J142">
        <v>18.289993487671001</v>
      </c>
    </row>
    <row r="143" spans="1:31">
      <c r="J143">
        <v>18.2799934878946</v>
      </c>
    </row>
    <row r="144" spans="1:31">
      <c r="J144">
        <v>18.1899934899062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44467-8C3E-C14B-8D4A-9F28E0514360}">
  <sheetPr codeName="Sheet5"/>
  <dimension ref="A1:AJ138"/>
  <sheetViews>
    <sheetView topLeftCell="A59" zoomScale="150" zoomScaleNormal="150" workbookViewId="0">
      <selection activeCell="C61" sqref="C61:D85"/>
    </sheetView>
  </sheetViews>
  <sheetFormatPr baseColWidth="10" defaultRowHeight="15"/>
  <cols>
    <col min="4" max="4" width="10.83203125" style="85"/>
  </cols>
  <sheetData>
    <row r="1" spans="1:36">
      <c r="D1" s="85" t="s">
        <v>141</v>
      </c>
      <c r="E1" s="85" t="s">
        <v>155</v>
      </c>
      <c r="F1" s="85"/>
      <c r="J1" s="85" t="s">
        <v>141</v>
      </c>
      <c r="K1" s="85" t="s">
        <v>156</v>
      </c>
      <c r="L1" s="85"/>
      <c r="P1" s="85" t="s">
        <v>141</v>
      </c>
      <c r="Q1" s="85" t="s">
        <v>157</v>
      </c>
      <c r="R1" s="85"/>
      <c r="V1" s="85" t="s">
        <v>141</v>
      </c>
      <c r="W1" s="85" t="s">
        <v>158</v>
      </c>
      <c r="X1" s="85"/>
      <c r="AB1" s="85" t="s">
        <v>141</v>
      </c>
      <c r="AC1" s="85" t="s">
        <v>159</v>
      </c>
      <c r="AD1" s="85"/>
      <c r="AH1" s="85" t="s">
        <v>141</v>
      </c>
      <c r="AI1" s="85" t="s">
        <v>160</v>
      </c>
      <c r="AJ1" s="85"/>
    </row>
    <row r="2" spans="1:36">
      <c r="A2">
        <v>0</v>
      </c>
      <c r="B2" s="82">
        <v>36727</v>
      </c>
      <c r="C2">
        <v>1.11548888683319</v>
      </c>
      <c r="D2" s="85">
        <v>15.98999353908</v>
      </c>
      <c r="E2" s="115">
        <v>1</v>
      </c>
      <c r="F2" s="112">
        <v>1.7717407352724052E-2</v>
      </c>
      <c r="G2">
        <v>0</v>
      </c>
      <c r="H2" s="82">
        <v>37093</v>
      </c>
      <c r="I2">
        <v>1.40956223011017</v>
      </c>
      <c r="J2" s="85">
        <v>16.449993528798199</v>
      </c>
      <c r="K2" s="114">
        <v>1</v>
      </c>
      <c r="L2" s="111">
        <v>1.7717407352724052E-2</v>
      </c>
      <c r="M2">
        <v>0</v>
      </c>
      <c r="N2" s="82">
        <v>37446</v>
      </c>
      <c r="O2">
        <v>1.12931203842163</v>
      </c>
      <c r="P2" s="85">
        <v>15.569993548467799</v>
      </c>
      <c r="Q2" s="114">
        <v>1</v>
      </c>
      <c r="R2" s="111">
        <v>1.7717407352724052E-2</v>
      </c>
      <c r="S2">
        <v>0</v>
      </c>
      <c r="T2" s="82">
        <v>37821</v>
      </c>
      <c r="U2">
        <v>1.5236561298370399</v>
      </c>
      <c r="V2" s="85">
        <v>18.019993493706</v>
      </c>
      <c r="W2" s="114">
        <v>1</v>
      </c>
      <c r="X2" s="111">
        <v>1.7717407352724052E-2</v>
      </c>
      <c r="Y2">
        <v>0</v>
      </c>
      <c r="Z2" s="82">
        <v>38184</v>
      </c>
      <c r="AA2">
        <v>1.45024538040161</v>
      </c>
      <c r="AB2" s="85">
        <v>16.569993526116001</v>
      </c>
      <c r="AC2" s="114">
        <v>1</v>
      </c>
      <c r="AD2" s="111">
        <v>1.7717407352724052E-2</v>
      </c>
      <c r="AE2">
        <v>0</v>
      </c>
      <c r="AF2" s="82">
        <v>38557</v>
      </c>
      <c r="AG2">
        <v>1.4522079229354901</v>
      </c>
      <c r="AH2" s="85">
        <v>17.229993511363901</v>
      </c>
      <c r="AI2" s="114">
        <v>1</v>
      </c>
      <c r="AJ2" s="111">
        <v>1.7717407352724052E-2</v>
      </c>
    </row>
    <row r="3" spans="1:36">
      <c r="A3">
        <v>1</v>
      </c>
      <c r="B3" s="82">
        <v>36728</v>
      </c>
      <c r="C3">
        <v>1.1445572376251201</v>
      </c>
      <c r="D3" s="85">
        <v>16.0599935375154</v>
      </c>
      <c r="E3" s="115">
        <v>0.70012437419946993</v>
      </c>
      <c r="F3" s="112">
        <v>1.8912473206116921E-2</v>
      </c>
      <c r="G3">
        <v>1</v>
      </c>
      <c r="H3" s="82">
        <v>37094</v>
      </c>
      <c r="I3">
        <v>1.38782274723053</v>
      </c>
      <c r="J3" s="85">
        <v>16.759993521869202</v>
      </c>
      <c r="K3" s="114">
        <v>0.73607743951227333</v>
      </c>
      <c r="L3" s="111">
        <v>1.8939561349893205E-2</v>
      </c>
      <c r="M3">
        <v>1</v>
      </c>
      <c r="N3" s="82">
        <v>37447</v>
      </c>
      <c r="O3">
        <v>1.1339706182479901</v>
      </c>
      <c r="P3" s="85">
        <v>15.679993546009101</v>
      </c>
      <c r="Q3" s="114">
        <v>0.7084371218379979</v>
      </c>
      <c r="R3" s="111">
        <v>1.8888192209463049E-2</v>
      </c>
      <c r="S3">
        <v>1</v>
      </c>
      <c r="T3" s="82">
        <v>37822</v>
      </c>
      <c r="U3">
        <v>1.49511122703552</v>
      </c>
      <c r="V3" s="85">
        <v>18.479993483424199</v>
      </c>
      <c r="W3" s="114">
        <v>0.72985776234985966</v>
      </c>
      <c r="X3" s="111">
        <v>1.9036019876779105E-2</v>
      </c>
      <c r="Y3">
        <v>1</v>
      </c>
      <c r="Z3" s="82">
        <v>38185</v>
      </c>
      <c r="AA3">
        <v>1.38597428798676</v>
      </c>
      <c r="AB3" s="85">
        <v>16.569993526116001</v>
      </c>
      <c r="AC3" s="114">
        <v>0.73955556665657496</v>
      </c>
      <c r="AD3" s="111">
        <v>1.8946713853018621E-2</v>
      </c>
      <c r="AE3">
        <v>1</v>
      </c>
      <c r="AF3" s="82">
        <v>38558</v>
      </c>
      <c r="AG3">
        <v>1.4072178602218599</v>
      </c>
      <c r="AH3" s="85">
        <v>17.1999935120344</v>
      </c>
      <c r="AI3" s="114">
        <v>0.73132962146864156</v>
      </c>
      <c r="AJ3" s="111">
        <v>1.8986698024667958E-2</v>
      </c>
    </row>
    <row r="4" spans="1:36">
      <c r="A4">
        <v>2</v>
      </c>
      <c r="B4" s="82">
        <v>36729</v>
      </c>
      <c r="C4">
        <v>1.1600105762481701</v>
      </c>
      <c r="D4" s="85">
        <v>16.139993535727299</v>
      </c>
      <c r="E4" s="115">
        <v>0.64191541106593908</v>
      </c>
      <c r="F4" s="112">
        <v>1.9822328367936428E-2</v>
      </c>
      <c r="G4">
        <v>2</v>
      </c>
      <c r="H4" s="82">
        <v>37095</v>
      </c>
      <c r="I4">
        <v>1.36853587627411</v>
      </c>
      <c r="J4" s="85">
        <v>16.749993522092701</v>
      </c>
      <c r="K4" s="114">
        <v>0.68218006005733489</v>
      </c>
      <c r="L4" s="111">
        <v>1.9919456886982295E-2</v>
      </c>
      <c r="M4">
        <v>2</v>
      </c>
      <c r="N4" s="82">
        <v>37448</v>
      </c>
      <c r="O4">
        <v>1.1439055204391499</v>
      </c>
      <c r="P4" s="85">
        <v>15.959993539750601</v>
      </c>
      <c r="Q4" s="114">
        <v>0.6436777071719616</v>
      </c>
      <c r="R4" s="111">
        <v>1.9789834214237613E-2</v>
      </c>
      <c r="S4">
        <v>2</v>
      </c>
      <c r="T4" s="82">
        <v>37823</v>
      </c>
      <c r="U4">
        <v>1.4486063718795801</v>
      </c>
      <c r="V4" s="85">
        <v>18.539993482083101</v>
      </c>
      <c r="W4" s="114">
        <v>0.69005220470722139</v>
      </c>
      <c r="X4" s="111">
        <v>2.0093525944991333E-2</v>
      </c>
      <c r="Y4">
        <v>2</v>
      </c>
      <c r="Z4" s="82">
        <v>38186</v>
      </c>
      <c r="AA4">
        <v>1.3167355060577399</v>
      </c>
      <c r="AB4" s="85">
        <v>16.6499935243279</v>
      </c>
      <c r="AC4" s="114">
        <v>0.68334917253137473</v>
      </c>
      <c r="AD4" s="111">
        <v>1.9921257499451922E-2</v>
      </c>
      <c r="AE4">
        <v>2</v>
      </c>
      <c r="AF4" s="82">
        <v>38559</v>
      </c>
      <c r="AG4">
        <v>1.36326956748962</v>
      </c>
      <c r="AH4" s="85">
        <v>17.319993509352201</v>
      </c>
      <c r="AI4" s="114">
        <v>0.6824368318437537</v>
      </c>
      <c r="AJ4" s="111">
        <v>1.9982558628572279E-2</v>
      </c>
    </row>
    <row r="5" spans="1:36">
      <c r="A5">
        <v>3</v>
      </c>
      <c r="B5" s="82">
        <v>36730</v>
      </c>
      <c r="C5">
        <v>1.1617131233215301</v>
      </c>
      <c r="D5" s="85">
        <v>16.1499935355038</v>
      </c>
      <c r="E5" s="115">
        <v>0.6291305003214579</v>
      </c>
      <c r="F5" s="112">
        <v>2.0673465669234392E-2</v>
      </c>
      <c r="G5">
        <v>3</v>
      </c>
      <c r="H5" s="82">
        <v>37096</v>
      </c>
      <c r="I5">
        <v>1.3469760417938199</v>
      </c>
      <c r="J5" s="85">
        <v>16.8099935207516</v>
      </c>
      <c r="K5" s="114">
        <v>0.66740436547919235</v>
      </c>
      <c r="L5" s="111">
        <v>2.0840728189858777E-2</v>
      </c>
      <c r="M5">
        <v>3</v>
      </c>
      <c r="N5" s="82">
        <v>37449</v>
      </c>
      <c r="O5">
        <v>1.1923899650573699</v>
      </c>
      <c r="P5" s="85">
        <v>16.009993538633001</v>
      </c>
      <c r="Q5" s="114">
        <v>0.62747305703780842</v>
      </c>
      <c r="R5" s="111">
        <v>2.0635430426452449E-2</v>
      </c>
      <c r="S5">
        <v>3</v>
      </c>
      <c r="T5" s="82">
        <v>37824</v>
      </c>
      <c r="U5">
        <v>1.4016206264495801</v>
      </c>
      <c r="V5" s="85">
        <v>18.619993480295001</v>
      </c>
      <c r="W5" s="114">
        <v>0.67775968194228631</v>
      </c>
      <c r="X5" s="111">
        <v>2.1107231719853362E-2</v>
      </c>
      <c r="Y5">
        <v>3</v>
      </c>
      <c r="Z5" s="82">
        <v>38187</v>
      </c>
      <c r="AA5">
        <v>1.32597744464874</v>
      </c>
      <c r="AB5" s="85">
        <v>16.699993523210299</v>
      </c>
      <c r="AC5" s="114">
        <v>0.66160267081382917</v>
      </c>
      <c r="AD5" s="111">
        <v>2.0839336345644735E-2</v>
      </c>
      <c r="AE5">
        <v>3</v>
      </c>
      <c r="AF5" s="82">
        <v>38560</v>
      </c>
      <c r="AG5">
        <v>1.25198173522949</v>
      </c>
      <c r="AH5" s="85">
        <v>17.429993506893499</v>
      </c>
      <c r="AI5" s="114">
        <v>0.66647108767948049</v>
      </c>
      <c r="AJ5" s="111">
        <v>2.0929906991570442E-2</v>
      </c>
    </row>
    <row r="6" spans="1:36">
      <c r="A6">
        <v>4</v>
      </c>
      <c r="B6" s="82">
        <v>36731</v>
      </c>
      <c r="C6">
        <v>1.1643637418746899</v>
      </c>
      <c r="D6" s="85">
        <v>16.3899935301394</v>
      </c>
      <c r="E6" s="115">
        <v>0.62568553715432229</v>
      </c>
      <c r="F6" s="112">
        <v>2.1510961522195084E-2</v>
      </c>
      <c r="G6">
        <v>4</v>
      </c>
      <c r="H6" s="82">
        <v>37097</v>
      </c>
      <c r="I6">
        <v>1.33853316307068</v>
      </c>
      <c r="J6" s="85">
        <v>16.859993519633999</v>
      </c>
      <c r="K6" s="114">
        <v>0.66095529835449507</v>
      </c>
      <c r="L6" s="111">
        <v>2.1748291552938413E-2</v>
      </c>
      <c r="M6">
        <v>4</v>
      </c>
      <c r="N6" s="82">
        <v>37450</v>
      </c>
      <c r="O6">
        <v>1.2241302728653001</v>
      </c>
      <c r="P6" s="85">
        <v>15.979993539303599</v>
      </c>
      <c r="Q6" s="114">
        <v>0.62922720023283574</v>
      </c>
      <c r="R6" s="111">
        <v>2.1465430539391803E-2</v>
      </c>
      <c r="S6">
        <v>4</v>
      </c>
      <c r="T6" s="82">
        <v>37825</v>
      </c>
      <c r="U6">
        <v>1.3869777917861901</v>
      </c>
      <c r="V6" s="85">
        <v>18.689993478730301</v>
      </c>
      <c r="W6" s="114">
        <v>0.66972602695616934</v>
      </c>
      <c r="X6" s="111">
        <v>2.2109987073291239E-2</v>
      </c>
      <c r="Y6">
        <v>4</v>
      </c>
      <c r="Z6" s="82">
        <v>38188</v>
      </c>
      <c r="AA6">
        <v>1.3544241189956701</v>
      </c>
      <c r="AB6" s="85">
        <v>16.7999935209751</v>
      </c>
      <c r="AC6" s="114">
        <v>0.65673261744138256</v>
      </c>
      <c r="AD6" s="111">
        <v>2.1735677404648022E-2</v>
      </c>
      <c r="AE6">
        <v>4</v>
      </c>
      <c r="AF6" s="82">
        <v>38561</v>
      </c>
      <c r="AG6">
        <v>1.2137216329574601</v>
      </c>
      <c r="AH6" s="85">
        <v>17.479993505776001</v>
      </c>
      <c r="AI6" s="114">
        <v>0.64876251195721468</v>
      </c>
      <c r="AJ6" s="111">
        <v>2.1864054411164766E-2</v>
      </c>
    </row>
    <row r="7" spans="1:36">
      <c r="A7">
        <v>5</v>
      </c>
      <c r="B7" s="82">
        <v>36732</v>
      </c>
      <c r="C7">
        <v>1.1681834459304801</v>
      </c>
      <c r="D7" s="85">
        <v>16.599993525445502</v>
      </c>
      <c r="E7" s="115">
        <v>0.62493517885686634</v>
      </c>
      <c r="F7" s="112">
        <v>2.2354368388792088E-2</v>
      </c>
      <c r="G7">
        <v>5</v>
      </c>
      <c r="H7" s="82">
        <v>37098</v>
      </c>
      <c r="I7">
        <v>1.3196157217025799</v>
      </c>
      <c r="J7" s="85">
        <v>17.109993514046099</v>
      </c>
      <c r="K7" s="114">
        <v>0.65808695269449102</v>
      </c>
      <c r="L7" s="111">
        <v>2.2650769665734812E-2</v>
      </c>
      <c r="M7">
        <v>5</v>
      </c>
      <c r="N7" s="82">
        <v>37451</v>
      </c>
      <c r="O7">
        <v>1.20789659023285</v>
      </c>
      <c r="P7" s="85">
        <v>16.0699935372919</v>
      </c>
      <c r="Q7" s="114">
        <v>0.63370069557885433</v>
      </c>
      <c r="R7" s="111">
        <v>2.2296004877130845E-2</v>
      </c>
      <c r="S7">
        <v>5</v>
      </c>
      <c r="T7" s="82">
        <v>37826</v>
      </c>
      <c r="U7">
        <v>1.3831210136413601</v>
      </c>
      <c r="V7" s="85">
        <v>18.779993476718701</v>
      </c>
      <c r="W7" s="114">
        <v>0.66607641541115048</v>
      </c>
      <c r="X7" s="111">
        <v>2.3106266628718408E-2</v>
      </c>
      <c r="Y7">
        <v>5</v>
      </c>
      <c r="Z7" s="82">
        <v>38189</v>
      </c>
      <c r="AA7">
        <v>1.3425492048263501</v>
      </c>
      <c r="AB7" s="85">
        <v>16.579993525892501</v>
      </c>
      <c r="AC7" s="114">
        <v>0.65840716213423689</v>
      </c>
      <c r="AD7" s="111">
        <v>2.2630845745286843E-2</v>
      </c>
      <c r="AE7">
        <v>5</v>
      </c>
      <c r="AF7" s="82">
        <v>38562</v>
      </c>
      <c r="AG7">
        <v>1.17332756519318</v>
      </c>
      <c r="AH7" s="85">
        <v>17.649993501976201</v>
      </c>
      <c r="AI7" s="114">
        <v>0.63891000536496156</v>
      </c>
      <c r="AJ7" s="111">
        <v>2.2779989448530213E-2</v>
      </c>
    </row>
    <row r="8" spans="1:36">
      <c r="A8">
        <v>6</v>
      </c>
      <c r="B8" s="82">
        <v>36733</v>
      </c>
      <c r="C8">
        <v>1.1695317029953001</v>
      </c>
      <c r="D8" s="85">
        <v>16.249993533268601</v>
      </c>
      <c r="E8" s="115">
        <v>0.62516967537572621</v>
      </c>
      <c r="F8" s="112">
        <v>2.3205470479424218E-2</v>
      </c>
      <c r="G8">
        <v>6</v>
      </c>
      <c r="H8" s="82">
        <v>37099</v>
      </c>
      <c r="I8">
        <v>1.2567846775054901</v>
      </c>
      <c r="J8" s="85">
        <v>17.169993512704998</v>
      </c>
      <c r="K8" s="114">
        <v>0.65507571077913296</v>
      </c>
      <c r="L8" s="111">
        <v>2.3560886353158533E-2</v>
      </c>
      <c r="M8">
        <v>6</v>
      </c>
      <c r="N8" s="82">
        <v>37452</v>
      </c>
      <c r="O8">
        <v>1.1829098463058501</v>
      </c>
      <c r="P8" s="85">
        <v>16.089993536844901</v>
      </c>
      <c r="Q8" s="114">
        <v>0.63333035619356604</v>
      </c>
      <c r="R8" s="111">
        <v>2.3134987372898663E-2</v>
      </c>
      <c r="S8">
        <v>6</v>
      </c>
      <c r="T8" s="82">
        <v>37827</v>
      </c>
      <c r="U8">
        <v>1.4204196929931601</v>
      </c>
      <c r="V8" s="85">
        <v>18.769993476942201</v>
      </c>
      <c r="W8" s="114">
        <v>0.6646359794542297</v>
      </c>
      <c r="X8" s="111">
        <v>2.4102257273401099E-2</v>
      </c>
      <c r="Y8">
        <v>6</v>
      </c>
      <c r="Z8" s="82">
        <v>38190</v>
      </c>
      <c r="AA8">
        <v>1.37193071842194</v>
      </c>
      <c r="AB8" s="85">
        <v>16.5499935265631</v>
      </c>
      <c r="AC8" s="114">
        <v>0.65770773303745367</v>
      </c>
      <c r="AD8" s="111">
        <v>2.3518213461852098E-2</v>
      </c>
      <c r="AE8">
        <v>6</v>
      </c>
      <c r="AF8" s="82">
        <v>38563</v>
      </c>
      <c r="AG8">
        <v>1.1259119510650599</v>
      </c>
      <c r="AH8" s="85">
        <v>17.9399934954942</v>
      </c>
      <c r="AI8" s="114">
        <v>0.63066425260535264</v>
      </c>
      <c r="AJ8" s="111">
        <v>2.3691837814512076E-2</v>
      </c>
    </row>
    <row r="9" spans="1:36">
      <c r="A9">
        <v>7</v>
      </c>
      <c r="B9" s="82">
        <v>36734</v>
      </c>
      <c r="C9">
        <v>1.1096293926239</v>
      </c>
      <c r="D9" s="85">
        <v>16.269993532821601</v>
      </c>
      <c r="E9" s="115">
        <v>0.62541324083665517</v>
      </c>
      <c r="F9" s="112">
        <v>2.4042339273326122E-2</v>
      </c>
      <c r="G9">
        <v>7</v>
      </c>
      <c r="H9" s="82">
        <v>37100</v>
      </c>
      <c r="I9">
        <v>1.2585418224334699</v>
      </c>
      <c r="J9" s="85">
        <v>17.419993507117098</v>
      </c>
      <c r="K9" s="114">
        <v>0.64714436285286203</v>
      </c>
      <c r="L9" s="111">
        <v>2.4470109064778145E-2</v>
      </c>
      <c r="M9">
        <v>7</v>
      </c>
      <c r="N9" s="82">
        <v>37453</v>
      </c>
      <c r="O9">
        <v>1.1473020315170299</v>
      </c>
      <c r="P9" s="85">
        <v>15.98999353908</v>
      </c>
      <c r="Q9" s="114">
        <v>0.63028062286300535</v>
      </c>
      <c r="R9" s="111">
        <v>2.3974268063680599E-2</v>
      </c>
      <c r="S9">
        <v>7</v>
      </c>
      <c r="T9" s="82">
        <v>37828</v>
      </c>
      <c r="U9">
        <v>1.3778672218322801</v>
      </c>
      <c r="V9" s="85">
        <v>18.619993480295001</v>
      </c>
      <c r="W9" s="114">
        <v>0.66806309185231816</v>
      </c>
      <c r="X9" s="111">
        <v>2.5095861701276884E-2</v>
      </c>
      <c r="Y9">
        <v>7</v>
      </c>
      <c r="Z9" s="82">
        <v>38191</v>
      </c>
      <c r="AA9">
        <v>1.35237181186676</v>
      </c>
      <c r="AB9" s="85">
        <v>16.499993527680701</v>
      </c>
      <c r="AC9" s="114">
        <v>0.66038300498726898</v>
      </c>
      <c r="AD9" s="111">
        <v>2.4403394308614455E-2</v>
      </c>
      <c r="AE9">
        <v>7</v>
      </c>
      <c r="AF9" s="82">
        <v>38564</v>
      </c>
      <c r="AG9">
        <v>1.1134728193283101</v>
      </c>
      <c r="AH9" s="85">
        <v>17.919993495941199</v>
      </c>
      <c r="AI9" s="114">
        <v>0.6216923902016056</v>
      </c>
      <c r="AJ9" s="111">
        <v>2.4606573210871324E-2</v>
      </c>
    </row>
    <row r="10" spans="1:36">
      <c r="A10">
        <v>8</v>
      </c>
      <c r="B10" s="82">
        <v>36735</v>
      </c>
      <c r="C10">
        <v>1.0929882526397701</v>
      </c>
      <c r="D10" s="85">
        <v>16.269993532821601</v>
      </c>
      <c r="E10" s="115">
        <v>0.61830578824664584</v>
      </c>
      <c r="F10" s="112">
        <v>2.4880173881378725E-2</v>
      </c>
      <c r="G10">
        <v>8</v>
      </c>
      <c r="H10" s="82">
        <v>37101</v>
      </c>
      <c r="I10">
        <v>1.2783230543136599</v>
      </c>
      <c r="J10" s="85">
        <v>17.589993503317299</v>
      </c>
      <c r="K10" s="114">
        <v>0.6443960290771843</v>
      </c>
      <c r="L10" s="111">
        <v>2.5381141989938204E-2</v>
      </c>
      <c r="M10">
        <v>8</v>
      </c>
      <c r="N10" s="82">
        <v>37454</v>
      </c>
      <c r="O10">
        <v>1.12055003643036</v>
      </c>
      <c r="P10" s="85">
        <v>16.019993538409501</v>
      </c>
      <c r="Q10" s="114">
        <v>0.62498609145758577</v>
      </c>
      <c r="R10" s="111">
        <v>2.4806040976420012E-2</v>
      </c>
      <c r="S10">
        <v>8</v>
      </c>
      <c r="T10" s="82">
        <v>37829</v>
      </c>
      <c r="U10">
        <v>1.3342807292938199</v>
      </c>
      <c r="V10" s="85">
        <v>18.559993481636099</v>
      </c>
      <c r="W10" s="114">
        <v>0.66497837629259515</v>
      </c>
      <c r="X10" s="111">
        <v>2.6086333037583044E-2</v>
      </c>
      <c r="Y10">
        <v>8</v>
      </c>
      <c r="Z10" s="82">
        <v>38192</v>
      </c>
      <c r="AA10">
        <v>1.4029226303100599</v>
      </c>
      <c r="AB10" s="85">
        <v>16.7299935225398</v>
      </c>
      <c r="AC10" s="114">
        <v>0.65954260404069565</v>
      </c>
      <c r="AD10" s="111">
        <v>2.5289227238462282E-2</v>
      </c>
      <c r="AE10">
        <v>8</v>
      </c>
      <c r="AF10" s="82">
        <v>38565</v>
      </c>
      <c r="AG10">
        <v>1.28811478614807</v>
      </c>
      <c r="AH10" s="85">
        <v>17.899993496388198</v>
      </c>
      <c r="AI10" s="114">
        <v>0.61696233885527152</v>
      </c>
      <c r="AJ10" s="111">
        <v>2.550957249369044E-2</v>
      </c>
    </row>
    <row r="11" spans="1:36">
      <c r="A11">
        <v>9</v>
      </c>
      <c r="B11" s="82">
        <v>36736</v>
      </c>
      <c r="C11">
        <v>1.1044564247131301</v>
      </c>
      <c r="D11" s="85">
        <v>16.339993531256901</v>
      </c>
      <c r="E11" s="115">
        <v>0.61341246587980847</v>
      </c>
      <c r="F11" s="112">
        <v>2.5710033411624079E-2</v>
      </c>
      <c r="G11">
        <v>9</v>
      </c>
      <c r="H11" s="82">
        <v>37102</v>
      </c>
      <c r="I11">
        <v>1.28183197975159</v>
      </c>
      <c r="J11" s="85">
        <v>17.7099935006351</v>
      </c>
      <c r="K11" s="114">
        <v>0.64543394861968073</v>
      </c>
      <c r="L11" s="111">
        <v>2.6296354261973267E-2</v>
      </c>
      <c r="M11">
        <v>9</v>
      </c>
      <c r="N11" s="82">
        <v>37455</v>
      </c>
      <c r="O11">
        <v>1.08740305900574</v>
      </c>
      <c r="P11" s="85">
        <v>16.0599935375154</v>
      </c>
      <c r="Q11" s="114">
        <v>0.61970935902288515</v>
      </c>
      <c r="R11" s="111">
        <v>2.563315393049154E-2</v>
      </c>
      <c r="S11">
        <v>9</v>
      </c>
      <c r="T11" s="82">
        <v>37830</v>
      </c>
      <c r="U11">
        <v>1.33207440376282</v>
      </c>
      <c r="V11" s="85">
        <v>18.5899934809655</v>
      </c>
      <c r="W11" s="114">
        <v>0.65954691471222204</v>
      </c>
      <c r="X11" s="111">
        <v>2.7070092395173721E-2</v>
      </c>
      <c r="Y11">
        <v>9</v>
      </c>
      <c r="Z11" s="82">
        <v>38193</v>
      </c>
      <c r="AA11">
        <v>1.3966358900070199</v>
      </c>
      <c r="AB11" s="85">
        <v>16.949993517622399</v>
      </c>
      <c r="AC11" s="114">
        <v>0.66382842705535827</v>
      </c>
      <c r="AD11" s="111">
        <v>2.618395954063479E-2</v>
      </c>
      <c r="AE11">
        <v>9</v>
      </c>
      <c r="AF11" s="82">
        <v>38566</v>
      </c>
      <c r="AG11">
        <v>1.3578404188156099</v>
      </c>
      <c r="AH11" s="85">
        <v>17.7799934990704</v>
      </c>
      <c r="AI11" s="114">
        <v>0.6353000409151881</v>
      </c>
      <c r="AJ11" s="111">
        <v>2.6405897407441786E-2</v>
      </c>
    </row>
    <row r="12" spans="1:36">
      <c r="A12">
        <v>10</v>
      </c>
      <c r="B12" s="82">
        <v>36737</v>
      </c>
      <c r="C12">
        <v>1.0712925195694001</v>
      </c>
      <c r="D12" s="85">
        <v>16.339993531256901</v>
      </c>
      <c r="E12" s="115">
        <v>0.61268141456851022</v>
      </c>
      <c r="F12" s="112">
        <v>2.6537161884368249E-2</v>
      </c>
      <c r="G12">
        <v>10</v>
      </c>
      <c r="H12" s="82">
        <v>37103</v>
      </c>
      <c r="I12">
        <v>1.33149218559265</v>
      </c>
      <c r="J12" s="85">
        <v>17.8599934972823</v>
      </c>
      <c r="K12" s="114">
        <v>0.64620720051979341</v>
      </c>
      <c r="L12" s="111">
        <v>2.7217956422465991E-2</v>
      </c>
      <c r="M12">
        <v>10</v>
      </c>
      <c r="N12" s="82">
        <v>37456</v>
      </c>
      <c r="O12">
        <v>1.08189272880554</v>
      </c>
      <c r="P12" s="85">
        <v>16.3099935319275</v>
      </c>
      <c r="Q12" s="114">
        <v>0.61359300685341445</v>
      </c>
      <c r="R12" s="111">
        <v>2.6455994633080872E-2</v>
      </c>
      <c r="S12">
        <v>10</v>
      </c>
      <c r="T12" s="82">
        <v>37831</v>
      </c>
      <c r="U12">
        <v>1.3384491205215501</v>
      </c>
      <c r="V12" s="85">
        <v>18.769993476942201</v>
      </c>
      <c r="W12" s="114">
        <v>0.65722494053666325</v>
      </c>
      <c r="X12" s="111">
        <v>2.8048551194102864E-2</v>
      </c>
      <c r="Y12">
        <v>10</v>
      </c>
      <c r="Z12" s="82">
        <v>38194</v>
      </c>
      <c r="AA12">
        <v>1.3528039455413801</v>
      </c>
      <c r="AB12" s="85">
        <v>17.019993516057799</v>
      </c>
      <c r="AC12" s="114">
        <v>0.66509856241779219</v>
      </c>
      <c r="AD12" s="111">
        <v>2.7092949338961655E-2</v>
      </c>
      <c r="AE12">
        <v>10</v>
      </c>
      <c r="AF12" s="82">
        <v>38567</v>
      </c>
      <c r="AG12">
        <v>1.38087546825409</v>
      </c>
      <c r="AH12" s="85">
        <v>17.8499934975058</v>
      </c>
      <c r="AI12" s="114">
        <v>0.64926603744635092</v>
      </c>
      <c r="AJ12" s="111">
        <v>2.7318673934875429E-2</v>
      </c>
    </row>
    <row r="13" spans="1:36">
      <c r="A13">
        <v>11</v>
      </c>
      <c r="B13" s="82">
        <v>36738</v>
      </c>
      <c r="C13">
        <v>1.0774626731872601</v>
      </c>
      <c r="D13" s="85">
        <v>16.3299935314805</v>
      </c>
      <c r="E13" s="115">
        <v>0.60852293086136966</v>
      </c>
      <c r="F13" s="112">
        <v>2.7363357319501652E-2</v>
      </c>
      <c r="G13">
        <v>11</v>
      </c>
      <c r="H13" s="82">
        <v>37104</v>
      </c>
      <c r="I13">
        <v>1.4138665199279801</v>
      </c>
      <c r="J13" s="85">
        <v>17.8699934970588</v>
      </c>
      <c r="K13" s="114">
        <v>0.6513172022236271</v>
      </c>
      <c r="L13" s="111">
        <v>2.8147016605613404E-2</v>
      </c>
      <c r="M13">
        <v>11</v>
      </c>
      <c r="N13" s="82">
        <v>37457</v>
      </c>
      <c r="O13">
        <v>1.10430324077606</v>
      </c>
      <c r="P13" s="85">
        <v>16.289993532374499</v>
      </c>
      <c r="Q13" s="114">
        <v>0.61018932167980977</v>
      </c>
      <c r="R13" s="111">
        <v>2.7282010478320459E-2</v>
      </c>
      <c r="S13">
        <v>11</v>
      </c>
      <c r="T13" s="82">
        <v>37832</v>
      </c>
      <c r="U13">
        <v>1.25101435184479</v>
      </c>
      <c r="V13" s="85">
        <v>18.849993475154101</v>
      </c>
      <c r="W13" s="114">
        <v>0.60872829971529818</v>
      </c>
      <c r="X13" s="111">
        <v>2.9032493019539484E-2</v>
      </c>
      <c r="Y13">
        <v>11</v>
      </c>
      <c r="Z13" s="82">
        <v>38195</v>
      </c>
      <c r="AA13">
        <v>1.35189616680145</v>
      </c>
      <c r="AB13" s="85">
        <v>17.2799935102463</v>
      </c>
      <c r="AC13" s="114">
        <v>0.66183908531738833</v>
      </c>
      <c r="AD13" s="111">
        <v>2.8006317254536409E-2</v>
      </c>
      <c r="AE13">
        <v>11</v>
      </c>
      <c r="AF13" s="82">
        <v>38568</v>
      </c>
      <c r="AG13">
        <v>1.3931089639663701</v>
      </c>
      <c r="AH13" s="85">
        <v>17.929993495717699</v>
      </c>
      <c r="AI13" s="114">
        <v>0.65718026490046111</v>
      </c>
      <c r="AJ13" s="111">
        <v>2.8250867711296781E-2</v>
      </c>
    </row>
    <row r="14" spans="1:36">
      <c r="A14">
        <v>12</v>
      </c>
      <c r="B14" s="82">
        <v>36739</v>
      </c>
      <c r="C14">
        <v>1.1711502075195299</v>
      </c>
      <c r="D14" s="85">
        <v>16.519993527233598</v>
      </c>
      <c r="E14" s="115">
        <v>0.607323464050745</v>
      </c>
      <c r="F14" s="112">
        <v>2.8184392070870003E-2</v>
      </c>
      <c r="G14">
        <v>12</v>
      </c>
      <c r="H14" s="82">
        <v>37105</v>
      </c>
      <c r="I14">
        <v>1.44332551956177</v>
      </c>
      <c r="J14" s="85">
        <v>17.789993498846901</v>
      </c>
      <c r="K14" s="114">
        <v>0.58791695485502182</v>
      </c>
      <c r="L14" s="111">
        <v>2.9082393588468057E-2</v>
      </c>
      <c r="M14">
        <v>12</v>
      </c>
      <c r="N14" s="82">
        <v>37458</v>
      </c>
      <c r="O14">
        <v>1.12570428848267</v>
      </c>
      <c r="P14" s="85">
        <v>16.459993528574699</v>
      </c>
      <c r="Q14" s="114">
        <v>0.61113712037054713</v>
      </c>
      <c r="R14" s="111">
        <v>2.8103316517024524E-2</v>
      </c>
      <c r="S14">
        <v>12</v>
      </c>
      <c r="T14" s="82">
        <v>37833</v>
      </c>
      <c r="U14">
        <v>1.2339795827865601</v>
      </c>
      <c r="V14" s="85">
        <v>18.879993474483499</v>
      </c>
      <c r="W14" s="114">
        <v>0.44602593508956068</v>
      </c>
      <c r="X14" s="111">
        <v>2.9959712061599992E-2</v>
      </c>
      <c r="Y14">
        <v>12</v>
      </c>
      <c r="Z14" s="82">
        <v>38196</v>
      </c>
      <c r="AA14">
        <v>1.4135497808456401</v>
      </c>
      <c r="AB14" s="85">
        <v>17.2099935118109</v>
      </c>
      <c r="AC14" s="114">
        <v>0.60576502716328251</v>
      </c>
      <c r="AD14" s="111">
        <v>2.8927425537194677E-2</v>
      </c>
      <c r="AE14">
        <v>12</v>
      </c>
      <c r="AF14" s="82">
        <v>38569</v>
      </c>
      <c r="AG14">
        <v>1.3587920665741</v>
      </c>
      <c r="AH14" s="85">
        <v>17.919993495941199</v>
      </c>
      <c r="AI14" s="114">
        <v>0.57385358715979295</v>
      </c>
      <c r="AJ14" s="111">
        <v>2.9195830407201386E-2</v>
      </c>
    </row>
    <row r="15" spans="1:36">
      <c r="A15">
        <v>13</v>
      </c>
      <c r="B15" s="82">
        <v>36740</v>
      </c>
      <c r="C15">
        <v>1.2451413869857799</v>
      </c>
      <c r="D15" s="85">
        <v>16.7299935225398</v>
      </c>
      <c r="E15" s="115">
        <v>0.53624048419236159</v>
      </c>
      <c r="F15" s="112">
        <v>2.9011580755965997E-2</v>
      </c>
      <c r="G15">
        <v>13</v>
      </c>
      <c r="H15" s="82">
        <v>37106</v>
      </c>
      <c r="I15">
        <v>1.4149694442748999</v>
      </c>
      <c r="J15" s="85">
        <v>17.929993495717699</v>
      </c>
      <c r="K15" s="114">
        <v>0.44240078579861841</v>
      </c>
      <c r="L15" s="111">
        <v>2.9938476998816636E-2</v>
      </c>
      <c r="M15">
        <v>13</v>
      </c>
      <c r="N15" s="82">
        <v>37459</v>
      </c>
      <c r="O15">
        <v>1.17700099945068</v>
      </c>
      <c r="P15" s="85">
        <v>16.4899935279042</v>
      </c>
      <c r="Q15" s="114">
        <v>0.54450771635965034</v>
      </c>
      <c r="R15" s="111">
        <v>2.8932393017983272E-2</v>
      </c>
      <c r="S15">
        <v>13</v>
      </c>
      <c r="T15" s="82">
        <v>37834</v>
      </c>
      <c r="U15">
        <v>1.27059757709503</v>
      </c>
      <c r="V15" s="85">
        <v>18.809993476048099</v>
      </c>
      <c r="W15" s="114">
        <v>0.30083881556539227</v>
      </c>
      <c r="X15" s="111">
        <v>3.067233049844352E-2</v>
      </c>
      <c r="Y15">
        <v>13</v>
      </c>
      <c r="Z15" s="82">
        <v>38197</v>
      </c>
      <c r="AA15">
        <v>1.4565792083740201</v>
      </c>
      <c r="AB15" s="85">
        <v>17.359993508458199</v>
      </c>
      <c r="AC15" s="114">
        <v>0.46632641476261227</v>
      </c>
      <c r="AD15" s="111">
        <v>2.9780839431113631E-2</v>
      </c>
      <c r="AE15">
        <v>13</v>
      </c>
      <c r="AF15" s="82">
        <v>38570</v>
      </c>
      <c r="AG15">
        <v>1.24634277820587</v>
      </c>
      <c r="AH15" s="85">
        <v>17.949993495270601</v>
      </c>
      <c r="AI15" s="114">
        <v>0.42180358574490795</v>
      </c>
      <c r="AJ15" s="111">
        <v>3.0040027404704857E-2</v>
      </c>
    </row>
    <row r="16" spans="1:36">
      <c r="A16">
        <v>14</v>
      </c>
      <c r="B16" s="82">
        <v>36741</v>
      </c>
      <c r="C16">
        <v>1.2652513980865501</v>
      </c>
      <c r="D16" s="85">
        <v>16.7999935209751</v>
      </c>
      <c r="E16" s="115">
        <v>0.41784468655419005</v>
      </c>
      <c r="F16" s="112">
        <v>2.9764381733113663E-2</v>
      </c>
      <c r="G16">
        <v>14</v>
      </c>
      <c r="H16" s="82">
        <v>37107</v>
      </c>
      <c r="I16">
        <v>1.40976715087891</v>
      </c>
      <c r="J16" s="85">
        <v>17.989993494376598</v>
      </c>
      <c r="K16" s="114">
        <v>0.30965619633246333</v>
      </c>
      <c r="L16" s="111">
        <v>3.0614508181180902E-2</v>
      </c>
      <c r="M16">
        <v>14</v>
      </c>
      <c r="N16" s="82">
        <v>37460</v>
      </c>
      <c r="O16">
        <v>1.1876980066299401</v>
      </c>
      <c r="P16" s="85">
        <v>16.519993527233598</v>
      </c>
      <c r="Q16" s="114">
        <v>0.42619981998030787</v>
      </c>
      <c r="R16" s="111">
        <v>2.9686166406496309E-2</v>
      </c>
      <c r="S16">
        <v>14</v>
      </c>
      <c r="T16" s="82">
        <v>37835</v>
      </c>
      <c r="U16">
        <v>1.27410852909088</v>
      </c>
      <c r="V16" s="85">
        <v>18.789993476495201</v>
      </c>
      <c r="W16" s="114">
        <v>0.21331524918327732</v>
      </c>
      <c r="X16" s="111">
        <v>3.1171695898143406E-2</v>
      </c>
      <c r="Y16">
        <v>14</v>
      </c>
      <c r="Z16" s="82">
        <v>38198</v>
      </c>
      <c r="AA16">
        <v>1.4566124677658101</v>
      </c>
      <c r="AB16" s="85">
        <v>17.4499935064465</v>
      </c>
      <c r="AC16" s="114">
        <v>0.33322456904722964</v>
      </c>
      <c r="AD16" s="111">
        <v>3.0469356650214493E-2</v>
      </c>
      <c r="AE16">
        <v>14</v>
      </c>
      <c r="AF16" s="82">
        <v>38571</v>
      </c>
      <c r="AG16">
        <v>1.24925076961517</v>
      </c>
      <c r="AH16" s="85">
        <v>17.909993496164699</v>
      </c>
      <c r="AI16" s="114">
        <v>0.29125517424743502</v>
      </c>
      <c r="AJ16" s="111">
        <v>3.0689039608541701E-2</v>
      </c>
    </row>
    <row r="17" spans="1:36">
      <c r="A17">
        <v>15</v>
      </c>
      <c r="B17" s="82">
        <v>36742</v>
      </c>
      <c r="C17">
        <v>1.23346519470215</v>
      </c>
      <c r="D17" s="85">
        <v>16.989993516728301</v>
      </c>
      <c r="E17" s="115">
        <v>0.30722920347652849</v>
      </c>
      <c r="F17" s="112">
        <v>3.0373277009553723E-2</v>
      </c>
      <c r="G17">
        <v>15</v>
      </c>
      <c r="H17" s="82">
        <v>37108</v>
      </c>
      <c r="I17">
        <v>1.4009306430816699</v>
      </c>
      <c r="J17" s="85">
        <v>18.039993493259001</v>
      </c>
      <c r="K17" s="114">
        <v>0.22397102590640505</v>
      </c>
      <c r="L17" s="111">
        <v>3.1107448898104267E-2</v>
      </c>
      <c r="M17">
        <v>15</v>
      </c>
      <c r="N17" s="82">
        <v>37461</v>
      </c>
      <c r="O17">
        <v>1.20185935497284</v>
      </c>
      <c r="P17" s="85">
        <v>16.509993527457102</v>
      </c>
      <c r="Q17" s="114">
        <v>0.31444192622159006</v>
      </c>
      <c r="R17" s="111">
        <v>3.0297380049238733E-2</v>
      </c>
      <c r="S17">
        <v>15</v>
      </c>
      <c r="T17" s="82">
        <v>37836</v>
      </c>
      <c r="U17">
        <v>1.2428066730499301</v>
      </c>
      <c r="V17" s="85">
        <v>18.769993476942201</v>
      </c>
      <c r="W17" s="114">
        <v>0.17341589953546874</v>
      </c>
      <c r="X17" s="111">
        <v>3.1533882111425326E-2</v>
      </c>
      <c r="Y17">
        <v>15</v>
      </c>
      <c r="Z17" s="82">
        <v>38199</v>
      </c>
      <c r="AA17">
        <v>1.4572840929031401</v>
      </c>
      <c r="AB17" s="85">
        <v>17.679993501305599</v>
      </c>
      <c r="AC17" s="114">
        <v>0.2409723461041679</v>
      </c>
      <c r="AD17" s="111">
        <v>3.098274297211933E-2</v>
      </c>
      <c r="AE17">
        <v>15</v>
      </c>
      <c r="AF17" s="82">
        <v>38572</v>
      </c>
      <c r="AG17">
        <v>1.2623405456543</v>
      </c>
      <c r="AH17" s="85">
        <v>17.829993497952799</v>
      </c>
      <c r="AI17" s="114">
        <v>0.21162133527442925</v>
      </c>
      <c r="AJ17" s="111">
        <v>3.1153301207853104E-2</v>
      </c>
    </row>
    <row r="18" spans="1:36">
      <c r="A18">
        <v>16</v>
      </c>
      <c r="B18" s="82">
        <v>36743</v>
      </c>
      <c r="C18">
        <v>1.1911584138870199</v>
      </c>
      <c r="D18" s="85">
        <v>16.909993518516401</v>
      </c>
      <c r="E18" s="115">
        <v>0.2272248643079908</v>
      </c>
      <c r="F18" s="112">
        <v>3.0839652997783292E-2</v>
      </c>
      <c r="G18">
        <v>16</v>
      </c>
      <c r="H18" s="82">
        <v>37109</v>
      </c>
      <c r="I18">
        <v>1.33198118209839</v>
      </c>
      <c r="J18" s="85">
        <v>18.0099934939295</v>
      </c>
      <c r="K18" s="114">
        <v>0.18130773858111388</v>
      </c>
      <c r="L18" s="111">
        <v>3.1473288279500689E-2</v>
      </c>
      <c r="M18">
        <v>16</v>
      </c>
      <c r="N18" s="82">
        <v>37462</v>
      </c>
      <c r="O18">
        <v>1.22999787330627</v>
      </c>
      <c r="P18" s="85">
        <v>16.519993527233598</v>
      </c>
      <c r="Q18" s="114">
        <v>0.23376169390342572</v>
      </c>
      <c r="R18" s="111">
        <v>3.0762767385316102E-2</v>
      </c>
      <c r="S18">
        <v>16</v>
      </c>
      <c r="T18" s="82">
        <v>37837</v>
      </c>
      <c r="U18">
        <v>1.2261279821395901</v>
      </c>
      <c r="V18" s="85">
        <v>19.0699934702367</v>
      </c>
      <c r="W18" s="114">
        <v>0.16308317347585571</v>
      </c>
      <c r="X18" s="111">
        <v>3.1830802746684858E-2</v>
      </c>
      <c r="Y18">
        <v>16</v>
      </c>
      <c r="Z18" s="82">
        <v>38200</v>
      </c>
      <c r="AA18">
        <v>1.5203334093093901</v>
      </c>
      <c r="AB18" s="85">
        <v>17.8699934970588</v>
      </c>
      <c r="AC18" s="114">
        <v>0.190273249674033</v>
      </c>
      <c r="AD18" s="111">
        <v>3.1367871854919321E-2</v>
      </c>
      <c r="AE18">
        <v>16</v>
      </c>
      <c r="AF18" s="82">
        <v>38573</v>
      </c>
      <c r="AG18">
        <v>1.25089287757874</v>
      </c>
      <c r="AH18" s="85">
        <v>17.6999935008586</v>
      </c>
      <c r="AI18" s="114">
        <v>0.17370226252849577</v>
      </c>
      <c r="AJ18" s="111">
        <v>3.1496571386037474E-2</v>
      </c>
    </row>
    <row r="19" spans="1:36">
      <c r="A19">
        <v>17</v>
      </c>
      <c r="B19" s="82">
        <v>36744</v>
      </c>
      <c r="C19">
        <v>1.1037224531173699</v>
      </c>
      <c r="D19" s="85">
        <v>16.899993518740001</v>
      </c>
      <c r="E19" s="115">
        <v>0.17991998886420618</v>
      </c>
      <c r="F19" s="112">
        <v>3.119083637453926E-2</v>
      </c>
      <c r="G19">
        <v>17</v>
      </c>
      <c r="H19" s="82">
        <v>37110</v>
      </c>
      <c r="I19">
        <v>1.30073702335358</v>
      </c>
      <c r="J19" s="85">
        <v>17.9399934954942</v>
      </c>
      <c r="K19" s="114">
        <v>0.16687272361057925</v>
      </c>
      <c r="L19" s="111">
        <v>3.1772081795449922E-2</v>
      </c>
      <c r="M19">
        <v>17</v>
      </c>
      <c r="N19" s="82">
        <v>37463</v>
      </c>
      <c r="O19">
        <v>1.2270992994308501</v>
      </c>
      <c r="P19" s="85">
        <v>16.599993525445502</v>
      </c>
      <c r="Q19" s="114">
        <v>0.18510237830742438</v>
      </c>
      <c r="R19" s="111">
        <v>3.1116677072484254E-2</v>
      </c>
      <c r="S19">
        <v>17</v>
      </c>
      <c r="T19" s="82">
        <v>37838</v>
      </c>
      <c r="U19">
        <v>1.20383429527283</v>
      </c>
      <c r="V19" s="85">
        <v>19.179993467778001</v>
      </c>
      <c r="W19" s="114">
        <v>0.17116859568106035</v>
      </c>
      <c r="X19" s="111">
        <v>3.2114635808242809E-2</v>
      </c>
      <c r="Y19">
        <v>17</v>
      </c>
      <c r="Z19" s="82">
        <v>38201</v>
      </c>
      <c r="AA19">
        <v>1.5189849138259901</v>
      </c>
      <c r="AB19" s="85">
        <v>17.8499934975058</v>
      </c>
      <c r="AC19" s="114">
        <v>0.17157604921644737</v>
      </c>
      <c r="AD19" s="111">
        <v>3.1678702105408824E-2</v>
      </c>
      <c r="AE19">
        <v>17</v>
      </c>
      <c r="AF19" s="82">
        <v>38574</v>
      </c>
      <c r="AG19">
        <v>1.20761835575104</v>
      </c>
      <c r="AH19" s="85">
        <v>17.6199935026467</v>
      </c>
      <c r="AI19" s="114">
        <v>0.16211201667336642</v>
      </c>
      <c r="AJ19" s="111">
        <v>3.1779065420876572E-2</v>
      </c>
    </row>
    <row r="20" spans="1:36">
      <c r="A20">
        <v>18</v>
      </c>
      <c r="B20" s="82">
        <v>36745</v>
      </c>
      <c r="C20">
        <v>1.0671355724334699</v>
      </c>
      <c r="D20" s="85">
        <v>16.659993524104401</v>
      </c>
      <c r="E20" s="115">
        <v>0.15577976217703654</v>
      </c>
      <c r="F20" s="112">
        <v>3.1471997407220405E-2</v>
      </c>
      <c r="G20">
        <v>18</v>
      </c>
      <c r="H20" s="82">
        <v>37111</v>
      </c>
      <c r="I20">
        <v>1.24850738048553</v>
      </c>
      <c r="J20" s="85">
        <v>17.829993497952799</v>
      </c>
      <c r="K20" s="114">
        <v>0.1704257437588661</v>
      </c>
      <c r="L20" s="111">
        <v>3.2046982176107609E-2</v>
      </c>
      <c r="M20">
        <v>18</v>
      </c>
      <c r="N20" s="82">
        <v>37464</v>
      </c>
      <c r="O20">
        <v>1.1937783956527701</v>
      </c>
      <c r="P20" s="85">
        <v>17.079993514716602</v>
      </c>
      <c r="Q20" s="114">
        <v>0.16024441453846205</v>
      </c>
      <c r="R20" s="111">
        <v>3.1401425797232853E-2</v>
      </c>
      <c r="S20">
        <v>18</v>
      </c>
      <c r="T20" s="82">
        <v>37839</v>
      </c>
      <c r="U20">
        <v>1.1284091472625699</v>
      </c>
      <c r="V20" s="85">
        <v>19.189993467554501</v>
      </c>
      <c r="W20" s="114">
        <v>0.19204270560357628</v>
      </c>
      <c r="X20" s="111">
        <v>3.2413547881988761E-2</v>
      </c>
      <c r="Y20">
        <v>18</v>
      </c>
      <c r="Z20" s="82">
        <v>38202</v>
      </c>
      <c r="AA20">
        <v>1.462562084198</v>
      </c>
      <c r="AB20" s="85">
        <v>17.839993497729299</v>
      </c>
      <c r="AC20" s="114">
        <v>0.1728959965060313</v>
      </c>
      <c r="AD20" s="111">
        <v>3.1959861986716478E-2</v>
      </c>
      <c r="AE20">
        <v>18</v>
      </c>
      <c r="AF20" s="82">
        <v>38575</v>
      </c>
      <c r="AG20">
        <v>1.2104083299636801</v>
      </c>
      <c r="AH20" s="85">
        <v>17.549993504211301</v>
      </c>
      <c r="AI20" s="114">
        <v>0.16569075561671226</v>
      </c>
      <c r="AJ20" s="111">
        <v>3.2042293356740463E-2</v>
      </c>
    </row>
    <row r="21" spans="1:36">
      <c r="A21">
        <v>19</v>
      </c>
      <c r="B21" s="82">
        <v>36746</v>
      </c>
      <c r="C21">
        <v>1.0430110692977901</v>
      </c>
      <c r="D21" s="85">
        <v>16.949993517622399</v>
      </c>
      <c r="E21" s="115">
        <v>0.14784135343539778</v>
      </c>
      <c r="F21" s="112">
        <v>3.171381039024275E-2</v>
      </c>
      <c r="G21">
        <v>19</v>
      </c>
      <c r="H21" s="82">
        <v>37112</v>
      </c>
      <c r="I21">
        <v>1.2017794847488401</v>
      </c>
      <c r="J21" s="85">
        <v>17.789993498846901</v>
      </c>
      <c r="K21" s="114">
        <v>0.18509265629651681</v>
      </c>
      <c r="L21" s="111">
        <v>3.232599264793154E-2</v>
      </c>
      <c r="M21">
        <v>19</v>
      </c>
      <c r="N21" s="82">
        <v>37465</v>
      </c>
      <c r="O21">
        <v>1.19989681243896</v>
      </c>
      <c r="P21" s="85">
        <v>17.149993513152001</v>
      </c>
      <c r="Q21" s="114">
        <v>0.1511740646813291</v>
      </c>
      <c r="R21" s="111">
        <v>3.1655076087622885E-2</v>
      </c>
      <c r="S21">
        <v>19</v>
      </c>
      <c r="T21" s="82">
        <v>37840</v>
      </c>
      <c r="U21">
        <v>1.09171950817108</v>
      </c>
      <c r="V21" s="85">
        <v>19.189993467554501</v>
      </c>
      <c r="W21" s="114">
        <v>0.2221449267511936</v>
      </c>
      <c r="X21" s="111">
        <v>3.2747434321883796E-2</v>
      </c>
      <c r="Y21">
        <v>19</v>
      </c>
      <c r="Z21" s="82">
        <v>38203</v>
      </c>
      <c r="AA21">
        <v>1.40425169467926</v>
      </c>
      <c r="AB21" s="85">
        <v>17.819993498176402</v>
      </c>
      <c r="AC21" s="114">
        <v>0.18657444682122185</v>
      </c>
      <c r="AD21" s="111">
        <v>3.2242917569711906E-2</v>
      </c>
      <c r="AE21">
        <v>19</v>
      </c>
      <c r="AF21" s="82">
        <v>38576</v>
      </c>
      <c r="AG21">
        <v>1.22908163070679</v>
      </c>
      <c r="AH21" s="85">
        <v>17.639993502199701</v>
      </c>
      <c r="AI21" s="114">
        <v>0.18059991081130922</v>
      </c>
      <c r="AJ21" s="111">
        <v>3.2310181293157228E-2</v>
      </c>
    </row>
    <row r="22" spans="1:36">
      <c r="A22">
        <v>20</v>
      </c>
      <c r="B22" s="82">
        <v>36747</v>
      </c>
      <c r="C22">
        <v>1.02975308895111</v>
      </c>
      <c r="D22" s="85">
        <v>17.339993508905199</v>
      </c>
      <c r="E22" s="115">
        <v>0.15053272258155137</v>
      </c>
      <c r="F22" s="112">
        <v>3.1946858928588825E-2</v>
      </c>
      <c r="G22">
        <v>20</v>
      </c>
      <c r="H22" s="82">
        <v>37113</v>
      </c>
      <c r="I22">
        <v>1.17192363739014</v>
      </c>
      <c r="J22" s="85">
        <v>17.749993499740999</v>
      </c>
      <c r="K22" s="114">
        <v>0.20906396098764457</v>
      </c>
      <c r="L22" s="111">
        <v>3.2627396307517625E-2</v>
      </c>
      <c r="M22">
        <v>20</v>
      </c>
      <c r="N22" s="82">
        <v>37466</v>
      </c>
      <c r="O22">
        <v>1.2086880207061801</v>
      </c>
      <c r="P22" s="85">
        <v>17.409993507340602</v>
      </c>
      <c r="Q22" s="114">
        <v>0.15423111078142032</v>
      </c>
      <c r="R22" s="111">
        <v>3.1895562463772356E-2</v>
      </c>
      <c r="S22">
        <v>20</v>
      </c>
      <c r="T22" s="82">
        <v>37841</v>
      </c>
      <c r="U22">
        <v>1.08894968032837</v>
      </c>
      <c r="V22" s="85">
        <v>19.2499934662134</v>
      </c>
      <c r="W22" s="114">
        <v>0.26537396526305412</v>
      </c>
      <c r="X22" s="111">
        <v>3.3130731627256139E-2</v>
      </c>
      <c r="Y22">
        <v>20</v>
      </c>
      <c r="Z22" s="82">
        <v>38204</v>
      </c>
      <c r="AA22">
        <v>1.35083675384521</v>
      </c>
      <c r="AB22" s="85">
        <v>17.919993495941199</v>
      </c>
      <c r="AC22" s="114">
        <v>0.21023490228090672</v>
      </c>
      <c r="AD22" s="111">
        <v>3.2547084413984205E-2</v>
      </c>
      <c r="AE22">
        <v>20</v>
      </c>
      <c r="AF22" s="82">
        <v>38577</v>
      </c>
      <c r="AG22">
        <v>1.2502224445343</v>
      </c>
      <c r="AH22" s="85">
        <v>17.929993495717699</v>
      </c>
      <c r="AI22" s="114">
        <v>0.20592474445215336</v>
      </c>
      <c r="AJ22" s="111">
        <v>3.2602450513385603E-2</v>
      </c>
    </row>
    <row r="23" spans="1:36">
      <c r="A23">
        <v>21</v>
      </c>
      <c r="B23" s="82">
        <v>36748</v>
      </c>
      <c r="C23">
        <v>1.0078284740448</v>
      </c>
      <c r="D23" s="85">
        <v>17.6199935026467</v>
      </c>
      <c r="E23" s="115">
        <v>0.16179160154397126</v>
      </c>
      <c r="F23" s="112">
        <v>3.2188514714327716E-2</v>
      </c>
      <c r="G23">
        <v>21</v>
      </c>
      <c r="H23" s="82">
        <v>37114</v>
      </c>
      <c r="I23">
        <v>1.19345474243164</v>
      </c>
      <c r="J23" s="85">
        <v>17.6899935010821</v>
      </c>
      <c r="K23" s="114">
        <v>0.24333389447139142</v>
      </c>
      <c r="L23" s="111">
        <v>3.2965176510851596E-2</v>
      </c>
      <c r="M23">
        <v>21</v>
      </c>
      <c r="N23" s="82">
        <v>37467</v>
      </c>
      <c r="O23">
        <v>1.19752168655396</v>
      </c>
      <c r="P23" s="85">
        <v>17.679993501305599</v>
      </c>
      <c r="Q23" s="114">
        <v>0.16654814081022015</v>
      </c>
      <c r="R23" s="111">
        <v>3.214383230892856E-2</v>
      </c>
      <c r="S23">
        <v>21</v>
      </c>
      <c r="T23" s="82">
        <v>37842</v>
      </c>
      <c r="U23">
        <v>1.12542712688446</v>
      </c>
      <c r="V23" s="85">
        <v>19.4099934626371</v>
      </c>
      <c r="W23" s="114">
        <v>0.3283316216165324</v>
      </c>
      <c r="X23" s="111">
        <v>3.3584624529375121E-2</v>
      </c>
      <c r="Y23">
        <v>21</v>
      </c>
      <c r="Z23" s="82">
        <v>38205</v>
      </c>
      <c r="AA23">
        <v>1.24031746387482</v>
      </c>
      <c r="AB23" s="85">
        <v>18.129993491247301</v>
      </c>
      <c r="AC23" s="114">
        <v>0.24490654607560958</v>
      </c>
      <c r="AD23" s="111">
        <v>3.28894646069081E-2</v>
      </c>
      <c r="AE23">
        <v>21</v>
      </c>
      <c r="AF23" s="82">
        <v>38578</v>
      </c>
      <c r="AG23">
        <v>1.1225173473358201</v>
      </c>
      <c r="AH23" s="85">
        <v>17.989993494376598</v>
      </c>
      <c r="AI23" s="114">
        <v>0.24366452919658901</v>
      </c>
      <c r="AJ23" s="111">
        <v>3.2938321996872161E-2</v>
      </c>
    </row>
    <row r="24" spans="1:36">
      <c r="A24">
        <v>22</v>
      </c>
      <c r="B24" s="82">
        <v>36749</v>
      </c>
      <c r="C24">
        <v>1.0833556652069101</v>
      </c>
      <c r="D24" s="85">
        <v>17.899993496388198</v>
      </c>
      <c r="E24" s="115">
        <v>0.18037775897485855</v>
      </c>
      <c r="F24" s="112">
        <v>3.245116797227382E-2</v>
      </c>
      <c r="G24">
        <v>22</v>
      </c>
      <c r="H24" s="82">
        <v>37115</v>
      </c>
      <c r="I24">
        <v>1.1822656393051101</v>
      </c>
      <c r="J24" s="85">
        <v>17.6899935010821</v>
      </c>
      <c r="K24" s="114">
        <v>0.29244246890304831</v>
      </c>
      <c r="L24" s="111">
        <v>3.3353682542557134E-2</v>
      </c>
      <c r="M24">
        <v>22</v>
      </c>
      <c r="N24" s="82">
        <v>37468</v>
      </c>
      <c r="O24">
        <v>1.2098537683486901</v>
      </c>
      <c r="P24" s="85">
        <v>17.7699934992939</v>
      </c>
      <c r="Q24" s="114">
        <v>0.18688107388373873</v>
      </c>
      <c r="R24" s="111">
        <v>3.2414734970610773E-2</v>
      </c>
      <c r="S24">
        <v>22</v>
      </c>
      <c r="T24" s="82">
        <v>37843</v>
      </c>
      <c r="U24">
        <v>1.1310383081436199</v>
      </c>
      <c r="V24" s="85">
        <v>19.539993459731399</v>
      </c>
      <c r="W24" s="114">
        <v>0.42314428077713789</v>
      </c>
      <c r="X24" s="111">
        <v>3.4140579053807386E-2</v>
      </c>
      <c r="Y24">
        <v>22</v>
      </c>
      <c r="Z24" s="82">
        <v>38206</v>
      </c>
      <c r="AA24">
        <v>1.1758381128311199</v>
      </c>
      <c r="AB24" s="85">
        <v>18.2799934878946</v>
      </c>
      <c r="AC24" s="114">
        <v>0.29138266969967969</v>
      </c>
      <c r="AD24" s="111">
        <v>3.3288702364587114E-2</v>
      </c>
      <c r="AE24">
        <v>22</v>
      </c>
      <c r="AF24" s="82">
        <v>38579</v>
      </c>
      <c r="AG24">
        <v>1.0690492391586299</v>
      </c>
      <c r="AH24" s="85">
        <v>17.979993494600102</v>
      </c>
      <c r="AI24" s="114">
        <v>0.2885469756422448</v>
      </c>
      <c r="AJ24" s="111">
        <v>3.3332990369650775E-2</v>
      </c>
    </row>
    <row r="25" spans="1:36">
      <c r="A25">
        <v>23</v>
      </c>
      <c r="B25" s="82">
        <v>36750</v>
      </c>
      <c r="C25">
        <v>1.09579253196716</v>
      </c>
      <c r="D25" s="85">
        <v>17.6899935010821</v>
      </c>
      <c r="E25" s="115">
        <v>0.21140219453649084</v>
      </c>
      <c r="F25" s="112">
        <v>3.2746749443368597E-2</v>
      </c>
      <c r="G25">
        <v>23</v>
      </c>
      <c r="H25" s="82">
        <v>37116</v>
      </c>
      <c r="I25">
        <v>1.1748950481414799</v>
      </c>
      <c r="J25" s="85">
        <v>17.7099935006351</v>
      </c>
      <c r="K25" s="114">
        <v>0.35898817630937285</v>
      </c>
      <c r="L25" s="111">
        <v>3.3814318483473549E-2</v>
      </c>
      <c r="M25">
        <v>23</v>
      </c>
      <c r="N25" s="82">
        <v>37469</v>
      </c>
      <c r="O25">
        <v>1.26698434352875</v>
      </c>
      <c r="P25" s="85">
        <v>17.589993503317299</v>
      </c>
      <c r="Q25" s="114">
        <v>0.21652793504988704</v>
      </c>
      <c r="R25" s="111">
        <v>3.2718616794159425E-2</v>
      </c>
      <c r="S25">
        <v>23</v>
      </c>
      <c r="T25" s="82">
        <v>37844</v>
      </c>
      <c r="U25">
        <v>1.1653794050216699</v>
      </c>
      <c r="V25" s="85">
        <v>19.909993451461201</v>
      </c>
      <c r="W25" s="114">
        <v>0.51632927879519164</v>
      </c>
      <c r="X25" s="111">
        <v>3.4842167906067818E-2</v>
      </c>
      <c r="Y25">
        <v>23</v>
      </c>
      <c r="Z25" s="82">
        <v>38207</v>
      </c>
      <c r="AA25">
        <v>1.1370431184768699</v>
      </c>
      <c r="AB25" s="85">
        <v>18.389993485435902</v>
      </c>
      <c r="AC25" s="114">
        <v>0.356555242004161</v>
      </c>
      <c r="AD25" s="111">
        <v>3.3761040996268143E-2</v>
      </c>
      <c r="AE25">
        <v>23</v>
      </c>
      <c r="AF25" s="82">
        <v>38580</v>
      </c>
      <c r="AG25">
        <v>1.01088082790375</v>
      </c>
      <c r="AH25" s="85">
        <v>17.949993495270601</v>
      </c>
      <c r="AI25" s="114">
        <v>0.34987203893089019</v>
      </c>
      <c r="AJ25" s="111">
        <v>3.3794388436859328E-2</v>
      </c>
    </row>
    <row r="26" spans="1:36">
      <c r="A26">
        <v>24</v>
      </c>
      <c r="B26" s="82">
        <v>36751</v>
      </c>
      <c r="C26">
        <v>1.1384851932525599</v>
      </c>
      <c r="D26" s="85">
        <v>17.649993501976201</v>
      </c>
      <c r="E26" s="115">
        <v>0.25070182156684967</v>
      </c>
      <c r="F26" s="112">
        <v>3.3087101676791693E-2</v>
      </c>
      <c r="G26">
        <v>24</v>
      </c>
      <c r="H26" s="82">
        <v>37117</v>
      </c>
      <c r="I26">
        <v>1.1220862865448</v>
      </c>
      <c r="J26" s="85">
        <v>17.929993495717699</v>
      </c>
      <c r="K26" s="114">
        <v>0.45109992573852908</v>
      </c>
      <c r="L26" s="111">
        <v>3.4369704246594676E-2</v>
      </c>
      <c r="M26">
        <v>24</v>
      </c>
      <c r="N26" s="82">
        <v>37470</v>
      </c>
      <c r="O26">
        <v>1.2970789670944201</v>
      </c>
      <c r="P26" s="85">
        <v>17.6999935008586</v>
      </c>
      <c r="Q26" s="114">
        <v>0.25798035453675144</v>
      </c>
      <c r="R26" s="111">
        <v>3.3065101676094784E-2</v>
      </c>
      <c r="S26">
        <v>24</v>
      </c>
      <c r="T26" s="82">
        <v>37845</v>
      </c>
      <c r="U26">
        <v>1.1927062273025499</v>
      </c>
      <c r="V26" s="85">
        <v>20.039993448555499</v>
      </c>
      <c r="W26" s="114">
        <v>0.56811152673128373</v>
      </c>
      <c r="X26" s="111">
        <v>3.5690431835128711E-2</v>
      </c>
      <c r="Y26">
        <v>24</v>
      </c>
      <c r="Z26" s="82">
        <v>38208</v>
      </c>
      <c r="AA26">
        <v>1.08944916725159</v>
      </c>
      <c r="AB26" s="85">
        <v>18.779993476718701</v>
      </c>
      <c r="AC26" s="114">
        <v>0.44907668703732961</v>
      </c>
      <c r="AD26" s="111">
        <v>3.4331413639698057E-2</v>
      </c>
      <c r="AE26">
        <v>24</v>
      </c>
      <c r="AF26" s="82">
        <v>38581</v>
      </c>
      <c r="AG26">
        <v>1.00067102909088</v>
      </c>
      <c r="AH26" s="85">
        <v>18.209993489459201</v>
      </c>
      <c r="AI26" s="114">
        <v>0.43231243754203741</v>
      </c>
      <c r="AJ26" s="111">
        <v>3.4343393661346137E-2</v>
      </c>
    </row>
    <row r="27" spans="1:36">
      <c r="A27">
        <v>25</v>
      </c>
      <c r="B27" s="82">
        <v>36752</v>
      </c>
      <c r="C27">
        <v>1.1014978885650599</v>
      </c>
      <c r="D27" s="85">
        <v>17.559993503987801</v>
      </c>
      <c r="E27" s="115">
        <v>0.30511525651135346</v>
      </c>
      <c r="F27" s="112">
        <v>3.3485795032498301E-2</v>
      </c>
      <c r="G27">
        <v>25</v>
      </c>
      <c r="H27" s="82">
        <v>37118</v>
      </c>
      <c r="I27">
        <v>1.0782824754714999</v>
      </c>
      <c r="J27" s="85">
        <v>18.039993493259001</v>
      </c>
      <c r="K27" s="114">
        <v>0.52365446090559398</v>
      </c>
      <c r="L27" s="111">
        <v>3.5056583187724068E-2</v>
      </c>
      <c r="M27">
        <v>25</v>
      </c>
      <c r="N27" s="82">
        <v>37471</v>
      </c>
      <c r="O27">
        <v>1.2716988325119001</v>
      </c>
      <c r="P27" s="85">
        <v>17.759993499517499</v>
      </c>
      <c r="Q27" s="114">
        <v>0.31544420367870796</v>
      </c>
      <c r="R27" s="111">
        <v>3.3475560425598086E-2</v>
      </c>
      <c r="S27">
        <v>25</v>
      </c>
      <c r="T27" s="82">
        <v>37846</v>
      </c>
      <c r="U27">
        <v>1.2122267484664899</v>
      </c>
      <c r="V27" s="85">
        <v>20.079993447661401</v>
      </c>
      <c r="W27" s="114">
        <v>0.59857534948431956</v>
      </c>
      <c r="X27" s="111">
        <v>3.665870449711435E-2</v>
      </c>
      <c r="Y27">
        <v>25</v>
      </c>
      <c r="Z27" s="82">
        <v>38209</v>
      </c>
      <c r="AA27">
        <v>1.0275516510009799</v>
      </c>
      <c r="AB27" s="85">
        <v>18.859993474930501</v>
      </c>
      <c r="AC27" s="114">
        <v>0.52244881339277516</v>
      </c>
      <c r="AD27" s="111">
        <v>3.5044115446501649E-2</v>
      </c>
      <c r="AE27">
        <v>25</v>
      </c>
      <c r="AF27" s="82">
        <v>38582</v>
      </c>
      <c r="AG27">
        <v>1.02882981300354</v>
      </c>
      <c r="AH27" s="85">
        <v>18.1899934899062</v>
      </c>
      <c r="AI27" s="114">
        <v>0.50204723972060195</v>
      </c>
      <c r="AJ27" s="111">
        <v>3.5014195795672741E-2</v>
      </c>
    </row>
    <row r="28" spans="1:36">
      <c r="A28">
        <v>26</v>
      </c>
      <c r="B28" s="82">
        <v>36753</v>
      </c>
      <c r="C28">
        <v>1.03442931175232</v>
      </c>
      <c r="D28" s="85">
        <v>17.509993505105399</v>
      </c>
      <c r="E28" s="115">
        <v>0.3740200140750351</v>
      </c>
      <c r="F28" s="112">
        <v>3.3961678472720913E-2</v>
      </c>
      <c r="G28">
        <v>26</v>
      </c>
      <c r="H28" s="82">
        <v>37119</v>
      </c>
      <c r="I28">
        <v>1.04484891891479</v>
      </c>
      <c r="J28" s="85">
        <v>18.219993489235701</v>
      </c>
      <c r="K28" s="114">
        <v>0.56056013260934867</v>
      </c>
      <c r="L28" s="111">
        <v>3.5863513037542857E-2</v>
      </c>
      <c r="M28">
        <v>26</v>
      </c>
      <c r="N28" s="82">
        <v>37472</v>
      </c>
      <c r="O28">
        <v>1.2755472660064699</v>
      </c>
      <c r="P28" s="85">
        <v>17.8699934970588</v>
      </c>
      <c r="Q28" s="114">
        <v>0.39202591327662989</v>
      </c>
      <c r="R28" s="111">
        <v>3.3970887184458107E-2</v>
      </c>
      <c r="S28">
        <v>26</v>
      </c>
      <c r="T28" s="82">
        <v>37847</v>
      </c>
      <c r="U28">
        <v>1.14936482906342</v>
      </c>
      <c r="V28" s="85">
        <v>20.089993447437902</v>
      </c>
      <c r="W28" s="114">
        <v>0.61596883981933281</v>
      </c>
      <c r="X28" s="111">
        <v>3.7699430564757837E-2</v>
      </c>
      <c r="Y28">
        <v>26</v>
      </c>
      <c r="Z28" s="82">
        <v>38210</v>
      </c>
      <c r="AA28">
        <v>1.0556790828704801</v>
      </c>
      <c r="AB28" s="85">
        <v>18.949993472918901</v>
      </c>
      <c r="AC28" s="114">
        <v>0.5560300244533003</v>
      </c>
      <c r="AD28" s="111">
        <v>3.5881486235333458E-2</v>
      </c>
      <c r="AE28">
        <v>26</v>
      </c>
      <c r="AF28" s="82">
        <v>38583</v>
      </c>
      <c r="AG28">
        <v>1.0055186748504601</v>
      </c>
      <c r="AH28" s="85">
        <v>18.209993489459201</v>
      </c>
      <c r="AI28" s="114">
        <v>0.54387072199319986</v>
      </c>
      <c r="AJ28" s="111">
        <v>3.5797293832116828E-2</v>
      </c>
    </row>
    <row r="29" spans="1:36">
      <c r="A29">
        <v>27</v>
      </c>
      <c r="B29" s="82">
        <v>36754</v>
      </c>
      <c r="C29">
        <v>0.99712872505187999</v>
      </c>
      <c r="D29" s="85">
        <v>17.6899935010821</v>
      </c>
      <c r="E29" s="115">
        <v>0.46314944638648836</v>
      </c>
      <c r="F29" s="112">
        <v>3.4532284004825969E-2</v>
      </c>
      <c r="G29">
        <v>27</v>
      </c>
      <c r="H29" s="82">
        <v>37120</v>
      </c>
      <c r="I29">
        <v>1.0392187833786</v>
      </c>
      <c r="J29" s="85">
        <v>18.219993489235701</v>
      </c>
      <c r="K29" s="114">
        <v>0.57778048988988873</v>
      </c>
      <c r="L29" s="111">
        <v>3.6745471371019515E-2</v>
      </c>
      <c r="M29">
        <v>27</v>
      </c>
      <c r="N29" s="82">
        <v>37473</v>
      </c>
      <c r="O29">
        <v>1.3136501312255899</v>
      </c>
      <c r="P29" s="85">
        <v>17.919993495941199</v>
      </c>
      <c r="Q29" s="114">
        <v>0.5011058221293947</v>
      </c>
      <c r="R29" s="111">
        <v>3.4576311047273843E-2</v>
      </c>
      <c r="S29">
        <v>27</v>
      </c>
      <c r="T29" s="82">
        <v>37848</v>
      </c>
      <c r="U29">
        <v>1.09145843982697</v>
      </c>
      <c r="V29" s="85">
        <v>20.049993448332</v>
      </c>
      <c r="W29" s="114">
        <v>0.61868684845443611</v>
      </c>
      <c r="X29" s="111">
        <v>3.8795778237676243E-2</v>
      </c>
      <c r="Y29">
        <v>27</v>
      </c>
      <c r="Z29" s="82">
        <v>38211</v>
      </c>
      <c r="AA29">
        <v>1.0369784832000699</v>
      </c>
      <c r="AB29" s="85">
        <v>18.969993472471899</v>
      </c>
      <c r="AC29" s="114">
        <v>0.57712884608724035</v>
      </c>
      <c r="AD29" s="111">
        <v>3.6789085070692042E-2</v>
      </c>
      <c r="AE29">
        <v>27</v>
      </c>
      <c r="AF29" s="82">
        <v>38584</v>
      </c>
      <c r="AG29">
        <v>0.94886875152587902</v>
      </c>
      <c r="AH29" s="85">
        <v>18.1899934899062</v>
      </c>
      <c r="AI29" s="114">
        <v>0.56442901341987661</v>
      </c>
      <c r="AJ29" s="111">
        <v>3.6655051079813164E-2</v>
      </c>
    </row>
    <row r="30" spans="1:36">
      <c r="A30">
        <v>28</v>
      </c>
      <c r="B30" s="82">
        <v>36755</v>
      </c>
      <c r="C30">
        <v>0.971976459026337</v>
      </c>
      <c r="D30" s="85">
        <v>18.039993493259001</v>
      </c>
      <c r="E30" s="115">
        <v>0.5170526702962096</v>
      </c>
      <c r="F30" s="112">
        <v>3.5226974844527581E-2</v>
      </c>
      <c r="G30">
        <v>28</v>
      </c>
      <c r="H30" s="82">
        <v>37121</v>
      </c>
      <c r="I30">
        <v>1.05310535430908</v>
      </c>
      <c r="J30" s="85">
        <v>18.169993490353299</v>
      </c>
      <c r="K30" s="114">
        <v>0.58666543422422956</v>
      </c>
      <c r="L30" s="111">
        <v>3.7672218296991258E-2</v>
      </c>
      <c r="M30">
        <v>28</v>
      </c>
      <c r="N30" s="82">
        <v>37474</v>
      </c>
      <c r="O30">
        <v>1.2432048320770299</v>
      </c>
      <c r="P30" s="85">
        <v>17.8599934972823</v>
      </c>
      <c r="Q30" s="114">
        <v>0.56730252393039915</v>
      </c>
      <c r="R30" s="111">
        <v>3.5328111803259489E-2</v>
      </c>
      <c r="S30">
        <v>28</v>
      </c>
      <c r="T30" s="82">
        <v>37849</v>
      </c>
      <c r="U30">
        <v>1.04626381397247</v>
      </c>
      <c r="V30" s="85">
        <v>20.009993449225998</v>
      </c>
      <c r="W30" s="114">
        <v>0.61405479275212704</v>
      </c>
      <c r="X30" s="111">
        <v>3.9925768634885242E-2</v>
      </c>
      <c r="Y30">
        <v>28</v>
      </c>
      <c r="Z30" s="82">
        <v>38212</v>
      </c>
      <c r="AA30">
        <v>1.0093802213668801</v>
      </c>
      <c r="AB30" s="85">
        <v>18.9199934735894</v>
      </c>
      <c r="AC30" s="114">
        <v>0.58640086672590341</v>
      </c>
      <c r="AD30" s="111">
        <v>3.7749979815906172E-2</v>
      </c>
      <c r="AE30">
        <v>28</v>
      </c>
      <c r="AF30" s="82">
        <v>38585</v>
      </c>
      <c r="AG30">
        <v>0.92701947689056396</v>
      </c>
      <c r="AH30" s="85">
        <v>18.2699934881181</v>
      </c>
      <c r="AI30" s="114">
        <v>0.56938982841210894</v>
      </c>
      <c r="AJ30" s="111">
        <v>3.7560265004835794E-2</v>
      </c>
    </row>
    <row r="31" spans="1:36">
      <c r="A31">
        <v>29</v>
      </c>
      <c r="B31" s="82">
        <v>36756</v>
      </c>
      <c r="C31">
        <v>0.97385734319686901</v>
      </c>
      <c r="D31" s="85">
        <v>18.089993492141399</v>
      </c>
      <c r="E31" s="115">
        <v>0.54573622339252459</v>
      </c>
      <c r="F31" s="112">
        <v>3.6029079651954066E-2</v>
      </c>
      <c r="G31">
        <v>29</v>
      </c>
      <c r="H31" s="82">
        <v>37122</v>
      </c>
      <c r="I31">
        <v>1.04903852939606</v>
      </c>
      <c r="J31" s="85">
        <v>18.219993489235701</v>
      </c>
      <c r="K31" s="114">
        <v>0.59297105535787609</v>
      </c>
      <c r="L31" s="111">
        <v>3.8632072443173168E-2</v>
      </c>
      <c r="M31">
        <v>29</v>
      </c>
      <c r="N31" s="82">
        <v>37475</v>
      </c>
      <c r="O31">
        <v>1.2303594350814799</v>
      </c>
      <c r="P31" s="85">
        <v>17.829993497952799</v>
      </c>
      <c r="Q31" s="114">
        <v>0.59936010085311064</v>
      </c>
      <c r="R31" s="111">
        <v>3.6190697841783789E-2</v>
      </c>
      <c r="S31">
        <v>29</v>
      </c>
      <c r="T31" s="82">
        <v>37850</v>
      </c>
      <c r="U31">
        <v>1.00935530662537</v>
      </c>
      <c r="V31" s="85">
        <v>19.989993449673101</v>
      </c>
      <c r="W31" s="114">
        <v>0.60674448321679531</v>
      </c>
      <c r="X31" s="111">
        <v>4.107903953605381E-2</v>
      </c>
      <c r="Y31">
        <v>29</v>
      </c>
      <c r="Z31" s="82">
        <v>38213</v>
      </c>
      <c r="AA31">
        <v>0.93284839391708396</v>
      </c>
      <c r="AB31" s="85">
        <v>18.899993474036499</v>
      </c>
      <c r="AC31" s="114">
        <v>0.58830645866975995</v>
      </c>
      <c r="AD31" s="111">
        <v>3.874664625522526E-2</v>
      </c>
      <c r="AE31">
        <v>29</v>
      </c>
      <c r="AF31" s="82">
        <v>38586</v>
      </c>
      <c r="AG31">
        <v>0.88569265604019198</v>
      </c>
      <c r="AH31" s="85">
        <v>18.0999934919179</v>
      </c>
      <c r="AI31" s="114">
        <v>0.56955930008846756</v>
      </c>
      <c r="AJ31" s="111">
        <v>3.8498120217130928E-2</v>
      </c>
    </row>
    <row r="32" spans="1:36">
      <c r="A32">
        <v>30</v>
      </c>
      <c r="B32" s="82">
        <v>36757</v>
      </c>
      <c r="C32">
        <v>0.97897928953170799</v>
      </c>
      <c r="D32" s="85">
        <v>18.0299934934825</v>
      </c>
      <c r="E32" s="115">
        <v>0.56186927740968151</v>
      </c>
      <c r="F32" s="112">
        <v>3.6889874896258695E-2</v>
      </c>
      <c r="G32">
        <v>30</v>
      </c>
      <c r="H32" s="82">
        <v>37123</v>
      </c>
      <c r="I32">
        <v>1.0107449293136599</v>
      </c>
      <c r="J32" s="85">
        <v>18.2699934881181</v>
      </c>
      <c r="K32" s="114">
        <v>0.59603580942974288</v>
      </c>
      <c r="L32" s="111">
        <v>3.962742377879306E-2</v>
      </c>
      <c r="M32">
        <v>30</v>
      </c>
      <c r="N32" s="82">
        <v>37476</v>
      </c>
      <c r="O32">
        <v>1.21727907657623</v>
      </c>
      <c r="P32" s="85">
        <v>17.8499934975058</v>
      </c>
      <c r="Q32" s="114">
        <v>0.61615167342395161</v>
      </c>
      <c r="R32" s="111">
        <v>3.7114417205455795E-2</v>
      </c>
      <c r="S32">
        <v>30</v>
      </c>
      <c r="T32" s="82">
        <v>37851</v>
      </c>
      <c r="U32">
        <v>0.982330322265625</v>
      </c>
      <c r="V32" s="85">
        <v>19.989993449673101</v>
      </c>
      <c r="W32" s="114">
        <v>0.59878231935713266</v>
      </c>
      <c r="X32" s="111">
        <v>4.2252536942632334E-2</v>
      </c>
      <c r="Y32">
        <v>30</v>
      </c>
      <c r="Z32" s="82">
        <v>38214</v>
      </c>
      <c r="AA32">
        <v>0.90094399452209495</v>
      </c>
      <c r="AB32" s="85">
        <v>18.779993476718701</v>
      </c>
      <c r="AC32" s="114">
        <v>0.58039877878975543</v>
      </c>
      <c r="AD32" s="111">
        <v>3.9771237464262796E-2</v>
      </c>
      <c r="AE32">
        <v>30</v>
      </c>
      <c r="AF32" s="82">
        <v>38587</v>
      </c>
      <c r="AG32">
        <v>0.849767446517944</v>
      </c>
      <c r="AH32" s="85">
        <v>17.989993494376598</v>
      </c>
      <c r="AI32" s="114">
        <v>0.56463366172702245</v>
      </c>
      <c r="AJ32" s="111">
        <v>3.9451641374141866E-2</v>
      </c>
    </row>
    <row r="33" spans="1:36">
      <c r="A33">
        <v>31</v>
      </c>
      <c r="B33" s="82">
        <v>36758</v>
      </c>
      <c r="C33">
        <v>0.970145463943481</v>
      </c>
      <c r="D33" s="85">
        <v>17.979993494600102</v>
      </c>
      <c r="E33" s="115">
        <v>0.57132939118877901</v>
      </c>
      <c r="F33" s="112">
        <v>3.7790414262972256E-2</v>
      </c>
      <c r="G33">
        <v>31</v>
      </c>
      <c r="H33" s="82">
        <v>37124</v>
      </c>
      <c r="I33">
        <v>1.0062394142150899</v>
      </c>
      <c r="J33" s="85">
        <v>18.529993482306601</v>
      </c>
      <c r="K33" s="114">
        <v>0.59368321763066867</v>
      </c>
      <c r="L33" s="111">
        <v>4.065510173602381E-2</v>
      </c>
      <c r="M33">
        <v>31</v>
      </c>
      <c r="N33" s="82">
        <v>37477</v>
      </c>
      <c r="O33">
        <v>1.2141354084014899</v>
      </c>
      <c r="P33" s="85">
        <v>17.909993496164699</v>
      </c>
      <c r="Q33" s="114">
        <v>0.62444104705649539</v>
      </c>
      <c r="R33" s="111">
        <v>3.8084465560430054E-2</v>
      </c>
      <c r="S33">
        <v>31</v>
      </c>
      <c r="T33" s="82">
        <v>37852</v>
      </c>
      <c r="U33">
        <v>0.96456205844879195</v>
      </c>
      <c r="V33" s="85">
        <v>19.849993452802298</v>
      </c>
      <c r="W33" s="114">
        <v>0.59149794059678762</v>
      </c>
      <c r="X33" s="111">
        <v>4.3446116758300415E-2</v>
      </c>
      <c r="Y33">
        <v>31</v>
      </c>
      <c r="Z33" s="82">
        <v>38215</v>
      </c>
      <c r="AA33">
        <v>0.84924972057342496</v>
      </c>
      <c r="AB33" s="85">
        <v>18.7499934773892</v>
      </c>
      <c r="AC33" s="114">
        <v>0.57224248921457277</v>
      </c>
      <c r="AD33" s="111">
        <v>4.0804940594445761E-2</v>
      </c>
      <c r="AE33">
        <v>31</v>
      </c>
      <c r="AF33" s="82">
        <v>38588</v>
      </c>
      <c r="AG33">
        <v>0.77351814508438099</v>
      </c>
      <c r="AH33" s="85">
        <v>17.9399934954942</v>
      </c>
      <c r="AI33" s="114">
        <v>0.55737137170930828</v>
      </c>
      <c r="AJ33" s="111">
        <v>4.0416377695856036E-2</v>
      </c>
    </row>
    <row r="34" spans="1:36">
      <c r="A34">
        <v>32</v>
      </c>
      <c r="B34" s="82">
        <v>36759</v>
      </c>
      <c r="C34">
        <v>0.96705889701843295</v>
      </c>
      <c r="D34" s="85">
        <v>18.069993492588399</v>
      </c>
      <c r="E34" s="115">
        <v>0.57557647822937807</v>
      </c>
      <c r="F34" s="112">
        <v>3.8723568554748657E-2</v>
      </c>
      <c r="G34">
        <v>32</v>
      </c>
      <c r="H34" s="82">
        <v>37125</v>
      </c>
      <c r="I34">
        <v>0.97785663604736295</v>
      </c>
      <c r="J34" s="85">
        <v>18.529993482306601</v>
      </c>
      <c r="K34" s="114">
        <v>0.59188224326843442</v>
      </c>
      <c r="L34" s="111">
        <v>4.1718961702721526E-2</v>
      </c>
      <c r="M34">
        <v>32</v>
      </c>
      <c r="N34" s="82">
        <v>37478</v>
      </c>
      <c r="O34">
        <v>1.2054039239883401</v>
      </c>
      <c r="P34" s="85">
        <v>18.229993489012099</v>
      </c>
      <c r="Q34" s="114">
        <v>0.62881270898962049</v>
      </c>
      <c r="R34" s="111">
        <v>3.9093675301330462E-2</v>
      </c>
      <c r="S34">
        <v>32</v>
      </c>
      <c r="T34" s="82">
        <v>37853</v>
      </c>
      <c r="U34">
        <v>0.95746916532516502</v>
      </c>
      <c r="V34" s="85">
        <v>19.779993454366899</v>
      </c>
      <c r="W34" s="114">
        <v>0.58564507664753795</v>
      </c>
      <c r="X34" s="111">
        <v>4.4652636848315622E-2</v>
      </c>
      <c r="Y34">
        <v>32</v>
      </c>
      <c r="Z34" s="82">
        <v>38216</v>
      </c>
      <c r="AA34">
        <v>0.78860968351364102</v>
      </c>
      <c r="AB34" s="85">
        <v>18.7499934773892</v>
      </c>
      <c r="AC34" s="114">
        <v>0.56112771966073915</v>
      </c>
      <c r="AD34" s="111">
        <v>4.1851295467072801E-2</v>
      </c>
      <c r="AE34">
        <v>32</v>
      </c>
      <c r="AF34" s="82">
        <v>38589</v>
      </c>
      <c r="AG34">
        <v>0.67298215627670299</v>
      </c>
      <c r="AH34" s="85">
        <v>17.979993494600102</v>
      </c>
      <c r="AI34" s="114">
        <v>0.54297219803192487</v>
      </c>
      <c r="AJ34" s="111">
        <v>4.1391457283532593E-2</v>
      </c>
    </row>
    <row r="35" spans="1:36">
      <c r="A35">
        <v>33</v>
      </c>
      <c r="B35" s="82">
        <v>36760</v>
      </c>
      <c r="C35">
        <v>0.93529742956161499</v>
      </c>
      <c r="D35" s="85">
        <v>18.2799934878946</v>
      </c>
      <c r="E35" s="115">
        <v>0.57759735319604744</v>
      </c>
      <c r="F35" s="112">
        <v>3.9689733903299322E-2</v>
      </c>
      <c r="G35">
        <v>33</v>
      </c>
      <c r="H35" s="82">
        <v>37126</v>
      </c>
      <c r="I35">
        <v>0.96897077560424805</v>
      </c>
      <c r="J35" s="85">
        <v>18.609993480518501</v>
      </c>
      <c r="K35" s="114">
        <v>0.58773352460124195</v>
      </c>
      <c r="L35" s="111">
        <v>4.2807688988475159E-2</v>
      </c>
      <c r="M35">
        <v>33</v>
      </c>
      <c r="N35" s="82">
        <v>37479</v>
      </c>
      <c r="O35">
        <v>1.2414312362670901</v>
      </c>
      <c r="P35" s="85">
        <v>18.299993487447502</v>
      </c>
      <c r="Q35" s="114">
        <v>0.63052891621935081</v>
      </c>
      <c r="R35" s="111">
        <v>4.0151595924484355E-2</v>
      </c>
      <c r="S35">
        <v>33</v>
      </c>
      <c r="T35" s="82">
        <v>37854</v>
      </c>
      <c r="U35">
        <v>0.96054857969284102</v>
      </c>
      <c r="V35" s="85">
        <v>19.929993451014202</v>
      </c>
      <c r="W35" s="114">
        <v>0.58177727643753396</v>
      </c>
      <c r="X35" s="111">
        <v>4.5878043295355338E-2</v>
      </c>
      <c r="Y35">
        <v>33</v>
      </c>
      <c r="Z35" s="82">
        <v>38217</v>
      </c>
      <c r="AA35">
        <v>0.73693227767944303</v>
      </c>
      <c r="AB35" s="85">
        <v>18.809993476048099</v>
      </c>
      <c r="AC35" s="114">
        <v>0.54664674462791929</v>
      </c>
      <c r="AD35" s="111">
        <v>4.2906712721812991E-2</v>
      </c>
      <c r="AE35">
        <v>33</v>
      </c>
      <c r="AF35" s="82">
        <v>38590</v>
      </c>
      <c r="AG35">
        <v>0.61884140968322798</v>
      </c>
      <c r="AH35" s="85">
        <v>17.989993494376598</v>
      </c>
      <c r="AI35" s="114">
        <v>0.5194746717883596</v>
      </c>
      <c r="AJ35" s="111">
        <v>4.236990547317071E-2</v>
      </c>
    </row>
    <row r="36" spans="1:36">
      <c r="A36">
        <v>34</v>
      </c>
      <c r="B36" s="82">
        <v>36761</v>
      </c>
      <c r="C36">
        <v>0.943162500858307</v>
      </c>
      <c r="D36" s="85">
        <v>18.459993483871202</v>
      </c>
      <c r="E36" s="115">
        <v>0.57504512528023133</v>
      </c>
      <c r="F36" s="112">
        <v>4.0692818186568717E-2</v>
      </c>
      <c r="G36">
        <v>34</v>
      </c>
      <c r="H36" s="82">
        <v>37127</v>
      </c>
      <c r="I36">
        <v>0.929973125457764</v>
      </c>
      <c r="J36" s="85">
        <v>18.619993480295001</v>
      </c>
      <c r="K36" s="114">
        <v>0.58445281557736584</v>
      </c>
      <c r="L36" s="111">
        <v>4.3922332130534071E-2</v>
      </c>
      <c r="M36">
        <v>34</v>
      </c>
      <c r="N36" s="82">
        <v>37480</v>
      </c>
      <c r="O36">
        <v>1.27248346805573</v>
      </c>
      <c r="P36" s="85">
        <v>18.369993485882901</v>
      </c>
      <c r="Q36" s="114">
        <v>0.63455580588752125</v>
      </c>
      <c r="R36" s="111">
        <v>4.1244064950323289E-2</v>
      </c>
      <c r="S36">
        <v>34</v>
      </c>
      <c r="T36" s="82">
        <v>37855</v>
      </c>
      <c r="U36">
        <v>0.956490278244019</v>
      </c>
      <c r="V36" s="85">
        <v>20.029993448778999</v>
      </c>
      <c r="W36" s="114">
        <v>0.58015342968952788</v>
      </c>
      <c r="X36" s="111">
        <v>4.713878673918985E-2</v>
      </c>
      <c r="Y36">
        <v>34</v>
      </c>
      <c r="Z36" s="82">
        <v>38218</v>
      </c>
      <c r="AA36">
        <v>0.61716008186340299</v>
      </c>
      <c r="AB36" s="85">
        <v>18.8399934753776</v>
      </c>
      <c r="AC36" s="114">
        <v>0.53099874649047885</v>
      </c>
      <c r="AD36" s="111">
        <v>4.396793894647217E-2</v>
      </c>
      <c r="AE36">
        <v>34</v>
      </c>
      <c r="AF36" s="82">
        <v>38591</v>
      </c>
      <c r="AG36">
        <v>0.59597897529602095</v>
      </c>
      <c r="AH36" s="85">
        <v>18.1099934916944</v>
      </c>
      <c r="AI36" s="114">
        <v>0.49710885552705375</v>
      </c>
      <c r="AJ36" s="111">
        <v>4.3334766778110358E-2</v>
      </c>
    </row>
    <row r="37" spans="1:36">
      <c r="A37">
        <v>35</v>
      </c>
      <c r="B37" s="82">
        <v>36762</v>
      </c>
      <c r="C37">
        <v>0.96355682611465499</v>
      </c>
      <c r="D37" s="85">
        <v>18.479993483424199</v>
      </c>
      <c r="E37" s="115">
        <v>0.57456572246738691</v>
      </c>
      <c r="F37" s="112">
        <v>4.1726143605502523E-2</v>
      </c>
      <c r="G37">
        <v>35</v>
      </c>
      <c r="H37" s="82">
        <v>37128</v>
      </c>
      <c r="I37">
        <v>0.87777125835418701</v>
      </c>
      <c r="J37" s="85">
        <v>18.869993474707002</v>
      </c>
      <c r="K37" s="114">
        <v>0.57807161281001562</v>
      </c>
      <c r="L37" s="111">
        <v>4.5060971345790006E-2</v>
      </c>
      <c r="M37">
        <v>35</v>
      </c>
      <c r="N37" s="82">
        <v>37481</v>
      </c>
      <c r="O37">
        <v>1.31288814544678</v>
      </c>
      <c r="P37" s="85">
        <v>18.4299934845418</v>
      </c>
      <c r="Q37" s="114">
        <v>0.63934396314317476</v>
      </c>
      <c r="R37" s="111">
        <v>4.2375755294218463E-2</v>
      </c>
      <c r="S37">
        <v>35</v>
      </c>
      <c r="T37" s="82">
        <v>37856</v>
      </c>
      <c r="U37">
        <v>1.0240674018859901</v>
      </c>
      <c r="V37" s="85">
        <v>20.039993448555499</v>
      </c>
      <c r="W37" s="114">
        <v>0.5788119220169351</v>
      </c>
      <c r="X37" s="111">
        <v>4.8436995225627312E-2</v>
      </c>
      <c r="Y37">
        <v>35</v>
      </c>
      <c r="Z37" s="82">
        <v>38219</v>
      </c>
      <c r="AA37">
        <v>0.51655316352844205</v>
      </c>
      <c r="AB37" s="85">
        <v>19.0799934700132</v>
      </c>
      <c r="AC37" s="114">
        <v>0.50204397196188966</v>
      </c>
      <c r="AD37" s="111">
        <v>4.5030230461149186E-2</v>
      </c>
      <c r="AE37">
        <v>35</v>
      </c>
      <c r="AF37" s="82">
        <v>38592</v>
      </c>
      <c r="AG37">
        <v>0.596363484859467</v>
      </c>
      <c r="AH37" s="85">
        <v>18.059993492811898</v>
      </c>
      <c r="AI37" s="114">
        <v>0.48043507835793936</v>
      </c>
      <c r="AJ37" s="111">
        <v>4.4290383501460501E-2</v>
      </c>
    </row>
    <row r="38" spans="1:36">
      <c r="A38">
        <v>36</v>
      </c>
      <c r="B38" s="82">
        <v>36763</v>
      </c>
      <c r="C38">
        <v>0.97922962903976396</v>
      </c>
      <c r="D38" s="85">
        <v>18.479993483424199</v>
      </c>
      <c r="E38" s="115">
        <v>0.57668458233369924</v>
      </c>
      <c r="F38" s="112">
        <v>4.2785781583155255E-2</v>
      </c>
      <c r="G38">
        <v>36</v>
      </c>
      <c r="H38" s="82">
        <v>37129</v>
      </c>
      <c r="I38">
        <v>0.84683120250701904</v>
      </c>
      <c r="J38" s="85">
        <v>18.879993474483499</v>
      </c>
      <c r="K38" s="114">
        <v>0.56797878571472038</v>
      </c>
      <c r="L38" s="111">
        <v>4.6232126492067482E-2</v>
      </c>
      <c r="M38">
        <v>36</v>
      </c>
      <c r="N38" s="82">
        <v>37482</v>
      </c>
      <c r="O38">
        <v>1.2731249332428001</v>
      </c>
      <c r="P38" s="85">
        <v>18.459993483871202</v>
      </c>
      <c r="Q38" s="114">
        <v>0.64520774506958101</v>
      </c>
      <c r="R38" s="111">
        <v>4.3548872138299312E-2</v>
      </c>
      <c r="S38">
        <v>36</v>
      </c>
      <c r="T38" s="82">
        <v>37857</v>
      </c>
      <c r="U38">
        <v>1.0045645236969001</v>
      </c>
      <c r="V38" s="85">
        <v>19.9699934501201</v>
      </c>
      <c r="W38" s="114">
        <v>0.58626072676944885</v>
      </c>
      <c r="X38" s="111">
        <v>4.9768682822666853E-2</v>
      </c>
      <c r="Y38">
        <v>36</v>
      </c>
      <c r="Z38" s="82">
        <v>38220</v>
      </c>
      <c r="AA38">
        <v>0.48024299740791299</v>
      </c>
      <c r="AB38" s="85">
        <v>19.099993469566101</v>
      </c>
      <c r="AC38" s="114">
        <v>0.46572184788263843</v>
      </c>
      <c r="AD38" s="111">
        <v>4.6078990880284894E-2</v>
      </c>
      <c r="AE38">
        <v>36</v>
      </c>
      <c r="AF38" s="82">
        <v>38593</v>
      </c>
      <c r="AG38">
        <v>0.61130660772323597</v>
      </c>
      <c r="AH38" s="85">
        <v>18.1099934916944</v>
      </c>
      <c r="AI38" s="114">
        <v>0.47132025320164178</v>
      </c>
      <c r="AJ38" s="111">
        <v>4.5236275625214442E-2</v>
      </c>
    </row>
    <row r="39" spans="1:36">
      <c r="A39">
        <v>37</v>
      </c>
      <c r="B39" s="82">
        <v>36764</v>
      </c>
      <c r="C39">
        <v>0.97606629133224498</v>
      </c>
      <c r="D39" s="85">
        <v>18.4199934847653</v>
      </c>
      <c r="E39" s="115">
        <v>0.57962765762669533</v>
      </c>
      <c r="F39" s="112">
        <v>4.3875477319617821E-2</v>
      </c>
      <c r="G39">
        <v>37</v>
      </c>
      <c r="H39" s="82">
        <v>37130</v>
      </c>
      <c r="I39">
        <v>0.86968266963958696</v>
      </c>
      <c r="J39" s="85">
        <v>19.0699934702367</v>
      </c>
      <c r="K39" s="114">
        <v>0.5584472401580558</v>
      </c>
      <c r="L39" s="111">
        <v>4.7416374462416186E-2</v>
      </c>
      <c r="M39">
        <v>37</v>
      </c>
      <c r="N39" s="82">
        <v>37483</v>
      </c>
      <c r="O39">
        <v>1.2179862260818499</v>
      </c>
      <c r="P39" s="85">
        <v>18.609993480518501</v>
      </c>
      <c r="Q39" s="114">
        <v>0.64521915480151104</v>
      </c>
      <c r="R39" s="111">
        <v>4.4765066029846201E-2</v>
      </c>
      <c r="S39">
        <v>37</v>
      </c>
      <c r="T39" s="82">
        <v>37858</v>
      </c>
      <c r="U39">
        <v>0.95785367488861095</v>
      </c>
      <c r="V39" s="85">
        <v>19.929993451014202</v>
      </c>
      <c r="W39" s="114">
        <v>0.5877665413934019</v>
      </c>
      <c r="X39" s="111">
        <v>5.1146810272982728E-2</v>
      </c>
      <c r="Y39">
        <v>37</v>
      </c>
      <c r="Z39" s="82">
        <v>38221</v>
      </c>
      <c r="AA39">
        <v>0.47176635265350297</v>
      </c>
      <c r="AB39" s="85">
        <v>19.059993470460199</v>
      </c>
      <c r="AC39" s="114">
        <v>0.43810681405762947</v>
      </c>
      <c r="AD39" s="111">
        <v>4.7085456086145033E-2</v>
      </c>
      <c r="AE39">
        <v>37</v>
      </c>
      <c r="AF39" s="82">
        <v>38594</v>
      </c>
      <c r="AG39">
        <v>0.64703476428985596</v>
      </c>
      <c r="AH39" s="85">
        <v>18.1899934899062</v>
      </c>
      <c r="AI39" s="114">
        <v>0.46901940915715229</v>
      </c>
      <c r="AJ39" s="111">
        <v>4.6188556351362764E-2</v>
      </c>
    </row>
    <row r="40" spans="1:36">
      <c r="A40">
        <v>38</v>
      </c>
      <c r="B40" s="82">
        <v>36765</v>
      </c>
      <c r="C40">
        <v>0.97823673486709595</v>
      </c>
      <c r="D40" s="85">
        <v>18.4299934845418</v>
      </c>
      <c r="E40" s="115">
        <v>0.58086727234953539</v>
      </c>
      <c r="F40" s="112">
        <v>4.4994256624484981E-2</v>
      </c>
      <c r="G40">
        <v>38</v>
      </c>
      <c r="H40" s="82">
        <v>37131</v>
      </c>
      <c r="I40">
        <v>0.90294599533081099</v>
      </c>
      <c r="J40" s="85">
        <v>18.979993472248299</v>
      </c>
      <c r="K40" s="114">
        <v>0.55638576181347443</v>
      </c>
      <c r="L40" s="111">
        <v>4.8624405179676582E-2</v>
      </c>
      <c r="M40">
        <v>38</v>
      </c>
      <c r="N40" s="82">
        <v>37484</v>
      </c>
      <c r="O40">
        <v>1.18594539165497</v>
      </c>
      <c r="P40" s="85">
        <v>18.719993478059799</v>
      </c>
      <c r="Q40" s="114">
        <v>0.64054814800692883</v>
      </c>
      <c r="R40" s="111">
        <v>4.60240162848728E-2</v>
      </c>
      <c r="S40">
        <v>38</v>
      </c>
      <c r="T40" s="82">
        <v>37859</v>
      </c>
      <c r="U40">
        <v>0.92673200368881203</v>
      </c>
      <c r="V40" s="85">
        <v>19.929993451014202</v>
      </c>
      <c r="W40" s="114">
        <v>0.58288275314023785</v>
      </c>
      <c r="X40" s="111">
        <v>5.2563098295390111E-2</v>
      </c>
      <c r="Y40">
        <v>38</v>
      </c>
      <c r="Z40" s="82">
        <v>38222</v>
      </c>
      <c r="AA40">
        <v>0.44665938615799</v>
      </c>
      <c r="AB40" s="85">
        <v>18.889993474259999</v>
      </c>
      <c r="AC40" s="114">
        <v>0.42147406895114786</v>
      </c>
      <c r="AD40" s="111">
        <v>4.8058334720048168E-2</v>
      </c>
      <c r="AE40">
        <v>38</v>
      </c>
      <c r="AF40" s="82">
        <v>38595</v>
      </c>
      <c r="AG40">
        <v>0.66728848218917802</v>
      </c>
      <c r="AH40" s="85">
        <v>18.409993484988799</v>
      </c>
      <c r="AI40" s="114">
        <v>0.47410748816637044</v>
      </c>
      <c r="AJ40" s="111">
        <v>4.7160283617260511E-2</v>
      </c>
    </row>
    <row r="41" spans="1:36">
      <c r="A41">
        <v>39</v>
      </c>
      <c r="B41" s="82">
        <v>36766</v>
      </c>
      <c r="C41">
        <v>0.97078394889831499</v>
      </c>
      <c r="D41" s="85">
        <v>18.709993478283302</v>
      </c>
      <c r="E41" s="115">
        <v>0.58178945534631066</v>
      </c>
      <c r="F41" s="112">
        <v>4.6143936511046986E-2</v>
      </c>
      <c r="G41">
        <v>39</v>
      </c>
      <c r="H41" s="82">
        <v>37132</v>
      </c>
      <c r="I41">
        <v>0.92462277412414595</v>
      </c>
      <c r="J41" s="85">
        <v>18.969993472471899</v>
      </c>
      <c r="K41" s="114">
        <v>0.55961521681902426</v>
      </c>
      <c r="L41" s="111">
        <v>4.9853764233394854E-2</v>
      </c>
      <c r="M41">
        <v>39</v>
      </c>
      <c r="N41" s="82">
        <v>37485</v>
      </c>
      <c r="O41">
        <v>1.1749749183654801</v>
      </c>
      <c r="P41" s="85">
        <v>18.9899934720248</v>
      </c>
      <c r="Q41" s="114">
        <v>0.63514731710802885</v>
      </c>
      <c r="R41" s="111">
        <v>4.7317188676927753E-2</v>
      </c>
      <c r="S41">
        <v>39</v>
      </c>
      <c r="T41" s="82">
        <v>37860</v>
      </c>
      <c r="U41">
        <v>0.91534221172332797</v>
      </c>
      <c r="V41" s="85">
        <v>19.879993452131799</v>
      </c>
      <c r="W41" s="114">
        <v>0.57643890440248202</v>
      </c>
      <c r="X41" s="111">
        <v>5.4008086646691524E-2</v>
      </c>
      <c r="Y41">
        <v>39</v>
      </c>
      <c r="Z41" s="82">
        <v>38223</v>
      </c>
      <c r="AA41">
        <v>0.39848834276199302</v>
      </c>
      <c r="AB41" s="85">
        <v>18.889993474259999</v>
      </c>
      <c r="AC41" s="114">
        <v>0.40662713009360052</v>
      </c>
      <c r="AD41" s="111">
        <v>4.9010056773257538E-2</v>
      </c>
      <c r="AE41">
        <v>39</v>
      </c>
      <c r="AF41" s="82"/>
      <c r="AH41" s="85">
        <v>18.479993483424199</v>
      </c>
      <c r="AI41" s="107"/>
      <c r="AJ41" s="108"/>
    </row>
    <row r="42" spans="1:36">
      <c r="A42">
        <v>40</v>
      </c>
      <c r="B42" s="82">
        <v>36767</v>
      </c>
      <c r="C42">
        <v>0.96405476331710804</v>
      </c>
      <c r="D42" s="85">
        <v>18.739993477612799</v>
      </c>
      <c r="E42" s="115">
        <v>0.58144179677604912</v>
      </c>
      <c r="F42" s="112">
        <v>4.7340265926147387E-2</v>
      </c>
      <c r="G42">
        <v>40</v>
      </c>
      <c r="H42" s="82">
        <v>37133</v>
      </c>
      <c r="I42">
        <v>0.94844573736190796</v>
      </c>
      <c r="J42" s="85">
        <v>18.909993473813</v>
      </c>
      <c r="K42" s="114">
        <v>0.56405493112175431</v>
      </c>
      <c r="L42" s="111">
        <v>5.1119482117626312E-2</v>
      </c>
      <c r="M42">
        <v>40</v>
      </c>
      <c r="N42" s="82">
        <v>37486</v>
      </c>
      <c r="O42">
        <v>1.1782296895980799</v>
      </c>
      <c r="P42" s="85">
        <v>19.109993469342601</v>
      </c>
      <c r="Q42" s="114">
        <v>0.63118433510952621</v>
      </c>
      <c r="R42" s="111">
        <v>4.8654330544024529E-2</v>
      </c>
      <c r="S42">
        <v>40</v>
      </c>
      <c r="T42" s="82">
        <v>37861</v>
      </c>
      <c r="U42">
        <v>0.88922637701034501</v>
      </c>
      <c r="V42" s="85">
        <v>19.759993454814001</v>
      </c>
      <c r="W42" s="114">
        <v>0.57167176008143172</v>
      </c>
      <c r="X42" s="111">
        <v>5.5475118493997347E-2</v>
      </c>
      <c r="Y42">
        <v>40</v>
      </c>
      <c r="Z42" s="82">
        <v>38224</v>
      </c>
      <c r="AA42">
        <v>0.36445802450180098</v>
      </c>
      <c r="AB42" s="85">
        <v>18.899993474036499</v>
      </c>
      <c r="AC42" s="114">
        <v>0.38623825828769831</v>
      </c>
      <c r="AD42" s="111">
        <v>4.9950071473906177E-2</v>
      </c>
      <c r="AE42">
        <v>40</v>
      </c>
      <c r="AF42" s="82"/>
      <c r="AH42" s="85">
        <v>18.539993482083101</v>
      </c>
      <c r="AI42" s="107"/>
      <c r="AJ42" s="108"/>
    </row>
    <row r="43" spans="1:36">
      <c r="A43">
        <v>41</v>
      </c>
      <c r="B43" s="82">
        <v>36768</v>
      </c>
      <c r="C43">
        <v>0.97430247068405196</v>
      </c>
      <c r="D43" s="85">
        <v>18.689993478730301</v>
      </c>
      <c r="E43" s="115">
        <v>0.58047223707495976</v>
      </c>
      <c r="F43" s="112">
        <v>4.8568491905843246E-2</v>
      </c>
      <c r="G43">
        <v>41</v>
      </c>
      <c r="H43" s="82">
        <v>37134</v>
      </c>
      <c r="I43">
        <v>0.95748698711395297</v>
      </c>
      <c r="J43" s="85">
        <v>18.729993477836299</v>
      </c>
      <c r="K43" s="114">
        <v>0.56931335766910907</v>
      </c>
      <c r="L43" s="111">
        <v>5.2421966439437223E-2</v>
      </c>
      <c r="M43">
        <v>41</v>
      </c>
      <c r="N43" s="82">
        <v>37487</v>
      </c>
      <c r="O43">
        <v>1.2016259431839</v>
      </c>
      <c r="P43" s="85">
        <v>19.209993467107399</v>
      </c>
      <c r="Q43" s="114">
        <v>0.62936388578010671</v>
      </c>
      <c r="R43" s="111">
        <v>5.002973044988384E-2</v>
      </c>
      <c r="S43">
        <v>41</v>
      </c>
      <c r="T43" s="82">
        <v>37862</v>
      </c>
      <c r="U43">
        <v>0.87513297796249401</v>
      </c>
      <c r="V43" s="85">
        <v>19.6499934572727</v>
      </c>
      <c r="W43" s="114">
        <v>0.56579123501398632</v>
      </c>
      <c r="X43" s="111">
        <v>5.6962586144389954E-2</v>
      </c>
      <c r="Y43">
        <v>41</v>
      </c>
      <c r="Z43" s="82">
        <v>38225</v>
      </c>
      <c r="AA43">
        <v>0.36731857061386097</v>
      </c>
      <c r="AB43" s="85">
        <v>18.909993473813</v>
      </c>
      <c r="AC43" s="114">
        <v>0.36584733706566774</v>
      </c>
      <c r="AD43" s="111">
        <v>5.0865413922437874E-2</v>
      </c>
      <c r="AE43">
        <v>41</v>
      </c>
      <c r="AF43" s="82"/>
      <c r="AH43" s="85">
        <v>18.499993482977199</v>
      </c>
      <c r="AI43" s="107"/>
      <c r="AJ43" s="108"/>
    </row>
    <row r="44" spans="1:36">
      <c r="A44">
        <v>42</v>
      </c>
      <c r="B44" s="82">
        <v>36769</v>
      </c>
      <c r="C44">
        <v>0.97707432508468595</v>
      </c>
      <c r="D44" s="85">
        <v>18.6699934791774</v>
      </c>
      <c r="E44" s="115">
        <v>0.58113664051579195</v>
      </c>
      <c r="F44" s="112">
        <v>4.9823529319136022E-2</v>
      </c>
      <c r="G44">
        <v>42</v>
      </c>
      <c r="H44" s="82"/>
      <c r="J44" s="85">
        <v>18.639993479847899</v>
      </c>
      <c r="K44" s="107"/>
      <c r="L44" s="108"/>
      <c r="M44">
        <v>42</v>
      </c>
      <c r="N44" s="82">
        <v>37488</v>
      </c>
      <c r="O44">
        <v>1.2151587009429901</v>
      </c>
      <c r="P44" s="85">
        <v>19.369993463531198</v>
      </c>
      <c r="Q44" s="114">
        <v>0.63055796805564301</v>
      </c>
      <c r="R44" s="111">
        <v>5.1447063758222299E-2</v>
      </c>
      <c r="S44">
        <v>42</v>
      </c>
      <c r="T44" s="82">
        <v>37863</v>
      </c>
      <c r="U44">
        <v>0.87611615657806396</v>
      </c>
      <c r="V44" s="85">
        <v>19.519993460178402</v>
      </c>
      <c r="W44" s="114">
        <v>0.56087615243053801</v>
      </c>
      <c r="X44" s="111">
        <v>5.8468352877696125E-2</v>
      </c>
      <c r="Y44">
        <v>42</v>
      </c>
      <c r="Z44" s="82">
        <v>38226</v>
      </c>
      <c r="AA44">
        <v>0.36432880163192699</v>
      </c>
      <c r="AB44" s="85">
        <v>18.719993478059799</v>
      </c>
      <c r="AC44" s="114">
        <v>0.35575328077590057</v>
      </c>
      <c r="AD44" s="111">
        <v>5.1753445965478477E-2</v>
      </c>
      <c r="AE44">
        <v>42</v>
      </c>
      <c r="AF44" s="82"/>
      <c r="AH44" s="85">
        <v>18.4199934847653</v>
      </c>
      <c r="AI44" s="107"/>
      <c r="AJ44" s="108"/>
    </row>
    <row r="45" spans="1:36">
      <c r="A45">
        <v>43</v>
      </c>
      <c r="B45" s="82"/>
      <c r="D45" s="85">
        <v>18.549993481859602</v>
      </c>
      <c r="E45" s="56"/>
      <c r="F45" s="105"/>
      <c r="G45">
        <v>43</v>
      </c>
      <c r="H45" s="82"/>
      <c r="J45" s="85">
        <v>18.6799934789539</v>
      </c>
      <c r="K45" s="107"/>
      <c r="L45" s="108"/>
      <c r="M45">
        <v>43</v>
      </c>
      <c r="N45" s="82">
        <v>37489</v>
      </c>
      <c r="O45">
        <v>1.23787188529968</v>
      </c>
      <c r="P45" s="85">
        <v>19.269993465766301</v>
      </c>
      <c r="Q45" s="114">
        <v>0.6324303310799978</v>
      </c>
      <c r="R45" s="111">
        <v>5.2917669690087939E-2</v>
      </c>
      <c r="S45">
        <v>43</v>
      </c>
      <c r="T45" s="82">
        <v>37864</v>
      </c>
      <c r="U45">
        <v>0.869129598140717</v>
      </c>
      <c r="V45" s="85">
        <v>19.3999934628606</v>
      </c>
      <c r="W45" s="114">
        <v>0.55847842781952173</v>
      </c>
      <c r="X45" s="111">
        <v>5.9992667098859205E-2</v>
      </c>
      <c r="Y45">
        <v>43</v>
      </c>
      <c r="Z45" s="82">
        <v>38227</v>
      </c>
      <c r="AA45">
        <v>0.37029108405113198</v>
      </c>
      <c r="AB45" s="85">
        <v>18.699993478506801</v>
      </c>
      <c r="AC45" s="114">
        <v>0.34955487551464981</v>
      </c>
      <c r="AD45" s="111">
        <v>5.2626250391763212E-2</v>
      </c>
      <c r="AE45">
        <v>43</v>
      </c>
      <c r="AF45" s="82"/>
      <c r="AH45" s="85">
        <v>18.339993486553499</v>
      </c>
      <c r="AI45" s="59"/>
      <c r="AJ45" s="104"/>
    </row>
    <row r="46" spans="1:36">
      <c r="A46">
        <v>44</v>
      </c>
      <c r="B46" s="82"/>
      <c r="D46" s="85">
        <v>18.389993485435902</v>
      </c>
      <c r="E46" s="56"/>
      <c r="F46" s="105"/>
      <c r="G46">
        <v>44</v>
      </c>
      <c r="H46" s="82"/>
      <c r="J46" s="85">
        <v>18.709993478283302</v>
      </c>
      <c r="K46" s="59"/>
      <c r="L46" s="104"/>
      <c r="M46">
        <v>44</v>
      </c>
      <c r="N46" s="82">
        <v>37490</v>
      </c>
      <c r="O46">
        <v>1.2668991088867201</v>
      </c>
      <c r="P46" s="85">
        <v>19.089993469789601</v>
      </c>
      <c r="Q46" s="114">
        <v>0.6354352195876749</v>
      </c>
      <c r="R46" s="111">
        <v>5.4426435976603918E-2</v>
      </c>
      <c r="S46">
        <v>44</v>
      </c>
      <c r="T46" s="82"/>
      <c r="V46" s="85">
        <v>19.349993463978201</v>
      </c>
      <c r="W46" s="107"/>
      <c r="X46" s="108"/>
      <c r="Y46">
        <v>44</v>
      </c>
      <c r="Z46" s="82">
        <v>38228</v>
      </c>
      <c r="AA46">
        <v>0.377913147211075</v>
      </c>
      <c r="AB46" s="85">
        <v>18.739993477612799</v>
      </c>
      <c r="AC46" s="114">
        <v>0.34790479957192122</v>
      </c>
      <c r="AD46" s="111">
        <v>5.3498696792784892E-2</v>
      </c>
      <c r="AE46">
        <v>44</v>
      </c>
      <c r="AF46" s="82"/>
      <c r="AH46" s="85"/>
      <c r="AI46" s="59"/>
      <c r="AJ46" s="104"/>
    </row>
    <row r="47" spans="1:36">
      <c r="A47">
        <v>45</v>
      </c>
      <c r="B47" s="82"/>
      <c r="D47" s="85">
        <v>18.2699934881181</v>
      </c>
      <c r="E47" s="56"/>
      <c r="F47" s="105"/>
      <c r="G47">
        <v>45</v>
      </c>
      <c r="H47" s="82"/>
      <c r="J47" s="85">
        <v>18.359993486106401</v>
      </c>
      <c r="K47" s="59"/>
      <c r="L47" s="104"/>
      <c r="M47">
        <v>45</v>
      </c>
      <c r="N47" s="82">
        <v>37491</v>
      </c>
      <c r="O47">
        <v>1.2871607542037999</v>
      </c>
      <c r="P47" s="85">
        <v>18.9999934718013</v>
      </c>
      <c r="Q47" s="114">
        <v>0.63950587352605381</v>
      </c>
      <c r="R47" s="111">
        <v>5.5970588213613705E-2</v>
      </c>
      <c r="S47">
        <v>45</v>
      </c>
      <c r="T47" s="82"/>
      <c r="V47" s="85">
        <v>19.289993465319299</v>
      </c>
      <c r="W47" s="107"/>
      <c r="X47" s="108"/>
      <c r="Y47">
        <v>45</v>
      </c>
      <c r="Z47" s="82">
        <v>38229</v>
      </c>
      <c r="AA47">
        <v>0.382228493690491</v>
      </c>
      <c r="AB47" s="85">
        <v>18.6699934791774</v>
      </c>
      <c r="AC47" s="114">
        <v>0.34914717973423781</v>
      </c>
      <c r="AD47" s="111">
        <v>5.438326597936477E-2</v>
      </c>
      <c r="AE47">
        <v>45</v>
      </c>
      <c r="AF47" s="82"/>
      <c r="AH47" s="85"/>
      <c r="AI47" s="59"/>
      <c r="AJ47" s="104"/>
    </row>
    <row r="48" spans="1:36">
      <c r="A48">
        <v>46</v>
      </c>
      <c r="B48" s="82"/>
      <c r="D48" s="85">
        <v>18.079993492364899</v>
      </c>
      <c r="E48" s="59"/>
      <c r="F48" s="104"/>
      <c r="G48">
        <v>46</v>
      </c>
      <c r="H48" s="82"/>
      <c r="J48" s="85">
        <v>18.219993489235701</v>
      </c>
      <c r="K48" s="59"/>
      <c r="L48" s="104"/>
      <c r="M48">
        <v>46</v>
      </c>
      <c r="N48" s="82">
        <v>37492</v>
      </c>
      <c r="O48">
        <v>1.2672706842422501</v>
      </c>
      <c r="P48" s="85">
        <v>19.019993471354301</v>
      </c>
      <c r="Q48" s="114">
        <v>0.64335258256729144</v>
      </c>
      <c r="R48" s="111">
        <v>5.7559684736231291E-2</v>
      </c>
      <c r="S48">
        <v>46</v>
      </c>
      <c r="T48" s="82"/>
      <c r="V48" s="85">
        <v>19.299993465095799</v>
      </c>
      <c r="W48" s="107"/>
      <c r="X48" s="108"/>
      <c r="Y48">
        <v>46</v>
      </c>
      <c r="Z48" s="82">
        <v>38230</v>
      </c>
      <c r="AA48">
        <v>0.40281057357788103</v>
      </c>
      <c r="AB48" s="85">
        <v>18.559993481636099</v>
      </c>
      <c r="AC48" s="114">
        <v>0.35100496070946369</v>
      </c>
      <c r="AD48" s="111">
        <v>5.5282109442773529E-2</v>
      </c>
      <c r="AE48">
        <v>46</v>
      </c>
      <c r="AF48" s="82"/>
      <c r="AH48" s="85"/>
      <c r="AI48" s="59"/>
      <c r="AJ48" s="104"/>
    </row>
    <row r="49" spans="1:36">
      <c r="A49">
        <v>47</v>
      </c>
      <c r="B49" s="82"/>
      <c r="D49" s="85">
        <v>18.0099934939295</v>
      </c>
      <c r="E49" s="59"/>
      <c r="F49" s="104"/>
      <c r="G49">
        <v>47</v>
      </c>
      <c r="H49" s="82"/>
      <c r="J49" s="85">
        <v>18.2599934883416</v>
      </c>
      <c r="K49" s="59"/>
      <c r="L49" s="104"/>
      <c r="M49">
        <v>47</v>
      </c>
      <c r="N49" s="82">
        <v>37493</v>
      </c>
      <c r="O49">
        <v>1.2243512868881199</v>
      </c>
      <c r="P49" s="85">
        <v>19.009993471577801</v>
      </c>
      <c r="Q49" s="114">
        <v>0.64373819335061533</v>
      </c>
      <c r="R49" s="111">
        <v>5.9203141328977436E-2</v>
      </c>
      <c r="S49">
        <v>47</v>
      </c>
      <c r="T49" s="82"/>
      <c r="V49" s="85">
        <v>19.3199934646487</v>
      </c>
      <c r="W49" s="107"/>
      <c r="X49" s="108"/>
      <c r="Y49">
        <v>47</v>
      </c>
      <c r="Z49" s="82"/>
      <c r="AB49" s="85">
        <v>18.389993485435902</v>
      </c>
      <c r="AC49" s="107"/>
      <c r="AD49" s="108"/>
      <c r="AE49">
        <v>47</v>
      </c>
      <c r="AF49" s="82"/>
      <c r="AH49" s="85"/>
      <c r="AI49" s="59"/>
      <c r="AJ49" s="104"/>
    </row>
    <row r="50" spans="1:36">
      <c r="A50">
        <v>48</v>
      </c>
      <c r="B50" s="82"/>
      <c r="E50" s="59"/>
      <c r="F50" s="104"/>
      <c r="G50">
        <v>48</v>
      </c>
      <c r="H50" s="82"/>
      <c r="J50" s="85"/>
      <c r="K50" s="59"/>
      <c r="L50" s="104"/>
      <c r="M50">
        <v>48</v>
      </c>
      <c r="N50" s="82">
        <v>37494</v>
      </c>
      <c r="O50">
        <v>1.1958417892456099</v>
      </c>
      <c r="P50" s="85">
        <v>18.9999934718013</v>
      </c>
      <c r="Q50" s="114">
        <v>0.64023351490670433</v>
      </c>
      <c r="R50" s="111">
        <v>6.0893090592910259E-2</v>
      </c>
      <c r="S50">
        <v>48</v>
      </c>
      <c r="T50" s="82"/>
      <c r="V50" s="85">
        <v>19.379993463307599</v>
      </c>
      <c r="W50" s="59"/>
      <c r="X50" s="104"/>
      <c r="Y50">
        <v>48</v>
      </c>
      <c r="Z50" s="82"/>
      <c r="AB50" s="85">
        <v>18.479993483424199</v>
      </c>
      <c r="AC50" s="107"/>
      <c r="AD50" s="108"/>
      <c r="AE50">
        <v>48</v>
      </c>
      <c r="AF50" s="82"/>
      <c r="AH50" s="85"/>
      <c r="AI50" s="59"/>
      <c r="AJ50" s="104"/>
    </row>
    <row r="51" spans="1:36">
      <c r="A51">
        <v>49</v>
      </c>
      <c r="C51" s="82"/>
      <c r="E51" s="86"/>
      <c r="F51" s="86"/>
      <c r="G51">
        <v>49</v>
      </c>
      <c r="I51" s="82"/>
      <c r="J51" s="85"/>
      <c r="K51" s="86"/>
      <c r="L51" s="86"/>
      <c r="M51">
        <v>49</v>
      </c>
      <c r="N51" s="82">
        <v>37495</v>
      </c>
      <c r="O51">
        <v>1.1847833395004299</v>
      </c>
      <c r="P51" s="85">
        <v>18.859993474930501</v>
      </c>
      <c r="Q51" s="113">
        <v>0.63581214280149212</v>
      </c>
      <c r="R51" s="83">
        <v>6.2622153709497252E-2</v>
      </c>
      <c r="S51">
        <v>49</v>
      </c>
      <c r="U51" s="82"/>
      <c r="V51" s="85">
        <v>19.4099934626371</v>
      </c>
      <c r="W51" s="86"/>
      <c r="X51" s="86"/>
      <c r="Y51">
        <v>49</v>
      </c>
      <c r="Z51" s="82"/>
      <c r="AB51" s="85">
        <v>18.5099934827537</v>
      </c>
      <c r="AC51" s="85"/>
      <c r="AD51" s="109"/>
      <c r="AE51">
        <v>49</v>
      </c>
      <c r="AG51" s="82"/>
      <c r="AH51" s="85"/>
      <c r="AI51" s="86"/>
      <c r="AJ51" s="86"/>
    </row>
    <row r="52" spans="1:36">
      <c r="A52">
        <v>50</v>
      </c>
      <c r="C52" s="82"/>
      <c r="E52" s="86"/>
      <c r="F52" s="86"/>
      <c r="G52">
        <v>50</v>
      </c>
      <c r="I52" s="82"/>
      <c r="J52" s="85"/>
      <c r="K52" s="86"/>
      <c r="L52" s="86"/>
      <c r="M52">
        <v>50</v>
      </c>
      <c r="N52" s="82">
        <v>37496</v>
      </c>
      <c r="O52">
        <v>1.1670385599136399</v>
      </c>
      <c r="P52" s="85">
        <v>18.769993476942201</v>
      </c>
      <c r="Q52" s="113">
        <v>0.63246689204757278</v>
      </c>
      <c r="R52" s="83">
        <v>6.4377851815164325E-2</v>
      </c>
      <c r="S52">
        <v>50</v>
      </c>
      <c r="U52" s="82"/>
      <c r="V52" s="85">
        <v>19.429993462190101</v>
      </c>
      <c r="W52" s="86"/>
      <c r="X52" s="86"/>
      <c r="Y52">
        <v>50</v>
      </c>
      <c r="AA52" s="82"/>
      <c r="AB52" s="85">
        <v>18.459993483871202</v>
      </c>
      <c r="AC52" s="86"/>
      <c r="AD52" s="86"/>
      <c r="AE52">
        <v>50</v>
      </c>
      <c r="AG52" s="82"/>
      <c r="AH52" s="85"/>
      <c r="AI52" s="86"/>
      <c r="AJ52" s="86"/>
    </row>
    <row r="53" spans="1:36">
      <c r="A53">
        <v>51</v>
      </c>
      <c r="C53" s="82"/>
      <c r="E53" s="86"/>
      <c r="F53" s="86"/>
      <c r="G53">
        <v>51</v>
      </c>
      <c r="I53" s="82"/>
      <c r="J53" s="85"/>
      <c r="K53" s="86"/>
      <c r="L53" s="86"/>
      <c r="M53">
        <v>51</v>
      </c>
      <c r="N53" s="82">
        <v>37497</v>
      </c>
      <c r="O53">
        <v>1.1548255681991599</v>
      </c>
      <c r="P53" s="85">
        <v>18.929993473365901</v>
      </c>
      <c r="Q53" s="113">
        <v>0.62905071995897599</v>
      </c>
      <c r="R53" s="83">
        <v>6.6166655631192325E-2</v>
      </c>
      <c r="S53">
        <v>51</v>
      </c>
      <c r="U53" s="82"/>
      <c r="V53" s="85">
        <v>19.4099934626371</v>
      </c>
      <c r="W53" s="86"/>
      <c r="X53" s="86"/>
      <c r="Y53">
        <v>51</v>
      </c>
      <c r="AA53" s="82"/>
      <c r="AB53" s="85"/>
      <c r="AC53" s="86"/>
      <c r="AD53" s="86"/>
      <c r="AE53">
        <v>51</v>
      </c>
      <c r="AG53" s="82"/>
      <c r="AH53" s="85"/>
      <c r="AI53" s="86"/>
      <c r="AJ53" s="86"/>
    </row>
    <row r="54" spans="1:36">
      <c r="A54">
        <v>52</v>
      </c>
      <c r="C54" s="82"/>
      <c r="E54" s="86"/>
      <c r="F54" s="86"/>
      <c r="G54">
        <v>52</v>
      </c>
      <c r="I54" s="82"/>
      <c r="J54" s="85"/>
      <c r="K54" s="86"/>
      <c r="L54" s="86"/>
      <c r="M54">
        <v>52</v>
      </c>
      <c r="N54" s="82">
        <v>37498</v>
      </c>
      <c r="O54">
        <v>1.1600140333175699</v>
      </c>
      <c r="P54" s="85">
        <v>19.2299934666604</v>
      </c>
      <c r="Q54" s="113">
        <v>0.62604952721635276</v>
      </c>
      <c r="R54" s="83">
        <v>6.8010435955930634E-2</v>
      </c>
      <c r="S54">
        <v>52</v>
      </c>
      <c r="U54" s="82"/>
      <c r="V54" s="85">
        <v>19.339993464201701</v>
      </c>
      <c r="W54" s="86"/>
      <c r="X54" s="86"/>
      <c r="Y54">
        <v>52</v>
      </c>
      <c r="AA54" s="82"/>
      <c r="AB54" s="85"/>
      <c r="AC54" s="86"/>
      <c r="AD54" s="86"/>
      <c r="AE54">
        <v>52</v>
      </c>
      <c r="AG54" s="82"/>
      <c r="AH54" s="85"/>
      <c r="AI54" s="86"/>
      <c r="AJ54" s="86"/>
    </row>
    <row r="55" spans="1:36">
      <c r="A55">
        <v>53</v>
      </c>
      <c r="C55" s="82"/>
      <c r="E55" s="86"/>
      <c r="F55" s="86"/>
      <c r="G55">
        <v>53</v>
      </c>
      <c r="I55" s="82"/>
      <c r="J55" s="85"/>
      <c r="K55" s="86"/>
      <c r="L55" s="86"/>
      <c r="M55">
        <v>53</v>
      </c>
      <c r="N55" s="82">
        <v>37499</v>
      </c>
      <c r="O55">
        <v>1.1585212945938099</v>
      </c>
      <c r="P55" s="85">
        <v>19.299993465095799</v>
      </c>
      <c r="Q55" s="113">
        <v>0.62492010983227764</v>
      </c>
      <c r="R55" s="83">
        <v>6.9924735729481616E-2</v>
      </c>
      <c r="S55">
        <v>53</v>
      </c>
      <c r="U55" s="82"/>
      <c r="V55" s="85">
        <v>19.259993465989901</v>
      </c>
      <c r="W55" s="86"/>
      <c r="X55" s="86"/>
      <c r="Y55">
        <v>53</v>
      </c>
      <c r="AA55" s="82"/>
      <c r="AB55" s="85"/>
      <c r="AC55" s="86"/>
      <c r="AD55" s="86"/>
      <c r="AE55">
        <v>53</v>
      </c>
      <c r="AG55" s="82"/>
      <c r="AH55" s="85"/>
      <c r="AI55" s="86"/>
      <c r="AJ55" s="86"/>
    </row>
    <row r="56" spans="1:36">
      <c r="N56" s="82"/>
      <c r="P56">
        <v>19.3199934646487</v>
      </c>
      <c r="Q56" s="85"/>
      <c r="R56" s="109"/>
      <c r="V56">
        <v>19.099993469566101</v>
      </c>
    </row>
    <row r="57" spans="1:36">
      <c r="N57" s="82"/>
      <c r="Q57" s="85"/>
      <c r="R57" s="109"/>
    </row>
    <row r="58" spans="1:36">
      <c r="N58" s="82"/>
      <c r="Q58" s="85"/>
      <c r="R58" s="109"/>
    </row>
    <row r="60" spans="1:36">
      <c r="D60" s="85" t="s">
        <v>141</v>
      </c>
      <c r="E60" s="85" t="s">
        <v>161</v>
      </c>
      <c r="F60" s="85"/>
      <c r="H60" t="s">
        <v>184</v>
      </c>
      <c r="J60" s="85" t="s">
        <v>141</v>
      </c>
      <c r="K60" s="85" t="s">
        <v>162</v>
      </c>
      <c r="L60" s="85"/>
      <c r="P60" s="85"/>
      <c r="Q60" s="85" t="s">
        <v>163</v>
      </c>
      <c r="R60" s="85"/>
      <c r="V60" s="85" t="s">
        <v>141</v>
      </c>
      <c r="W60" s="85" t="s">
        <v>164</v>
      </c>
      <c r="X60" s="85"/>
      <c r="AB60" s="85" t="s">
        <v>141</v>
      </c>
      <c r="AC60" s="85" t="s">
        <v>165</v>
      </c>
      <c r="AD60" s="85"/>
    </row>
    <row r="61" spans="1:36">
      <c r="A61">
        <v>0</v>
      </c>
      <c r="B61" s="82">
        <v>38925</v>
      </c>
      <c r="C61">
        <v>1.44495785236359</v>
      </c>
      <c r="D61" s="85">
        <v>18.849993475154101</v>
      </c>
      <c r="E61" s="115">
        <v>1</v>
      </c>
      <c r="F61" s="112">
        <v>1.7717407352724052E-2</v>
      </c>
      <c r="G61">
        <v>0</v>
      </c>
      <c r="H61" s="82">
        <v>39253</v>
      </c>
      <c r="I61">
        <v>1.9890779256820701</v>
      </c>
      <c r="J61" s="85">
        <v>15.5099935498089</v>
      </c>
      <c r="K61" s="114">
        <v>1</v>
      </c>
      <c r="L61" s="111">
        <v>1.7717407352724052E-2</v>
      </c>
      <c r="M61">
        <v>0</v>
      </c>
      <c r="N61" s="82">
        <v>39636</v>
      </c>
      <c r="O61">
        <v>1.64950907230377</v>
      </c>
      <c r="P61" s="85">
        <v>16.7299935225398</v>
      </c>
      <c r="Q61" s="114">
        <v>1</v>
      </c>
      <c r="R61" s="111">
        <v>1.7717407352724052E-2</v>
      </c>
      <c r="S61">
        <v>0</v>
      </c>
      <c r="T61" s="82">
        <v>40012</v>
      </c>
      <c r="U61">
        <v>1.1901714801788299</v>
      </c>
      <c r="V61" s="85">
        <v>17.759993499517499</v>
      </c>
      <c r="W61" s="114">
        <v>1</v>
      </c>
      <c r="X61" s="111">
        <v>1.7717407352724052E-2</v>
      </c>
      <c r="Y61">
        <v>0</v>
      </c>
      <c r="Z61" s="82">
        <v>40391</v>
      </c>
      <c r="AA61">
        <v>1.29518151283264</v>
      </c>
      <c r="AB61" s="85">
        <v>18.119993491470801</v>
      </c>
      <c r="AC61" s="114">
        <v>1</v>
      </c>
      <c r="AD61" s="111">
        <v>1.7717407352724052E-2</v>
      </c>
      <c r="AE61">
        <v>0</v>
      </c>
    </row>
    <row r="62" spans="1:36">
      <c r="A62">
        <v>1</v>
      </c>
      <c r="B62" s="82">
        <v>38926</v>
      </c>
      <c r="C62">
        <v>1.38780570030212</v>
      </c>
      <c r="D62" s="85">
        <v>18.859993474930501</v>
      </c>
      <c r="E62" s="115">
        <v>0.70856665117137929</v>
      </c>
      <c r="F62" s="112">
        <v>1.9089599990955941E-2</v>
      </c>
      <c r="G62">
        <v>1</v>
      </c>
      <c r="H62" s="82">
        <v>39254</v>
      </c>
      <c r="I62">
        <v>2.0462944507598899</v>
      </c>
      <c r="J62" s="85">
        <v>15.8299935426563</v>
      </c>
      <c r="K62" s="114">
        <v>0.80223884887468744</v>
      </c>
      <c r="L62" s="111">
        <v>1.8884758311600545E-2</v>
      </c>
      <c r="M62">
        <v>1</v>
      </c>
      <c r="N62" s="82">
        <v>39637</v>
      </c>
      <c r="O62">
        <v>1.46008372306824</v>
      </c>
      <c r="P62" s="85">
        <v>16.699993523210299</v>
      </c>
      <c r="Q62" s="114">
        <v>0.75978412408142315</v>
      </c>
      <c r="R62" s="111">
        <v>1.8956306369692859E-2</v>
      </c>
      <c r="S62">
        <v>1</v>
      </c>
      <c r="T62" s="82">
        <v>40013</v>
      </c>
      <c r="U62">
        <v>1.12796401977539</v>
      </c>
      <c r="V62" s="85">
        <v>17.819993498176402</v>
      </c>
      <c r="W62" s="114">
        <v>0.68615154407574563</v>
      </c>
      <c r="X62" s="111">
        <v>1.9019609112057398E-2</v>
      </c>
      <c r="Y62">
        <v>1</v>
      </c>
      <c r="Z62" s="82">
        <v>40392</v>
      </c>
      <c r="AA62">
        <v>1.29599726200104</v>
      </c>
      <c r="AB62" s="85">
        <v>18.3499934863299</v>
      </c>
      <c r="AC62" s="114">
        <v>0.69747099768994691</v>
      </c>
      <c r="AD62" s="111">
        <v>1.9042378748424169E-2</v>
      </c>
      <c r="AE62">
        <v>1</v>
      </c>
    </row>
    <row r="63" spans="1:36">
      <c r="A63">
        <v>2</v>
      </c>
      <c r="B63" s="82">
        <v>38927</v>
      </c>
      <c r="C63">
        <v>1.3912870883941699</v>
      </c>
      <c r="D63" s="85">
        <v>18.939993473142401</v>
      </c>
      <c r="E63" s="115">
        <v>0.67220781737321855</v>
      </c>
      <c r="F63" s="112">
        <v>2.014130351000526E-2</v>
      </c>
      <c r="G63">
        <v>2</v>
      </c>
      <c r="H63" s="82">
        <v>39255</v>
      </c>
      <c r="I63">
        <v>2.0673952102661102</v>
      </c>
      <c r="J63" s="85">
        <v>15.739993544668</v>
      </c>
      <c r="K63" s="114">
        <v>0.76087893605289325</v>
      </c>
      <c r="L63" s="111">
        <v>1.9887112244257321E-2</v>
      </c>
      <c r="M63">
        <v>2</v>
      </c>
      <c r="N63" s="82">
        <v>39638</v>
      </c>
      <c r="O63">
        <v>1.3869726657867401</v>
      </c>
      <c r="P63" s="85">
        <v>16.659993524104401</v>
      </c>
      <c r="Q63" s="114">
        <v>0.69669201450847906</v>
      </c>
      <c r="R63" s="111">
        <v>1.9958253015037716E-2</v>
      </c>
      <c r="S63">
        <v>2</v>
      </c>
      <c r="T63" s="82">
        <v>40014</v>
      </c>
      <c r="U63">
        <v>1.1288372278213501</v>
      </c>
      <c r="V63" s="85">
        <v>17.799993498623401</v>
      </c>
      <c r="W63" s="114">
        <v>0.63144984965389306</v>
      </c>
      <c r="X63" s="111">
        <v>1.999451619043072E-2</v>
      </c>
      <c r="Y63">
        <v>2</v>
      </c>
      <c r="Z63" s="82">
        <v>40393</v>
      </c>
      <c r="AA63">
        <v>1.2704890966415401</v>
      </c>
      <c r="AB63" s="85">
        <v>18.499993482977199</v>
      </c>
      <c r="AC63" s="114">
        <v>0.65839294192166287</v>
      </c>
      <c r="AD63" s="111">
        <v>2.0055746990616942E-2</v>
      </c>
      <c r="AE63">
        <v>2</v>
      </c>
    </row>
    <row r="64" spans="1:36">
      <c r="A64">
        <v>3</v>
      </c>
      <c r="B64" s="82">
        <v>38928</v>
      </c>
      <c r="C64">
        <v>1.3325221538543699</v>
      </c>
      <c r="D64" s="85">
        <v>19.029993471130801</v>
      </c>
      <c r="E64" s="115">
        <v>0.66674055127846588</v>
      </c>
      <c r="F64" s="112">
        <v>2.1152922431912788E-2</v>
      </c>
      <c r="G64">
        <v>3</v>
      </c>
      <c r="H64" s="82">
        <v>39256</v>
      </c>
      <c r="I64">
        <v>2.04811787605286</v>
      </c>
      <c r="J64" s="85">
        <v>15.7499935444445</v>
      </c>
      <c r="K64" s="114">
        <v>0.75141640220834394</v>
      </c>
      <c r="L64" s="111">
        <v>2.084423711576824E-2</v>
      </c>
      <c r="M64">
        <v>3</v>
      </c>
      <c r="N64" s="82">
        <v>39639</v>
      </c>
      <c r="O64">
        <v>1.2589073181152299</v>
      </c>
      <c r="P64" s="85">
        <v>16.529993527010099</v>
      </c>
      <c r="Q64" s="114">
        <v>0.67379022663515276</v>
      </c>
      <c r="R64" s="111">
        <v>2.0891225893062929E-2</v>
      </c>
      <c r="S64">
        <v>3</v>
      </c>
      <c r="T64" s="82">
        <v>40015</v>
      </c>
      <c r="U64">
        <v>1.18377637863159</v>
      </c>
      <c r="V64" s="85">
        <v>17.589993503317299</v>
      </c>
      <c r="W64" s="114">
        <v>0.62076069367522158</v>
      </c>
      <c r="X64" s="111">
        <v>2.0904596380902096E-2</v>
      </c>
      <c r="Y64">
        <v>3</v>
      </c>
      <c r="Z64" s="82">
        <v>40394</v>
      </c>
      <c r="AA64">
        <v>1.1705806255340601</v>
      </c>
      <c r="AB64" s="85">
        <v>18.549993481859602</v>
      </c>
      <c r="AC64" s="114">
        <v>0.64781540811822436</v>
      </c>
      <c r="AD64" s="111">
        <v>2.1029697831406506E-2</v>
      </c>
      <c r="AE64">
        <v>3</v>
      </c>
    </row>
    <row r="65" spans="1:31">
      <c r="A65">
        <v>4</v>
      </c>
      <c r="B65" s="82">
        <v>38929</v>
      </c>
      <c r="C65">
        <v>1.3137000799179099</v>
      </c>
      <c r="D65" s="85">
        <v>19.129993468895599</v>
      </c>
      <c r="E65" s="115">
        <v>0.65833584099312104</v>
      </c>
      <c r="F65" s="112">
        <v>2.2162024844955171E-2</v>
      </c>
      <c r="G65">
        <v>4</v>
      </c>
      <c r="H65" s="82">
        <v>39257</v>
      </c>
      <c r="I65">
        <v>1.94022881984711</v>
      </c>
      <c r="J65" s="85">
        <v>15.7799935437739</v>
      </c>
      <c r="K65" s="114">
        <v>0.74740719349643769</v>
      </c>
      <c r="L65" s="111">
        <v>2.1792254760280932E-2</v>
      </c>
      <c r="M65">
        <v>4</v>
      </c>
      <c r="N65" s="82">
        <v>39640</v>
      </c>
      <c r="O65">
        <v>1.1878747940063501</v>
      </c>
      <c r="P65" s="85">
        <v>16.509993527457102</v>
      </c>
      <c r="Q65" s="114">
        <v>0.65270841244623212</v>
      </c>
      <c r="R65" s="111">
        <v>2.1793472429591988E-2</v>
      </c>
      <c r="S65">
        <v>4</v>
      </c>
      <c r="T65" s="82">
        <v>40016</v>
      </c>
      <c r="U65">
        <v>1.1471710205078101</v>
      </c>
      <c r="V65" s="85">
        <v>17.519993504881899</v>
      </c>
      <c r="W65" s="114">
        <v>0.62620716160403589</v>
      </c>
      <c r="X65" s="111">
        <v>2.1792804162977145E-2</v>
      </c>
      <c r="Y65">
        <v>4</v>
      </c>
      <c r="Z65" s="82">
        <v>40395</v>
      </c>
      <c r="AA65">
        <v>1.11390793323517</v>
      </c>
      <c r="AB65" s="85">
        <v>18.459993483871202</v>
      </c>
      <c r="AC65" s="114">
        <v>0.63147677071164554</v>
      </c>
      <c r="AD65" s="111">
        <v>2.1993014775411247E-2</v>
      </c>
      <c r="AE65">
        <v>4</v>
      </c>
    </row>
    <row r="66" spans="1:31">
      <c r="A66">
        <v>5</v>
      </c>
      <c r="B66" s="82">
        <v>38930</v>
      </c>
      <c r="C66">
        <v>1.3431577682495099</v>
      </c>
      <c r="D66" s="85">
        <v>19.269993465766301</v>
      </c>
      <c r="E66" s="115">
        <v>0.65402740780093915</v>
      </c>
      <c r="F66" s="112">
        <v>2.3165380837762508E-2</v>
      </c>
      <c r="G66">
        <v>5</v>
      </c>
      <c r="H66" s="82">
        <v>39258</v>
      </c>
      <c r="I66">
        <v>1.8054729700088501</v>
      </c>
      <c r="J66" s="85">
        <v>15.8299935426563</v>
      </c>
      <c r="K66" s="114">
        <v>0.73956152084251414</v>
      </c>
      <c r="L66" s="111">
        <v>2.2737512884831848E-2</v>
      </c>
      <c r="M66">
        <v>5</v>
      </c>
      <c r="N66" s="82">
        <v>39641</v>
      </c>
      <c r="O66">
        <v>1.23915803432465</v>
      </c>
      <c r="P66" s="85">
        <v>16.7299935225398</v>
      </c>
      <c r="Q66" s="114">
        <v>0.63747137337321613</v>
      </c>
      <c r="R66" s="111">
        <v>2.2671694261345618E-2</v>
      </c>
      <c r="S66">
        <v>5</v>
      </c>
      <c r="T66" s="82">
        <v>40017</v>
      </c>
      <c r="U66">
        <v>1.0953562259674099</v>
      </c>
      <c r="V66" s="85">
        <v>17.43999350667</v>
      </c>
      <c r="W66" s="114">
        <v>0.62268949860739375</v>
      </c>
      <c r="X66" s="111">
        <v>2.2684271315095459E-2</v>
      </c>
      <c r="Y66">
        <v>5</v>
      </c>
      <c r="Z66" s="82">
        <v>40396</v>
      </c>
      <c r="AA66">
        <v>1.0683354139328001</v>
      </c>
      <c r="AB66" s="85">
        <v>18.579993481189</v>
      </c>
      <c r="AC66" s="114">
        <v>0.61920218384011316</v>
      </c>
      <c r="AD66" s="111">
        <v>2.2932161272006542E-2</v>
      </c>
      <c r="AE66">
        <v>5</v>
      </c>
    </row>
    <row r="67" spans="1:31">
      <c r="A67">
        <v>6</v>
      </c>
      <c r="B67" s="82">
        <v>38931</v>
      </c>
      <c r="C67">
        <v>1.3283045291900599</v>
      </c>
      <c r="D67" s="85">
        <v>19.269993465766301</v>
      </c>
      <c r="E67" s="115">
        <v>0.65637275754350122</v>
      </c>
      <c r="F67" s="112">
        <v>2.4169906652072248E-2</v>
      </c>
      <c r="G67">
        <v>6</v>
      </c>
      <c r="H67" s="82">
        <v>39259</v>
      </c>
      <c r="I67">
        <v>1.6840059757232699</v>
      </c>
      <c r="J67" s="85">
        <v>15.6699935462326</v>
      </c>
      <c r="K67" s="114">
        <v>0.72816669932981815</v>
      </c>
      <c r="L67" s="111">
        <v>2.367703612166441E-2</v>
      </c>
      <c r="M67">
        <v>6</v>
      </c>
      <c r="N67" s="82">
        <v>39642</v>
      </c>
      <c r="O67">
        <v>1.3703637123107899</v>
      </c>
      <c r="P67" s="85">
        <v>16.6299935247749</v>
      </c>
      <c r="Q67" s="114">
        <v>0.63844624699605534</v>
      </c>
      <c r="R67" s="111">
        <v>2.3542235179151098E-2</v>
      </c>
      <c r="S67">
        <v>6</v>
      </c>
      <c r="T67" s="82">
        <v>40018</v>
      </c>
      <c r="U67">
        <v>1.0579817295074501</v>
      </c>
      <c r="V67" s="85">
        <v>17.379993508011101</v>
      </c>
      <c r="W67" s="114">
        <v>0.61448751284270775</v>
      </c>
      <c r="X67" s="111">
        <v>2.3568057668771767E-2</v>
      </c>
      <c r="Y67">
        <v>6</v>
      </c>
      <c r="Z67" s="82">
        <v>40397</v>
      </c>
      <c r="AA67">
        <v>1.0038257837295499</v>
      </c>
      <c r="AB67" s="85">
        <v>18.569993481412599</v>
      </c>
      <c r="AC67" s="114">
        <v>0.60894871867450739</v>
      </c>
      <c r="AD67" s="111">
        <v>2.3861441065442662E-2</v>
      </c>
      <c r="AE67">
        <v>6</v>
      </c>
    </row>
    <row r="68" spans="1:31">
      <c r="A68">
        <v>7</v>
      </c>
      <c r="B68" s="82">
        <v>38932</v>
      </c>
      <c r="C68">
        <v>1.2921602725982699</v>
      </c>
      <c r="D68" s="85">
        <v>19.119993469119098</v>
      </c>
      <c r="E68" s="115">
        <v>0.65537855442016113</v>
      </c>
      <c r="F68" s="112">
        <v>2.5177208213372534E-2</v>
      </c>
      <c r="G68">
        <v>7</v>
      </c>
      <c r="H68" s="82">
        <v>39260</v>
      </c>
      <c r="I68">
        <v>1.63905513286591</v>
      </c>
      <c r="J68" s="85">
        <v>15.5299935493618</v>
      </c>
      <c r="K68" s="114">
        <v>0.7156819613041977</v>
      </c>
      <c r="L68" s="111">
        <v>2.4597638442251164E-2</v>
      </c>
      <c r="M68">
        <v>7</v>
      </c>
      <c r="N68" s="82">
        <v>39643</v>
      </c>
      <c r="O68">
        <v>1.4236359596252399</v>
      </c>
      <c r="P68" s="85">
        <v>16.5499935265631</v>
      </c>
      <c r="Q68" s="114">
        <v>0.65260570129348328</v>
      </c>
      <c r="R68" s="111">
        <v>2.4409519437012979E-2</v>
      </c>
      <c r="S68">
        <v>7</v>
      </c>
      <c r="T68" s="82">
        <v>40019</v>
      </c>
      <c r="U68">
        <v>1.0261255502700799</v>
      </c>
      <c r="V68" s="85">
        <v>17.539993504434801</v>
      </c>
      <c r="W68" s="114">
        <v>0.6065614507790883</v>
      </c>
      <c r="X68" s="111">
        <v>2.4439567254233623E-2</v>
      </c>
      <c r="Y68">
        <v>7</v>
      </c>
      <c r="Z68" s="82">
        <v>40398</v>
      </c>
      <c r="AA68">
        <v>0.99247938394546498</v>
      </c>
      <c r="AB68" s="85">
        <v>18.639993479847899</v>
      </c>
      <c r="AC68" s="114">
        <v>0.59600200673724568</v>
      </c>
      <c r="AD68" s="111">
        <v>2.4777405030178029E-2</v>
      </c>
      <c r="AE68">
        <v>7</v>
      </c>
    </row>
    <row r="69" spans="1:31">
      <c r="A69">
        <v>8</v>
      </c>
      <c r="B69" s="82">
        <v>38933</v>
      </c>
      <c r="C69">
        <v>1.28372919559479</v>
      </c>
      <c r="D69" s="85">
        <v>19.029993471130801</v>
      </c>
      <c r="E69" s="115">
        <v>0.65107782622256438</v>
      </c>
      <c r="F69" s="112">
        <v>2.6175923706289801E-2</v>
      </c>
      <c r="G69">
        <v>8</v>
      </c>
      <c r="H69" s="82">
        <v>39261</v>
      </c>
      <c r="I69">
        <v>1.7168954610824601</v>
      </c>
      <c r="J69" s="85">
        <v>15.729993544891499</v>
      </c>
      <c r="K69" s="114">
        <v>0.70749421488266684</v>
      </c>
      <c r="L69" s="111">
        <v>2.5499260976121926E-2</v>
      </c>
      <c r="M69">
        <v>8</v>
      </c>
      <c r="N69" s="82">
        <v>39644</v>
      </c>
      <c r="O69">
        <v>1.42373883724213</v>
      </c>
      <c r="P69" s="85">
        <v>16.6299935247749</v>
      </c>
      <c r="Q69" s="114">
        <v>0.66291512477080405</v>
      </c>
      <c r="R69" s="111">
        <v>2.5288965072720045E-2</v>
      </c>
      <c r="S69">
        <v>8</v>
      </c>
      <c r="T69" s="82">
        <v>40020</v>
      </c>
      <c r="U69">
        <v>1.01476514339447</v>
      </c>
      <c r="V69" s="85">
        <v>17.559993503987801</v>
      </c>
      <c r="W69" s="114">
        <v>0.5992097460717033</v>
      </c>
      <c r="X69" s="111">
        <v>2.5308328622931968E-2</v>
      </c>
      <c r="Y69">
        <v>8</v>
      </c>
      <c r="Z69" s="82">
        <v>40399</v>
      </c>
      <c r="AA69">
        <v>0.977899730205536</v>
      </c>
      <c r="AB69" s="85">
        <v>18.6699934791774</v>
      </c>
      <c r="AC69" s="114">
        <v>0.58993540036059577</v>
      </c>
      <c r="AD69" s="111">
        <v>2.5680072773331081E-2</v>
      </c>
      <c r="AE69">
        <v>8</v>
      </c>
    </row>
    <row r="70" spans="1:31">
      <c r="A70">
        <v>9</v>
      </c>
      <c r="B70" s="82">
        <v>38934</v>
      </c>
      <c r="C70">
        <v>1.2391490936279299</v>
      </c>
      <c r="D70" s="85">
        <v>18.869993474707002</v>
      </c>
      <c r="E70" s="115">
        <v>0.64867049122241993</v>
      </c>
      <c r="F70" s="112">
        <v>2.7164859593112246E-2</v>
      </c>
      <c r="G70">
        <v>9</v>
      </c>
      <c r="H70" s="82">
        <v>39262</v>
      </c>
      <c r="I70">
        <v>1.7932374477386499</v>
      </c>
      <c r="J70" s="85">
        <v>15.9499935399741</v>
      </c>
      <c r="K70" s="114">
        <v>0.70902985498153104</v>
      </c>
      <c r="L70" s="111">
        <v>2.6401252763925676E-2</v>
      </c>
      <c r="M70">
        <v>9</v>
      </c>
      <c r="N70" s="82">
        <v>39645</v>
      </c>
      <c r="O70">
        <v>1.36395835876465</v>
      </c>
      <c r="P70" s="85">
        <v>16.7299935225398</v>
      </c>
      <c r="Q70" s="114">
        <v>0.6671184838437636</v>
      </c>
      <c r="R70" s="111">
        <v>2.6183071055818762E-2</v>
      </c>
      <c r="S70">
        <v>9</v>
      </c>
      <c r="T70" s="82">
        <v>40021</v>
      </c>
      <c r="U70">
        <v>0.93698155879974399</v>
      </c>
      <c r="V70" s="85">
        <v>17.739993499964498</v>
      </c>
      <c r="W70" s="114">
        <v>0.59484464007571347</v>
      </c>
      <c r="X70" s="111">
        <v>2.6169050728951451E-2</v>
      </c>
      <c r="Y70">
        <v>9</v>
      </c>
      <c r="Z70" s="82">
        <v>40400</v>
      </c>
      <c r="AA70">
        <v>0.932076156139374</v>
      </c>
      <c r="AB70" s="85">
        <v>18.639993479847899</v>
      </c>
      <c r="AC70" s="114">
        <v>0.58558407459731732</v>
      </c>
      <c r="AD70" s="111">
        <v>2.6576236335970307E-2</v>
      </c>
      <c r="AE70">
        <v>9</v>
      </c>
    </row>
    <row r="71" spans="1:31">
      <c r="A71">
        <v>10</v>
      </c>
      <c r="B71" s="82">
        <v>38935</v>
      </c>
      <c r="C71">
        <v>1.14736557006836</v>
      </c>
      <c r="D71" s="85">
        <v>18.8399934753776</v>
      </c>
      <c r="E71" s="115">
        <v>0.64304246650346641</v>
      </c>
      <c r="F71" s="112">
        <v>2.8143131526399037E-2</v>
      </c>
      <c r="G71">
        <v>10</v>
      </c>
      <c r="H71" s="82">
        <v>39263</v>
      </c>
      <c r="I71">
        <v>1.86902964115143</v>
      </c>
      <c r="J71" s="85">
        <v>15.9199935406447</v>
      </c>
      <c r="K71" s="114">
        <v>0.71434872430885277</v>
      </c>
      <c r="L71" s="111">
        <v>2.7314459087847014E-2</v>
      </c>
      <c r="M71">
        <v>10</v>
      </c>
      <c r="N71" s="82">
        <v>39646</v>
      </c>
      <c r="O71">
        <v>1.3206272125244101</v>
      </c>
      <c r="P71" s="85">
        <v>16.749993522092701</v>
      </c>
      <c r="Q71" s="114">
        <v>0.66369625631732865</v>
      </c>
      <c r="R71" s="111">
        <v>2.7086037366656209E-2</v>
      </c>
      <c r="S71">
        <v>10</v>
      </c>
      <c r="T71" s="82">
        <v>40022</v>
      </c>
      <c r="U71">
        <v>0.92609322071075395</v>
      </c>
      <c r="V71" s="85">
        <v>17.7799934990704</v>
      </c>
      <c r="W71" s="114">
        <v>0.58196971995542734</v>
      </c>
      <c r="X71" s="111">
        <v>2.7031891555903721E-2</v>
      </c>
      <c r="Y71">
        <v>10</v>
      </c>
      <c r="Z71" s="82">
        <v>40401</v>
      </c>
      <c r="AA71">
        <v>0.89246052503585804</v>
      </c>
      <c r="AB71" s="85">
        <v>18.609993480518501</v>
      </c>
      <c r="AC71" s="114">
        <v>0.57704645616728223</v>
      </c>
      <c r="AD71" s="111">
        <v>2.7465467148323007E-2</v>
      </c>
      <c r="AE71">
        <v>10</v>
      </c>
    </row>
    <row r="72" spans="1:31">
      <c r="A72">
        <v>11</v>
      </c>
      <c r="B72" s="82">
        <v>38936</v>
      </c>
      <c r="C72">
        <v>1.1037689447403001</v>
      </c>
      <c r="D72" s="85">
        <v>18.969993472471899</v>
      </c>
      <c r="E72" s="115">
        <v>0.5704248522979315</v>
      </c>
      <c r="F72" s="112">
        <v>2.9112897310900228E-2</v>
      </c>
      <c r="G72">
        <v>11</v>
      </c>
      <c r="H72" s="82">
        <v>39264</v>
      </c>
      <c r="I72">
        <v>1.84443736076355</v>
      </c>
      <c r="J72" s="85">
        <v>15.8699935417623</v>
      </c>
      <c r="K72" s="114">
        <v>0.72097250823970083</v>
      </c>
      <c r="L72" s="111">
        <v>2.8231696029092829E-2</v>
      </c>
      <c r="M72">
        <v>11</v>
      </c>
      <c r="N72" s="82">
        <v>39647</v>
      </c>
      <c r="O72">
        <v>1.22318863868713</v>
      </c>
      <c r="P72" s="85">
        <v>16.759993521869202</v>
      </c>
      <c r="Q72" s="114">
        <v>0.65835207507922933</v>
      </c>
      <c r="R72" s="111">
        <v>2.7985974736105212E-2</v>
      </c>
      <c r="S72">
        <v>11</v>
      </c>
      <c r="T72" s="82">
        <v>40023</v>
      </c>
      <c r="U72">
        <v>0.93692398071289096</v>
      </c>
      <c r="V72" s="85">
        <v>17.7799934990704</v>
      </c>
      <c r="W72" s="114">
        <v>0.57504803029420715</v>
      </c>
      <c r="X72" s="111">
        <v>2.7880651437468738E-2</v>
      </c>
      <c r="Y72">
        <v>11</v>
      </c>
      <c r="Z72" s="82">
        <v>40402</v>
      </c>
      <c r="AA72">
        <v>0.89503782987594604</v>
      </c>
      <c r="AB72" s="85">
        <v>18.529993482306601</v>
      </c>
      <c r="AC72" s="114">
        <v>0.56758289093471614</v>
      </c>
      <c r="AD72" s="111">
        <v>2.8342457524228735E-2</v>
      </c>
      <c r="AE72">
        <v>11</v>
      </c>
    </row>
    <row r="73" spans="1:31">
      <c r="A73">
        <v>12</v>
      </c>
      <c r="B73" s="82">
        <v>38937</v>
      </c>
      <c r="C73">
        <v>1.0517760515212999</v>
      </c>
      <c r="D73" s="85">
        <v>19.059993470460199</v>
      </c>
      <c r="E73" s="115">
        <v>0.41275281014363985</v>
      </c>
      <c r="F73" s="112">
        <v>2.9996286419269078E-2</v>
      </c>
      <c r="G73">
        <v>12</v>
      </c>
      <c r="H73" s="82">
        <v>39265</v>
      </c>
      <c r="I73">
        <v>1.8794207572937001</v>
      </c>
      <c r="J73" s="85">
        <v>15.8999935410917</v>
      </c>
      <c r="K73" s="114">
        <v>0.62034217558140381</v>
      </c>
      <c r="L73" s="111">
        <v>2.9153371027881601E-2</v>
      </c>
      <c r="M73">
        <v>12</v>
      </c>
      <c r="N73" s="82">
        <v>39648</v>
      </c>
      <c r="O73">
        <v>1.2010180950164799</v>
      </c>
      <c r="P73" s="85">
        <v>16.759993521869202</v>
      </c>
      <c r="Q73" s="114">
        <v>0.59330896832170055</v>
      </c>
      <c r="R73" s="111">
        <v>2.8880304253054403E-2</v>
      </c>
      <c r="S73">
        <v>12</v>
      </c>
      <c r="T73" s="82">
        <v>40024</v>
      </c>
      <c r="U73">
        <v>0.90863335132598899</v>
      </c>
      <c r="V73" s="85">
        <v>17.899993496388198</v>
      </c>
      <c r="W73" s="114">
        <v>0.54799643817760368</v>
      </c>
      <c r="X73" s="111">
        <v>2.8720837188316355E-2</v>
      </c>
      <c r="Y73">
        <v>12</v>
      </c>
      <c r="Z73" s="82">
        <v>40403</v>
      </c>
      <c r="AA73">
        <v>0.89645755290985096</v>
      </c>
      <c r="AB73" s="85">
        <v>18.529993482306601</v>
      </c>
      <c r="AC73" s="114">
        <v>0.48093803949287517</v>
      </c>
      <c r="AD73" s="111">
        <v>2.9203938812525608E-2</v>
      </c>
      <c r="AE73">
        <v>12</v>
      </c>
    </row>
    <row r="74" spans="1:31">
      <c r="A74">
        <v>13</v>
      </c>
      <c r="B74" s="82">
        <v>38938</v>
      </c>
      <c r="C74">
        <v>1.0265575647354099</v>
      </c>
      <c r="D74" s="85">
        <v>18.9999934718013</v>
      </c>
      <c r="E74" s="115">
        <v>0.27724490068423624</v>
      </c>
      <c r="F74" s="112">
        <v>3.0667863564818428E-2</v>
      </c>
      <c r="G74">
        <v>13</v>
      </c>
      <c r="H74" s="82">
        <v>39266</v>
      </c>
      <c r="I74">
        <v>1.9158338308334399</v>
      </c>
      <c r="J74" s="85">
        <v>15.8699935417623</v>
      </c>
      <c r="K74" s="114">
        <v>0.47054806009831329</v>
      </c>
      <c r="L74" s="111">
        <v>2.9970008401506196E-2</v>
      </c>
      <c r="M74">
        <v>13</v>
      </c>
      <c r="N74" s="82">
        <v>39649</v>
      </c>
      <c r="O74">
        <v>1.25187432765961</v>
      </c>
      <c r="P74" s="85">
        <v>16.769993521645699</v>
      </c>
      <c r="Q74" s="114">
        <v>0.45623642487524546</v>
      </c>
      <c r="R74" s="111">
        <v>2.9701026322870215E-2</v>
      </c>
      <c r="S74">
        <v>13</v>
      </c>
      <c r="T74" s="82">
        <v>40025</v>
      </c>
      <c r="U74">
        <v>0.94523817300796498</v>
      </c>
      <c r="V74" s="85">
        <v>17.809993498399901</v>
      </c>
      <c r="W74" s="114">
        <v>0.4294927363171448</v>
      </c>
      <c r="X74" s="111">
        <v>2.9532241125848915E-2</v>
      </c>
      <c r="Y74">
        <v>13</v>
      </c>
      <c r="Z74" s="82">
        <v>40404</v>
      </c>
      <c r="AA74">
        <v>0.85127240419387795</v>
      </c>
      <c r="AB74" s="85">
        <v>18.699993478506801</v>
      </c>
      <c r="AC74" s="114">
        <v>0.35298614328298294</v>
      </c>
      <c r="AD74" s="111">
        <v>2.9952120868966155E-2</v>
      </c>
      <c r="AE74">
        <v>13</v>
      </c>
    </row>
    <row r="75" spans="1:31">
      <c r="A75">
        <v>14</v>
      </c>
      <c r="B75" s="82">
        <v>38939</v>
      </c>
      <c r="C75">
        <v>1.0161052942276001</v>
      </c>
      <c r="D75" s="85">
        <v>18.909993473813</v>
      </c>
      <c r="E75" s="115">
        <v>0.19592786650300517</v>
      </c>
      <c r="F75" s="112">
        <v>3.1135354403369311E-2</v>
      </c>
      <c r="G75">
        <v>14</v>
      </c>
      <c r="H75" s="82">
        <v>39267</v>
      </c>
      <c r="I75">
        <v>1.9004327058792101</v>
      </c>
      <c r="J75" s="85">
        <v>15.889993541315199</v>
      </c>
      <c r="K75" s="114">
        <v>0.34187463813256269</v>
      </c>
      <c r="L75" s="111">
        <v>3.061542119589802E-2</v>
      </c>
      <c r="M75">
        <v>14</v>
      </c>
      <c r="N75" s="82">
        <v>39650</v>
      </c>
      <c r="O75">
        <v>1.2954612970352199</v>
      </c>
      <c r="P75" s="85">
        <v>16.849993519857598</v>
      </c>
      <c r="Q75" s="114">
        <v>0.33005466951162515</v>
      </c>
      <c r="R75" s="111">
        <v>3.0357585946689723E-2</v>
      </c>
      <c r="S75">
        <v>14</v>
      </c>
      <c r="T75" s="82">
        <v>40026</v>
      </c>
      <c r="U75">
        <v>1.0109505653381301</v>
      </c>
      <c r="V75" s="85">
        <v>17.729993500188002</v>
      </c>
      <c r="W75" s="114">
        <v>0.31084418638354239</v>
      </c>
      <c r="X75" s="111">
        <v>3.0187267946340905E-2</v>
      </c>
      <c r="Y75">
        <v>14</v>
      </c>
      <c r="Z75" s="82">
        <v>40405</v>
      </c>
      <c r="AA75">
        <v>0.80380618572235096</v>
      </c>
      <c r="AB75" s="85">
        <v>18.639993479847899</v>
      </c>
      <c r="AC75" s="114">
        <v>0.24537960539515907</v>
      </c>
      <c r="AD75" s="111">
        <v>3.0526482139655222E-2</v>
      </c>
      <c r="AE75">
        <v>14</v>
      </c>
    </row>
    <row r="76" spans="1:31">
      <c r="A76">
        <v>15</v>
      </c>
      <c r="B76" s="82">
        <v>38940</v>
      </c>
      <c r="C76">
        <v>1.03243291378021</v>
      </c>
      <c r="D76" s="85">
        <v>18.7499934773892</v>
      </c>
      <c r="E76" s="115">
        <v>0.1584127183605242</v>
      </c>
      <c r="F76" s="112">
        <v>3.1471392828609349E-2</v>
      </c>
      <c r="G76">
        <v>15</v>
      </c>
      <c r="H76" s="82">
        <v>39268</v>
      </c>
      <c r="I76">
        <v>1.7184547185897801</v>
      </c>
      <c r="J76" s="85">
        <v>15.7899935435504</v>
      </c>
      <c r="K76" s="114">
        <v>0.25563571438875021</v>
      </c>
      <c r="L76" s="111">
        <v>3.1102465628554864E-2</v>
      </c>
      <c r="M76">
        <v>15</v>
      </c>
      <c r="N76" s="82">
        <v>39651</v>
      </c>
      <c r="O76">
        <v>1.3450499773025499</v>
      </c>
      <c r="P76" s="85">
        <v>16.789993521198699</v>
      </c>
      <c r="Q76" s="114">
        <v>0.24123836786167124</v>
      </c>
      <c r="R76" s="111">
        <v>3.0851996086686873E-2</v>
      </c>
      <c r="S76">
        <v>15</v>
      </c>
      <c r="T76" s="82">
        <v>40027</v>
      </c>
      <c r="U76">
        <v>1.0386478900909399</v>
      </c>
      <c r="V76" s="85">
        <v>17.719993500411501</v>
      </c>
      <c r="W76" s="114">
        <v>0.22579867790757605</v>
      </c>
      <c r="X76" s="111">
        <v>3.067584678446602E-2</v>
      </c>
      <c r="Y76">
        <v>15</v>
      </c>
      <c r="Z76" s="82">
        <v>40406</v>
      </c>
      <c r="AA76">
        <v>0.75447589159011796</v>
      </c>
      <c r="AB76" s="85">
        <v>18.499993482977199</v>
      </c>
      <c r="AC76" s="114">
        <v>0.17686341264331695</v>
      </c>
      <c r="AD76" s="111">
        <v>3.0936775106603729E-2</v>
      </c>
      <c r="AE76">
        <v>15</v>
      </c>
    </row>
    <row r="77" spans="1:31">
      <c r="A77">
        <v>16</v>
      </c>
      <c r="B77" s="82">
        <v>38941</v>
      </c>
      <c r="C77">
        <v>1.0418052673339799</v>
      </c>
      <c r="D77" s="85">
        <v>18.709993478283302</v>
      </c>
      <c r="E77" s="115">
        <v>0.14830138328334713</v>
      </c>
      <c r="F77" s="112">
        <v>3.1743231005950681E-2</v>
      </c>
      <c r="G77">
        <v>16</v>
      </c>
      <c r="H77" s="82">
        <v>39269</v>
      </c>
      <c r="I77">
        <v>1.4524606466293299</v>
      </c>
      <c r="J77" s="85">
        <v>15.879993541538701</v>
      </c>
      <c r="K77" s="114">
        <v>0.20719945385621169</v>
      </c>
      <c r="L77" s="111">
        <v>3.1473712843308937E-2</v>
      </c>
      <c r="M77">
        <v>16</v>
      </c>
      <c r="N77" s="82">
        <v>39652</v>
      </c>
      <c r="O77">
        <v>1.3421949148178101</v>
      </c>
      <c r="P77" s="85">
        <v>16.789993521198699</v>
      </c>
      <c r="Q77" s="114">
        <v>0.19029964923693365</v>
      </c>
      <c r="R77" s="111">
        <v>3.1221294523384905E-2</v>
      </c>
      <c r="S77">
        <v>16</v>
      </c>
      <c r="T77" s="82">
        <v>40028</v>
      </c>
      <c r="U77">
        <v>1.0588250160217301</v>
      </c>
      <c r="V77" s="85">
        <v>17.669993501529099</v>
      </c>
      <c r="W77" s="114">
        <v>0.17463740923626125</v>
      </c>
      <c r="X77" s="111">
        <v>3.1038930781690923E-2</v>
      </c>
      <c r="Y77">
        <v>16</v>
      </c>
      <c r="Z77" s="82">
        <v>40407</v>
      </c>
      <c r="AA77">
        <v>0.697978496551514</v>
      </c>
      <c r="AB77" s="85">
        <v>18.489993483200699</v>
      </c>
      <c r="AC77" s="114">
        <v>0.14022676962366465</v>
      </c>
      <c r="AD77" s="111">
        <v>3.1235585450860671E-2</v>
      </c>
      <c r="AE77">
        <v>16</v>
      </c>
    </row>
    <row r="78" spans="1:31">
      <c r="A78">
        <v>17</v>
      </c>
      <c r="B78" s="82">
        <v>38942</v>
      </c>
      <c r="C78">
        <v>1.0257533788680999</v>
      </c>
      <c r="D78" s="85">
        <v>18.709993478283302</v>
      </c>
      <c r="E78" s="115">
        <v>0.15374101325131612</v>
      </c>
      <c r="F78" s="112">
        <v>3.1997669828873095E-2</v>
      </c>
      <c r="G78">
        <v>17</v>
      </c>
      <c r="H78" s="82">
        <v>39270</v>
      </c>
      <c r="I78">
        <v>1.3152711391448999</v>
      </c>
      <c r="J78" s="85">
        <v>15.9499935399741</v>
      </c>
      <c r="K78" s="114">
        <v>0.18396342638704069</v>
      </c>
      <c r="L78" s="111">
        <v>3.1779763869094528E-2</v>
      </c>
      <c r="M78">
        <v>17</v>
      </c>
      <c r="N78" s="82">
        <v>39653</v>
      </c>
      <c r="O78">
        <v>1.40053582191467</v>
      </c>
      <c r="P78" s="85">
        <v>16.7299935225398</v>
      </c>
      <c r="Q78" s="114">
        <v>0.16636574993114306</v>
      </c>
      <c r="R78" s="111">
        <v>3.1516372614264598E-2</v>
      </c>
      <c r="S78">
        <v>17</v>
      </c>
      <c r="T78" s="82">
        <v>40029</v>
      </c>
      <c r="U78">
        <v>1.08348405361176</v>
      </c>
      <c r="V78" s="85">
        <v>17.799993498623401</v>
      </c>
      <c r="W78" s="114">
        <v>0.14927995850366432</v>
      </c>
      <c r="X78" s="111">
        <v>3.1322556224403511E-2</v>
      </c>
      <c r="Y78">
        <v>17</v>
      </c>
      <c r="Z78" s="82">
        <v>40408</v>
      </c>
      <c r="AA78">
        <v>0.68752831220626798</v>
      </c>
      <c r="AB78" s="85">
        <v>18.449993484094801</v>
      </c>
      <c r="AC78" s="114">
        <v>0.12309619872778797</v>
      </c>
      <c r="AD78" s="111">
        <v>3.1474068913404409E-2</v>
      </c>
      <c r="AE78">
        <v>17</v>
      </c>
    </row>
    <row r="79" spans="1:31">
      <c r="A79">
        <v>18</v>
      </c>
      <c r="B79" s="82">
        <v>38943</v>
      </c>
      <c r="C79">
        <v>0.95985424518585205</v>
      </c>
      <c r="D79" s="85">
        <v>18.869993474707002</v>
      </c>
      <c r="E79" s="115">
        <v>0.16870242414316511</v>
      </c>
      <c r="F79" s="112">
        <v>3.2261129408770864E-2</v>
      </c>
      <c r="G79">
        <v>18</v>
      </c>
      <c r="H79" s="82">
        <v>39271</v>
      </c>
      <c r="I79">
        <v>1.2741813659668</v>
      </c>
      <c r="J79" s="85">
        <v>16.009993538633001</v>
      </c>
      <c r="K79" s="114">
        <v>0.17861052589096166</v>
      </c>
      <c r="L79" s="111">
        <v>3.2053908131784992E-2</v>
      </c>
      <c r="M79">
        <v>18</v>
      </c>
      <c r="N79" s="82">
        <v>39654</v>
      </c>
      <c r="O79">
        <v>1.4625425338745099</v>
      </c>
      <c r="P79" s="85">
        <v>16.949993517622399</v>
      </c>
      <c r="Q79" s="114">
        <v>0.16147866659616381</v>
      </c>
      <c r="R79" s="111">
        <v>3.1774933652778052E-2</v>
      </c>
      <c r="S79">
        <v>18</v>
      </c>
      <c r="T79" s="82">
        <v>40030</v>
      </c>
      <c r="U79">
        <v>1.08454525470734</v>
      </c>
      <c r="V79" s="85">
        <v>17.799993498623401</v>
      </c>
      <c r="W79" s="114">
        <v>0.14104127122642887</v>
      </c>
      <c r="X79" s="111">
        <v>3.1567748179523625E-2</v>
      </c>
      <c r="Y79">
        <v>18</v>
      </c>
      <c r="Z79" s="82">
        <v>40409</v>
      </c>
      <c r="AA79">
        <v>0.69069808721542403</v>
      </c>
      <c r="AB79" s="85">
        <v>18.539993482083101</v>
      </c>
      <c r="AC79" s="114">
        <v>0.1190157178874634</v>
      </c>
      <c r="AD79" s="111">
        <v>3.1683479974837871E-2</v>
      </c>
      <c r="AE79">
        <v>18</v>
      </c>
    </row>
    <row r="80" spans="1:31">
      <c r="A80">
        <v>19</v>
      </c>
      <c r="B80" s="82">
        <v>38944</v>
      </c>
      <c r="C80">
        <v>0.89594542980194103</v>
      </c>
      <c r="D80" s="85">
        <v>18.969993472471899</v>
      </c>
      <c r="E80" s="115">
        <v>0.19031433520767069</v>
      </c>
      <c r="F80" s="112">
        <v>3.2551527552855543E-2</v>
      </c>
      <c r="G80">
        <v>19</v>
      </c>
      <c r="H80" s="82">
        <v>39272</v>
      </c>
      <c r="I80">
        <v>1.28483986854553</v>
      </c>
      <c r="J80" s="85">
        <v>16.129993535950799</v>
      </c>
      <c r="K80" s="114">
        <v>0.18679670328137013</v>
      </c>
      <c r="L80" s="111">
        <v>3.2321137410161516E-2</v>
      </c>
      <c r="M80">
        <v>19</v>
      </c>
      <c r="N80" s="82">
        <v>39655</v>
      </c>
      <c r="O80">
        <v>1.4227154254913299</v>
      </c>
      <c r="P80" s="85">
        <v>17.089993514493099</v>
      </c>
      <c r="Q80" s="114">
        <v>0.16965270961795353</v>
      </c>
      <c r="R80" s="111">
        <v>3.202880565402455E-2</v>
      </c>
      <c r="S80">
        <v>19</v>
      </c>
      <c r="T80" s="82">
        <v>40031</v>
      </c>
      <c r="U80">
        <v>1.04493319988251</v>
      </c>
      <c r="V80" s="85">
        <v>17.889993496611702</v>
      </c>
      <c r="W80" s="114">
        <v>0.14357150296171206</v>
      </c>
      <c r="X80" s="111">
        <v>3.1799698967533201E-2</v>
      </c>
      <c r="Y80">
        <v>19</v>
      </c>
      <c r="Z80" s="82">
        <v>40410</v>
      </c>
      <c r="AA80">
        <v>0.69836068153381303</v>
      </c>
      <c r="AB80" s="85">
        <v>18.2599934883416</v>
      </c>
      <c r="AC80" s="114">
        <v>0.12330792486944327</v>
      </c>
      <c r="AD80" s="111">
        <v>3.1886874057220002E-2</v>
      </c>
      <c r="AE80">
        <v>19</v>
      </c>
    </row>
    <row r="81" spans="1:31">
      <c r="A81">
        <v>20</v>
      </c>
      <c r="B81" s="82">
        <v>38945</v>
      </c>
      <c r="C81">
        <v>0.83779942989349399</v>
      </c>
      <c r="D81" s="85">
        <v>19.029993471130801</v>
      </c>
      <c r="E81" s="115">
        <v>0.2195951681017807</v>
      </c>
      <c r="F81" s="112">
        <v>3.2879057096828326E-2</v>
      </c>
      <c r="G81">
        <v>20</v>
      </c>
      <c r="H81" s="82">
        <v>39273</v>
      </c>
      <c r="I81">
        <v>1.2755113840103101</v>
      </c>
      <c r="J81" s="85">
        <v>16.1599935352803</v>
      </c>
      <c r="K81" s="114">
        <v>0.20661881217746639</v>
      </c>
      <c r="L81" s="111">
        <v>3.2601687521857117E-2</v>
      </c>
      <c r="M81">
        <v>20</v>
      </c>
      <c r="N81" s="82">
        <v>39656</v>
      </c>
      <c r="O81">
        <v>1.37157726287842</v>
      </c>
      <c r="P81" s="85">
        <v>17.1999935120344</v>
      </c>
      <c r="Q81" s="114">
        <v>0.18612807490797995</v>
      </c>
      <c r="R81" s="111">
        <v>3.2296843997268745E-2</v>
      </c>
      <c r="S81">
        <v>20</v>
      </c>
      <c r="T81" s="82">
        <v>40032</v>
      </c>
      <c r="U81">
        <v>1.02986788749695</v>
      </c>
      <c r="V81" s="85">
        <v>18.049993493035501</v>
      </c>
      <c r="W81" s="114">
        <v>0.15278913023158561</v>
      </c>
      <c r="X81" s="111">
        <v>3.2036695146712674E-2</v>
      </c>
      <c r="Y81">
        <v>20</v>
      </c>
      <c r="Z81" s="82">
        <v>40411</v>
      </c>
      <c r="AA81">
        <v>0.70870327949523904</v>
      </c>
      <c r="AB81" s="85">
        <v>18.249993488565099</v>
      </c>
      <c r="AC81" s="114">
        <v>0.13312664757430093</v>
      </c>
      <c r="AD81" s="111">
        <v>3.2094660021327728E-2</v>
      </c>
      <c r="AE81">
        <v>20</v>
      </c>
    </row>
    <row r="82" spans="1:31">
      <c r="A82">
        <v>21</v>
      </c>
      <c r="B82" s="82">
        <v>38946</v>
      </c>
      <c r="C82">
        <v>0.75973600149154696</v>
      </c>
      <c r="D82" s="85">
        <v>18.939993473142401</v>
      </c>
      <c r="E82" s="115">
        <v>0.25869151571591559</v>
      </c>
      <c r="F82" s="112">
        <v>3.3255290905175941E-2</v>
      </c>
      <c r="G82">
        <v>21</v>
      </c>
      <c r="H82" s="82">
        <v>39274</v>
      </c>
      <c r="I82">
        <v>1.26215207576752</v>
      </c>
      <c r="J82" s="85">
        <v>16.319993531704</v>
      </c>
      <c r="K82" s="114">
        <v>0.23617630414543075</v>
      </c>
      <c r="L82" s="111">
        <v>3.2910943092888792E-2</v>
      </c>
      <c r="M82">
        <v>21</v>
      </c>
      <c r="N82" s="82">
        <v>39657</v>
      </c>
      <c r="O82">
        <v>1.3684170246124301</v>
      </c>
      <c r="P82" s="85">
        <v>17.359993508458199</v>
      </c>
      <c r="Q82" s="114">
        <v>0.21062498848053179</v>
      </c>
      <c r="R82" s="111">
        <v>3.2591353453007912E-2</v>
      </c>
      <c r="S82">
        <v>21</v>
      </c>
      <c r="T82" s="82">
        <v>40033</v>
      </c>
      <c r="U82">
        <v>1.04346787929535</v>
      </c>
      <c r="V82" s="85">
        <v>18.389993485435902</v>
      </c>
      <c r="W82" s="114">
        <v>0.16898924010646907</v>
      </c>
      <c r="X82" s="111">
        <v>3.2290396200165168E-2</v>
      </c>
      <c r="Y82">
        <v>21</v>
      </c>
      <c r="Z82" s="82">
        <v>40412</v>
      </c>
      <c r="AA82">
        <v>0.71714860200882002</v>
      </c>
      <c r="AB82" s="85">
        <v>18.309993487223998</v>
      </c>
      <c r="AC82" s="114">
        <v>0.14805827270666916</v>
      </c>
      <c r="AD82" s="111">
        <v>3.2318566086152946E-2</v>
      </c>
      <c r="AE82">
        <v>21</v>
      </c>
    </row>
    <row r="83" spans="1:31">
      <c r="A83">
        <v>22</v>
      </c>
      <c r="B83" s="82">
        <v>38947</v>
      </c>
      <c r="C83">
        <v>0.71159690618515004</v>
      </c>
      <c r="D83" s="85">
        <v>18.849993475154101</v>
      </c>
      <c r="E83" s="115">
        <v>0.30707583117966208</v>
      </c>
      <c r="F83" s="112">
        <v>3.3692018467539921E-2</v>
      </c>
      <c r="G83">
        <v>22</v>
      </c>
      <c r="H83" s="82">
        <v>39275</v>
      </c>
      <c r="I83">
        <v>1.2913165092468299</v>
      </c>
      <c r="J83" s="85">
        <v>16.2199935339391</v>
      </c>
      <c r="K83" s="114">
        <v>0.27737968346407371</v>
      </c>
      <c r="L83" s="111">
        <v>3.326447446076939E-2</v>
      </c>
      <c r="M83">
        <v>22</v>
      </c>
      <c r="N83" s="82">
        <v>39658</v>
      </c>
      <c r="O83">
        <v>1.3510777950286901</v>
      </c>
      <c r="P83" s="85">
        <v>17.539993504434801</v>
      </c>
      <c r="Q83" s="114">
        <v>0.24645580242699572</v>
      </c>
      <c r="R83" s="111">
        <v>3.2925184642921983E-2</v>
      </c>
      <c r="S83">
        <v>22</v>
      </c>
      <c r="T83" s="82">
        <v>40034</v>
      </c>
      <c r="U83">
        <v>1.03731000423431</v>
      </c>
      <c r="V83" s="85">
        <v>18.449993484094801</v>
      </c>
      <c r="W83" s="114">
        <v>0.19440743766591129</v>
      </c>
      <c r="X83" s="111">
        <v>3.2574650449352781E-2</v>
      </c>
      <c r="Y83">
        <v>22</v>
      </c>
      <c r="Z83" s="82">
        <v>40413</v>
      </c>
      <c r="AA83">
        <v>0.69171184301376298</v>
      </c>
      <c r="AB83" s="85">
        <v>18.299993487447502</v>
      </c>
      <c r="AC83" s="114">
        <v>0.16845585869623528</v>
      </c>
      <c r="AD83" s="111">
        <v>3.2567667301518013E-2</v>
      </c>
      <c r="AE83">
        <v>22</v>
      </c>
    </row>
    <row r="84" spans="1:31">
      <c r="A84">
        <v>23</v>
      </c>
      <c r="B84" s="82">
        <v>38948</v>
      </c>
      <c r="C84">
        <v>0.69279038906097401</v>
      </c>
      <c r="D84" s="85">
        <v>18.939993473142401</v>
      </c>
      <c r="E84" s="115">
        <v>0.37215697223945388</v>
      </c>
      <c r="F84" s="112">
        <v>3.4201278862642882E-2</v>
      </c>
      <c r="G84">
        <v>23</v>
      </c>
      <c r="H84" s="82">
        <v>39276</v>
      </c>
      <c r="I84">
        <v>1.3349757194519001</v>
      </c>
      <c r="J84" s="85">
        <v>16.2299935337156</v>
      </c>
      <c r="K84" s="114">
        <v>0.33352512282646024</v>
      </c>
      <c r="L84" s="111">
        <v>3.3673044403635811E-2</v>
      </c>
      <c r="M84">
        <v>23</v>
      </c>
      <c r="N84" s="82">
        <v>39659</v>
      </c>
      <c r="O84">
        <v>1.31344795227051</v>
      </c>
      <c r="P84" s="85">
        <v>17.569993503764302</v>
      </c>
      <c r="Q84" s="114">
        <v>0.29627517093184519</v>
      </c>
      <c r="R84" s="111">
        <v>3.3315519699015771E-2</v>
      </c>
      <c r="S84">
        <v>23</v>
      </c>
      <c r="T84" s="82">
        <v>40035</v>
      </c>
      <c r="U84">
        <v>1.02232241630554</v>
      </c>
      <c r="V84" s="85">
        <v>18.529993482306601</v>
      </c>
      <c r="W84" s="114">
        <v>0.22873178838158567</v>
      </c>
      <c r="X84" s="111">
        <v>3.2900674999252789E-2</v>
      </c>
      <c r="Y84">
        <v>23</v>
      </c>
      <c r="Z84" s="82">
        <v>40414</v>
      </c>
      <c r="AA84">
        <v>0.68308854103088401</v>
      </c>
      <c r="AB84" s="85">
        <v>18.289993487671001</v>
      </c>
      <c r="AC84" s="114">
        <v>0.19281158138096111</v>
      </c>
      <c r="AD84" s="111">
        <v>3.2849784258312115E-2</v>
      </c>
      <c r="AE84">
        <v>23</v>
      </c>
    </row>
    <row r="85" spans="1:31">
      <c r="A85">
        <v>24</v>
      </c>
      <c r="B85" s="82">
        <v>38949</v>
      </c>
      <c r="C85">
        <v>0.65855360031127896</v>
      </c>
      <c r="D85" s="85">
        <v>18.959993472695398</v>
      </c>
      <c r="E85" s="115">
        <v>0.43035148974514803</v>
      </c>
      <c r="F85" s="112">
        <v>3.4809713806633058E-2</v>
      </c>
      <c r="G85">
        <v>24</v>
      </c>
      <c r="H85" s="82">
        <v>39277</v>
      </c>
      <c r="I85">
        <v>1.27920889854431</v>
      </c>
      <c r="J85" s="85">
        <v>16.259993533045101</v>
      </c>
      <c r="K85" s="114">
        <v>0.41129361082385135</v>
      </c>
      <c r="L85" s="111">
        <v>3.4156824748284305E-2</v>
      </c>
      <c r="M85">
        <v>24</v>
      </c>
      <c r="N85" s="82">
        <v>39660</v>
      </c>
      <c r="O85">
        <v>1.30335021018982</v>
      </c>
      <c r="P85" s="85">
        <v>17.729993500188002</v>
      </c>
      <c r="Q85" s="114">
        <v>0.36314001289059999</v>
      </c>
      <c r="R85" s="111">
        <v>3.3779009799011342E-2</v>
      </c>
      <c r="S85">
        <v>24</v>
      </c>
      <c r="T85" s="82">
        <v>40036</v>
      </c>
      <c r="U85">
        <v>1.01750469207764</v>
      </c>
      <c r="V85" s="85">
        <v>18.549993481859602</v>
      </c>
      <c r="W85" s="114">
        <v>0.27501321384845162</v>
      </c>
      <c r="X85" s="111">
        <v>3.3282393087870663E-2</v>
      </c>
      <c r="Y85">
        <v>24</v>
      </c>
      <c r="Z85" s="82">
        <v>40415</v>
      </c>
      <c r="AA85">
        <v>0.66817843914032005</v>
      </c>
      <c r="AB85" s="85">
        <v>18.209993489459201</v>
      </c>
      <c r="AC85" s="114">
        <v>0.22489879862435475</v>
      </c>
      <c r="AD85" s="111">
        <v>3.3170730448620692E-2</v>
      </c>
      <c r="AE85">
        <v>24</v>
      </c>
    </row>
    <row r="86" spans="1:31">
      <c r="A86">
        <v>25</v>
      </c>
      <c r="B86" s="82">
        <v>38950</v>
      </c>
      <c r="C86">
        <v>0.65556371212005604</v>
      </c>
      <c r="D86" s="85">
        <v>18.929993473365901</v>
      </c>
      <c r="E86" s="115">
        <v>0.45520575398750973</v>
      </c>
      <c r="F86" s="112">
        <v>3.5502227712827648E-2</v>
      </c>
      <c r="G86">
        <v>25</v>
      </c>
      <c r="H86" s="82">
        <v>39278</v>
      </c>
      <c r="I86">
        <v>1.2348101139068599</v>
      </c>
      <c r="J86" s="85">
        <v>16.379993530362899</v>
      </c>
      <c r="K86" s="114">
        <v>0.50736618688360524</v>
      </c>
      <c r="L86" s="111">
        <v>3.4741086503185567E-2</v>
      </c>
      <c r="M86">
        <v>25</v>
      </c>
      <c r="N86" s="82">
        <v>39661</v>
      </c>
      <c r="O86">
        <v>1.35040962696075</v>
      </c>
      <c r="P86" s="85">
        <v>17.8699934970588</v>
      </c>
      <c r="Q86" s="114">
        <v>0.45856752611955287</v>
      </c>
      <c r="R86" s="111">
        <v>3.4340701331868562E-2</v>
      </c>
      <c r="S86">
        <v>25</v>
      </c>
      <c r="T86" s="82">
        <v>40037</v>
      </c>
      <c r="U86">
        <v>1.0195783376693699</v>
      </c>
      <c r="V86" s="85">
        <v>18.5899934809655</v>
      </c>
      <c r="W86" s="114">
        <v>0.33866043145612623</v>
      </c>
      <c r="X86" s="111">
        <v>3.3736058988931159E-2</v>
      </c>
      <c r="Y86">
        <v>25</v>
      </c>
      <c r="Z86" s="82">
        <v>40416</v>
      </c>
      <c r="AA86">
        <v>0.63727223873138406</v>
      </c>
      <c r="AB86" s="85">
        <v>18.249993488565099</v>
      </c>
      <c r="AC86" s="114">
        <v>0.26585297291352367</v>
      </c>
      <c r="AD86" s="111">
        <v>3.3540648133860478E-2</v>
      </c>
      <c r="AE86">
        <v>25</v>
      </c>
    </row>
    <row r="87" spans="1:31">
      <c r="A87">
        <v>26</v>
      </c>
      <c r="B87" s="82">
        <v>38951</v>
      </c>
      <c r="C87">
        <v>0.64493483304977395</v>
      </c>
      <c r="D87" s="85">
        <v>18.769993476942201</v>
      </c>
      <c r="E87" s="115">
        <v>0.4684330004078669</v>
      </c>
      <c r="F87" s="112">
        <v>3.6258113758660962E-2</v>
      </c>
      <c r="G87">
        <v>26</v>
      </c>
      <c r="H87" s="82">
        <v>39279</v>
      </c>
      <c r="I87">
        <v>1.1638756990432699</v>
      </c>
      <c r="J87" s="85">
        <v>16.419993529468801</v>
      </c>
      <c r="K87" s="114">
        <v>0.5602585342542431</v>
      </c>
      <c r="L87" s="111">
        <v>3.5446307768844762E-2</v>
      </c>
      <c r="M87">
        <v>26</v>
      </c>
      <c r="N87" s="82">
        <v>39662</v>
      </c>
      <c r="O87">
        <v>1.3765394687652599</v>
      </c>
      <c r="P87" s="85">
        <v>17.879993496835301</v>
      </c>
      <c r="Q87" s="114">
        <v>0.54649556191216042</v>
      </c>
      <c r="R87" s="111">
        <v>3.5035454292585026E-2</v>
      </c>
      <c r="S87">
        <v>26</v>
      </c>
      <c r="T87" s="82">
        <v>40038</v>
      </c>
      <c r="U87">
        <v>1.02228927612305</v>
      </c>
      <c r="V87" s="85">
        <v>18.639993479847899</v>
      </c>
      <c r="W87" s="114">
        <v>0.4280777591281768</v>
      </c>
      <c r="X87" s="111">
        <v>3.4285822595456657E-2</v>
      </c>
      <c r="Y87">
        <v>26</v>
      </c>
      <c r="Z87" s="82">
        <v>40417</v>
      </c>
      <c r="AA87">
        <v>0.61857002973556496</v>
      </c>
      <c r="AB87" s="85">
        <v>18.369993485882901</v>
      </c>
      <c r="AC87" s="114">
        <v>0.31776934042995708</v>
      </c>
      <c r="AD87" s="111">
        <v>3.3973971980903954E-2</v>
      </c>
      <c r="AE87">
        <v>26</v>
      </c>
    </row>
    <row r="88" spans="1:31">
      <c r="A88">
        <v>27</v>
      </c>
      <c r="B88" s="82">
        <v>38952</v>
      </c>
      <c r="C88">
        <v>0.63102972507476796</v>
      </c>
      <c r="D88" s="85">
        <v>18.729993477836299</v>
      </c>
      <c r="E88" s="115">
        <v>0.47356067420462677</v>
      </c>
      <c r="F88" s="112">
        <v>3.7043360250720518E-2</v>
      </c>
      <c r="G88">
        <v>27</v>
      </c>
      <c r="H88" s="82">
        <v>39280</v>
      </c>
      <c r="I88">
        <v>1.10447549819946</v>
      </c>
      <c r="J88" s="85">
        <v>16.459993528574699</v>
      </c>
      <c r="K88" s="114">
        <v>0.58673777360356982</v>
      </c>
      <c r="L88" s="111">
        <v>3.6245040450797135E-2</v>
      </c>
      <c r="M88">
        <v>27</v>
      </c>
      <c r="N88" s="82">
        <v>39663</v>
      </c>
      <c r="O88">
        <v>1.31189966201782</v>
      </c>
      <c r="P88" s="85">
        <v>18.1799934901297</v>
      </c>
      <c r="Q88" s="114">
        <v>0.59803931749707839</v>
      </c>
      <c r="R88" s="111">
        <v>3.5865226090903493E-2</v>
      </c>
      <c r="S88">
        <v>27</v>
      </c>
      <c r="T88" s="82">
        <v>40039</v>
      </c>
      <c r="U88">
        <v>0.98702389001846302</v>
      </c>
      <c r="V88" s="85">
        <v>18.689993478730301</v>
      </c>
      <c r="W88" s="114">
        <v>0.50368105651391692</v>
      </c>
      <c r="X88" s="111">
        <v>3.4964736178391555E-2</v>
      </c>
      <c r="Y88">
        <v>27</v>
      </c>
      <c r="Z88" s="82">
        <v>40418</v>
      </c>
      <c r="AA88">
        <v>0.61846488714218095</v>
      </c>
      <c r="AB88" s="85">
        <v>18.409993484988799</v>
      </c>
      <c r="AC88" s="114">
        <v>0.38665231507919673</v>
      </c>
      <c r="AD88" s="111">
        <v>3.4487388144213343E-2</v>
      </c>
      <c r="AE88">
        <v>27</v>
      </c>
    </row>
    <row r="89" spans="1:31">
      <c r="A89">
        <v>28</v>
      </c>
      <c r="B89" s="82">
        <v>38953</v>
      </c>
      <c r="C89">
        <v>0.57822650671005205</v>
      </c>
      <c r="D89" s="85">
        <v>18.769993476942201</v>
      </c>
      <c r="E89" s="115">
        <v>0.47380546319042471</v>
      </c>
      <c r="F89" s="112">
        <v>3.785151834606857E-2</v>
      </c>
      <c r="G89">
        <v>28</v>
      </c>
      <c r="H89" s="82">
        <v>39281</v>
      </c>
      <c r="I89">
        <v>1.0760964155197099</v>
      </c>
      <c r="J89" s="85">
        <v>16.7299935225398</v>
      </c>
      <c r="K89" s="114">
        <v>0.59721198702509282</v>
      </c>
      <c r="L89" s="111">
        <v>3.7095543684668782E-2</v>
      </c>
      <c r="M89">
        <v>28</v>
      </c>
      <c r="N89" s="82">
        <v>39664</v>
      </c>
      <c r="O89">
        <v>1.2690941095352199</v>
      </c>
      <c r="P89" s="85">
        <v>18.229993489012099</v>
      </c>
      <c r="Q89" s="114">
        <v>0.62231184481183122</v>
      </c>
      <c r="R89" s="111">
        <v>3.6794535461253018E-2</v>
      </c>
      <c r="S89">
        <v>28</v>
      </c>
      <c r="T89" s="82">
        <v>40040</v>
      </c>
      <c r="U89">
        <v>0.92607581615447998</v>
      </c>
      <c r="V89" s="85">
        <v>18.739993477612799</v>
      </c>
      <c r="W89" s="114">
        <v>0.54114881562236228</v>
      </c>
      <c r="X89" s="111">
        <v>3.5767958496694618E-2</v>
      </c>
      <c r="Y89">
        <v>28</v>
      </c>
      <c r="Z89" s="82">
        <v>40419</v>
      </c>
      <c r="AA89">
        <v>0.62220722436904896</v>
      </c>
      <c r="AB89" s="85">
        <v>18.449993484094801</v>
      </c>
      <c r="AC89" s="114">
        <v>0.42367882282618413</v>
      </c>
      <c r="AD89" s="111">
        <v>3.5101077263503991E-2</v>
      </c>
      <c r="AE89">
        <v>28</v>
      </c>
    </row>
    <row r="90" spans="1:31">
      <c r="A90">
        <v>29</v>
      </c>
      <c r="B90" s="82">
        <v>38954</v>
      </c>
      <c r="C90">
        <v>0.52156907320022605</v>
      </c>
      <c r="D90" s="85">
        <v>18.779993476718701</v>
      </c>
      <c r="E90" s="115">
        <v>0.46389770294818999</v>
      </c>
      <c r="F90" s="112">
        <v>3.8679110928724045E-2</v>
      </c>
      <c r="G90">
        <v>29</v>
      </c>
      <c r="H90" s="82">
        <v>39282</v>
      </c>
      <c r="I90">
        <v>1.09204185009003</v>
      </c>
      <c r="J90" s="85">
        <v>16.939993517845899</v>
      </c>
      <c r="K90" s="114">
        <v>0.60084136255315646</v>
      </c>
      <c r="L90" s="111">
        <v>3.7990475057831853E-2</v>
      </c>
      <c r="M90">
        <v>29</v>
      </c>
      <c r="N90" s="82">
        <v>39665</v>
      </c>
      <c r="O90">
        <v>1.2443597316741899</v>
      </c>
      <c r="P90" s="85">
        <v>18.249993488565099</v>
      </c>
      <c r="Q90" s="114">
        <v>0.63230648570521208</v>
      </c>
      <c r="R90" s="111">
        <v>3.7782115708858699E-2</v>
      </c>
      <c r="S90">
        <v>29</v>
      </c>
      <c r="T90" s="82">
        <v>40041</v>
      </c>
      <c r="U90">
        <v>0.89667439460754395</v>
      </c>
      <c r="V90" s="85">
        <v>18.7599934771657</v>
      </c>
      <c r="W90" s="114">
        <v>0.55423928046101534</v>
      </c>
      <c r="X90" s="111">
        <v>3.664336362761942E-2</v>
      </c>
      <c r="Y90">
        <v>29</v>
      </c>
      <c r="Z90" s="82">
        <v>40420</v>
      </c>
      <c r="AA90">
        <v>0.64788359403610196</v>
      </c>
      <c r="AB90" s="85">
        <v>18.229993489012099</v>
      </c>
      <c r="AC90" s="114">
        <v>0.4450244829588782</v>
      </c>
      <c r="AD90" s="111">
        <v>3.5787070514265606E-2</v>
      </c>
      <c r="AE90">
        <v>29</v>
      </c>
    </row>
    <row r="91" spans="1:31">
      <c r="A91">
        <v>30</v>
      </c>
      <c r="B91" s="82">
        <v>38955</v>
      </c>
      <c r="C91">
        <v>0.48635870218277</v>
      </c>
      <c r="D91" s="85">
        <v>18.849993475154101</v>
      </c>
      <c r="E91" s="115">
        <v>0.4468224315518694</v>
      </c>
      <c r="F91" s="112">
        <v>3.9509689413012562E-2</v>
      </c>
      <c r="G91">
        <v>30</v>
      </c>
      <c r="H91" s="82">
        <v>39283</v>
      </c>
      <c r="I91">
        <v>1.1188827753067001</v>
      </c>
      <c r="J91" s="85">
        <v>17.019993516057799</v>
      </c>
      <c r="K91" s="114">
        <v>0.60445607080680996</v>
      </c>
      <c r="L91" s="111">
        <v>3.8920916147293282E-2</v>
      </c>
      <c r="M91">
        <v>30</v>
      </c>
      <c r="N91" s="82">
        <v>39666</v>
      </c>
      <c r="O91">
        <v>1.1800463199615501</v>
      </c>
      <c r="P91" s="85">
        <v>18.2799934878946</v>
      </c>
      <c r="Q91" s="114">
        <v>0.63576725843181681</v>
      </c>
      <c r="R91" s="111">
        <v>3.8810440258596313E-2</v>
      </c>
      <c r="S91">
        <v>30</v>
      </c>
      <c r="T91" s="82">
        <v>40042</v>
      </c>
      <c r="U91">
        <v>0.88002121448516801</v>
      </c>
      <c r="V91" s="85">
        <v>18.769993476942201</v>
      </c>
      <c r="W91" s="114">
        <v>0.55763408634434508</v>
      </c>
      <c r="X91" s="111">
        <v>3.755921694758934E-2</v>
      </c>
      <c r="Y91">
        <v>30</v>
      </c>
      <c r="Z91" s="82">
        <v>40421</v>
      </c>
      <c r="AA91">
        <v>0.66770666837692305</v>
      </c>
      <c r="AB91" s="85">
        <v>18.129993491247301</v>
      </c>
      <c r="AC91" s="114">
        <v>0.46107501717503335</v>
      </c>
      <c r="AD91" s="111">
        <v>3.6509445275736963E-2</v>
      </c>
      <c r="AE91">
        <v>30</v>
      </c>
    </row>
    <row r="92" spans="1:31">
      <c r="A92">
        <v>31</v>
      </c>
      <c r="B92" s="82">
        <v>38956</v>
      </c>
      <c r="C92">
        <v>0.46000823378562899</v>
      </c>
      <c r="D92" s="85">
        <v>18.7499934773892</v>
      </c>
      <c r="E92" s="115">
        <v>0.42972140168824696</v>
      </c>
      <c r="F92" s="112">
        <v>4.0333439734146243E-2</v>
      </c>
      <c r="G92">
        <v>31</v>
      </c>
      <c r="H92" s="82">
        <v>39284</v>
      </c>
      <c r="I92">
        <v>1.0893133878707899</v>
      </c>
      <c r="J92" s="85">
        <v>17.159993512928502</v>
      </c>
      <c r="K92" s="114">
        <v>0.60899789378704139</v>
      </c>
      <c r="L92" s="111">
        <v>3.9882475711006178E-2</v>
      </c>
      <c r="M92">
        <v>31</v>
      </c>
      <c r="N92" s="82">
        <v>39667</v>
      </c>
      <c r="O92">
        <v>1.12743532657623</v>
      </c>
      <c r="P92" s="85">
        <v>18.329993486776999</v>
      </c>
      <c r="Q92" s="114">
        <v>0.63211159921928795</v>
      </c>
      <c r="R92" s="111">
        <v>3.9872860625043458E-2</v>
      </c>
      <c r="S92">
        <v>31</v>
      </c>
      <c r="T92" s="82">
        <v>40043</v>
      </c>
      <c r="U92">
        <v>0.89109557867050204</v>
      </c>
      <c r="V92" s="85">
        <v>18.819993475824599</v>
      </c>
      <c r="W92" s="114">
        <v>0.55732625429948079</v>
      </c>
      <c r="X92" s="111">
        <v>3.8503093776918247E-2</v>
      </c>
      <c r="Y92">
        <v>31</v>
      </c>
      <c r="Z92" s="82"/>
      <c r="AB92" s="85">
        <v>18.1099934916944</v>
      </c>
      <c r="AC92" s="107"/>
      <c r="AD92" s="108"/>
      <c r="AE92">
        <v>31</v>
      </c>
    </row>
    <row r="93" spans="1:31">
      <c r="A93">
        <v>32</v>
      </c>
      <c r="B93" s="82">
        <v>38957</v>
      </c>
      <c r="C93">
        <v>0.43483078479766801</v>
      </c>
      <c r="D93" s="85">
        <v>18.699993478506801</v>
      </c>
      <c r="E93" s="115">
        <v>0.41440927445677722</v>
      </c>
      <c r="F93" s="112">
        <v>4.1142065114496043E-2</v>
      </c>
      <c r="G93">
        <v>32</v>
      </c>
      <c r="H93" s="82">
        <v>39285</v>
      </c>
      <c r="I93">
        <v>1.0862166881561299</v>
      </c>
      <c r="J93" s="85">
        <v>17.269993510469799</v>
      </c>
      <c r="K93" s="114">
        <v>0.60890833724512217</v>
      </c>
      <c r="L93" s="111">
        <v>4.0880514931169579E-2</v>
      </c>
      <c r="M93">
        <v>32</v>
      </c>
      <c r="N93" s="82">
        <v>39668</v>
      </c>
      <c r="O93">
        <v>1.10949075222015</v>
      </c>
      <c r="P93" s="85">
        <v>18.359993486106401</v>
      </c>
      <c r="Q93" s="114">
        <v>0.62525099098139136</v>
      </c>
      <c r="R93" s="111">
        <v>4.0961609289460583E-2</v>
      </c>
      <c r="S93">
        <v>32</v>
      </c>
      <c r="T93" s="82">
        <v>40044</v>
      </c>
      <c r="U93">
        <v>0.90582627058029197</v>
      </c>
      <c r="V93" s="85">
        <v>19.049993470683699</v>
      </c>
      <c r="W93" s="114">
        <v>0.55858872911711666</v>
      </c>
      <c r="X93" s="111">
        <v>3.9472383767608248E-2</v>
      </c>
      <c r="Y93">
        <v>32</v>
      </c>
      <c r="Z93" s="82"/>
      <c r="AB93" s="85">
        <v>17.829993497952799</v>
      </c>
      <c r="AC93" s="107"/>
      <c r="AD93" s="108"/>
      <c r="AE93">
        <v>32</v>
      </c>
    </row>
    <row r="94" spans="1:31">
      <c r="A94">
        <v>33</v>
      </c>
      <c r="B94" s="82">
        <v>38958</v>
      </c>
      <c r="C94">
        <v>0.42786383628845198</v>
      </c>
      <c r="D94" s="85">
        <v>18.689993478730301</v>
      </c>
      <c r="E94" s="115">
        <v>0.40001996873896034</v>
      </c>
      <c r="F94" s="112">
        <v>4.1938886808586963E-2</v>
      </c>
      <c r="G94">
        <v>33</v>
      </c>
      <c r="H94" s="82">
        <v>39286</v>
      </c>
      <c r="I94">
        <v>1.0767693519592301</v>
      </c>
      <c r="J94" s="85">
        <v>17.2099935118109</v>
      </c>
      <c r="K94" s="114">
        <v>0.60856520416006965</v>
      </c>
      <c r="L94" s="111">
        <v>4.1908685378699878E-2</v>
      </c>
      <c r="M94">
        <v>33</v>
      </c>
      <c r="N94" s="82">
        <v>39669</v>
      </c>
      <c r="O94">
        <v>1.11319196224213</v>
      </c>
      <c r="P94" s="85">
        <v>18.499993482977199</v>
      </c>
      <c r="Q94" s="114">
        <v>0.61976796410096591</v>
      </c>
      <c r="R94" s="111">
        <v>4.2071451684194135E-2</v>
      </c>
      <c r="S94">
        <v>33</v>
      </c>
      <c r="T94" s="82">
        <v>40045</v>
      </c>
      <c r="U94">
        <v>0.90455365180969205</v>
      </c>
      <c r="V94" s="85">
        <v>19.0699934702367</v>
      </c>
      <c r="W94" s="114">
        <v>0.56116407609908736</v>
      </c>
      <c r="X94" s="111">
        <v>4.0478798074284658E-2</v>
      </c>
      <c r="Y94">
        <v>33</v>
      </c>
      <c r="Z94" s="82"/>
      <c r="AB94" s="85">
        <v>17.669993501529099</v>
      </c>
      <c r="AC94" s="107"/>
      <c r="AD94" s="108"/>
      <c r="AE94">
        <v>33</v>
      </c>
    </row>
    <row r="95" spans="1:31">
      <c r="A95">
        <v>34</v>
      </c>
      <c r="B95" s="82">
        <v>38959</v>
      </c>
      <c r="C95">
        <v>0.43027502298355103</v>
      </c>
      <c r="D95" s="85">
        <v>18.6699934791774</v>
      </c>
      <c r="E95" s="115">
        <v>0.39050778429548599</v>
      </c>
      <c r="F95" s="112">
        <v>4.2725580296621747E-2</v>
      </c>
      <c r="G95">
        <v>34</v>
      </c>
      <c r="H95" s="82">
        <v>39287</v>
      </c>
      <c r="I95">
        <v>1.0389589071273799</v>
      </c>
      <c r="J95" s="85">
        <v>17.229993511363901</v>
      </c>
      <c r="K95" s="114">
        <v>0.60747686778668519</v>
      </c>
      <c r="L95" s="111">
        <v>4.2958979422719985E-2</v>
      </c>
      <c r="M95">
        <v>34</v>
      </c>
      <c r="N95" s="82">
        <v>39670</v>
      </c>
      <c r="O95">
        <v>1.0850862264633201</v>
      </c>
      <c r="P95" s="85">
        <v>18.489993483200699</v>
      </c>
      <c r="Q95" s="114">
        <v>0.61710952153102483</v>
      </c>
      <c r="R95" s="111">
        <v>4.3210503825135881E-2</v>
      </c>
      <c r="S95">
        <v>34</v>
      </c>
      <c r="T95" s="82">
        <v>40046</v>
      </c>
      <c r="U95">
        <v>0.88876765966415405</v>
      </c>
      <c r="V95" s="85">
        <v>19.099993469566101</v>
      </c>
      <c r="W95" s="114">
        <v>0.56237245010511083</v>
      </c>
      <c r="X95" s="111">
        <v>4.1515673876360654E-2</v>
      </c>
      <c r="Y95">
        <v>34</v>
      </c>
      <c r="Z95" s="82"/>
      <c r="AB95" s="85">
        <v>17.7099935006351</v>
      </c>
      <c r="AC95" s="107"/>
      <c r="AD95" s="108"/>
      <c r="AE95">
        <v>34</v>
      </c>
    </row>
    <row r="96" spans="1:31">
      <c r="A96">
        <v>35</v>
      </c>
      <c r="B96" s="82">
        <v>38960</v>
      </c>
      <c r="C96">
        <v>0.416497021913528</v>
      </c>
      <c r="D96" s="85">
        <v>18.6699934791774</v>
      </c>
      <c r="E96" s="115">
        <v>0.38598853288545798</v>
      </c>
      <c r="F96" s="112">
        <v>4.3509146197495435E-2</v>
      </c>
      <c r="G96">
        <v>35</v>
      </c>
      <c r="H96" s="82">
        <v>39288</v>
      </c>
      <c r="I96">
        <v>1.1013987064361599</v>
      </c>
      <c r="J96" s="85">
        <v>17.269993510469799</v>
      </c>
      <c r="K96" s="114">
        <v>0.60317859223364512</v>
      </c>
      <c r="L96" s="111">
        <v>4.4034839088104044E-2</v>
      </c>
      <c r="M96">
        <v>35</v>
      </c>
      <c r="N96" s="82">
        <v>39671</v>
      </c>
      <c r="O96">
        <v>1.1130740642547601</v>
      </c>
      <c r="P96" s="85">
        <v>18.449993484094801</v>
      </c>
      <c r="Q96" s="114">
        <v>0.61289294268308958</v>
      </c>
      <c r="R96" s="111">
        <v>4.437545011524098E-2</v>
      </c>
      <c r="S96">
        <v>35</v>
      </c>
      <c r="T96" s="82">
        <v>40047</v>
      </c>
      <c r="U96">
        <v>0.88372445106506303</v>
      </c>
      <c r="V96" s="85">
        <v>19.059993470460199</v>
      </c>
      <c r="W96" s="114">
        <v>0.56098019392350673</v>
      </c>
      <c r="X96" s="111">
        <v>4.2582357322595459E-2</v>
      </c>
      <c r="Y96">
        <v>35</v>
      </c>
      <c r="Z96" s="82"/>
      <c r="AB96" s="85">
        <v>17.7799934990704</v>
      </c>
      <c r="AC96" s="107"/>
      <c r="AD96" s="108"/>
      <c r="AE96">
        <v>35</v>
      </c>
    </row>
    <row r="97" spans="1:31">
      <c r="A97">
        <v>36</v>
      </c>
      <c r="B97" s="82"/>
      <c r="D97" s="85">
        <v>18.639993479847899</v>
      </c>
      <c r="E97" s="56"/>
      <c r="F97" s="105"/>
      <c r="G97">
        <v>36</v>
      </c>
      <c r="H97" s="82">
        <v>39289</v>
      </c>
      <c r="I97">
        <v>1.0634993314743</v>
      </c>
      <c r="J97" s="85">
        <v>17.1999935120344</v>
      </c>
      <c r="K97" s="114">
        <v>0.60671898582100448</v>
      </c>
      <c r="L97" s="111">
        <v>4.513306492768375E-2</v>
      </c>
      <c r="M97">
        <v>36</v>
      </c>
      <c r="N97" s="82">
        <v>39672</v>
      </c>
      <c r="O97">
        <v>1.1075973510742201</v>
      </c>
      <c r="P97" s="85">
        <v>18.409993484988799</v>
      </c>
      <c r="Q97" s="114">
        <v>0.61335825494394125</v>
      </c>
      <c r="R97" s="111">
        <v>4.5562500272049763E-2</v>
      </c>
      <c r="S97">
        <v>36</v>
      </c>
      <c r="T97" s="82">
        <v>40048</v>
      </c>
      <c r="U97">
        <v>0.86667823791503895</v>
      </c>
      <c r="V97" s="85">
        <v>19.039993470907199</v>
      </c>
      <c r="W97" s="114">
        <v>0.55958555041682101</v>
      </c>
      <c r="X97" s="111">
        <v>4.3671860551488528E-2</v>
      </c>
      <c r="Y97">
        <v>36</v>
      </c>
      <c r="Z97" s="82"/>
      <c r="AB97" s="85"/>
      <c r="AC97" s="107"/>
      <c r="AD97" s="108"/>
      <c r="AE97">
        <v>36</v>
      </c>
    </row>
    <row r="98" spans="1:31">
      <c r="A98">
        <v>37</v>
      </c>
      <c r="B98" s="82"/>
      <c r="D98" s="85">
        <v>18.629993480071398</v>
      </c>
      <c r="E98" s="56"/>
      <c r="F98" s="105"/>
      <c r="G98">
        <v>37</v>
      </c>
      <c r="H98" s="82">
        <v>39290</v>
      </c>
      <c r="I98">
        <v>1.00727474689484</v>
      </c>
      <c r="J98" s="85">
        <v>17.2099935118109</v>
      </c>
      <c r="K98" s="114">
        <v>0.60515196444646568</v>
      </c>
      <c r="L98" s="111">
        <v>4.6260133089947163E-2</v>
      </c>
      <c r="M98">
        <v>37</v>
      </c>
      <c r="N98" s="82">
        <v>39673</v>
      </c>
      <c r="O98">
        <v>1.0661875009536701</v>
      </c>
      <c r="P98" s="85">
        <v>18.369993485882901</v>
      </c>
      <c r="Q98" s="114">
        <v>0.61307997837315664</v>
      </c>
      <c r="R98" s="111">
        <v>4.6779483261134319E-2</v>
      </c>
      <c r="S98">
        <v>37</v>
      </c>
      <c r="T98" s="82">
        <v>40049</v>
      </c>
      <c r="U98">
        <v>0.82904464006423995</v>
      </c>
      <c r="V98" s="85">
        <v>19.089993469789601</v>
      </c>
      <c r="W98" s="114">
        <v>0.5565937835628505</v>
      </c>
      <c r="X98" s="111">
        <v>4.4785601586935196E-2</v>
      </c>
      <c r="Y98">
        <v>37</v>
      </c>
      <c r="Z98" s="82"/>
      <c r="AB98" s="85"/>
      <c r="AC98" s="59"/>
      <c r="AD98" s="104"/>
      <c r="AE98">
        <v>37</v>
      </c>
    </row>
    <row r="99" spans="1:31">
      <c r="A99">
        <v>38</v>
      </c>
      <c r="B99" s="82"/>
      <c r="D99" s="85">
        <v>18.499993482977199</v>
      </c>
      <c r="E99" s="56"/>
      <c r="F99" s="105"/>
      <c r="G99">
        <v>38</v>
      </c>
      <c r="H99" s="82">
        <v>39291</v>
      </c>
      <c r="I99">
        <v>1.0605874061584499</v>
      </c>
      <c r="J99" s="85">
        <v>17.1299935135991</v>
      </c>
      <c r="K99" s="114">
        <v>0.59865193810350825</v>
      </c>
      <c r="L99" s="111">
        <v>4.7413193909902757E-2</v>
      </c>
      <c r="M99">
        <v>38</v>
      </c>
      <c r="N99" s="82">
        <v>39674</v>
      </c>
      <c r="O99">
        <v>1.00590288639069</v>
      </c>
      <c r="P99" s="85">
        <v>18.2699934881181</v>
      </c>
      <c r="Q99" s="114">
        <v>0.60881215199669347</v>
      </c>
      <c r="R99" s="111">
        <v>4.8025842848696168E-2</v>
      </c>
      <c r="S99">
        <v>38</v>
      </c>
      <c r="T99" s="82">
        <v>40050</v>
      </c>
      <c r="U99">
        <v>0.78258419036865201</v>
      </c>
      <c r="V99" s="85">
        <v>19.139993468672099</v>
      </c>
      <c r="W99" s="114">
        <v>0.5498383370271982</v>
      </c>
      <c r="X99" s="111">
        <v>4.592506785719877E-2</v>
      </c>
      <c r="Y99">
        <v>38</v>
      </c>
      <c r="Z99" s="82"/>
      <c r="AB99" s="85"/>
      <c r="AC99" s="59"/>
      <c r="AD99" s="104"/>
      <c r="AE99">
        <v>38</v>
      </c>
    </row>
    <row r="100" spans="1:31">
      <c r="A100">
        <v>39</v>
      </c>
      <c r="B100" s="82"/>
      <c r="D100" s="85">
        <v>18.519993482530101</v>
      </c>
      <c r="E100" s="56"/>
      <c r="F100" s="105"/>
      <c r="G100">
        <v>39</v>
      </c>
      <c r="H100" s="82">
        <v>39292</v>
      </c>
      <c r="I100">
        <v>1.08369672298431</v>
      </c>
      <c r="J100" s="85">
        <v>17.149993513152001</v>
      </c>
      <c r="K100" s="114">
        <v>0.60025484429572418</v>
      </c>
      <c r="L100" s="111">
        <v>4.8579645174130513E-2</v>
      </c>
      <c r="M100">
        <v>39</v>
      </c>
      <c r="N100" s="82">
        <v>39675</v>
      </c>
      <c r="O100">
        <v>1.01488614082336</v>
      </c>
      <c r="P100" s="85">
        <v>18.069993492588399</v>
      </c>
      <c r="Q100" s="114">
        <v>0.60017109294687088</v>
      </c>
      <c r="R100" s="111">
        <v>4.9291633758655327E-2</v>
      </c>
      <c r="S100">
        <v>39</v>
      </c>
      <c r="T100" s="82">
        <v>40051</v>
      </c>
      <c r="U100">
        <v>0.75134301185607899</v>
      </c>
      <c r="V100" s="85">
        <v>19.2499934662134</v>
      </c>
      <c r="W100" s="114">
        <v>0.53949611193332869</v>
      </c>
      <c r="X100" s="111">
        <v>4.7084034814716916E-2</v>
      </c>
      <c r="Y100">
        <v>39</v>
      </c>
      <c r="Z100" s="82"/>
      <c r="AB100" s="85"/>
      <c r="AC100" s="59"/>
      <c r="AD100" s="104"/>
      <c r="AE100">
        <v>39</v>
      </c>
    </row>
    <row r="101" spans="1:31">
      <c r="A101">
        <v>40</v>
      </c>
      <c r="B101" s="82"/>
      <c r="D101" s="85">
        <v>18.519993482530101</v>
      </c>
      <c r="E101" s="56"/>
      <c r="F101" s="105"/>
      <c r="G101">
        <v>40</v>
      </c>
      <c r="H101" s="82">
        <v>39293</v>
      </c>
      <c r="I101">
        <v>1.1278089284896899</v>
      </c>
      <c r="J101" s="85">
        <v>17.2799935102463</v>
      </c>
      <c r="K101" s="114">
        <v>0.6033760411703557</v>
      </c>
      <c r="L101" s="111">
        <v>4.9778374253312704E-2</v>
      </c>
      <c r="M101">
        <v>40</v>
      </c>
      <c r="N101" s="82">
        <v>39676</v>
      </c>
      <c r="O101">
        <v>0.99963170289993297</v>
      </c>
      <c r="P101" s="85">
        <v>18.079993492364899</v>
      </c>
      <c r="Q101" s="114">
        <v>0.59643465136312102</v>
      </c>
      <c r="R101" s="111">
        <v>5.0562843387317799E-2</v>
      </c>
      <c r="S101">
        <v>40</v>
      </c>
      <c r="T101" s="82">
        <v>40052</v>
      </c>
      <c r="U101">
        <v>0.72805386781692505</v>
      </c>
      <c r="V101" s="85">
        <v>19.279993465542798</v>
      </c>
      <c r="W101" s="114">
        <v>0.52918402656518981</v>
      </c>
      <c r="X101" s="111">
        <v>4.8259160228559618E-2</v>
      </c>
      <c r="Y101">
        <v>40</v>
      </c>
      <c r="Z101" s="82"/>
      <c r="AB101" s="85"/>
      <c r="AC101" s="59"/>
      <c r="AD101" s="104"/>
      <c r="AE101">
        <v>40</v>
      </c>
    </row>
    <row r="102" spans="1:31">
      <c r="A102">
        <v>41</v>
      </c>
      <c r="B102" s="82"/>
      <c r="E102" s="56"/>
      <c r="F102" s="105"/>
      <c r="G102">
        <v>41</v>
      </c>
      <c r="H102" s="82">
        <v>39294</v>
      </c>
      <c r="I102">
        <v>1.1773484945297199</v>
      </c>
      <c r="J102" s="85">
        <v>17.319993509352201</v>
      </c>
      <c r="K102" s="114">
        <v>0.60924842568812054</v>
      </c>
      <c r="L102" s="111">
        <v>5.1019527193319432E-2</v>
      </c>
      <c r="M102">
        <v>41</v>
      </c>
      <c r="N102" s="82">
        <v>39677</v>
      </c>
      <c r="O102">
        <v>0.96016097068786599</v>
      </c>
      <c r="P102" s="85">
        <v>18.129993491247301</v>
      </c>
      <c r="Q102" s="114">
        <v>0.59272899264649859</v>
      </c>
      <c r="R102" s="111">
        <v>5.1860388657104475E-2</v>
      </c>
      <c r="S102">
        <v>41</v>
      </c>
      <c r="T102" s="82">
        <v>40053</v>
      </c>
      <c r="U102">
        <v>0.71695363521575906</v>
      </c>
      <c r="V102" s="85">
        <v>19.309993464872299</v>
      </c>
      <c r="W102" s="114">
        <v>0.52001562254796097</v>
      </c>
      <c r="X102" s="111">
        <v>4.9445415036923825E-2</v>
      </c>
      <c r="Y102">
        <v>41</v>
      </c>
      <c r="Z102" s="82"/>
      <c r="AB102" s="85"/>
      <c r="AC102" s="59"/>
      <c r="AD102" s="104"/>
      <c r="AE102">
        <v>41</v>
      </c>
    </row>
    <row r="103" spans="1:31">
      <c r="A103">
        <v>42</v>
      </c>
      <c r="B103" s="82"/>
      <c r="E103" s="56"/>
      <c r="F103" s="105"/>
      <c r="G103">
        <v>42</v>
      </c>
      <c r="H103" s="82">
        <v>39295</v>
      </c>
      <c r="I103">
        <v>1.24925589561462</v>
      </c>
      <c r="J103" s="85">
        <v>17.499993505328899</v>
      </c>
      <c r="K103" s="114">
        <v>0.61695677452700382</v>
      </c>
      <c r="L103" s="111">
        <v>5.2304131583131075E-2</v>
      </c>
      <c r="M103">
        <v>42</v>
      </c>
      <c r="N103" s="82">
        <v>39678</v>
      </c>
      <c r="O103">
        <v>0.93814808130264304</v>
      </c>
      <c r="P103" s="85">
        <v>18.139993491023802</v>
      </c>
      <c r="Q103" s="114">
        <v>0.58628681194526999</v>
      </c>
      <c r="R103" s="111">
        <v>5.3187196579962397E-2</v>
      </c>
      <c r="S103">
        <v>42</v>
      </c>
      <c r="T103" s="82">
        <v>40054</v>
      </c>
      <c r="U103">
        <v>0.72419941425323497</v>
      </c>
      <c r="V103" s="85">
        <v>19.299993465095799</v>
      </c>
      <c r="W103" s="114">
        <v>0.51336089319332034</v>
      </c>
      <c r="X103" s="111">
        <v>5.0644253147054438E-2</v>
      </c>
      <c r="Y103">
        <v>42</v>
      </c>
      <c r="Z103" s="82"/>
      <c r="AB103" s="85"/>
      <c r="AC103" s="59"/>
      <c r="AD103" s="104"/>
      <c r="AE103">
        <v>42</v>
      </c>
    </row>
    <row r="104" spans="1:31">
      <c r="A104">
        <v>43</v>
      </c>
      <c r="B104" s="82"/>
      <c r="E104" s="59"/>
      <c r="F104" s="104"/>
      <c r="G104">
        <v>43</v>
      </c>
      <c r="H104" s="82">
        <v>39296</v>
      </c>
      <c r="I104">
        <v>1.2754714488983201</v>
      </c>
      <c r="J104" s="85">
        <v>17.509993505105399</v>
      </c>
      <c r="K104" s="114">
        <v>0.62736123903741325</v>
      </c>
      <c r="L104" s="111">
        <v>5.3646243771889167E-2</v>
      </c>
      <c r="M104">
        <v>43</v>
      </c>
      <c r="N104" s="82">
        <v>39679</v>
      </c>
      <c r="O104">
        <v>0.90953183174133301</v>
      </c>
      <c r="P104" s="85">
        <v>18.149993490800298</v>
      </c>
      <c r="Q104" s="114">
        <v>0.58018957854358022</v>
      </c>
      <c r="R104" s="111">
        <v>5.4535879832997951E-2</v>
      </c>
      <c r="S104">
        <v>43</v>
      </c>
      <c r="T104" s="82">
        <v>40055</v>
      </c>
      <c r="U104">
        <v>0.75720876455306996</v>
      </c>
      <c r="V104" s="85">
        <v>19.089993469789601</v>
      </c>
      <c r="W104" s="114">
        <v>0.5110548994864863</v>
      </c>
      <c r="X104" s="111">
        <v>5.1857812336746356E-2</v>
      </c>
      <c r="Y104">
        <v>43</v>
      </c>
      <c r="Z104" s="82"/>
      <c r="AB104" s="85"/>
      <c r="AC104" s="59"/>
      <c r="AD104" s="104"/>
      <c r="AE104">
        <v>43</v>
      </c>
    </row>
    <row r="105" spans="1:31">
      <c r="A105">
        <v>44</v>
      </c>
      <c r="B105" s="82"/>
      <c r="E105" s="59"/>
      <c r="F105" s="104"/>
      <c r="G105">
        <v>44</v>
      </c>
      <c r="H105" s="82">
        <v>39297</v>
      </c>
      <c r="I105">
        <v>1.2776244878768901</v>
      </c>
      <c r="J105" s="85">
        <v>17.669993501529099</v>
      </c>
      <c r="K105" s="114">
        <v>0.6353180247479373</v>
      </c>
      <c r="L105" s="111">
        <v>5.5042369231398929E-2</v>
      </c>
      <c r="M105">
        <v>44</v>
      </c>
      <c r="N105" s="82">
        <v>39680</v>
      </c>
      <c r="O105">
        <v>0.89158636331558205</v>
      </c>
      <c r="P105" s="85">
        <v>17.8599934972823</v>
      </c>
      <c r="Q105" s="114">
        <v>0.57341651136689298</v>
      </c>
      <c r="R105" s="111">
        <v>5.5907003923394552E-2</v>
      </c>
      <c r="S105">
        <v>44</v>
      </c>
      <c r="T105" s="82">
        <v>40056</v>
      </c>
      <c r="U105">
        <v>0.77052670717239402</v>
      </c>
      <c r="V105" s="85">
        <v>18.909993473813</v>
      </c>
      <c r="W105" s="114">
        <v>0.51507864208912668</v>
      </c>
      <c r="X105" s="111">
        <v>5.3083005704343378E-2</v>
      </c>
      <c r="Y105">
        <v>44</v>
      </c>
      <c r="Z105" s="82"/>
      <c r="AB105" s="85"/>
      <c r="AC105" s="59"/>
      <c r="AD105" s="104"/>
      <c r="AE105">
        <v>44</v>
      </c>
    </row>
    <row r="106" spans="1:31">
      <c r="A106">
        <v>45</v>
      </c>
      <c r="B106" s="82"/>
      <c r="E106" s="59"/>
      <c r="F106" s="104"/>
      <c r="G106">
        <v>45</v>
      </c>
      <c r="H106" s="82">
        <v>39298</v>
      </c>
      <c r="I106">
        <v>1.2888039350509599</v>
      </c>
      <c r="J106" s="85">
        <v>17.629993502423201</v>
      </c>
      <c r="K106" s="114">
        <v>0.6400178479148162</v>
      </c>
      <c r="L106" s="111">
        <v>5.65007171540933E-2</v>
      </c>
      <c r="M106">
        <v>45</v>
      </c>
      <c r="N106" s="82">
        <v>39681</v>
      </c>
      <c r="O106">
        <v>0.89366376399993896</v>
      </c>
      <c r="P106" s="85">
        <v>17.549993504211301</v>
      </c>
      <c r="Q106" s="114">
        <v>0.56756427880264726</v>
      </c>
      <c r="R106" s="111">
        <v>5.727914654785525E-2</v>
      </c>
      <c r="S106">
        <v>45</v>
      </c>
      <c r="T106" s="82"/>
      <c r="V106" s="85">
        <v>18.789993476495201</v>
      </c>
      <c r="W106" s="107"/>
      <c r="X106" s="108"/>
      <c r="Y106">
        <v>45</v>
      </c>
      <c r="Z106" s="82"/>
      <c r="AB106" s="85"/>
      <c r="AC106" s="59"/>
      <c r="AD106" s="104"/>
      <c r="AE106">
        <v>45</v>
      </c>
    </row>
    <row r="107" spans="1:31">
      <c r="A107">
        <v>46</v>
      </c>
      <c r="B107" s="82"/>
      <c r="E107" s="59"/>
      <c r="F107" s="104"/>
      <c r="G107">
        <v>46</v>
      </c>
      <c r="H107" s="82">
        <v>39299</v>
      </c>
      <c r="I107">
        <v>1.3274328708648699</v>
      </c>
      <c r="J107" s="85">
        <v>17.839993497729299</v>
      </c>
      <c r="K107" s="114">
        <v>0.64352294458594228</v>
      </c>
      <c r="L107" s="111">
        <v>5.8003573205914351E-2</v>
      </c>
      <c r="M107">
        <v>46</v>
      </c>
      <c r="N107" s="82">
        <v>39682</v>
      </c>
      <c r="O107">
        <v>0.890239238739014</v>
      </c>
      <c r="P107" s="85">
        <v>17.499993505328899</v>
      </c>
      <c r="Q107" s="114">
        <v>0.56459917746674182</v>
      </c>
      <c r="R107" s="111">
        <v>5.8651825962546554E-2</v>
      </c>
      <c r="S107">
        <v>46</v>
      </c>
      <c r="T107" s="82"/>
      <c r="V107" s="85">
        <v>18.779993476718701</v>
      </c>
      <c r="W107" s="107"/>
      <c r="X107" s="108"/>
      <c r="Y107">
        <v>46</v>
      </c>
      <c r="Z107" s="82"/>
      <c r="AB107" s="85"/>
      <c r="AC107" s="59"/>
      <c r="AD107" s="104"/>
      <c r="AE107">
        <v>46</v>
      </c>
    </row>
    <row r="108" spans="1:31">
      <c r="A108">
        <v>47</v>
      </c>
      <c r="B108" s="82"/>
      <c r="E108" s="59"/>
      <c r="F108" s="104"/>
      <c r="G108">
        <v>47</v>
      </c>
      <c r="H108" s="82">
        <v>39300</v>
      </c>
      <c r="I108">
        <v>1.29341208934784</v>
      </c>
      <c r="J108" s="85">
        <v>17.899993496388198</v>
      </c>
      <c r="K108" s="114">
        <v>0.64847839316582256</v>
      </c>
      <c r="L108" s="111">
        <v>5.9568753855438257E-2</v>
      </c>
      <c r="M108">
        <v>47</v>
      </c>
      <c r="N108" s="82">
        <v>39683</v>
      </c>
      <c r="O108">
        <v>0.893579602241516</v>
      </c>
      <c r="P108" s="85">
        <v>17.569993503764302</v>
      </c>
      <c r="Q108" s="114">
        <v>0.56251908843280551</v>
      </c>
      <c r="R108" s="111">
        <v>6.0047462309694037E-2</v>
      </c>
      <c r="S108">
        <v>47</v>
      </c>
      <c r="T108" s="82"/>
      <c r="V108" s="85">
        <v>18.719993478059799</v>
      </c>
      <c r="W108" s="107"/>
      <c r="X108" s="108"/>
      <c r="Y108">
        <v>47</v>
      </c>
      <c r="Z108" s="82"/>
      <c r="AB108" s="85"/>
      <c r="AC108" s="59"/>
      <c r="AD108" s="104"/>
      <c r="AE108">
        <v>47</v>
      </c>
    </row>
    <row r="109" spans="1:31">
      <c r="A109">
        <v>48</v>
      </c>
      <c r="B109" s="82"/>
      <c r="E109" s="59"/>
      <c r="F109" s="104"/>
      <c r="G109">
        <v>48</v>
      </c>
      <c r="H109" s="82">
        <v>39301</v>
      </c>
      <c r="I109">
        <v>1.2622047662735001</v>
      </c>
      <c r="J109" s="85">
        <v>17.919993495941199</v>
      </c>
      <c r="K109" s="114">
        <v>0.64864013071957538</v>
      </c>
      <c r="L109" s="111">
        <v>6.1190628684692279E-2</v>
      </c>
      <c r="M109">
        <v>48</v>
      </c>
      <c r="N109" s="82">
        <v>39684</v>
      </c>
      <c r="O109">
        <v>0.87616682052612305</v>
      </c>
      <c r="P109" s="85">
        <v>17.7099935006351</v>
      </c>
      <c r="Q109" s="114">
        <v>0.5617418473059077</v>
      </c>
      <c r="R109" s="111">
        <v>6.1476301945557643E-2</v>
      </c>
      <c r="S109">
        <v>48</v>
      </c>
      <c r="T109" s="82"/>
      <c r="V109" s="85">
        <v>18.779993476718701</v>
      </c>
      <c r="W109" s="107"/>
      <c r="X109" s="108"/>
      <c r="Y109">
        <v>48</v>
      </c>
      <c r="Z109" s="82"/>
      <c r="AB109" s="85"/>
      <c r="AC109" s="59"/>
      <c r="AD109" s="104"/>
      <c r="AE109">
        <v>48</v>
      </c>
    </row>
    <row r="110" spans="1:31">
      <c r="A110">
        <v>49</v>
      </c>
      <c r="C110" s="82"/>
      <c r="E110" s="86"/>
      <c r="F110" s="86"/>
      <c r="G110">
        <v>49</v>
      </c>
      <c r="H110" s="82">
        <v>39302</v>
      </c>
      <c r="I110">
        <v>1.25693619251251</v>
      </c>
      <c r="J110" s="85">
        <v>18.039993493259001</v>
      </c>
      <c r="K110" s="113">
        <v>0.64625254056986736</v>
      </c>
      <c r="L110" s="83">
        <v>6.285816671211289E-2</v>
      </c>
      <c r="M110">
        <v>49</v>
      </c>
      <c r="N110" s="82">
        <v>39685</v>
      </c>
      <c r="O110">
        <v>0.84853535890579201</v>
      </c>
      <c r="P110" s="85">
        <v>17.829993497952799</v>
      </c>
      <c r="Q110" s="113">
        <v>0.55916943305662059</v>
      </c>
      <c r="R110" s="83">
        <v>6.2946935804384846E-2</v>
      </c>
      <c r="S110">
        <v>49</v>
      </c>
      <c r="T110" s="82"/>
      <c r="V110" s="85">
        <v>18.529993482306601</v>
      </c>
      <c r="W110" s="85"/>
      <c r="X110" s="109"/>
      <c r="Y110">
        <v>49</v>
      </c>
      <c r="AA110" s="82"/>
      <c r="AB110" s="85"/>
      <c r="AC110" s="86"/>
      <c r="AD110" s="86"/>
      <c r="AE110">
        <v>49</v>
      </c>
    </row>
    <row r="111" spans="1:31">
      <c r="A111">
        <v>50</v>
      </c>
      <c r="C111" s="82"/>
      <c r="E111" s="86"/>
      <c r="F111" s="86"/>
      <c r="G111">
        <v>50</v>
      </c>
      <c r="H111" s="82">
        <v>39303</v>
      </c>
      <c r="I111">
        <v>1.2098853588104199</v>
      </c>
      <c r="J111" s="85">
        <v>18.069993492588399</v>
      </c>
      <c r="K111" s="113">
        <v>0.64448794199817194</v>
      </c>
      <c r="L111" s="83">
        <v>6.4575371169864615E-2</v>
      </c>
      <c r="M111">
        <v>50</v>
      </c>
      <c r="N111" s="82">
        <v>39686</v>
      </c>
      <c r="O111">
        <v>0.83399760723114003</v>
      </c>
      <c r="P111" s="85">
        <v>17.8599934972823</v>
      </c>
      <c r="Q111" s="113">
        <v>0.55421785913383703</v>
      </c>
      <c r="R111" s="83">
        <v>6.4455189039737279E-2</v>
      </c>
      <c r="S111">
        <v>50</v>
      </c>
      <c r="T111" s="82"/>
      <c r="V111" s="85"/>
      <c r="W111" s="85"/>
      <c r="X111" s="109"/>
      <c r="Y111">
        <v>50</v>
      </c>
      <c r="AA111" s="82"/>
      <c r="AB111" s="85"/>
      <c r="AC111" s="86"/>
      <c r="AD111" s="86"/>
      <c r="AE111">
        <v>50</v>
      </c>
    </row>
    <row r="112" spans="1:31">
      <c r="A112">
        <v>51</v>
      </c>
      <c r="C112" s="82"/>
      <c r="E112" s="86"/>
      <c r="F112" s="86"/>
      <c r="G112">
        <v>51</v>
      </c>
      <c r="H112" s="82">
        <v>39304</v>
      </c>
      <c r="I112">
        <v>1.1649425029754601</v>
      </c>
      <c r="J112" s="85">
        <v>18.069993492588399</v>
      </c>
      <c r="K112" s="113">
        <v>0.63957149605823127</v>
      </c>
      <c r="L112" s="83">
        <v>6.6337555083617938E-2</v>
      </c>
      <c r="M112">
        <v>51</v>
      </c>
      <c r="N112" s="82">
        <v>39687</v>
      </c>
      <c r="O112">
        <v>0.83962810039520297</v>
      </c>
      <c r="P112" s="85">
        <v>17.789993498846901</v>
      </c>
      <c r="Q112" s="113">
        <v>0.54955443713775476</v>
      </c>
      <c r="R112" s="83">
        <v>6.5989748154134609E-2</v>
      </c>
      <c r="S112">
        <v>51</v>
      </c>
      <c r="U112" s="82"/>
      <c r="V112" s="85"/>
      <c r="W112" s="86"/>
      <c r="X112" s="86"/>
      <c r="Y112">
        <v>51</v>
      </c>
      <c r="AA112" s="82"/>
      <c r="AB112" s="85"/>
      <c r="AC112" s="86"/>
      <c r="AD112" s="86"/>
      <c r="AE112">
        <v>51</v>
      </c>
    </row>
    <row r="113" spans="1:31">
      <c r="A113">
        <v>52</v>
      </c>
      <c r="C113" s="82"/>
      <c r="E113" s="86"/>
      <c r="F113" s="86"/>
      <c r="G113">
        <v>52</v>
      </c>
      <c r="H113" s="82">
        <v>39305</v>
      </c>
      <c r="I113">
        <v>1.18186831474304</v>
      </c>
      <c r="J113" s="85">
        <v>18.059993492811898</v>
      </c>
      <c r="K113" s="113">
        <v>0.63290508224623188</v>
      </c>
      <c r="L113" s="83">
        <v>6.8135883126793417E-2</v>
      </c>
      <c r="M113">
        <v>52</v>
      </c>
      <c r="N113" s="82">
        <v>39688</v>
      </c>
      <c r="O113">
        <v>0.83942329883575395</v>
      </c>
      <c r="P113" s="85">
        <v>17.589993503317299</v>
      </c>
      <c r="Q113" s="113">
        <v>0.54769846955290702</v>
      </c>
      <c r="R113" s="83">
        <v>6.7543888099633131E-2</v>
      </c>
      <c r="S113">
        <v>52</v>
      </c>
      <c r="U113" s="82"/>
      <c r="V113" s="85"/>
      <c r="W113" s="86"/>
      <c r="X113" s="86"/>
      <c r="Y113">
        <v>52</v>
      </c>
      <c r="AA113" s="82"/>
      <c r="AB113" s="85"/>
      <c r="AC113" s="86"/>
      <c r="AD113" s="86"/>
      <c r="AE113">
        <v>52</v>
      </c>
    </row>
    <row r="114" spans="1:31">
      <c r="A114">
        <v>53</v>
      </c>
      <c r="C114" s="82"/>
      <c r="E114" s="86"/>
      <c r="F114" s="86"/>
      <c r="G114">
        <v>53</v>
      </c>
      <c r="H114" s="82">
        <v>39306</v>
      </c>
      <c r="I114">
        <v>1.20893907546997</v>
      </c>
      <c r="J114" s="85">
        <v>17.979993494600102</v>
      </c>
      <c r="K114" s="113">
        <v>0.63072728476621776</v>
      </c>
      <c r="L114" s="83">
        <v>6.9965573683008431E-2</v>
      </c>
      <c r="M114">
        <v>53</v>
      </c>
      <c r="N114" s="82">
        <v>39689</v>
      </c>
      <c r="O114">
        <v>0.84695440530777</v>
      </c>
      <c r="P114" s="85">
        <v>17.479993505776001</v>
      </c>
      <c r="Q114" s="113">
        <v>0.54664431232522614</v>
      </c>
      <c r="R114" s="83">
        <v>6.9114354891343946E-2</v>
      </c>
      <c r="S114">
        <v>53</v>
      </c>
      <c r="U114" s="82"/>
      <c r="V114" s="85"/>
      <c r="W114" s="86"/>
      <c r="X114" s="86"/>
      <c r="Y114">
        <v>53</v>
      </c>
      <c r="AA114" s="82"/>
      <c r="AB114" s="85"/>
      <c r="AC114" s="86"/>
      <c r="AD114" s="86"/>
      <c r="AE114">
        <v>53</v>
      </c>
    </row>
    <row r="115" spans="1:31">
      <c r="A115">
        <v>54</v>
      </c>
      <c r="G115">
        <v>54</v>
      </c>
      <c r="H115" s="82">
        <v>39307</v>
      </c>
      <c r="I115">
        <v>1.25504326820374</v>
      </c>
      <c r="J115">
        <v>18.0299934934825</v>
      </c>
      <c r="K115" s="113">
        <v>0.63187382733732711</v>
      </c>
      <c r="L115" s="83">
        <v>7.1831259188652671E-2</v>
      </c>
      <c r="M115">
        <v>54</v>
      </c>
      <c r="N115" s="82">
        <v>39690</v>
      </c>
      <c r="O115">
        <v>0.86458754539489702</v>
      </c>
      <c r="P115">
        <v>17.409993507340602</v>
      </c>
      <c r="Q115" s="113">
        <v>0.54701508768520835</v>
      </c>
      <c r="R115" s="83">
        <v>7.0709714797103848E-2</v>
      </c>
      <c r="S115">
        <v>54</v>
      </c>
      <c r="Y115">
        <v>54</v>
      </c>
      <c r="AE115">
        <v>54</v>
      </c>
    </row>
    <row r="116" spans="1:31">
      <c r="A116">
        <v>55</v>
      </c>
      <c r="G116">
        <v>55</v>
      </c>
      <c r="H116" s="82">
        <v>39308</v>
      </c>
      <c r="I116">
        <v>1.2272821664810201</v>
      </c>
      <c r="J116">
        <v>18.0999934919179</v>
      </c>
      <c r="K116" s="113">
        <v>0.63636859672906254</v>
      </c>
      <c r="L116" s="83">
        <v>7.3753600158652247E-2</v>
      </c>
      <c r="M116">
        <v>55</v>
      </c>
      <c r="N116" s="82">
        <v>39691</v>
      </c>
      <c r="O116">
        <v>0.88040882349014304</v>
      </c>
      <c r="P116">
        <v>17.539993504434801</v>
      </c>
      <c r="Q116" s="113">
        <v>0.54943164002143929</v>
      </c>
      <c r="R116" s="83">
        <v>7.2336822499998107E-2</v>
      </c>
      <c r="S116">
        <v>55</v>
      </c>
      <c r="Y116">
        <v>55</v>
      </c>
      <c r="AE116">
        <v>55</v>
      </c>
    </row>
    <row r="117" spans="1:31">
      <c r="A117">
        <v>56</v>
      </c>
      <c r="G117">
        <v>56</v>
      </c>
      <c r="H117" s="82">
        <v>39309</v>
      </c>
      <c r="I117">
        <v>1.1484222412109399</v>
      </c>
      <c r="J117">
        <v>18.239993488788599</v>
      </c>
      <c r="K117" s="113">
        <v>0.63655907270790202</v>
      </c>
      <c r="L117" s="83">
        <v>7.5745080042089602E-2</v>
      </c>
      <c r="M117">
        <v>56</v>
      </c>
      <c r="P117">
        <v>17.629993502423201</v>
      </c>
      <c r="S117">
        <v>56</v>
      </c>
      <c r="Y117">
        <v>56</v>
      </c>
      <c r="AE117">
        <v>56</v>
      </c>
    </row>
    <row r="118" spans="1:31">
      <c r="A118">
        <v>57</v>
      </c>
      <c r="G118">
        <v>57</v>
      </c>
      <c r="H118" s="82">
        <v>39310</v>
      </c>
      <c r="I118">
        <v>1.0755660533905</v>
      </c>
      <c r="J118">
        <v>18.149993490800298</v>
      </c>
      <c r="K118" s="113">
        <v>0.629683758977025</v>
      </c>
      <c r="L118" s="83">
        <v>7.780396936526171E-2</v>
      </c>
      <c r="M118">
        <v>57</v>
      </c>
      <c r="P118">
        <v>17.679993501305599</v>
      </c>
      <c r="S118">
        <v>57</v>
      </c>
      <c r="Y118">
        <v>57</v>
      </c>
      <c r="AE118">
        <v>57</v>
      </c>
    </row>
    <row r="119" spans="1:31">
      <c r="A119">
        <v>58</v>
      </c>
      <c r="G119">
        <v>58</v>
      </c>
      <c r="H119" s="82">
        <v>39311</v>
      </c>
      <c r="I119">
        <v>1.0348210334777801</v>
      </c>
      <c r="J119">
        <v>17.989993494376598</v>
      </c>
      <c r="K119" s="113">
        <v>0.61895164780490697</v>
      </c>
      <c r="L119" s="83">
        <v>7.9890065268318974E-2</v>
      </c>
      <c r="M119">
        <v>58</v>
      </c>
      <c r="P119">
        <v>17.799993498623401</v>
      </c>
      <c r="S119">
        <v>58</v>
      </c>
      <c r="Y119">
        <v>58</v>
      </c>
      <c r="AE119">
        <v>58</v>
      </c>
    </row>
    <row r="120" spans="1:31">
      <c r="A120">
        <v>59</v>
      </c>
      <c r="G120">
        <v>59</v>
      </c>
      <c r="H120" s="82">
        <v>39312</v>
      </c>
      <c r="I120">
        <v>1.0117926597595199</v>
      </c>
      <c r="J120">
        <v>18.0299934934825</v>
      </c>
      <c r="K120" s="113">
        <v>0.60895741881150978</v>
      </c>
      <c r="L120" s="83">
        <v>8.1984698023061173E-2</v>
      </c>
      <c r="M120">
        <v>59</v>
      </c>
      <c r="P120">
        <v>17.9399934954942</v>
      </c>
      <c r="S120">
        <v>59</v>
      </c>
      <c r="Y120">
        <v>59</v>
      </c>
      <c r="AE120">
        <v>59</v>
      </c>
    </row>
    <row r="121" spans="1:31">
      <c r="A121">
        <v>60</v>
      </c>
      <c r="G121">
        <v>60</v>
      </c>
      <c r="H121" s="82">
        <v>39313</v>
      </c>
      <c r="I121">
        <v>0.97291916608810403</v>
      </c>
      <c r="J121">
        <v>17.999993494152999</v>
      </c>
      <c r="K121" s="113">
        <v>0.60098040795383523</v>
      </c>
      <c r="L121" s="83">
        <v>8.4108501647586473E-2</v>
      </c>
      <c r="M121">
        <v>60</v>
      </c>
      <c r="S121">
        <v>60</v>
      </c>
      <c r="Y121">
        <v>60</v>
      </c>
      <c r="AE121">
        <v>60</v>
      </c>
    </row>
    <row r="122" spans="1:31">
      <c r="A122">
        <v>61</v>
      </c>
      <c r="G122">
        <v>61</v>
      </c>
      <c r="H122" s="82">
        <v>39314</v>
      </c>
      <c r="I122">
        <v>0.94230282306671098</v>
      </c>
      <c r="J122">
        <v>17.979993494600102</v>
      </c>
      <c r="K122" s="113">
        <v>0.59233563140000123</v>
      </c>
      <c r="L122" s="83">
        <v>8.6259437954863599E-2</v>
      </c>
      <c r="M122">
        <v>61</v>
      </c>
      <c r="S122">
        <v>61</v>
      </c>
      <c r="Y122">
        <v>61</v>
      </c>
      <c r="AE122">
        <v>61</v>
      </c>
    </row>
    <row r="123" spans="1:31">
      <c r="A123">
        <v>62</v>
      </c>
      <c r="G123">
        <v>62</v>
      </c>
      <c r="H123" s="82">
        <v>39315</v>
      </c>
      <c r="I123">
        <v>0.92848950624465898</v>
      </c>
      <c r="J123">
        <v>17.899993496388198</v>
      </c>
      <c r="K123" s="113">
        <v>0.58407481436838526</v>
      </c>
      <c r="L123" s="83">
        <v>8.8435713335293431E-2</v>
      </c>
      <c r="M123">
        <v>62</v>
      </c>
      <c r="S123">
        <v>62</v>
      </c>
      <c r="Y123">
        <v>62</v>
      </c>
      <c r="AE123">
        <v>62</v>
      </c>
    </row>
    <row r="124" spans="1:31">
      <c r="A124">
        <v>63</v>
      </c>
      <c r="G124">
        <v>63</v>
      </c>
      <c r="H124" s="82">
        <v>39316</v>
      </c>
      <c r="I124">
        <v>0.96326613426208496</v>
      </c>
      <c r="J124">
        <v>17.829993497952799</v>
      </c>
      <c r="K124" s="113">
        <v>0.57790470775745151</v>
      </c>
      <c r="L124" s="83">
        <v>9.0631253339658047E-2</v>
      </c>
      <c r="M124">
        <v>63</v>
      </c>
      <c r="S124">
        <v>63</v>
      </c>
      <c r="Y124">
        <v>63</v>
      </c>
      <c r="AE124">
        <v>63</v>
      </c>
    </row>
    <row r="125" spans="1:31">
      <c r="A125">
        <v>64</v>
      </c>
      <c r="G125">
        <v>64</v>
      </c>
      <c r="H125" s="82">
        <v>39317</v>
      </c>
      <c r="I125">
        <v>1.0061626434326201</v>
      </c>
      <c r="J125">
        <v>17.8699934970588</v>
      </c>
      <c r="K125" s="113">
        <v>0.57845095478564079</v>
      </c>
      <c r="L125" s="83">
        <v>9.2852757587943591E-2</v>
      </c>
      <c r="M125">
        <v>64</v>
      </c>
      <c r="S125">
        <v>64</v>
      </c>
      <c r="Y125">
        <v>64</v>
      </c>
      <c r="AE125">
        <v>64</v>
      </c>
    </row>
    <row r="126" spans="1:31">
      <c r="A126">
        <v>65</v>
      </c>
      <c r="G126">
        <v>65</v>
      </c>
      <c r="H126" s="82">
        <v>39318</v>
      </c>
      <c r="I126">
        <v>1.0549914836883501</v>
      </c>
      <c r="J126">
        <v>18.149993490800298</v>
      </c>
      <c r="K126" s="113">
        <v>0.58343958604321455</v>
      </c>
      <c r="L126" s="83">
        <v>9.5133992502077852E-2</v>
      </c>
      <c r="M126">
        <v>65</v>
      </c>
      <c r="S126">
        <v>65</v>
      </c>
      <c r="Y126">
        <v>65</v>
      </c>
      <c r="AE126">
        <v>65</v>
      </c>
    </row>
    <row r="127" spans="1:31">
      <c r="A127">
        <v>66</v>
      </c>
      <c r="G127">
        <v>66</v>
      </c>
      <c r="H127" s="82">
        <v>39319</v>
      </c>
      <c r="I127">
        <v>1.0260728597641</v>
      </c>
      <c r="J127">
        <v>18.2599934883416</v>
      </c>
      <c r="K127" s="113">
        <v>0.59137872327485841</v>
      </c>
      <c r="L127" s="83">
        <v>9.7519279592032881E-2</v>
      </c>
      <c r="M127">
        <v>66</v>
      </c>
      <c r="S127">
        <v>66</v>
      </c>
      <c r="Y127">
        <v>66</v>
      </c>
      <c r="AE127">
        <v>66</v>
      </c>
    </row>
    <row r="128" spans="1:31">
      <c r="A128">
        <v>67</v>
      </c>
      <c r="G128">
        <v>67</v>
      </c>
      <c r="H128" s="82">
        <v>39320</v>
      </c>
      <c r="I128">
        <v>1.0096672773361199</v>
      </c>
      <c r="J128">
        <v>18.519993482530101</v>
      </c>
      <c r="K128" s="113">
        <v>0.59276607473452836</v>
      </c>
      <c r="L128" s="83">
        <v>0.10000451996551016</v>
      </c>
      <c r="M128">
        <v>67</v>
      </c>
      <c r="S128">
        <v>67</v>
      </c>
      <c r="Y128">
        <v>67</v>
      </c>
      <c r="AE128">
        <v>67</v>
      </c>
    </row>
    <row r="129" spans="1:31">
      <c r="A129">
        <v>68</v>
      </c>
      <c r="G129">
        <v>68</v>
      </c>
      <c r="H129" s="82">
        <v>39321</v>
      </c>
      <c r="I129">
        <v>1.0041190385818499</v>
      </c>
      <c r="J129">
        <v>18.539993482083101</v>
      </c>
      <c r="K129" s="113">
        <v>0.59176036482277772</v>
      </c>
      <c r="L129" s="83">
        <v>0.10258905529970744</v>
      </c>
      <c r="M129">
        <v>68</v>
      </c>
      <c r="S129">
        <v>68</v>
      </c>
      <c r="Y129">
        <v>68</v>
      </c>
      <c r="AE129">
        <v>68</v>
      </c>
    </row>
    <row r="130" spans="1:31">
      <c r="A130">
        <v>69</v>
      </c>
      <c r="G130">
        <v>69</v>
      </c>
      <c r="H130" s="82">
        <v>39322</v>
      </c>
      <c r="I130">
        <v>0.97677028179168701</v>
      </c>
      <c r="J130">
        <v>18.559993481636099</v>
      </c>
      <c r="K130" s="113">
        <v>0.59060408012581467</v>
      </c>
      <c r="L130" s="83">
        <v>0.1052378819098935</v>
      </c>
      <c r="M130">
        <v>69</v>
      </c>
      <c r="S130">
        <v>69</v>
      </c>
      <c r="Y130">
        <v>69</v>
      </c>
      <c r="AE130">
        <v>69</v>
      </c>
    </row>
    <row r="131" spans="1:31">
      <c r="A131">
        <v>70</v>
      </c>
      <c r="G131">
        <v>70</v>
      </c>
      <c r="H131" s="82">
        <v>39323</v>
      </c>
      <c r="I131">
        <v>0.96304357051849399</v>
      </c>
      <c r="J131">
        <v>18.599993480742</v>
      </c>
      <c r="K131" s="113">
        <v>0.58691049366693149</v>
      </c>
      <c r="L131" s="83">
        <v>0.1079519036042679</v>
      </c>
      <c r="M131">
        <v>70</v>
      </c>
      <c r="S131">
        <v>70</v>
      </c>
      <c r="Y131">
        <v>70</v>
      </c>
      <c r="AE131">
        <v>70</v>
      </c>
    </row>
    <row r="132" spans="1:31">
      <c r="A132">
        <v>71</v>
      </c>
      <c r="G132">
        <v>71</v>
      </c>
      <c r="H132" s="82">
        <v>39324</v>
      </c>
      <c r="I132">
        <v>0.96771037578582797</v>
      </c>
      <c r="J132">
        <v>18.499993482977199</v>
      </c>
      <c r="K132" s="113">
        <v>0.58332340882864631</v>
      </c>
      <c r="L132" s="83">
        <v>0.11072509699414539</v>
      </c>
      <c r="M132">
        <v>71</v>
      </c>
      <c r="S132">
        <v>71</v>
      </c>
      <c r="Y132">
        <v>71</v>
      </c>
      <c r="AE132">
        <v>71</v>
      </c>
    </row>
    <row r="133" spans="1:31">
      <c r="A133">
        <v>72</v>
      </c>
      <c r="G133">
        <v>72</v>
      </c>
      <c r="H133" s="82">
        <v>39325</v>
      </c>
      <c r="I133">
        <v>0.96110171079635598</v>
      </c>
      <c r="J133">
        <v>18.489993483200699</v>
      </c>
      <c r="K133" s="113">
        <v>0.58192720871615178</v>
      </c>
      <c r="L133" s="83">
        <v>0.11353979441499595</v>
      </c>
      <c r="M133">
        <v>72</v>
      </c>
      <c r="S133">
        <v>72</v>
      </c>
      <c r="Y133">
        <v>72</v>
      </c>
      <c r="AE133">
        <v>72</v>
      </c>
    </row>
    <row r="134" spans="1:31">
      <c r="A134">
        <v>73</v>
      </c>
      <c r="G134">
        <v>73</v>
      </c>
      <c r="J134">
        <v>18.499993482977199</v>
      </c>
      <c r="M134">
        <v>73</v>
      </c>
      <c r="S134">
        <v>73</v>
      </c>
      <c r="Y134">
        <v>73</v>
      </c>
      <c r="AE134">
        <v>73</v>
      </c>
    </row>
    <row r="135" spans="1:31">
      <c r="A135">
        <v>74</v>
      </c>
      <c r="G135">
        <v>74</v>
      </c>
      <c r="J135">
        <v>18.449993484094801</v>
      </c>
      <c r="M135">
        <v>74</v>
      </c>
      <c r="S135">
        <v>74</v>
      </c>
      <c r="Y135">
        <v>74</v>
      </c>
      <c r="AE135">
        <v>74</v>
      </c>
    </row>
    <row r="136" spans="1:31">
      <c r="J136">
        <v>18.339993486553499</v>
      </c>
    </row>
    <row r="137" spans="1:31">
      <c r="J137">
        <v>18.2599934883416</v>
      </c>
    </row>
    <row r="138" spans="1:31">
      <c r="J138">
        <v>18.249993488565099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6F202-4F1E-7848-9080-DD21D03E041D}">
  <dimension ref="A1:P28"/>
  <sheetViews>
    <sheetView topLeftCell="A2" zoomScale="140" zoomScaleNormal="140" workbookViewId="0">
      <pane xSplit="1" topLeftCell="B1" activePane="topRight" state="frozen"/>
      <selection pane="topRight" activeCell="M8" sqref="M8:M11"/>
    </sheetView>
  </sheetViews>
  <sheetFormatPr baseColWidth="10" defaultRowHeight="15"/>
  <cols>
    <col min="1" max="1" width="15.6640625" customWidth="1"/>
    <col min="2" max="2" width="5.83203125" customWidth="1"/>
    <col min="3" max="3" width="5.6640625" bestFit="1" customWidth="1"/>
    <col min="4" max="4" width="6" customWidth="1"/>
    <col min="5" max="5" width="6.1640625" customWidth="1"/>
    <col min="6" max="6" width="6.6640625" customWidth="1"/>
    <col min="7" max="10" width="12.6640625" bestFit="1" customWidth="1"/>
    <col min="11" max="11" width="15.83203125" customWidth="1"/>
    <col min="12" max="12" width="12.6640625" bestFit="1" customWidth="1"/>
    <col min="15" max="15" width="5.6640625" customWidth="1"/>
  </cols>
  <sheetData>
    <row r="1" spans="1:16">
      <c r="B1">
        <v>2000</v>
      </c>
      <c r="C1">
        <v>2001</v>
      </c>
      <c r="D1">
        <v>2002</v>
      </c>
      <c r="E1">
        <v>2003</v>
      </c>
      <c r="F1">
        <v>2004</v>
      </c>
      <c r="G1">
        <v>2005</v>
      </c>
      <c r="H1">
        <v>2006</v>
      </c>
      <c r="I1">
        <v>2007</v>
      </c>
      <c r="J1">
        <v>2008</v>
      </c>
      <c r="K1">
        <v>2009</v>
      </c>
      <c r="L1">
        <v>2010</v>
      </c>
      <c r="M1" s="136" t="s">
        <v>173</v>
      </c>
      <c r="N1" s="136"/>
      <c r="O1" t="s">
        <v>172</v>
      </c>
    </row>
    <row r="2" spans="1:16">
      <c r="A2" t="s">
        <v>174</v>
      </c>
      <c r="P2" t="s">
        <v>177</v>
      </c>
    </row>
    <row r="3" spans="1:16" s="135" customFormat="1">
      <c r="A3" s="135" t="s">
        <v>168</v>
      </c>
      <c r="B3" s="135">
        <f>SUM(Westdiep!D2:D31)/30</f>
        <v>17.284993510134552</v>
      </c>
      <c r="C3" s="135">
        <f>SUM(Westdiep!J2:J31)/30</f>
        <v>18.395993485301759</v>
      </c>
      <c r="D3" s="135">
        <f>SUM(Westdiep!P2:P31)/30</f>
        <v>17.714993500523295</v>
      </c>
      <c r="E3" s="135">
        <f>SUM(Westdiep!V2:V31)/30</f>
        <v>19.665660123589156</v>
      </c>
      <c r="F3" s="135">
        <f>SUM(Westdiep!AB2:AB31)/30</f>
        <v>18.027326826875431</v>
      </c>
      <c r="G3" s="135">
        <f>SUM(Westdiep!AH2:AH31)/30</f>
        <v>18.537660148801926</v>
      </c>
      <c r="H3" s="181">
        <f>SUM(Westdiep!D61:D90)/30</f>
        <v>20.144993436666667</v>
      </c>
      <c r="I3" s="135">
        <f>SUM(Westdiep!J61:J90)/30</f>
        <v>16.636660191292592</v>
      </c>
      <c r="J3" s="135">
        <f>SUM(Westdiep!P61:P90)/30</f>
        <v>17.868326830429364</v>
      </c>
      <c r="K3" s="135">
        <f>SUM(Westdiep!V61:V90)/30</f>
        <v>18.392993485368809</v>
      </c>
      <c r="L3" s="135">
        <f>SUM(Westdiep!AB61:AB90)/30</f>
        <v>19.155660134988562</v>
      </c>
      <c r="M3" s="85">
        <f>SUM(B3:L3)/11</f>
        <v>18.347751061270191</v>
      </c>
      <c r="N3" s="85">
        <f>STDEV(B3:L3)</f>
        <v>1.0222674887428074</v>
      </c>
      <c r="O3" s="103">
        <v>4</v>
      </c>
      <c r="P3">
        <f>C17*D17</f>
        <v>0</v>
      </c>
    </row>
    <row r="4" spans="1:16" s="135" customFormat="1">
      <c r="A4" s="135" t="s">
        <v>169</v>
      </c>
      <c r="B4" s="135">
        <f>SUM(Edulis!D2:D31)/30</f>
        <v>17.277993510290994</v>
      </c>
      <c r="C4" s="135">
        <f>SUM(Edulis!J2:J31)/30</f>
        <v>18.294326820907518</v>
      </c>
      <c r="D4" s="135">
        <f>SUM(Edulis!P2:P31)/30</f>
        <v>17.246660177658026</v>
      </c>
      <c r="E4" s="181">
        <f>SUM(Edulis!V2:V31)/30</f>
        <v>19.864993452467047</v>
      </c>
      <c r="F4" s="135">
        <f>SUM(Edulis!AB2:AB31)/30</f>
        <v>18.179326823477982</v>
      </c>
      <c r="G4" s="135">
        <f>SUM(Edulis!AH2:AH31)/30</f>
        <v>18.457993483915946</v>
      </c>
      <c r="H4" s="181">
        <f>SUM(Edulis!D61:D90)/30</f>
        <v>19.916993451304755</v>
      </c>
      <c r="I4" s="135">
        <f>SUM(Edulis!J61:J90)/30</f>
        <v>16.721326856066806</v>
      </c>
      <c r="J4" s="135">
        <f>SUM(Edulis!P61:P90)/30</f>
        <v>17.862993497215232</v>
      </c>
      <c r="K4" s="135">
        <f>SUM(Edulis!V61:V90)/30</f>
        <v>18.46266015047831</v>
      </c>
      <c r="L4" s="135">
        <f>SUM(Edulis!AB61:AB90)/30</f>
        <v>19.166993468068572</v>
      </c>
      <c r="M4" s="85">
        <f t="shared" ref="M4:M11" si="0">SUM(B4:L4)/11</f>
        <v>18.313841971986474</v>
      </c>
      <c r="N4" s="85">
        <f t="shared" ref="N4:N11" si="1">STDEV(B4:L4)</f>
        <v>1.0352131418517074</v>
      </c>
      <c r="O4" s="103">
        <v>3</v>
      </c>
      <c r="P4">
        <f>C14*D14</f>
        <v>1.3893404089803196</v>
      </c>
    </row>
    <row r="5" spans="1:16" s="135" customFormat="1">
      <c r="A5" s="135" t="s">
        <v>170</v>
      </c>
      <c r="B5" s="135">
        <f>SUM(FariyBank!D2:D31)/30</f>
        <v>16.722993522696221</v>
      </c>
      <c r="C5" s="135">
        <f>SUM(FariyBank!J2:J31)/30</f>
        <v>17.576660170281954</v>
      </c>
      <c r="D5" s="135">
        <f>SUM(FariyBank!P2:P31)/30</f>
        <v>16.682326856938531</v>
      </c>
      <c r="E5" s="135">
        <f>SUM(FariyBank!V2:V31)/30</f>
        <v>18.861326808234075</v>
      </c>
      <c r="F5" s="135">
        <f>SUM(FariyBank!AB2:AB31)/30</f>
        <v>17.378660174707594</v>
      </c>
      <c r="G5" s="135">
        <f>SUM(FariyBank!AH2:AH31)/30</f>
        <v>17.815660164939882</v>
      </c>
      <c r="H5" s="181">
        <f>SUM(FariyBank!D61:D90)/30</f>
        <v>19.051326803987248</v>
      </c>
      <c r="I5" s="135">
        <f>SUM(FariyBank!J61:J90)/30</f>
        <v>15.855326875423417</v>
      </c>
      <c r="J5" s="135">
        <f>SUM(FariyBank!P61:P90)/30</f>
        <v>16.861993519589348</v>
      </c>
      <c r="K5" s="135">
        <f>SUM(FariyBank!V61:V90)/30</f>
        <v>17.752993499673927</v>
      </c>
      <c r="L5" s="135">
        <f>SUM(FariyBank!AB61:AB90)/30</f>
        <v>18.190993489883859</v>
      </c>
      <c r="M5" s="85">
        <f t="shared" si="0"/>
        <v>17.522751080577823</v>
      </c>
      <c r="N5" s="85">
        <f t="shared" si="1"/>
        <v>0.96437448028394113</v>
      </c>
      <c r="O5" s="103">
        <v>1</v>
      </c>
      <c r="P5">
        <f>C19*D19</f>
        <v>0</v>
      </c>
    </row>
    <row r="6" spans="1:16" s="135" customFormat="1">
      <c r="A6" s="135" t="s">
        <v>171</v>
      </c>
      <c r="B6" s="135">
        <f>SUM(NobelWind!D2:D31)/30</f>
        <v>16.889326852311719</v>
      </c>
      <c r="C6" s="135">
        <f>SUM(NobelWind!J2:J31)/30</f>
        <v>17.643993502110281</v>
      </c>
      <c r="D6" s="135">
        <f>SUM(NobelWind!P2:P31)/30</f>
        <v>16.75832685523979</v>
      </c>
      <c r="E6" s="181">
        <f>SUM(NobelWind!V2:V31)/30</f>
        <v>19.117993469163803</v>
      </c>
      <c r="F6" s="135">
        <f>SUM(NobelWind!AB2:AB31)/30</f>
        <v>17.602660169700812</v>
      </c>
      <c r="G6" s="135">
        <f>SUM(NobelWind!AH2:AH31)/30</f>
        <v>17.825660164716371</v>
      </c>
      <c r="H6" s="135">
        <f>SUM(NobelWind!D61:D90)/30</f>
        <v>18.928660140062405</v>
      </c>
      <c r="I6" s="135">
        <f>SUM(NobelWind!J61:J90)/30</f>
        <v>16.021660205038909</v>
      </c>
      <c r="J6" s="135">
        <f>SUM(NobelWind!P61:P90)/30</f>
        <v>17.081660181346063</v>
      </c>
      <c r="K6" s="135">
        <f>SUM(NobelWind!V61:V90)/30</f>
        <v>17.980660161251841</v>
      </c>
      <c r="L6" s="135">
        <f>SUM(NobelWind!AB61:AB90)/30</f>
        <v>18.446660150835928</v>
      </c>
      <c r="M6" s="85">
        <f t="shared" si="0"/>
        <v>17.663387441070718</v>
      </c>
      <c r="N6" s="85">
        <f t="shared" si="1"/>
        <v>0.94410526749607093</v>
      </c>
      <c r="O6" s="103">
        <v>2</v>
      </c>
      <c r="P6">
        <f>C20*D20</f>
        <v>0</v>
      </c>
    </row>
    <row r="7" spans="1:16">
      <c r="A7" t="s">
        <v>175</v>
      </c>
      <c r="M7" s="85"/>
      <c r="N7" s="85" t="e">
        <f t="shared" si="1"/>
        <v>#DIV/0!</v>
      </c>
      <c r="O7" s="103"/>
    </row>
    <row r="8" spans="1:16">
      <c r="A8" t="s">
        <v>168</v>
      </c>
      <c r="B8" s="113">
        <f>SUM(Westdiep!C2:C31)/30</f>
        <v>1.2083523670832321</v>
      </c>
      <c r="C8" s="113">
        <f>SUM(Westdiep!I2:I31)/30</f>
        <v>1.094792934258779</v>
      </c>
      <c r="D8" s="113">
        <f>SUM(Westdiep!O2:O31)/30</f>
        <v>0.97421049674352034</v>
      </c>
      <c r="E8" s="113">
        <f>SUM(Westdiep!U2:U31)/30</f>
        <v>0.94571439226468423</v>
      </c>
      <c r="F8" s="113">
        <f>SUM(Westdiep!AA2:AA31)/30</f>
        <v>0.92484614054362013</v>
      </c>
      <c r="G8" s="113">
        <f>SUM(Westdiep!AG2:AG31)/30</f>
        <v>0.91630894045035016</v>
      </c>
      <c r="H8" s="113">
        <f>SUM(Westdiep!C61:C90)/30</f>
        <v>0.90167741433333337</v>
      </c>
      <c r="I8" s="182">
        <f>SUM(Westdiep!I61:I90)/30</f>
        <v>1.5869378129641205</v>
      </c>
      <c r="J8" s="113">
        <f>SUM(Westdiep!O61:O90)/30</f>
        <v>1.0136565426985422</v>
      </c>
      <c r="K8" s="113">
        <f>SUM(Westdiep!U66:U95)/30</f>
        <v>0.68234697679678591</v>
      </c>
      <c r="L8" s="113">
        <f>SUM(Westdiep!AA61:AA90)/30</f>
        <v>0.5786646574735641</v>
      </c>
      <c r="M8" s="85">
        <f t="shared" si="0"/>
        <v>0.98431897051004824</v>
      </c>
      <c r="N8" s="85">
        <f t="shared" si="1"/>
        <v>0.264335512511085</v>
      </c>
      <c r="O8" s="103">
        <v>2</v>
      </c>
    </row>
    <row r="9" spans="1:16">
      <c r="A9" t="s">
        <v>169</v>
      </c>
      <c r="B9" s="113">
        <f>SUM(Edulis!C2:C31)/30</f>
        <v>1.7190406362215682</v>
      </c>
      <c r="C9" s="113">
        <f>SUM(Edulis!I2:I31)/30</f>
        <v>1.7177751143773419</v>
      </c>
      <c r="D9" s="113">
        <f>SUM(Edulis!O2:O31)/30</f>
        <v>1.5910459121068323</v>
      </c>
      <c r="E9" s="113">
        <f>SUM(Edulis!U2:U31)/30</f>
        <v>1.5260812401771551</v>
      </c>
      <c r="F9" s="113">
        <f>SUM(Edulis!AA2:AA31)/30</f>
        <v>1.6184470653533929</v>
      </c>
      <c r="G9" s="113">
        <f>SUM(Edulis!AG2:AG31)/30</f>
        <v>1.6045132160186768</v>
      </c>
      <c r="H9" s="113">
        <f>SUM(Edulis!C61:C90)/30</f>
        <v>1.4691252171993261</v>
      </c>
      <c r="I9" s="182">
        <f>SUM(Edulis!I61:I90)/30</f>
        <v>2.0154620448748259</v>
      </c>
      <c r="J9" s="113">
        <f>SUM(Edulis!O61:O90)/30</f>
        <v>1.7121058543523155</v>
      </c>
      <c r="K9" s="113">
        <f>SUM(Edulis!U66:U95)/30</f>
        <v>1.2480230947335558</v>
      </c>
      <c r="L9" s="113">
        <f>SUM(Edulis!AA61:AA90)/30</f>
        <v>1.009717883666357</v>
      </c>
      <c r="M9" s="85">
        <f>SUM(B9:L9)/11</f>
        <v>1.5664852071892135</v>
      </c>
      <c r="N9" s="85">
        <f t="shared" si="1"/>
        <v>0.26385908716618756</v>
      </c>
      <c r="O9" s="103">
        <v>4</v>
      </c>
    </row>
    <row r="10" spans="1:16">
      <c r="A10" t="s">
        <v>170</v>
      </c>
      <c r="B10" s="113">
        <f>SUM(FariyBank!C2:C31)/30</f>
        <v>0.67280143102010093</v>
      </c>
      <c r="C10" s="113">
        <f>SUM(FariyBank!I2:I31)/30</f>
        <v>0.83190069397290545</v>
      </c>
      <c r="D10" s="113">
        <f>SUM(FariyBank!O2:O31)/30</f>
        <v>0.77181329727172854</v>
      </c>
      <c r="E10" s="113">
        <f>SUM(FariyBank!U2:U31)/30</f>
        <v>0.81572549343109135</v>
      </c>
      <c r="F10" s="113">
        <f>SUM(FariyBank!AA2:AA31)/30</f>
        <v>0.7129072626431785</v>
      </c>
      <c r="G10" s="113">
        <f>SUM(FariyBank!AG2:AG31)/30</f>
        <v>0.62138513127962747</v>
      </c>
      <c r="H10" s="113">
        <f>SUM(FariyBank!C61:C90)/30</f>
        <v>0.6235223114490509</v>
      </c>
      <c r="I10" s="182">
        <f>SUM(FariyBank!I61:I90)/30</f>
        <v>1.3026092787583674</v>
      </c>
      <c r="J10" s="113">
        <f>SUM(FariyBank!O61:O90)/30</f>
        <v>1.0143385310967765</v>
      </c>
      <c r="K10" s="113">
        <f>SUM(FariyBank!U66:U95)/30</f>
        <v>0.71852138042449953</v>
      </c>
      <c r="L10" s="113">
        <f>SUM(FariyBank!AA61:AA90)/30</f>
        <v>0.6411181380351384</v>
      </c>
      <c r="M10" s="85">
        <f t="shared" si="0"/>
        <v>0.79333117721658764</v>
      </c>
      <c r="N10" s="85">
        <f t="shared" si="1"/>
        <v>0.20465136249510171</v>
      </c>
      <c r="O10" s="103">
        <v>1</v>
      </c>
    </row>
    <row r="11" spans="1:16">
      <c r="A11" t="s">
        <v>171</v>
      </c>
      <c r="B11" s="113">
        <f>SUM(NobelWind!C2:C31)/30</f>
        <v>1.1097939451535537</v>
      </c>
      <c r="C11" s="113">
        <f>SUM(NobelWind!I2:I31)/30</f>
        <v>1.2617667754491171</v>
      </c>
      <c r="D11" s="113">
        <f>SUM(NobelWind!O2:O31)/30</f>
        <v>1.1937862753868111</v>
      </c>
      <c r="E11" s="113">
        <f>SUM(NobelWind!U2:U31)/30</f>
        <v>1.2525650620460522</v>
      </c>
      <c r="F11" s="113">
        <f>SUM(NobelWind!AA2:AA31)/30</f>
        <v>1.3050182402133947</v>
      </c>
      <c r="G11" s="113">
        <f>SUM(NobelWind!AG2:AG31)/30</f>
        <v>1.1928349435329437</v>
      </c>
      <c r="H11" s="113">
        <f>SUM(NobelWind!C61:C90)/30</f>
        <v>1.0116646190484364</v>
      </c>
      <c r="I11" s="182">
        <f>SUM(NobelWind!I61:I90)/30</f>
        <v>1.5766202489535013</v>
      </c>
      <c r="J11" s="113">
        <f>SUM(NobelWind!O61:O90)/30</f>
        <v>1.3429861187934871</v>
      </c>
      <c r="K11" s="113">
        <f>SUM(NobelWind!U66:U95)/30</f>
        <v>0.9880621294180556</v>
      </c>
      <c r="L11" s="113">
        <f>SUM(NobelWind!AA61:AA90)/30</f>
        <v>0.85340258479118347</v>
      </c>
      <c r="M11" s="85">
        <f t="shared" si="0"/>
        <v>1.1898637220715034</v>
      </c>
      <c r="N11" s="85">
        <f t="shared" si="1"/>
        <v>0.19685259292289362</v>
      </c>
      <c r="O11" s="103">
        <v>3</v>
      </c>
    </row>
    <row r="13" spans="1:16">
      <c r="A13" t="s">
        <v>176</v>
      </c>
      <c r="B13" s="85">
        <f>(B3+B4+B5+B6)/4</f>
        <v>17.043826848858373</v>
      </c>
      <c r="C13" s="85">
        <f t="shared" ref="C13:L13" si="2">(C3+C4+C5+C6)/4</f>
        <v>17.977743494650376</v>
      </c>
      <c r="D13" s="85">
        <f t="shared" si="2"/>
        <v>17.10057684758991</v>
      </c>
      <c r="E13" s="184">
        <f t="shared" si="2"/>
        <v>19.377493463363521</v>
      </c>
      <c r="F13" s="85">
        <f t="shared" si="2"/>
        <v>17.796993498690455</v>
      </c>
      <c r="G13" s="85">
        <f t="shared" si="2"/>
        <v>18.159243490593532</v>
      </c>
      <c r="H13" s="183">
        <f t="shared" si="2"/>
        <v>19.510493458005268</v>
      </c>
      <c r="I13" s="85">
        <f t="shared" si="2"/>
        <v>16.308743531955432</v>
      </c>
      <c r="J13" s="85">
        <f t="shared" si="2"/>
        <v>17.418743507145003</v>
      </c>
      <c r="K13" s="85">
        <f t="shared" si="2"/>
        <v>18.147326824193222</v>
      </c>
      <c r="L13" s="85">
        <f t="shared" si="2"/>
        <v>18.740076810944231</v>
      </c>
      <c r="P13" s="85"/>
    </row>
    <row r="14" spans="1:16">
      <c r="A14" t="s">
        <v>182</v>
      </c>
      <c r="B14" s="85">
        <f t="shared" ref="B14:L14" si="3">(B8+B9+B10+B11)/4</f>
        <v>1.1774970948696137</v>
      </c>
      <c r="C14" s="85">
        <f t="shared" si="3"/>
        <v>1.2265588795145357</v>
      </c>
      <c r="D14" s="85">
        <f t="shared" si="3"/>
        <v>1.1327139953772229</v>
      </c>
      <c r="E14" s="85">
        <f t="shared" si="3"/>
        <v>1.1350215469797458</v>
      </c>
      <c r="F14" s="85">
        <f t="shared" si="3"/>
        <v>1.1403046771883965</v>
      </c>
      <c r="G14" s="85">
        <f t="shared" si="3"/>
        <v>1.0837605578203995</v>
      </c>
      <c r="H14" s="85">
        <f t="shared" si="3"/>
        <v>1.0014973905075366</v>
      </c>
      <c r="I14" s="183">
        <f t="shared" si="3"/>
        <v>1.620407346387704</v>
      </c>
      <c r="J14" s="85">
        <f t="shared" si="3"/>
        <v>1.2707717617352803</v>
      </c>
      <c r="K14" s="85">
        <f t="shared" si="3"/>
        <v>0.90923839534322415</v>
      </c>
      <c r="L14" s="85">
        <f t="shared" si="3"/>
        <v>0.77072581599156076</v>
      </c>
      <c r="P14" s="85"/>
    </row>
    <row r="15" spans="1:16">
      <c r="P15" s="85"/>
    </row>
    <row r="16" spans="1:16">
      <c r="P16" s="85"/>
    </row>
    <row r="17" spans="1:13">
      <c r="A17" t="s">
        <v>176</v>
      </c>
      <c r="B17" t="s">
        <v>182</v>
      </c>
    </row>
    <row r="18" spans="1:13">
      <c r="A18" s="85" t="e">
        <f>(#REF!+#REF!+#REF!+#REF!)/4</f>
        <v>#REF!</v>
      </c>
      <c r="B18" s="85" t="e">
        <f>(#REF!+#REF!+#REF!+#REF!)/4</f>
        <v>#REF!</v>
      </c>
      <c r="M18">
        <v>18.347751061270191</v>
      </c>
    </row>
    <row r="19" spans="1:13">
      <c r="A19" s="85" t="e">
        <f>(#REF!+#REF!+#REF!+#REF!)/4</f>
        <v>#REF!</v>
      </c>
      <c r="B19" s="85" t="e">
        <f>(#REF!+#REF!+#REF!+#REF!)/4</f>
        <v>#REF!</v>
      </c>
      <c r="M19">
        <v>18.313841971986474</v>
      </c>
    </row>
    <row r="20" spans="1:13">
      <c r="A20" s="85" t="e">
        <f>(#REF!+#REF!+#REF!+#REF!)/4</f>
        <v>#REF!</v>
      </c>
      <c r="B20" s="85" t="e">
        <f>(#REF!+#REF!+#REF!+#REF!)/4</f>
        <v>#REF!</v>
      </c>
      <c r="M20">
        <v>17.522751080577823</v>
      </c>
    </row>
    <row r="21" spans="1:13">
      <c r="A21" s="184" t="e">
        <f>(#REF!+#REF!+#REF!+#REF!)/4</f>
        <v>#REF!</v>
      </c>
      <c r="B21" s="85" t="e">
        <f>(#REF!+#REF!+#REF!+#REF!)/4</f>
        <v>#REF!</v>
      </c>
      <c r="M21">
        <v>17.663387441070718</v>
      </c>
    </row>
    <row r="22" spans="1:13">
      <c r="A22" s="85" t="e">
        <f>(#REF!+#REF!+#REF!+#REF!)/4</f>
        <v>#REF!</v>
      </c>
      <c r="B22" s="85" t="e">
        <f>(#REF!+#REF!+#REF!+#REF!)/4</f>
        <v>#REF!</v>
      </c>
    </row>
    <row r="23" spans="1:13">
      <c r="A23" s="85" t="e">
        <f>(#REF!+#REF!+#REF!+#REF!)/4</f>
        <v>#REF!</v>
      </c>
      <c r="B23" s="85" t="e">
        <f>(#REF!+#REF!+#REF!+#REF!)/4</f>
        <v>#REF!</v>
      </c>
    </row>
    <row r="24" spans="1:13">
      <c r="A24" s="183" t="e">
        <f>(#REF!+#REF!+#REF!+#REF!)/4</f>
        <v>#REF!</v>
      </c>
      <c r="B24" s="85" t="e">
        <f>(#REF!+#REF!+#REF!+#REF!)/4</f>
        <v>#REF!</v>
      </c>
    </row>
    <row r="25" spans="1:13">
      <c r="A25" s="85" t="e">
        <f>(#REF!+#REF!+#REF!+#REF!)/4</f>
        <v>#REF!</v>
      </c>
      <c r="B25" s="183" t="e">
        <f>(#REF!+#REF!+#REF!+#REF!)/4</f>
        <v>#REF!</v>
      </c>
    </row>
    <row r="26" spans="1:13">
      <c r="A26" s="85" t="e">
        <f>(#REF!+#REF!+#REF!+#REF!)/4</f>
        <v>#REF!</v>
      </c>
      <c r="B26" s="85" t="e">
        <f>(#REF!+#REF!+#REF!+#REF!)/4</f>
        <v>#REF!</v>
      </c>
    </row>
    <row r="27" spans="1:13">
      <c r="A27" s="85" t="e">
        <f>(#REF!+#REF!+#REF!+#REF!)/4</f>
        <v>#REF!</v>
      </c>
      <c r="B27" s="85" t="e">
        <f>(#REF!+#REF!+#REF!+#REF!)/4</f>
        <v>#REF!</v>
      </c>
    </row>
    <row r="28" spans="1:13">
      <c r="A28" s="85" t="e">
        <f>(#REF!+#REF!+#REF!+#REF!)/4</f>
        <v>#REF!</v>
      </c>
      <c r="B28" s="85" t="e">
        <f>(#REF!+#REF!+#REF!+#REF!)/4</f>
        <v>#REF!</v>
      </c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C0692-8ED4-1D49-9779-68C7EB51973E}">
  <sheetPr codeName="Sheet7"/>
  <dimension ref="A1:W50"/>
  <sheetViews>
    <sheetView tabSelected="1" topLeftCell="A23" zoomScale="125" workbookViewId="0">
      <selection activeCell="F35" sqref="F35"/>
    </sheetView>
  </sheetViews>
  <sheetFormatPr baseColWidth="10" defaultColWidth="10.83203125" defaultRowHeight="15"/>
  <cols>
    <col min="1" max="1" width="26.6640625" bestFit="1" customWidth="1"/>
    <col min="13" max="14" width="10.83203125" style="135"/>
    <col min="15" max="16" width="10.83203125" style="188"/>
    <col min="17" max="17" width="10.83203125" style="185"/>
    <col min="18" max="18" width="10.83203125" style="187"/>
  </cols>
  <sheetData>
    <row r="1" spans="1:20">
      <c r="A1" t="s">
        <v>150</v>
      </c>
      <c r="B1">
        <v>2000</v>
      </c>
      <c r="C1">
        <v>2001</v>
      </c>
      <c r="D1">
        <v>2002</v>
      </c>
      <c r="E1">
        <v>2003</v>
      </c>
      <c r="F1">
        <v>2004</v>
      </c>
      <c r="G1">
        <v>2005</v>
      </c>
      <c r="H1">
        <v>2006</v>
      </c>
      <c r="I1">
        <v>2007</v>
      </c>
      <c r="J1">
        <v>2008</v>
      </c>
      <c r="K1">
        <v>2009</v>
      </c>
      <c r="L1">
        <v>2010</v>
      </c>
      <c r="M1" s="135" t="s">
        <v>180</v>
      </c>
    </row>
    <row r="2" spans="1:20">
      <c r="A2" t="s">
        <v>153</v>
      </c>
      <c r="B2">
        <v>195</v>
      </c>
      <c r="C2">
        <v>195</v>
      </c>
      <c r="D2">
        <v>189</v>
      </c>
      <c r="E2">
        <v>192</v>
      </c>
      <c r="F2">
        <v>192</v>
      </c>
      <c r="G2">
        <v>196</v>
      </c>
      <c r="H2">
        <v>197</v>
      </c>
      <c r="I2" s="186">
        <v>168</v>
      </c>
      <c r="J2">
        <v>187</v>
      </c>
      <c r="K2">
        <v>189</v>
      </c>
      <c r="L2" s="187">
        <v>200</v>
      </c>
      <c r="M2" s="135">
        <f>SUM(B2:L2)/11</f>
        <v>190.90909090909091</v>
      </c>
      <c r="N2" s="135">
        <f>STDEV(B2:L2)</f>
        <v>8.5376172958799881</v>
      </c>
      <c r="O2" s="188">
        <v>2007</v>
      </c>
      <c r="P2" s="188">
        <v>2010</v>
      </c>
      <c r="Q2" s="185">
        <f>MIN(B2:M2)</f>
        <v>168</v>
      </c>
      <c r="R2" s="187">
        <f>MAX(B2:M2)</f>
        <v>200</v>
      </c>
      <c r="T2" s="154"/>
    </row>
    <row r="3" spans="1:20">
      <c r="A3" t="s">
        <v>194</v>
      </c>
      <c r="B3">
        <v>11</v>
      </c>
      <c r="C3">
        <v>12</v>
      </c>
      <c r="D3">
        <v>12</v>
      </c>
      <c r="E3">
        <v>10</v>
      </c>
      <c r="F3">
        <v>12</v>
      </c>
      <c r="G3">
        <v>11</v>
      </c>
      <c r="H3">
        <v>10</v>
      </c>
      <c r="I3">
        <v>10</v>
      </c>
      <c r="J3">
        <v>11</v>
      </c>
      <c r="K3" s="186">
        <v>10</v>
      </c>
      <c r="L3" s="187">
        <v>12</v>
      </c>
      <c r="M3" s="135">
        <f>SUM(B3:L3)/11</f>
        <v>11</v>
      </c>
      <c r="N3" s="135">
        <f>STDEV(B3:L3)</f>
        <v>0.89442719099991586</v>
      </c>
      <c r="O3" s="188">
        <v>2009</v>
      </c>
      <c r="P3" s="188">
        <v>2010</v>
      </c>
      <c r="Q3" s="185">
        <f>MIN(B3:M3)</f>
        <v>10</v>
      </c>
      <c r="R3" s="187">
        <f>MAX(B3:M3)</f>
        <v>12</v>
      </c>
    </row>
    <row r="4" spans="1:20">
      <c r="A4" t="s">
        <v>139</v>
      </c>
      <c r="B4">
        <v>13</v>
      </c>
      <c r="C4">
        <v>14</v>
      </c>
      <c r="D4">
        <v>15</v>
      </c>
      <c r="E4">
        <v>12</v>
      </c>
      <c r="F4">
        <v>14</v>
      </c>
      <c r="G4">
        <v>13</v>
      </c>
      <c r="H4" s="186">
        <v>12</v>
      </c>
      <c r="I4">
        <v>13</v>
      </c>
      <c r="J4">
        <v>14</v>
      </c>
      <c r="K4">
        <v>13</v>
      </c>
      <c r="L4" s="187">
        <v>15</v>
      </c>
      <c r="M4" s="135">
        <f>SUM(B4:L4)/11</f>
        <v>13.454545454545455</v>
      </c>
      <c r="N4" s="135">
        <f>STDEV(B4:L4)</f>
        <v>1.0357254813546266</v>
      </c>
      <c r="O4" s="188">
        <v>2006</v>
      </c>
      <c r="P4" s="188">
        <v>2010</v>
      </c>
      <c r="Q4" s="185">
        <f t="shared" ref="Q4:Q27" si="0">MIN(B4:M4)</f>
        <v>12</v>
      </c>
      <c r="R4" s="187">
        <f t="shared" ref="R4:R27" si="1">MAX(B4:M4)</f>
        <v>15</v>
      </c>
    </row>
    <row r="5" spans="1:20" s="189" customFormat="1" hidden="1">
      <c r="A5" s="189" t="s">
        <v>179</v>
      </c>
      <c r="B5" s="189">
        <v>17</v>
      </c>
      <c r="C5" s="189">
        <v>18</v>
      </c>
      <c r="D5" s="190">
        <v>19</v>
      </c>
      <c r="E5" s="189">
        <v>16</v>
      </c>
      <c r="F5" s="189">
        <v>19</v>
      </c>
      <c r="G5" s="189">
        <v>16</v>
      </c>
      <c r="H5" s="191">
        <v>15</v>
      </c>
      <c r="I5" s="189">
        <v>16</v>
      </c>
      <c r="J5" s="189">
        <v>18</v>
      </c>
      <c r="K5" s="189">
        <v>18</v>
      </c>
      <c r="L5" s="189">
        <v>19</v>
      </c>
      <c r="M5" s="192">
        <f>SUM(B5:L5)/11</f>
        <v>17.363636363636363</v>
      </c>
      <c r="N5" s="192">
        <f t="shared" ref="N5:N27" si="2">STDEV(B5:L5)</f>
        <v>1.4333685689819819</v>
      </c>
      <c r="O5" s="193">
        <v>2006</v>
      </c>
      <c r="P5" s="193">
        <v>2010</v>
      </c>
      <c r="Q5" s="194">
        <f t="shared" si="0"/>
        <v>15</v>
      </c>
      <c r="R5" s="190">
        <f t="shared" si="1"/>
        <v>19</v>
      </c>
    </row>
    <row r="6" spans="1:20">
      <c r="A6" t="s">
        <v>178</v>
      </c>
      <c r="B6">
        <v>25</v>
      </c>
      <c r="C6">
        <v>25</v>
      </c>
      <c r="D6">
        <v>28</v>
      </c>
      <c r="E6">
        <v>25</v>
      </c>
      <c r="F6">
        <v>29</v>
      </c>
      <c r="G6">
        <v>27</v>
      </c>
      <c r="H6" s="186">
        <v>23</v>
      </c>
      <c r="I6">
        <v>25</v>
      </c>
      <c r="J6">
        <v>28</v>
      </c>
      <c r="K6">
        <v>29</v>
      </c>
      <c r="L6" s="187">
        <v>33</v>
      </c>
      <c r="M6" s="135">
        <f>SUM(B6:L6)/11</f>
        <v>27</v>
      </c>
      <c r="N6" s="135">
        <f t="shared" si="2"/>
        <v>2.7928480087537881</v>
      </c>
      <c r="O6" s="188">
        <v>2006</v>
      </c>
      <c r="P6" s="188">
        <v>2010</v>
      </c>
      <c r="Q6" s="185">
        <f t="shared" si="0"/>
        <v>23</v>
      </c>
      <c r="R6" s="187">
        <f t="shared" si="1"/>
        <v>33</v>
      </c>
    </row>
    <row r="7" spans="1:20">
      <c r="N7" s="135" t="e">
        <f t="shared" si="2"/>
        <v>#DIV/0!</v>
      </c>
      <c r="Q7" s="185">
        <f t="shared" si="0"/>
        <v>0</v>
      </c>
      <c r="R7" s="187">
        <f t="shared" si="1"/>
        <v>0</v>
      </c>
    </row>
    <row r="8" spans="1:20">
      <c r="A8" t="s">
        <v>151</v>
      </c>
      <c r="B8">
        <v>2000</v>
      </c>
      <c r="C8">
        <v>2001</v>
      </c>
      <c r="D8">
        <v>2002</v>
      </c>
      <c r="E8">
        <v>2003</v>
      </c>
      <c r="F8">
        <v>2004</v>
      </c>
      <c r="G8" s="153">
        <v>2005</v>
      </c>
      <c r="H8">
        <v>2006</v>
      </c>
      <c r="I8">
        <v>2007</v>
      </c>
      <c r="J8">
        <v>2008</v>
      </c>
      <c r="K8">
        <v>2009</v>
      </c>
      <c r="L8">
        <v>2010</v>
      </c>
      <c r="N8" s="135">
        <f t="shared" si="2"/>
        <v>3.3166247903553998</v>
      </c>
      <c r="Q8" s="185">
        <f t="shared" si="0"/>
        <v>2000</v>
      </c>
      <c r="R8" s="187">
        <f t="shared" si="1"/>
        <v>2010</v>
      </c>
      <c r="T8" s="154"/>
    </row>
    <row r="9" spans="1:20">
      <c r="A9" t="s">
        <v>189</v>
      </c>
      <c r="B9">
        <v>198</v>
      </c>
      <c r="C9">
        <v>199</v>
      </c>
      <c r="D9">
        <v>187</v>
      </c>
      <c r="E9">
        <v>195</v>
      </c>
      <c r="F9">
        <v>194</v>
      </c>
      <c r="G9">
        <v>200</v>
      </c>
      <c r="H9">
        <v>200</v>
      </c>
      <c r="I9" s="186">
        <v>170</v>
      </c>
      <c r="J9">
        <v>191</v>
      </c>
      <c r="K9">
        <v>192</v>
      </c>
      <c r="L9" s="187">
        <v>206</v>
      </c>
      <c r="M9" s="135">
        <f>SUM(B9:L9)/11</f>
        <v>193.81818181818181</v>
      </c>
      <c r="N9" s="135">
        <f t="shared" si="2"/>
        <v>9.4638066529085609</v>
      </c>
      <c r="O9" s="188">
        <v>2007</v>
      </c>
      <c r="P9" s="188">
        <v>2010</v>
      </c>
      <c r="Q9" s="185">
        <f t="shared" si="0"/>
        <v>170</v>
      </c>
      <c r="R9" s="187">
        <f t="shared" si="1"/>
        <v>206</v>
      </c>
    </row>
    <row r="10" spans="1:20">
      <c r="A10" t="s">
        <v>191</v>
      </c>
      <c r="B10">
        <v>11</v>
      </c>
      <c r="C10">
        <v>10</v>
      </c>
      <c r="D10" s="187">
        <v>11</v>
      </c>
      <c r="E10">
        <v>10</v>
      </c>
      <c r="F10">
        <v>10</v>
      </c>
      <c r="G10">
        <v>10</v>
      </c>
      <c r="H10" s="186">
        <v>9</v>
      </c>
      <c r="I10">
        <v>10</v>
      </c>
      <c r="J10">
        <v>10</v>
      </c>
      <c r="K10">
        <v>10</v>
      </c>
      <c r="L10">
        <v>10</v>
      </c>
      <c r="M10" s="135">
        <f>SUM(B10:L10)/11</f>
        <v>10.090909090909092</v>
      </c>
      <c r="N10" s="135">
        <f>STDEV(B10:L10)</f>
        <v>0.5393598899705937</v>
      </c>
      <c r="O10" s="188">
        <v>2006</v>
      </c>
      <c r="P10" s="188">
        <v>2002</v>
      </c>
      <c r="Q10" s="185">
        <f>MIN(B10:M10)</f>
        <v>9</v>
      </c>
      <c r="R10" s="187">
        <f>MAX(B10:M10)</f>
        <v>11</v>
      </c>
    </row>
    <row r="11" spans="1:20">
      <c r="A11" t="s">
        <v>190</v>
      </c>
      <c r="B11">
        <v>17</v>
      </c>
      <c r="C11">
        <v>16</v>
      </c>
      <c r="D11" s="187">
        <v>18</v>
      </c>
      <c r="E11">
        <v>15</v>
      </c>
      <c r="F11">
        <v>17</v>
      </c>
      <c r="G11">
        <v>16</v>
      </c>
      <c r="H11" s="186">
        <v>14</v>
      </c>
      <c r="I11">
        <v>17</v>
      </c>
      <c r="J11">
        <v>17</v>
      </c>
      <c r="K11">
        <v>16</v>
      </c>
      <c r="L11">
        <v>17</v>
      </c>
      <c r="M11" s="135">
        <f>SUM(B11:L11)/11</f>
        <v>16.363636363636363</v>
      </c>
      <c r="N11" s="135">
        <f t="shared" si="2"/>
        <v>1.12006493318265</v>
      </c>
      <c r="O11" s="188">
        <v>2006</v>
      </c>
      <c r="P11" s="188">
        <v>2002</v>
      </c>
      <c r="Q11" s="185">
        <f t="shared" si="0"/>
        <v>14</v>
      </c>
      <c r="R11" s="187">
        <f t="shared" si="1"/>
        <v>18</v>
      </c>
    </row>
    <row r="12" spans="1:20" s="189" customFormat="1" hidden="1">
      <c r="A12" s="189" t="s">
        <v>192</v>
      </c>
      <c r="B12" s="189">
        <v>17</v>
      </c>
      <c r="C12" s="189">
        <v>16</v>
      </c>
      <c r="D12" s="190">
        <v>18</v>
      </c>
      <c r="E12" s="189">
        <v>14</v>
      </c>
      <c r="F12" s="189">
        <v>16</v>
      </c>
      <c r="G12" s="189">
        <v>16</v>
      </c>
      <c r="H12" s="191">
        <v>14</v>
      </c>
      <c r="I12" s="189">
        <v>16</v>
      </c>
      <c r="J12" s="189">
        <v>16</v>
      </c>
      <c r="K12" s="189">
        <v>16</v>
      </c>
      <c r="L12" s="189">
        <v>16</v>
      </c>
      <c r="M12" s="192">
        <f>SUM(B12:L12)/11</f>
        <v>15.909090909090908</v>
      </c>
      <c r="N12" s="192">
        <f t="shared" si="2"/>
        <v>1.1361818036340356</v>
      </c>
      <c r="O12" s="193">
        <v>2006</v>
      </c>
      <c r="P12" s="193">
        <v>2002</v>
      </c>
      <c r="Q12" s="194">
        <f t="shared" si="0"/>
        <v>14</v>
      </c>
      <c r="R12" s="190">
        <f t="shared" si="1"/>
        <v>18</v>
      </c>
    </row>
    <row r="13" spans="1:20">
      <c r="A13" t="s">
        <v>193</v>
      </c>
      <c r="B13">
        <v>23</v>
      </c>
      <c r="C13">
        <v>22</v>
      </c>
      <c r="D13" s="187">
        <v>25</v>
      </c>
      <c r="E13">
        <v>21</v>
      </c>
      <c r="F13">
        <v>23</v>
      </c>
      <c r="G13">
        <v>22</v>
      </c>
      <c r="H13" s="186">
        <v>20</v>
      </c>
      <c r="I13">
        <v>23</v>
      </c>
      <c r="J13">
        <v>23</v>
      </c>
      <c r="K13">
        <v>23</v>
      </c>
      <c r="L13">
        <v>24</v>
      </c>
      <c r="M13" s="135">
        <f>SUM(B13:L13)/11</f>
        <v>22.636363636363637</v>
      </c>
      <c r="N13" s="135">
        <f t="shared" si="2"/>
        <v>1.3618169680781094</v>
      </c>
      <c r="O13" s="188">
        <v>2006</v>
      </c>
      <c r="P13" s="188">
        <v>2002</v>
      </c>
      <c r="Q13" s="185">
        <f t="shared" si="0"/>
        <v>20</v>
      </c>
      <c r="R13" s="187">
        <f t="shared" si="1"/>
        <v>25</v>
      </c>
    </row>
    <row r="14" spans="1:20">
      <c r="N14" s="135" t="e">
        <f t="shared" si="2"/>
        <v>#DIV/0!</v>
      </c>
      <c r="Q14" s="185">
        <f t="shared" si="0"/>
        <v>0</v>
      </c>
      <c r="R14" s="187">
        <f t="shared" si="1"/>
        <v>0</v>
      </c>
    </row>
    <row r="15" spans="1:20">
      <c r="A15" t="s">
        <v>152</v>
      </c>
      <c r="B15">
        <v>2000</v>
      </c>
      <c r="C15">
        <v>2001</v>
      </c>
      <c r="D15">
        <v>2002</v>
      </c>
      <c r="E15">
        <v>2003</v>
      </c>
      <c r="F15">
        <v>2004</v>
      </c>
      <c r="G15" s="153">
        <v>2005</v>
      </c>
      <c r="H15">
        <v>2006</v>
      </c>
      <c r="I15">
        <v>2007</v>
      </c>
      <c r="J15">
        <v>2008</v>
      </c>
      <c r="K15">
        <v>2009</v>
      </c>
      <c r="L15">
        <v>2010</v>
      </c>
      <c r="N15" s="135">
        <f t="shared" si="2"/>
        <v>3.3166247903553998</v>
      </c>
      <c r="Q15" s="185">
        <f t="shared" si="0"/>
        <v>2000</v>
      </c>
      <c r="R15" s="187">
        <f t="shared" si="1"/>
        <v>2010</v>
      </c>
      <c r="T15" s="154"/>
    </row>
    <row r="16" spans="1:20">
      <c r="A16" t="s">
        <v>153</v>
      </c>
      <c r="B16">
        <v>198</v>
      </c>
      <c r="C16">
        <v>198</v>
      </c>
      <c r="D16">
        <v>186</v>
      </c>
      <c r="E16">
        <v>197</v>
      </c>
      <c r="F16">
        <v>193</v>
      </c>
      <c r="G16">
        <v>201</v>
      </c>
      <c r="H16">
        <v>205</v>
      </c>
      <c r="I16" s="186">
        <v>167</v>
      </c>
      <c r="J16">
        <v>184</v>
      </c>
      <c r="K16">
        <v>195</v>
      </c>
      <c r="L16" s="187">
        <v>207</v>
      </c>
      <c r="M16" s="135">
        <f>SUM(B16:L16)/11</f>
        <v>193.72727272727272</v>
      </c>
      <c r="N16" s="135">
        <f t="shared" si="2"/>
        <v>11.287966239238219</v>
      </c>
      <c r="O16" s="188">
        <v>2007</v>
      </c>
      <c r="P16" s="188">
        <v>2010</v>
      </c>
      <c r="Q16" s="185">
        <f t="shared" si="0"/>
        <v>167</v>
      </c>
      <c r="R16" s="187">
        <f t="shared" si="1"/>
        <v>207</v>
      </c>
    </row>
    <row r="17" spans="1:23">
      <c r="A17" t="s">
        <v>140</v>
      </c>
      <c r="B17" s="187">
        <v>14</v>
      </c>
      <c r="C17">
        <v>13</v>
      </c>
      <c r="D17">
        <v>13</v>
      </c>
      <c r="E17">
        <v>13</v>
      </c>
      <c r="F17">
        <v>14</v>
      </c>
      <c r="G17">
        <v>14</v>
      </c>
      <c r="H17">
        <v>12</v>
      </c>
      <c r="I17" s="186">
        <v>11</v>
      </c>
      <c r="J17">
        <v>12</v>
      </c>
      <c r="K17">
        <v>14</v>
      </c>
      <c r="L17">
        <v>13</v>
      </c>
      <c r="M17" s="135">
        <f>SUM(B17:L17)/11</f>
        <v>13</v>
      </c>
      <c r="N17" s="135">
        <f>STDEV(B17:L17)</f>
        <v>1</v>
      </c>
      <c r="O17" s="188">
        <v>2007</v>
      </c>
      <c r="P17" s="188">
        <v>2000</v>
      </c>
      <c r="Q17" s="185">
        <f>MIN(B17:M17)</f>
        <v>11</v>
      </c>
      <c r="R17" s="187">
        <f>MAX(B17:M17)</f>
        <v>14</v>
      </c>
    </row>
    <row r="18" spans="1:23">
      <c r="A18" t="s">
        <v>139</v>
      </c>
      <c r="B18" s="187">
        <v>25</v>
      </c>
      <c r="C18">
        <v>21</v>
      </c>
      <c r="D18">
        <v>23</v>
      </c>
      <c r="E18">
        <v>21</v>
      </c>
      <c r="F18">
        <v>23</v>
      </c>
      <c r="G18">
        <v>24</v>
      </c>
      <c r="H18">
        <v>20</v>
      </c>
      <c r="I18" s="186">
        <v>19</v>
      </c>
      <c r="J18">
        <v>20</v>
      </c>
      <c r="K18">
        <v>23</v>
      </c>
      <c r="L18">
        <v>22</v>
      </c>
      <c r="M18" s="135">
        <f>SUM(B18:L18)/11</f>
        <v>21.90909090909091</v>
      </c>
      <c r="N18" s="135">
        <f t="shared" si="2"/>
        <v>1.8683974659876552</v>
      </c>
      <c r="O18" s="188">
        <v>2007</v>
      </c>
      <c r="P18" s="188">
        <v>2000</v>
      </c>
      <c r="Q18" s="185">
        <f t="shared" si="0"/>
        <v>19</v>
      </c>
      <c r="R18" s="187">
        <f t="shared" si="1"/>
        <v>25</v>
      </c>
    </row>
    <row r="19" spans="1:23" s="189" customFormat="1" hidden="1">
      <c r="A19" s="189" t="s">
        <v>179</v>
      </c>
      <c r="B19" s="189">
        <v>24</v>
      </c>
      <c r="C19" s="189">
        <v>21</v>
      </c>
      <c r="D19" s="190">
        <v>23</v>
      </c>
      <c r="E19" s="189">
        <v>20</v>
      </c>
      <c r="F19" s="189">
        <v>22</v>
      </c>
      <c r="G19" s="189">
        <v>24</v>
      </c>
      <c r="H19" s="191">
        <v>20</v>
      </c>
      <c r="I19" s="189">
        <v>19</v>
      </c>
      <c r="J19" s="189">
        <v>20</v>
      </c>
      <c r="K19" s="189">
        <v>23</v>
      </c>
      <c r="L19" s="189">
        <v>22</v>
      </c>
      <c r="M19" s="192">
        <f>SUM(B19:L19)/11</f>
        <v>21.636363636363637</v>
      </c>
      <c r="N19" s="192">
        <f t="shared" si="2"/>
        <v>1.7477257950106058</v>
      </c>
      <c r="O19" s="193">
        <v>2007</v>
      </c>
      <c r="P19" s="193">
        <v>2000</v>
      </c>
      <c r="Q19" s="194">
        <f t="shared" si="0"/>
        <v>19</v>
      </c>
      <c r="R19" s="190">
        <f t="shared" si="1"/>
        <v>24</v>
      </c>
    </row>
    <row r="20" spans="1:23">
      <c r="A20" t="s">
        <v>178</v>
      </c>
      <c r="B20" s="187">
        <v>36</v>
      </c>
      <c r="C20">
        <v>30</v>
      </c>
      <c r="D20">
        <v>34</v>
      </c>
      <c r="E20">
        <v>29</v>
      </c>
      <c r="F20">
        <v>33</v>
      </c>
      <c r="G20">
        <v>35</v>
      </c>
      <c r="H20">
        <v>32</v>
      </c>
      <c r="I20" s="186">
        <v>28</v>
      </c>
      <c r="J20">
        <v>29</v>
      </c>
      <c r="K20">
        <v>32</v>
      </c>
      <c r="L20">
        <v>33</v>
      </c>
      <c r="M20" s="135">
        <f>SUM(B20:L20)/11</f>
        <v>31.90909090909091</v>
      </c>
      <c r="N20" s="135">
        <f t="shared" si="2"/>
        <v>2.6250541119963779</v>
      </c>
      <c r="O20" s="188">
        <v>2007</v>
      </c>
      <c r="P20" s="188">
        <v>2000</v>
      </c>
      <c r="Q20" s="185">
        <f t="shared" si="0"/>
        <v>28</v>
      </c>
      <c r="R20" s="187">
        <f t="shared" si="1"/>
        <v>36</v>
      </c>
    </row>
    <row r="21" spans="1:23">
      <c r="N21" s="135" t="e">
        <f t="shared" si="2"/>
        <v>#DIV/0!</v>
      </c>
      <c r="Q21" s="185">
        <f t="shared" si="0"/>
        <v>0</v>
      </c>
      <c r="R21" s="187">
        <f t="shared" si="1"/>
        <v>0</v>
      </c>
    </row>
    <row r="22" spans="1:23">
      <c r="A22" t="s">
        <v>154</v>
      </c>
      <c r="B22">
        <v>2000</v>
      </c>
      <c r="C22">
        <v>2001</v>
      </c>
      <c r="D22">
        <v>2002</v>
      </c>
      <c r="E22">
        <v>2003</v>
      </c>
      <c r="F22">
        <v>2004</v>
      </c>
      <c r="G22">
        <v>2005</v>
      </c>
      <c r="H22">
        <v>2006</v>
      </c>
      <c r="I22">
        <v>2007</v>
      </c>
      <c r="J22">
        <v>2008</v>
      </c>
      <c r="K22">
        <v>2009</v>
      </c>
      <c r="L22">
        <v>2010</v>
      </c>
      <c r="N22" s="135">
        <f t="shared" si="2"/>
        <v>3.3166247903553998</v>
      </c>
      <c r="Q22" s="185">
        <f t="shared" si="0"/>
        <v>2000</v>
      </c>
      <c r="R22" s="187">
        <f t="shared" si="1"/>
        <v>2010</v>
      </c>
      <c r="T22" s="154"/>
    </row>
    <row r="23" spans="1:23">
      <c r="A23" t="s">
        <v>153</v>
      </c>
      <c r="B23">
        <v>201</v>
      </c>
      <c r="C23">
        <v>201</v>
      </c>
      <c r="D23">
        <v>189</v>
      </c>
      <c r="E23">
        <v>199</v>
      </c>
      <c r="F23">
        <v>197</v>
      </c>
      <c r="G23">
        <v>204</v>
      </c>
      <c r="H23">
        <v>207</v>
      </c>
      <c r="I23" s="186">
        <v>170</v>
      </c>
      <c r="J23">
        <v>188</v>
      </c>
      <c r="K23">
        <v>198</v>
      </c>
      <c r="L23" s="187">
        <v>212</v>
      </c>
      <c r="M23" s="135">
        <f>SUM(B23:L23)/11</f>
        <v>196.90909090909091</v>
      </c>
      <c r="N23" s="135">
        <f t="shared" si="2"/>
        <v>11.335383058852008</v>
      </c>
      <c r="O23" s="188">
        <v>2007</v>
      </c>
      <c r="P23" s="188">
        <v>2010</v>
      </c>
      <c r="Q23" s="185">
        <f t="shared" si="0"/>
        <v>170</v>
      </c>
      <c r="R23" s="187">
        <f t="shared" si="1"/>
        <v>212</v>
      </c>
    </row>
    <row r="24" spans="1:23">
      <c r="A24" t="s">
        <v>140</v>
      </c>
      <c r="B24" s="187">
        <v>12</v>
      </c>
      <c r="C24">
        <v>11</v>
      </c>
      <c r="D24" s="187">
        <v>12</v>
      </c>
      <c r="E24">
        <v>10</v>
      </c>
      <c r="F24">
        <v>11</v>
      </c>
      <c r="G24">
        <v>11</v>
      </c>
      <c r="H24" s="186">
        <v>10</v>
      </c>
      <c r="I24">
        <v>11</v>
      </c>
      <c r="J24">
        <v>11</v>
      </c>
      <c r="K24" s="187">
        <v>12</v>
      </c>
      <c r="L24">
        <v>11</v>
      </c>
      <c r="M24" s="135">
        <f>SUM(B24:L24)/11</f>
        <v>11.090909090909092</v>
      </c>
      <c r="N24" s="135">
        <f>STDEV(B24:L24)</f>
        <v>0.70064904974537068</v>
      </c>
      <c r="O24" s="188">
        <v>2006</v>
      </c>
      <c r="Q24" s="185">
        <f>MIN(B24:M24)</f>
        <v>10</v>
      </c>
      <c r="R24" s="187">
        <f>MAX(B24:M24)</f>
        <v>12</v>
      </c>
    </row>
    <row r="25" spans="1:23">
      <c r="A25" t="s">
        <v>139</v>
      </c>
      <c r="B25" s="187">
        <v>20</v>
      </c>
      <c r="C25">
        <v>17</v>
      </c>
      <c r="D25" s="187">
        <v>20</v>
      </c>
      <c r="E25">
        <v>17</v>
      </c>
      <c r="F25">
        <v>18</v>
      </c>
      <c r="G25">
        <v>18</v>
      </c>
      <c r="H25" s="186">
        <v>17</v>
      </c>
      <c r="I25">
        <v>18</v>
      </c>
      <c r="J25">
        <v>19</v>
      </c>
      <c r="K25">
        <v>19</v>
      </c>
      <c r="L25">
        <v>19</v>
      </c>
      <c r="M25" s="135">
        <f>SUM(B25:L25)/11</f>
        <v>18.363636363636363</v>
      </c>
      <c r="N25" s="135">
        <f t="shared" si="2"/>
        <v>1.12006493318265</v>
      </c>
      <c r="O25" s="188">
        <v>2006</v>
      </c>
      <c r="Q25" s="185">
        <f t="shared" si="0"/>
        <v>17</v>
      </c>
      <c r="R25" s="187">
        <f t="shared" si="1"/>
        <v>20</v>
      </c>
    </row>
    <row r="26" spans="1:23" s="189" customFormat="1" hidden="1">
      <c r="A26" s="189" t="s">
        <v>179</v>
      </c>
      <c r="B26" s="189">
        <v>20</v>
      </c>
      <c r="C26" s="189">
        <v>17</v>
      </c>
      <c r="D26" s="190">
        <v>19</v>
      </c>
      <c r="E26" s="189">
        <v>16</v>
      </c>
      <c r="F26" s="189">
        <v>18</v>
      </c>
      <c r="G26" s="189">
        <v>18</v>
      </c>
      <c r="H26" s="191">
        <v>16</v>
      </c>
      <c r="I26" s="189">
        <v>18</v>
      </c>
      <c r="J26" s="189">
        <v>18</v>
      </c>
      <c r="K26" s="189">
        <v>19</v>
      </c>
      <c r="L26" s="189">
        <v>18</v>
      </c>
      <c r="M26" s="192">
        <f>SUM(B26:L26)/11</f>
        <v>17.90909090909091</v>
      </c>
      <c r="N26" s="192">
        <f t="shared" si="2"/>
        <v>1.2210278829367864</v>
      </c>
      <c r="O26" s="193">
        <v>2006</v>
      </c>
      <c r="P26" s="193"/>
      <c r="Q26" s="194">
        <f t="shared" si="0"/>
        <v>16</v>
      </c>
      <c r="R26" s="190">
        <f t="shared" si="1"/>
        <v>20</v>
      </c>
    </row>
    <row r="27" spans="1:23">
      <c r="A27" t="s">
        <v>178</v>
      </c>
      <c r="B27" s="187">
        <v>28</v>
      </c>
      <c r="C27">
        <v>25</v>
      </c>
      <c r="D27">
        <v>28</v>
      </c>
      <c r="E27" s="186">
        <v>23</v>
      </c>
      <c r="F27">
        <v>25</v>
      </c>
      <c r="G27">
        <v>25</v>
      </c>
      <c r="H27">
        <v>25</v>
      </c>
      <c r="I27">
        <v>26</v>
      </c>
      <c r="J27">
        <v>26</v>
      </c>
      <c r="K27">
        <v>27</v>
      </c>
      <c r="L27">
        <v>28</v>
      </c>
      <c r="M27" s="135">
        <f>SUM(B27:L27)/11</f>
        <v>26</v>
      </c>
      <c r="N27" s="135">
        <f t="shared" si="2"/>
        <v>1.61245154965971</v>
      </c>
      <c r="O27" s="188">
        <v>2003</v>
      </c>
      <c r="Q27" s="185">
        <f t="shared" si="0"/>
        <v>23</v>
      </c>
      <c r="R27" s="187">
        <f t="shared" si="1"/>
        <v>28</v>
      </c>
    </row>
    <row r="29" spans="1:23">
      <c r="T29">
        <v>190.90909090909091</v>
      </c>
      <c r="U29">
        <v>193.81818181818181</v>
      </c>
      <c r="V29">
        <v>193.72727272727272</v>
      </c>
      <c r="W29">
        <v>196.90909090909091</v>
      </c>
    </row>
    <row r="30" spans="1:23">
      <c r="B30">
        <v>2000</v>
      </c>
      <c r="C30">
        <v>2001</v>
      </c>
      <c r="D30">
        <v>2002</v>
      </c>
      <c r="E30">
        <v>2003</v>
      </c>
      <c r="F30">
        <v>2004</v>
      </c>
      <c r="G30">
        <v>2005</v>
      </c>
      <c r="H30">
        <v>2006</v>
      </c>
      <c r="I30">
        <v>2007</v>
      </c>
      <c r="J30">
        <v>2008</v>
      </c>
      <c r="K30">
        <v>2009</v>
      </c>
      <c r="L30">
        <v>2010</v>
      </c>
      <c r="T30">
        <v>11</v>
      </c>
      <c r="U30">
        <v>10.090909090909092</v>
      </c>
      <c r="V30">
        <v>13</v>
      </c>
      <c r="W30">
        <v>11.090909090909092</v>
      </c>
    </row>
    <row r="31" spans="1:23">
      <c r="A31" t="s">
        <v>197</v>
      </c>
      <c r="B31">
        <f>(B2+B9+B16+B23)/4</f>
        <v>198</v>
      </c>
      <c r="C31">
        <f>(C2+C9+C16+C23)/4</f>
        <v>198.25</v>
      </c>
      <c r="D31">
        <f>(D2+D9+D16+D23)/4</f>
        <v>187.75</v>
      </c>
      <c r="E31">
        <f>(E2+E9+E16+E23)/4</f>
        <v>195.75</v>
      </c>
      <c r="F31">
        <f>(F2+F9+F16+F23)/4</f>
        <v>194</v>
      </c>
      <c r="G31">
        <f>(G2+G9+G16+G23)/4</f>
        <v>200.25</v>
      </c>
      <c r="H31">
        <f>(H2+H9+H16+H23)/4</f>
        <v>202.25</v>
      </c>
      <c r="I31">
        <f>(I2+I9+I16+I23)/4</f>
        <v>168.75</v>
      </c>
      <c r="J31">
        <f>(J2+J9+J16+J23)/4</f>
        <v>187.5</v>
      </c>
      <c r="K31">
        <f>(K2+K9+K16+K23)/4</f>
        <v>193.5</v>
      </c>
      <c r="L31">
        <f>(L2+L9+L16+L23)/4</f>
        <v>206.25</v>
      </c>
      <c r="M31">
        <f>(M2+M9+M16+M23)/4</f>
        <v>193.84090909090909</v>
      </c>
      <c r="N31"/>
      <c r="Q31" s="186"/>
      <c r="T31">
        <v>13.454545454545455</v>
      </c>
      <c r="U31">
        <v>16.363636363636363</v>
      </c>
      <c r="V31">
        <v>21.90909090909091</v>
      </c>
      <c r="W31">
        <v>18.363636363636363</v>
      </c>
    </row>
    <row r="32" spans="1:23">
      <c r="A32" t="s">
        <v>196</v>
      </c>
      <c r="B32">
        <f>(B3+B10+B17+B24)/4</f>
        <v>12</v>
      </c>
      <c r="C32">
        <f>(C3+C10+C17+C24)/4</f>
        <v>11.5</v>
      </c>
      <c r="D32">
        <f>(D3+D10+D17+D24)/4</f>
        <v>12</v>
      </c>
      <c r="E32">
        <f>(E3+E10+E17+E24)/4</f>
        <v>10.75</v>
      </c>
      <c r="F32">
        <f>(F3+F10+F17+F24)/4</f>
        <v>11.75</v>
      </c>
      <c r="G32">
        <f>(G3+G10+G17+G24)/4</f>
        <v>11.5</v>
      </c>
      <c r="H32">
        <f>(H3+H10+H17+H24)/4</f>
        <v>10.25</v>
      </c>
      <c r="I32">
        <f>(I3+I10+I17+I24)/4</f>
        <v>10.5</v>
      </c>
      <c r="J32">
        <f>(J3+J10+J17+J24)/4</f>
        <v>11</v>
      </c>
      <c r="K32">
        <f>(K3+K10+K17+K24)/4</f>
        <v>11.5</v>
      </c>
      <c r="L32">
        <f>(L3+L10+L17+L24)/4</f>
        <v>11.5</v>
      </c>
      <c r="M32" s="135">
        <f>SUM(B32:L32)/11</f>
        <v>11.295454545454545</v>
      </c>
      <c r="T32">
        <v>27</v>
      </c>
      <c r="U32">
        <v>22.636363636363637</v>
      </c>
      <c r="V32">
        <v>31.90909090909091</v>
      </c>
      <c r="W32">
        <v>26</v>
      </c>
    </row>
    <row r="33" spans="1:23">
      <c r="A33" t="s">
        <v>198</v>
      </c>
      <c r="B33">
        <f>(B4+B11+B18+B25)/4</f>
        <v>18.75</v>
      </c>
      <c r="C33">
        <f>(C4+C11+C18+C25)/4</f>
        <v>17</v>
      </c>
      <c r="D33">
        <f>(D4+D11+D18+D25)/4</f>
        <v>19</v>
      </c>
      <c r="E33">
        <f>(E4+E11+E18+E25)/4</f>
        <v>16.25</v>
      </c>
      <c r="F33">
        <f>(F4+F11+F18+F25)/4</f>
        <v>18</v>
      </c>
      <c r="G33">
        <f>(G4+G11+G18+G25)/4</f>
        <v>17.75</v>
      </c>
      <c r="H33">
        <f>(H4+H11+H18+H25)/4</f>
        <v>15.75</v>
      </c>
      <c r="I33">
        <f>(I4+I11+I18+I25)/4</f>
        <v>16.75</v>
      </c>
      <c r="J33">
        <f>(J4+J11+J18+J25)/4</f>
        <v>17.5</v>
      </c>
      <c r="K33">
        <f>(K4+K11+K18+K25)/4</f>
        <v>17.75</v>
      </c>
      <c r="L33">
        <f>(L4+L11+L18+L25)/4</f>
        <v>18.25</v>
      </c>
      <c r="M33" s="135">
        <f t="shared" ref="M33" si="3">SUM(B33:L33)/11</f>
        <v>17.522727272727273</v>
      </c>
    </row>
    <row r="34" spans="1:23">
      <c r="A34" t="s">
        <v>195</v>
      </c>
      <c r="B34">
        <f>(B6+B13+B20+B27)/4</f>
        <v>28</v>
      </c>
      <c r="C34">
        <f>(C6+C13+C20+C27)/4</f>
        <v>25.5</v>
      </c>
      <c r="D34">
        <f>(D6+D13+D20+D27)/4</f>
        <v>28.75</v>
      </c>
      <c r="E34">
        <f>(E6+E13+E20+E27)/4</f>
        <v>24.5</v>
      </c>
      <c r="F34">
        <f>(F6+F13+F20+F27)/4</f>
        <v>27.5</v>
      </c>
      <c r="G34">
        <f>(G6+G13+G20+G27)/4</f>
        <v>27.25</v>
      </c>
      <c r="H34">
        <f>(H6+H13+H20+H27)/4</f>
        <v>25</v>
      </c>
      <c r="I34">
        <f>(I6+I13+I20+I27)/4</f>
        <v>25.5</v>
      </c>
      <c r="J34">
        <f>(J6+J13+J20+J27)/4</f>
        <v>26.5</v>
      </c>
      <c r="K34">
        <f>(K6+K13+K20+K27)/4</f>
        <v>27.75</v>
      </c>
      <c r="L34">
        <f>(L6+L13+L20+L27)/4</f>
        <v>29.5</v>
      </c>
      <c r="M34">
        <f>(M6+M13+M20+M27)/4</f>
        <v>26.886363636363637</v>
      </c>
      <c r="N34"/>
      <c r="Q34" s="186"/>
      <c r="S34" t="s">
        <v>199</v>
      </c>
      <c r="T34">
        <v>190.90909090909091</v>
      </c>
      <c r="U34">
        <v>11</v>
      </c>
      <c r="V34">
        <v>13.454545454545455</v>
      </c>
      <c r="W34">
        <v>27</v>
      </c>
    </row>
    <row r="35" spans="1:23" s="195" customFormat="1">
      <c r="A35" s="195" t="s">
        <v>181</v>
      </c>
      <c r="B35" s="195">
        <f>(B5+B12+B19+B26)/4</f>
        <v>19.5</v>
      </c>
      <c r="C35" s="195">
        <f>(C5+C12+C19+C26)/4</f>
        <v>18</v>
      </c>
      <c r="D35" s="195">
        <f>(D5+D12+D19+D26)/4</f>
        <v>19.75</v>
      </c>
      <c r="E35" s="195">
        <f>(E5+E12+E19+E26)/4</f>
        <v>16.5</v>
      </c>
      <c r="F35" s="195">
        <f>(F5+F12+F19+F26)/4</f>
        <v>18.75</v>
      </c>
      <c r="G35" s="195">
        <f>(G5+G12+G19+G26)/4</f>
        <v>18.5</v>
      </c>
      <c r="H35" s="195">
        <f>(H5+H12+H19+H26)/4</f>
        <v>16.25</v>
      </c>
      <c r="I35" s="195">
        <f>(I5+I12+I19+I26)/4</f>
        <v>17.25</v>
      </c>
      <c r="J35" s="195">
        <f>(J5+J12+J19+J26)/4</f>
        <v>18</v>
      </c>
      <c r="K35" s="195">
        <f>(K5+K12+K19+K26)/4</f>
        <v>19</v>
      </c>
      <c r="L35" s="195">
        <f>(L5+L12+L19+L26)/4</f>
        <v>18.75</v>
      </c>
      <c r="M35" s="196">
        <f>SUM(B35:L35)/11</f>
        <v>18.204545454545453</v>
      </c>
      <c r="N35" s="196"/>
      <c r="O35" s="197"/>
      <c r="P35" s="197"/>
      <c r="Q35" s="198"/>
      <c r="R35" s="199"/>
      <c r="S35" s="195" t="s">
        <v>169</v>
      </c>
      <c r="T35">
        <v>193.81818181818181</v>
      </c>
      <c r="U35">
        <v>10.090909090909092</v>
      </c>
      <c r="V35">
        <v>16.363636363636363</v>
      </c>
      <c r="W35">
        <v>22.636363636363637</v>
      </c>
    </row>
    <row r="36" spans="1:23">
      <c r="S36" t="s">
        <v>183</v>
      </c>
      <c r="T36">
        <v>193.72727272727272</v>
      </c>
      <c r="U36">
        <v>13</v>
      </c>
      <c r="V36">
        <v>21.90909090909091</v>
      </c>
      <c r="W36">
        <v>31.90909090909091</v>
      </c>
    </row>
    <row r="37" spans="1:23">
      <c r="B37">
        <v>198</v>
      </c>
      <c r="C37">
        <v>198.25</v>
      </c>
      <c r="D37">
        <v>187.75</v>
      </c>
      <c r="E37">
        <v>195.75</v>
      </c>
      <c r="F37">
        <v>194</v>
      </c>
      <c r="G37">
        <v>200.25</v>
      </c>
      <c r="H37">
        <v>202.25</v>
      </c>
      <c r="I37">
        <v>168.75</v>
      </c>
      <c r="J37">
        <v>187.5</v>
      </c>
      <c r="K37">
        <v>193.5</v>
      </c>
      <c r="T37">
        <v>196.90909090909091</v>
      </c>
      <c r="U37">
        <v>11.090909090909092</v>
      </c>
      <c r="V37">
        <v>18.363636363636363</v>
      </c>
      <c r="W37">
        <v>26</v>
      </c>
    </row>
    <row r="38" spans="1:23">
      <c r="B38">
        <v>12</v>
      </c>
      <c r="C38">
        <v>11.5</v>
      </c>
      <c r="D38">
        <v>12</v>
      </c>
      <c r="E38">
        <v>10.75</v>
      </c>
      <c r="F38">
        <v>11.75</v>
      </c>
      <c r="G38">
        <v>11.5</v>
      </c>
      <c r="H38">
        <v>10.25</v>
      </c>
      <c r="I38">
        <v>10.5</v>
      </c>
      <c r="J38">
        <v>11</v>
      </c>
      <c r="K38">
        <v>11.5</v>
      </c>
    </row>
    <row r="39" spans="1:23">
      <c r="B39">
        <v>18.75</v>
      </c>
      <c r="C39">
        <v>17</v>
      </c>
      <c r="D39">
        <v>19</v>
      </c>
      <c r="E39">
        <v>16.25</v>
      </c>
      <c r="F39">
        <v>18</v>
      </c>
      <c r="G39">
        <v>17.75</v>
      </c>
      <c r="H39">
        <v>15.75</v>
      </c>
      <c r="I39">
        <v>16.75</v>
      </c>
      <c r="J39">
        <v>17.5</v>
      </c>
      <c r="K39">
        <v>17.75</v>
      </c>
    </row>
    <row r="40" spans="1:23">
      <c r="B40">
        <v>28</v>
      </c>
      <c r="C40">
        <v>25.5</v>
      </c>
      <c r="D40">
        <v>28.75</v>
      </c>
      <c r="E40">
        <v>24.5</v>
      </c>
      <c r="F40">
        <v>27.5</v>
      </c>
      <c r="G40">
        <v>27.25</v>
      </c>
      <c r="H40">
        <v>25</v>
      </c>
      <c r="I40">
        <v>25.5</v>
      </c>
      <c r="J40">
        <v>26.5</v>
      </c>
      <c r="K40">
        <v>27.75</v>
      </c>
    </row>
    <row r="41" spans="1:23">
      <c r="B41">
        <v>198</v>
      </c>
      <c r="C41">
        <v>12</v>
      </c>
      <c r="D41">
        <v>18.75</v>
      </c>
      <c r="E41">
        <v>28</v>
      </c>
    </row>
    <row r="42" spans="1:23">
      <c r="B42">
        <v>198.25</v>
      </c>
      <c r="C42">
        <v>11.5</v>
      </c>
      <c r="D42">
        <v>17</v>
      </c>
      <c r="E42">
        <v>25.5</v>
      </c>
    </row>
    <row r="43" spans="1:23">
      <c r="B43">
        <v>187.75</v>
      </c>
      <c r="C43">
        <v>12</v>
      </c>
      <c r="D43">
        <v>19</v>
      </c>
      <c r="E43">
        <v>28.75</v>
      </c>
    </row>
    <row r="44" spans="1:23">
      <c r="B44">
        <v>195.75</v>
      </c>
      <c r="C44">
        <v>10.75</v>
      </c>
      <c r="D44">
        <v>16.25</v>
      </c>
      <c r="E44">
        <v>24.5</v>
      </c>
    </row>
    <row r="45" spans="1:23">
      <c r="B45">
        <v>194</v>
      </c>
      <c r="C45">
        <v>11.75</v>
      </c>
      <c r="D45">
        <v>18</v>
      </c>
      <c r="E45">
        <v>27.5</v>
      </c>
    </row>
    <row r="46" spans="1:23">
      <c r="B46">
        <v>200.25</v>
      </c>
      <c r="C46">
        <v>11.5</v>
      </c>
      <c r="D46">
        <v>17.75</v>
      </c>
      <c r="E46">
        <v>27.25</v>
      </c>
    </row>
    <row r="47" spans="1:23">
      <c r="B47">
        <v>202.25</v>
      </c>
      <c r="C47">
        <v>10.25</v>
      </c>
      <c r="D47">
        <v>15.75</v>
      </c>
      <c r="E47">
        <v>25</v>
      </c>
    </row>
    <row r="48" spans="1:23">
      <c r="B48">
        <v>168.75</v>
      </c>
      <c r="C48">
        <v>10.5</v>
      </c>
      <c r="D48">
        <v>16.75</v>
      </c>
      <c r="E48">
        <v>25.5</v>
      </c>
    </row>
    <row r="49" spans="2:5">
      <c r="B49">
        <v>187.5</v>
      </c>
      <c r="C49">
        <v>11</v>
      </c>
      <c r="D49">
        <v>17.5</v>
      </c>
      <c r="E49">
        <v>26.5</v>
      </c>
    </row>
    <row r="50" spans="2:5">
      <c r="B50">
        <v>193.5</v>
      </c>
      <c r="C50">
        <v>11.5</v>
      </c>
      <c r="D50">
        <v>17.75</v>
      </c>
      <c r="E50">
        <v>27.75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Overview</vt:lpstr>
      <vt:lpstr>=</vt:lpstr>
      <vt:lpstr>averag4</vt:lpstr>
      <vt:lpstr>aver11 </vt:lpstr>
      <vt:lpstr>2nd spwning</vt:lpstr>
      <vt:lpstr>Westdiep</vt:lpstr>
      <vt:lpstr>Edulis</vt:lpstr>
      <vt:lpstr>FariyBank</vt:lpstr>
      <vt:lpstr>NobelWind</vt:lpstr>
      <vt:lpstr>TEMPFOOD-AVER</vt:lpstr>
      <vt:lpstr>day-seeicloud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Josef Koch</dc:creator>
  <cp:lastModifiedBy>Microsoft Office User</cp:lastModifiedBy>
  <dcterms:created xsi:type="dcterms:W3CDTF">2017-11-21T13:16:07Z</dcterms:created>
  <dcterms:modified xsi:type="dcterms:W3CDTF">2020-07-29T14:33:45Z</dcterms:modified>
  <cp:contentStatus/>
</cp:coreProperties>
</file>